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9.xml" ContentType="application/vnd.openxmlformats-officedocument.spreadsheetml.externalLink+xml"/>
  <Override PartName="/xl/externalLinks/externalLink90.xml" ContentType="application/vnd.openxmlformats-officedocument.spreadsheetml.externalLink+xml"/>
  <Override PartName="/xl/externalLinks/externalLink91.xml" ContentType="application/vnd.openxmlformats-officedocument.spreadsheetml.externalLink+xml"/>
  <Override PartName="/xl/externalLinks/externalLink92.xml" ContentType="application/vnd.openxmlformats-officedocument.spreadsheetml.externalLink+xml"/>
  <Override PartName="/xl/externalLinks/externalLink93.xml" ContentType="application/vnd.openxmlformats-officedocument.spreadsheetml.externalLink+xml"/>
  <Override PartName="/xl/externalLinks/externalLink94.xml" ContentType="application/vnd.openxmlformats-officedocument.spreadsheetml.externalLink+xml"/>
  <Override PartName="/xl/externalLinks/externalLink95.xml" ContentType="application/vnd.openxmlformats-officedocument.spreadsheetml.externalLink+xml"/>
  <Override PartName="/xl/externalLinks/externalLink96.xml" ContentType="application/vnd.openxmlformats-officedocument.spreadsheetml.externalLink+xml"/>
  <Override PartName="/xl/externalLinks/externalLink97.xml" ContentType="application/vnd.openxmlformats-officedocument.spreadsheetml.externalLink+xml"/>
  <Override PartName="/xl/externalLinks/externalLink98.xml" ContentType="application/vnd.openxmlformats-officedocument.spreadsheetml.externalLink+xml"/>
  <Override PartName="/xl/externalLinks/externalLink99.xml" ContentType="application/vnd.openxmlformats-officedocument.spreadsheetml.externalLink+xml"/>
  <Override PartName="/xl/externalLinks/externalLink100.xml" ContentType="application/vnd.openxmlformats-officedocument.spreadsheetml.externalLink+xml"/>
  <Override PartName="/xl/externalLinks/externalLink101.xml" ContentType="application/vnd.openxmlformats-officedocument.spreadsheetml.externalLink+xml"/>
  <Override PartName="/xl/externalLinks/externalLink102.xml" ContentType="application/vnd.openxmlformats-officedocument.spreadsheetml.externalLink+xml"/>
  <Override PartName="/xl/externalLinks/externalLink103.xml" ContentType="application/vnd.openxmlformats-officedocument.spreadsheetml.externalLink+xml"/>
  <Override PartName="/xl/externalLinks/externalLink104.xml" ContentType="application/vnd.openxmlformats-officedocument.spreadsheetml.externalLink+xml"/>
  <Override PartName="/xl/externalLinks/externalLink105.xml" ContentType="application/vnd.openxmlformats-officedocument.spreadsheetml.externalLink+xml"/>
  <Override PartName="/xl/externalLinks/externalLink106.xml" ContentType="application/vnd.openxmlformats-officedocument.spreadsheetml.externalLink+xml"/>
  <Override PartName="/xl/externalLinks/externalLink107.xml" ContentType="application/vnd.openxmlformats-officedocument.spreadsheetml.externalLink+xml"/>
  <Override PartName="/xl/externalLinks/externalLink108.xml" ContentType="application/vnd.openxmlformats-officedocument.spreadsheetml.externalLink+xml"/>
  <Override PartName="/xl/externalLinks/externalLink109.xml" ContentType="application/vnd.openxmlformats-officedocument.spreadsheetml.externalLink+xml"/>
  <Override PartName="/xl/externalLinks/externalLink110.xml" ContentType="application/vnd.openxmlformats-officedocument.spreadsheetml.externalLink+xml"/>
  <Override PartName="/xl/externalLinks/externalLink111.xml" ContentType="application/vnd.openxmlformats-officedocument.spreadsheetml.externalLink+xml"/>
  <Override PartName="/xl/externalLinks/externalLink112.xml" ContentType="application/vnd.openxmlformats-officedocument.spreadsheetml.externalLink+xml"/>
  <Override PartName="/xl/externalLinks/externalLink113.xml" ContentType="application/vnd.openxmlformats-officedocument.spreadsheetml.externalLink+xml"/>
  <Override PartName="/xl/externalLinks/externalLink114.xml" ContentType="application/vnd.openxmlformats-officedocument.spreadsheetml.externalLink+xml"/>
  <Override PartName="/xl/externalLinks/externalLink115.xml" ContentType="application/vnd.openxmlformats-officedocument.spreadsheetml.externalLink+xml"/>
  <Override PartName="/xl/externalLinks/externalLink116.xml" ContentType="application/vnd.openxmlformats-officedocument.spreadsheetml.externalLink+xml"/>
  <Override PartName="/xl/externalLinks/externalLink117.xml" ContentType="application/vnd.openxmlformats-officedocument.spreadsheetml.externalLink+xml"/>
  <Override PartName="/xl/externalLinks/externalLink118.xml" ContentType="application/vnd.openxmlformats-officedocument.spreadsheetml.externalLink+xml"/>
  <Override PartName="/xl/externalLinks/externalLink119.xml" ContentType="application/vnd.openxmlformats-officedocument.spreadsheetml.externalLink+xml"/>
  <Override PartName="/xl/externalLinks/externalLink120.xml" ContentType="application/vnd.openxmlformats-officedocument.spreadsheetml.externalLink+xml"/>
  <Override PartName="/xl/externalLinks/externalLink121.xml" ContentType="application/vnd.openxmlformats-officedocument.spreadsheetml.externalLink+xml"/>
  <Override PartName="/xl/externalLinks/externalLink122.xml" ContentType="application/vnd.openxmlformats-officedocument.spreadsheetml.externalLink+xml"/>
  <Override PartName="/xl/externalLinks/externalLink123.xml" ContentType="application/vnd.openxmlformats-officedocument.spreadsheetml.externalLink+xml"/>
  <Override PartName="/xl/externalLinks/externalLink124.xml" ContentType="application/vnd.openxmlformats-officedocument.spreadsheetml.externalLink+xml"/>
  <Override PartName="/xl/externalLinks/externalLink125.xml" ContentType="application/vnd.openxmlformats-officedocument.spreadsheetml.externalLink+xml"/>
  <Override PartName="/xl/externalLinks/externalLink126.xml" ContentType="application/vnd.openxmlformats-officedocument.spreadsheetml.externalLink+xml"/>
  <Override PartName="/xl/externalLinks/externalLink127.xml" ContentType="application/vnd.openxmlformats-officedocument.spreadsheetml.externalLink+xml"/>
  <Override PartName="/xl/externalLinks/externalLink128.xml" ContentType="application/vnd.openxmlformats-officedocument.spreadsheetml.externalLink+xml"/>
  <Override PartName="/xl/externalLinks/externalLink129.xml" ContentType="application/vnd.openxmlformats-officedocument.spreadsheetml.externalLink+xml"/>
  <Override PartName="/xl/externalLinks/externalLink130.xml" ContentType="application/vnd.openxmlformats-officedocument.spreadsheetml.externalLink+xml"/>
  <Override PartName="/xl/externalLinks/externalLink131.xml" ContentType="application/vnd.openxmlformats-officedocument.spreadsheetml.externalLink+xml"/>
  <Override PartName="/xl/externalLinks/externalLink132.xml" ContentType="application/vnd.openxmlformats-officedocument.spreadsheetml.externalLink+xml"/>
  <Override PartName="/xl/externalLinks/externalLink133.xml" ContentType="application/vnd.openxmlformats-officedocument.spreadsheetml.externalLink+xml"/>
  <Override PartName="/xl/externalLinks/externalLink134.xml" ContentType="application/vnd.openxmlformats-officedocument.spreadsheetml.externalLink+xml"/>
  <Override PartName="/xl/externalLinks/externalLink135.xml" ContentType="application/vnd.openxmlformats-officedocument.spreadsheetml.externalLink+xml"/>
  <Override PartName="/xl/externalLinks/externalLink136.xml" ContentType="application/vnd.openxmlformats-officedocument.spreadsheetml.externalLink+xml"/>
  <Override PartName="/xl/externalLinks/externalLink137.xml" ContentType="application/vnd.openxmlformats-officedocument.spreadsheetml.externalLink+xml"/>
  <Override PartName="/xl/externalLinks/externalLink138.xml" ContentType="application/vnd.openxmlformats-officedocument.spreadsheetml.externalLink+xml"/>
  <Override PartName="/xl/externalLinks/externalLink139.xml" ContentType="application/vnd.openxmlformats-officedocument.spreadsheetml.externalLink+xml"/>
  <Override PartName="/xl/externalLinks/externalLink140.xml" ContentType="application/vnd.openxmlformats-officedocument.spreadsheetml.externalLink+xml"/>
  <Override PartName="/xl/externalLinks/externalLink141.xml" ContentType="application/vnd.openxmlformats-officedocument.spreadsheetml.externalLink+xml"/>
  <Override PartName="/xl/externalLinks/externalLink142.xml" ContentType="application/vnd.openxmlformats-officedocument.spreadsheetml.externalLink+xml"/>
  <Override PartName="/xl/externalLinks/externalLink143.xml" ContentType="application/vnd.openxmlformats-officedocument.spreadsheetml.externalLink+xml"/>
  <Override PartName="/xl/externalLinks/externalLink144.xml" ContentType="application/vnd.openxmlformats-officedocument.spreadsheetml.externalLink+xml"/>
  <Override PartName="/xl/externalLinks/externalLink145.xml" ContentType="application/vnd.openxmlformats-officedocument.spreadsheetml.externalLink+xml"/>
  <Override PartName="/xl/externalLinks/externalLink146.xml" ContentType="application/vnd.openxmlformats-officedocument.spreadsheetml.externalLink+xml"/>
  <Override PartName="/xl/externalLinks/externalLink147.xml" ContentType="application/vnd.openxmlformats-officedocument.spreadsheetml.externalLink+xml"/>
  <Override PartName="/xl/externalLinks/externalLink148.xml" ContentType="application/vnd.openxmlformats-officedocument.spreadsheetml.externalLink+xml"/>
  <Override PartName="/xl/externalLinks/externalLink149.xml" ContentType="application/vnd.openxmlformats-officedocument.spreadsheetml.externalLink+xml"/>
  <Override PartName="/xl/externalLinks/externalLink150.xml" ContentType="application/vnd.openxmlformats-officedocument.spreadsheetml.externalLink+xml"/>
  <Override PartName="/xl/externalLinks/externalLink151.xml" ContentType="application/vnd.openxmlformats-officedocument.spreadsheetml.externalLink+xml"/>
  <Override PartName="/xl/externalLinks/externalLink152.xml" ContentType="application/vnd.openxmlformats-officedocument.spreadsheetml.externalLink+xml"/>
  <Override PartName="/xl/externalLinks/externalLink153.xml" ContentType="application/vnd.openxmlformats-officedocument.spreadsheetml.externalLink+xml"/>
  <Override PartName="/xl/externalLinks/externalLink154.xml" ContentType="application/vnd.openxmlformats-officedocument.spreadsheetml.externalLink+xml"/>
  <Override PartName="/xl/externalLinks/externalLink155.xml" ContentType="application/vnd.openxmlformats-officedocument.spreadsheetml.externalLink+xml"/>
  <Override PartName="/xl/externalLinks/externalLink156.xml" ContentType="application/vnd.openxmlformats-officedocument.spreadsheetml.externalLink+xml"/>
  <Override PartName="/xl/externalLinks/externalLink157.xml" ContentType="application/vnd.openxmlformats-officedocument.spreadsheetml.externalLink+xml"/>
  <Override PartName="/xl/externalLinks/externalLink158.xml" ContentType="application/vnd.openxmlformats-officedocument.spreadsheetml.externalLink+xml"/>
  <Override PartName="/xl/externalLinks/externalLink159.xml" ContentType="application/vnd.openxmlformats-officedocument.spreadsheetml.externalLink+xml"/>
  <Override PartName="/xl/externalLinks/externalLink160.xml" ContentType="application/vnd.openxmlformats-officedocument.spreadsheetml.externalLink+xml"/>
  <Override PartName="/xl/externalLinks/externalLink161.xml" ContentType="application/vnd.openxmlformats-officedocument.spreadsheetml.externalLink+xml"/>
  <Override PartName="/xl/externalLinks/externalLink162.xml" ContentType="application/vnd.openxmlformats-officedocument.spreadsheetml.externalLink+xml"/>
  <Override PartName="/xl/externalLinks/externalLink163.xml" ContentType="application/vnd.openxmlformats-officedocument.spreadsheetml.externalLink+xml"/>
  <Override PartName="/xl/externalLinks/externalLink164.xml" ContentType="application/vnd.openxmlformats-officedocument.spreadsheetml.externalLink+xml"/>
  <Override PartName="/xl/externalLinks/externalLink165.xml" ContentType="application/vnd.openxmlformats-officedocument.spreadsheetml.externalLink+xml"/>
  <Override PartName="/xl/externalLinks/externalLink166.xml" ContentType="application/vnd.openxmlformats-officedocument.spreadsheetml.externalLink+xml"/>
  <Override PartName="/xl/externalLinks/externalLink167.xml" ContentType="application/vnd.openxmlformats-officedocument.spreadsheetml.externalLink+xml"/>
  <Override PartName="/xl/externalLinks/externalLink168.xml" ContentType="application/vnd.openxmlformats-officedocument.spreadsheetml.externalLink+xml"/>
  <Override PartName="/xl/externalLinks/externalLink169.xml" ContentType="application/vnd.openxmlformats-officedocument.spreadsheetml.externalLink+xml"/>
  <Override PartName="/xl/externalLinks/externalLink170.xml" ContentType="application/vnd.openxmlformats-officedocument.spreadsheetml.externalLink+xml"/>
  <Override PartName="/xl/externalLinks/externalLink171.xml" ContentType="application/vnd.openxmlformats-officedocument.spreadsheetml.externalLink+xml"/>
  <Override PartName="/xl/externalLinks/externalLink17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hmedh\Downloads\"/>
    </mc:Choice>
  </mc:AlternateContent>
  <xr:revisionPtr revIDLastSave="0" documentId="13_ncr:1_{F3D1427C-B15A-4EA6-9E43-D2E80E0E67C2}" xr6:coauthVersionLast="47" xr6:coauthVersionMax="47" xr10:uidLastSave="{00000000-0000-0000-0000-000000000000}"/>
  <bookViews>
    <workbookView xWindow="-120" yWindow="-120" windowWidth="24240" windowHeight="13020" tabRatio="823" xr2:uid="{00000000-000D-0000-FFFF-FFFF00000000}"/>
  </bookViews>
  <sheets>
    <sheet name="Summary S" sheetId="1" r:id="rId1"/>
    <sheet name="Supply Status" sheetId="2" r:id="rId2"/>
    <sheet name="Summary E" sheetId="3" r:id="rId3"/>
    <sheet name="DPR Sheet " sheetId="4" state="hidden" r:id="rId4"/>
    <sheet name="DS" sheetId="5" r:id="rId5"/>
    <sheet name="CS" sheetId="6" r:id="rId6"/>
    <sheet name="Hindrance Record" sheetId="7" r:id="rId7"/>
    <sheet name="Earthing" sheetId="8" r:id="rId8"/>
    <sheet name="Foundation" sheetId="9" r:id="rId9"/>
    <sheet name="Erection Compiled" sheetId="10" r:id="rId10"/>
    <sheet name="Tack Welding" sheetId="11" r:id="rId11"/>
    <sheet name="Visual Chart" sheetId="12" r:id="rId12"/>
    <sheet name="WIP" sheetId="13" r:id="rId13"/>
    <sheet name="Statuary clearance" sheetId="14" r:id="rId14"/>
    <sheet name="Stringing" sheetId="15" state="hidden" r:id="rId15"/>
    <sheet name="OPGW" sheetId="16" state="hidden" r:id="rId16"/>
    <sheet name="Accessories" sheetId="17" state="hidden" r:id="rId17"/>
    <sheet name="Shield Wire Earthing" sheetId="18" r:id="rId18"/>
    <sheet name="TS Gantry - AP44" sheetId="19" r:id="rId19"/>
    <sheet name="Project Details" sheetId="20" state="hidden" r:id="rId20"/>
    <sheet name="Sheet1" sheetId="21" r:id="rId21"/>
    <sheet name="L3 Plan" sheetId="22" state="hidden" r:id="rId22"/>
    <sheet name="Supply DPR " sheetId="23" state="hidden" r:id="rId23"/>
    <sheet name="Power line Crossings " sheetId="24" state="hidden" r:id="rId24"/>
    <sheet name="Hardware" sheetId="25" state="hidden" r:id="rId25"/>
  </sheets>
  <externalReferences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  <externalReference r:id="rId97"/>
    <externalReference r:id="rId98"/>
    <externalReference r:id="rId99"/>
    <externalReference r:id="rId100"/>
    <externalReference r:id="rId101"/>
    <externalReference r:id="rId102"/>
    <externalReference r:id="rId103"/>
    <externalReference r:id="rId104"/>
    <externalReference r:id="rId105"/>
    <externalReference r:id="rId106"/>
    <externalReference r:id="rId107"/>
    <externalReference r:id="rId108"/>
    <externalReference r:id="rId109"/>
    <externalReference r:id="rId110"/>
    <externalReference r:id="rId111"/>
    <externalReference r:id="rId112"/>
    <externalReference r:id="rId113"/>
    <externalReference r:id="rId114"/>
    <externalReference r:id="rId115"/>
    <externalReference r:id="rId116"/>
    <externalReference r:id="rId117"/>
    <externalReference r:id="rId118"/>
    <externalReference r:id="rId119"/>
    <externalReference r:id="rId120"/>
    <externalReference r:id="rId121"/>
    <externalReference r:id="rId122"/>
    <externalReference r:id="rId123"/>
    <externalReference r:id="rId124"/>
    <externalReference r:id="rId125"/>
    <externalReference r:id="rId126"/>
    <externalReference r:id="rId127"/>
    <externalReference r:id="rId128"/>
    <externalReference r:id="rId129"/>
    <externalReference r:id="rId130"/>
    <externalReference r:id="rId131"/>
    <externalReference r:id="rId132"/>
    <externalReference r:id="rId133"/>
    <externalReference r:id="rId134"/>
    <externalReference r:id="rId135"/>
    <externalReference r:id="rId136"/>
    <externalReference r:id="rId137"/>
    <externalReference r:id="rId138"/>
    <externalReference r:id="rId139"/>
    <externalReference r:id="rId140"/>
    <externalReference r:id="rId141"/>
    <externalReference r:id="rId142"/>
    <externalReference r:id="rId143"/>
    <externalReference r:id="rId144"/>
    <externalReference r:id="rId145"/>
    <externalReference r:id="rId146"/>
    <externalReference r:id="rId147"/>
    <externalReference r:id="rId148"/>
    <externalReference r:id="rId149"/>
    <externalReference r:id="rId150"/>
    <externalReference r:id="rId151"/>
    <externalReference r:id="rId152"/>
    <externalReference r:id="rId153"/>
    <externalReference r:id="rId154"/>
    <externalReference r:id="rId155"/>
    <externalReference r:id="rId156"/>
    <externalReference r:id="rId157"/>
    <externalReference r:id="rId158"/>
    <externalReference r:id="rId159"/>
    <externalReference r:id="rId160"/>
    <externalReference r:id="rId161"/>
    <externalReference r:id="rId162"/>
    <externalReference r:id="rId163"/>
    <externalReference r:id="rId164"/>
    <externalReference r:id="rId165"/>
    <externalReference r:id="rId166"/>
    <externalReference r:id="rId167"/>
    <externalReference r:id="rId168"/>
    <externalReference r:id="rId169"/>
    <externalReference r:id="rId170"/>
    <externalReference r:id="rId171"/>
    <externalReference r:id="rId172"/>
    <externalReference r:id="rId173"/>
    <externalReference r:id="rId174"/>
    <externalReference r:id="rId175"/>
    <externalReference r:id="rId176"/>
    <externalReference r:id="rId177"/>
    <externalReference r:id="rId178"/>
    <externalReference r:id="rId179"/>
    <externalReference r:id="rId180"/>
    <externalReference r:id="rId181"/>
    <externalReference r:id="rId182"/>
    <externalReference r:id="rId183"/>
    <externalReference r:id="rId184"/>
    <externalReference r:id="rId185"/>
    <externalReference r:id="rId186"/>
    <externalReference r:id="rId187"/>
    <externalReference r:id="rId188"/>
    <externalReference r:id="rId189"/>
    <externalReference r:id="rId190"/>
    <externalReference r:id="rId191"/>
    <externalReference r:id="rId192"/>
    <externalReference r:id="rId193"/>
    <externalReference r:id="rId194"/>
    <externalReference r:id="rId195"/>
    <externalReference r:id="rId196"/>
    <externalReference r:id="rId197"/>
  </externalReferences>
  <definedNames>
    <definedName name="_">#REF!</definedName>
    <definedName name="_________________________________________________________dol12" localSheetId="11">#REF!</definedName>
    <definedName name="_________________________________________________________dol12">'[1]Price Working -SRP'!#REF!</definedName>
    <definedName name="_________________________________________________________in18900">#REF!</definedName>
    <definedName name="_________________________________________________________iv19000">#REF!</definedName>
    <definedName name="________________________________________________________dol12" localSheetId="11">#REF!</definedName>
    <definedName name="________________________________________________________dol12">'[2]Price Working -SRP'!#REF!</definedName>
    <definedName name="________________________________________________________dol6" localSheetId="11">#REF!</definedName>
    <definedName name="________________________________________________________dol6">'[1]Price Working -SRP'!#REF!</definedName>
    <definedName name="________________________________________________________in18900">#REF!</definedName>
    <definedName name="________________________________________________________iv19000">#REF!</definedName>
    <definedName name="_______________________________________________________dol12" localSheetId="11">#REF!</definedName>
    <definedName name="_______________________________________________________dol12">'[2]Price Working -SRP'!#REF!</definedName>
    <definedName name="_______________________________________________________dol6" localSheetId="11">#REF!</definedName>
    <definedName name="_______________________________________________________dol6">'[2]Price Working -SRP'!#REF!</definedName>
    <definedName name="_______________________________________________________in18900">#REF!</definedName>
    <definedName name="_______________________________________________________iv19000">#REF!</definedName>
    <definedName name="______________________________________________________dol12" localSheetId="11">#REF!</definedName>
    <definedName name="______________________________________________________dol12">'[2]Price Working -SRP'!#REF!</definedName>
    <definedName name="______________________________________________________dol6" localSheetId="11">#REF!</definedName>
    <definedName name="______________________________________________________dol6">'[2]Price Working -SRP'!#REF!</definedName>
    <definedName name="_____________________________________________________dol12" localSheetId="11">#REF!</definedName>
    <definedName name="_____________________________________________________dol12">'[2]Price Working -SRP'!#REF!</definedName>
    <definedName name="_____________________________________________________dol6" localSheetId="11">#REF!</definedName>
    <definedName name="_____________________________________________________dol6">'[2]Price Working -SRP'!#REF!</definedName>
    <definedName name="_____________________________________________________in18900">#REF!</definedName>
    <definedName name="_____________________________________________________iv19000">#REF!</definedName>
    <definedName name="____________________________________________________dol12" localSheetId="11">#REF!</definedName>
    <definedName name="____________________________________________________dol12">'[2]Price Working -SRP'!#REF!</definedName>
    <definedName name="____________________________________________________dol6" localSheetId="11">#REF!</definedName>
    <definedName name="____________________________________________________dol6">'[2]Price Working -SRP'!#REF!</definedName>
    <definedName name="____________________________________________________in18900">#REF!</definedName>
    <definedName name="____________________________________________________iv19000">#REF!</definedName>
    <definedName name="___________________________________________________dol12" localSheetId="11">#REF!</definedName>
    <definedName name="___________________________________________________dol12">'[2]Price Working -SRP'!#REF!</definedName>
    <definedName name="___________________________________________________dol6" localSheetId="11">#REF!</definedName>
    <definedName name="___________________________________________________dol6">'[2]Price Working -SRP'!#REF!</definedName>
    <definedName name="___________________________________________________in18900">#REF!</definedName>
    <definedName name="___________________________________________________iv19000">#REF!</definedName>
    <definedName name="__________________________________________________dol12" localSheetId="11">#REF!</definedName>
    <definedName name="__________________________________________________dol12">'[2]Price Working -SRP'!#REF!</definedName>
    <definedName name="__________________________________________________dol6" localSheetId="11">#REF!</definedName>
    <definedName name="__________________________________________________dol6">'[2]Price Working -SRP'!#REF!</definedName>
    <definedName name="__________________________________________________in18900">#REF!</definedName>
    <definedName name="__________________________________________________iv19000">#REF!</definedName>
    <definedName name="_________________________________________________dol6" localSheetId="11">#REF!</definedName>
    <definedName name="_________________________________________________dol6">'[2]Price Working -SRP'!#REF!</definedName>
    <definedName name="_________________________________________________in18900">#REF!</definedName>
    <definedName name="_________________________________________________iv19000">#REF!</definedName>
    <definedName name="________________________________________________dol12" localSheetId="11">#REF!</definedName>
    <definedName name="________________________________________________dol12">'[2]Price Working -SRP'!#REF!</definedName>
    <definedName name="________________________________________________in18900">#REF!</definedName>
    <definedName name="________________________________________________iv19000">#REF!</definedName>
    <definedName name="_______________________________________________dol12" localSheetId="11">#REF!</definedName>
    <definedName name="_______________________________________________dol12">'[3]Price Working -SRP'!#REF!</definedName>
    <definedName name="_______________________________________________dol6" localSheetId="11">#REF!</definedName>
    <definedName name="_______________________________________________dol6">'[2]Price Working -SRP'!#REF!</definedName>
    <definedName name="_______________________________________________in18900">#REF!</definedName>
    <definedName name="_______________________________________________iv19000">#REF!</definedName>
    <definedName name="______________________________________________dol12" localSheetId="11">#REF!</definedName>
    <definedName name="______________________________________________dol12">'[4]Price Working -SRP'!#REF!</definedName>
    <definedName name="______________________________________________dol6" localSheetId="11">#REF!</definedName>
    <definedName name="______________________________________________dol6">'[3]Price Working -SRP'!#REF!</definedName>
    <definedName name="______________________________________________IDA1" localSheetId="11">#REF!</definedName>
    <definedName name="______________________________________________IDA1">'[5]Price Working -Mar''06'!$C$84</definedName>
    <definedName name="______________________________________________in18900">#REF!</definedName>
    <definedName name="______________________________________________iv19000">#REF!</definedName>
    <definedName name="______________________________________________xlnm.Print_Area_1">#REF!</definedName>
    <definedName name="______________________________________________xlnm.Print_Area_2">#REF!</definedName>
    <definedName name="______________________________________________xlnm.Print_Titles_1">#REF!</definedName>
    <definedName name="______________________________________________xlnm.Print_Titles_2" localSheetId="11">(#REF!,#REF!)</definedName>
    <definedName name="______________________________________________xlnm.Print_Titles_2">('[6]OPGW Qty. - 230 kV'!$A$1:$C$65536,'[6]OPGW Qty. - 230 kV'!$A$1:$IV$7)</definedName>
    <definedName name="_____________________________________________dol12" localSheetId="11">#REF!</definedName>
    <definedName name="_____________________________________________dol12">'[2]Price Working -SRP'!#REF!</definedName>
    <definedName name="_____________________________________________dol6" localSheetId="11">#REF!</definedName>
    <definedName name="_____________________________________________dol6">'[4]Price Working -SRP'!#REF!</definedName>
    <definedName name="_____________________________________________IDA1" localSheetId="11">#REF!</definedName>
    <definedName name="_____________________________________________IDA1">'[5]Price Working -Mar''06'!$C$84</definedName>
    <definedName name="_____________________________________________in18900">#REF!</definedName>
    <definedName name="_____________________________________________iv19000">#REF!</definedName>
    <definedName name="____________________________________________dol12" localSheetId="11">#REF!</definedName>
    <definedName name="____________________________________________dol12">'[2]Price Working -SRP'!#REF!</definedName>
    <definedName name="____________________________________________dol6" localSheetId="11">#REF!</definedName>
    <definedName name="____________________________________________dol6">'[2]Price Working -SRP'!#REF!</definedName>
    <definedName name="____________________________________________IDA1" localSheetId="11">#REF!</definedName>
    <definedName name="____________________________________________IDA1">'[5]Price Working -Mar''06'!$C$84</definedName>
    <definedName name="____________________________________________in18900">#REF!</definedName>
    <definedName name="____________________________________________iv19000">#REF!</definedName>
    <definedName name="____________________________________________xlnm.Print_Area_1">#REF!</definedName>
    <definedName name="____________________________________________xlnm.Print_Area_2">#REF!</definedName>
    <definedName name="____________________________________________xlnm.Print_Titles_1">#REF!</definedName>
    <definedName name="____________________________________________xlnm.Print_Titles_2">(#REF!,#REF!)</definedName>
    <definedName name="___________________________________________dol12" localSheetId="11">#REF!</definedName>
    <definedName name="___________________________________________dol12">'[2]Price Working -SRP'!#REF!</definedName>
    <definedName name="___________________________________________dol6" localSheetId="11">#REF!</definedName>
    <definedName name="___________________________________________dol6">'[2]Price Working -SRP'!#REF!</definedName>
    <definedName name="___________________________________________IDA1" localSheetId="11">#REF!</definedName>
    <definedName name="___________________________________________IDA1">'[5]Price Working -Mar''06'!$C$84</definedName>
    <definedName name="___________________________________________in18900">#REF!</definedName>
    <definedName name="___________________________________________iv19000">#REF!</definedName>
    <definedName name="___________________________________________xlnm.Print_Area_1">#REF!</definedName>
    <definedName name="___________________________________________xlnm.Print_Area_2">#REF!</definedName>
    <definedName name="___________________________________________xlnm.Print_Area_3">#REF!</definedName>
    <definedName name="___________________________________________xlnm.Print_Titles_1">#REF!</definedName>
    <definedName name="___________________________________________xlnm.Print_Titles_2" localSheetId="11">(#REF!,#REF!)</definedName>
    <definedName name="___________________________________________xlnm.Print_Titles_2">('[7]OPGW Qty. - 230 kV'!$A$1:$C$65536,'[7]OPGW Qty. - 230 kV'!$A$1:$IV$7)</definedName>
    <definedName name="___________________________________________xlnm.Print_Titles_3">(#REF!,#REF!)</definedName>
    <definedName name="__________________________________________dol12" localSheetId="11">#REF!</definedName>
    <definedName name="__________________________________________dol12">'[2]Price Working -SRP'!#REF!</definedName>
    <definedName name="__________________________________________dol6" localSheetId="11">#REF!</definedName>
    <definedName name="__________________________________________dol6">'[2]Price Working -SRP'!#REF!</definedName>
    <definedName name="__________________________________________IDA1" localSheetId="11">#REF!</definedName>
    <definedName name="__________________________________________IDA1">'[5]Price Working -Mar''06'!$C$84</definedName>
    <definedName name="__________________________________________in18900">#REF!</definedName>
    <definedName name="__________________________________________iv19000">#REF!</definedName>
    <definedName name="__________________________________________xlnm.Print_Area_1">#REF!</definedName>
    <definedName name="__________________________________________xlnm.Print_Area_2">#REF!</definedName>
    <definedName name="__________________________________________xlnm.Print_Titles_1">#REF!</definedName>
    <definedName name="__________________________________________xlnm.Print_Titles_2">(#REF!,#REF!)</definedName>
    <definedName name="_________________________________________dol12" localSheetId="11">#REF!</definedName>
    <definedName name="_________________________________________dol12">'[2]Price Working -SRP'!#REF!</definedName>
    <definedName name="_________________________________________dol6" localSheetId="11">#REF!</definedName>
    <definedName name="_________________________________________dol6">'[2]Price Working -SRP'!#REF!</definedName>
    <definedName name="_________________________________________IDA1" localSheetId="11">#REF!</definedName>
    <definedName name="_________________________________________IDA1">'[5]Price Working -Mar''06'!$C$84</definedName>
    <definedName name="_________________________________________in18900">#REF!</definedName>
    <definedName name="_________________________________________iv19000">#REF!</definedName>
    <definedName name="_________________________________________xlnm.Print_Area_1">#REF!</definedName>
    <definedName name="_________________________________________xlnm.Print_Area_2">#REF!</definedName>
    <definedName name="_________________________________________xlnm.Print_Area_3">#REF!</definedName>
    <definedName name="_________________________________________xlnm.Print_Titles_1">#REF!</definedName>
    <definedName name="_________________________________________xlnm.Print_Titles_2">(#REF!,#REF!)</definedName>
    <definedName name="_________________________________________xlnm.Print_Titles_3">(#REF!,#REF!)</definedName>
    <definedName name="________________________________________dol12" localSheetId="11">#REF!</definedName>
    <definedName name="________________________________________dol12">'[2]Price Working -SRP'!#REF!</definedName>
    <definedName name="________________________________________dol6" localSheetId="11">#REF!</definedName>
    <definedName name="________________________________________dol6">'[2]Price Working -SRP'!#REF!</definedName>
    <definedName name="________________________________________IDA1" localSheetId="11">#REF!</definedName>
    <definedName name="________________________________________IDA1">'[5]Price Working -Mar''06'!$C$84</definedName>
    <definedName name="________________________________________in18900">#REF!</definedName>
    <definedName name="________________________________________iv19000">#REF!</definedName>
    <definedName name="________________________________________xlnm.Print_Area_1">#REF!</definedName>
    <definedName name="________________________________________xlnm.Print_Area_2">#REF!</definedName>
    <definedName name="________________________________________xlnm.Print_Area_3">#REF!</definedName>
    <definedName name="________________________________________xlnm.Print_Titles_1">#REF!</definedName>
    <definedName name="________________________________________xlnm.Print_Titles_2" localSheetId="11">(#REF!,#REF!)</definedName>
    <definedName name="________________________________________xlnm.Print_Titles_2">('[8]OPGW Qty. - 230 kV'!$A$1:$C$65536,'[8]OPGW Qty. - 230 kV'!$A$1:$IV$7)</definedName>
    <definedName name="________________________________________xlnm.Print_Titles_3">(#REF!,#REF!)</definedName>
    <definedName name="_______________________________________dol12" localSheetId="11">#REF!</definedName>
    <definedName name="_______________________________________dol12">'[3]Price Working -SRP'!#REF!</definedName>
    <definedName name="_______________________________________dol6" localSheetId="11">#REF!</definedName>
    <definedName name="_______________________________________dol6">'[2]Price Working -SRP'!#REF!</definedName>
    <definedName name="_______________________________________IDA1" localSheetId="11">#REF!</definedName>
    <definedName name="_______________________________________IDA1">'[5]Price Working -Mar''06'!$C$84</definedName>
    <definedName name="_______________________________________in18900">#REF!</definedName>
    <definedName name="_______________________________________iv19000">#REF!</definedName>
    <definedName name="_______________________________________xlnm.Print_Area_1">#REF!</definedName>
    <definedName name="_______________________________________xlnm.Print_Area_2">#REF!</definedName>
    <definedName name="_______________________________________xlnm.Print_Area_3">#REF!</definedName>
    <definedName name="_______________________________________xlnm.Print_Titles_1">#REF!</definedName>
    <definedName name="_______________________________________xlnm.Print_Titles_2" localSheetId="11">(#REF!,#REF!)</definedName>
    <definedName name="_______________________________________xlnm.Print_Titles_2">('[8]OPGW Qty. - 230 kV'!$A$1:$C$65536,'[8]OPGW Qty. - 230 kV'!$A$1:$IV$7)</definedName>
    <definedName name="_______________________________________xlnm.Print_Titles_3">(#REF!,#REF!)</definedName>
    <definedName name="______________________________________dol12" localSheetId="11">#REF!</definedName>
    <definedName name="______________________________________dol12">'[4]Price Working -SRP'!#REF!</definedName>
    <definedName name="______________________________________dol6" localSheetId="11">#REF!</definedName>
    <definedName name="______________________________________dol6">'[3]Price Working -SRP'!#REF!</definedName>
    <definedName name="______________________________________IDA1" localSheetId="11">#REF!</definedName>
    <definedName name="______________________________________IDA1">'[5]Price Working -Mar''06'!$C$84</definedName>
    <definedName name="______________________________________in18900">#REF!</definedName>
    <definedName name="______________________________________iv19000">#REF!</definedName>
    <definedName name="______________________________________xlnm.Print_Area_1">#REF!</definedName>
    <definedName name="______________________________________xlnm.Print_Area_2">#REF!</definedName>
    <definedName name="______________________________________xlnm.Print_Area_3">#REF!</definedName>
    <definedName name="______________________________________xlnm.Print_Titles_1">#REF!</definedName>
    <definedName name="______________________________________xlnm.Print_Titles_2" localSheetId="11">(#REF!,#REF!)</definedName>
    <definedName name="______________________________________xlnm.Print_Titles_2">('[8]OPGW Qty. - 230 kV'!$A$1:$C$65536,'[8]OPGW Qty. - 230 kV'!$A$1:$IV$7)</definedName>
    <definedName name="______________________________________xlnm.Print_Titles_3">(#REF!,#REF!)</definedName>
    <definedName name="_____________________________________dol12" localSheetId="11">#REF!</definedName>
    <definedName name="_____________________________________dol12">'[3]Price Working -SRP'!#REF!</definedName>
    <definedName name="_____________________________________dol6" localSheetId="11">#REF!</definedName>
    <definedName name="_____________________________________dol6">'[4]Price Working -SRP'!#REF!</definedName>
    <definedName name="_____________________________________IDA1" localSheetId="11">#REF!</definedName>
    <definedName name="_____________________________________IDA1">'[5]Price Working -Mar''06'!$C$84</definedName>
    <definedName name="_____________________________________in18900">#REF!</definedName>
    <definedName name="_____________________________________iv19000">#REF!</definedName>
    <definedName name="_____________________________________xlnm.Print_Area_1">#REF!</definedName>
    <definedName name="_____________________________________xlnm.Print_Area_2">#REF!</definedName>
    <definedName name="_____________________________________xlnm.Print_Area_3">#REF!</definedName>
    <definedName name="_____________________________________xlnm.Print_Titles_1">#REF!</definedName>
    <definedName name="_____________________________________xlnm.Print_Titles_2" localSheetId="11">(#REF!,#REF!)</definedName>
    <definedName name="_____________________________________xlnm.Print_Titles_2">('[8]OPGW Qty. - 230 kV'!$A$1:$C$65536,'[8]OPGW Qty. - 230 kV'!$A$1:$IV$7)</definedName>
    <definedName name="_____________________________________xlnm.Print_Titles_3">(#REF!,#REF!)</definedName>
    <definedName name="____________________________________dol12" localSheetId="11">#REF!</definedName>
    <definedName name="____________________________________dol12">'[2]Price Working -SRP'!#REF!</definedName>
    <definedName name="____________________________________dol6" localSheetId="11">#REF!</definedName>
    <definedName name="____________________________________dol6">'[3]Price Working -SRP'!#REF!</definedName>
    <definedName name="____________________________________IDA1" localSheetId="11">#REF!</definedName>
    <definedName name="____________________________________IDA1">'[5]Price Working -Mar''06'!$C$84</definedName>
    <definedName name="____________________________________in18900">#REF!</definedName>
    <definedName name="____________________________________iv19000">#REF!</definedName>
    <definedName name="____________________________________xlnm.Print_Area_1">#REF!</definedName>
    <definedName name="____________________________________xlnm.Print_Area_2">#REF!</definedName>
    <definedName name="____________________________________xlnm.Print_Area_3">#REF!</definedName>
    <definedName name="____________________________________xlnm.Print_Titles_1">#REF!</definedName>
    <definedName name="____________________________________xlnm.Print_Titles_2" localSheetId="11">(#REF!,#REF!)</definedName>
    <definedName name="____________________________________xlnm.Print_Titles_2">('[9]OPGW Qty. - 230 kV'!$A:$C,'[9]OPGW Qty. - 230 kV'!$1:$7)</definedName>
    <definedName name="____________________________________xlnm.Print_Titles_3">(#REF!,#REF!)</definedName>
    <definedName name="___________________________________dol12" localSheetId="11">#REF!</definedName>
    <definedName name="___________________________________dol12">'[2]Price Working -SRP'!#REF!</definedName>
    <definedName name="___________________________________dol6" localSheetId="11">#REF!</definedName>
    <definedName name="___________________________________dol6">'[2]Price Working -SRP'!#REF!</definedName>
    <definedName name="___________________________________IDA1" localSheetId="11">#REF!</definedName>
    <definedName name="___________________________________IDA1">'[5]Price Working -Mar''06'!$C$84</definedName>
    <definedName name="___________________________________in18900">#REF!</definedName>
    <definedName name="___________________________________iv19000">#REF!</definedName>
    <definedName name="___________________________________xlnm.Print_Area_1">#REF!</definedName>
    <definedName name="___________________________________xlnm.Print_Area_2">#REF!</definedName>
    <definedName name="___________________________________xlnm.Print_Area_3">#REF!</definedName>
    <definedName name="___________________________________xlnm.Print_Titles_1">#REF!</definedName>
    <definedName name="___________________________________xlnm.Print_Titles_2" localSheetId="11">(#REF!,#REF!)</definedName>
    <definedName name="___________________________________xlnm.Print_Titles_2">('[9]OPGW Qty. - 230 kV'!$A:$C,'[9]OPGW Qty. - 230 kV'!$1:$7)</definedName>
    <definedName name="___________________________________xlnm.Print_Titles_3">(#REF!,#REF!)</definedName>
    <definedName name="__________________________________dol12" localSheetId="11">#REF!</definedName>
    <definedName name="__________________________________dol12">'[2]Price Working -SRP'!#REF!</definedName>
    <definedName name="__________________________________dol6" localSheetId="11">#REF!</definedName>
    <definedName name="__________________________________dol6">'[2]Price Working -SRP'!#REF!</definedName>
    <definedName name="__________________________________IDA1" localSheetId="11">#REF!</definedName>
    <definedName name="__________________________________IDA1">'[5]Price Working -Mar''06'!$C$84</definedName>
    <definedName name="__________________________________in18900">#REF!</definedName>
    <definedName name="__________________________________iv19000">#REF!</definedName>
    <definedName name="__________________________________xlnm.Print_Area_1">#REF!</definedName>
    <definedName name="__________________________________xlnm.Print_Area_2">#REF!</definedName>
    <definedName name="__________________________________xlnm.Print_Area_3">#REF!</definedName>
    <definedName name="__________________________________xlnm.Print_Titles_1">#REF!</definedName>
    <definedName name="__________________________________xlnm.Print_Titles_2" localSheetId="11">(#REF!,#REF!)</definedName>
    <definedName name="__________________________________xlnm.Print_Titles_2">('[9]OPGW Qty. - 230 kV'!$A:$C,'[9]OPGW Qty. - 230 kV'!$1:$7)</definedName>
    <definedName name="__________________________________xlnm.Print_Titles_3">(#REF!,#REF!)</definedName>
    <definedName name="_________________________________dol12" localSheetId="11">#REF!</definedName>
    <definedName name="_________________________________dol12">'[2]Price Working -SRP'!#REF!</definedName>
    <definedName name="_________________________________dol6" localSheetId="11">#REF!</definedName>
    <definedName name="_________________________________dol6">'[2]Price Working -SRP'!#REF!</definedName>
    <definedName name="_________________________________IDA1" localSheetId="11">#REF!</definedName>
    <definedName name="_________________________________IDA1">'[5]Price Working -Mar''06'!$C$84</definedName>
    <definedName name="_________________________________in18900">#REF!</definedName>
    <definedName name="_________________________________iv19000">#REF!</definedName>
    <definedName name="_________________________________xlnm.Print_Area_1">#REF!</definedName>
    <definedName name="_________________________________xlnm.Print_Area_2">#REF!</definedName>
    <definedName name="_________________________________xlnm.Print_Area_3">#REF!</definedName>
    <definedName name="_________________________________xlnm.Print_Titles_1">#REF!</definedName>
    <definedName name="_________________________________xlnm.Print_Titles_2" localSheetId="11">(#REF!,#REF!)</definedName>
    <definedName name="_________________________________xlnm.Print_Titles_2">('[9]OPGW Qty. - 230 kV'!$A:$C,'[9]OPGW Qty. - 230 kV'!$1:$7)</definedName>
    <definedName name="_________________________________xlnm.Print_Titles_3">(#REF!,#REF!)</definedName>
    <definedName name="________________________________dol12" localSheetId="11">#REF!</definedName>
    <definedName name="________________________________dol12">'[2]Price Working -SRP'!#REF!</definedName>
    <definedName name="________________________________dol6" localSheetId="11">#REF!</definedName>
    <definedName name="________________________________dol6">'[2]Price Working -SRP'!#REF!</definedName>
    <definedName name="________________________________IDA1" localSheetId="11">#REF!</definedName>
    <definedName name="________________________________IDA1">'[5]Price Working -Mar''06'!$C$84</definedName>
    <definedName name="________________________________in18900">#REF!</definedName>
    <definedName name="________________________________iv19000">#REF!</definedName>
    <definedName name="________________________________xlnm.Print_Area_1">#REF!</definedName>
    <definedName name="________________________________xlnm.Print_Area_2">#REF!</definedName>
    <definedName name="________________________________xlnm.Print_Area_3">#REF!</definedName>
    <definedName name="________________________________xlnm.Print_Titles_1">#REF!</definedName>
    <definedName name="________________________________xlnm.Print_Titles_2" localSheetId="11">(#REF!,#REF!)</definedName>
    <definedName name="________________________________xlnm.Print_Titles_2">('[9]OPGW Qty. - 230 kV'!$A:$C,'[9]OPGW Qty. - 230 kV'!$1:$7)</definedName>
    <definedName name="________________________________xlnm.Print_Titles_3">(#REF!,#REF!)</definedName>
    <definedName name="_______________________________dol12" localSheetId="11">#REF!</definedName>
    <definedName name="_______________________________dol12">'[2]Price Working -SRP'!#REF!</definedName>
    <definedName name="_______________________________dol6" localSheetId="11">#REF!</definedName>
    <definedName name="_______________________________dol6">'[2]Price Working -SRP'!#REF!</definedName>
    <definedName name="_______________________________IDA1" localSheetId="11">#REF!</definedName>
    <definedName name="_______________________________IDA1">'[5]Price Working -Mar''06'!$C$84</definedName>
    <definedName name="_______________________________in18900">#REF!</definedName>
    <definedName name="_______________________________iv19000">#REF!</definedName>
    <definedName name="_______________________________xlnm.Print_Area_1">#REF!</definedName>
    <definedName name="_______________________________xlnm.Print_Area_2">#REF!</definedName>
    <definedName name="_______________________________xlnm.Print_Area_3">#REF!</definedName>
    <definedName name="_______________________________xlnm.Print_Titles_1">#REF!</definedName>
    <definedName name="_______________________________xlnm.Print_Titles_2">(#REF!,#REF!)</definedName>
    <definedName name="_______________________________xlnm.Print_Titles_3">(#REF!,#REF!)</definedName>
    <definedName name="______________________________dol12" localSheetId="11">#REF!</definedName>
    <definedName name="______________________________dol12">'[2]Price Working -SRP'!#REF!</definedName>
    <definedName name="______________________________dol6" localSheetId="11">#REF!</definedName>
    <definedName name="______________________________dol6">'[2]Price Working -SRP'!#REF!</definedName>
    <definedName name="______________________________IDA1" localSheetId="11">#REF!</definedName>
    <definedName name="______________________________IDA1">'[5]Price Working -Mar''06'!$C$84</definedName>
    <definedName name="______________________________in18900">#REF!</definedName>
    <definedName name="______________________________iv19000">#REF!</definedName>
    <definedName name="______________________________xlnm.Print_Area_1">#REF!</definedName>
    <definedName name="______________________________xlnm.Print_Area_2">#REF!</definedName>
    <definedName name="______________________________xlnm.Print_Area_3">#REF!</definedName>
    <definedName name="______________________________xlnm.Print_Titles_1">#REF!</definedName>
    <definedName name="______________________________xlnm.Print_Titles_2" localSheetId="11">(#REF!,#REF!)</definedName>
    <definedName name="______________________________xlnm.Print_Titles_2">('[9]OPGW Qty. - 230 kV'!$A:$C,'[9]OPGW Qty. - 230 kV'!$1:$7)</definedName>
    <definedName name="______________________________xlnm.Print_Titles_3">(#REF!,#REF!)</definedName>
    <definedName name="_____________________________dol12" localSheetId="11">#REF!</definedName>
    <definedName name="_____________________________dol12">'[2]Price Working -SRP'!#REF!</definedName>
    <definedName name="_____________________________dol6" localSheetId="11">#REF!</definedName>
    <definedName name="_____________________________dol6">'[2]Price Working -SRP'!#REF!</definedName>
    <definedName name="_____________________________IDA1" localSheetId="11">#REF!</definedName>
    <definedName name="_____________________________IDA1">'[5]Price Working -Mar''06'!$C$84</definedName>
    <definedName name="_____________________________in18900">#REF!</definedName>
    <definedName name="_____________________________iv19000">#REF!</definedName>
    <definedName name="_____________________________xlnm.Print_Area_1">#REF!</definedName>
    <definedName name="_____________________________xlnm.Print_Area_2">#REF!</definedName>
    <definedName name="_____________________________xlnm.Print_Area_3">#REF!</definedName>
    <definedName name="_____________________________xlnm.Print_Titles_1">#REF!</definedName>
    <definedName name="_____________________________xlnm.Print_Titles_2" localSheetId="11">(#REF!,#REF!)</definedName>
    <definedName name="_____________________________xlnm.Print_Titles_2">('[9]OPGW Qty. - 230 kV'!$A:$C,'[9]OPGW Qty. - 230 kV'!$1:$7)</definedName>
    <definedName name="_____________________________xlnm.Print_Titles_3">(#REF!,#REF!)</definedName>
    <definedName name="____________________________dol12" localSheetId="11">#REF!</definedName>
    <definedName name="____________________________dol12">'[2]Price Working -SRP'!#REF!</definedName>
    <definedName name="____________________________dol6" localSheetId="11">#REF!</definedName>
    <definedName name="____________________________dol6">'[2]Price Working -SRP'!#REF!</definedName>
    <definedName name="____________________________IDA1" localSheetId="11">#REF!</definedName>
    <definedName name="____________________________IDA1">'[5]Price Working -Mar''06'!$C$84</definedName>
    <definedName name="____________________________in18900">#REF!</definedName>
    <definedName name="____________________________iv19000">#REF!</definedName>
    <definedName name="____________________________xlnm.Print_Area_1">#REF!</definedName>
    <definedName name="____________________________xlnm.Print_Area_2">#REF!</definedName>
    <definedName name="____________________________xlnm.Print_Area_3">#REF!</definedName>
    <definedName name="____________________________xlnm.Print_Titles_1">#REF!</definedName>
    <definedName name="____________________________xlnm.Print_Titles_2" localSheetId="11">(#REF!,#REF!)</definedName>
    <definedName name="____________________________xlnm.Print_Titles_2">('[10]OPGW Quantity summary'!$A$1:$C$65536,'[10]OPGW Quantity summary'!$A$1:$IV$8)</definedName>
    <definedName name="____________________________xlnm.Print_Titles_3">(#REF!,#REF!)</definedName>
    <definedName name="___________________________dol12" localSheetId="11">#REF!</definedName>
    <definedName name="___________________________dol12">'[2]Price Working -SRP'!#REF!</definedName>
    <definedName name="___________________________dol6" localSheetId="11">#REF!</definedName>
    <definedName name="___________________________dol6">'[2]Price Working -SRP'!#REF!</definedName>
    <definedName name="___________________________IDA1" localSheetId="11">#REF!</definedName>
    <definedName name="___________________________IDA1">'[5]Price Working -Mar''06'!$C$84</definedName>
    <definedName name="___________________________in18900">#REF!</definedName>
    <definedName name="___________________________iv19000">#REF!</definedName>
    <definedName name="___________________________xlnm.Print_Area_1">#REF!</definedName>
    <definedName name="___________________________xlnm.Print_Area_2">#REF!</definedName>
    <definedName name="___________________________xlnm.Print_Area_3">#REF!</definedName>
    <definedName name="___________________________xlnm.Print_Titles_1">#REF!</definedName>
    <definedName name="___________________________xlnm.Print_Titles_2" localSheetId="11">(#REF!,#REF!)</definedName>
    <definedName name="___________________________xlnm.Print_Titles_2">('[9]OPGW Qty. - 230 kV'!$A$1:$C$65536,'[9]OPGW Qty. - 230 kV'!$A$1:$IV$7)</definedName>
    <definedName name="___________________________xlnm.Print_Titles_3">(#REF!,#REF!)</definedName>
    <definedName name="__________________________dol12" localSheetId="11">#REF!</definedName>
    <definedName name="__________________________dol12">'[11]Price Working -SRP'!#REF!</definedName>
    <definedName name="__________________________dol6" localSheetId="11">#REF!</definedName>
    <definedName name="__________________________dol6">'[2]Price Working -SRP'!#REF!</definedName>
    <definedName name="__________________________dol7" localSheetId="11">#REF!</definedName>
    <definedName name="__________________________dol7">'[4]Price Working -SRP'!#REF!</definedName>
    <definedName name="__________________________IDA1" localSheetId="11">#REF!</definedName>
    <definedName name="__________________________IDA1">'[5]Price Working -Mar''06'!$C$84</definedName>
    <definedName name="__________________________in18900">#REF!</definedName>
    <definedName name="__________________________iv19000">#REF!</definedName>
    <definedName name="__________________________xlnm.Print_Area_1">#REF!</definedName>
    <definedName name="__________________________xlnm.Print_Area_2">#REF!</definedName>
    <definedName name="__________________________xlnm.Print_Area_3">#REF!</definedName>
    <definedName name="__________________________xlnm.Print_Titles_1">#REF!</definedName>
    <definedName name="__________________________xlnm.Print_Titles_2" localSheetId="11">(#REF!,#REF!)</definedName>
    <definedName name="__________________________xlnm.Print_Titles_2">('[8]OPGW Qty. - 230 kV'!$A$1:$C$65536,'[8]OPGW Qty. - 230 kV'!$A$1:$IV$7)</definedName>
    <definedName name="__________________________xlnm.Print_Titles_3">(#REF!,#REF!)</definedName>
    <definedName name="_________________________dol12" localSheetId="11">#REF!</definedName>
    <definedName name="_________________________dol12">'[11]Price Working -SRP'!#REF!</definedName>
    <definedName name="_________________________dol6" localSheetId="11">#REF!</definedName>
    <definedName name="_________________________dol6">'[11]Price Working -SRP'!#REF!</definedName>
    <definedName name="_________________________IDA1" localSheetId="11">#REF!</definedName>
    <definedName name="_________________________IDA1">'[5]Price Working -Mar''06'!$C$84</definedName>
    <definedName name="_________________________in18900">#REF!</definedName>
    <definedName name="_________________________iv19000">#REF!</definedName>
    <definedName name="_________________________xlnm.Print_Area_1">#REF!</definedName>
    <definedName name="_________________________xlnm.Print_Area_2">#REF!</definedName>
    <definedName name="_________________________xlnm.Print_Area_3">#REF!</definedName>
    <definedName name="_________________________xlnm.Print_Titles_1">#REF!</definedName>
    <definedName name="_________________________xlnm.Print_Titles_2" localSheetId="11">(#REF!,#REF!)</definedName>
    <definedName name="_________________________xlnm.Print_Titles_2">('[9]OPGW Qty. - 230 kV'!$A$1:$C$65536,'[9]OPGW Qty. - 230 kV'!$A$1:$IV$7)</definedName>
    <definedName name="_________________________xlnm.Print_Titles_3">(#REF!,#REF!)</definedName>
    <definedName name="________________________dol12" localSheetId="11">#REF!</definedName>
    <definedName name="________________________dol12">'[12]Price Working -SRP'!#REF!</definedName>
    <definedName name="________________________dol6" localSheetId="11">#REF!</definedName>
    <definedName name="________________________dol6">'[11]Price Working -SRP'!#REF!</definedName>
    <definedName name="________________________IDA1" localSheetId="11">#REF!</definedName>
    <definedName name="________________________IDA1">'[5]Price Working -Mar''06'!$C$84</definedName>
    <definedName name="________________________in18900">#REF!</definedName>
    <definedName name="________________________iv19000">#REF!</definedName>
    <definedName name="________________________xlnm.Print_Area_1">#REF!</definedName>
    <definedName name="________________________xlnm.Print_Area_2">#REF!</definedName>
    <definedName name="________________________xlnm.Print_Area_3">#REF!</definedName>
    <definedName name="________________________xlnm.Print_Titles_1">#REF!</definedName>
    <definedName name="________________________xlnm.Print_Titles_2" localSheetId="11">(#REF!,#REF!)</definedName>
    <definedName name="________________________xlnm.Print_Titles_2">('[8]OPGW Qty. - 230 kV'!$A$1:$C$65536,'[8]OPGW Qty. - 230 kV'!$A$1:$IV$7)</definedName>
    <definedName name="________________________xlnm.Print_Titles_3">(#REF!,#REF!)</definedName>
    <definedName name="_______________________dol12" localSheetId="11">#REF!</definedName>
    <definedName name="_______________________dol12">'[12]Price Working -SRP'!#REF!</definedName>
    <definedName name="_______________________dol6" localSheetId="11">#REF!</definedName>
    <definedName name="_______________________dol6">'[12]Price Working -SRP'!#REF!</definedName>
    <definedName name="_______________________IDA1" localSheetId="11">#REF!</definedName>
    <definedName name="_______________________IDA1">'[5]Price Working -Mar''06'!$C$84</definedName>
    <definedName name="_______________________in18900">#REF!</definedName>
    <definedName name="_______________________iv19000">#REF!</definedName>
    <definedName name="_______________________xlnm.Print_Area_1">#REF!</definedName>
    <definedName name="_______________________xlnm.Print_Area_2">#REF!</definedName>
    <definedName name="_______________________xlnm.Print_Area_3">#REF!</definedName>
    <definedName name="_______________________xlnm.Print_Titles_1">#REF!</definedName>
    <definedName name="_______________________xlnm.Print_Titles_2" localSheetId="11">(#REF!,#REF!)</definedName>
    <definedName name="_______________________xlnm.Print_Titles_2">('[9]OPGW Qty. - 230 kV'!$A$1:$C$65536,'[9]OPGW Qty. - 230 kV'!$A$1:$IV$7)</definedName>
    <definedName name="_______________________xlnm.Print_Titles_3">(#REF!,#REF!)</definedName>
    <definedName name="______________________dol12" localSheetId="11">#REF!</definedName>
    <definedName name="______________________dol12">'[11]Price Working -SRP'!#REF!</definedName>
    <definedName name="______________________dol6" localSheetId="11">#REF!</definedName>
    <definedName name="______________________dol6">'[12]Price Working -SRP'!#REF!</definedName>
    <definedName name="______________________IDA1" localSheetId="11">#REF!</definedName>
    <definedName name="______________________IDA1">'[5]Price Working -Mar''06'!$C$84</definedName>
    <definedName name="______________________in18900">#REF!</definedName>
    <definedName name="______________________iv19000">#REF!</definedName>
    <definedName name="______________________xlnm.Print_Area_1">#REF!</definedName>
    <definedName name="______________________xlnm.Print_Area_2">#REF!</definedName>
    <definedName name="______________________xlnm.Print_Area_3">#REF!</definedName>
    <definedName name="______________________xlnm.Print_Titles_1">#REF!</definedName>
    <definedName name="______________________xlnm.Print_Titles_2" localSheetId="11">(#REF!,#REF!)</definedName>
    <definedName name="______________________xlnm.Print_Titles_2">('[9]OPGW Qty. - 230 kV'!$A$1:$C$65536,'[9]OPGW Qty. - 230 kV'!$A$1:$IV$7)</definedName>
    <definedName name="______________________xlnm.Print_Titles_3">(#REF!,#REF!)</definedName>
    <definedName name="_____________________dol12" localSheetId="11">#REF!</definedName>
    <definedName name="_____________________dol12">'[4]Price Working -SRP'!#REF!</definedName>
    <definedName name="_____________________dol6" localSheetId="11">#REF!</definedName>
    <definedName name="_____________________dol6">'[11]Price Working -SRP'!#REF!</definedName>
    <definedName name="_____________________IDA1" localSheetId="11">#REF!</definedName>
    <definedName name="_____________________IDA1">'[5]Price Working -Mar''06'!$C$84</definedName>
    <definedName name="_____________________in18900">#REF!</definedName>
    <definedName name="_____________________iv19000">#REF!</definedName>
    <definedName name="_____________________xlnm.Print_Area_1">#REF!</definedName>
    <definedName name="_____________________xlnm.Print_Area_2">#REF!</definedName>
    <definedName name="_____________________xlnm.Print_Area_3">#REF!</definedName>
    <definedName name="_____________________xlnm.Print_Titles_1">#REF!</definedName>
    <definedName name="_____________________xlnm.Print_Titles_2" localSheetId="11">(#REF!,#REF!)</definedName>
    <definedName name="_____________________xlnm.Print_Titles_2">('[9]OPGW Qty. - 230 kV'!$A$1:$C$65536,'[9]OPGW Qty. - 230 kV'!$A$1:$IV$7)</definedName>
    <definedName name="_____________________xlnm.Print_Titles_3">(#REF!,#REF!)</definedName>
    <definedName name="____________________dol12" localSheetId="11">#REF!</definedName>
    <definedName name="____________________dol12">'[4]Price Working -SRP'!#REF!</definedName>
    <definedName name="____________________dol6" localSheetId="11">#REF!</definedName>
    <definedName name="____________________dol6">'[4]Price Working -SRP'!#REF!</definedName>
    <definedName name="____________________IDA1" localSheetId="11">#REF!</definedName>
    <definedName name="____________________IDA1">'[5]Price Working -Mar''06'!$C$84</definedName>
    <definedName name="____________________in18900">#REF!</definedName>
    <definedName name="____________________iv19000">#REF!</definedName>
    <definedName name="____________________xlnm.Print_Area_1">#REF!</definedName>
    <definedName name="____________________xlnm.Print_Area_2">#REF!</definedName>
    <definedName name="____________________xlnm.Print_Area_3">#REF!</definedName>
    <definedName name="____________________xlnm.Print_Titles_1">#REF!</definedName>
    <definedName name="____________________xlnm.Print_Titles_2">(#REF!,#REF!)</definedName>
    <definedName name="____________________xlnm.Print_Titles_3">(#REF!,#REF!)</definedName>
    <definedName name="___________________A71614">#REF!</definedName>
    <definedName name="___________________A81614">#REF!</definedName>
    <definedName name="___________________A91614">#REF!</definedName>
    <definedName name="___________________aa1" localSheetId="11">{"'PROFITABILITY'!$A$1:$F$45"}</definedName>
    <definedName name="___________________aa1">{"'PROFITABILITY'!$A$1:$F$45"}</definedName>
    <definedName name="___________________dol12" localSheetId="11">#REF!</definedName>
    <definedName name="___________________dol12">'[4]Price Working -SRP'!#REF!</definedName>
    <definedName name="___________________dol6" localSheetId="11">#REF!</definedName>
    <definedName name="___________________dol6">'[4]Price Working -SRP'!#REF!</definedName>
    <definedName name="___________________IDA1" localSheetId="11">#REF!</definedName>
    <definedName name="___________________IDA1">'[5]Price Working -Mar''06'!$C$84</definedName>
    <definedName name="___________________in18900">#REF!</definedName>
    <definedName name="___________________iv19000">#REF!</definedName>
    <definedName name="___________________Nov2007" localSheetId="11">{"'PROFITABILITY'!$A$1:$F$45"}</definedName>
    <definedName name="___________________Nov2007">{"'PROFITABILITY'!$A$1:$F$45"}</definedName>
    <definedName name="___________________xlnm.Print_Area_1">#REF!</definedName>
    <definedName name="___________________xlnm.Print_Area_2">#REF!</definedName>
    <definedName name="___________________xlnm.Print_Area_3">#REF!</definedName>
    <definedName name="___________________xlnm.Print_Titles_1">#REF!</definedName>
    <definedName name="___________________xlnm.Print_Titles_2">(#REF!,#REF!)</definedName>
    <definedName name="___________________xlnm.Print_Titles_3">(#REF!,#REF!)</definedName>
    <definedName name="__________________aa1" localSheetId="11">{"'PROFITABILITY'!$A$1:$F$45"}</definedName>
    <definedName name="__________________aa1">{"'PROFITABILITY'!$A$1:$F$45"}</definedName>
    <definedName name="__________________dol12" localSheetId="11">#REF!</definedName>
    <definedName name="__________________dol12">'[4]Price Working -SRP'!#REF!</definedName>
    <definedName name="__________________dol6" localSheetId="11">#REF!</definedName>
    <definedName name="__________________dol6">'[4]Price Working -SRP'!#REF!</definedName>
    <definedName name="__________________g1">#REF!</definedName>
    <definedName name="__________________IDA1" localSheetId="11">#REF!</definedName>
    <definedName name="__________________IDA1">'[5]Price Working -Mar''06'!$C$84</definedName>
    <definedName name="__________________in18900">#REF!</definedName>
    <definedName name="__________________iv19000">#REF!</definedName>
    <definedName name="__________________lb1">#REF!</definedName>
    <definedName name="__________________lb2">#REF!</definedName>
    <definedName name="__________________mm1">#REF!</definedName>
    <definedName name="__________________mm2">#REF!</definedName>
    <definedName name="__________________mm3">#REF!</definedName>
    <definedName name="__________________Nov2007" localSheetId="11">{"'PROFITABILITY'!$A$1:$F$45"}</definedName>
    <definedName name="__________________Nov2007">{"'PROFITABILITY'!$A$1:$F$45"}</definedName>
    <definedName name="__________________xlnm.Print_Area_1">#REF!</definedName>
    <definedName name="__________________xlnm.Print_Area_13">#REF!</definedName>
    <definedName name="__________________xlnm.Print_Area_2">#REF!</definedName>
    <definedName name="__________________xlnm.Print_Area_3">#REF!</definedName>
    <definedName name="__________________xlnm.Print_Titles_1">#REF!</definedName>
    <definedName name="__________________xlnm.Print_Titles_2">(#REF!,#REF!)</definedName>
    <definedName name="__________________xlnm.Print_Titles_3">(#REF!,#REF!)</definedName>
    <definedName name="_________________A71614">#REF!</definedName>
    <definedName name="_________________A81614">#REF!</definedName>
    <definedName name="_________________A91614">#REF!</definedName>
    <definedName name="_________________aa1" localSheetId="11">{"'PROFITABILITY'!$A$1:$F$45"}</definedName>
    <definedName name="_________________aa1">{"'PROFITABILITY'!$A$1:$F$45"}</definedName>
    <definedName name="_________________CAN112">13.42</definedName>
    <definedName name="_________________CAN113">12.98</definedName>
    <definedName name="_________________CAN117">12.7</definedName>
    <definedName name="_________________CAN118">13.27</definedName>
    <definedName name="_________________CAN120">11.72</definedName>
    <definedName name="_________________CAN210">10.38</definedName>
    <definedName name="_________________CAN211">10.58</definedName>
    <definedName name="_________________CAN213">10.56</definedName>
    <definedName name="_________________CAN215">10.22</definedName>
    <definedName name="_________________CAN216">9.61</definedName>
    <definedName name="_________________CAN217">10.47</definedName>
    <definedName name="_________________CAN219">10.91</definedName>
    <definedName name="_________________CAN220">11.09</definedName>
    <definedName name="_________________CAN221">11.25</definedName>
    <definedName name="_________________CAN222">10.17</definedName>
    <definedName name="_________________CAN223">9.89</definedName>
    <definedName name="_________________CAN230">10.79</definedName>
    <definedName name="_________________can421">40.2</definedName>
    <definedName name="_________________can422">41.57</definedName>
    <definedName name="_________________can423">43.9</definedName>
    <definedName name="_________________can424">41.19</definedName>
    <definedName name="_________________can425">42.81</definedName>
    <definedName name="_________________can426">40.77</definedName>
    <definedName name="_________________can427">40.92</definedName>
    <definedName name="_________________can428">39.29</definedName>
    <definedName name="_________________can429">45.19</definedName>
    <definedName name="_________________can430">40.73</definedName>
    <definedName name="_________________can431">42.52</definedName>
    <definedName name="_________________can432">42.53</definedName>
    <definedName name="_________________can433">43.69</definedName>
    <definedName name="_________________can434">40.43</definedName>
    <definedName name="_________________can435">43.3</definedName>
    <definedName name="_________________dol12" localSheetId="11">#REF!</definedName>
    <definedName name="_________________dol12">'[4]Price Working -SRP'!#REF!</definedName>
    <definedName name="_________________dol6" localSheetId="11">#REF!</definedName>
    <definedName name="_________________dol6">'[4]Price Working -SRP'!#REF!</definedName>
    <definedName name="_________________IDA1" localSheetId="11">#REF!</definedName>
    <definedName name="_________________IDA1">'[5]Price Working -Mar''06'!$C$84</definedName>
    <definedName name="_________________in18900">#REF!</definedName>
    <definedName name="_________________iv19000">#REF!</definedName>
    <definedName name="_________________m20">#REF!</definedName>
    <definedName name="_________________Nov2007" localSheetId="11">{"'PROFITABILITY'!$A$1:$F$45"}</definedName>
    <definedName name="_________________Nov2007">{"'PROFITABILITY'!$A$1:$F$45"}</definedName>
    <definedName name="_________________xlnm.Print_Area_1">#REF!</definedName>
    <definedName name="_________________xlnm.Print_Area_13">#REF!</definedName>
    <definedName name="_________________xlnm.Print_Area_2">#REF!</definedName>
    <definedName name="_________________xlnm.Print_Area_3">#REF!</definedName>
    <definedName name="_________________xlnm.Print_Titles_1">#REF!</definedName>
    <definedName name="_________________xlnm.Print_Titles_2">(#REF!,#REF!)</definedName>
    <definedName name="_________________xlnm.Print_Titles_3">(#REF!,#REF!)</definedName>
    <definedName name="________________A71614">#REF!</definedName>
    <definedName name="________________A81614">#REF!</definedName>
    <definedName name="________________A91614">#REF!</definedName>
    <definedName name="________________aa1" localSheetId="11">{"'PROFITABILITY'!$A$1:$F$45"}</definedName>
    <definedName name="________________aa1">{"'PROFITABILITY'!$A$1:$F$45"}</definedName>
    <definedName name="________________CAN112">13.42</definedName>
    <definedName name="________________CAN113">12.98</definedName>
    <definedName name="________________CAN117">12.7</definedName>
    <definedName name="________________CAN118">13.27</definedName>
    <definedName name="________________CAN120">11.72</definedName>
    <definedName name="________________CAN210">10.38</definedName>
    <definedName name="________________CAN211">10.58</definedName>
    <definedName name="________________CAN213">10.56</definedName>
    <definedName name="________________CAN215">10.22</definedName>
    <definedName name="________________CAN216">9.61</definedName>
    <definedName name="________________CAN217">10.47</definedName>
    <definedName name="________________CAN219">10.91</definedName>
    <definedName name="________________CAN220">11.09</definedName>
    <definedName name="________________CAN221">11.25</definedName>
    <definedName name="________________CAN222">10.17</definedName>
    <definedName name="________________CAN223">9.89</definedName>
    <definedName name="________________CAN230">10.79</definedName>
    <definedName name="________________can421">40.2</definedName>
    <definedName name="________________can422">41.57</definedName>
    <definedName name="________________can423">43.9</definedName>
    <definedName name="________________can424">41.19</definedName>
    <definedName name="________________can425">42.81</definedName>
    <definedName name="________________can426">40.77</definedName>
    <definedName name="________________can427">40.92</definedName>
    <definedName name="________________can428">39.29</definedName>
    <definedName name="________________can429">45.19</definedName>
    <definedName name="________________can430">40.73</definedName>
    <definedName name="________________can431">42.52</definedName>
    <definedName name="________________can432">42.53</definedName>
    <definedName name="________________can433">43.69</definedName>
    <definedName name="________________can434">40.43</definedName>
    <definedName name="________________can435">43.3</definedName>
    <definedName name="________________dol12" localSheetId="11">#REF!</definedName>
    <definedName name="________________dol12">'[4]Price Working -SRP'!#REF!</definedName>
    <definedName name="________________dol6" localSheetId="11">#REF!</definedName>
    <definedName name="________________dol6">'[4]Price Working -SRP'!#REF!</definedName>
    <definedName name="________________f1">#REF!</definedName>
    <definedName name="________________g1">#REF!</definedName>
    <definedName name="________________IDA1" localSheetId="11">#REF!</definedName>
    <definedName name="________________IDA1">'[5]Price Working -Mar''06'!$C$84</definedName>
    <definedName name="________________in18900">#REF!</definedName>
    <definedName name="________________iv19000">#REF!</definedName>
    <definedName name="________________lb1">#REF!</definedName>
    <definedName name="________________lb2">#REF!</definedName>
    <definedName name="________________m20">#REF!</definedName>
    <definedName name="________________m234">#REF!</definedName>
    <definedName name="________________mm1">#REF!</definedName>
    <definedName name="________________mm2">#REF!</definedName>
    <definedName name="________________mm3">#REF!</definedName>
    <definedName name="________________Nov2007" localSheetId="11">{"'PROFITABILITY'!$A$1:$F$45"}</definedName>
    <definedName name="________________Nov2007">{"'PROFITABILITY'!$A$1:$F$45"}</definedName>
    <definedName name="________________VS2004" localSheetId="11">#REF!</definedName>
    <definedName name="________________VS2004">[13]SUMMARY!$E$64:$H$64</definedName>
    <definedName name="________________xlnm.Print_Area_1">#REF!</definedName>
    <definedName name="________________xlnm.Print_Area_13">#REF!</definedName>
    <definedName name="________________xlnm.Print_Area_2">#REF!</definedName>
    <definedName name="________________xlnm.Print_Area_3">#REF!</definedName>
    <definedName name="________________xlnm.Print_Titles_1">#REF!</definedName>
    <definedName name="________________xlnm.Print_Titles_2">(#REF!,#REF!)</definedName>
    <definedName name="________________xlnm.Print_Titles_3">(#REF!,#REF!)</definedName>
    <definedName name="_______________A71614">#REF!</definedName>
    <definedName name="_______________A81614">#REF!</definedName>
    <definedName name="_______________A91614">#REF!</definedName>
    <definedName name="_______________CAN112">13.42</definedName>
    <definedName name="_______________CAN113">12.98</definedName>
    <definedName name="_______________CAN117">12.7</definedName>
    <definedName name="_______________CAN118">13.27</definedName>
    <definedName name="_______________CAN120">11.72</definedName>
    <definedName name="_______________CAN210">10.38</definedName>
    <definedName name="_______________CAN211">10.58</definedName>
    <definedName name="_______________CAN213">10.56</definedName>
    <definedName name="_______________CAN215">10.22</definedName>
    <definedName name="_______________CAN216">9.61</definedName>
    <definedName name="_______________CAN217">10.47</definedName>
    <definedName name="_______________CAN219">10.91</definedName>
    <definedName name="_______________CAN220">11.09</definedName>
    <definedName name="_______________CAN221">11.25</definedName>
    <definedName name="_______________CAN222">10.17</definedName>
    <definedName name="_______________CAN223">9.89</definedName>
    <definedName name="_______________CAN230">10.79</definedName>
    <definedName name="_______________can421">40.2</definedName>
    <definedName name="_______________can422">41.57</definedName>
    <definedName name="_______________can423">43.9</definedName>
    <definedName name="_______________can424">41.19</definedName>
    <definedName name="_______________can425">42.81</definedName>
    <definedName name="_______________can426">40.77</definedName>
    <definedName name="_______________can427">40.92</definedName>
    <definedName name="_______________can428">39.29</definedName>
    <definedName name="_______________can429">45.19</definedName>
    <definedName name="_______________can430">40.73</definedName>
    <definedName name="_______________can431">42.52</definedName>
    <definedName name="_______________can432">42.53</definedName>
    <definedName name="_______________can433">43.69</definedName>
    <definedName name="_______________can434">40.43</definedName>
    <definedName name="_______________can435">43.3</definedName>
    <definedName name="_______________dol12" localSheetId="11">#REF!</definedName>
    <definedName name="_______________dol12">'[4]Price Working -SRP'!#REF!</definedName>
    <definedName name="_______________dol6" localSheetId="11">#REF!</definedName>
    <definedName name="_______________dol6">'[4]Price Working -SRP'!#REF!</definedName>
    <definedName name="_______________f1">#REF!</definedName>
    <definedName name="_______________IDA1" localSheetId="11">#REF!</definedName>
    <definedName name="_______________IDA1">'[5]Price Working -Mar''06'!$C$84</definedName>
    <definedName name="_______________in18900">#REF!</definedName>
    <definedName name="_______________iv19000">#REF!</definedName>
    <definedName name="_______________m20">#REF!</definedName>
    <definedName name="_______________m234">#REF!</definedName>
    <definedName name="_______________VS2004" localSheetId="11">#REF!</definedName>
    <definedName name="_______________VS2004">[13]SUMMARY!$E$64:$H$64</definedName>
    <definedName name="_______________xlnm.Print_Area_1">#REF!</definedName>
    <definedName name="_______________xlnm.Print_Area_13">#REF!</definedName>
    <definedName name="_______________xlnm.Print_Area_2">#REF!</definedName>
    <definedName name="_______________xlnm.Print_Area_3">#REF!</definedName>
    <definedName name="_______________xlnm.Print_Titles_1">#REF!</definedName>
    <definedName name="_______________xlnm.Print_Titles_2">(#REF!,#REF!)</definedName>
    <definedName name="_______________xlnm.Print_Titles_3">(#REF!,#REF!)</definedName>
    <definedName name="______________A71614">#REF!</definedName>
    <definedName name="______________A81614">#REF!</definedName>
    <definedName name="______________A91614">#REF!</definedName>
    <definedName name="______________aa1" localSheetId="11">{"'PROFITABILITY'!$A$1:$F$45"}</definedName>
    <definedName name="______________aa1">{"'PROFITABILITY'!$A$1:$F$45"}</definedName>
    <definedName name="______________CAN112">13.42</definedName>
    <definedName name="______________CAN113">12.98</definedName>
    <definedName name="______________CAN117">12.7</definedName>
    <definedName name="______________CAN118">13.27</definedName>
    <definedName name="______________CAN120">11.72</definedName>
    <definedName name="______________CAN210">10.38</definedName>
    <definedName name="______________CAN211">10.58</definedName>
    <definedName name="______________CAN213">10.56</definedName>
    <definedName name="______________CAN215">10.22</definedName>
    <definedName name="______________CAN216">9.61</definedName>
    <definedName name="______________CAN217">10.47</definedName>
    <definedName name="______________CAN219">10.91</definedName>
    <definedName name="______________CAN220">11.09</definedName>
    <definedName name="______________CAN221">11.25</definedName>
    <definedName name="______________CAN222">10.17</definedName>
    <definedName name="______________CAN223">9.89</definedName>
    <definedName name="______________CAN230">10.79</definedName>
    <definedName name="______________can421">40.2</definedName>
    <definedName name="______________can422">41.57</definedName>
    <definedName name="______________can423">43.9</definedName>
    <definedName name="______________can424">41.19</definedName>
    <definedName name="______________can425">42.81</definedName>
    <definedName name="______________can426">40.77</definedName>
    <definedName name="______________can427">40.92</definedName>
    <definedName name="______________can428">39.29</definedName>
    <definedName name="______________can429">45.19</definedName>
    <definedName name="______________can430">40.73</definedName>
    <definedName name="______________can431">42.52</definedName>
    <definedName name="______________can432">42.53</definedName>
    <definedName name="______________can433">43.69</definedName>
    <definedName name="______________can434">40.43</definedName>
    <definedName name="______________can435">43.3</definedName>
    <definedName name="______________cem124">#REF!</definedName>
    <definedName name="______________dol12" localSheetId="11">#REF!</definedName>
    <definedName name="______________dol12">'[3]Price Working -SRP'!#REF!</definedName>
    <definedName name="______________dol6" localSheetId="11">#REF!</definedName>
    <definedName name="______________dol6">'[4]Price Working -SRP'!#REF!</definedName>
    <definedName name="______________f1">#REF!</definedName>
    <definedName name="______________g1">#REF!</definedName>
    <definedName name="______________IDA1" localSheetId="11">#REF!</definedName>
    <definedName name="______________IDA1">'[5]Price Working -Mar''06'!$C$84</definedName>
    <definedName name="______________in18900">#REF!</definedName>
    <definedName name="______________iv19000">#REF!</definedName>
    <definedName name="______________lb1">#REF!</definedName>
    <definedName name="______________lb2">#REF!</definedName>
    <definedName name="______________m20">#REF!</definedName>
    <definedName name="______________m234">#REF!</definedName>
    <definedName name="______________mm1">#REF!</definedName>
    <definedName name="______________mm2">#REF!</definedName>
    <definedName name="______________mm3">#REF!</definedName>
    <definedName name="______________Nov2007" localSheetId="11">{"'PROFITABILITY'!$A$1:$F$45"}</definedName>
    <definedName name="______________Nov2007">{"'PROFITABILITY'!$A$1:$F$45"}</definedName>
    <definedName name="______________VS2004" localSheetId="11">#REF!</definedName>
    <definedName name="______________VS2004">[13]SUMMARY!$E$64:$H$64</definedName>
    <definedName name="______________xlnm._FilterDatabase_1">#REF!</definedName>
    <definedName name="______________xlnm.Print_Area_1">#REF!</definedName>
    <definedName name="______________xlnm.Print_Area_13">#REF!</definedName>
    <definedName name="______________xlnm.Print_Area_2">#REF!</definedName>
    <definedName name="______________xlnm.Print_Area_3">#REF!</definedName>
    <definedName name="______________xlnm.Print_Titles_1">#REF!</definedName>
    <definedName name="______________xlnm.Print_Titles_2">(#REF!,#REF!)</definedName>
    <definedName name="______________xlnm.Print_Titles_3">(#REF!,#REF!)</definedName>
    <definedName name="_____________A71614">#REF!</definedName>
    <definedName name="_____________A81614">#REF!</definedName>
    <definedName name="_____________A91614">#REF!</definedName>
    <definedName name="_____________aa1" localSheetId="11">{"'PROFITABILITY'!$A$1:$F$45"}</definedName>
    <definedName name="_____________aa1">{"'PROFITABILITY'!$A$1:$F$45"}</definedName>
    <definedName name="_____________CAN112">13.42</definedName>
    <definedName name="_____________CAN113">12.98</definedName>
    <definedName name="_____________CAN117">12.7</definedName>
    <definedName name="_____________CAN118">13.27</definedName>
    <definedName name="_____________CAN120">11.72</definedName>
    <definedName name="_____________CAN210">10.38</definedName>
    <definedName name="_____________CAN211">10.58</definedName>
    <definedName name="_____________CAN213">10.56</definedName>
    <definedName name="_____________CAN215">10.22</definedName>
    <definedName name="_____________CAN216">9.61</definedName>
    <definedName name="_____________CAN217">10.47</definedName>
    <definedName name="_____________CAN219">10.91</definedName>
    <definedName name="_____________CAN220">11.09</definedName>
    <definedName name="_____________CAN221">11.25</definedName>
    <definedName name="_____________CAN222">10.17</definedName>
    <definedName name="_____________CAN223">9.89</definedName>
    <definedName name="_____________CAN230">10.79</definedName>
    <definedName name="_____________can421">40.2</definedName>
    <definedName name="_____________can422">41.57</definedName>
    <definedName name="_____________can423">43.9</definedName>
    <definedName name="_____________can424">41.19</definedName>
    <definedName name="_____________can425">42.81</definedName>
    <definedName name="_____________can426">40.77</definedName>
    <definedName name="_____________can427">40.92</definedName>
    <definedName name="_____________can428">39.29</definedName>
    <definedName name="_____________can429">45.19</definedName>
    <definedName name="_____________can430">40.73</definedName>
    <definedName name="_____________can431">42.52</definedName>
    <definedName name="_____________can432">42.53</definedName>
    <definedName name="_____________can433">43.69</definedName>
    <definedName name="_____________can434">40.43</definedName>
    <definedName name="_____________can435">43.3</definedName>
    <definedName name="_____________cem124">#REF!</definedName>
    <definedName name="_____________dec05" localSheetId="11">{"'Sheet1'!$A$4386:$N$4591"}</definedName>
    <definedName name="_____________dec05">{"'Sheet1'!$A$4386:$N$4591"}</definedName>
    <definedName name="_____________dol12" localSheetId="11">#REF!</definedName>
    <definedName name="_____________dol12">'[14]Price Working -SRP'!#REF!</definedName>
    <definedName name="_____________dol6" localSheetId="11">#REF!</definedName>
    <definedName name="_____________dol6">'[3]Price Working -SRP'!#REF!</definedName>
    <definedName name="_____________f1">#REF!</definedName>
    <definedName name="_____________g1">#REF!</definedName>
    <definedName name="_____________IDA1" localSheetId="11">#REF!</definedName>
    <definedName name="_____________IDA1">'[5]Price Working -Mar''06'!$C$84</definedName>
    <definedName name="_____________in18900">#REF!</definedName>
    <definedName name="_____________iv19000">#REF!</definedName>
    <definedName name="_____________lb1">#REF!</definedName>
    <definedName name="_____________lb2">#REF!</definedName>
    <definedName name="_____________m20">#REF!</definedName>
    <definedName name="_____________m234">#REF!</definedName>
    <definedName name="_____________mac2">200</definedName>
    <definedName name="_____________mix10">4.5</definedName>
    <definedName name="_____________mix15">264/50</definedName>
    <definedName name="_____________mix20">330/50</definedName>
    <definedName name="_____________mix30">350/50</definedName>
    <definedName name="_____________mix40">450/50</definedName>
    <definedName name="_____________mm1">#REF!</definedName>
    <definedName name="_____________mm2">#REF!</definedName>
    <definedName name="_____________mm3">#REF!</definedName>
    <definedName name="_____________Nov2007" localSheetId="11">{"'PROFITABILITY'!$A$1:$F$45"}</definedName>
    <definedName name="_____________Nov2007">{"'PROFITABILITY'!$A$1:$F$45"}</definedName>
    <definedName name="_____________sh1">90</definedName>
    <definedName name="_____________sh2">120</definedName>
    <definedName name="_____________sh3">150</definedName>
    <definedName name="_____________sh4">180</definedName>
    <definedName name="_____________tab1">#REF!</definedName>
    <definedName name="_____________tab2">#REF!</definedName>
    <definedName name="_____________VS2004" localSheetId="11">#REF!</definedName>
    <definedName name="_____________VS2004">[13]SUMMARY!$E$64:$H$64</definedName>
    <definedName name="_____________xlnm._FilterDatabase_2">#REF!</definedName>
    <definedName name="_____________xlnm.Print_Area_1">#REF!</definedName>
    <definedName name="_____________xlnm.Print_Area_10">#REF!</definedName>
    <definedName name="_____________xlnm.Print_Area_13">#REF!</definedName>
    <definedName name="_____________xlnm.Print_Area_2">#REF!</definedName>
    <definedName name="_____________xlnm.Print_Area_3">#REF!</definedName>
    <definedName name="_____________xlnm.Print_Area_4">#REF!</definedName>
    <definedName name="_____________xlnm.Print_Area_5">#REF!</definedName>
    <definedName name="_____________xlnm.Print_Area_6">#REF!</definedName>
    <definedName name="_____________xlnm.Print_Area_9">#REF!</definedName>
    <definedName name="_____________xlnm.Print_Titles">#REF!</definedName>
    <definedName name="_____________xlnm.Print_Titles_1">#REF!</definedName>
    <definedName name="_____________xlnm.Print_Titles_2">(#REF!,#REF!)</definedName>
    <definedName name="_____________xlnm.Print_Titles_3">(#REF!,#REF!)</definedName>
    <definedName name="____________A71614">#REF!</definedName>
    <definedName name="____________A81614">#REF!</definedName>
    <definedName name="____________A91614">#REF!</definedName>
    <definedName name="____________aa1" localSheetId="11">{"'PROFITABILITY'!$A$1:$F$45"}</definedName>
    <definedName name="____________aa1">{"'PROFITABILITY'!$A$1:$F$45"}</definedName>
    <definedName name="____________aoc1">#REF!</definedName>
    <definedName name="____________aoc2">#REF!</definedName>
    <definedName name="____________aoc3">#REF!</definedName>
    <definedName name="____________aoc4">#REF!</definedName>
    <definedName name="____________CAN112">13.42</definedName>
    <definedName name="____________CAN113">12.98</definedName>
    <definedName name="____________CAN117">12.7</definedName>
    <definedName name="____________CAN118">13.27</definedName>
    <definedName name="____________CAN120">11.72</definedName>
    <definedName name="____________CAN210">10.38</definedName>
    <definedName name="____________CAN211">10.58</definedName>
    <definedName name="____________CAN213">10.56</definedName>
    <definedName name="____________CAN215">10.22</definedName>
    <definedName name="____________CAN216">9.61</definedName>
    <definedName name="____________CAN217">10.47</definedName>
    <definedName name="____________CAN219">10.91</definedName>
    <definedName name="____________CAN220">11.09</definedName>
    <definedName name="____________CAN221">11.25</definedName>
    <definedName name="____________CAN222">10.17</definedName>
    <definedName name="____________CAN223">9.89</definedName>
    <definedName name="____________CAN230">10.79</definedName>
    <definedName name="____________can421">40.2</definedName>
    <definedName name="____________can422">41.57</definedName>
    <definedName name="____________can423">43.9</definedName>
    <definedName name="____________can424">41.19</definedName>
    <definedName name="____________can425">42.81</definedName>
    <definedName name="____________can426">40.77</definedName>
    <definedName name="____________can427">40.92</definedName>
    <definedName name="____________can428">39.29</definedName>
    <definedName name="____________can429">45.19</definedName>
    <definedName name="____________can430">40.73</definedName>
    <definedName name="____________can431">42.52</definedName>
    <definedName name="____________can432">42.53</definedName>
    <definedName name="____________can433">43.69</definedName>
    <definedName name="____________can434">40.43</definedName>
    <definedName name="____________can435">43.3</definedName>
    <definedName name="____________dec05" localSheetId="11">{"'Sheet1'!$A$4386:$N$4591"}</definedName>
    <definedName name="____________dec05">{"'Sheet1'!$A$4386:$N$4591"}</definedName>
    <definedName name="____________dol12" localSheetId="11">#REF!</definedName>
    <definedName name="____________dol12">'[2]Price Working -SRP'!#REF!</definedName>
    <definedName name="____________dol6" localSheetId="11">#REF!</definedName>
    <definedName name="____________dol6">'[14]Price Working -SRP'!#REF!</definedName>
    <definedName name="____________f1">#REF!</definedName>
    <definedName name="____________g1">#REF!</definedName>
    <definedName name="____________IDA1" localSheetId="11">#REF!</definedName>
    <definedName name="____________IDA1">'[5]Price Working -Mar''06'!$C$84</definedName>
    <definedName name="____________in18900">#REF!</definedName>
    <definedName name="____________iv19000">#REF!</definedName>
    <definedName name="____________lb1">#REF!</definedName>
    <definedName name="____________lb2">#REF!</definedName>
    <definedName name="____________m20">#REF!</definedName>
    <definedName name="____________m234">#REF!</definedName>
    <definedName name="____________m35">#REF!</definedName>
    <definedName name="____________mac2">200</definedName>
    <definedName name="____________mix10">4.5</definedName>
    <definedName name="____________mix15">264/50</definedName>
    <definedName name="____________mix20">330/50</definedName>
    <definedName name="____________mix30">350/50</definedName>
    <definedName name="____________mix40">450/50</definedName>
    <definedName name="____________mm1">#REF!</definedName>
    <definedName name="____________mm2">#REF!</definedName>
    <definedName name="____________mm3">#REF!</definedName>
    <definedName name="____________Nov2007" localSheetId="11">{"'PROFITABILITY'!$A$1:$F$45"}</definedName>
    <definedName name="____________Nov2007">{"'PROFITABILITY'!$A$1:$F$45"}</definedName>
    <definedName name="____________sh1">90</definedName>
    <definedName name="____________sh2">120</definedName>
    <definedName name="____________sh3">150</definedName>
    <definedName name="____________sh4">180</definedName>
    <definedName name="____________tab1">#REF!</definedName>
    <definedName name="____________tab2">#REF!</definedName>
    <definedName name="____________VS2004" localSheetId="11">#REF!</definedName>
    <definedName name="____________VS2004">[13]SUMMARY!$E$64:$H$64</definedName>
    <definedName name="____________xlnm._FilterDatabase_1">"#REF!"</definedName>
    <definedName name="____________xlnm.Print_Area_1">#REF!</definedName>
    <definedName name="____________xlnm.Print_Area_13">#REF!</definedName>
    <definedName name="____________xlnm.Print_Area_2">#REF!</definedName>
    <definedName name="____________xlnm.Print_Area_3">#REF!</definedName>
    <definedName name="____________xlnm.Print_Titles_1">#REF!</definedName>
    <definedName name="____________xlnm.Print_Titles_2">(#REF!,#REF!)</definedName>
    <definedName name="____________xlnm.Print_Titles_3">(#REF!,#REF!)</definedName>
    <definedName name="___________A71614">#REF!</definedName>
    <definedName name="___________A81614">#REF!</definedName>
    <definedName name="___________A91614">#REF!</definedName>
    <definedName name="___________aa1" localSheetId="11">{"'PROFITABILITY'!$A$1:$F$45"}</definedName>
    <definedName name="___________aa1">{"'PROFITABILITY'!$A$1:$F$45"}</definedName>
    <definedName name="___________aoc1">#REF!</definedName>
    <definedName name="___________aoc2">#REF!</definedName>
    <definedName name="___________aoc3">#REF!</definedName>
    <definedName name="___________aoc4">#REF!</definedName>
    <definedName name="___________b111121">#REF!</definedName>
    <definedName name="___________CAN112">13.42</definedName>
    <definedName name="___________CAN113">12.98</definedName>
    <definedName name="___________CAN117">12.7</definedName>
    <definedName name="___________CAN118">13.27</definedName>
    <definedName name="___________CAN120">11.72</definedName>
    <definedName name="___________CAN210">10.38</definedName>
    <definedName name="___________CAN211">10.58</definedName>
    <definedName name="___________CAN213">10.56</definedName>
    <definedName name="___________CAN215">10.22</definedName>
    <definedName name="___________CAN216">9.61</definedName>
    <definedName name="___________CAN217">10.47</definedName>
    <definedName name="___________CAN219">10.91</definedName>
    <definedName name="___________CAN220">11.09</definedName>
    <definedName name="___________CAN221">11.25</definedName>
    <definedName name="___________CAN222">10.17</definedName>
    <definedName name="___________CAN223">9.89</definedName>
    <definedName name="___________CAN230">10.79</definedName>
    <definedName name="___________can421">40.2</definedName>
    <definedName name="___________can422">41.57</definedName>
    <definedName name="___________can423">43.9</definedName>
    <definedName name="___________can424">41.19</definedName>
    <definedName name="___________can425">42.81</definedName>
    <definedName name="___________can426">40.77</definedName>
    <definedName name="___________can427">40.92</definedName>
    <definedName name="___________can428">39.29</definedName>
    <definedName name="___________can429">45.19</definedName>
    <definedName name="___________can430">40.73</definedName>
    <definedName name="___________can431">42.52</definedName>
    <definedName name="___________can432">42.53</definedName>
    <definedName name="___________can433">43.69</definedName>
    <definedName name="___________can434">40.43</definedName>
    <definedName name="___________can435">43.3</definedName>
    <definedName name="___________cem124">#REF!</definedName>
    <definedName name="___________dec05" localSheetId="11">{"'Sheet1'!$A$4386:$N$4591"}</definedName>
    <definedName name="___________dec05">{"'Sheet1'!$A$4386:$N$4591"}</definedName>
    <definedName name="___________dol12" localSheetId="11">#REF!</definedName>
    <definedName name="___________dol12">'[14]Price Working -SRP'!#REF!</definedName>
    <definedName name="___________dol6" localSheetId="11">#REF!</definedName>
    <definedName name="___________dol6">'[2]Price Working -SRP'!#REF!</definedName>
    <definedName name="___________f1">#REF!</definedName>
    <definedName name="___________g1">#REF!</definedName>
    <definedName name="___________IDA1" localSheetId="11">#REF!</definedName>
    <definedName name="___________IDA1">'[5]Price Working -Mar''06'!$C$84</definedName>
    <definedName name="___________in18900">#REF!</definedName>
    <definedName name="___________iv19000">#REF!</definedName>
    <definedName name="___________lb1">#REF!</definedName>
    <definedName name="___________lb2">#REF!</definedName>
    <definedName name="___________m20">#REF!</definedName>
    <definedName name="___________m234">#REF!</definedName>
    <definedName name="___________m35">#REF!</definedName>
    <definedName name="___________mac2">200</definedName>
    <definedName name="___________mix10">4.5</definedName>
    <definedName name="___________mix15">264/50</definedName>
    <definedName name="___________mix20">330/50</definedName>
    <definedName name="___________mix30">350/50</definedName>
    <definedName name="___________mix40">450/50</definedName>
    <definedName name="___________mm1">#REF!</definedName>
    <definedName name="___________mm2">#REF!</definedName>
    <definedName name="___________mm3">#REF!</definedName>
    <definedName name="___________Nov2007" localSheetId="11">{"'PROFITABILITY'!$A$1:$F$45"}</definedName>
    <definedName name="___________Nov2007">{"'PROFITABILITY'!$A$1:$F$45"}</definedName>
    <definedName name="___________sh1">90</definedName>
    <definedName name="___________sh2">120</definedName>
    <definedName name="___________sh3">150</definedName>
    <definedName name="___________sh4">180</definedName>
    <definedName name="___________tab1">#REF!</definedName>
    <definedName name="___________tab2">#REF!</definedName>
    <definedName name="___________VS2004" localSheetId="11">#REF!</definedName>
    <definedName name="___________VS2004">[13]SUMMARY!$E$64:$H$64</definedName>
    <definedName name="___________xlnm._FilterDatabase_1">#REF!</definedName>
    <definedName name="___________xlnm._FilterDatabase_2">#REF!</definedName>
    <definedName name="___________xlnm.Print_Area_1">#REF!</definedName>
    <definedName name="___________xlnm.Print_Area_10">#REF!</definedName>
    <definedName name="___________xlnm.Print_Area_13">#REF!</definedName>
    <definedName name="___________xlnm.Print_Area_2">#REF!</definedName>
    <definedName name="___________xlnm.Print_Area_3" localSheetId="11">"#NAME?"</definedName>
    <definedName name="___________xlnm.Print_Area_3">#REF!</definedName>
    <definedName name="___________xlnm.Print_Area_4">#REF!</definedName>
    <definedName name="___________xlnm.Print_Area_5">#REF!</definedName>
    <definedName name="___________xlnm.Print_Area_6">#REF!</definedName>
    <definedName name="___________xlnm.Print_Area_7">#REF!</definedName>
    <definedName name="___________xlnm.Print_Area_8">#REF!</definedName>
    <definedName name="___________xlnm.Print_Area_9">#REF!</definedName>
    <definedName name="___________xlnm.Print_Titles">#REF!</definedName>
    <definedName name="___________xlnm.Print_Titles_1">#REF!</definedName>
    <definedName name="___________xlnm.Print_Titles_2">(#REF!,#REF!)</definedName>
    <definedName name="___________xlnm.Print_Titles_3">(#REF!,#REF!)</definedName>
    <definedName name="__________A71614">#REF!</definedName>
    <definedName name="__________A81614">#REF!</definedName>
    <definedName name="__________A91614">#REF!</definedName>
    <definedName name="__________aa1" localSheetId="11">{"'PROFITABILITY'!$A$1:$F$45"}</definedName>
    <definedName name="__________aa1">{"'PROFITABILITY'!$A$1:$F$45"}</definedName>
    <definedName name="__________aoc1">#REF!</definedName>
    <definedName name="__________aoc2">#REF!</definedName>
    <definedName name="__________aoc3">#REF!</definedName>
    <definedName name="__________aoc4">#REF!</definedName>
    <definedName name="__________CAN112">13.42</definedName>
    <definedName name="__________CAN113">12.98</definedName>
    <definedName name="__________CAN117">12.7</definedName>
    <definedName name="__________CAN118">13.27</definedName>
    <definedName name="__________CAN120">11.72</definedName>
    <definedName name="__________CAN210">10.38</definedName>
    <definedName name="__________CAN211">10.58</definedName>
    <definedName name="__________CAN213">10.56</definedName>
    <definedName name="__________CAN215">10.22</definedName>
    <definedName name="__________CAN216">9.61</definedName>
    <definedName name="__________CAN217">10.47</definedName>
    <definedName name="__________CAN219">10.91</definedName>
    <definedName name="__________CAN220">11.09</definedName>
    <definedName name="__________CAN221">11.25</definedName>
    <definedName name="__________CAN222">10.17</definedName>
    <definedName name="__________CAN223">9.89</definedName>
    <definedName name="__________CAN230">10.79</definedName>
    <definedName name="__________can421">40.2</definedName>
    <definedName name="__________can422">41.57</definedName>
    <definedName name="__________can423">43.9</definedName>
    <definedName name="__________can424">41.19</definedName>
    <definedName name="__________can425">42.81</definedName>
    <definedName name="__________can426">40.77</definedName>
    <definedName name="__________can427">40.92</definedName>
    <definedName name="__________can428">39.29</definedName>
    <definedName name="__________can429">45.19</definedName>
    <definedName name="__________can430">40.73</definedName>
    <definedName name="__________can431">42.52</definedName>
    <definedName name="__________can432">42.53</definedName>
    <definedName name="__________can433">43.69</definedName>
    <definedName name="__________can434">40.43</definedName>
    <definedName name="__________can435">43.3</definedName>
    <definedName name="__________dec05" localSheetId="11">{"'Sheet1'!$A$4386:$N$4591"}</definedName>
    <definedName name="__________dec05">{"'Sheet1'!$A$4386:$N$4591"}</definedName>
    <definedName name="__________dol12" localSheetId="11">#REF!</definedName>
    <definedName name="__________dol12">'[14]Price Working -SRP'!#REF!</definedName>
    <definedName name="__________dol6" localSheetId="11">#REF!</definedName>
    <definedName name="__________dol6">'[14]Price Working -SRP'!#REF!</definedName>
    <definedName name="__________f1">#REF!</definedName>
    <definedName name="__________g1">#REF!</definedName>
    <definedName name="__________IDA1">#REF!</definedName>
    <definedName name="__________in18900">#REF!</definedName>
    <definedName name="__________iv19000">#REF!</definedName>
    <definedName name="__________lb1">#REF!</definedName>
    <definedName name="__________lb2">#REF!</definedName>
    <definedName name="__________m20">#REF!</definedName>
    <definedName name="__________m234">#REF!</definedName>
    <definedName name="__________m35">#REF!</definedName>
    <definedName name="__________mac2">200</definedName>
    <definedName name="__________mix10">4.5</definedName>
    <definedName name="__________mix15">264/50</definedName>
    <definedName name="__________mix20">330/50</definedName>
    <definedName name="__________mix30">350/50</definedName>
    <definedName name="__________mix40">450/50</definedName>
    <definedName name="__________mm1">#REF!</definedName>
    <definedName name="__________mm2">#REF!</definedName>
    <definedName name="__________mm3">#REF!</definedName>
    <definedName name="__________Nov2007" localSheetId="11">{"'PROFITABILITY'!$A$1:$F$45"}</definedName>
    <definedName name="__________Nov2007">{"'PROFITABILITY'!$A$1:$F$45"}</definedName>
    <definedName name="__________sh1">90</definedName>
    <definedName name="__________sh2">120</definedName>
    <definedName name="__________sh3">150</definedName>
    <definedName name="__________sh4">180</definedName>
    <definedName name="__________tab1">#REF!</definedName>
    <definedName name="__________tab2">#REF!</definedName>
    <definedName name="__________VS2004" localSheetId="11">#REF!</definedName>
    <definedName name="__________VS2004">[13]SUMMARY!$E$64:$H$64</definedName>
    <definedName name="__________xlcn.WorksheetConnection_InfoEntryA2D32">'[15]Info Entry'!$A$2:$C$32</definedName>
    <definedName name="__________xlnm._FilterDatabase_1">#REF!</definedName>
    <definedName name="__________xlnm._FilterDatabase_2">#REF!</definedName>
    <definedName name="__________xlnm._FilterDatabase_5">#REF!</definedName>
    <definedName name="__________xlnm.Print_Area_1">#REF!</definedName>
    <definedName name="__________xlnm.Print_Area_10">#REF!</definedName>
    <definedName name="__________xlnm.Print_Area_13">#REF!</definedName>
    <definedName name="__________xlnm.Print_Area_2">#REF!</definedName>
    <definedName name="__________xlnm.Print_Area_3">#REF!</definedName>
    <definedName name="__________xlnm.Print_Area_4">#REF!</definedName>
    <definedName name="__________xlnm.Print_Area_5">#REF!</definedName>
    <definedName name="__________xlnm.Print_Area_6">#REF!</definedName>
    <definedName name="__________xlnm.Print_Area_7">#REF!</definedName>
    <definedName name="__________xlnm.Print_Area_8">#REF!</definedName>
    <definedName name="__________xlnm.Print_Area_9">#REF!</definedName>
    <definedName name="__________xlnm.Print_Titles">#REF!</definedName>
    <definedName name="__________xlnm.Print_Titles_1">#REF!</definedName>
    <definedName name="__________xlnm.Print_Titles_2">(#REF!,#REF!)</definedName>
    <definedName name="__________xlnm.Print_Titles_3">(#REF!,#REF!)</definedName>
    <definedName name="_________1____123Graph_ACHART_1" localSheetId="11">#REF!</definedName>
    <definedName name="_________1____123Graph_ACHART_1">[16]SUMMARY!$E$36:$H$36</definedName>
    <definedName name="_________2____123Graph_BCHART_1" localSheetId="11">#REF!</definedName>
    <definedName name="_________2____123Graph_BCHART_1">[16]SUMMARY!$E$66:$H$66</definedName>
    <definedName name="_________3____123Graph_CCHART_1" localSheetId="11">#REF!</definedName>
    <definedName name="_________3____123Graph_CCHART_1">[16]SUMMARY!$E$64:$H$64</definedName>
    <definedName name="_________4___123Graph_ACHART_1" localSheetId="11">#REF!</definedName>
    <definedName name="_________4___123Graph_ACHART_1">[16]SUMMARY!$E$36:$H$36</definedName>
    <definedName name="_________5___123Graph_BCHART_1" localSheetId="11">#REF!</definedName>
    <definedName name="_________5___123Graph_BCHART_1">[16]SUMMARY!$E$66:$H$66</definedName>
    <definedName name="_________6___123Graph_CCHART_1" localSheetId="11">#REF!</definedName>
    <definedName name="_________6___123Graph_CCHART_1">[16]SUMMARY!$E$64:$H$64</definedName>
    <definedName name="_________7__123Graph_ACHART_1" localSheetId="11">#REF!</definedName>
    <definedName name="_________7__123Graph_ACHART_1">[16]SUMMARY!$E$36:$H$36</definedName>
    <definedName name="_________8__123Graph_BCHART_1" localSheetId="11">#REF!</definedName>
    <definedName name="_________8__123Graph_BCHART_1">[16]SUMMARY!$E$66:$H$66</definedName>
    <definedName name="_________9__123Graph_CCHART_1" localSheetId="11">#REF!</definedName>
    <definedName name="_________9__123Graph_CCHART_1">[16]SUMMARY!$E$64:$H$64</definedName>
    <definedName name="_________A71614">#REF!</definedName>
    <definedName name="_________A81614">#REF!</definedName>
    <definedName name="_________A91614">#REF!</definedName>
    <definedName name="_________aa1" localSheetId="11">{"'PROFITABILITY'!$A$1:$F$45"}</definedName>
    <definedName name="_________aa1">{"'PROFITABILITY'!$A$1:$F$45"}</definedName>
    <definedName name="_________aoc1">#REF!</definedName>
    <definedName name="_________aoc2">#REF!</definedName>
    <definedName name="_________aoc3">#REF!</definedName>
    <definedName name="_________aoc4">#REF!</definedName>
    <definedName name="_________b111121">#REF!</definedName>
    <definedName name="_________CAN112">13.42</definedName>
    <definedName name="_________CAN113">12.98</definedName>
    <definedName name="_________CAN117">12.7</definedName>
    <definedName name="_________CAN118">13.27</definedName>
    <definedName name="_________CAN120">11.72</definedName>
    <definedName name="_________CAN210">10.38</definedName>
    <definedName name="_________CAN211">10.58</definedName>
    <definedName name="_________CAN213">10.56</definedName>
    <definedName name="_________CAN215">10.22</definedName>
    <definedName name="_________CAN216">9.61</definedName>
    <definedName name="_________CAN217">10.47</definedName>
    <definedName name="_________CAN219">10.91</definedName>
    <definedName name="_________CAN220">11.09</definedName>
    <definedName name="_________CAN221">11.25</definedName>
    <definedName name="_________CAN222">10.17</definedName>
    <definedName name="_________CAN223">9.89</definedName>
    <definedName name="_________CAN230">10.79</definedName>
    <definedName name="_________can421">40.2</definedName>
    <definedName name="_________can422">41.57</definedName>
    <definedName name="_________can423">43.9</definedName>
    <definedName name="_________can424">41.19</definedName>
    <definedName name="_________can425">42.81</definedName>
    <definedName name="_________can426">40.77</definedName>
    <definedName name="_________can427">40.92</definedName>
    <definedName name="_________can428">39.29</definedName>
    <definedName name="_________can429">45.19</definedName>
    <definedName name="_________can430">40.73</definedName>
    <definedName name="_________can431">42.52</definedName>
    <definedName name="_________can432">42.53</definedName>
    <definedName name="_________can433">43.69</definedName>
    <definedName name="_________can434">40.43</definedName>
    <definedName name="_________can435">43.3</definedName>
    <definedName name="_________cem124">#REF!</definedName>
    <definedName name="_________dec05" localSheetId="11">{"'Sheet1'!$A$4386:$N$4591"}</definedName>
    <definedName name="_________dec05">{"'Sheet1'!$A$4386:$N$4591"}</definedName>
    <definedName name="_________dol12" localSheetId="11">#REF!</definedName>
    <definedName name="_________dol12">'[14]Price Working -SRP'!#REF!</definedName>
    <definedName name="_________dol6" localSheetId="11">#REF!</definedName>
    <definedName name="_________dol6">'[14]Price Working -SRP'!#REF!</definedName>
    <definedName name="_________f1">#REF!</definedName>
    <definedName name="_________g1">#REF!</definedName>
    <definedName name="_________IDA1">#REF!</definedName>
    <definedName name="_________in18900">#REF!</definedName>
    <definedName name="_________iv19000">#REF!</definedName>
    <definedName name="_________lb1">#REF!</definedName>
    <definedName name="_________lb2">#REF!</definedName>
    <definedName name="_________m20">#REF!</definedName>
    <definedName name="_________m234">#REF!</definedName>
    <definedName name="_________m35">#REF!</definedName>
    <definedName name="_________mac2">200</definedName>
    <definedName name="_________mix10">4.5</definedName>
    <definedName name="_________mix15">264/50</definedName>
    <definedName name="_________mix20">330/50</definedName>
    <definedName name="_________mix30">350/50</definedName>
    <definedName name="_________mix40">450/50</definedName>
    <definedName name="_________mm1">#REF!</definedName>
    <definedName name="_________mm2">#REF!</definedName>
    <definedName name="_________mm3">#REF!</definedName>
    <definedName name="_________Nov2007" localSheetId="11">{"'PROFITABILITY'!$A$1:$F$45"}</definedName>
    <definedName name="_________Nov2007">{"'PROFITABILITY'!$A$1:$F$45"}</definedName>
    <definedName name="_________sh1">90</definedName>
    <definedName name="_________sh2">120</definedName>
    <definedName name="_________sh3">150</definedName>
    <definedName name="_________sh4">180</definedName>
    <definedName name="_________tab1">#REF!</definedName>
    <definedName name="_________tab2">#REF!</definedName>
    <definedName name="_________VS2004" localSheetId="11">#REF!</definedName>
    <definedName name="_________VS2004">[13]SUMMARY!$E$64:$H$64</definedName>
    <definedName name="_________xlcn.WorksheetConnection_InfoEntryA2D32">'[15]Info Entry'!$A$2:$C$32</definedName>
    <definedName name="_________xlnm._FilterDatabase_1">#REF!</definedName>
    <definedName name="_________xlnm._FilterDatabase_2">#REF!</definedName>
    <definedName name="_________xlnm._FilterDatabase_3">#REF!</definedName>
    <definedName name="_________xlnm._FilterDatabase_4">#REF!</definedName>
    <definedName name="_________xlnm._FilterDatabase_5">#REF!</definedName>
    <definedName name="_________xlnm.Print_Area_1">#REF!</definedName>
    <definedName name="_________xlnm.Print_Area_1_1">"#REF!"</definedName>
    <definedName name="_________xlnm.Print_Area_10">#REF!</definedName>
    <definedName name="_________xlnm.Print_Area_10_1">"#REF!"</definedName>
    <definedName name="_________xlnm.Print_Area_11">#REF!</definedName>
    <definedName name="_________xlnm.Print_Area_13">#REF!</definedName>
    <definedName name="_________xlnm.Print_Area_2">#REF!</definedName>
    <definedName name="_________xlnm.Print_Area_2_1">"#REF!"</definedName>
    <definedName name="_________xlnm.Print_Area_3">#REF!</definedName>
    <definedName name="_________xlnm.Print_Area_4">#REF!</definedName>
    <definedName name="_________xlnm.Print_Area_5">#REF!</definedName>
    <definedName name="_________xlnm.Print_Area_6">#REF!</definedName>
    <definedName name="_________xlnm.Print_Area_7">#REF!</definedName>
    <definedName name="_________xlnm.Print_Area_8">#REF!</definedName>
    <definedName name="_________xlnm.Print_Area_9">#REF!</definedName>
    <definedName name="_________xlnm.Print_Titles">#REF!</definedName>
    <definedName name="_________xlnm.Print_Titles_1">#REF!</definedName>
    <definedName name="_________xlnm.Print_Titles_2">(#REF!,#REF!)</definedName>
    <definedName name="_________xlnm.Print_Titles_3">(#REF!,#REF!)</definedName>
    <definedName name="_________xlnm.Print_Titles_4">#REF!</definedName>
    <definedName name="_________xlnm.Print_Titles_7">#REF!</definedName>
    <definedName name="________1____123Graph_ACHART_1" localSheetId="11">#REF!</definedName>
    <definedName name="________1____123Graph_ACHART_1">[16]SUMMARY!$E$36:$H$36</definedName>
    <definedName name="________2____123Graph_BCHART_1" localSheetId="11">#REF!</definedName>
    <definedName name="________2____123Graph_BCHART_1">[16]SUMMARY!$E$66:$H$66</definedName>
    <definedName name="________3____123Graph_CCHART_1" localSheetId="11">#REF!</definedName>
    <definedName name="________3____123Graph_CCHART_1">[16]SUMMARY!$E$64:$H$64</definedName>
    <definedName name="________4_____a">#REF!</definedName>
    <definedName name="________4___123Graph_ACHART_1" localSheetId="11">#REF!</definedName>
    <definedName name="________4___123Graph_ACHART_1">[16]SUMMARY!$E$36:$H$36</definedName>
    <definedName name="________5___123Graph_BCHART_1" localSheetId="11">#REF!</definedName>
    <definedName name="________5___123Graph_BCHART_1">[16]SUMMARY!$E$66:$H$66</definedName>
    <definedName name="________6___123Graph_CCHART_1" localSheetId="11">#REF!</definedName>
    <definedName name="________6___123Graph_CCHART_1">[16]SUMMARY!$E$64:$H$64</definedName>
    <definedName name="________7__123Graph_ACHART_1" localSheetId="11">#REF!</definedName>
    <definedName name="________7__123Graph_ACHART_1">[16]SUMMARY!$E$36:$H$36</definedName>
    <definedName name="________8__123Graph_BCHART_1" localSheetId="11">#REF!</definedName>
    <definedName name="________8__123Graph_BCHART_1">[16]SUMMARY!$E$66:$H$66</definedName>
    <definedName name="________9__123Graph_CCHART_1" localSheetId="11">#REF!</definedName>
    <definedName name="________9__123Graph_CCHART_1">[16]SUMMARY!$E$64:$H$64</definedName>
    <definedName name="________A71614">#REF!</definedName>
    <definedName name="________A81614">#REF!</definedName>
    <definedName name="________A91614">#REF!</definedName>
    <definedName name="________aa1" localSheetId="11">{"'PROFITABILITY'!$A$1:$F$45"}</definedName>
    <definedName name="________aa1">{"'PROFITABILITY'!$A$1:$F$45"}</definedName>
    <definedName name="________aoc1">#REF!</definedName>
    <definedName name="________aoc2">#REF!</definedName>
    <definedName name="________aoc3">#REF!</definedName>
    <definedName name="________aoc4">#REF!</definedName>
    <definedName name="________b111121">#REF!</definedName>
    <definedName name="________CAN112">13.42</definedName>
    <definedName name="________CAN113">12.98</definedName>
    <definedName name="________CAN117">12.7</definedName>
    <definedName name="________CAN118">13.27</definedName>
    <definedName name="________CAN120">11.72</definedName>
    <definedName name="________CAN210">10.38</definedName>
    <definedName name="________CAN211">10.58</definedName>
    <definedName name="________CAN213">10.56</definedName>
    <definedName name="________CAN215">10.22</definedName>
    <definedName name="________CAN216">9.61</definedName>
    <definedName name="________CAN217">10.47</definedName>
    <definedName name="________CAN219">10.91</definedName>
    <definedName name="________CAN220">11.09</definedName>
    <definedName name="________CAN221">11.25</definedName>
    <definedName name="________CAN222">10.17</definedName>
    <definedName name="________CAN223">9.89</definedName>
    <definedName name="________CAN230">10.79</definedName>
    <definedName name="________can421">40.2</definedName>
    <definedName name="________can422">41.57</definedName>
    <definedName name="________can423">43.9</definedName>
    <definedName name="________can424">41.19</definedName>
    <definedName name="________can425">42.81</definedName>
    <definedName name="________can426">40.77</definedName>
    <definedName name="________can427">40.92</definedName>
    <definedName name="________can428">39.29</definedName>
    <definedName name="________can429">45.19</definedName>
    <definedName name="________can430">40.73</definedName>
    <definedName name="________can431">42.52</definedName>
    <definedName name="________can432">42.53</definedName>
    <definedName name="________can433">43.69</definedName>
    <definedName name="________can434">40.43</definedName>
    <definedName name="________can435">43.3</definedName>
    <definedName name="________cem124">#REF!</definedName>
    <definedName name="________CU600" localSheetId="11">{#N/A,#N/A,TRUE,"toc";#N/A,#N/A,TRUE,"general";#N/A,#N/A,TRUE,"compressive";#N/A,#N/A,TRUE,"lateral";#N/A,#N/A,TRUE,"shallow"}</definedName>
    <definedName name="________CU600">{#N/A,#N/A,TRUE,"toc";#N/A,#N/A,TRUE,"general";#N/A,#N/A,TRUE,"compressive";#N/A,#N/A,TRUE,"lateral";#N/A,#N/A,TRUE,"shallow"}</definedName>
    <definedName name="________dec05" localSheetId="11">{"'Sheet1'!$A$4386:$N$4591"}</definedName>
    <definedName name="________dec05">{"'Sheet1'!$A$4386:$N$4591"}</definedName>
    <definedName name="________DET1">[17]Basicrates!$D$39</definedName>
    <definedName name="________dol12" localSheetId="11">#REF!</definedName>
    <definedName name="________dol12">'[14]Price Working -SRP'!#REF!</definedName>
    <definedName name="________dol6" localSheetId="11">#REF!</definedName>
    <definedName name="________dol6">'[14]Price Working -SRP'!#REF!</definedName>
    <definedName name="________f1">#REF!</definedName>
    <definedName name="________FEL1">[17]Basicrates!$D$90</definedName>
    <definedName name="________g1">#REF!</definedName>
    <definedName name="________GEL1">[17]Basicrates!$D$38</definedName>
    <definedName name="________HBG10">[17]Basicrates!$F$13</definedName>
    <definedName name="________HBG12">[17]Basicrates!$F$12</definedName>
    <definedName name="________HBG25">[17]Basicrates!$F$10</definedName>
    <definedName name="________HBG40">[17]Basicrates!$F$9</definedName>
    <definedName name="________HBG50">[17]Basicrates!$F$8</definedName>
    <definedName name="________HBG6">[17]Basicrates!$F$14</definedName>
    <definedName name="________IDA1">#REF!</definedName>
    <definedName name="________in18900">#REF!</definedName>
    <definedName name="________iv19000">#REF!</definedName>
    <definedName name="________lb1">#REF!</definedName>
    <definedName name="________lb2">#REF!</definedName>
    <definedName name="________m20">#REF!</definedName>
    <definedName name="________m234">#REF!</definedName>
    <definedName name="________m35">#REF!</definedName>
    <definedName name="________mac2">200</definedName>
    <definedName name="________MG1">[17]Basicrates!$D$132</definedName>
    <definedName name="________mix10">4.5</definedName>
    <definedName name="________mix15">264/50</definedName>
    <definedName name="________mix20">330/50</definedName>
    <definedName name="________mix30">350/50</definedName>
    <definedName name="________mix40">450/50</definedName>
    <definedName name="________mm1">#REF!</definedName>
    <definedName name="________mm2">#REF!</definedName>
    <definedName name="________mm3">#REF!</definedName>
    <definedName name="________Mzd1">[18]Basicrates!$D$158</definedName>
    <definedName name="________Nov2007" localSheetId="11">{"'PROFITABILITY'!$A$1:$F$45"}</definedName>
    <definedName name="________Nov2007">{"'PROFITABILITY'!$A$1:$F$45"}</definedName>
    <definedName name="________OP2">[17]Basicrates!$D$152</definedName>
    <definedName name="________sh1">90</definedName>
    <definedName name="________sh2">120</definedName>
    <definedName name="________sh3">150</definedName>
    <definedName name="________sh4">180</definedName>
    <definedName name="________tab1">#REF!</definedName>
    <definedName name="________tab2">#REF!</definedName>
    <definedName name="________VS2004" localSheetId="11">#REF!</definedName>
    <definedName name="________VS2004">[13]SUMMARY!$E$64:$H$64</definedName>
    <definedName name="________WD2">[17]Basicrates!$D$131</definedName>
    <definedName name="________xlcn.WorksheetConnection_InfoEntryA2D32">'[15]Info Entry'!$A$2:$C$32</definedName>
    <definedName name="________xlnm._FilterDatabase_1">#REF!</definedName>
    <definedName name="________xlnm._FilterDatabase_2">#REF!</definedName>
    <definedName name="________xlnm._FilterDatabase_3">#REF!</definedName>
    <definedName name="________xlnm._FilterDatabase_4">#REF!</definedName>
    <definedName name="________xlnm._FilterDatabase_5">#REF!</definedName>
    <definedName name="________xlnm.Print_Area_1">#REF!</definedName>
    <definedName name="________xlnm.Print_Area_1_1">"#REF!"</definedName>
    <definedName name="________xlnm.Print_Area_10">#REF!</definedName>
    <definedName name="________xlnm.Print_Area_10_1">"#REF!"</definedName>
    <definedName name="________xlnm.Print_Area_11">#REF!</definedName>
    <definedName name="________xlnm.Print_Area_11_1">"#REF!"</definedName>
    <definedName name="________xlnm.Print_Area_13">#REF!</definedName>
    <definedName name="________xlnm.Print_Area_2">#REF!</definedName>
    <definedName name="________xlnm.Print_Area_3">#REF!</definedName>
    <definedName name="________xlnm.Print_Area_4">#REF!</definedName>
    <definedName name="________xlnm.Print_Area_5">#REF!</definedName>
    <definedName name="________xlnm.Print_Area_6">#REF!</definedName>
    <definedName name="________xlnm.Print_Area_7">#REF!</definedName>
    <definedName name="________xlnm.Print_Area_8">#REF!</definedName>
    <definedName name="________xlnm.Print_Area_9">#REF!</definedName>
    <definedName name="________xlnm.Print_Titles">#REF!</definedName>
    <definedName name="________xlnm.Print_Titles_1">#REF!</definedName>
    <definedName name="________xlnm.Print_Titles_2" localSheetId="11">(#REF!,#REF!)</definedName>
    <definedName name="________xlnm.Print_Titles_2">('[10]OPGW Quantity summary'!$A$1:$C$65536,'[10]OPGW Quantity summary'!$A$1:$IV$8)</definedName>
    <definedName name="________xlnm.Print_Titles_3">(#REF!,#REF!)</definedName>
    <definedName name="________xlnm.Print_Titles_4">#REF!</definedName>
    <definedName name="________xlnm.Print_Titles_7">#REF!</definedName>
    <definedName name="_______1____123Graph_ACHART_1" localSheetId="11">#REF!</definedName>
    <definedName name="_______1____123Graph_ACHART_1">[16]SUMMARY!$E$36:$H$36</definedName>
    <definedName name="_______2____123Graph_BCHART_1" localSheetId="11">#REF!</definedName>
    <definedName name="_______2____123Graph_BCHART_1">[16]SUMMARY!$E$66:$H$66</definedName>
    <definedName name="_______3____123Graph_CCHART_1" localSheetId="11">#REF!</definedName>
    <definedName name="_______3____123Graph_CCHART_1">[16]SUMMARY!$E$64:$H$64</definedName>
    <definedName name="_______4___123Graph_ACHART_1" localSheetId="11">#REF!</definedName>
    <definedName name="_______4___123Graph_ACHART_1">[16]SUMMARY!$E$36:$H$36</definedName>
    <definedName name="_______5___123Graph_BCHART_1" localSheetId="11">#REF!</definedName>
    <definedName name="_______5___123Graph_BCHART_1">[16]SUMMARY!$E$66:$H$66</definedName>
    <definedName name="_______6___123Graph_CCHART_1" localSheetId="11">#REF!</definedName>
    <definedName name="_______6___123Graph_CCHART_1">[16]SUMMARY!$E$64:$H$64</definedName>
    <definedName name="_______7__123Graph_ACHART_1" localSheetId="11">#REF!</definedName>
    <definedName name="_______7__123Graph_ACHART_1">[16]SUMMARY!$E$36:$H$36</definedName>
    <definedName name="_______8__123Graph_BCHART_1" localSheetId="11">#REF!</definedName>
    <definedName name="_______8__123Graph_BCHART_1">[16]SUMMARY!$E$66:$H$66</definedName>
    <definedName name="_______9__123Graph_CCHART_1" localSheetId="11">#REF!</definedName>
    <definedName name="_______9__123Graph_CCHART_1">[16]SUMMARY!$E$64:$H$64</definedName>
    <definedName name="_______A71614">#REF!</definedName>
    <definedName name="_______A81614">#REF!</definedName>
    <definedName name="_______A91614">#REF!</definedName>
    <definedName name="_______aa1" localSheetId="11">{"'PROFITABILITY'!$A$1:$F$45"}</definedName>
    <definedName name="_______aa1">{"'PROFITABILITY'!$A$1:$F$45"}</definedName>
    <definedName name="_______aoc1">#REF!</definedName>
    <definedName name="_______aoc2">#REF!</definedName>
    <definedName name="_______aoc3">#REF!</definedName>
    <definedName name="_______aoc4">#REF!</definedName>
    <definedName name="_______b111121">#REF!</definedName>
    <definedName name="_______CAN112">13.42</definedName>
    <definedName name="_______CAN113">12.98</definedName>
    <definedName name="_______CAN117">12.7</definedName>
    <definedName name="_______CAN118">13.27</definedName>
    <definedName name="_______CAN120">11.72</definedName>
    <definedName name="_______CAN210">10.38</definedName>
    <definedName name="_______CAN211">10.58</definedName>
    <definedName name="_______CAN213">10.56</definedName>
    <definedName name="_______CAN215">10.22</definedName>
    <definedName name="_______CAN216">9.61</definedName>
    <definedName name="_______CAN217">10.47</definedName>
    <definedName name="_______CAN219">10.91</definedName>
    <definedName name="_______CAN220">11.09</definedName>
    <definedName name="_______CAN221">11.25</definedName>
    <definedName name="_______CAN222">10.17</definedName>
    <definedName name="_______CAN223">9.89</definedName>
    <definedName name="_______CAN230">10.79</definedName>
    <definedName name="_______can421">40.2</definedName>
    <definedName name="_______can422">41.57</definedName>
    <definedName name="_______can423">43.9</definedName>
    <definedName name="_______can424">41.19</definedName>
    <definedName name="_______can425">42.81</definedName>
    <definedName name="_______can426">40.77</definedName>
    <definedName name="_______can427">40.92</definedName>
    <definedName name="_______can428">39.29</definedName>
    <definedName name="_______can429">45.19</definedName>
    <definedName name="_______can430">40.73</definedName>
    <definedName name="_______can431">42.52</definedName>
    <definedName name="_______can432">42.53</definedName>
    <definedName name="_______can433">43.69</definedName>
    <definedName name="_______can434">40.43</definedName>
    <definedName name="_______can435">43.3</definedName>
    <definedName name="_______cem124">#REF!</definedName>
    <definedName name="_______dec05" localSheetId="11">{"'Sheet1'!$A$4386:$N$4591"}</definedName>
    <definedName name="_______dec05">{"'Sheet1'!$A$4386:$N$4591"}</definedName>
    <definedName name="_______DET1">[17]Basicrates!$D$39</definedName>
    <definedName name="_______dol12" localSheetId="11">#REF!</definedName>
    <definedName name="_______dol12">'[14]Price Working -SRP'!#REF!</definedName>
    <definedName name="_______dol6" localSheetId="11">#REF!</definedName>
    <definedName name="_______dol6">'[14]Price Working -SRP'!#REF!</definedName>
    <definedName name="_______f1">#REF!</definedName>
    <definedName name="_______FEL1">[17]Basicrates!$D$90</definedName>
    <definedName name="_______g1">#REF!</definedName>
    <definedName name="_______GEL1">[17]Basicrates!$D$38</definedName>
    <definedName name="_______HBG10">[17]Basicrates!$F$13</definedName>
    <definedName name="_______HBG12">[17]Basicrates!$F$12</definedName>
    <definedName name="_______HBG25">[17]Basicrates!$F$10</definedName>
    <definedName name="_______HBG40">[17]Basicrates!$F$9</definedName>
    <definedName name="_______HBG50">[17]Basicrates!$F$8</definedName>
    <definedName name="_______HBG6">[17]Basicrates!$F$14</definedName>
    <definedName name="_______IDA1">#REF!</definedName>
    <definedName name="_______in18900">#REF!</definedName>
    <definedName name="_______iv19000">#REF!</definedName>
    <definedName name="_______lb1">#REF!</definedName>
    <definedName name="_______lb2">#REF!</definedName>
    <definedName name="_______m20">#REF!</definedName>
    <definedName name="_______m234">#REF!</definedName>
    <definedName name="_______m35">#REF!</definedName>
    <definedName name="_______mac2">200</definedName>
    <definedName name="_______MG1">[17]Basicrates!$D$132</definedName>
    <definedName name="_______mix10">4.5</definedName>
    <definedName name="_______mix15">264/50</definedName>
    <definedName name="_______mix20">330/50</definedName>
    <definedName name="_______mix30">350/50</definedName>
    <definedName name="_______mix40">450/50</definedName>
    <definedName name="_______mm1">#REF!</definedName>
    <definedName name="_______mm2">#REF!</definedName>
    <definedName name="_______mm3">#REF!</definedName>
    <definedName name="_______Mzd1">[18]Basicrates!$D$158</definedName>
    <definedName name="_______Nov2007" localSheetId="11">{"'PROFITABILITY'!$A$1:$F$45"}</definedName>
    <definedName name="_______Nov2007">{"'PROFITABILITY'!$A$1:$F$45"}</definedName>
    <definedName name="_______OP2">[17]Basicrates!$D$152</definedName>
    <definedName name="_______rs1">#REF!</definedName>
    <definedName name="_______sh1">90</definedName>
    <definedName name="_______sh2">120</definedName>
    <definedName name="_______sh3">150</definedName>
    <definedName name="_______sh4">180</definedName>
    <definedName name="_______tab1">#REF!</definedName>
    <definedName name="_______tab2">#REF!</definedName>
    <definedName name="_______VS2004" localSheetId="11">#REF!</definedName>
    <definedName name="_______VS2004">[13]SUMMARY!$E$64:$H$64</definedName>
    <definedName name="_______WD2">[17]Basicrates!$D$131</definedName>
    <definedName name="_______xlcn.WorksheetConnection_InfoEntryA2D32">'[15]Info Entry'!$A$2:$C$32</definedName>
    <definedName name="_______xlnm._FilterDatabase_1">#REF!</definedName>
    <definedName name="_______xlnm._FilterDatabase_2">#REF!</definedName>
    <definedName name="_______xlnm._FilterDatabase_3">#REF!</definedName>
    <definedName name="_______xlnm._FilterDatabase_4">#REF!</definedName>
    <definedName name="_______xlnm._FilterDatabase_5">#REF!</definedName>
    <definedName name="_______xlnm.Print_Area_1">#REF!</definedName>
    <definedName name="_______xlnm.Print_Area_1_1">"#REF!"</definedName>
    <definedName name="_______xlnm.Print_Area_10">#REF!</definedName>
    <definedName name="_______xlnm.Print_Area_10_1">"#REF!"</definedName>
    <definedName name="_______xlnm.Print_Area_11">#REF!</definedName>
    <definedName name="_______xlnm.Print_Area_11_1">"#REF!"</definedName>
    <definedName name="_______xlnm.Print_Area_13">#REF!</definedName>
    <definedName name="_______xlnm.Print_Area_2">#REF!</definedName>
    <definedName name="_______xlnm.Print_Area_3">#REF!</definedName>
    <definedName name="_______xlnm.Print_Area_4">#REF!</definedName>
    <definedName name="_______xlnm.Print_Area_5">#REF!</definedName>
    <definedName name="_______xlnm.Print_Area_6">#REF!</definedName>
    <definedName name="_______xlnm.Print_Area_7">#REF!</definedName>
    <definedName name="_______xlnm.Print_Area_8">#REF!</definedName>
    <definedName name="_______xlnm.Print_Area_9">#REF!</definedName>
    <definedName name="_______xlnm.Print_Titles">#REF!</definedName>
    <definedName name="_______xlnm.Print_Titles_1">#REF!</definedName>
    <definedName name="_______xlnm.Print_Titles_2" localSheetId="11">(#REF!,#REF!)</definedName>
    <definedName name="_______xlnm.Print_Titles_2">('[19]OPGW Qty. - 230 kV'!$A$1:$C$65536,'[19]OPGW Qty. - 230 kV'!$A$1:$IV$7)</definedName>
    <definedName name="_______xlnm.Print_Titles_3">(#REF!,#REF!)</definedName>
    <definedName name="_______xlnm.Print_Titles_4">#REF!</definedName>
    <definedName name="_______xlnm.Print_Titles_7">#REF!</definedName>
    <definedName name="______1____123Graph_ACHART_1" localSheetId="11">#REF!</definedName>
    <definedName name="______1____123Graph_ACHART_1">[16]SUMMARY!$E$36:$H$36</definedName>
    <definedName name="______2____123Graph_BCHART_1" localSheetId="11">#REF!</definedName>
    <definedName name="______2____123Graph_BCHART_1">[16]SUMMARY!$E$66:$H$66</definedName>
    <definedName name="______3____123Graph_CCHART_1" localSheetId="11">#REF!</definedName>
    <definedName name="______3____123Graph_CCHART_1">[16]SUMMARY!$E$64:$H$64</definedName>
    <definedName name="______4___123Graph_ACHART_1" localSheetId="11">#REF!</definedName>
    <definedName name="______4___123Graph_ACHART_1">[16]SUMMARY!$E$36:$H$36</definedName>
    <definedName name="______5___123Graph_BCHART_1" localSheetId="11">#REF!</definedName>
    <definedName name="______5___123Graph_BCHART_1">[16]SUMMARY!$E$66:$H$66</definedName>
    <definedName name="______6___123Graph_CCHART_1" localSheetId="11">#REF!</definedName>
    <definedName name="______6___123Graph_CCHART_1">[16]SUMMARY!$E$64:$H$64</definedName>
    <definedName name="______7__123Graph_ACHART_1" localSheetId="11">#REF!</definedName>
    <definedName name="______7__123Graph_ACHART_1">[16]SUMMARY!$E$36:$H$36</definedName>
    <definedName name="______8__123Graph_BCHART_1" localSheetId="11">#REF!</definedName>
    <definedName name="______8__123Graph_BCHART_1">[16]SUMMARY!$E$66:$H$66</definedName>
    <definedName name="______9__123Graph_CCHART_1" localSheetId="11">#REF!</definedName>
    <definedName name="______9__123Graph_CCHART_1">[16]SUMMARY!$E$64:$H$64</definedName>
    <definedName name="______A71614">#REF!</definedName>
    <definedName name="______A81614">#REF!</definedName>
    <definedName name="______A91614">#REF!</definedName>
    <definedName name="______aa1" localSheetId="11">{"'PROFITABILITY'!$A$1:$F$45"}</definedName>
    <definedName name="______aa1">{"'PROFITABILITY'!$A$1:$F$45"}</definedName>
    <definedName name="______aoc1">#REF!</definedName>
    <definedName name="______aoc2">#REF!</definedName>
    <definedName name="______aoc3">#REF!</definedName>
    <definedName name="______aoc4">#REF!</definedName>
    <definedName name="______b111121">#REF!</definedName>
    <definedName name="______CAN112">13.42</definedName>
    <definedName name="______CAN113">12.98</definedName>
    <definedName name="______CAN117">12.7</definedName>
    <definedName name="______CAN118">13.27</definedName>
    <definedName name="______CAN120">11.72</definedName>
    <definedName name="______CAN210">10.38</definedName>
    <definedName name="______CAN211">10.58</definedName>
    <definedName name="______CAN213">10.56</definedName>
    <definedName name="______CAN215">10.22</definedName>
    <definedName name="______CAN216">9.61</definedName>
    <definedName name="______CAN217">10.47</definedName>
    <definedName name="______CAN219">10.91</definedName>
    <definedName name="______CAN220">11.09</definedName>
    <definedName name="______CAN221">11.25</definedName>
    <definedName name="______CAN222">10.17</definedName>
    <definedName name="______CAN223">9.89</definedName>
    <definedName name="______CAN230">10.79</definedName>
    <definedName name="______can421">40.2</definedName>
    <definedName name="______can422">41.57</definedName>
    <definedName name="______can423">43.9</definedName>
    <definedName name="______can424">41.19</definedName>
    <definedName name="______can425">42.81</definedName>
    <definedName name="______can426">40.77</definedName>
    <definedName name="______can427">40.92</definedName>
    <definedName name="______can428">39.29</definedName>
    <definedName name="______can429">45.19</definedName>
    <definedName name="______can430">40.73</definedName>
    <definedName name="______can431">42.52</definedName>
    <definedName name="______can432">42.53</definedName>
    <definedName name="______can433">43.69</definedName>
    <definedName name="______can434">40.43</definedName>
    <definedName name="______can435">43.3</definedName>
    <definedName name="______cem124">#REF!</definedName>
    <definedName name="______CU600" localSheetId="11">{#N/A,#N/A,TRUE,"toc";#N/A,#N/A,TRUE,"general";#N/A,#N/A,TRUE,"compressive";#N/A,#N/A,TRUE,"lateral";#N/A,#N/A,TRUE,"shallow"}</definedName>
    <definedName name="______CU600">{#N/A,#N/A,TRUE,"toc";#N/A,#N/A,TRUE,"general";#N/A,#N/A,TRUE,"compressive";#N/A,#N/A,TRUE,"lateral";#N/A,#N/A,TRUE,"shallow"}</definedName>
    <definedName name="______dec05" localSheetId="11">{"'Sheet1'!$A$4386:$N$4591"}</definedName>
    <definedName name="______dec05">{"'Sheet1'!$A$4386:$N$4591"}</definedName>
    <definedName name="______DET1">[17]Basicrates!$D$39</definedName>
    <definedName name="______dol12" localSheetId="11">#REF!</definedName>
    <definedName name="______dol12">'[14]Price Working -SRP'!#REF!</definedName>
    <definedName name="______dol6" localSheetId="11">#REF!</definedName>
    <definedName name="______dol6">'[14]Price Working -SRP'!#REF!</definedName>
    <definedName name="______f1">#REF!</definedName>
    <definedName name="______FEL1">[17]Basicrates!$D$90</definedName>
    <definedName name="______g1">#REF!</definedName>
    <definedName name="______GEL1">[17]Basicrates!$D$38</definedName>
    <definedName name="______HBG10">[17]Basicrates!$F$13</definedName>
    <definedName name="______HBG12">[17]Basicrates!$F$12</definedName>
    <definedName name="______HBG25">[17]Basicrates!$F$10</definedName>
    <definedName name="______HBG40">[17]Basicrates!$F$9</definedName>
    <definedName name="______HBG50">[17]Basicrates!$F$8</definedName>
    <definedName name="______HBG6">[17]Basicrates!$F$14</definedName>
    <definedName name="______IDA1">#REF!</definedName>
    <definedName name="______in18900">#REF!</definedName>
    <definedName name="______iv19000">#REF!</definedName>
    <definedName name="______lb1">#REF!</definedName>
    <definedName name="______lb2">#REF!</definedName>
    <definedName name="______m20">#REF!</definedName>
    <definedName name="______m234">#REF!</definedName>
    <definedName name="______m35">#REF!</definedName>
    <definedName name="______mac2">200</definedName>
    <definedName name="______MG1">[17]Basicrates!$D$132</definedName>
    <definedName name="______mix10">4.5</definedName>
    <definedName name="______mix15">264/50</definedName>
    <definedName name="______mix20">330/50</definedName>
    <definedName name="______mix30">350/50</definedName>
    <definedName name="______mix40">450/50</definedName>
    <definedName name="______mm1">#REF!</definedName>
    <definedName name="______mm2">#REF!</definedName>
    <definedName name="______mm3">#REF!</definedName>
    <definedName name="______Mzd1">[18]Basicrates!$D$158</definedName>
    <definedName name="______Nov2007" localSheetId="11">{"'PROFITABILITY'!$A$1:$F$45"}</definedName>
    <definedName name="______Nov2007">{"'PROFITABILITY'!$A$1:$F$45"}</definedName>
    <definedName name="______OP2">[17]Basicrates!$D$152</definedName>
    <definedName name="______rs1">#REF!</definedName>
    <definedName name="______sh1">90</definedName>
    <definedName name="______sh2">120</definedName>
    <definedName name="______sh3">150</definedName>
    <definedName name="______sh4">180</definedName>
    <definedName name="______tab1">#REF!</definedName>
    <definedName name="______tab2">#REF!</definedName>
    <definedName name="______VS2004" localSheetId="11">#REF!</definedName>
    <definedName name="______VS2004">[13]SUMMARY!$E$64:$H$64</definedName>
    <definedName name="______WD2">[17]Basicrates!$D$131</definedName>
    <definedName name="______xlcn.WorksheetConnection_InfoEntryA2D32">'[15]Info Entry'!$A$2:$C$32</definedName>
    <definedName name="______xlnm._FilterDatabase_1">#REF!</definedName>
    <definedName name="______xlnm._FilterDatabase_2">#REF!</definedName>
    <definedName name="______xlnm._FilterDatabase_3">#REF!</definedName>
    <definedName name="______xlnm._FilterDatabase_4">#REF!</definedName>
    <definedName name="______xlnm._FilterDatabase_5">#REF!</definedName>
    <definedName name="______xlnm.Print_Area_1">#REF!</definedName>
    <definedName name="______xlnm.Print_Area_1_1">"#REF!"</definedName>
    <definedName name="______xlnm.Print_Area_10">#REF!</definedName>
    <definedName name="______xlnm.Print_Area_10_1">"#REF!"</definedName>
    <definedName name="______xlnm.Print_Area_11">#REF!</definedName>
    <definedName name="______xlnm.Print_Area_11_1">"#REF!"</definedName>
    <definedName name="______xlnm.Print_Area_13">#REF!</definedName>
    <definedName name="______xlnm.Print_Area_2">#REF!</definedName>
    <definedName name="______xlnm.Print_Area_3">#REF!</definedName>
    <definedName name="______xlnm.Print_Area_4">#REF!</definedName>
    <definedName name="______xlnm.Print_Area_5">#REF!</definedName>
    <definedName name="______xlnm.Print_Area_6">#REF!</definedName>
    <definedName name="______xlnm.Print_Area_7">#REF!</definedName>
    <definedName name="______xlnm.Print_Area_8">#REF!</definedName>
    <definedName name="______xlnm.Print_Area_9">#REF!</definedName>
    <definedName name="______xlnm.Print_Titles">#REF!</definedName>
    <definedName name="______xlnm.Print_Titles_1">#REF!</definedName>
    <definedName name="______xlnm.Print_Titles_2" localSheetId="11">(#REF!,#REF!)</definedName>
    <definedName name="______xlnm.Print_Titles_2">('[20]OPGW Quantity summary'!$A$1:$C$65536,'[20]OPGW Quantity summary'!$A$1:$IV$8)</definedName>
    <definedName name="______xlnm.Print_Titles_3">(#REF!,#REF!)</definedName>
    <definedName name="______xlnm.Print_Titles_4">#REF!</definedName>
    <definedName name="______xlnm.Print_Titles_7">#REF!</definedName>
    <definedName name="_____1____123Graph_ACHART_1" localSheetId="11">#REF!</definedName>
    <definedName name="_____1____123Graph_ACHART_1">[16]SUMMARY!$E$36:$H$36</definedName>
    <definedName name="_____2____123Graph_BCHART_1" localSheetId="11">#REF!</definedName>
    <definedName name="_____2____123Graph_BCHART_1">[16]SUMMARY!$E$66:$H$66</definedName>
    <definedName name="_____3____123Graph_CCHART_1" localSheetId="11">#REF!</definedName>
    <definedName name="_____3____123Graph_CCHART_1">[16]SUMMARY!$E$64:$H$64</definedName>
    <definedName name="_____4___123Graph_ACHART_1" localSheetId="11">#REF!</definedName>
    <definedName name="_____4___123Graph_ACHART_1">[16]SUMMARY!$E$36:$H$36</definedName>
    <definedName name="_____5___123Graph_BCHART_1" localSheetId="11">#REF!</definedName>
    <definedName name="_____5___123Graph_BCHART_1">[16]SUMMARY!$E$66:$H$66</definedName>
    <definedName name="_____6___123Graph_CCHART_1" localSheetId="11">#REF!</definedName>
    <definedName name="_____6___123Graph_CCHART_1">[16]SUMMARY!$E$64:$H$64</definedName>
    <definedName name="_____7__123Graph_ACHART_1" localSheetId="11">#REF!</definedName>
    <definedName name="_____7__123Graph_ACHART_1">[16]SUMMARY!$E$36:$H$36</definedName>
    <definedName name="_____8__123Graph_BCHART_1" localSheetId="11">#REF!</definedName>
    <definedName name="_____8__123Graph_BCHART_1">[16]SUMMARY!$E$66:$H$66</definedName>
    <definedName name="_____9__123Graph_CCHART_1" localSheetId="11">#REF!</definedName>
    <definedName name="_____9__123Graph_CCHART_1">[16]SUMMARY!$E$64:$H$64</definedName>
    <definedName name="_____A71614">#REF!</definedName>
    <definedName name="_____A81614">#REF!</definedName>
    <definedName name="_____A91614">#REF!</definedName>
    <definedName name="_____aa1" localSheetId="11">{"'PROFITABILITY'!$A$1:$F$45"}</definedName>
    <definedName name="_____aa1">{"'PROFITABILITY'!$A$1:$F$45"}</definedName>
    <definedName name="_____aoc1">#REF!</definedName>
    <definedName name="_____aoc2">#REF!</definedName>
    <definedName name="_____aoc3">#REF!</definedName>
    <definedName name="_____aoc4">#REF!</definedName>
    <definedName name="_____b111121">#REF!</definedName>
    <definedName name="_____CAN112">13.42</definedName>
    <definedName name="_____CAN113">12.98</definedName>
    <definedName name="_____CAN117">12.7</definedName>
    <definedName name="_____CAN118">13.27</definedName>
    <definedName name="_____CAN120">11.72</definedName>
    <definedName name="_____CAN210">10.38</definedName>
    <definedName name="_____CAN211">10.58</definedName>
    <definedName name="_____CAN213">10.56</definedName>
    <definedName name="_____CAN215">10.22</definedName>
    <definedName name="_____CAN216">9.61</definedName>
    <definedName name="_____CAN217">10.47</definedName>
    <definedName name="_____CAN219">10.91</definedName>
    <definedName name="_____CAN220">11.09</definedName>
    <definedName name="_____CAN221">11.25</definedName>
    <definedName name="_____CAN222">10.17</definedName>
    <definedName name="_____CAN223">9.89</definedName>
    <definedName name="_____CAN230">10.79</definedName>
    <definedName name="_____can421">40.2</definedName>
    <definedName name="_____can422">41.57</definedName>
    <definedName name="_____can423">43.9</definedName>
    <definedName name="_____can424">41.19</definedName>
    <definedName name="_____can425">42.81</definedName>
    <definedName name="_____can426">40.77</definedName>
    <definedName name="_____can427">40.92</definedName>
    <definedName name="_____can428">39.29</definedName>
    <definedName name="_____can429">45.19</definedName>
    <definedName name="_____can430">40.73</definedName>
    <definedName name="_____can431">42.52</definedName>
    <definedName name="_____can432">42.53</definedName>
    <definedName name="_____can433">43.69</definedName>
    <definedName name="_____can434">40.43</definedName>
    <definedName name="_____can435">43.3</definedName>
    <definedName name="_____cem124">#REF!</definedName>
    <definedName name="_____dec05" localSheetId="11">{"'Sheet1'!$A$4386:$N$4591"}</definedName>
    <definedName name="_____dec05">{"'Sheet1'!$A$4386:$N$4591"}</definedName>
    <definedName name="_____DET1">[17]Basicrates!$D$39</definedName>
    <definedName name="_____dol12" localSheetId="11">#REF!</definedName>
    <definedName name="_____dol12">'[14]Price Working -SRP'!#REF!</definedName>
    <definedName name="_____dol6" localSheetId="11">#REF!</definedName>
    <definedName name="_____dol6">'[14]Price Working -SRP'!#REF!</definedName>
    <definedName name="_____f1">#REF!</definedName>
    <definedName name="_____FEL1">[17]Basicrates!$D$90</definedName>
    <definedName name="_____g1">#REF!</definedName>
    <definedName name="_____GEL1">[17]Basicrates!$D$38</definedName>
    <definedName name="_____HBG10">[17]Basicrates!$F$13</definedName>
    <definedName name="_____HBG12">[17]Basicrates!$F$12</definedName>
    <definedName name="_____HBG25">[17]Basicrates!$F$10</definedName>
    <definedName name="_____HBG40">[17]Basicrates!$F$9</definedName>
    <definedName name="_____HBG50">[17]Basicrates!$F$8</definedName>
    <definedName name="_____HBG6">[17]Basicrates!$F$14</definedName>
    <definedName name="_____IDA1">#REF!</definedName>
    <definedName name="_____in18900">#REF!</definedName>
    <definedName name="_____iv19000">#REF!</definedName>
    <definedName name="_____lb1">#REF!</definedName>
    <definedName name="_____lb2">#REF!</definedName>
    <definedName name="_____m20">#REF!</definedName>
    <definedName name="_____m234">#REF!</definedName>
    <definedName name="_____m35">#REF!</definedName>
    <definedName name="_____mac2">200</definedName>
    <definedName name="_____MG1">[17]Basicrates!$D$132</definedName>
    <definedName name="_____mix10">4.5</definedName>
    <definedName name="_____mix15">264/50</definedName>
    <definedName name="_____mix20">330/50</definedName>
    <definedName name="_____mix30">350/50</definedName>
    <definedName name="_____mix40">450/50</definedName>
    <definedName name="_____mm1">#REF!</definedName>
    <definedName name="_____mm2">#REF!</definedName>
    <definedName name="_____mm3">#REF!</definedName>
    <definedName name="_____Mzd1">[17]Basicrates!$D$158</definedName>
    <definedName name="_____Nov2007" localSheetId="11">{"'PROFITABILITY'!$A$1:$F$45"}</definedName>
    <definedName name="_____Nov2007">{"'PROFITABILITY'!$A$1:$F$45"}</definedName>
    <definedName name="_____np3">'[21]Material '!$G$50</definedName>
    <definedName name="_____OP2">[17]Basicrates!$D$152</definedName>
    <definedName name="_____RAC1">#REF!</definedName>
    <definedName name="_____rs1">#REF!</definedName>
    <definedName name="_____SC01">#REF!</definedName>
    <definedName name="_____SC02">#REF!</definedName>
    <definedName name="_____SC03">#REF!</definedName>
    <definedName name="_____SC04">#REF!</definedName>
    <definedName name="_____SC05">#REF!</definedName>
    <definedName name="_____SC06">#REF!</definedName>
    <definedName name="_____SC11">#REF!</definedName>
    <definedName name="_____SC12">#REF!</definedName>
    <definedName name="_____SC13">#REF!</definedName>
    <definedName name="_____SC21">#REF!</definedName>
    <definedName name="_____SC22">#REF!</definedName>
    <definedName name="_____SC23">#REF!</definedName>
    <definedName name="_____SC24">#REF!</definedName>
    <definedName name="_____SC25">#REF!</definedName>
    <definedName name="_____SC26">#REF!</definedName>
    <definedName name="_____sh1">90</definedName>
    <definedName name="_____sh2">120</definedName>
    <definedName name="_____sh3">150</definedName>
    <definedName name="_____sh4">180</definedName>
    <definedName name="_____tab1">#REF!</definedName>
    <definedName name="_____tab2">#REF!</definedName>
    <definedName name="_____tf2">[22]Intro!$J$142</definedName>
    <definedName name="_____tf3">[22]Intro!$J$148</definedName>
    <definedName name="_____tf4">[22]Intro!$J$150</definedName>
    <definedName name="_____tfd1">[22]Intro!$L$141</definedName>
    <definedName name="_____tfd2">[22]Intro!$L$143</definedName>
    <definedName name="_____tfd3">[22]Intro!$L$147</definedName>
    <definedName name="_____tfd4">[22]Intro!$L$149</definedName>
    <definedName name="_____tr1">[22]Intro!$C$140</definedName>
    <definedName name="_____tr2">[22]Intro!$C$142</definedName>
    <definedName name="_____tr3">[22]Intro!$C$150</definedName>
    <definedName name="_____trd1">[22]Intro!$B$140</definedName>
    <definedName name="_____trd2">[22]Intro!$B$142</definedName>
    <definedName name="_____trd3">[22]Intro!$B$148</definedName>
    <definedName name="_____VS2004" localSheetId="11">#REF!</definedName>
    <definedName name="_____VS2004">[13]SUMMARY!$E$64:$H$64</definedName>
    <definedName name="_____WD2">[17]Basicrates!$D$131</definedName>
    <definedName name="_____xlcn.WorksheetConnection_InfoEntryA2D32">'[15]Info Entry'!$A$2:$C$32</definedName>
    <definedName name="_____xlnm._FilterDatabase">#REF!</definedName>
    <definedName name="_____xlnm._FilterDatabase_1">#REF!</definedName>
    <definedName name="_____xlnm._FilterDatabase_2">#REF!</definedName>
    <definedName name="_____xlnm._FilterDatabase_3">#REF!</definedName>
    <definedName name="_____xlnm._FilterDatabase_4">#REF!</definedName>
    <definedName name="_____xlnm._FilterDatabase_5">#REF!</definedName>
    <definedName name="_____xlnm.Print_Area_1">#REF!</definedName>
    <definedName name="_____xlnm.Print_Area_1_1">"#REF!"</definedName>
    <definedName name="_____xlnm.Print_Area_10">#REF!</definedName>
    <definedName name="_____xlnm.Print_Area_10_1">"#REF!"</definedName>
    <definedName name="_____xlnm.Print_Area_11">#REF!</definedName>
    <definedName name="_____xlnm.Print_Area_11_1">"#REF!"</definedName>
    <definedName name="_____xlnm.Print_Area_13">#REF!</definedName>
    <definedName name="_____xlnm.Print_Area_2">#REF!</definedName>
    <definedName name="_____xlnm.Print_Area_3">#REF!</definedName>
    <definedName name="_____xlnm.Print_Area_4">#REF!</definedName>
    <definedName name="_____xlnm.Print_Area_5">#REF!</definedName>
    <definedName name="_____xlnm.Print_Area_6">#REF!</definedName>
    <definedName name="_____xlnm.Print_Area_7">#REF!</definedName>
    <definedName name="_____xlnm.Print_Area_8">#REF!</definedName>
    <definedName name="_____xlnm.Print_Area_9">#REF!</definedName>
    <definedName name="_____xlnm.Print_Titles">#REF!</definedName>
    <definedName name="_____xlnm.Print_Titles_1" localSheetId="11">"#NAME?"</definedName>
    <definedName name="_____xlnm.Print_Titles_1">#REF!</definedName>
    <definedName name="_____xlnm.Print_Titles_2" localSheetId="11">(#REF!,#REF!)</definedName>
    <definedName name="_____xlnm.Print_Titles_2">('[23]OPGW Quantity summary'!$A$1:$C$65536,'[23]OPGW Quantity summary'!$A$1:$IV$8)</definedName>
    <definedName name="_____xlnm.Print_Titles_3">(#REF!,#REF!)</definedName>
    <definedName name="_____xlnm.Print_Titles_4">#REF!</definedName>
    <definedName name="_____xlnm.Print_Titles_7">#REF!</definedName>
    <definedName name="____1____123Graph_ACHART_1" localSheetId="11">#REF!</definedName>
    <definedName name="____1____123Graph_ACHART_1">[16]SUMMARY!$E$36:$H$36</definedName>
    <definedName name="____2____123Graph_BCHART_1" localSheetId="11">#REF!</definedName>
    <definedName name="____2____123Graph_BCHART_1">[16]SUMMARY!$E$66:$H$66</definedName>
    <definedName name="____3____123Graph_CCHART_1" localSheetId="11">#REF!</definedName>
    <definedName name="____3____123Graph_CCHART_1">[16]SUMMARY!$E$64:$H$64</definedName>
    <definedName name="____4___123Graph_ACHART_1" localSheetId="11">#REF!</definedName>
    <definedName name="____4___123Graph_ACHART_1">[16]SUMMARY!$E$36:$H$36</definedName>
    <definedName name="____5___123Graph_BCHART_1" localSheetId="11">#REF!</definedName>
    <definedName name="____5___123Graph_BCHART_1">[16]SUMMARY!$E$66:$H$66</definedName>
    <definedName name="____6___123Graph_CCHART_1" localSheetId="11">#REF!</definedName>
    <definedName name="____6___123Graph_CCHART_1">[16]SUMMARY!$E$64:$H$64</definedName>
    <definedName name="____7__123Graph_ACHART_1" localSheetId="11">#REF!</definedName>
    <definedName name="____7__123Graph_ACHART_1">[16]SUMMARY!$E$36:$H$36</definedName>
    <definedName name="____8__123Graph_BCHART_1" localSheetId="11">#REF!</definedName>
    <definedName name="____8__123Graph_BCHART_1">[16]SUMMARY!$E$66:$H$66</definedName>
    <definedName name="____9__123Graph_CCHART_1" localSheetId="11">#REF!</definedName>
    <definedName name="____9__123Graph_CCHART_1">[16]SUMMARY!$E$64:$H$64</definedName>
    <definedName name="____A71614">#REF!</definedName>
    <definedName name="____A81614">#REF!</definedName>
    <definedName name="____A91614">#REF!</definedName>
    <definedName name="____aa1" localSheetId="11">{"'PROFITABILITY'!$A$1:$F$45"}</definedName>
    <definedName name="____aa1">{"'PROFITABILITY'!$A$1:$F$45"}</definedName>
    <definedName name="____aoc1">#REF!</definedName>
    <definedName name="____aoc2">#REF!</definedName>
    <definedName name="____aoc3">#REF!</definedName>
    <definedName name="____aoc4">#REF!</definedName>
    <definedName name="____AXX4">#REF!</definedName>
    <definedName name="____axx5">#REF!</definedName>
    <definedName name="____axx6">#REF!</definedName>
    <definedName name="____AXX7">#REF!</definedName>
    <definedName name="____axx8">#REF!</definedName>
    <definedName name="____b111121">#REF!</definedName>
    <definedName name="____CAN112">13.42</definedName>
    <definedName name="____CAN113">12.98</definedName>
    <definedName name="____CAN117">12.7</definedName>
    <definedName name="____CAN118">13.27</definedName>
    <definedName name="____CAN120">11.72</definedName>
    <definedName name="____CAN210">10.38</definedName>
    <definedName name="____CAN211">10.58</definedName>
    <definedName name="____CAN213">10.56</definedName>
    <definedName name="____CAN215">10.22</definedName>
    <definedName name="____CAN216">9.61</definedName>
    <definedName name="____CAN217">10.47</definedName>
    <definedName name="____CAN219">10.91</definedName>
    <definedName name="____CAN220">11.09</definedName>
    <definedName name="____CAN221">11.25</definedName>
    <definedName name="____CAN222">10.17</definedName>
    <definedName name="____CAN223">9.89</definedName>
    <definedName name="____CAN230">10.79</definedName>
    <definedName name="____can421">40.2</definedName>
    <definedName name="____can422">41.57</definedName>
    <definedName name="____can423">43.9</definedName>
    <definedName name="____can424">41.19</definedName>
    <definedName name="____can425">42.81</definedName>
    <definedName name="____can426">40.77</definedName>
    <definedName name="____can427">40.92</definedName>
    <definedName name="____can428">39.29</definedName>
    <definedName name="____can429">45.19</definedName>
    <definedName name="____can430">40.73</definedName>
    <definedName name="____can431">42.52</definedName>
    <definedName name="____can432">42.53</definedName>
    <definedName name="____can433">43.69</definedName>
    <definedName name="____can434">40.43</definedName>
    <definedName name="____can435">43.3</definedName>
    <definedName name="____CBR220">#REF!</definedName>
    <definedName name="____CBR500">#REF!</definedName>
    <definedName name="____cem124">#REF!</definedName>
    <definedName name="____col33">#REF!</definedName>
    <definedName name="____CTR220">#REF!</definedName>
    <definedName name="____CTR500">#REF!</definedName>
    <definedName name="____CVT220">#REF!</definedName>
    <definedName name="____CVT500">#REF!</definedName>
    <definedName name="____dec05" localSheetId="11">{"'Sheet1'!$A$4386:$N$4591"}</definedName>
    <definedName name="____dec05">{"'Sheet1'!$A$4386:$N$4591"}</definedName>
    <definedName name="____DET1">[17]Basicrates!$D$39</definedName>
    <definedName name="____dol12" localSheetId="11">#REF!</definedName>
    <definedName name="____dol12">'[14]Price Working -SRP'!#REF!</definedName>
    <definedName name="____dol6" localSheetId="11">#REF!</definedName>
    <definedName name="____dol6">'[14]Price Working -SRP'!#REF!</definedName>
    <definedName name="____f1">#REF!</definedName>
    <definedName name="____FEL1">[17]Basicrates!$D$90</definedName>
    <definedName name="____Fpi1">#REF!</definedName>
    <definedName name="____g1">#REF!</definedName>
    <definedName name="____GEL1">[17]Basicrates!$D$38</definedName>
    <definedName name="____HBG10">[17]Basicrates!$F$13</definedName>
    <definedName name="____HBG12">[17]Basicrates!$F$12</definedName>
    <definedName name="____HBG25">[17]Basicrates!$F$10</definedName>
    <definedName name="____HBG40">[17]Basicrates!$F$9</definedName>
    <definedName name="____HBG50">[17]Basicrates!$F$8</definedName>
    <definedName name="____HBG6">[17]Basicrates!$F$14</definedName>
    <definedName name="____HCO2">#REF!</definedName>
    <definedName name="____hfi2">#REF!</definedName>
    <definedName name="____hfi4">#REF!</definedName>
    <definedName name="____hfi5">#REF!</definedName>
    <definedName name="____hfi6">#REF!</definedName>
    <definedName name="____hfi8">#REF!</definedName>
    <definedName name="____Hra2">#REF!</definedName>
    <definedName name="____Hso2">#REF!</definedName>
    <definedName name="____Hso3">#REF!</definedName>
    <definedName name="____IDA1">#REF!</definedName>
    <definedName name="____IDC2">#REF!</definedName>
    <definedName name="____IDC21">#REF!</definedName>
    <definedName name="____IDC22">#REF!</definedName>
    <definedName name="____IDC23">#REF!</definedName>
    <definedName name="____idc3">#REF!</definedName>
    <definedName name="____in18900">#REF!</definedName>
    <definedName name="____Ism3">#REF!</definedName>
    <definedName name="____iv19000">#REF!</definedName>
    <definedName name="____kd1">#REF!</definedName>
    <definedName name="____kd2">#REF!</definedName>
    <definedName name="____kd3">#REF!</definedName>
    <definedName name="____Ki1">#REF!</definedName>
    <definedName name="____Ki2">#REF!</definedName>
    <definedName name="____LAR220">#REF!</definedName>
    <definedName name="____LAR500">#REF!</definedName>
    <definedName name="____lb1">#REF!</definedName>
    <definedName name="____lb2">#REF!</definedName>
    <definedName name="____LTR220">#REF!</definedName>
    <definedName name="____LTR500">#REF!</definedName>
    <definedName name="____m20">#REF!</definedName>
    <definedName name="____m234">#REF!</definedName>
    <definedName name="____m35">#REF!</definedName>
    <definedName name="____mac2">200</definedName>
    <definedName name="____mcl132">#REF!</definedName>
    <definedName name="____MG1">[17]Basicrates!$D$132</definedName>
    <definedName name="____mix10">4.5</definedName>
    <definedName name="____mix15">264/50</definedName>
    <definedName name="____MIX1540">'[24]Mix Design'!$P$11</definedName>
    <definedName name="____MIX2">'[25]Mix Design'!$P$12</definedName>
    <definedName name="____mix20">330/50</definedName>
    <definedName name="____MIX2020">'[24]Mix Design'!$P$12</definedName>
    <definedName name="____MIX2040">'[24]Mix Design'!$P$13</definedName>
    <definedName name="____MIX2540">'[24]Mix Design'!$P$15</definedName>
    <definedName name="____Mix255">'[26]Mix Design'!$P$13</definedName>
    <definedName name="____mix30">350/50</definedName>
    <definedName name="____mix40">450/50</definedName>
    <definedName name="____ml3">#REF!</definedName>
    <definedName name="____ml33">#REF!</definedName>
    <definedName name="____mlc33">#REF!</definedName>
    <definedName name="____mm1">#REF!</definedName>
    <definedName name="____mm2">#REF!</definedName>
    <definedName name="____mm3">#REF!</definedName>
    <definedName name="____Mzd1">[17]Basicrates!$D$158</definedName>
    <definedName name="____Nov2007" localSheetId="11">{"'PROFITABILITY'!$A$1:$F$45"}</definedName>
    <definedName name="____Nov2007">{"'PROFITABILITY'!$A$1:$F$45"}</definedName>
    <definedName name="____np3">'[21]Material '!$G$50</definedName>
    <definedName name="____OP2">[17]Basicrates!$D$152</definedName>
    <definedName name="____PLC220">#REF!</definedName>
    <definedName name="____RAC1">#REF!</definedName>
    <definedName name="____RE220">#REF!</definedName>
    <definedName name="____RE500">#REF!</definedName>
    <definedName name="____rs1">#REF!</definedName>
    <definedName name="____run1">#REF!</definedName>
    <definedName name="____run2">#REF!</definedName>
    <definedName name="____run3">#REF!</definedName>
    <definedName name="____SC01">#REF!</definedName>
    <definedName name="____SC02">#REF!</definedName>
    <definedName name="____SC03">#REF!</definedName>
    <definedName name="____SC04">#REF!</definedName>
    <definedName name="____SC05">#REF!</definedName>
    <definedName name="____SC06">#REF!</definedName>
    <definedName name="____SC11">#REF!</definedName>
    <definedName name="____SC12">#REF!</definedName>
    <definedName name="____SC13">#REF!</definedName>
    <definedName name="____SC21">#REF!</definedName>
    <definedName name="____SC22">#REF!</definedName>
    <definedName name="____SC23">#REF!</definedName>
    <definedName name="____SC24">#REF!</definedName>
    <definedName name="____SC25">#REF!</definedName>
    <definedName name="____SC26">#REF!</definedName>
    <definedName name="____sdf1">#REF!</definedName>
    <definedName name="____SDF2">#REF!</definedName>
    <definedName name="____sh1">90</definedName>
    <definedName name="____sh2">120</definedName>
    <definedName name="____sh3">150</definedName>
    <definedName name="____sh4">180</definedName>
    <definedName name="____tab1">#REF!</definedName>
    <definedName name="____tab2">#REF!</definedName>
    <definedName name="____TB2">'[27]SPT vs PHI'!$B$2:$C$65</definedName>
    <definedName name="____tf1">[22]Intro!$J$140</definedName>
    <definedName name="____tf2">[22]Intro!$J$142</definedName>
    <definedName name="____tf3">[22]Intro!$J$148</definedName>
    <definedName name="____tf4">[22]Intro!$J$150</definedName>
    <definedName name="____tfd1">[22]Intro!$L$141</definedName>
    <definedName name="____tfd2">[22]Intro!$L$143</definedName>
    <definedName name="____tfd3">[22]Intro!$L$147</definedName>
    <definedName name="____tfd4">[22]Intro!$L$149</definedName>
    <definedName name="____Tk2">#REF!</definedName>
    <definedName name="____tr1">[22]Intro!$C$140</definedName>
    <definedName name="____tr2">[22]Intro!$C$142</definedName>
    <definedName name="____TR220">#REF!</definedName>
    <definedName name="____tr3">[22]Intro!$C$150</definedName>
    <definedName name="____TR500">#REF!</definedName>
    <definedName name="____trd1">[22]Intro!$B$140</definedName>
    <definedName name="____trd2">[22]Intro!$B$142</definedName>
    <definedName name="____trd3">[22]Intro!$B$148</definedName>
    <definedName name="____vr1">#REF!</definedName>
    <definedName name="____VS2004" localSheetId="11">#REF!</definedName>
    <definedName name="____VS2004">[13]SUMMARY!$E$64:$H$64</definedName>
    <definedName name="____Wc1">#REF!</definedName>
    <definedName name="____WC3">#REF!</definedName>
    <definedName name="____WD2">[17]Basicrates!$D$131</definedName>
    <definedName name="____wp1">#REF!</definedName>
    <definedName name="____Wr1">#REF!</definedName>
    <definedName name="____Wr3">#REF!</definedName>
    <definedName name="____xlcn.WorksheetConnection_InfoEntryA2D32">'[15]Info Entry'!$A$2:$C$32</definedName>
    <definedName name="____xlnm._FilterDatabase">#REF!</definedName>
    <definedName name="____xlnm._FilterDatabase_1">#REF!</definedName>
    <definedName name="____xlnm._FilterDatabase_2">#REF!</definedName>
    <definedName name="____xlnm._FilterDatabase_3">#REF!</definedName>
    <definedName name="____xlnm._FilterDatabase_4">#REF!</definedName>
    <definedName name="____xlnm._FilterDatabase_5">#REF!</definedName>
    <definedName name="____xlnm.Print_Area">#REF!</definedName>
    <definedName name="____xlnm.Print_Area_1">#REF!</definedName>
    <definedName name="____xlnm.Print_Area_1_1">"#REF!"</definedName>
    <definedName name="____xlnm.Print_Area_1_2">"#REF!"</definedName>
    <definedName name="____xlnm.Print_Area_10">#REF!</definedName>
    <definedName name="____xlnm.Print_Area_10_1">"#REF!"</definedName>
    <definedName name="____xlnm.Print_Area_11">#REF!</definedName>
    <definedName name="____xlnm.Print_Area_13">#REF!</definedName>
    <definedName name="____xlnm.Print_Area_2">#REF!</definedName>
    <definedName name="____xlnm.Print_Area_3">#REF!</definedName>
    <definedName name="____xlnm.Print_Area_4">#REF!</definedName>
    <definedName name="____xlnm.Print_Area_5">#REF!</definedName>
    <definedName name="____xlnm.Print_Area_6">#REF!</definedName>
    <definedName name="____xlnm.Print_Area_7">#REF!</definedName>
    <definedName name="____xlnm.Print_Area_8">#REF!</definedName>
    <definedName name="____xlnm.Print_Area_9">#REF!</definedName>
    <definedName name="____xlnm.Print_Titles">#REF!</definedName>
    <definedName name="____xlnm.Print_Titles_1">#REF!</definedName>
    <definedName name="____xlnm.Print_Titles_2">(#REF!,#REF!)</definedName>
    <definedName name="____xlnm.Print_Titles_3">(#REF!,#REF!)</definedName>
    <definedName name="____xlnm.Print_Titles_4">#REF!</definedName>
    <definedName name="____xlnm.Print_Titles_7">#REF!</definedName>
    <definedName name="____ZS1">#REF!</definedName>
    <definedName name="____ZS2">#REF!</definedName>
    <definedName name="___1____123Graph_ACHART_1" localSheetId="11">#REF!</definedName>
    <definedName name="___1____123Graph_ACHART_1">[16]SUMMARY!$E$36:$H$36</definedName>
    <definedName name="___1__123Graph_ACHART_1">#REF!</definedName>
    <definedName name="___18__123Graph_CCHART_1" localSheetId="11">#REF!</definedName>
    <definedName name="___18__123Graph_CCHART_1">[16]SUMMARY!$E$64:$H$64</definedName>
    <definedName name="___2____123Graph_BCHART_1" localSheetId="11">#REF!</definedName>
    <definedName name="___2____123Graph_BCHART_1">[16]SUMMARY!$E$66:$H$66</definedName>
    <definedName name="___2__123Graph_BCHART_1">#REF!</definedName>
    <definedName name="___3____123Graph_CCHART_1" localSheetId="11">#REF!</definedName>
    <definedName name="___3____123Graph_CCHART_1">[16]SUMMARY!$E$64:$H$64</definedName>
    <definedName name="___3__123Graph_CCHART_1">#REF!</definedName>
    <definedName name="___4___123Graph_ACHART_1" localSheetId="11">#REF!</definedName>
    <definedName name="___4___123Graph_ACHART_1">[16]SUMMARY!$E$36:$H$36</definedName>
    <definedName name="___5___123Graph_BCHART_1" localSheetId="11">#REF!</definedName>
    <definedName name="___5___123Graph_BCHART_1">[16]SUMMARY!$E$66:$H$66</definedName>
    <definedName name="___6___123Graph_CCHART_1" localSheetId="11">#REF!</definedName>
    <definedName name="___6___123Graph_CCHART_1">[16]SUMMARY!$E$64:$H$64</definedName>
    <definedName name="___7__123Graph_ACHART_1" localSheetId="11">#REF!</definedName>
    <definedName name="___7__123Graph_ACHART_1">[16]SUMMARY!$E$36:$H$36</definedName>
    <definedName name="___8__123Graph_BCHART_1" localSheetId="11">#REF!</definedName>
    <definedName name="___8__123Graph_BCHART_1">[16]SUMMARY!$E$66:$H$66</definedName>
    <definedName name="___9__123Graph_CCHART_1" localSheetId="11">#REF!</definedName>
    <definedName name="___9__123Graph_CCHART_1">[16]SUMMARY!$E$64:$H$64</definedName>
    <definedName name="___A71614">#REF!</definedName>
    <definedName name="___A81614">#REF!</definedName>
    <definedName name="___A91614">#REF!</definedName>
    <definedName name="___aa1" localSheetId="11">{"'PROFITABILITY'!$A$1:$F$45"}</definedName>
    <definedName name="___aa1">{"'PROFITABILITY'!$A$1:$F$45"}</definedName>
    <definedName name="___acs1">#REF!</definedName>
    <definedName name="___acs2">#REF!</definedName>
    <definedName name="___aoc1">#REF!</definedName>
    <definedName name="___aoc2">#REF!</definedName>
    <definedName name="___aoc3">#REF!</definedName>
    <definedName name="___aoc4">#REF!</definedName>
    <definedName name="___AXX4">#REF!</definedName>
    <definedName name="___axx5">#REF!</definedName>
    <definedName name="___axx6">#REF!</definedName>
    <definedName name="___AXX7">#REF!</definedName>
    <definedName name="___axx8">#REF!</definedName>
    <definedName name="___b111121">#REF!</definedName>
    <definedName name="___bhh2">#REF!</definedName>
    <definedName name="___BLK2">[28]BLK2!$1:$1048576</definedName>
    <definedName name="___BLK3">[28]BLK3!$1:$1048576</definedName>
    <definedName name="___CAN112">13.42</definedName>
    <definedName name="___CAN113">12.98</definedName>
    <definedName name="___CAN117">12.7</definedName>
    <definedName name="___CAN118">13.27</definedName>
    <definedName name="___CAN120">11.72</definedName>
    <definedName name="___CAN210">10.38</definedName>
    <definedName name="___CAN211">10.58</definedName>
    <definedName name="___CAN213">10.56</definedName>
    <definedName name="___CAN215">10.22</definedName>
    <definedName name="___CAN216">9.61</definedName>
    <definedName name="___CAN217">10.47</definedName>
    <definedName name="___CAN219">10.91</definedName>
    <definedName name="___CAN220">11.09</definedName>
    <definedName name="___CAN221">11.25</definedName>
    <definedName name="___CAN222">10.17</definedName>
    <definedName name="___CAN223">9.89</definedName>
    <definedName name="___CAN230">10.79</definedName>
    <definedName name="___can421">40.2</definedName>
    <definedName name="___can422">41.57</definedName>
    <definedName name="___can423">43.9</definedName>
    <definedName name="___can424">41.19</definedName>
    <definedName name="___can425">42.81</definedName>
    <definedName name="___can426">40.77</definedName>
    <definedName name="___can427">40.92</definedName>
    <definedName name="___can428">39.29</definedName>
    <definedName name="___can429">45.19</definedName>
    <definedName name="___can430">40.73</definedName>
    <definedName name="___can431">42.52</definedName>
    <definedName name="___can432">42.53</definedName>
    <definedName name="___can433">43.69</definedName>
    <definedName name="___can434">40.43</definedName>
    <definedName name="___can435">43.3</definedName>
    <definedName name="___CBR220">#REF!</definedName>
    <definedName name="___CBR500">#REF!</definedName>
    <definedName name="___cdd2">#REF!</definedName>
    <definedName name="___cem124">[29]Analysis!$D$434</definedName>
    <definedName name="___cff2">#REF!</definedName>
    <definedName name="___col33">#REF!</definedName>
    <definedName name="___cth2">#REF!</definedName>
    <definedName name="___CTR220">#REF!</definedName>
    <definedName name="___CTR500">#REF!</definedName>
    <definedName name="___CVT220">#REF!</definedName>
    <definedName name="___CVT500">#REF!</definedName>
    <definedName name="___dec05" localSheetId="11">{"'Sheet1'!$A$4386:$N$4591"}</definedName>
    <definedName name="___dec05">{"'Sheet1'!$A$4386:$N$4591"}</definedName>
    <definedName name="___del1">#REF!</definedName>
    <definedName name="___DET1">[17]Basicrates!$D$39</definedName>
    <definedName name="___dol12" localSheetId="11">#REF!</definedName>
    <definedName name="___dol12">'[14]Price Working -SRP'!#REF!</definedName>
    <definedName name="___dol6" localSheetId="11">#REF!</definedName>
    <definedName name="___dol6">'[14]Price Working -SRP'!#REF!</definedName>
    <definedName name="___eth2">#REF!</definedName>
    <definedName name="___f1">#REF!</definedName>
    <definedName name="___FEL1">[17]Basicrates!$D$90</definedName>
    <definedName name="___Fpi1">#REF!</definedName>
    <definedName name="___g1">#REF!</definedName>
    <definedName name="___GEL1">[17]Basicrates!$D$38</definedName>
    <definedName name="___HBG10">[17]Basicrates!$F$13</definedName>
    <definedName name="___HBG12">[17]Basicrates!$F$12</definedName>
    <definedName name="___HBG25">[17]Basicrates!$F$10</definedName>
    <definedName name="___HBG40">[17]Basicrates!$F$9</definedName>
    <definedName name="___HBG50">[17]Basicrates!$F$8</definedName>
    <definedName name="___HBG6">[17]Basicrates!$F$14</definedName>
    <definedName name="___HCO2">#REF!</definedName>
    <definedName name="___hfi2">#REF!</definedName>
    <definedName name="___hfi4">#REF!</definedName>
    <definedName name="___hfi5">#REF!</definedName>
    <definedName name="___hfi6">#REF!</definedName>
    <definedName name="___HFI7">#REF!</definedName>
    <definedName name="___hfi8">#REF!</definedName>
    <definedName name="___Hra2">#REF!</definedName>
    <definedName name="___Hso2">#REF!</definedName>
    <definedName name="___Hso3">#REF!</definedName>
    <definedName name="___IDA1">#REF!</definedName>
    <definedName name="___ifa1">#REF!</definedName>
    <definedName name="___ifa2">#REF!</definedName>
    <definedName name="___III7">"$C4.$#REF!$#REF!"</definedName>
    <definedName name="___in18900">#REF!</definedName>
    <definedName name="___Ism3">#REF!</definedName>
    <definedName name="___iv19000">#REF!</definedName>
    <definedName name="___kd1">#REF!</definedName>
    <definedName name="___kd2">#REF!</definedName>
    <definedName name="___kd3">#REF!</definedName>
    <definedName name="___Ki1">#REF!</definedName>
    <definedName name="___Ki2">#REF!</definedName>
    <definedName name="___LAR220">#REF!</definedName>
    <definedName name="___LAR500">#REF!</definedName>
    <definedName name="___lb1">#REF!</definedName>
    <definedName name="___lb2">#REF!</definedName>
    <definedName name="___LTR220">#REF!</definedName>
    <definedName name="___LTR500">#REF!</definedName>
    <definedName name="___m20">#REF!</definedName>
    <definedName name="___m234">#REF!</definedName>
    <definedName name="___m35">#REF!</definedName>
    <definedName name="___mac2">200</definedName>
    <definedName name="___mcl132">#REF!</definedName>
    <definedName name="___MG1">[17]Basicrates!$D$132</definedName>
    <definedName name="___mix10">4.5</definedName>
    <definedName name="___mix15">264/50</definedName>
    <definedName name="___MIX1540">'[24]Mix Design'!$P$11</definedName>
    <definedName name="___MIX2">'[25]Mix Design'!$P$12</definedName>
    <definedName name="___mix20">330/50</definedName>
    <definedName name="___MIX2020">'[24]Mix Design'!$P$12</definedName>
    <definedName name="___MIX2040">'[24]Mix Design'!$P$13</definedName>
    <definedName name="___MIX2540">'[24]Mix Design'!$P$15</definedName>
    <definedName name="___Mix255">'[26]Mix Design'!$P$13</definedName>
    <definedName name="___mix30">350/50</definedName>
    <definedName name="___mix40">450/50</definedName>
    <definedName name="___ml3">#REF!</definedName>
    <definedName name="___ml33">#REF!</definedName>
    <definedName name="___mlc33">#REF!</definedName>
    <definedName name="___mm1">#REF!</definedName>
    <definedName name="___mm2">#REF!</definedName>
    <definedName name="___mm3">#REF!</definedName>
    <definedName name="___Mzd1">[17]Basicrates!$D$158</definedName>
    <definedName name="___Nov2007" localSheetId="11">{"'PROFITABILITY'!$A$1:$F$45"}</definedName>
    <definedName name="___Nov2007">{"'PROFITABILITY'!$A$1:$F$45"}</definedName>
    <definedName name="___np3">'[21]Material '!$G$50</definedName>
    <definedName name="___OP2">[17]Basicrates!$D$152</definedName>
    <definedName name="___PLC220">#REF!</definedName>
    <definedName name="___RAC1">#REF!</definedName>
    <definedName name="___rcu2">#REF!</definedName>
    <definedName name="___RE220">#REF!</definedName>
    <definedName name="___RE500">#REF!</definedName>
    <definedName name="___Rl1">#REF!</definedName>
    <definedName name="___rs1">#REF!</definedName>
    <definedName name="___rt1">#REF!</definedName>
    <definedName name="___rt2">#REF!</definedName>
    <definedName name="___rt3">#REF!</definedName>
    <definedName name="___run1">#REF!</definedName>
    <definedName name="___run2">#REF!</definedName>
    <definedName name="___run3">#REF!</definedName>
    <definedName name="___SC01">#REF!</definedName>
    <definedName name="___SC02">#REF!</definedName>
    <definedName name="___SC03">#REF!</definedName>
    <definedName name="___SC04">#REF!</definedName>
    <definedName name="___SC05">#REF!</definedName>
    <definedName name="___SC06">#REF!</definedName>
    <definedName name="___SC11">#REF!</definedName>
    <definedName name="___SC12">#REF!</definedName>
    <definedName name="___SC13">#REF!</definedName>
    <definedName name="___SC21">#REF!</definedName>
    <definedName name="___SC22">#REF!</definedName>
    <definedName name="___SC23">#REF!</definedName>
    <definedName name="___SC24">#REF!</definedName>
    <definedName name="___SC25">#REF!</definedName>
    <definedName name="___SC26">#REF!</definedName>
    <definedName name="___sdf1">#REF!</definedName>
    <definedName name="___SDF2">#REF!</definedName>
    <definedName name="___sh1">90</definedName>
    <definedName name="___sh2">120</definedName>
    <definedName name="___sh3">150</definedName>
    <definedName name="___sh4">180</definedName>
    <definedName name="___tab1">#REF!</definedName>
    <definedName name="___tab2">#REF!</definedName>
    <definedName name="___TB2">'[27]SPT vs PHI'!$B$2:$C$65</definedName>
    <definedName name="___tf1">[22]Intro!$J$140</definedName>
    <definedName name="___tf2">[22]Intro!$J$142</definedName>
    <definedName name="___tf3">[22]Intro!$J$148</definedName>
    <definedName name="___tf4">[22]Intro!$J$150</definedName>
    <definedName name="___tfd1">[22]Intro!$L$141</definedName>
    <definedName name="___tfd2">[22]Intro!$L$143</definedName>
    <definedName name="___tfd3">[22]Intro!$L$147</definedName>
    <definedName name="___tfd4">[22]Intro!$L$149</definedName>
    <definedName name="___Tk1">#REF!</definedName>
    <definedName name="___Tk11">#REF!</definedName>
    <definedName name="___Tk2">#REF!</definedName>
    <definedName name="___Tkl1">#REF!</definedName>
    <definedName name="___tl1">#REF!</definedName>
    <definedName name="___tl2">#REF!</definedName>
    <definedName name="___tr1">[22]Intro!$C$140</definedName>
    <definedName name="___tr2">[22]Intro!$C$142</definedName>
    <definedName name="___TR220">#REF!</definedName>
    <definedName name="___tr3">[22]Intro!$C$150</definedName>
    <definedName name="___TR500">#REF!</definedName>
    <definedName name="___trd1">[22]Intro!$B$140</definedName>
    <definedName name="___trd2">[22]Intro!$B$142</definedName>
    <definedName name="___trd3">[22]Intro!$B$148</definedName>
    <definedName name="___Vf1">#REF!</definedName>
    <definedName name="___Vf2">#REF!</definedName>
    <definedName name="___vr1">#REF!</definedName>
    <definedName name="___VS2004" localSheetId="11">#REF!</definedName>
    <definedName name="___VS2004">[13]SUMMARY!$E$64:$H$64</definedName>
    <definedName name="___Wc1">#REF!</definedName>
    <definedName name="___WC3">#REF!</definedName>
    <definedName name="___WD2">[17]Basicrates!$D$131</definedName>
    <definedName name="___wp1">#REF!</definedName>
    <definedName name="___Wr1">#REF!</definedName>
    <definedName name="___Wr3">#REF!</definedName>
    <definedName name="___Xl1">#REF!</definedName>
    <definedName name="___xlcn.WorksheetConnection_InfoEntryA2D32">'[15]Info Entry'!$A$2:$C$32</definedName>
    <definedName name="___xlnm._FilterDatabase">#REF!</definedName>
    <definedName name="___xlnm._FilterDatabase_1">#REF!</definedName>
    <definedName name="___xlnm._FilterDatabase_2">#REF!</definedName>
    <definedName name="___xlnm._FilterDatabase_3">#REF!</definedName>
    <definedName name="___xlnm._FilterDatabase_4">#REF!</definedName>
    <definedName name="___xlnm._FilterDatabase_5">#REF!</definedName>
    <definedName name="___xlnm.Print_Area">#REF!</definedName>
    <definedName name="___xlnm.Print_Area_1">#REF!</definedName>
    <definedName name="___xlnm.Print_Area_1_1">"#REF!"</definedName>
    <definedName name="___xlnm.Print_Area_1_2">"#REF!"</definedName>
    <definedName name="___xlnm.Print_Area_10">#REF!</definedName>
    <definedName name="___xlnm.Print_Area_10_1">"#REF!"</definedName>
    <definedName name="___xlnm.Print_Area_11">#REF!</definedName>
    <definedName name="___xlnm.Print_Area_13">#REF!</definedName>
    <definedName name="___xlnm.Print_Area_2">#REF!</definedName>
    <definedName name="___xlnm.Print_Area_3">#REF!</definedName>
    <definedName name="___xlnm.Print_Area_4">#REF!</definedName>
    <definedName name="___xlnm.Print_Area_5">#REF!</definedName>
    <definedName name="___xlnm.Print_Area_6">#REF!</definedName>
    <definedName name="___xlnm.Print_Area_7">#REF!</definedName>
    <definedName name="___xlnm.Print_Area_8">#REF!</definedName>
    <definedName name="___xlnm.Print_Area_9">#REF!</definedName>
    <definedName name="___xlnm.Print_Titles">#REF!</definedName>
    <definedName name="___xlnm.Print_Titles_1">#REF!</definedName>
    <definedName name="___xlnm.Print_Titles_2">(#REF!,#REF!)</definedName>
    <definedName name="___xlnm.Print_Titles_3">(#REF!,#REF!)</definedName>
    <definedName name="___xlnm.Print_Titles_4">#REF!</definedName>
    <definedName name="___xlnm.Print_Titles_7">#REF!</definedName>
    <definedName name="___ZS1">#REF!</definedName>
    <definedName name="___ZS2">#REF!</definedName>
    <definedName name="__1_______123Graph_ACHART_1" localSheetId="11">#REF!</definedName>
    <definedName name="__1_______123Graph_ACHART_1">[16]SUMMARY!$E$36:$H$36</definedName>
    <definedName name="__1____123Graph_ACHART_1" localSheetId="11">#REF!</definedName>
    <definedName name="__1____123Graph_ACHART_1">[16]SUMMARY!$E$36:$H$36</definedName>
    <definedName name="__1__123Graph_ACHART_1">#REF!</definedName>
    <definedName name="__10____123Graph_ACHART_1" localSheetId="11">#REF!</definedName>
    <definedName name="__10____123Graph_ACHART_1">[16]SUMMARY!$E$36:$H$36</definedName>
    <definedName name="__11____123Graph_BCHART_1" localSheetId="11">#REF!</definedName>
    <definedName name="__11____123Graph_BCHART_1">[16]SUMMARY!$E$66:$H$66</definedName>
    <definedName name="__12____123Graph_CCHART_1" localSheetId="11">#REF!</definedName>
    <definedName name="__12____123Graph_CCHART_1">[16]SUMMARY!$E$64:$H$64</definedName>
    <definedName name="__123" localSheetId="11">#REF!</definedName>
    <definedName name="__123">'[14]Price Working -SRP'!#REF!</definedName>
    <definedName name="__123Graph_A" localSheetId="11">#REF!</definedName>
    <definedName name="__123Graph_A">'[30]1'!$M$34:$M$45</definedName>
    <definedName name="__123Graph_ACURRENT">[31]FitOutConfCentre!#REF!</definedName>
    <definedName name="__123Graph_B" localSheetId="11">#REF!</definedName>
    <definedName name="__123Graph_B">'[32]CASH-FLOW'!#REF!</definedName>
    <definedName name="__123Graph_C" localSheetId="17">[33]drg!#REF!</definedName>
    <definedName name="__123Graph_C" localSheetId="10">[33]drg!#REF!</definedName>
    <definedName name="__123Graph_C" localSheetId="11">#REF!</definedName>
    <definedName name="__123Graph_C">[33]drg!#REF!</definedName>
    <definedName name="__123Graph_C_1">#REF!</definedName>
    <definedName name="__123Graph_C_1_1">"#N/A"</definedName>
    <definedName name="__123Graph_C_2">#REF!</definedName>
    <definedName name="__123Graph_D">#REF!</definedName>
    <definedName name="__123Graph_E">#REF!</definedName>
    <definedName name="__123Graph_F">#REF!</definedName>
    <definedName name="__123Graph_X" localSheetId="11">#REF!</definedName>
    <definedName name="__123Graph_X">'[30]1'!$N$34:$N$45</definedName>
    <definedName name="__13___123Graph_ACHART_1" localSheetId="11">#REF!</definedName>
    <definedName name="__13___123Graph_ACHART_1">[16]SUMMARY!$E$36:$H$36</definedName>
    <definedName name="__14___123Graph_BCHART_1" localSheetId="11">#REF!</definedName>
    <definedName name="__14___123Graph_BCHART_1">[16]SUMMARY!$E$66:$H$66</definedName>
    <definedName name="__15___123Graph_CCHART_1" localSheetId="11">#REF!</definedName>
    <definedName name="__15___123Graph_CCHART_1">[16]SUMMARY!$E$64:$H$64</definedName>
    <definedName name="__16__123Graph_ACHART_1" localSheetId="11">#REF!</definedName>
    <definedName name="__16__123Graph_ACHART_1">[16]SUMMARY!$E$36:$H$36</definedName>
    <definedName name="__17__123Graph_BCHART_1" localSheetId="11">#REF!</definedName>
    <definedName name="__17__123Graph_BCHART_1">[16]SUMMARY!$E$66:$H$66</definedName>
    <definedName name="__18__123Graph_CCHART_1" localSheetId="11">#REF!</definedName>
    <definedName name="__18__123Graph_CCHART_1">[16]SUMMARY!$E$64:$H$64</definedName>
    <definedName name="__2">#REF!</definedName>
    <definedName name="__2_______123Graph_BCHART_1" localSheetId="11">#REF!</definedName>
    <definedName name="__2_______123Graph_BCHART_1">[16]SUMMARY!$E$66:$H$66</definedName>
    <definedName name="__2____123Graph_BCHART_1" localSheetId="11">#REF!</definedName>
    <definedName name="__2____123Graph_BCHART_1">[16]SUMMARY!$E$66:$H$66</definedName>
    <definedName name="__2__123Graph_BCHART_1">#REF!</definedName>
    <definedName name="__3_______123Graph_CCHART_1" localSheetId="11">#REF!</definedName>
    <definedName name="__3_______123Graph_CCHART_1">[16]SUMMARY!$E$64:$H$64</definedName>
    <definedName name="__3____123Graph_CCHART_1" localSheetId="11">#REF!</definedName>
    <definedName name="__3____123Graph_CCHART_1">[16]SUMMARY!$E$64:$H$64</definedName>
    <definedName name="__3__123Graph_CCHART_1">#REF!</definedName>
    <definedName name="__4________s">#REF!</definedName>
    <definedName name="__4______123Graph_ACHART_1" localSheetId="11">#REF!</definedName>
    <definedName name="__4______123Graph_ACHART_1">[16]SUMMARY!$E$36:$H$36</definedName>
    <definedName name="__4___123Graph_ACHART_1" localSheetId="11">#REF!</definedName>
    <definedName name="__4___123Graph_ACHART_1">[16]SUMMARY!$E$36:$H$36</definedName>
    <definedName name="__5______123Graph_BCHART_1" localSheetId="11">#REF!</definedName>
    <definedName name="__5______123Graph_BCHART_1">[16]SUMMARY!$E$66:$H$66</definedName>
    <definedName name="__5___123Graph_BCHART_1" localSheetId="11">#REF!</definedName>
    <definedName name="__5___123Graph_BCHART_1">[16]SUMMARY!$E$66:$H$66</definedName>
    <definedName name="__6______123Graph_CCHART_1" localSheetId="11">#REF!</definedName>
    <definedName name="__6______123Graph_CCHART_1">[16]SUMMARY!$E$64:$H$64</definedName>
    <definedName name="__6___123Graph_CCHART_1" localSheetId="11">#REF!</definedName>
    <definedName name="__6___123Graph_CCHART_1">[16]SUMMARY!$E$64:$H$64</definedName>
    <definedName name="__7_____123Graph_ACHART_1" localSheetId="11">#REF!</definedName>
    <definedName name="__7_____123Graph_ACHART_1">[16]SUMMARY!$E$36:$H$36</definedName>
    <definedName name="__7__123Graph_ACHART_1" localSheetId="11">#REF!</definedName>
    <definedName name="__7__123Graph_ACHART_1">[16]SUMMARY!$E$36:$H$36</definedName>
    <definedName name="__8_____123Graph_BCHART_1" localSheetId="11">#REF!</definedName>
    <definedName name="__8_____123Graph_BCHART_1">[16]SUMMARY!$E$66:$H$66</definedName>
    <definedName name="__8__123Graph_BCHART_1" localSheetId="11">#REF!</definedName>
    <definedName name="__8__123Graph_BCHART_1">[16]SUMMARY!$E$66:$H$66</definedName>
    <definedName name="__9_____123Graph_CCHART_1" localSheetId="11">#REF!</definedName>
    <definedName name="__9_____123Graph_CCHART_1">[16]SUMMARY!$E$64:$H$64</definedName>
    <definedName name="__9__123Graph_CCHART_1" localSheetId="11">#REF!</definedName>
    <definedName name="__9__123Graph_CCHART_1">[16]SUMMARY!$E$64:$H$64</definedName>
    <definedName name="__A655600">#REF!</definedName>
    <definedName name="__A71614">#REF!</definedName>
    <definedName name="__A81614">#REF!</definedName>
    <definedName name="__A91614">#REF!</definedName>
    <definedName name="__aa1" localSheetId="11">{"'PROFITABILITY'!$A$1:$F$45"}</definedName>
    <definedName name="__aa1">{"'PROFITABILITY'!$A$1:$F$45"}</definedName>
    <definedName name="__acs1">#REF!</definedName>
    <definedName name="__acs2">#REF!</definedName>
    <definedName name="__ahu1">'[34]Costing-blk-B'!#REF!</definedName>
    <definedName name="__ahu2">'[34]Costing-blk-B'!#REF!</definedName>
    <definedName name="__aoc1">#REF!</definedName>
    <definedName name="__aoc2">#REF!</definedName>
    <definedName name="__aoc3">#REF!</definedName>
    <definedName name="__aoc4">#REF!</definedName>
    <definedName name="__AXX4">#REF!</definedName>
    <definedName name="__axx5">#REF!</definedName>
    <definedName name="__axx6">#REF!</definedName>
    <definedName name="__AXX7">#REF!</definedName>
    <definedName name="__axx8">#REF!</definedName>
    <definedName name="__b111121">#REF!</definedName>
    <definedName name="__bhh2">#REF!</definedName>
    <definedName name="__BLK3">[28]BLK3!$1:$1048576</definedName>
    <definedName name="__CAN112">13.42</definedName>
    <definedName name="__CAN113">12.98</definedName>
    <definedName name="__CAN117">12.7</definedName>
    <definedName name="__CAN118">13.27</definedName>
    <definedName name="__CAN120">11.72</definedName>
    <definedName name="__CAN210">10.38</definedName>
    <definedName name="__CAN211">10.58</definedName>
    <definedName name="__CAN213">10.56</definedName>
    <definedName name="__CAN215">10.22</definedName>
    <definedName name="__CAN216">9.61</definedName>
    <definedName name="__CAN217">10.47</definedName>
    <definedName name="__CAN219">10.91</definedName>
    <definedName name="__CAN220">11.09</definedName>
    <definedName name="__CAN221">11.25</definedName>
    <definedName name="__CAN222">10.17</definedName>
    <definedName name="__CAN223">9.89</definedName>
    <definedName name="__CAN230">10.79</definedName>
    <definedName name="__can421">40.2</definedName>
    <definedName name="__can422">41.57</definedName>
    <definedName name="__can423">43.9</definedName>
    <definedName name="__can424">41.19</definedName>
    <definedName name="__can425">42.81</definedName>
    <definedName name="__can426">40.77</definedName>
    <definedName name="__can427">40.92</definedName>
    <definedName name="__can428">39.29</definedName>
    <definedName name="__can429">45.19</definedName>
    <definedName name="__can430">40.73</definedName>
    <definedName name="__can431">42.52</definedName>
    <definedName name="__can432">42.53</definedName>
    <definedName name="__can433">43.69</definedName>
    <definedName name="__can434">40.43</definedName>
    <definedName name="__can435">43.3</definedName>
    <definedName name="__CBR220">#REF!</definedName>
    <definedName name="__CBR500">#REF!</definedName>
    <definedName name="__cdd2">#REF!</definedName>
    <definedName name="__cem124">[29]Analysis!$D$434</definedName>
    <definedName name="__cff2">#REF!</definedName>
    <definedName name="__col33">#REF!</definedName>
    <definedName name="__cth2">#REF!</definedName>
    <definedName name="__CTR220">#REF!</definedName>
    <definedName name="__CTR500">#REF!</definedName>
    <definedName name="__CVT220">#REF!</definedName>
    <definedName name="__CVT500">#REF!</definedName>
    <definedName name="__DAT17">'[35]BDisc Q4'!#REF!</definedName>
    <definedName name="__DAT18">'[35]BDisc Q4'!#REF!</definedName>
    <definedName name="__dec05" localSheetId="11">{"'Sheet1'!$A$4386:$N$4591"}</definedName>
    <definedName name="__dec05">{"'Sheet1'!$A$4386:$N$4591"}</definedName>
    <definedName name="__del1">#REF!</definedName>
    <definedName name="__DET1">[17]Basicrates!$D$39</definedName>
    <definedName name="__dol12" localSheetId="11">#REF!</definedName>
    <definedName name="__dol12">'[14]Price Working -SRP'!#REF!</definedName>
    <definedName name="__dol6" localSheetId="11">#REF!</definedName>
    <definedName name="__dol6">'[14]Price Working -SRP'!#REF!</definedName>
    <definedName name="__drg1">#REF!</definedName>
    <definedName name="__EdFJsKAA">#REF!</definedName>
    <definedName name="__eid1">[36]C1C2!$B$3:$B$12</definedName>
    <definedName name="__eth2">#REF!</definedName>
    <definedName name="__f1">#REF!</definedName>
    <definedName name="__FEL1">[17]Basicrates!$D$90</definedName>
    <definedName name="__Fpi1">#REF!</definedName>
    <definedName name="__g1">#REF!</definedName>
    <definedName name="__GEL1">[17]Basicrates!$D$38</definedName>
    <definedName name="__HBG10">[17]Basicrates!$F$13</definedName>
    <definedName name="__HBG12">[17]Basicrates!$F$12</definedName>
    <definedName name="__HBG25">[17]Basicrates!$F$10</definedName>
    <definedName name="__HBG40">[17]Basicrates!$F$9</definedName>
    <definedName name="__HBG50">[17]Basicrates!$F$8</definedName>
    <definedName name="__HBG6">[17]Basicrates!$F$14</definedName>
    <definedName name="__HCO2">#REF!</definedName>
    <definedName name="__hfi2">#REF!</definedName>
    <definedName name="__hfi4">#REF!</definedName>
    <definedName name="__hfi5">#REF!</definedName>
    <definedName name="__hfi6">#REF!</definedName>
    <definedName name="__HFI7">#REF!</definedName>
    <definedName name="__hfi8">#REF!</definedName>
    <definedName name="__Hra2">#REF!</definedName>
    <definedName name="__Hso2">#REF!</definedName>
    <definedName name="__Hso3">#REF!</definedName>
    <definedName name="__IDA1">#REF!</definedName>
    <definedName name="__ifa1">#REF!</definedName>
    <definedName name="__ifa2">#REF!</definedName>
    <definedName name="__III7">"$C4.$#REF!$#REF!"</definedName>
    <definedName name="__in18900">#REF!</definedName>
    <definedName name="__Ism3">#REF!</definedName>
    <definedName name="__iv19000">#REF!</definedName>
    <definedName name="__kd1">#REF!</definedName>
    <definedName name="__kd2">#REF!</definedName>
    <definedName name="__kd3">#REF!</definedName>
    <definedName name="__Ki1">#REF!</definedName>
    <definedName name="__Ki2">#REF!</definedName>
    <definedName name="__LAR220">#REF!</definedName>
    <definedName name="__LAR500">#REF!</definedName>
    <definedName name="__lb1">#REF!</definedName>
    <definedName name="__lb2">#REF!</definedName>
    <definedName name="__LTR220">#REF!</definedName>
    <definedName name="__LTR500">#REF!</definedName>
    <definedName name="__m20">#REF!</definedName>
    <definedName name="__m234">#REF!</definedName>
    <definedName name="__m35">#REF!</definedName>
    <definedName name="__mac2">200</definedName>
    <definedName name="__mcc1">[37]costing!#REF!</definedName>
    <definedName name="__mcc2">[37]costing!#REF!</definedName>
    <definedName name="__mcl132">#REF!</definedName>
    <definedName name="__MG1">[17]Basicrates!$D$132</definedName>
    <definedName name="__mix10">4.5</definedName>
    <definedName name="__mix15">264/50</definedName>
    <definedName name="__MIX1540">'[24]Mix Design'!$P$11</definedName>
    <definedName name="__MIX2">'[25]Mix Design'!$P$12</definedName>
    <definedName name="__mix20">330/50</definedName>
    <definedName name="__MIX2020">'[24]Mix Design'!$P$12</definedName>
    <definedName name="__MIX2040">'[24]Mix Design'!$P$13</definedName>
    <definedName name="__MIX2540">'[24]Mix Design'!$P$15</definedName>
    <definedName name="__Mix255">'[26]Mix Design'!$P$13</definedName>
    <definedName name="__mix30">350/50</definedName>
    <definedName name="__mix40">450/50</definedName>
    <definedName name="__ml3">#REF!</definedName>
    <definedName name="__ml33">#REF!</definedName>
    <definedName name="__mlc33">#REF!</definedName>
    <definedName name="__mm1">#REF!</definedName>
    <definedName name="__mm2">#REF!</definedName>
    <definedName name="__mm3">#REF!</definedName>
    <definedName name="__mp1">[37]costing!#REF!</definedName>
    <definedName name="__Mzd1">[17]Basicrates!$D$158</definedName>
    <definedName name="__Nov2007" localSheetId="11">{"'PROFITABILITY'!$A$1:$F$45"}</definedName>
    <definedName name="__Nov2007">{"'PROFITABILITY'!$A$1:$F$45"}</definedName>
    <definedName name="__np3">'[21]Material '!$G$50</definedName>
    <definedName name="__OP2">[17]Basicrates!$D$152</definedName>
    <definedName name="__pdp1">[37]costing!#REF!</definedName>
    <definedName name="__pdp2">[37]costing!#REF!</definedName>
    <definedName name="__pdp3">[37]costing!#REF!</definedName>
    <definedName name="__PLC220">#REF!</definedName>
    <definedName name="__rcu2">#REF!</definedName>
    <definedName name="__RE220">#REF!</definedName>
    <definedName name="__RE500">#REF!</definedName>
    <definedName name="__Rl1">#REF!</definedName>
    <definedName name="__row1">'[38]BOQ LT'!#REF!</definedName>
    <definedName name="__rs1">#REF!</definedName>
    <definedName name="__rt1">#REF!</definedName>
    <definedName name="__rt2">#REF!</definedName>
    <definedName name="__rt3">#REF!</definedName>
    <definedName name="__run1">#REF!</definedName>
    <definedName name="__run2">#REF!</definedName>
    <definedName name="__run3">#REF!</definedName>
    <definedName name="__sdf1">#REF!</definedName>
    <definedName name="__SDF2">#REF!</definedName>
    <definedName name="__sel1">'[39]Form 6'!$B$11,'[39]Form 6'!$B$14,'[39]Form 6'!$B$17,'[39]Form 6'!$B$20,'[39]Form 6'!$B$23,'[39]Form 6'!$B$26,'[39]Form 6'!$B$29,'[39]Form 6'!$B$32,'[39]Form 6'!$B$35,'[39]Form 6'!$B$38,'[39]Form 6'!$B$41,'[39]Form 6'!$B$44,'[39]Form 6'!$B$47,'[39]Form 6'!$B$50,'[39]Form 6'!$B$53,'[39]Form 6'!$B$56,'[39]Form 6'!$B$59,'[39]Form 6'!$B$62,'[39]Form 6'!$B$65,'[39]Form 6'!$B$68</definedName>
    <definedName name="__sh1">90</definedName>
    <definedName name="__sh2">120</definedName>
    <definedName name="__sh3">150</definedName>
    <definedName name="__sh4">180</definedName>
    <definedName name="__tab1">#REF!</definedName>
    <definedName name="__tab2">#REF!</definedName>
    <definedName name="__TB2">'[27]SPT vs PHI'!$B$2:$C$65</definedName>
    <definedName name="__tf1">[22]Intro!$J$140</definedName>
    <definedName name="__tf2">[22]Intro!$J$142</definedName>
    <definedName name="__tf3">[22]Intro!$J$148</definedName>
    <definedName name="__tf4">[22]Intro!$J$150</definedName>
    <definedName name="__tfd1">[22]Intro!$L$141</definedName>
    <definedName name="__tfd2">[22]Intro!$L$143</definedName>
    <definedName name="__tfd3">[22]Intro!$L$147</definedName>
    <definedName name="__tfd4">[22]Intro!$L$149</definedName>
    <definedName name="__Tk1">#REF!</definedName>
    <definedName name="__Tk11">#REF!</definedName>
    <definedName name="__Tk2">#REF!</definedName>
    <definedName name="__Tkl1">#REF!</definedName>
    <definedName name="__tl1">#REF!</definedName>
    <definedName name="__tl2">#REF!</definedName>
    <definedName name="__tr1">[22]Intro!$C$140</definedName>
    <definedName name="__tr2">[22]Intro!$C$142</definedName>
    <definedName name="__TR220">#REF!</definedName>
    <definedName name="__tr3">[22]Intro!$C$150</definedName>
    <definedName name="__TR500">#REF!</definedName>
    <definedName name="__trd1">[22]Intro!$B$140</definedName>
    <definedName name="__trd2">[22]Intro!$B$142</definedName>
    <definedName name="__trd3">[22]Intro!$B$148</definedName>
    <definedName name="__try1">[40]InputPO_Del!#REF!</definedName>
    <definedName name="__Vf1">#REF!</definedName>
    <definedName name="__Vf2">#REF!</definedName>
    <definedName name="__vr1">#REF!</definedName>
    <definedName name="__VS2004" localSheetId="11">#REF!</definedName>
    <definedName name="__VS2004">[13]SUMMARY!$E$64:$H$64</definedName>
    <definedName name="__Wc1">#REF!</definedName>
    <definedName name="__WC3">#REF!</definedName>
    <definedName name="__WD2">[17]Basicrates!$D$131</definedName>
    <definedName name="__wp1">#REF!</definedName>
    <definedName name="__Wr1">#REF!</definedName>
    <definedName name="__Wr3">#REF!</definedName>
    <definedName name="__Xl1">#REF!</definedName>
    <definedName name="__xlcn.WorksheetConnection_InfoEntryA2D32">'[15]Info Entry'!$A$2:$C$32</definedName>
    <definedName name="__xlnm._FilterDatabase">#REF!</definedName>
    <definedName name="__xlnm._FilterDatabase_1">#REF!</definedName>
    <definedName name="__xlnm._FilterDatabase_1_1">"#REF!"</definedName>
    <definedName name="__xlnm._FilterDatabase_2">#REF!</definedName>
    <definedName name="__xlnm._FilterDatabase_2_1">"#REF!"</definedName>
    <definedName name="__xlnm._FilterDatabase_3">#REF!</definedName>
    <definedName name="__xlnm._FilterDatabase_3_1">"#REF!"</definedName>
    <definedName name="__xlnm._FilterDatabase_4">#REF!</definedName>
    <definedName name="__xlnm._FilterDatabase_5">#REF!</definedName>
    <definedName name="__xlnm.Database">"#REF!"</definedName>
    <definedName name="__xlnm.Database_1">"#REF!"</definedName>
    <definedName name="__xlnm.Print_Area" localSheetId="11">#REF!</definedName>
    <definedName name="__xlnm.Print_Area">"$#REF!.$A$1:$D$37"</definedName>
    <definedName name="__xlnm.Print_Area_1" localSheetId="11">#REF!</definedName>
    <definedName name="__xlnm.Print_Area_1">"$#REF!.$A$1:$D$37"</definedName>
    <definedName name="__xlnm.Print_Area_1_1" localSheetId="11">"#REF!"</definedName>
    <definedName name="__xlnm.Print_Area_1_1">#REF!</definedName>
    <definedName name="__xlnm.Print_Area_1_2">"#REF!"</definedName>
    <definedName name="__xlnm.Print_Area_1_3">"#REF!"</definedName>
    <definedName name="__xlnm.Print_Area_10">#REF!</definedName>
    <definedName name="__xlnm.Print_Area_10_1">"#REF!"</definedName>
    <definedName name="__xlnm.Print_Area_11">#REF!</definedName>
    <definedName name="__xlnm.Print_Area_13">#REF!</definedName>
    <definedName name="__xlnm.Print_Area_2" localSheetId="11">#REF!</definedName>
    <definedName name="__xlnm.Print_Area_2">"$#REF!.$A$1:$Z$38"</definedName>
    <definedName name="__xlnm.Print_Area_3" localSheetId="11">#REF!</definedName>
    <definedName name="__xlnm.Print_Area_3">"$#REF!.$A$1:$E$42"</definedName>
    <definedName name="__xlnm.Print_Area_3_1">#REF!</definedName>
    <definedName name="__xlnm.Print_Area_3_2">"#REF!"</definedName>
    <definedName name="__xlnm.Print_Area_3_3">"#REF!"</definedName>
    <definedName name="__xlnm.Print_Area_4" localSheetId="11">#REF!</definedName>
    <definedName name="__xlnm.Print_Area_4">"$#REF!.$A$1:$D$37"</definedName>
    <definedName name="__xlnm.Print_Area_5" localSheetId="11">#REF!</definedName>
    <definedName name="__xlnm.Print_Area_5">"$#REF!.$A$1:$D$37"</definedName>
    <definedName name="__xlnm.Print_Area_6" localSheetId="11">#REF!</definedName>
    <definedName name="__xlnm.Print_Area_6">"$#REF!.$A$1:$O$46"</definedName>
    <definedName name="__xlnm.Print_Area_7" localSheetId="11">#REF!</definedName>
    <definedName name="__xlnm.Print_Area_7">"$#REF!.$A$1:$O$42"</definedName>
    <definedName name="__xlnm.Print_Area_8">#REF!</definedName>
    <definedName name="__xlnm.Print_Area_9">#REF!</definedName>
    <definedName name="__xlnm.Print_Titles">#REF!</definedName>
    <definedName name="__xlnm.Print_Titles_1">#REF!</definedName>
    <definedName name="__xlnm.Print_Titles_1_1">#REF!</definedName>
    <definedName name="__xlnm.Print_Titles_1_2">"#REF!"</definedName>
    <definedName name="__xlnm.Print_Titles_1_3">"#REF!"</definedName>
    <definedName name="__xlnm.Print_Titles_2">#REF!</definedName>
    <definedName name="__xlnm.Print_Titles_3">#REF!</definedName>
    <definedName name="__xlnm.Print_Titles_3_1">#REF!</definedName>
    <definedName name="__xlnm.Print_Titles_3_2">"#REF!"</definedName>
    <definedName name="__xlnm.Print_Titles_3_3">"#REF!"</definedName>
    <definedName name="__xlnm.Print_Titles_4">#REF!</definedName>
    <definedName name="__xlnm.Print_Titles_7">#REF!</definedName>
    <definedName name="__xlnm.Recorder">"#REF!"</definedName>
    <definedName name="__xlnm.Recorder_1">"#REF!"</definedName>
    <definedName name="__ZS1">#REF!</definedName>
    <definedName name="__ZS2">#REF!</definedName>
    <definedName name="_0">#REF!</definedName>
    <definedName name="_0___0">#REF!</definedName>
    <definedName name="_033">#REF!</definedName>
    <definedName name="_066">#REF!</definedName>
    <definedName name="_0790">#REF!</definedName>
    <definedName name="_1" localSheetId="11">#REF!</definedName>
    <definedName name="_1">[41]SUMMARY!$E$64:$H$64</definedName>
    <definedName name="_1____________123Graph_ACHART_1" localSheetId="11">#REF!</definedName>
    <definedName name="_1____________123Graph_ACHART_1">[42]SUMMARY!$E$36:$H$36</definedName>
    <definedName name="_1_______123Graph_ACHART_1" localSheetId="11">#REF!</definedName>
    <definedName name="_1_______123Graph_ACHART_1">[16]SUMMARY!$E$36:$H$36</definedName>
    <definedName name="_1____123Graph_ACHART_1">#REF!</definedName>
    <definedName name="_1___123Graph_ACHART_1">#REF!</definedName>
    <definedName name="_1__123Graph_ACHART_1">#REF!</definedName>
    <definedName name="_1_Jan17">#REF!</definedName>
    <definedName name="_10.0mm">'[43]Materials '!$AV$9</definedName>
    <definedName name="_10________123Graph_ACHART_1" localSheetId="11">#REF!</definedName>
    <definedName name="_10________123Graph_ACHART_1">[13]SUMMARY!$E$36:$H$36</definedName>
    <definedName name="_10____123Graph_ACHART_1" localSheetId="11">#REF!</definedName>
    <definedName name="_10____123Graph_ACHART_1">[16]SUMMARY!$E$36:$H$36</definedName>
    <definedName name="_10__123Graph_BCHART_1" localSheetId="11">#REF!</definedName>
    <definedName name="_10__123Graph_BCHART_1">[16]SUMMARY!$E$66:$H$66</definedName>
    <definedName name="_1000A01">#REF!</definedName>
    <definedName name="_10Excel_BuiltIn_Print_Area_18_1">#REF!</definedName>
    <definedName name="_10Excel_BuiltIn_Print_Area_3_1">#REF!</definedName>
    <definedName name="_10Excel_BuiltIn_Print_Area_4_1_1_1_1">#REF!</definedName>
    <definedName name="_10Excel_BuiltIn_Print_Area_4_1_1_1_1_1_1">#REF!</definedName>
    <definedName name="_10Excel_BuiltIn_Print_Area_7">"$#REF!.$A$1:$Z$43"</definedName>
    <definedName name="_10MACRO_SOMMAIRE_.Bouton5_QuandClic">#REF!</definedName>
    <definedName name="_11">#REF!</definedName>
    <definedName name="_11________123Graph_BCHART_1" localSheetId="11">#REF!</definedName>
    <definedName name="_11________123Graph_BCHART_1">[13]SUMMARY!$E$66:$H$66</definedName>
    <definedName name="_11____123Graph_BCHART_1" localSheetId="11">#REF!</definedName>
    <definedName name="_11____123Graph_BCHART_1">[16]SUMMARY!$E$66:$H$66</definedName>
    <definedName name="_11_3_0Crite">#REF!</definedName>
    <definedName name="_11Excel_BuiltIn_Print_Area_18_1">#REF!</definedName>
    <definedName name="_11Excel_BuiltIn_Print_Area_2_1">#REF!</definedName>
    <definedName name="_11Excel_BuiltIn_Print_Area_3_1_1">#REF!</definedName>
    <definedName name="_11Excel_BuiltIn_Print_Area_4_1_1_1_1_1">#REF!</definedName>
    <definedName name="_11Excel_BuiltIn_Print_Area_4_1_1_1_1_1_1_1_1_1_1">#REF!</definedName>
    <definedName name="_11Excel_BuiltIn_Print_Area_8">"$#REF!.$A$1:$Z$41"</definedName>
    <definedName name="_11MACRO_SOMMAIRE_.Bouton6_QuandClic">#REF!</definedName>
    <definedName name="_12________123Graph_CCHART_1" localSheetId="11">#REF!</definedName>
    <definedName name="_12________123Graph_CCHART_1">[13]SUMMARY!$E$64:$H$64</definedName>
    <definedName name="_12____123Graph_CCHART_1" localSheetId="11">#REF!</definedName>
    <definedName name="_12____123Graph_CCHART_1">[16]SUMMARY!$E$64:$H$64</definedName>
    <definedName name="_12__123Graph_BCHART_1" localSheetId="11">#REF!</definedName>
    <definedName name="_12__123Graph_BCHART_1">[44]SUMMARY!$E$66:$H$66</definedName>
    <definedName name="_12__123Graph_CCHART_1" localSheetId="11">#REF!</definedName>
    <definedName name="_12__123Graph_CCHART_1">[45]SUMMARY!$E$64:$H$64</definedName>
    <definedName name="_12Excel_BuiltIn_Print_Area_2_1_1_1">#REF!</definedName>
    <definedName name="_12Excel_BuiltIn_Print_Area_3_1_1_1">#REF!</definedName>
    <definedName name="_12Excel_BuiltIn_Print_Area_4_1_1_1_1_1_1">#REF!</definedName>
    <definedName name="_12Excel_BuiltIn_Print_Area_4_1_1_1_1_1_1_1_1_1_1_1">#REF!</definedName>
    <definedName name="_12Excel_BuiltIn_Print_Area_9">"$#REF!.$A$1:$S$38"</definedName>
    <definedName name="_12MACRO_SOMMAIRE_.Bouton7_QuandClic">#REF!</definedName>
    <definedName name="_13.2mm">'[43]Materials '!$AV$7</definedName>
    <definedName name="_13____123Graph_ACHART_1" localSheetId="11">#REF!</definedName>
    <definedName name="_13____123Graph_ACHART_1">[46]SUMMARY!$E$36:$H$36</definedName>
    <definedName name="_13___123Graph_ACHART_1" localSheetId="11">#REF!</definedName>
    <definedName name="_13___123Graph_ACHART_1">[16]SUMMARY!$E$36:$H$36</definedName>
    <definedName name="_13_3_0Criteria">#REF!</definedName>
    <definedName name="_13_ページング_電話関係">#REF!</definedName>
    <definedName name="_132">#REF!</definedName>
    <definedName name="_13Excel_BuiltIn_Print_Area_1_1">"$#REF!.$A$1:$E$42"</definedName>
    <definedName name="_13Excel_BuiltIn_Print_Area_2_1">#REF!</definedName>
    <definedName name="_13Excel_BuiltIn_Print_Area_2_1_1_1_1">#REF!</definedName>
    <definedName name="_13Excel_BuiltIn_Print_Area_3_1_1_1_1">#REF!</definedName>
    <definedName name="_13Excel_BuiltIn_Print_Area_4_1_1_1_1_1_1_1_1_1_1">#REF!</definedName>
    <definedName name="_13Excel_BuiltIn_Print_Area_4_1_1_1_1_1_1_1_1_1_1_1_1">#REF!</definedName>
    <definedName name="_13MACRO_SOMMAIRE_.Bouton8_QuandClic">#REF!</definedName>
    <definedName name="_14____123Graph_BCHART_1" localSheetId="11">#REF!</definedName>
    <definedName name="_14____123Graph_BCHART_1">[46]SUMMARY!$E$66:$H$66</definedName>
    <definedName name="_14___123Graph_BCHART_1" localSheetId="11">#REF!</definedName>
    <definedName name="_14___123Graph_BCHART_1">[16]SUMMARY!$E$66:$H$66</definedName>
    <definedName name="_14Excel_BuiltIn_Print_Area_2_1_1_1_1_1">#REF!</definedName>
    <definedName name="_14Excel_BuiltIn_Print_Area_4_1_1_1_1">#REF!</definedName>
    <definedName name="_14Excel_BuiltIn_Print_Area_4_1_1_1_1_1_1_1_1_1_1_1">#REF!</definedName>
    <definedName name="_14Excel_BuiltIn_Print_Area_5_1_1_1_1">#REF!</definedName>
    <definedName name="_14MACRO_SOMMAIRE_.Bouton9_QuandClic">#REF!</definedName>
    <definedName name="_15____123Graph_CCHART_1" localSheetId="11">#REF!</definedName>
    <definedName name="_15____123Graph_CCHART_1">[46]SUMMARY!$E$64:$H$64</definedName>
    <definedName name="_15___123Graph_CCHART_1" localSheetId="11">#REF!</definedName>
    <definedName name="_15___123Graph_CCHART_1">[16]SUMMARY!$E$64:$H$64</definedName>
    <definedName name="_15__123Graph_CCHART_1" localSheetId="11">#REF!</definedName>
    <definedName name="_15__123Graph_CCHART_1">[16]SUMMARY!$E$64:$H$64</definedName>
    <definedName name="_15_3__Crite">#REF!</definedName>
    <definedName name="_15Excel_BuiltIn_Print_Area_2_1_1_1">#REF!</definedName>
    <definedName name="_15Excel_BuiltIn_Print_Area_3_1">#REF!</definedName>
    <definedName name="_15Excel_BuiltIn_Print_Area_4_1_1_1_1_1_1_1_1_1_1_1_1">#REF!</definedName>
    <definedName name="_15Excel_BuiltIn_Print_Area_5_1_1_1">#REF!</definedName>
    <definedName name="_15Excel_BuiltIn_Print_Area_5_1_1_1_1_1_1">#REF!</definedName>
    <definedName name="_15MACROS_IMPRESSION_.Choix">#REF!</definedName>
    <definedName name="_16__123Graph_ACHART_1" localSheetId="11">#REF!</definedName>
    <definedName name="_16__123Graph_ACHART_1">[16]SUMMARY!$E$36:$H$36</definedName>
    <definedName name="_16Excel_BuiltIn_Print_Area_3_1_1">#REF!</definedName>
    <definedName name="_16Excel_BuiltIn_Print_Area_5_1_1_1_1">#REF!</definedName>
    <definedName name="_16Excel_BuiltIn_Print_Titles_1_1_1">(#REF!,#REF!)</definedName>
    <definedName name="_16Excel_BuiltIn_Print_Titles_4_1">#REF!</definedName>
    <definedName name="_16MACROS_IMPRESSION_.Démare">#REF!</definedName>
    <definedName name="_17__123Graph_BCHART_1" localSheetId="11">#REF!</definedName>
    <definedName name="_17__123Graph_BCHART_1">[16]SUMMARY!$E$66:$H$66</definedName>
    <definedName name="_17_3__Criteria">#REF!</definedName>
    <definedName name="_17Excel_BuiltIn_Print_Area_2_1_1_1_1">#REF!</definedName>
    <definedName name="_17Excel_BuiltIn_Print_Area_3_1_1_1">#REF!</definedName>
    <definedName name="_17Excel_BuiltIn_Print_Area_7_1_1_1_1">#REF!</definedName>
    <definedName name="_17Excel_BuiltIn_Print_Titles_4_1">#REF!</definedName>
    <definedName name="_18__123Graph_CCHART_1" localSheetId="11">#REF!</definedName>
    <definedName name="_18__123Graph_CCHART_1">[44]SUMMARY!$E$64:$H$64</definedName>
    <definedName name="_18Excel_BuiltIn_Print_Area_3_1_1_1_1">#REF!</definedName>
    <definedName name="_18Excel_BuiltIn_Print_Area_8_1_1_1_1">#REF!</definedName>
    <definedName name="_18Excel_BuiltIn_Print_Titles_5_1_1">#REF!</definedName>
    <definedName name="_19Excel_BuiltIn_Print_Area_2_1_1_1_1_1">#REF!</definedName>
    <definedName name="_19Excel_BuiltIn_Print_Area_4_1_1_1_1">#REF!</definedName>
    <definedName name="_19Excel_BuiltIn_Print_Area_9_1">#REF!</definedName>
    <definedName name="_19G_0Extr">#REF!</definedName>
    <definedName name="_1Excel_BuiltIn_Print_Area_1">"$#REF!.$A$1:$U$39"</definedName>
    <definedName name="_1Excel_BuiltIn_Print_Area_1_1">#REF!</definedName>
    <definedName name="_1Excel_BuiltIn_Print_Area_10_1">#REF!</definedName>
    <definedName name="_1Excel_BuiltIn_Print_Area_4_1">#REF!</definedName>
    <definedName name="_1F">[47]대비표!#REF!</definedName>
    <definedName name="_1MACRO_3___Roof_Plate_.resolution">#REF!</definedName>
    <definedName name="_2">#REF!</definedName>
    <definedName name="_2____________123Graph_BCHART_1" localSheetId="11">#REF!</definedName>
    <definedName name="_2____________123Graph_BCHART_1">[42]SUMMARY!$E$66:$H$66</definedName>
    <definedName name="_2_______123Graph_BCHART_1" localSheetId="11">#REF!</definedName>
    <definedName name="_2_______123Graph_BCHART_1">[16]SUMMARY!$E$66:$H$66</definedName>
    <definedName name="_2____123Graph_BCHART_1">#REF!</definedName>
    <definedName name="_2___123Graph_BCHART_1">#REF!</definedName>
    <definedName name="_2___c">#REF!</definedName>
    <definedName name="_2__123Graph_ACHART_1" localSheetId="11">#REF!</definedName>
    <definedName name="_2__123Graph_ACHART_1">[48]SUMMARY!$E$36:$H$36</definedName>
    <definedName name="_2__123Graph_BCHART_1">#REF!</definedName>
    <definedName name="_2__a____i">#REF!</definedName>
    <definedName name="_2__a____ii">#REF!</definedName>
    <definedName name="_2__a____iii">#REF!</definedName>
    <definedName name="_2__b">#REF!</definedName>
    <definedName name="_2__c">#REF!</definedName>
    <definedName name="_2_0_0_F">[47]대비표!#REF!</definedName>
    <definedName name="_20Excel_BuiltIn_Print_Area_5_1_1_1">#REF!</definedName>
    <definedName name="_20F">[47]대비표!#REF!</definedName>
    <definedName name="_21_0_0_F">[47]대비표!#REF!</definedName>
    <definedName name="_21Excel_BuiltIn_Print_Area_3_1">#REF!</definedName>
    <definedName name="_21Excel_BuiltIn_Print_Area_5_1_1_1_1">#REF!</definedName>
    <definedName name="_21G_0Extract">#REF!</definedName>
    <definedName name="_22" localSheetId="11">#REF!</definedName>
    <definedName name="_22">[41]SUMMARY!$E$64:$H$64</definedName>
    <definedName name="_22Excel_BuiltIn_Print_Area_7_1_1_1_1">#REF!</definedName>
    <definedName name="_23_0_0_F">[47]대비표!#REF!</definedName>
    <definedName name="_23Excel_BuiltIn_Print_Area_3_1_1">#REF!</definedName>
    <definedName name="_23Excel_BuiltIn_Print_Area_8_1_1_1_1">#REF!</definedName>
    <definedName name="_23G__Extr">#REF!</definedName>
    <definedName name="_24_0_0_F">[47]대비표!#REF!</definedName>
    <definedName name="_24Excel_BuiltIn_Print_Area_9_1">#REF!</definedName>
    <definedName name="_25Excel_BuiltIn_Print_Area_3_1_1_1">#REF!</definedName>
    <definedName name="_25G__Extract">#REF!</definedName>
    <definedName name="_27Excel_BuiltIn_Print_Area_3_1_1_1_1">#REF!</definedName>
    <definedName name="_29Excel_BuiltIn_Print_Area_4_1_1_1_1">#REF!</definedName>
    <definedName name="_2A2">'[49]P Staff fac'!$F$12</definedName>
    <definedName name="_2Excel_BuiltIn_Print_Area_10">"$#REF!.$A$1:$V$42"</definedName>
    <definedName name="_2Excel_BuiltIn_Print_Area_12_1_1_1_1">#REF!</definedName>
    <definedName name="_2Excel_BuiltIn_Print_Area_2_1_1_1">#REF!</definedName>
    <definedName name="_2Excel_BuiltIn_Print_Area_3_1">#REF!</definedName>
    <definedName name="_2MACRO_SOMMAIRE_.Bouton1_QuandClic">#REF!</definedName>
    <definedName name="_3">#REF!</definedName>
    <definedName name="_3_______________aq">#REF!</definedName>
    <definedName name="_3______________b">#REF!</definedName>
    <definedName name="_3____________123Graph_CCHART_1" localSheetId="11">#REF!</definedName>
    <definedName name="_3____________123Graph_CCHART_1">[42]SUMMARY!$E$64:$H$64</definedName>
    <definedName name="_3___________e">#REF!</definedName>
    <definedName name="_3________e">#REF!</definedName>
    <definedName name="_3_______123Graph_CCHART_1" localSheetId="11">#REF!</definedName>
    <definedName name="_3_______123Graph_CCHART_1">[16]SUMMARY!$E$64:$H$64</definedName>
    <definedName name="_3____123Graph_CCHART_1">#REF!</definedName>
    <definedName name="_3____c">#REF!</definedName>
    <definedName name="_3___123Graph_CCHART_1">#REF!</definedName>
    <definedName name="_3___f">#REF!</definedName>
    <definedName name="_3__123Graph_ACHART_1" localSheetId="11">#REF!</definedName>
    <definedName name="_3__123Graph_ACHART_1">[16]SUMMARY!$E$36:$H$36</definedName>
    <definedName name="_3__123Graph_CCHART_1">#REF!</definedName>
    <definedName name="_3__a">#REF!</definedName>
    <definedName name="_3__b">#REF!</definedName>
    <definedName name="_3__e">#REF!</definedName>
    <definedName name="_3_3a">#REF!</definedName>
    <definedName name="_3_a">#REF!</definedName>
    <definedName name="_31_Mar_02">#REF!</definedName>
    <definedName name="_31Excel_BuiltIn_Print_Area_5_1_1_1">#REF!</definedName>
    <definedName name="_33Excel_BuiltIn_Print_Area_5_1_1_1_1">#REF!</definedName>
    <definedName name="_35Excel_BuiltIn_Print_Area_7_1_1_1_1">#REF!</definedName>
    <definedName name="_37Excel_BuiltIn_Print_Area_8_1_1_1_1">#REF!</definedName>
    <definedName name="_39Excel_BuiltIn_Print_Area_9_1">#REF!</definedName>
    <definedName name="_3B3">[50]PRELIM5!$F$17</definedName>
    <definedName name="_3Excel_BuiltIn_Print_Area_10_1">#REF!</definedName>
    <definedName name="_3Excel_BuiltIn_Print_Area_11">"$#REF!.$A$1:$V$46"</definedName>
    <definedName name="_3Excel_BuiltIn_Print_Area_16_1_1_1_1">#REF!</definedName>
    <definedName name="_3Excel_BuiltIn_Print_Area_2_1_1_1_1_1_1_1_1_1_1_1">#REF!</definedName>
    <definedName name="_3Excel_BuiltIn_Print_Titles_3_1">#REF!</definedName>
    <definedName name="_3MACRO_SOMMAIRE_.Bouton10_QuandClic">#REF!</definedName>
    <definedName name="_4">#REF!</definedName>
    <definedName name="_4_">#REF!</definedName>
    <definedName name="_4_____________">#REF!</definedName>
    <definedName name="_4___________123Graph_ACHART_1" localSheetId="11">#REF!</definedName>
    <definedName name="_4___________123Graph_ACHART_1">[13]SUMMARY!$E$36:$H$36</definedName>
    <definedName name="_4______123Graph_ACHART_1" localSheetId="11">#REF!</definedName>
    <definedName name="_4______123Graph_ACHART_1">[16]SUMMARY!$E$36:$H$36</definedName>
    <definedName name="_4______a______ii">#REF!</definedName>
    <definedName name="_4______a_____ii">#REF!</definedName>
    <definedName name="_4______i____">#REF!</definedName>
    <definedName name="_4____b________i">#REF!</definedName>
    <definedName name="_4___123Graph_ACHART_1">#REF!</definedName>
    <definedName name="_4___b">#REF!</definedName>
    <definedName name="_4__123Graph_ACHART_1">#REF!</definedName>
    <definedName name="_4__123Graph_BCHART_1" localSheetId="11">#REF!</definedName>
    <definedName name="_4__123Graph_BCHART_1">[48]SUMMARY!$E$66:$H$66</definedName>
    <definedName name="_4__a____i">#REF!</definedName>
    <definedName name="_4__a____ii">#REF!</definedName>
    <definedName name="_4__a____iii">#REF!</definedName>
    <definedName name="_4__b___iv">#REF!</definedName>
    <definedName name="_4_a______________iii">#REF!</definedName>
    <definedName name="_4_a___iv">#REF!</definedName>
    <definedName name="_4_a___v">#REF!</definedName>
    <definedName name="_4_b_________iiiiiii">#REF!</definedName>
    <definedName name="_4_b___i">#REF!</definedName>
    <definedName name="_4_b___ii">#REF!</definedName>
    <definedName name="_4_b___iii">#REF!</definedName>
    <definedName name="_4_b_iv_______">#REF!</definedName>
    <definedName name="_40mm">'[43]Materials '!$AV$4</definedName>
    <definedName name="_41aa1_" localSheetId="11">{#N/A,#N/A,FALSE,"CCTV"}</definedName>
    <definedName name="_41aa1_">{#N/A,#N/A,FALSE,"CCTV"}</definedName>
    <definedName name="_4aa1_" localSheetId="11">{#N/A,#N/A,FALSE,"CCTV"}</definedName>
    <definedName name="_4aa1_">{#N/A,#N/A,FALSE,"CCTV"}</definedName>
    <definedName name="_4C_x">#REF!</definedName>
    <definedName name="_4Excel_BuiltIn_Print_Area_12">"$#REF!.$A$1:$P$83"</definedName>
    <definedName name="_4Excel_BuiltIn_Print_Area_17_1_1_1_1">#REF!</definedName>
    <definedName name="_4Excel_BuiltIn_Print_Area_3_1_1_1_1_1_1_1_1_1">#REF!</definedName>
    <definedName name="_4MACRO_SOMMAIRE_.Bouton11_QuandClic">#REF!</definedName>
    <definedName name="_5.0_Hire_and_running_charges_of_winch___grab">#REF!</definedName>
    <definedName name="_5.6mm">'[43]Materials '!$AV$10</definedName>
    <definedName name="_5___________123Graph_BCHART_1" localSheetId="11">#REF!</definedName>
    <definedName name="_5___________123Graph_BCHART_1">[13]SUMMARY!$E$66:$H$66</definedName>
    <definedName name="_5______123Graph_BCHART_1" localSheetId="11">#REF!</definedName>
    <definedName name="_5______123Graph_BCHART_1">[16]SUMMARY!$E$66:$H$66</definedName>
    <definedName name="_5___123Graph_BCHART_1">#REF!</definedName>
    <definedName name="_5___c">#REF!</definedName>
    <definedName name="_5___ci">#REF!</definedName>
    <definedName name="_5__123Graph_ACHART_1" localSheetId="11">#REF!</definedName>
    <definedName name="_5__123Graph_ACHART_1">[16]SUMMARY!$E$36:$H$36</definedName>
    <definedName name="_5__123Graph_BCHART_1">#REF!</definedName>
    <definedName name="_5__a____i">#REF!</definedName>
    <definedName name="_5__a___ii">#REF!</definedName>
    <definedName name="_5__b">#REF!</definedName>
    <definedName name="_5Excel_BuiltIn_Print_Area_12_1_1_1_1">#REF!</definedName>
    <definedName name="_5Excel_BuiltIn_Print_Area_18_1">#REF!</definedName>
    <definedName name="_5Excel_BuiltIn_Print_Area_2">"$#REF!.$A$1:$U$38"</definedName>
    <definedName name="_5Excel_BuiltIn_Print_Area_4_1">#REF!</definedName>
    <definedName name="_5MACRO_SOMMAIRE_.Bouton12_QuandClic">#REF!</definedName>
    <definedName name="_6___________123Graph_CCHART_1" localSheetId="11">#REF!</definedName>
    <definedName name="_6___________123Graph_CCHART_1">[13]SUMMARY!$E$64:$H$64</definedName>
    <definedName name="_6______123Graph_CCHART_1" localSheetId="11">#REF!</definedName>
    <definedName name="_6______123Graph_CCHART_1">[16]SUMMARY!$E$64:$H$64</definedName>
    <definedName name="_6___123Graph_CCHART_1">#REF!</definedName>
    <definedName name="_6___c">#REF!</definedName>
    <definedName name="_6__123Graph_ACHART_1" localSheetId="11">#REF!</definedName>
    <definedName name="_6__123Graph_ACHART_1">[44]SUMMARY!$E$36:$H$36</definedName>
    <definedName name="_6__123Graph_BCHART_1" localSheetId="11">#REF!</definedName>
    <definedName name="_6__123Graph_BCHART_1">[16]SUMMARY!$E$66:$H$66</definedName>
    <definedName name="_6__123Graph_CCHART_1">#REF!</definedName>
    <definedName name="_6__a">#REF!</definedName>
    <definedName name="_6__b">#REF!</definedName>
    <definedName name="_6__d">#REF!</definedName>
    <definedName name="_6382">#REF!</definedName>
    <definedName name="_6Excel_BuiltIn_Print_Area_1_1">#REF!</definedName>
    <definedName name="_6Excel_BuiltIn_Print_Area_10_1">#REF!</definedName>
    <definedName name="_6Excel_BuiltIn_Print_Area_2_1">#REF!</definedName>
    <definedName name="_6Excel_BuiltIn_Print_Area_3">"$#REF!.$A$1:$R$38"</definedName>
    <definedName name="_6Excel_BuiltIn_Print_Area_4_1_1">#REF!</definedName>
    <definedName name="_6MACRO_SOMMAIRE_.Bouton13_QuandClic">#REF!</definedName>
    <definedName name="_7__________123Graph_ACHART_1" localSheetId="11">#REF!</definedName>
    <definedName name="_7__________123Graph_ACHART_1">[13]SUMMARY!$E$36:$H$36</definedName>
    <definedName name="_7_____123Graph_ACHART_1" localSheetId="11">#REF!</definedName>
    <definedName name="_7_____123Graph_ACHART_1">[16]SUMMARY!$E$36:$H$36</definedName>
    <definedName name="_7__123Graph_ACHART_1">#REF!</definedName>
    <definedName name="_7_a">#REF!</definedName>
    <definedName name="_7Excel_BuiltIn_Print_Area_12_1_1_1_1">#REF!</definedName>
    <definedName name="_7Excel_BuiltIn_Print_Area_16_1_1_1_1">#REF!</definedName>
    <definedName name="_7Excel_BuiltIn_Print_Area_2_1_1_1">#REF!</definedName>
    <definedName name="_7Excel_BuiltIn_Print_Area_4_1">#REF!</definedName>
    <definedName name="_7Excel_BuiltIn_Print_Area_4_1_1_1">#REF!</definedName>
    <definedName name="_7MACRO_SOMMAIRE_.Bouton2_QuandClic">#REF!</definedName>
    <definedName name="_8__________123Graph_BCHART_1" localSheetId="11">#REF!</definedName>
    <definedName name="_8__________123Graph_BCHART_1">[13]SUMMARY!$E$66:$H$66</definedName>
    <definedName name="_8_____123Graph_BCHART_1" localSheetId="11">#REF!</definedName>
    <definedName name="_8_____123Graph_BCHART_1">[16]SUMMARY!$E$66:$H$66</definedName>
    <definedName name="_8__123Graph_BCHART_1">#REF!</definedName>
    <definedName name="_8__a___x">#REF!</definedName>
    <definedName name="_8Excel_BuiltIn_Print_Area_16_1_1_1_1">#REF!</definedName>
    <definedName name="_8Excel_BuiltIn_Print_Area_2_1_1_1_1">#REF!</definedName>
    <definedName name="_8Excel_BuiltIn_Print_Area_4_1_1">#REF!</definedName>
    <definedName name="_8Excel_BuiltIn_Print_Area_4_1_1_1_1">#REF!</definedName>
    <definedName name="_8MACRO_SOMMAIRE_.Bouton3_QuandClic">#REF!</definedName>
    <definedName name="_9__________123Graph_CCHART_1" localSheetId="11">#REF!</definedName>
    <definedName name="_9__________123Graph_CCHART_1">[13]SUMMARY!$E$64:$H$64</definedName>
    <definedName name="_9_____123Graph_CCHART_1" localSheetId="11">#REF!</definedName>
    <definedName name="_9_____123Graph_CCHART_1">[16]SUMMARY!$E$64:$H$64</definedName>
    <definedName name="_9__123Graph_CCHART_1">#REF!</definedName>
    <definedName name="_9Excel_BuiltIn_Print_Area_17_1_1_1_1">#REF!</definedName>
    <definedName name="_9Excel_BuiltIn_Print_Area_2_1_1_1_1_1">#REF!</definedName>
    <definedName name="_9Excel_BuiltIn_Print_Area_4_1_1_1">#REF!</definedName>
    <definedName name="_9Excel_BuiltIn_Print_Area_4_1_1_1_1_1">#REF!</definedName>
    <definedName name="_9Excel_BuiltIn_Print_Area_6">"$#REF!.$A$1:$K$50"</definedName>
    <definedName name="_9MACRO_SOMMAIRE_.Bouton4_QuandClic">#REF!</definedName>
    <definedName name="_a">"#REF!"</definedName>
    <definedName name="_A20000">#REF!</definedName>
    <definedName name="_A65537">#REF!</definedName>
    <definedName name="_A655600">#REF!</definedName>
    <definedName name="_A71614">#REF!</definedName>
    <definedName name="_A80000">#REF!</definedName>
    <definedName name="_A81614">#REF!</definedName>
    <definedName name="_A91614">#REF!</definedName>
    <definedName name="_aa1" localSheetId="11">{"'PROFITABILITY'!$A$1:$F$45"}</definedName>
    <definedName name="_aa1">{"'PROFITABILITY'!$A$1:$F$45"}</definedName>
    <definedName name="_aba2">#REF!</definedName>
    <definedName name="_acs1">#REF!</definedName>
    <definedName name="_acs2">#REF!</definedName>
    <definedName name="_adj1">#REF!</definedName>
    <definedName name="_ahu1">#REF!</definedName>
    <definedName name="_ahu2">#REF!</definedName>
    <definedName name="_am1">#REF!</definedName>
    <definedName name="_am2">#REF!</definedName>
    <definedName name="_aoc1">'[51]02'!$I$91</definedName>
    <definedName name="_AOC2">#REF!</definedName>
    <definedName name="_aoc3">'[51]04'!$I$27</definedName>
    <definedName name="_aoc4">'[51]05'!$I$103</definedName>
    <definedName name="_AtRisk_SimSetting_AutomaticallyGenerateReports">FALSE</definedName>
    <definedName name="_AtRisk_SimSetting_AutomaticResultsDisplayMode">2</definedName>
    <definedName name="_AtRisk_SimSetting_ConvergenceConfidenceLevel">0.95</definedName>
    <definedName name="_AtRisk_SimSetting_ConvergencePercentileToTest">0.9</definedName>
    <definedName name="_AtRisk_SimSetting_ConvergencePerformMeanTest">TRUE</definedName>
    <definedName name="_AtRisk_SimSetting_ConvergencePerformPercentileTest">FALSE</definedName>
    <definedName name="_AtRisk_SimSetting_ConvergencePerformStdDeviationTest">FALSE</definedName>
    <definedName name="_AtRisk_SimSetting_ConvergenceTestAllOutputs">TRUE</definedName>
    <definedName name="_AtRisk_SimSetting_ConvergenceTestingPeriod">100</definedName>
    <definedName name="_AtRisk_SimSetting_ConvergenceTolerance">0.03</definedName>
    <definedName name="_AtRisk_SimSetting_LiveUpdate">TRUE</definedName>
    <definedName name="_AtRisk_SimSetting_LiveUpdatePeriod">-1</definedName>
    <definedName name="_AtRisk_SimSetting_MacroRecalculationBehavior">0</definedName>
    <definedName name="_AtRisk_SimSetting_RandomNumberGenerator">0</definedName>
    <definedName name="_AtRisk_SimSetting_ReportsList">0</definedName>
    <definedName name="_AtRisk_SimSetting_ShowSimulationProgressWindow">TRUE</definedName>
    <definedName name="_AtRisk_SimSetting_SimNameCount">0</definedName>
    <definedName name="_AtRisk_SimSetting_SmartSensitivityAnalysisEnabled">FALSE</definedName>
    <definedName name="_AtRisk_SimSetting_StatisticFunctionUpdating">1</definedName>
    <definedName name="_AtRisk_SimSetting_StdRecalcActiveSimulationNumber">1</definedName>
    <definedName name="_AtRisk_SimSetting_StdRecalcBehavior">0</definedName>
    <definedName name="_AtRisk_SimSetting_StdRecalcWithoutRiskStatic">0</definedName>
    <definedName name="_AtRisk_SimSetting_StdRecalcWithoutRiskStaticPercentile">0.5</definedName>
    <definedName name="_AUX3">#REF!</definedName>
    <definedName name="_AXX1">#REF!</definedName>
    <definedName name="_axx2">#REF!</definedName>
    <definedName name="_B">#REF!</definedName>
    <definedName name="_b111121">#REF!</definedName>
    <definedName name="_BAA1">#REF!</definedName>
    <definedName name="_BAS1">#REF!</definedName>
    <definedName name="_bhh2">#REF!</definedName>
    <definedName name="_bitumen6070">'[43]Materials '!$AV$17</definedName>
    <definedName name="_BLK2">[28]BLK2!$1:$1048576</definedName>
    <definedName name="_BLK3">[28]BLK3!$1:$1048576</definedName>
    <definedName name="_bom1">#REF!</definedName>
    <definedName name="_BUB1">#REF!</definedName>
    <definedName name="_BUB2">#REF!</definedName>
    <definedName name="_C">#REF!</definedName>
    <definedName name="_C___0">#REF!</definedName>
    <definedName name="_C___13">#REF!</definedName>
    <definedName name="_CAN112">13.42</definedName>
    <definedName name="_CAN113">12.98</definedName>
    <definedName name="_CAN117">12.7</definedName>
    <definedName name="_CAN118">13.27</definedName>
    <definedName name="_CAN120">11.72</definedName>
    <definedName name="_CAN210">10.38</definedName>
    <definedName name="_CAN211">10.58</definedName>
    <definedName name="_CAN213">10.56</definedName>
    <definedName name="_CAN215">10.22</definedName>
    <definedName name="_CAN216">9.61</definedName>
    <definedName name="_CAN217">10.47</definedName>
    <definedName name="_CAN219">10.91</definedName>
    <definedName name="_CAN220">11.09</definedName>
    <definedName name="_CAN221">11.25</definedName>
    <definedName name="_CAN222">10.17</definedName>
    <definedName name="_CAN223">9.89</definedName>
    <definedName name="_CAN230">10.79</definedName>
    <definedName name="_can421">40.2</definedName>
    <definedName name="_can422">41.57</definedName>
    <definedName name="_can423">43.9</definedName>
    <definedName name="_can424">41.19</definedName>
    <definedName name="_can425">42.81</definedName>
    <definedName name="_can426">40.77</definedName>
    <definedName name="_can427">40.92</definedName>
    <definedName name="_can428">39.29</definedName>
    <definedName name="_can429">45.19</definedName>
    <definedName name="_can430">40.73</definedName>
    <definedName name="_can431">42.52</definedName>
    <definedName name="_can432">42.53</definedName>
    <definedName name="_can433">43.69</definedName>
    <definedName name="_can434">40.43</definedName>
    <definedName name="_can435">43.3</definedName>
    <definedName name="_CAN458">[52]PROCTOR!#REF!</definedName>
    <definedName name="_CAN486">[52]PROCTOR!#REF!</definedName>
    <definedName name="_CAN487">[52]PROCTOR!#REF!</definedName>
    <definedName name="_CAN488">[52]PROCTOR!#REF!</definedName>
    <definedName name="_CAN489">[52]PROCTOR!#REF!</definedName>
    <definedName name="_CAN490">[52]PROCTOR!#REF!</definedName>
    <definedName name="_CAN491">[52]PROCTOR!#REF!</definedName>
    <definedName name="_CAN492">[52]PROCTOR!#REF!</definedName>
    <definedName name="_CAN493">[52]PROCTOR!#REF!</definedName>
    <definedName name="_CAN494">[52]PROCTOR!#REF!</definedName>
    <definedName name="_CAN495">[52]PROCTOR!#REF!</definedName>
    <definedName name="_CAN496">[52]PROCTOR!#REF!</definedName>
    <definedName name="_CAN497">[52]PROCTOR!#REF!</definedName>
    <definedName name="_CAN498">[52]PROCTOR!#REF!</definedName>
    <definedName name="_CAN499">[52]PROCTOR!#REF!</definedName>
    <definedName name="_CAN500">[52]PROCTOR!#REF!</definedName>
    <definedName name="_CBR220">#REF!</definedName>
    <definedName name="_CBR500">#REF!</definedName>
    <definedName name="_cdd2">#REF!</definedName>
    <definedName name="_CDT1">#REF!</definedName>
    <definedName name="_cem124">[29]Analysis!$D$434</definedName>
    <definedName name="_cf2" localSheetId="11">{#N/A,#N/A,FALSE,"Variables";#N/A,#N/A,FALSE,"NPV Cashflows NZ$";#N/A,#N/A,FALSE,"Cashflows NZ$"}</definedName>
    <definedName name="_cf2">{#N/A,#N/A,FALSE,"Variables";#N/A,#N/A,FALSE,"NPV Cashflows NZ$";#N/A,#N/A,FALSE,"Cashflows NZ$"}</definedName>
    <definedName name="_CFB1">#REF!</definedName>
    <definedName name="_CFB2">#REF!</definedName>
    <definedName name="_CFB3">#REF!</definedName>
    <definedName name="_cff2">#REF!</definedName>
    <definedName name="_CRMB">'[43]Materials '!$AV$18</definedName>
    <definedName name="_cth2">#REF!</definedName>
    <definedName name="_CTR220">#REF!</definedName>
    <definedName name="_CTR500">#REF!</definedName>
    <definedName name="_CVT220">#REF!</definedName>
    <definedName name="_CVT500">#REF!</definedName>
    <definedName name="_d">"#REF!"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2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ec05" localSheetId="11">{"'Sheet1'!$A$4386:$N$4591"}</definedName>
    <definedName name="_dec05">{"'Sheet1'!$A$4386:$N$4591"}</definedName>
    <definedName name="_del1">#REF!</definedName>
    <definedName name="_DET1">#REF!</definedName>
    <definedName name="_DET2">#REF!</definedName>
    <definedName name="_DET3">#REF!</definedName>
    <definedName name="_DET4">#REF!</definedName>
    <definedName name="_DET5">#REF!</definedName>
    <definedName name="_DET6">#REF!</definedName>
    <definedName name="_Dist_Bin">#REF!</definedName>
    <definedName name="_Dist_Values">#REF!</definedName>
    <definedName name="_dol11">#REF!</definedName>
    <definedName name="_dol12" localSheetId="11">#REF!</definedName>
    <definedName name="_dol12">'[14]Price Working -SRP'!#REF!</definedName>
    <definedName name="_dol13" localSheetId="11">#REF!</definedName>
    <definedName name="_dol13">'[12]Price Working -SRP'!#REF!</definedName>
    <definedName name="_dol6" localSheetId="11">#REF!</definedName>
    <definedName name="_dol6">'[14]Price Working -SRP'!#REF!</definedName>
    <definedName name="_drg1">#REF!</definedName>
    <definedName name="_drg2">#REF!</definedName>
    <definedName name="_ELL45">#REF!</definedName>
    <definedName name="_ELL90">#REF!</definedName>
    <definedName name="_eth2">#REF!</definedName>
    <definedName name="_f">"#REF!"</definedName>
    <definedName name="_F1">#REF!</definedName>
    <definedName name="_F3">#REF!</definedName>
    <definedName name="_fac1">#REF!</definedName>
    <definedName name="_fac2">#REF!</definedName>
    <definedName name="_fac3">#REF!</definedName>
    <definedName name="_FEL1">[17]Basicrates!$D$90</definedName>
    <definedName name="_FF3">#REF!</definedName>
    <definedName name="_Fill">#REF!</definedName>
    <definedName name="_Fill_1" localSheetId="11">"#REF!"</definedName>
    <definedName name="_Fill_1">#REF!</definedName>
    <definedName name="_Fill1">[53]BHANDUP!#REF!</definedName>
    <definedName name="_xlnm._FilterDatabase" localSheetId="16" hidden="1">Accessories!$A$4:$N$51</definedName>
    <definedName name="_xlnm._FilterDatabase" localSheetId="7" hidden="1">Earthing!$A$4:$L$319</definedName>
    <definedName name="_xlnm._FilterDatabase" localSheetId="9" hidden="1">'Erection Compiled'!$A$4:$U$374</definedName>
    <definedName name="_xlnm._FilterDatabase" localSheetId="8" hidden="1">Foundation!$A$4:$T$357</definedName>
    <definedName name="_xlnm._FilterDatabase" localSheetId="6" hidden="1">'Hindrance Record'!$A$3:$T$322</definedName>
    <definedName name="_xlnm._FilterDatabase" localSheetId="21" hidden="1">'L3 Plan'!$A$5:$W$5</definedName>
    <definedName name="_xlnm._FilterDatabase" localSheetId="17" hidden="1">'Shield Wire Earthing'!$C$1:$C$17</definedName>
    <definedName name="_xlnm._FilterDatabase" localSheetId="14" hidden="1">Stringing!$A$5:$N$81</definedName>
    <definedName name="_xlnm._FilterDatabase" localSheetId="1" hidden="1">'Supply Status'!$A$5:$K$106</definedName>
    <definedName name="_xlnm._FilterDatabase" localSheetId="10" hidden="1">'Tack Welding'!$A$4:$I$223</definedName>
    <definedName name="_xlnm._FilterDatabase" localSheetId="18" hidden="1">'TS Gantry - AP44'!$A$7:$AA$647</definedName>
    <definedName name="_FilterDatabase_0">#REF!</definedName>
    <definedName name="_FilterDatabase_0_0">NA()</definedName>
    <definedName name="_FilterDatabase_0_0_1">NA()</definedName>
    <definedName name="_FilterDatabase_0_1">NA()</definedName>
    <definedName name="_FilterDatabase_0_2">NA()</definedName>
    <definedName name="_FLK1">#REF!</definedName>
    <definedName name="_fos1">#REF!</definedName>
    <definedName name="_g1">#REF!</definedName>
    <definedName name="_GEN1">#REF!</definedName>
    <definedName name="_h">#REF!</definedName>
    <definedName name="_HBG10">[17]Basicrates!$F$13</definedName>
    <definedName name="_HBG12">[17]Basicrates!$F$12</definedName>
    <definedName name="_HBG25">[17]Basicrates!$F$10</definedName>
    <definedName name="_HBG40">[17]Basicrates!$F$9</definedName>
    <definedName name="_HBG50">[17]Basicrates!$F$8</definedName>
    <definedName name="_HBG6">[17]Basicrates!$F$14</definedName>
    <definedName name="_HE02">#REF!</definedName>
    <definedName name="_HE06">#REF!</definedName>
    <definedName name="_HE07">#REF!</definedName>
    <definedName name="_HE08">#REF!</definedName>
    <definedName name="_HE09">#REF!</definedName>
    <definedName name="_HE1">#REF!</definedName>
    <definedName name="_HE11">#REF!</definedName>
    <definedName name="_HE2">#REF!</definedName>
    <definedName name="_HE21">#REF!</definedName>
    <definedName name="_HE3">#REF!</definedName>
    <definedName name="_HE4">#REF!</definedName>
    <definedName name="_HE5">#REF!</definedName>
    <definedName name="_HE61">#REF!</definedName>
    <definedName name="_HE71">#REF!</definedName>
    <definedName name="_HE81">#REF!</definedName>
    <definedName name="_HE91">#REF!</definedName>
    <definedName name="_HFI7">#REF!</definedName>
    <definedName name="_HM1">#REF!</definedName>
    <definedName name="_HM10">#REF!</definedName>
    <definedName name="_HM11">#REF!</definedName>
    <definedName name="_HM12">#REF!</definedName>
    <definedName name="_HM2">#REF!</definedName>
    <definedName name="_HM3">#REF!</definedName>
    <definedName name="_HM4">#REF!</definedName>
    <definedName name="_HM5">#REF!</definedName>
    <definedName name="_HM6">#REF!</definedName>
    <definedName name="_HM7">#REF!</definedName>
    <definedName name="_HM8">#REF!</definedName>
    <definedName name="_HM9">#REF!</definedName>
    <definedName name="_HV1">#REF!</definedName>
    <definedName name="_i">"#REF!"</definedName>
    <definedName name="_Icc01">#REF!</definedName>
    <definedName name="_IDA1">#REF!</definedName>
    <definedName name="_ifa1">#REF!</definedName>
    <definedName name="_ifa2">#REF!</definedName>
    <definedName name="_III7">"$C4.$#REF!$#REF!"</definedName>
    <definedName name="_in18900">#REF!</definedName>
    <definedName name="_IPB1">#REF!</definedName>
    <definedName name="_iv19000">#REF!</definedName>
    <definedName name="_j">"#REF!"</definedName>
    <definedName name="_k">"#REF!"</definedName>
    <definedName name="_Key1">#REF!</definedName>
    <definedName name="_Key2">#REF!</definedName>
    <definedName name="_key3">#REF!</definedName>
    <definedName name="_Ki1">#REF!</definedName>
    <definedName name="_Ki2">#REF!</definedName>
    <definedName name="_KWEY">#REF!</definedName>
    <definedName name="_KWS1">#REF!</definedName>
    <definedName name="_KWS2">#REF!</definedName>
    <definedName name="_KWS3">#REF!</definedName>
    <definedName name="_l">#REF!</definedName>
    <definedName name="_LAR220">#REF!</definedName>
    <definedName name="_LAR500">#REF!</definedName>
    <definedName name="_lb1">#REF!</definedName>
    <definedName name="_lb2">#REF!</definedName>
    <definedName name="_LTR220">#REF!</definedName>
    <definedName name="_LTR500">#REF!</definedName>
    <definedName name="_LV1">#REF!</definedName>
    <definedName name="_lvl1">#REF!</definedName>
    <definedName name="_m">"#REF!"</definedName>
    <definedName name="_m20">#REF!</definedName>
    <definedName name="_m234">#REF!</definedName>
    <definedName name="_m35">#REF!</definedName>
    <definedName name="_mac2">200</definedName>
    <definedName name="_MatInverse_In">#REF!</definedName>
    <definedName name="_mcc1">#REF!</definedName>
    <definedName name="_mcc2">#REF!</definedName>
    <definedName name="_MG1">[17]Basicrates!$D$132</definedName>
    <definedName name="_mhr1">#REF!</definedName>
    <definedName name="_mhr2">#REF!</definedName>
    <definedName name="_mhr3">#REF!</definedName>
    <definedName name="_mhr4">#REF!</definedName>
    <definedName name="_mix10">4.5</definedName>
    <definedName name="_mix15">264/50</definedName>
    <definedName name="_MIX1540">'[24]Mix Design'!$P$11</definedName>
    <definedName name="_MIX2">'[25]Mix Design'!$P$12</definedName>
    <definedName name="_mix20">330/50</definedName>
    <definedName name="_MIX2020">'[24]Mix Design'!$P$12</definedName>
    <definedName name="_MIX2040">'[24]Mix Design'!$P$13</definedName>
    <definedName name="_MIX2540">'[24]Mix Design'!$P$15</definedName>
    <definedName name="_Mix255">'[26]Mix Design'!$P$13</definedName>
    <definedName name="_mix30">360/50</definedName>
    <definedName name="_mix40">450/50</definedName>
    <definedName name="_mm1">#REF!</definedName>
    <definedName name="_mm2">#REF!</definedName>
    <definedName name="_mm3">#REF!</definedName>
    <definedName name="_mp1">#REF!</definedName>
    <definedName name="_Mzd1">[17]Basicrates!$D$158</definedName>
    <definedName name="_N">#REF!</definedName>
    <definedName name="_ngl3">#REF!</definedName>
    <definedName name="_ngl4">#REF!</definedName>
    <definedName name="_Nov2007" localSheetId="11">{"'PROFITABILITY'!$A$1:$F$45"}</definedName>
    <definedName name="_Nov2007">{"'PROFITABILITY'!$A$1:$F$45"}</definedName>
    <definedName name="_np3">'[21]Material '!$G$50</definedName>
    <definedName name="_OP2">[17]Basicrates!$D$152</definedName>
    <definedName name="_Order1">255</definedName>
    <definedName name="_Order2" localSheetId="11">255</definedName>
    <definedName name="_Order2">0</definedName>
    <definedName name="_out2" localSheetId="11">#REF!</definedName>
    <definedName name="_out2">#REF!</definedName>
    <definedName name="_p">"#REF!"</definedName>
    <definedName name="_P1">#REF!</definedName>
    <definedName name="_P2">#REF!</definedName>
    <definedName name="_P3">#REF!</definedName>
    <definedName name="_P4">#REF!</definedName>
    <definedName name="_P5">#REF!</definedName>
    <definedName name="_Parse_In">#REF!</definedName>
    <definedName name="_Parse_Out">#REF!</definedName>
    <definedName name="_PB1">#REF!</definedName>
    <definedName name="_pdp1" localSheetId="11">#REF!</definedName>
    <definedName name="_pdp1">#REF!</definedName>
    <definedName name="_pdp2" localSheetId="11">#REF!</definedName>
    <definedName name="_pdp2">#REF!</definedName>
    <definedName name="_pdp3" localSheetId="11">#REF!</definedName>
    <definedName name="_pdp3">#REF!</definedName>
    <definedName name="_pep99" localSheetId="11">#REF!</definedName>
    <definedName name="_pep99">#REF!</definedName>
    <definedName name="_PIN1">#REF!</definedName>
    <definedName name="_PLC220">#REF!</definedName>
    <definedName name="_PM123" localSheetId="11">{"'Sheet1'!$A$4386:$N$4591"}</definedName>
    <definedName name="_PM123">{"'Sheet1'!$A$4386:$N$4591"}</definedName>
    <definedName name="_PO2">'[54]PO NOS'!$B$2:$D$994</definedName>
    <definedName name="_pp" localSheetId="11">{"'PROFITABILITY'!$A$1:$F$45"}</definedName>
    <definedName name="_pp">{"'PROFITABILITY'!$A$1:$F$45"}</definedName>
    <definedName name="_ps1" localSheetId="11">#REF!</definedName>
    <definedName name="_ps1">#REF!</definedName>
    <definedName name="_Q">#REF!</definedName>
    <definedName name="_qqq1">#REF!</definedName>
    <definedName name="_QTY1">#REF!</definedName>
    <definedName name="_qty2">#REF!</definedName>
    <definedName name="_qty3">#REF!</definedName>
    <definedName name="_qty4">#REF!</definedName>
    <definedName name="_r">"#REF!"</definedName>
    <definedName name="_RAC1">#REF!</definedName>
    <definedName name="_RBS1">#REF!</definedName>
    <definedName name="_rc">#REF!</definedName>
    <definedName name="_rcu2">#REF!</definedName>
    <definedName name="_Re1">#REF!</definedName>
    <definedName name="_RE100">#REF!</definedName>
    <definedName name="_RE104">#REF!</definedName>
    <definedName name="_RE112">#REF!</definedName>
    <definedName name="_RE220">#REF!</definedName>
    <definedName name="_RE26">#REF!</definedName>
    <definedName name="_RE28">#REF!</definedName>
    <definedName name="_RE30">#REF!</definedName>
    <definedName name="_RE32">#REF!</definedName>
    <definedName name="_RE34">#REF!</definedName>
    <definedName name="_RE36">#REF!</definedName>
    <definedName name="_RE38">#REF!</definedName>
    <definedName name="_RE40">#REF!</definedName>
    <definedName name="_RE42">#REF!</definedName>
    <definedName name="_RE44">#REF!</definedName>
    <definedName name="_RE48">#REF!</definedName>
    <definedName name="_RE500">#REF!</definedName>
    <definedName name="_RE52">#REF!</definedName>
    <definedName name="_RE56">#REF!</definedName>
    <definedName name="_RE60">#REF!</definedName>
    <definedName name="_RE64">#REF!</definedName>
    <definedName name="_RE68">#REF!</definedName>
    <definedName name="_RE72">#REF!</definedName>
    <definedName name="_RE76">#REF!</definedName>
    <definedName name="_RE80">#REF!</definedName>
    <definedName name="_RE88">#REF!</definedName>
    <definedName name="_RE92">#REF!</definedName>
    <definedName name="_RE96">#REF!</definedName>
    <definedName name="_Regression_Int">1</definedName>
    <definedName name="_Regression_Out">#REF!</definedName>
    <definedName name="_Regression_X">#REF!</definedName>
    <definedName name="_Regression_Y">#REF!</definedName>
    <definedName name="_Rl1">#REF!</definedName>
    <definedName name="_row1" localSheetId="11">#REF!</definedName>
    <definedName name="_row1">#REF!</definedName>
    <definedName name="_rs1">#REF!</definedName>
    <definedName name="_rt1">#REF!</definedName>
    <definedName name="_rt2">#REF!</definedName>
    <definedName name="_rt3">#REF!</definedName>
    <definedName name="_S">#REF!</definedName>
    <definedName name="_SAP1" localSheetId="11">#REF!</definedName>
    <definedName name="_SAP1">#REF!</definedName>
    <definedName name="_SAP10" localSheetId="11">#REF!</definedName>
    <definedName name="_SAP10">#REF!</definedName>
    <definedName name="_SAP11" localSheetId="11">#REF!</definedName>
    <definedName name="_SAP11">#REF!</definedName>
    <definedName name="_SAP2">#REF!</definedName>
    <definedName name="_SAP3">#REF!</definedName>
    <definedName name="_SAP4">#REF!</definedName>
    <definedName name="_SAP5">#REF!</definedName>
    <definedName name="_SAP6">#REF!</definedName>
    <definedName name="_SAP7">#REF!</definedName>
    <definedName name="_SAP8">#REF!</definedName>
    <definedName name="_SAP9">#REF!</definedName>
    <definedName name="_SC01">#REF!</definedName>
    <definedName name="_SC02">#REF!</definedName>
    <definedName name="_SC03">#REF!</definedName>
    <definedName name="_SC04">#REF!</definedName>
    <definedName name="_SC05">#REF!</definedName>
    <definedName name="_SC06">#REF!</definedName>
    <definedName name="_SC11">#REF!</definedName>
    <definedName name="_SC12">#REF!</definedName>
    <definedName name="_SC13">#REF!</definedName>
    <definedName name="_SC21">#REF!</definedName>
    <definedName name="_SC22">#REF!</definedName>
    <definedName name="_SC23">#REF!</definedName>
    <definedName name="_SC24">#REF!</definedName>
    <definedName name="_SC25">#REF!</definedName>
    <definedName name="_SC26">#REF!</definedName>
    <definedName name="_SC7025">#REF!</definedName>
    <definedName name="_SC7042">#REF!</definedName>
    <definedName name="_SC7043">#REF!</definedName>
    <definedName name="_SC7045">#REF!</definedName>
    <definedName name="_SC7048">#REF!</definedName>
    <definedName name="_SCH11">#REF!</definedName>
    <definedName name="_sch2">#REF!</definedName>
    <definedName name="_sch9">#REF!</definedName>
    <definedName name="_sdf1">#REF!</definedName>
    <definedName name="_SDF2">#REF!</definedName>
    <definedName name="_SG1">#REF!</definedName>
    <definedName name="_SG2">#REF!</definedName>
    <definedName name="_sh1">90</definedName>
    <definedName name="_sh2">120</definedName>
    <definedName name="_sh3">150</definedName>
    <definedName name="_sh4">180</definedName>
    <definedName name="_Sort">#REF!</definedName>
    <definedName name="_srk1" localSheetId="1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S402">#REF!</definedName>
    <definedName name="_SS403">#REF!</definedName>
    <definedName name="_SS404">#REF!</definedName>
    <definedName name="_SS405">#REF!</definedName>
    <definedName name="_SS406">#REF!</definedName>
    <definedName name="_SS407">#REF!</definedName>
    <definedName name="_SS408">#REF!</definedName>
    <definedName name="_SS409">#REF!</definedName>
    <definedName name="_SS423">#REF!</definedName>
    <definedName name="_SS424">#REF!</definedName>
    <definedName name="_SSF1">#REF!</definedName>
    <definedName name="_SSF2">#REF!</definedName>
    <definedName name="_SSF3">#REF!</definedName>
    <definedName name="_SUN1">#REF!</definedName>
    <definedName name="_SUN2">#REF!</definedName>
    <definedName name="_SV7025">#REF!</definedName>
    <definedName name="_SV7042">#REF!</definedName>
    <definedName name="_SV7043">#REF!</definedName>
    <definedName name="_SV7045">#REF!</definedName>
    <definedName name="_SV7048">#REF!</definedName>
    <definedName name="_t">"#REF!"</definedName>
    <definedName name="_T141000">#REF!</definedName>
    <definedName name="_T142000">#REF!</definedName>
    <definedName name="_T143100">#REF!</definedName>
    <definedName name="_T143300">#REF!</definedName>
    <definedName name="_T143400">#REF!</definedName>
    <definedName name="_T143600">#REF!</definedName>
    <definedName name="_T143800">#REF!</definedName>
    <definedName name="_T143820">#REF!</definedName>
    <definedName name="_T144100">#REF!</definedName>
    <definedName name="_T144300">#REF!</definedName>
    <definedName name="_T144400">#REF!</definedName>
    <definedName name="_T144500">#REF!</definedName>
    <definedName name="_T144600">#REF!</definedName>
    <definedName name="_T144700">#REF!</definedName>
    <definedName name="_T144800">#REF!</definedName>
    <definedName name="_T145000">#REF!</definedName>
    <definedName name="_T146000">#REF!</definedName>
    <definedName name="_T147000">#REF!</definedName>
    <definedName name="_T147100">#REF!</definedName>
    <definedName name="_T147200">#REF!</definedName>
    <definedName name="_TAB1">#REF!</definedName>
    <definedName name="_TAB2">#REF!</definedName>
    <definedName name="_TB2">'[27]SPT vs PHI'!$B$2:$C$65</definedName>
    <definedName name="_tf2">[22]Intro!$J$142</definedName>
    <definedName name="_tf3">[22]Intro!$J$148</definedName>
    <definedName name="_tf4">[22]Intro!$J$150</definedName>
    <definedName name="_tfd1">[22]Intro!$L$141</definedName>
    <definedName name="_tfd2">[22]Intro!$L$143</definedName>
    <definedName name="_tfd3">[22]Intro!$L$147</definedName>
    <definedName name="_tfd4">[22]Intro!$L$149</definedName>
    <definedName name="_Tk1">#REF!</definedName>
    <definedName name="_Tk11">#REF!</definedName>
    <definedName name="_Tkl1">#REF!</definedName>
    <definedName name="_tl1">#REF!</definedName>
    <definedName name="_tl2">#REF!</definedName>
    <definedName name="_Tm2">#REF!</definedName>
    <definedName name="_tr1">[22]Intro!$C$140</definedName>
    <definedName name="_tr2">[22]Intro!$C$142</definedName>
    <definedName name="_TR220">#REF!</definedName>
    <definedName name="_tr3">[22]Intro!$C$150</definedName>
    <definedName name="_TR500">#REF!</definedName>
    <definedName name="_trd1">[22]Intro!$B$140</definedName>
    <definedName name="_trd2">[22]Intro!$B$142</definedName>
    <definedName name="_trd3">[22]Intro!$B$148</definedName>
    <definedName name="_try1">#REF!</definedName>
    <definedName name="_U">#REF!</definedName>
    <definedName name="_V">#REF!</definedName>
    <definedName name="_V1">#REF!</definedName>
    <definedName name="_V2">#REF!</definedName>
    <definedName name="_Vf1">#REF!</definedName>
    <definedName name="_Vf2">#REF!</definedName>
    <definedName name="_VS2004" localSheetId="11">#REF!</definedName>
    <definedName name="_VS2004">[13]SUMMARY!$E$64:$H$64</definedName>
    <definedName name="_WD2">[17]Basicrates!$D$131</definedName>
    <definedName name="_WP1">#REF!</definedName>
    <definedName name="_Xl1">#REF!</definedName>
    <definedName name="_xlcn.WorksheetConnection_InfoEntryA2D32">'[15]Info Entry'!$A$2:$C$32</definedName>
    <definedName name="_ZS1">#REF!</definedName>
    <definedName name="_ZS2">#REF!</definedName>
    <definedName name="A" localSheetId="17">#REF!</definedName>
    <definedName name="A" localSheetId="10">#REF!</definedName>
    <definedName name="a" localSheetId="11">#REF!</definedName>
    <definedName name="A">#REF!</definedName>
    <definedName name="a._Trimmer">#REF!</definedName>
    <definedName name="A.T.RAJAN" localSheetId="17">#REF!</definedName>
    <definedName name="A.T.RAJAN" localSheetId="10">#REF!</definedName>
    <definedName name="A.T.RAJAN">#REF!</definedName>
    <definedName name="a____________">#REF!</definedName>
    <definedName name="a___0">#REF!</definedName>
    <definedName name="a___13">#REF!</definedName>
    <definedName name="a__Labour_charges_for_cutting_bending__welding_including_materials.">#REF!</definedName>
    <definedName name="A_1">"#REF!"</definedName>
    <definedName name="A_D" localSheetId="11">INDEX(#REF!,MATCH(#REF!,#REF!,0))</definedName>
    <definedName name="A_D">INDEX('[55] '!$B$1:$B$18,MATCH('[55]  '!$L$13,'[55] '!$A$1:$A$18,0))</definedName>
    <definedName name="a_dash">#REF!</definedName>
    <definedName name="A01_">#REF!</definedName>
    <definedName name="A01AC">#REF!</definedName>
    <definedName name="A01CAT">#REF!</definedName>
    <definedName name="A01CODE">#REF!</definedName>
    <definedName name="A01DATA">#REF!</definedName>
    <definedName name="A01MI">#REF!</definedName>
    <definedName name="A01TO">#REF!</definedName>
    <definedName name="A1_" localSheetId="17">#REF!</definedName>
    <definedName name="A1_" localSheetId="10">#REF!</definedName>
    <definedName name="A1_" localSheetId="11">#REF!</definedName>
    <definedName name="A1_">#REF!</definedName>
    <definedName name="A1____0">#REF!</definedName>
    <definedName name="A1____13">#REF!</definedName>
    <definedName name="A10_" localSheetId="17">#REF!</definedName>
    <definedName name="A10_" localSheetId="10">#REF!</definedName>
    <definedName name="A10_" localSheetId="11">#REF!</definedName>
    <definedName name="A10_">#REF!</definedName>
    <definedName name="A10____0">#REF!</definedName>
    <definedName name="A10____13">#REF!</definedName>
    <definedName name="A13_" localSheetId="17">#REF!</definedName>
    <definedName name="A13_" localSheetId="10">#REF!</definedName>
    <definedName name="A13_" localSheetId="11">#REF!</definedName>
    <definedName name="A13_">#REF!</definedName>
    <definedName name="A13____0">#REF!</definedName>
    <definedName name="A13____13">#REF!</definedName>
    <definedName name="a1a">#REF!</definedName>
    <definedName name="A2_" localSheetId="17">#REF!</definedName>
    <definedName name="A2_" localSheetId="10">#REF!</definedName>
    <definedName name="A2_">#REF!</definedName>
    <definedName name="A2____0">#REF!</definedName>
    <definedName name="A2____13">#REF!</definedName>
    <definedName name="a2a">#REF!</definedName>
    <definedName name="A3_" localSheetId="17">#REF!</definedName>
    <definedName name="A3_" localSheetId="10">#REF!</definedName>
    <definedName name="A3_">#REF!</definedName>
    <definedName name="A3____0">#REF!</definedName>
    <definedName name="A3____13">#REF!</definedName>
    <definedName name="A4_" localSheetId="17">#REF!</definedName>
    <definedName name="A4_" localSheetId="10">#REF!</definedName>
    <definedName name="A4_">#REF!</definedName>
    <definedName name="A4____0">#REF!</definedName>
    <definedName name="A4____13">#REF!</definedName>
    <definedName name="a45b45">#REF!</definedName>
    <definedName name="A5_" localSheetId="17">#REF!</definedName>
    <definedName name="A5_" localSheetId="10">#REF!</definedName>
    <definedName name="A5_">#REF!</definedName>
    <definedName name="A5____0">#REF!</definedName>
    <definedName name="A5____13">#REF!</definedName>
    <definedName name="A6_" localSheetId="17">#REF!</definedName>
    <definedName name="A6_" localSheetId="10">#REF!</definedName>
    <definedName name="A6_">#REF!</definedName>
    <definedName name="A6____0">#REF!</definedName>
    <definedName name="A6____13">#REF!</definedName>
    <definedName name="A65379A10">#REF!</definedName>
    <definedName name="A7_" localSheetId="17">#REF!</definedName>
    <definedName name="A7_" localSheetId="10">#REF!</definedName>
    <definedName name="A7_">#REF!</definedName>
    <definedName name="A7____0">#REF!</definedName>
    <definedName name="A7____13">#REF!</definedName>
    <definedName name="A8_" localSheetId="17">#REF!</definedName>
    <definedName name="A8_" localSheetId="10">#REF!</definedName>
    <definedName name="A8_">#REF!</definedName>
    <definedName name="A8____0">#REF!</definedName>
    <definedName name="A8____13">#REF!</definedName>
    <definedName name="A9_" localSheetId="17">#REF!</definedName>
    <definedName name="A9_" localSheetId="10">#REF!</definedName>
    <definedName name="A9_">#REF!</definedName>
    <definedName name="A9____0">#REF!</definedName>
    <definedName name="A9____13">#REF!</definedName>
    <definedName name="AA" localSheetId="17">#REF!</definedName>
    <definedName name="AA" localSheetId="10">#REF!</definedName>
    <definedName name="aa" localSheetId="11">#REF!</definedName>
    <definedName name="AA">#REF!</definedName>
    <definedName name="AAA" localSheetId="11">{#N/A,#N/A,FALSE,"COVER1.XLS ";#N/A,#N/A,FALSE,"RACT1.XLS";#N/A,#N/A,FALSE,"RACT2.XLS";#N/A,#N/A,FALSE,"ECCMP";#N/A,#N/A,FALSE,"WELDER.XLS"}</definedName>
    <definedName name="AAA">{#N/A,#N/A,FALSE,"COVER1.XLS ";#N/A,#N/A,FALSE,"RACT1.XLS";#N/A,#N/A,FALSE,"RACT2.XLS";#N/A,#N/A,FALSE,"ECCMP";#N/A,#N/A,FALSE,"WELDER.XLS"}</definedName>
    <definedName name="aaaa" localSheetId="17">#REF!</definedName>
    <definedName name="aaaa" localSheetId="10">#REF!</definedName>
    <definedName name="aaaa">#REF!</definedName>
    <definedName name="AAAA_1">NA()</definedName>
    <definedName name="aaaaa">#REF!</definedName>
    <definedName name="AAAAAA">#REF!</definedName>
    <definedName name="AAAAAAA">#REF!</definedName>
    <definedName name="AAAAAAAAA">#REF!</definedName>
    <definedName name="AAAAAAAAAAAAA">#REF!</definedName>
    <definedName name="aab" localSheetId="11">{"form-D1",#N/A,FALSE,"FORM-D1";"form-D1_amt",#N/A,FALSE,"FORM-D1"}</definedName>
    <definedName name="aab">{"form-D1",#N/A,FALSE,"FORM-D1";"form-D1_amt",#N/A,FALSE,"FORM-D1"}</definedName>
    <definedName name="aab_1">NA()</definedName>
    <definedName name="aac" localSheetId="11">{"'PROFITABILITY'!$A$1:$F$45"}</definedName>
    <definedName name="aac">{"'PROFITABILITY'!$A$1:$F$45"}</definedName>
    <definedName name="aadf">#REF!</definedName>
    <definedName name="aamin">#REF!</definedName>
    <definedName name="AASDF">#REF!</definedName>
    <definedName name="aav" localSheetId="11">{"'PROFITABILITY'!$A$1:$F$45"}</definedName>
    <definedName name="aav">{"'PROFITABILITY'!$A$1:$F$45"}</definedName>
    <definedName name="aAXX1">#REF!</definedName>
    <definedName name="ab" localSheetId="17">#REF!</definedName>
    <definedName name="ab" localSheetId="10">#REF!</definedName>
    <definedName name="ab" localSheetId="11">#REF!</definedName>
    <definedName name="ab">#REF!</definedName>
    <definedName name="abab">#REF!</definedName>
    <definedName name="ABACUS">#REF!</definedName>
    <definedName name="abb">#REF!</definedName>
    <definedName name="ABC" localSheetId="17">#REF!</definedName>
    <definedName name="ABC" localSheetId="10">#REF!</definedName>
    <definedName name="abc" localSheetId="11">{"'PROFITABILITY'!$A$1:$F$45"}</definedName>
    <definedName name="ABC">#REF!</definedName>
    <definedName name="ABCD" localSheetId="11">#REF!</definedName>
    <definedName name="ABCD">'[56]Format - 4'!#REF!</definedName>
    <definedName name="abcdefg" localSheetId="11">{"'PROFITABILITY'!$A$1:$F$45"}</definedName>
    <definedName name="abcdefg">{"'PROFITABILITY'!$A$1:$F$45"}</definedName>
    <definedName name="abg">#REF!</definedName>
    <definedName name="ABoltDia">#REF!</definedName>
    <definedName name="ABoltLength">#REF!</definedName>
    <definedName name="ABoltProjection">#REF!</definedName>
    <definedName name="ABS">#REF!</definedName>
    <definedName name="abstract">'[57]Rate Analysis'!$G$154</definedName>
    <definedName name="ABTemplateOD">#REF!</definedName>
    <definedName name="AC" localSheetId="11">#REF!</definedName>
    <definedName name="AC">INDEX('[55] '!$B$1:$B$18,MATCH('[55]  '!$L$11,'[55] '!$A$1:$A$18,0))</definedName>
    <definedName name="AC_DESIGN">#REF!</definedName>
    <definedName name="AC_disc">#REF!</definedName>
    <definedName name="AC170CM">[17]Basicrates!$D$133</definedName>
    <definedName name="ACARRAY">#REF!</definedName>
    <definedName name="ACCESS">#REF!</definedName>
    <definedName name="ACCESS220">#REF!</definedName>
    <definedName name="AccessDatabase">"C:\WIN95\Desktop\Ramesh\AIC\Aic.mdb"</definedName>
    <definedName name="accp">#REF!</definedName>
    <definedName name="ACDC">#REF!</definedName>
    <definedName name="ACDC220">#REF!</definedName>
    <definedName name="ACT">#REF!</definedName>
    <definedName name="ACTIVITY_5">#REF!</definedName>
    <definedName name="ACTIVITY_6">#REF!</definedName>
    <definedName name="ACTN">#REF!</definedName>
    <definedName name="ACTN2">#REF!</definedName>
    <definedName name="actp" localSheetId="1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D" localSheetId="11">{"'Sheet1'!$A$4386:$N$4591"}</definedName>
    <definedName name="AD">{"'Sheet1'!$A$4386:$N$4591"}</definedName>
    <definedName name="ADADADADAD">#REF!</definedName>
    <definedName name="adcbef" localSheetId="11">{"'PROFITABILITY'!$A$1:$F$45"}</definedName>
    <definedName name="adcbef">{"'PROFITABILITY'!$A$1:$F$45"}</definedName>
    <definedName name="ADF">#REF!</definedName>
    <definedName name="ADITION" localSheetId="11">{"'장비'!$A$3:$M$12"}</definedName>
    <definedName name="ADITION">{"'장비'!$A$3:$M$12"}</definedName>
    <definedName name="adj">#REF!</definedName>
    <definedName name="admixPC">[58]RA!$P$11</definedName>
    <definedName name="admixpolymer">[59]Inputs!$D$18</definedName>
    <definedName name="Admixture">#REF!</definedName>
    <definedName name="ADUMP">'[60]Cost of O &amp; O'!$F$13</definedName>
    <definedName name="ADVIK" localSheetId="17">#REF!</definedName>
    <definedName name="ADVIK" localSheetId="10">#REF!</definedName>
    <definedName name="ADVIK">#REF!</definedName>
    <definedName name="ae" localSheetId="11">#REF!</definedName>
    <definedName name="AE">INDEX('[55] '!$B$1:$B$18,MATCH('[55]  '!$L$15,'[55] '!$A$1:$A$18,0))</definedName>
    <definedName name="AEA">[61]ANALYSIS!$C$18</definedName>
    <definedName name="AED">#REF!</definedName>
    <definedName name="AEDproEUR">1/#REF!</definedName>
    <definedName name="aeyae">'[62]FORM-16'!$B$1:$K$61</definedName>
    <definedName name="aeyrq">'[62]FORM-16'!$B$63:$K$135</definedName>
    <definedName name="aeyt">'[63]FORM-16'!$A$63:$J$135</definedName>
    <definedName name="af" localSheetId="11">#REF!</definedName>
    <definedName name="AF">INDEX('[55] '!$B$1:$B$18,MATCH('[55]  '!$L$17,'[55] '!$A$1:$A$18,0))</definedName>
    <definedName name="AF_00">#REF!</definedName>
    <definedName name="AF_01">#REF!</definedName>
    <definedName name="AF_02">#REF!</definedName>
    <definedName name="AF_98">#REF!</definedName>
    <definedName name="AF_99">#REF!</definedName>
    <definedName name="AF_M_98">#REF!</definedName>
    <definedName name="AF_M_99">#REF!</definedName>
    <definedName name="afdad" localSheetId="11">{"form-D1",#N/A,FALSE,"FORM-D1";"form-D1_amt",#N/A,FALSE,"FORM-D1"}</definedName>
    <definedName name="afdad">{"form-D1",#N/A,FALSE,"FORM-D1";"form-D1_amt",#N/A,FALSE,"FORM-D1"}</definedName>
    <definedName name="afdad_1">NA()</definedName>
    <definedName name="afit">#REF!</definedName>
    <definedName name="AG" localSheetId="11">INDEX(#REF!,MATCH(#REF!,#REF!,0))</definedName>
    <definedName name="AG">INDEX('[55] '!$B$1:$B$18,MATCH('[55]  '!$L$19,'[55] '!$A$1:$A$18,0))</definedName>
    <definedName name="Ag___0">#REF!</definedName>
    <definedName name="Ag___13">#REF!</definedName>
    <definedName name="agdump">#REF!</definedName>
    <definedName name="agedump">#REF!</definedName>
    <definedName name="agencydump">#REF!</definedName>
    <definedName name="AGENCYLY">#REF!</definedName>
    <definedName name="AGENCYPLAN">#REF!</definedName>
    <definedName name="agg">#REF!</definedName>
    <definedName name="Agg40mm">'[64]Basic Rates'!$C$19</definedName>
    <definedName name="AggMT">'[64]Basic Rates'!$E$12</definedName>
    <definedName name="aggregates20mm">'[43]Materials '!$AV$6</definedName>
    <definedName name="Agr12mm">#REF!</definedName>
    <definedName name="Agr20mm">#REF!</definedName>
    <definedName name="Agr40mm">#REF!</definedName>
    <definedName name="Agr53mm">#REF!</definedName>
    <definedName name="Agr6mm">#REF!</definedName>
    <definedName name="agrP">#REF!</definedName>
    <definedName name="AH" localSheetId="11">{#N/A,#N/A,FALSE,"CCTV"}</definedName>
    <definedName name="AH">INDEX('[55] '!$B$1:$B$18,MATCH('[55]  '!$L$21,'[55] '!$A$1:$A$18,0))</definedName>
    <definedName name="AHAHAHAHAH">#REF!</definedName>
    <definedName name="AI" localSheetId="11">#REF!</definedName>
    <definedName name="AI">INDEX('[55] '!$B$1:$B$18,MATCH('[55]  '!$L$23,'[55] '!$A$1:$A$18,0))</definedName>
    <definedName name="Aic_Instrumentation_List">#REF!</definedName>
    <definedName name="AICC_Serv" localSheetId="11">#REF!</definedName>
    <definedName name="AICC_Serv">#REF!</definedName>
    <definedName name="AIR_COOLER_CODES">#REF!</definedName>
    <definedName name="air_trap">#REF!</definedName>
    <definedName name="AirConditioning" localSheetId="11">#REF!</definedName>
    <definedName name="AirConditioning">#REF!</definedName>
    <definedName name="aiv">#REF!</definedName>
    <definedName name="AJ" localSheetId="11">INDEX(#REF!,MATCH(#REF!,#REF!,0))</definedName>
    <definedName name="AJ">INDEX('[55] '!$B$1:$B$18,MATCH('[55]  '!$L$25,'[55] '!$A$1:$A$18,0))</definedName>
    <definedName name="AK" localSheetId="11">INDEX(#REF!,MATCH(#REF!,#REF!,0))</definedName>
    <definedName name="AK">INDEX('[55] '!$B$1:$B$18,MATCH('[55]  '!$L$27,'[55] '!$A$1:$A$18,0))</definedName>
    <definedName name="AL" localSheetId="11">INDEX(#REF!,MATCH(#REF!,#REF!,0))</definedName>
    <definedName name="AL">INDEX('[55] '!$B$1:$B$18,MATCH('[55]  '!$L$29,'[55] '!$A$1:$A$18,0))</definedName>
    <definedName name="ALarea">#REF!</definedName>
    <definedName name="alarms" localSheetId="11">#REF!</definedName>
    <definedName name="alarms">#REF!</definedName>
    <definedName name="ALIM">#REF!</definedName>
    <definedName name="all">'[65]Load Details(B2)'!$A$1:$J$387</definedName>
    <definedName name="All_Item">#REF!</definedName>
    <definedName name="alpha">[66]DSLP!#REF!</definedName>
    <definedName name="alpha_disc">#REF!</definedName>
    <definedName name="alpha_ed">#REF!</definedName>
    <definedName name="alphaa">#REF!</definedName>
    <definedName name="alphab">#REF!</definedName>
    <definedName name="ALPIN">#REF!</definedName>
    <definedName name="ALPJYOU">#REF!</definedName>
    <definedName name="ALPTOI">#REF!</definedName>
    <definedName name="Alt">#REF!</definedName>
    <definedName name="Aluminium">'[64]Basic Rates'!$C$18</definedName>
    <definedName name="Alw">#REF!</definedName>
    <definedName name="alwarsump">#REF!</definedName>
    <definedName name="AM" localSheetId="11">INDEX(#REF!,MATCH(#REF!,#REF!,0))</definedName>
    <definedName name="AM">INDEX('[55] '!$B$1:$B$18,MATCH('[55]  '!$L$31,'[55] '!$A$1:$A$18,0))</definedName>
    <definedName name="amin">#REF!</definedName>
    <definedName name="amin1">#REF!</definedName>
    <definedName name="amin2">#REF!</definedName>
    <definedName name="amol">#REF!</definedName>
    <definedName name="amritsar">'[67]AoR Finishing'!$J$309</definedName>
    <definedName name="Analysis">#REF!</definedName>
    <definedName name="Analysis_1">"#REF!"</definedName>
    <definedName name="anchor">#REF!</definedName>
    <definedName name="Anfang">#REF!</definedName>
    <definedName name="Angeb">#REF!</definedName>
    <definedName name="angle">#REF!</definedName>
    <definedName name="ANNEX2">#REF!</definedName>
    <definedName name="ANNEX2A">#REF!</definedName>
    <definedName name="ANNEX4">#REF!</definedName>
    <definedName name="annex4.1">#REF!</definedName>
    <definedName name="annex4.1a">#REF!</definedName>
    <definedName name="ANNEX4A">#REF!</definedName>
    <definedName name="annex6">#REF!</definedName>
    <definedName name="annex6_9">#REF!</definedName>
    <definedName name="annexure_A">#REF!</definedName>
    <definedName name="ANNEXURE_FOR_BILL_NO.EUS_632_FDN_001">#REF!</definedName>
    <definedName name="ANNEXURE_FOR_BILL_NO.EUS_632_FDN_002">#REF!</definedName>
    <definedName name="anscount">1</definedName>
    <definedName name="anticorrosive">[58]RA!$P$25</definedName>
    <definedName name="app">#REF!</definedName>
    <definedName name="APPR">#REF!</definedName>
    <definedName name="Approach">#REF!</definedName>
    <definedName name="APR" localSheetId="11">{"form-D1",#N/A,FALSE,"FORM-D1";"form-D1_amt",#N/A,FALSE,"FORM-D1"}</definedName>
    <definedName name="APR">{"form-D1",#N/A,FALSE,"FORM-D1";"form-D1_amt",#N/A,FALSE,"FORM-D1"}</definedName>
    <definedName name="APR_1">NA()</definedName>
    <definedName name="APRIL">#REF!</definedName>
    <definedName name="april_qty">#REF!</definedName>
    <definedName name="APRIL14" localSheetId="1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ty" localSheetId="11">{#N/A,#N/A,FALSE,"WRSUMMARY";#N/A,#N/A,FALSE,"ANNEX-1";#N/A,#N/A,FALSE,"ANNEX-2";#N/A,#N/A,FALSE,"ANNEX-3";#N/A,#N/A,FALSE,"WORKING"}</definedName>
    <definedName name="apty">{#N/A,#N/A,FALSE,"WRSUMMARY";#N/A,#N/A,FALSE,"ANNEX-1";#N/A,#N/A,FALSE,"ANNEX-2";#N/A,#N/A,FALSE,"ANNEX-3";#N/A,#N/A,FALSE,"WORKING"}</definedName>
    <definedName name="aq">#REF!</definedName>
    <definedName name="ar">#REF!</definedName>
    <definedName name="arb">#REF!</definedName>
    <definedName name="AREA_000">#REF!</definedName>
    <definedName name="AREA_001">#REF!</definedName>
    <definedName name="AreaA1">#REF!,#REF!,#REF!</definedName>
    <definedName name="AreaA3">#REF!,#REF!,#REF!</definedName>
    <definedName name="arrotonda">#REF!</definedName>
    <definedName name="as" localSheetId="11">#REF!</definedName>
    <definedName name="as">#REF!</definedName>
    <definedName name="AS_disc" localSheetId="11">#REF!</definedName>
    <definedName name="AS_disc">#REF!</definedName>
    <definedName name="AS2DocOpenMode">"AS2DocumentEdit"</definedName>
    <definedName name="asd">#REF!</definedName>
    <definedName name="asda">#REF!</definedName>
    <definedName name="asdcasd" localSheetId="1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dfr">#REF!</definedName>
    <definedName name="asdff">#REF!</definedName>
    <definedName name="asdfgf" localSheetId="11">#REF!</definedName>
    <definedName name="asdfgf">'[68]Data Sheet'!$B$20</definedName>
    <definedName name="ASDFGH">#REF!</definedName>
    <definedName name="asdsad" localSheetId="11">#REF!</definedName>
    <definedName name="asdsad">#REF!</definedName>
    <definedName name="asfdasfas">#REF!</definedName>
    <definedName name="ASHOKA">#REF!</definedName>
    <definedName name="ass" localSheetId="11">#REF!</definedName>
    <definedName name="ass">[69]SUMMARY!$E$36:$H$36</definedName>
    <definedName name="ASSASAASA">#REF!</definedName>
    <definedName name="assets">#REF!</definedName>
    <definedName name="ASSSSSS">#REF!</definedName>
    <definedName name="asw">#REF!</definedName>
    <definedName name="At">#REF!</definedName>
    <definedName name="Attachment_C_3">#REF!</definedName>
    <definedName name="atype3.0">#REF!</definedName>
    <definedName name="AUD">#REF!</definedName>
    <definedName name="August" localSheetId="17">#REF!</definedName>
    <definedName name="August" localSheetId="10">#REF!</definedName>
    <definedName name="August">#REF!</definedName>
    <definedName name="Auto">#REF!</definedName>
    <definedName name="autofill_data">#REF!</definedName>
    <definedName name="aux">#REF!</definedName>
    <definedName name="Aux.items">#REF!</definedName>
    <definedName name="Available_Labour">'[70]LABOUR RATE'!$B$4:$B$20</definedName>
    <definedName name="AVIBRA">'[60]Cost of O &amp; O'!$F$8</definedName>
    <definedName name="aw">#REF!</definedName>
    <definedName name="ax">#REF!</definedName>
    <definedName name="ay">#REF!</definedName>
    <definedName name="aziz">[71]Data!$J$9:$K$13</definedName>
    <definedName name="azsa" localSheetId="11">{"'PROFITABILITY'!$A$1:$F$45"}</definedName>
    <definedName name="azsa">{"'PROFITABILITY'!$A$1:$F$45"}</definedName>
    <definedName name="B" localSheetId="17">#REF!</definedName>
    <definedName name="B" localSheetId="10">#REF!</definedName>
    <definedName name="B">#REF!</definedName>
    <definedName name="B___0">#REF!</definedName>
    <definedName name="B___13">#REF!</definedName>
    <definedName name="b_dash">#REF!</definedName>
    <definedName name="B_FLG">#REF!</definedName>
    <definedName name="b1x">#REF!</definedName>
    <definedName name="b1xx">#REF!</definedName>
    <definedName name="b2x">#REF!</definedName>
    <definedName name="b2xx">#REF!</definedName>
    <definedName name="Ba" localSheetId="11">#REF!</definedName>
    <definedName name="BA">INDEX('[55] '!$B$1:$B$18,MATCH('[55]  '!$L$33,'[55] '!$A$1:$A$18,0))</definedName>
    <definedName name="back_pressure">#REF!</definedName>
    <definedName name="BAL">#REF!</definedName>
    <definedName name="ball">#REF!</definedName>
    <definedName name="ballies">'[21]Material '!$G$31</definedName>
    <definedName name="bas" localSheetId="11">{"'PROFITABILITY'!$A$1:$F$45"}</definedName>
    <definedName name="bas">{"'PROFITABILITY'!$A$1:$F$45"}</definedName>
    <definedName name="BASE_PLATE">#REF!</definedName>
    <definedName name="BaseI1">#REF!</definedName>
    <definedName name="BaseI2">#REF!</definedName>
    <definedName name="BaseI3">#REF!</definedName>
    <definedName name="BaseI4">#REF!</definedName>
    <definedName name="BasekV1">#REF!</definedName>
    <definedName name="BasekV2">#REF!</definedName>
    <definedName name="BasekV3">#REF!</definedName>
    <definedName name="BasekV4">#REF!</definedName>
    <definedName name="BaseMVA">#REF!</definedName>
    <definedName name="basetrav">#REF!</definedName>
    <definedName name="BASHA">#REF!</definedName>
    <definedName name="Basic_Material_List">'[70]Material Rate'!$B$5:$B$17</definedName>
    <definedName name="basic_rtu">#REF!</definedName>
    <definedName name="bat">#REF!</definedName>
    <definedName name="bat_det">#REF!</definedName>
    <definedName name="Batching_hot_mix_plant">#REF!</definedName>
    <definedName name="BAUfaktor">#REF!</definedName>
    <definedName name="bb" localSheetId="17">#REF!</definedName>
    <definedName name="bb" localSheetId="10">#REF!</definedName>
    <definedName name="bb" localSheetId="11">{"'PROFITABILITY'!$A$1:$F$45"}</definedName>
    <definedName name="bb">#REF!</definedName>
    <definedName name="bbb" localSheetId="11">{"'PROFITABILITY'!$A$1:$F$45"}</definedName>
    <definedName name="bbb">{"'PROFITABILITY'!$A$1:$F$45"}</definedName>
    <definedName name="bbbb">#REF!</definedName>
    <definedName name="BBH">#REF!</definedName>
    <definedName name="BBNXN" localSheetId="17">#REF!</definedName>
    <definedName name="BBNXN" localSheetId="10">#REF!</definedName>
    <definedName name="BBNXN">#REF!</definedName>
    <definedName name="bc" localSheetId="11">#REF!</definedName>
    <definedName name="BC">INDEX('[55] '!$B$1:$B$18,MATCH('[55]  '!$L$37,'[55] '!$A$1:$A$18,0))</definedName>
    <definedName name="bcv" localSheetId="11">{"'PROFITABILITY'!$A$1:$F$45"}</definedName>
    <definedName name="bcv">{"'PROFITABILITY'!$A$1:$F$45"}</definedName>
    <definedName name="BD" localSheetId="11">INDEX(#REF!,MATCH(#REF!,#REF!,0))</definedName>
    <definedName name="BD">INDEX('[55] '!$B$1:$B$18,MATCH('[55]  '!$L$39,'[55] '!$A$1:$A$18,0))</definedName>
    <definedName name="BD1_Meas1">#REF!</definedName>
    <definedName name="BD1_Meas2">#REF!</definedName>
    <definedName name="BD1_Meas3">#REF!</definedName>
    <definedName name="BD1CE">#REF!</definedName>
    <definedName name="BD1CL">#REF!</definedName>
    <definedName name="BD1DeltaT">#REF!</definedName>
    <definedName name="BD1EconMeasure">#REF!</definedName>
    <definedName name="BD1Event">#REF!</definedName>
    <definedName name="BD1EventFeas">#REF!</definedName>
    <definedName name="BD1EventInd">#REF!</definedName>
    <definedName name="BD1EventIndMax">#REF!</definedName>
    <definedName name="BD1EventLogic">#REF!</definedName>
    <definedName name="BD1EventMax">#REF!</definedName>
    <definedName name="BD1EventMin">#REF!</definedName>
    <definedName name="BD1EventNames">#REF!</definedName>
    <definedName name="BD1EventStep">#REF!</definedName>
    <definedName name="BD1HC">#REF!</definedName>
    <definedName name="BD1Lambda">#REF!</definedName>
    <definedName name="BD1Max_System">#REF!</definedName>
    <definedName name="BD1Model_Params">#REF!</definedName>
    <definedName name="BD1Mu">#REF!</definedName>
    <definedName name="BD1Next1">#REF!</definedName>
    <definedName name="BD1Next2">#REF!</definedName>
    <definedName name="BD1P_enter">#REF!</definedName>
    <definedName name="BD1P_leave">#REF!</definedName>
    <definedName name="BD1ParamStore">#REF!</definedName>
    <definedName name="BD1State">#REF!</definedName>
    <definedName name="BD1StateCost">#REF!</definedName>
    <definedName name="BD1StateFeas">#REF!</definedName>
    <definedName name="BD1StateInd">#REF!</definedName>
    <definedName name="BD1StateIndMax">#REF!</definedName>
    <definedName name="BD1StateList">#REF!</definedName>
    <definedName name="BD1StateLogic">#REF!</definedName>
    <definedName name="BD1StateMax">#REF!</definedName>
    <definedName name="BD1StateMin">#REF!</definedName>
    <definedName name="BD1StateNames">#REF!</definedName>
    <definedName name="BD1StateStep">#REF!</definedName>
    <definedName name="BD1TimeMeasure">#REF!</definedName>
    <definedName name="BD1TransCost1">#REF!</definedName>
    <definedName name="BD1TransCost2">#REF!</definedName>
    <definedName name="BD1TransEvent1">#REF!</definedName>
    <definedName name="BD1TransEvent2">#REF!</definedName>
    <definedName name="BD1TransEventLogic1">#REF!</definedName>
    <definedName name="BD1TransEventLogic2">#REF!</definedName>
    <definedName name="BD1TransInd1">#REF!</definedName>
    <definedName name="BD1TransInd2">#REF!</definedName>
    <definedName name="BD1TransLogic1">#REF!</definedName>
    <definedName name="BD1TransLogic2">#REF!</definedName>
    <definedName name="BD1TransName1">#REF!</definedName>
    <definedName name="BD1TransName2">#REF!</definedName>
    <definedName name="BD1TransNextState1">#REF!</definedName>
    <definedName name="BD1TransNextState2">#REF!</definedName>
    <definedName name="BD1TransProb1">#REF!</definedName>
    <definedName name="BD1TransProb2">#REF!</definedName>
    <definedName name="BD1TransState1">#REF!</definedName>
    <definedName name="BD1TransState2">#REF!</definedName>
    <definedName name="BD1TransStateLogic1">#REF!</definedName>
    <definedName name="BD1TransStateLogic2">#REF!</definedName>
    <definedName name="BE" localSheetId="11">INDEX(#REF!,MATCH(#REF!,#REF!,0))</definedName>
    <definedName name="BE">INDEX('[55] '!$B$1:$B$18,MATCH('[55]  '!$L$41,'[55] '!$A$1:$A$18,0))</definedName>
    <definedName name="bearings">[72]Inputs!$D$16</definedName>
    <definedName name="Beldar">#REF!</definedName>
    <definedName name="BEN">#REF!</definedName>
    <definedName name="Benefits">#REF!</definedName>
    <definedName name="Bentonite">[73]RA!$P$27</definedName>
    <definedName name="beta">#REF!</definedName>
    <definedName name="BF" localSheetId="11">INDEX(#REF!,MATCH(#REF!,#REF!,0))</definedName>
    <definedName name="BF">INDEX('[55] '!$B$1:$B$18,MATCH('[55]  '!$L$43,'[55] '!$A$1:$A$18,0))</definedName>
    <definedName name="BG" localSheetId="11">#REF!</definedName>
    <definedName name="BG">INDEX('[55] '!$B$1:$B$18,MATCH('[55]  '!$L$45,'[55] '!$A$1:$A$18,0))</definedName>
    <definedName name="BG_CHGS">#REF!</definedName>
    <definedName name="BG_RATE">#REF!</definedName>
    <definedName name="BGrP">#REF!</definedName>
    <definedName name="BGT3_WORKING">#REF!</definedName>
    <definedName name="BH" localSheetId="11">INDEX(#REF!,MATCH(#REF!,#REF!,0))</definedName>
    <definedName name="BH">INDEX('[55] '!$B$1:$B$18,MATCH('[55]  '!$L$47,'[55] '!$A$1:$A$18,0))</definedName>
    <definedName name="bhaska1">#REF!</definedName>
    <definedName name="bhaskar">#REF!</definedName>
    <definedName name="Bhisti">#REF!</definedName>
    <definedName name="BI" localSheetId="11">INDEX(#REF!,MATCH(#REF!,#REF!,0))</definedName>
    <definedName name="BI">INDEX('[55] '!$B$1:$B$18,MATCH('[55]  '!$L$49,'[55] '!$A$1:$A$18,0))</definedName>
    <definedName name="Bidder_Quote_Ref_No">#REF!</definedName>
    <definedName name="biddername">#REF!</definedName>
    <definedName name="BILLNOWISE">#REF!</definedName>
    <definedName name="Bilu">#REF!</definedName>
    <definedName name="Bilu2">#REF!</definedName>
    <definedName name="Bilu3">#REF!</definedName>
    <definedName name="Bindingwire">#REF!</definedName>
    <definedName name="bitpressuredis">'[74]Machinary_Road Work'!$K$7</definedName>
    <definedName name="BJ" localSheetId="11">INDEX(#REF!,MATCH(#REF!,#REF!,0))</definedName>
    <definedName name="BJ">INDEX('[55] '!$B$1:$B$18,MATCH('[55]  '!$L$51,'[55] '!$A$1:$A$18,0))</definedName>
    <definedName name="BK" localSheetId="11">INDEX(#REF!,MATCH(#REF!,#REF!,0))</definedName>
    <definedName name="BK">INDEX('[55] '!$B$1:$B$18,MATCH('[55]  '!$L$53,'[55] '!$A$1:$A$18,0))</definedName>
    <definedName name="BKS">[75]BOQ!#REF!</definedName>
    <definedName name="BL" localSheetId="11">INDEX(#REF!,MATCH(#REF!,#REF!,0))</definedName>
    <definedName name="BL">INDEX('[55] '!$B$1:$B$18,MATCH('[55]  '!$L$55,'[55] '!$A$1:$A$18,0))</definedName>
    <definedName name="BL2A">#REF!</definedName>
    <definedName name="BL2A2">#REF!</definedName>
    <definedName name="BL2AA">#REF!</definedName>
    <definedName name="BL2AAA">#REF!</definedName>
    <definedName name="BL2B">#REF!</definedName>
    <definedName name="BL2BB">#REF!</definedName>
    <definedName name="BL2BBB">#REF!</definedName>
    <definedName name="BL2C">#REF!</definedName>
    <definedName name="BL2CC">#REF!</definedName>
    <definedName name="BL2CCC">#REF!</definedName>
    <definedName name="BL3A">#REF!</definedName>
    <definedName name="BL3AA">#REF!</definedName>
    <definedName name="BL3AAA">#REF!</definedName>
    <definedName name="BL3B">#REF!</definedName>
    <definedName name="BL3BB">#REF!</definedName>
    <definedName name="BL3BBB">#REF!</definedName>
    <definedName name="BL3C">#REF!</definedName>
    <definedName name="BL3CC">#REF!</definedName>
    <definedName name="BL3CCC">#REF!</definedName>
    <definedName name="BL4A">#REF!</definedName>
    <definedName name="BL4AA">#REF!</definedName>
    <definedName name="BL4AAA">#REF!</definedName>
    <definedName name="BL4B">#REF!</definedName>
    <definedName name="BL4BB">#REF!</definedName>
    <definedName name="BL4BBB">#REF!</definedName>
    <definedName name="BL4C">#REF!</definedName>
    <definedName name="BL4CC">#REF!</definedName>
    <definedName name="BL4CCC">#REF!</definedName>
    <definedName name="BL5A">#REF!</definedName>
    <definedName name="BL5AA">#REF!</definedName>
    <definedName name="BL5AAA">#REF!</definedName>
    <definedName name="BL5B">#REF!</definedName>
    <definedName name="BL5BB">#REF!</definedName>
    <definedName name="BL5BBB">#REF!</definedName>
    <definedName name="BL5C">#REF!</definedName>
    <definedName name="BL5CC">#REF!</definedName>
    <definedName name="BL5CCC">#REF!</definedName>
    <definedName name="blhvhb">#REF!</definedName>
    <definedName name="BlkS">[18]Basicrates!$D$145</definedName>
    <definedName name="BM" localSheetId="11">#REF!</definedName>
    <definedName name="BM">INDEX('[55] '!$B$1:$B$18,MATCH('[55]  '!$L$57,'[55] '!$A$1:$A$18,0))</definedName>
    <definedName name="Bn">#REF!</definedName>
    <definedName name="boisar">#REF!</definedName>
    <definedName name="BOISAR_BAYWISE">#REF!</definedName>
    <definedName name="bol">#REF!</definedName>
    <definedName name="BOLT">#REF!</definedName>
    <definedName name="BoltCircle">#REF!</definedName>
    <definedName name="BoltCircleOrPoleOD">#REF!</definedName>
    <definedName name="bom" localSheetId="11">#REF!</definedName>
    <definedName name="bom">#REF!</definedName>
    <definedName name="boml">#REF!</definedName>
    <definedName name="bondstone">'[21]Material '!$G$40</definedName>
    <definedName name="BONPSCHE">#REF!</definedName>
    <definedName name="BOQ">#REF!</definedName>
    <definedName name="BOQ_1">"#REF!"</definedName>
    <definedName name="boq_type">#REF!</definedName>
    <definedName name="boq_version">#REF!</definedName>
    <definedName name="BOSS">#REF!</definedName>
    <definedName name="botl">#REF!</definedName>
    <definedName name="botn">#REF!</definedName>
    <definedName name="BOX">#REF!</definedName>
    <definedName name="bp">#REF!</definedName>
    <definedName name="bpf">#REF!</definedName>
    <definedName name="bps" localSheetId="11">#REF!</definedName>
    <definedName name="bps">#REF!</definedName>
    <definedName name="BQ">#REF!</definedName>
    <definedName name="BR_Resou" localSheetId="11">#REF!</definedName>
    <definedName name="BR_Resou">#REF!</definedName>
    <definedName name="BRICK">#REF!</definedName>
    <definedName name="Bridge" localSheetId="11">{"form-D1",#N/A,FALSE,"FORM-D1";"form-D1_amt",#N/A,FALSE,"FORM-D1"}</definedName>
    <definedName name="Bridge">{"form-D1",#N/A,FALSE,"FORM-D1";"form-D1_amt",#N/A,FALSE,"FORM-D1"}</definedName>
    <definedName name="brk">#REF!</definedName>
    <definedName name="bs">#REF!</definedName>
    <definedName name="BS_9A">#REF!</definedName>
    <definedName name="BS_9B">#REF!</definedName>
    <definedName name="bt80.100" localSheetId="11">'[76]Abs PMRL'!$B$292</definedName>
    <definedName name="bt80.100">'[76]Abs PMRL'!$B$292</definedName>
    <definedName name="btb_musd" localSheetId="11">#REF!</definedName>
    <definedName name="btb_musd">#REF!</definedName>
    <definedName name="bua">#REF!</definedName>
    <definedName name="bUB">#REF!</definedName>
    <definedName name="BUDDHA">#REF!</definedName>
    <definedName name="budgets">#REF!</definedName>
    <definedName name="building">'[77]DETAILED  BOQ'!$A$2</definedName>
    <definedName name="building___0">'[78]ANNEXURE-A'!$A$2</definedName>
    <definedName name="building___11">'[78]ANNEXURE-A'!$A$2</definedName>
    <definedName name="building___12">'[78]ANNEXURE-A'!$A$2</definedName>
    <definedName name="BuiltIn_AutoFilter___1">#REF!</definedName>
    <definedName name="BuiltIn_AutoFilter___17">#REF!</definedName>
    <definedName name="BuiltIn_AutoFilter___19">#REF!</definedName>
    <definedName name="BuiltIn_AutoFilter___6_2">"#REF!"</definedName>
    <definedName name="BuiltIn_AutoFilter___6_3">"#REF!"</definedName>
    <definedName name="BuiltIn_AutoFilter___6_4">"#REF!"</definedName>
    <definedName name="BuiltIn_Consolidate_Area___2">NA()</definedName>
    <definedName name="BuiltIn_Consolidate_Area___3">NA()</definedName>
    <definedName name="BuiltIn_Consolidate_Area___4">NA()</definedName>
    <definedName name="BuiltIn_Consolidate_Area___5">NA()</definedName>
    <definedName name="BuiltIn_Consolidate_Area___6">NA()</definedName>
    <definedName name="BuiltIn_Consolidate_Area___7">NA()</definedName>
    <definedName name="BuiltIn_Consolidate_Area___9">NA()</definedName>
    <definedName name="BuiltIn_Print_Area">#REF!</definedName>
    <definedName name="BuiltIn_Print_Area___0">#REF!</definedName>
    <definedName name="BuiltIn_Print_Area___0___0">#REF!</definedName>
    <definedName name="BuiltIn_Print_Area___0___0___0">#REF!</definedName>
    <definedName name="BuiltIn_Print_Area___0___0___0___0">#REF!</definedName>
    <definedName name="BuiltIn_Print_Area___0___0___0___0___0">#REF!</definedName>
    <definedName name="BuiltIn_Print_Area___0___0___0___0___0___0">#REF!</definedName>
    <definedName name="BuiltIn_Print_Area___0___0___0___0___0___0___0">#REF!</definedName>
    <definedName name="BuiltIn_Print_Area___0___0___0___0___0___0___0___0">#REF!</definedName>
    <definedName name="BuiltIn_Print_Area___0___0___0___0___0___0___0___0___0">#REF!</definedName>
    <definedName name="BuiltIn_Print_Area___0___0___0___0___0___0___0___0___0___0">#REF!</definedName>
    <definedName name="BuiltIn_Print_Area___0___0___0___0___0___0___0___0___0___0___0">#REF!</definedName>
    <definedName name="BuiltIn_Print_Area___0___0___0___0___0___0___0___0___0___0___0___0">#REF!</definedName>
    <definedName name="BuiltIn_Print_Area___0___0___0___0___0___0___0___0___0___0___0___0___0">#REF!</definedName>
    <definedName name="BuiltIn_Print_Area___0___0___0___0___0___0___0___0___0___0___0___0___0___0">#REF!</definedName>
    <definedName name="BuiltIn_Print_Titles">#REF!</definedName>
    <definedName name="BuiltIn_Print_Titles___0">#REF!</definedName>
    <definedName name="BuiltIn_Print_Titles___0___0">#REF!</definedName>
    <definedName name="BuiltIn_Print_Titles___0___0___0">#REF!</definedName>
    <definedName name="BuiltIn_Print_Titles___0___0___0___0">#REF!</definedName>
    <definedName name="BuiltIn_Print_Titles___0___0___0___0___0">#REF!</definedName>
    <definedName name="BuiltIn_Print_Titles___0___0___0___0___0___0">#REF!</definedName>
    <definedName name="BuiltIn_Print_Titles___0___0___0___0___0___0___0">#REF!</definedName>
    <definedName name="BuiltIn_Print_Titles___0___0___0___0___0___0___0___0">#REF!</definedName>
    <definedName name="BuiltIn_Print_Titles___0___0___0___0___0___0___0___0___0">#REF!</definedName>
    <definedName name="BuiltIn_Print_Titles___0___0___0___0___0___0___0___0___0___0">#REF!</definedName>
    <definedName name="BuiltIn_Print_Titles___0___0___0___0___0___0___0___0___0___0___0">#REF!</definedName>
    <definedName name="BuiltIn_Print_Titles___0___0___0___0___0___0___0___0___0___0___0___0">#REF!</definedName>
    <definedName name="BuiltIn_Print_Titles___0___0___0___0___0___0___0___0___0___0___0___0___0">#REF!</definedName>
    <definedName name="BuiltIn_Print_Titles___0___0___0___0___0___0___0___0___0___0___0___0___0___0">#REF!</definedName>
    <definedName name="butterfly">#REF!</definedName>
    <definedName name="Button_5">"AS_PER_TALLY_31_09_04_ONYX_List"</definedName>
    <definedName name="Button_7">"AS_PER_TALLY_31_09_04_ONYX_List1"</definedName>
    <definedName name="Button_8">"AS_PER_TALLY_31_09_04_ONYX_List1"</definedName>
    <definedName name="BW">#REF!</definedName>
    <definedName name="Bx">#REF!</definedName>
    <definedName name="Bx___0">#REF!</definedName>
    <definedName name="Bx___13">#REF!</definedName>
    <definedName name="Bxx">#REF!</definedName>
    <definedName name="by_weld">#REF!</definedName>
    <definedName name="C_" localSheetId="17">#REF!</definedName>
    <definedName name="C_" localSheetId="10">#REF!</definedName>
    <definedName name="C_">#REF!</definedName>
    <definedName name="c_1">'[79]C-1'!$G$36</definedName>
    <definedName name="c_10">'[79]C-10'!$G$54</definedName>
    <definedName name="c_11">'[79]C-11'!$G$20</definedName>
    <definedName name="c_12">'[79]C-12'!$G$12</definedName>
    <definedName name="c_2">'[79]C-2'!$G$35</definedName>
    <definedName name="c_3">'[79]C-3'!$G$23</definedName>
    <definedName name="c_4">'[79]C-4'!$G$24</definedName>
    <definedName name="c_5">'[79]C-5'!$G$25</definedName>
    <definedName name="c_5a">'[79]C-5A'!$G$22</definedName>
    <definedName name="c_6">'[79]C-6'!$G$49</definedName>
    <definedName name="c_6a">'[79]C-6A'!$G$48</definedName>
    <definedName name="c_7">'[79]C-7'!$H$40</definedName>
    <definedName name="c_8">'[79]C-8'!$G$31</definedName>
    <definedName name="c_9">'[79]C-9'!$G$32</definedName>
    <definedName name="c_margin">#REF!</definedName>
    <definedName name="C_VALUE">#REF!</definedName>
    <definedName name="Ca" localSheetId="11">#REF!</definedName>
    <definedName name="CA">INDEX('[55] '!$B$1:$B$18,MATCH('[55]  '!$L$59,'[55] '!$A$1:$A$18,0))</definedName>
    <definedName name="caa" localSheetId="11">{"'PROFITABILITY'!$A$1:$F$45"}</definedName>
    <definedName name="caa">{"'PROFITABILITY'!$A$1:$F$45"}</definedName>
    <definedName name="CABLE" localSheetId="11">#REF!</definedName>
    <definedName name="CABLE">#REF!</definedName>
    <definedName name="CABLE_A">#REF!</definedName>
    <definedName name="CABLE_G">#REF!</definedName>
    <definedName name="Cable_Size">#REF!</definedName>
    <definedName name="CABLE1">#REF!</definedName>
    <definedName name="cal">#REF!</definedName>
    <definedName name="CalcAgencyPrice">#REF!</definedName>
    <definedName name="can">#REF!</definedName>
    <definedName name="cant">#REF!</definedName>
    <definedName name="cap" localSheetId="11">#REF!</definedName>
    <definedName name="cap">#REF!</definedName>
    <definedName name="CAPA1">#REF!</definedName>
    <definedName name="CAPA11">#REF!</definedName>
    <definedName name="CAPA111">#REF!</definedName>
    <definedName name="CAPA2">#REF!</definedName>
    <definedName name="CAPA22">#REF!</definedName>
    <definedName name="CAPA222">#REF!</definedName>
    <definedName name="CAPA3">#REF!</definedName>
    <definedName name="CAPA33">#REF!</definedName>
    <definedName name="CAPA333">#REF!</definedName>
    <definedName name="CAPA4">#REF!</definedName>
    <definedName name="CAPA44">#REF!</definedName>
    <definedName name="CAPA444">#REF!</definedName>
    <definedName name="CAPA7">#REF!</definedName>
    <definedName name="CAPA77">#REF!</definedName>
    <definedName name="CAPA777">#REF!</definedName>
    <definedName name="CAPAPR">#REF!</definedName>
    <definedName name="CAPAUG">#REF!</definedName>
    <definedName name="CAPDEC">#REF!</definedName>
    <definedName name="CAPFEB">#REF!</definedName>
    <definedName name="CAPJAN">#REF!</definedName>
    <definedName name="CAPJUL">#REF!</definedName>
    <definedName name="CAPJUN">#REF!</definedName>
    <definedName name="CAPMAR">#REF!</definedName>
    <definedName name="CAPMAY">#REF!</definedName>
    <definedName name="CAPNOV">#REF!</definedName>
    <definedName name="CAPOCT">#REF!</definedName>
    <definedName name="CAPSEP">#REF!</definedName>
    <definedName name="carpet">#REF!</definedName>
    <definedName name="carpet___0">#REF!</definedName>
    <definedName name="carpet___11">#REF!</definedName>
    <definedName name="carpet___12">#REF!</definedName>
    <definedName name="CARPI">#REF!</definedName>
    <definedName name="cash">#REF!</definedName>
    <definedName name="cashfloaa">#REF!</definedName>
    <definedName name="cashflow">#REF!</definedName>
    <definedName name="Category_All">#REF!</definedName>
    <definedName name="CATIN">#REF!</definedName>
    <definedName name="CATJYOU">#REF!</definedName>
    <definedName name="CATREC">#REF!</definedName>
    <definedName name="CATSYU">#REF!</definedName>
    <definedName name="CAUSE">#REF!</definedName>
    <definedName name="CB" localSheetId="11">INDEX(#REF!,MATCH(#REF!,#REF!,0))</definedName>
    <definedName name="CB">INDEX('[55] '!$B$1:$B$18,MATCH('[55]  '!$L$61,'[55] '!$A$1:$A$18,0))</definedName>
    <definedName name="CBISO" localSheetId="11">#REF!</definedName>
    <definedName name="CBISO">#REF!</definedName>
    <definedName name="CBISO145" localSheetId="11">#REF!</definedName>
    <definedName name="CBISO145">#REF!</definedName>
    <definedName name="CBISO245" localSheetId="11">#REF!</definedName>
    <definedName name="CBISO245">#REF!</definedName>
    <definedName name="CBR220CTL">#REF!</definedName>
    <definedName name="CBR500CTL">#REF!</definedName>
    <definedName name="CC" localSheetId="11">INDEX(#REF!,MATCH(#REF!,#REF!,0))</definedName>
    <definedName name="CC">INDEX('[55] '!$B$1:$B$18,MATCH('[55]  '!$L$63,'[55] '!$A$1:$A$18,0))</definedName>
    <definedName name="CCC" localSheetId="1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c">#REF!</definedName>
    <definedName name="cd" localSheetId="11">#REF!</definedName>
    <definedName name="CD">INDEX('[55] '!$B$1:$B$18,MATCH('[55]  '!$L$65,'[55] '!$A$1:$A$18,0))</definedName>
    <definedName name="CD_HW">#REF!</definedName>
    <definedName name="CD_SPLADL">#REF!</definedName>
    <definedName name="CD_SW">#REF!</definedName>
    <definedName name="cdays">#REF!</definedName>
    <definedName name="cdds">#REF!</definedName>
    <definedName name="cdfgdf">#REF!</definedName>
    <definedName name="CDT">#REF!</definedName>
    <definedName name="CE" localSheetId="11">INDEX(#REF!,MATCH(#REF!,#REF!,0))</definedName>
    <definedName name="CE">INDEX('[55] '!$B$1:$B$18,MATCH('[55]  '!$L$67,'[55] '!$A$1:$A$18,0))</definedName>
    <definedName name="ced">#REF!</definedName>
    <definedName name="CED_BOHW" localSheetId="11">#REF!</definedName>
    <definedName name="CED_BOHW">#REF!</definedName>
    <definedName name="CED_BOSW" localSheetId="11">#REF!</definedName>
    <definedName name="CED_BOSW">#REF!</definedName>
    <definedName name="CED_IDTOHW" localSheetId="11">#REF!</definedName>
    <definedName name="CED_IDTOHW">#REF!</definedName>
    <definedName name="CED_IDTOSW">#REF!</definedName>
    <definedName name="ced_own">#REF!</definedName>
    <definedName name="CED_OWNHW">#REF!</definedName>
    <definedName name="CED_OWNSW">#REF!</definedName>
    <definedName name="CED_pc">#REF!</definedName>
    <definedName name="CED_SW">#REF!</definedName>
    <definedName name="ced_tr">#REF!</definedName>
    <definedName name="CED_TRHW">#REF!</definedName>
    <definedName name="CED_TRSW">#REF!</definedName>
    <definedName name="cee">#REF!</definedName>
    <definedName name="cell">#REF!</definedName>
    <definedName name="cem">190</definedName>
    <definedName name="cement">[29]Analysis!$D$343</definedName>
    <definedName name="Cement_124">'[80]Rate Analysis'!$D$434</definedName>
    <definedName name="cent">[81]CHIFLET!$B$35</definedName>
    <definedName name="CeramicFloorTiles">'[64]Basic Rates'!$C$21</definedName>
    <definedName name="CF" localSheetId="11">#REF!</definedName>
    <definedName name="CF">INDEX('[55] '!$B$1:$B$18,MATCH('[55]  '!$L$69,'[55] '!$A$1:$A$18,0))</definedName>
    <definedName name="cf_musd">#REF!</definedName>
    <definedName name="CG" localSheetId="11">INDEX(#REF!,MATCH(#REF!,#REF!,0))</definedName>
    <definedName name="CG">INDEX('[55] '!$B$1:$B$18,MATCH('[55]  '!$L$71,'[55] '!$A$1:$A$18,0))</definedName>
    <definedName name="cgxcf" localSheetId="11">#REF!</definedName>
    <definedName name="cgxcf">'[82]Price Working -SRP'!#REF!</definedName>
    <definedName name="CH" localSheetId="11">INDEX(#REF!,MATCH(#REF!,#REF!,0))</definedName>
    <definedName name="CH">INDEX('[55] '!$B$1:$B$18,MATCH('[55]  '!$L$73,'[55] '!$A$1:$A$18,0))</definedName>
    <definedName name="ch_area1">#REF!</definedName>
    <definedName name="ch_area2">#REF!</definedName>
    <definedName name="ch_area3">#REF!</definedName>
    <definedName name="ch_area4">#REF!</definedName>
    <definedName name="chand">'[83]Civil &amp; design'!$F$17</definedName>
    <definedName name="Charges_of_road_roller">#REF!</definedName>
    <definedName name="CHART">'[84]C-12'!$G$12</definedName>
    <definedName name="check">#REF!</definedName>
    <definedName name="checked">#REF!</definedName>
    <definedName name="CHF">#REF!</definedName>
    <definedName name="chk" localSheetId="11">#REF!</definedName>
    <definedName name="chk">#REF!</definedName>
    <definedName name="CHW">#REF!</definedName>
    <definedName name="CI" localSheetId="11">INDEX(#REF!,MATCH(#REF!,#REF!,0))</definedName>
    <definedName name="CI">INDEX('[55] '!$B$1:$B$18,MATCH('[55]  '!$L$75,'[55] '!$A$1:$A$18,0))</definedName>
    <definedName name="CIF_ABB_Imp" localSheetId="11">#REF!</definedName>
    <definedName name="CIF_ABB_Imp">#REF!</definedName>
    <definedName name="CIF_ABB_local" localSheetId="11">#REF!</definedName>
    <definedName name="CIF_ABB_local">#REF!</definedName>
    <definedName name="CIF_ABB_peenya">#REF!</definedName>
    <definedName name="CIF_AIC_Imp">#REF!</definedName>
    <definedName name="CIF_AIC_local">#REF!</definedName>
    <definedName name="CIF_NonABB_Imp">#REF!</definedName>
    <definedName name="CIF_NonABB_local">#REF!</definedName>
    <definedName name="City">#NAME?</definedName>
    <definedName name="civ">#REF!</definedName>
    <definedName name="civil">#REF!</definedName>
    <definedName name="CJ" localSheetId="11">INDEX(#REF!,MATCH(#REF!,#REF!,0))</definedName>
    <definedName name="CJ">INDEX('[55] '!$B$1:$B$18,MATCH('[55]  '!$L$77,'[55] '!$A$1:$A$18,0))</definedName>
    <definedName name="CK" localSheetId="11">INDEX(#REF!,MATCH(#REF!,#REF!,0))</definedName>
    <definedName name="CK">INDEX('[55] '!$B$1:$B$18,MATCH('[55]  '!$L$79,'[55] '!$A$1:$A$18,0))</definedName>
    <definedName name="Cl" localSheetId="11">#REF!</definedName>
    <definedName name="CL">INDEX('[55] '!$B$1:$B$18,MATCH('[55]  '!$L$81,'[55] '!$A$1:$A$18,0))</definedName>
    <definedName name="Cl.Preforma" localSheetId="11">{"Execavation",#N/A,FALSE,"furniture (employer)"}</definedName>
    <definedName name="Cl.Preforma">{"Execavation",#N/A,FALSE,"furniture (employer)"}</definedName>
    <definedName name="cl33kv">#REF!</definedName>
    <definedName name="CLAIMB" localSheetId="11">{"Execavation",#N/A,FALSE,"furniture (employer)"}</definedName>
    <definedName name="CLAIMB">{"Execavation",#N/A,FALSE,"furniture (employer)"}</definedName>
    <definedName name="CLAIMSB" localSheetId="11">{"Execavation",#N/A,FALSE,"furniture (employer)"}</definedName>
    <definedName name="CLAIMSB">{"Execavation",#N/A,FALSE,"furniture (employer)"}</definedName>
    <definedName name="Clearance">#REF!</definedName>
    <definedName name="cli">#REF!</definedName>
    <definedName name="CLIENT">#REF!</definedName>
    <definedName name="Client_Markup">#REF!</definedName>
    <definedName name="cll">#REF!</definedName>
    <definedName name="cllf">#REF!</definedName>
    <definedName name="CLM" localSheetId="11">{"Execavation",#N/A,FALSE,"furniture (employer)"}</definedName>
    <definedName name="CLM">{"Execavation",#N/A,FALSE,"furniture (employer)"}</definedName>
    <definedName name="cltf">#REF!</definedName>
    <definedName name="CM" localSheetId="11">INDEX(#REF!,MATCH(#REF!,#REF!,0))</definedName>
    <definedName name="CM">INDEX('[55] '!$B$1:$B$18,MATCH('[55]  '!$L$83,'[55] '!$A$1:$A$18,0))</definedName>
    <definedName name="CM_14">'[80]Rate Analysis'!$D$77</definedName>
    <definedName name="cM_143">[29]Analysis!$D$77</definedName>
    <definedName name="cmort3">#REF!</definedName>
    <definedName name="co">#REF!</definedName>
    <definedName name="Coarsesand">#REF!</definedName>
    <definedName name="coat">#REF!</definedName>
    <definedName name="Code">#REF!</definedName>
    <definedName name="CODES_AND_COSTS">#REF!</definedName>
    <definedName name="COE">#REF!</definedName>
    <definedName name="CoeftMatIDR">#REF!</definedName>
    <definedName name="col">#REF!</definedName>
    <definedName name="col___0">#REF!</definedName>
    <definedName name="col___11">#REF!</definedName>
    <definedName name="col___12">#REF!</definedName>
    <definedName name="col_I">#REF!</definedName>
    <definedName name="collection" localSheetId="11">#REF!</definedName>
    <definedName name="collection">#REF!</definedName>
    <definedName name="Collie">#REF!</definedName>
    <definedName name="COLLSTATUS" localSheetId="11">#REF!</definedName>
    <definedName name="COLLSTATUS">#REF!</definedName>
    <definedName name="collstatuspage1" localSheetId="11">#REF!</definedName>
    <definedName name="collstatuspage1">#REF!</definedName>
    <definedName name="collstatuspage2">#REF!</definedName>
    <definedName name="colors" localSheetId="11">#REF!</definedName>
    <definedName name="colors">[85]Colors!#REF!</definedName>
    <definedName name="colortubets" localSheetId="11">#REF!</definedName>
    <definedName name="colortubets">[85]Colors!#REF!</definedName>
    <definedName name="COM">#REF!</definedName>
    <definedName name="Comm" localSheetId="17">#REF!</definedName>
    <definedName name="Comm" localSheetId="10">#REF!</definedName>
    <definedName name="Comm">#REF!</definedName>
    <definedName name="Commission">#REF!</definedName>
    <definedName name="commn">#REF!</definedName>
    <definedName name="COMP" localSheetId="11">#REF!</definedName>
    <definedName name="COMP">#REF!</definedName>
    <definedName name="company" localSheetId="11">#REF!</definedName>
    <definedName name="company">#REF!</definedName>
    <definedName name="Company_Name">#REF!</definedName>
    <definedName name="compressor">'[58]Machinary_Road Work'!$K$4</definedName>
    <definedName name="con">#REF!</definedName>
    <definedName name="CONCABLES">#REF!</definedName>
    <definedName name="CONCABLES220">#REF!</definedName>
    <definedName name="Concpaver">'[58]Machinary_Road Work'!$H$9</definedName>
    <definedName name="cONCRETE" localSheetId="11">{"form-D1",#N/A,FALSE,"FORM-D1";"form-D1_amt",#N/A,FALSE,"FORM-D1"}</definedName>
    <definedName name="cONCRETE">{"form-D1",#N/A,FALSE,"FORM-D1";"form-D1_amt",#N/A,FALSE,"FORM-D1"}</definedName>
    <definedName name="COND">#REF!</definedName>
    <definedName name="cond.span">#REF!</definedName>
    <definedName name="conductor">#REF!</definedName>
    <definedName name="ConductorType">OFFSET(#REF!,0,0,COUNTA(#REF!),1)</definedName>
    <definedName name="CONDUIT">#REF!</definedName>
    <definedName name="config">#REF!</definedName>
    <definedName name="const" localSheetId="11">{"'PROFITABILITY'!$A$1:$F$45"}</definedName>
    <definedName name="const">{"'PROFITABILITY'!$A$1:$F$45"}</definedName>
    <definedName name="ConstEqt_Cost_002FC">#REF!</definedName>
    <definedName name="ConstEqt_Cost_002LC">#REF!</definedName>
    <definedName name="CONSUMABLE">#REF!</definedName>
    <definedName name="CONT">#REF!</definedName>
    <definedName name="Cont.Amt.">#REF!</definedName>
    <definedName name="CONT_BGT4_I_">#REF!</definedName>
    <definedName name="CONT_BGT4_II_">#REF!</definedName>
    <definedName name="CONT_M4">#REF!</definedName>
    <definedName name="CONT1">#REF!</definedName>
    <definedName name="CONTENTS" localSheetId="11">#REF!</definedName>
    <definedName name="CONTENTS">#REF!</definedName>
    <definedName name="CONTRACT_NO" localSheetId="11">#REF!</definedName>
    <definedName name="CONTRACT_NO">'[86]C-I'!$D$7</definedName>
    <definedName name="conversion_type">#REF!</definedName>
    <definedName name="COO">#REF!</definedName>
    <definedName name="cookie">#REF!</definedName>
    <definedName name="cookie1">#REF!</definedName>
    <definedName name="Copyright">"© 1995 Worley Limited"</definedName>
    <definedName name="cord">#REF!</definedName>
    <definedName name="COS">#REF!</definedName>
    <definedName name="Cost__Ex_Works">#REF!</definedName>
    <definedName name="Cost_for_10_Hp_Hr.">#REF!</definedName>
    <definedName name="Cost_of_water_including_filling_the_tanker">#REF!</definedName>
    <definedName name="COST_PSCH">#REF!</definedName>
    <definedName name="COST_PSCH1">#REF!</definedName>
    <definedName name="COU">#REF!</definedName>
    <definedName name="COU___0">#REF!</definedName>
    <definedName name="COU___13">#REF!</definedName>
    <definedName name="cover">[87]Intake!$F$26</definedName>
    <definedName name="Cover_blocks">#REF!</definedName>
    <definedName name="Cover1" localSheetId="1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VV" localSheetId="1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p">#REF!</definedName>
    <definedName name="CPLG">#REF!</definedName>
    <definedName name="CPM">#REF!</definedName>
    <definedName name="CPRP">#REF!</definedName>
    <definedName name="cprp_lucknow">#REF!</definedName>
    <definedName name="cprp_mandola">#REF!</definedName>
    <definedName name="CP새단가">#REF!</definedName>
    <definedName name="cr" localSheetId="11">[88]dBase!$J$14</definedName>
    <definedName name="cr">[89]dBase!$J$14</definedName>
    <definedName name="cr_monthly_interim_application_no__01_revised__payment_certificate">#REF!</definedName>
    <definedName name="CRMB60">#REF!</definedName>
    <definedName name="CRP_Barelliey">#REF!</definedName>
    <definedName name="CRP_Unnao">#REF!</definedName>
    <definedName name="CRRSEP">#REF!</definedName>
    <definedName name="crush_s">#REF!</definedName>
    <definedName name="CS">[66]DSLP!#REF!</definedName>
    <definedName name="Cs___0">#REF!</definedName>
    <definedName name="Cs___13">#REF!</definedName>
    <definedName name="csd">#REF!</definedName>
    <definedName name="cst">#REF!</definedName>
    <definedName name="CST_BO">#REF!</definedName>
    <definedName name="CST_IDTO">#REF!</definedName>
    <definedName name="CST_OWN">#REF!</definedName>
    <definedName name="CST_TR">#REF!</definedName>
    <definedName name="cstvat">#REF!</definedName>
    <definedName name="ctf">#REF!</definedName>
    <definedName name="Cth">#REF!</definedName>
    <definedName name="CTR">#REF!</definedName>
    <definedName name="cummeas_may1006">#REF!</definedName>
    <definedName name="cummeas_up_to_mar">#REF!</definedName>
    <definedName name="cur">#REF!</definedName>
    <definedName name="Curr">#REF!</definedName>
    <definedName name="Currency" localSheetId="11">#REF!</definedName>
    <definedName name="Currency">[90]Cur!$A$8:$A$17</definedName>
    <definedName name="currency_lookup" localSheetId="11">#REF!</definedName>
    <definedName name="currency_lookup">[91]Master_Sheet!$W$5:$X$46</definedName>
    <definedName name="currency_name">#REF!</definedName>
    <definedName name="Currency_Rates">'[92]Master data'!$A$6:$B$14</definedName>
    <definedName name="CurrencyPhrase">#REF!</definedName>
    <definedName name="current1">#REF!</definedName>
    <definedName name="current2">#REF!</definedName>
    <definedName name="current3">#REF!</definedName>
    <definedName name="current4">#REF!</definedName>
    <definedName name="current5">#REF!</definedName>
    <definedName name="cust">#REF!</definedName>
    <definedName name="Customs_clearance">'[92]Master data'!$A$22:$B$23</definedName>
    <definedName name="cutback">'[43]Materials '!$AV$19</definedName>
    <definedName name="CV">#NAME?</definedName>
    <definedName name="cvd">#REF!</definedName>
    <definedName name="CVD_HW">#REF!</definedName>
    <definedName name="CVD_SW">#REF!</definedName>
    <definedName name="cvdcess">#REF!</definedName>
    <definedName name="cw">20</definedName>
    <definedName name="d" localSheetId="17">#REF!</definedName>
    <definedName name="d" localSheetId="10">#REF!</definedName>
    <definedName name="d">#REF!</definedName>
    <definedName name="d._Staging_to_keep_deflactometer___hire_charges_of_deflectometer">#REF!</definedName>
    <definedName name="D_">#REF!</definedName>
    <definedName name="d___0">#REF!</definedName>
    <definedName name="d___13">#REF!</definedName>
    <definedName name="D_D" localSheetId="11">INDEX(#REF!,MATCH(#REF!,#REF!,0))</definedName>
    <definedName name="D_D">INDEX('[55] '!$B$1:$B$18,MATCH('[55]  '!$L$91,'[55] '!$A$1:$A$18,0))</definedName>
    <definedName name="d_jp" localSheetId="11">{"'Sheet1'!$A$4386:$N$4591"}</definedName>
    <definedName name="d_jp">{"'Sheet1'!$A$4386:$N$4591"}</definedName>
    <definedName name="D65536A1">#REF!</definedName>
    <definedName name="D8Data">#REF!</definedName>
    <definedName name="Da" localSheetId="11">#REF!</definedName>
    <definedName name="DA">INDEX('[55] '!$B$1:$B$18,MATCH('[55]  '!$L$85,'[55] '!$A$1:$A$18,0))</definedName>
    <definedName name="DAdsaD">'[93]Rate Analysis'!#REF!</definedName>
    <definedName name="Dampers" localSheetId="11">{"'PROFITABILITY'!$A$1:$F$45"}</definedName>
    <definedName name="Dampers">{"'PROFITABILITY'!$A$1:$F$45"}</definedName>
    <definedName name="DANGA">#REF!,#REF!</definedName>
    <definedName name="DaRWk1">#REF!</definedName>
    <definedName name="DaRWk10">#REF!</definedName>
    <definedName name="DaRWk11">#REF!</definedName>
    <definedName name="DaRWk12">#REF!</definedName>
    <definedName name="DaRWk2">#REF!</definedName>
    <definedName name="DaRWk3">#REF!</definedName>
    <definedName name="DaRWk4">#REF!</definedName>
    <definedName name="DaRWk5">#REF!</definedName>
    <definedName name="DaRWk6">#REF!</definedName>
    <definedName name="DaRWk8">#REF!</definedName>
    <definedName name="DaRwk9">#REF!</definedName>
    <definedName name="DAS">#REF!</definedName>
    <definedName name="dasdfds">#REF!</definedName>
    <definedName name="DATA" localSheetId="17">#REF!</definedName>
    <definedName name="DATA" localSheetId="10">#REF!</definedName>
    <definedName name="DATA">#REF!</definedName>
    <definedName name="DATA_13">#REF!</definedName>
    <definedName name="DATA_14">#REF!</definedName>
    <definedName name="DATA_15">#REF!</definedName>
    <definedName name="DATA_16">#REF!</definedName>
    <definedName name="DATA_17">#REF!</definedName>
    <definedName name="DATA_18">#REF!</definedName>
    <definedName name="DATA_19">#REF!</definedName>
    <definedName name="DATA_20">#REF!</definedName>
    <definedName name="DATA_21">#REF!</definedName>
    <definedName name="DATA_22">#REF!</definedName>
    <definedName name="DATA_23">#REF!</definedName>
    <definedName name="DATA_24">#REF!</definedName>
    <definedName name="DATA_25">#REF!</definedName>
    <definedName name="data1">#REF!</definedName>
    <definedName name="DATA15">#REF!</definedName>
    <definedName name="DATA16">#REF!</definedName>
    <definedName name="DATA17">#REF!</definedName>
    <definedName name="DATA18" localSheetId="11">#REF!</definedName>
    <definedName name="DATA18">#REF!</definedName>
    <definedName name="DATA19" localSheetId="11">#REF!</definedName>
    <definedName name="DATA19">#REF!</definedName>
    <definedName name="data2">#REF!</definedName>
    <definedName name="data3">#REF!</definedName>
    <definedName name="datb">#REF!</definedName>
    <definedName name="datc">#REF!</definedName>
    <definedName name="Date">#REF!</definedName>
    <definedName name="Date_of_Data">#REF!</definedName>
    <definedName name="Date2">#REF!</definedName>
    <definedName name="DATTA">#REF!</definedName>
    <definedName name="DaWk7">#REF!</definedName>
    <definedName name="DAY_ENGR">#REF!</definedName>
    <definedName name="DAY_TCHN">#REF!</definedName>
    <definedName name="DAYS">#REF!</definedName>
    <definedName name="DB" localSheetId="11">INDEX(#REF!,MATCH(#REF!,#REF!,0))</definedName>
    <definedName name="DB">INDEX('[55] '!$B$1:$B$18,MATCH('[55]  '!$L$87,'[55] '!$A$1:$A$18,0))</definedName>
    <definedName name="db___0">#REF!</definedName>
    <definedName name="db___13">#REF!</definedName>
    <definedName name="dbrwk1">#REF!</definedName>
    <definedName name="dbrwk10">#REF!</definedName>
    <definedName name="dbrwk11">#REF!</definedName>
    <definedName name="dbrwk12">#REF!</definedName>
    <definedName name="dbrwk2">#REF!</definedName>
    <definedName name="dbrwk3">#REF!</definedName>
    <definedName name="dbrwk4">#REF!</definedName>
    <definedName name="dbrwk5">#REF!</definedName>
    <definedName name="dbrwk6">#REF!</definedName>
    <definedName name="dbrwk7">#REF!</definedName>
    <definedName name="dbrwk8">#REF!</definedName>
    <definedName name="dbrwk9">#REF!</definedName>
    <definedName name="dc" localSheetId="11">#REF!</definedName>
    <definedName name="DC">INDEX('[55] '!$B$1:$B$18,MATCH('[55]  '!$L$89,'[55] '!$A$1:$A$18,0))</definedName>
    <definedName name="DCARRAY">#REF!</definedName>
    <definedName name="DCARRAY_1">#REF!</definedName>
    <definedName name="dceff">#REF!</definedName>
    <definedName name="DCF">#REF!</definedName>
    <definedName name="DCLAY">'[24]Cost of O &amp; O'!$F$14</definedName>
    <definedName name="dcrw">#REF!</definedName>
    <definedName name="dcrwk1">#REF!</definedName>
    <definedName name="dcrwk10">#REF!</definedName>
    <definedName name="dcrwk11">#REF!</definedName>
    <definedName name="dcrwk12">#REF!</definedName>
    <definedName name="dcrwk2">#REF!</definedName>
    <definedName name="dcrwk3">#REF!</definedName>
    <definedName name="dcrwk4">#REF!</definedName>
    <definedName name="dcrwk5">#REF!</definedName>
    <definedName name="dcrwk6">#REF!</definedName>
    <definedName name="dcrwk7">#REF!</definedName>
    <definedName name="dcrwk8">#REF!</definedName>
    <definedName name="dcrwk9">#REF!</definedName>
    <definedName name="dcvolt">#REF!</definedName>
    <definedName name="dd" localSheetId="11">{"'PROFITABILITY'!$A$1:$F$45"}</definedName>
    <definedName name="dd">{"'PROFITABILITY'!$A$1:$F$45"}</definedName>
    <definedName name="DD_1">NA()</definedName>
    <definedName name="ddash">#REF!</definedName>
    <definedName name="DDD">#REF!</definedName>
    <definedName name="dddd">#REF!</definedName>
    <definedName name="DDDD_1">NA()</definedName>
    <definedName name="ddddd">#REF!</definedName>
    <definedName name="ddf">#REF!</definedName>
    <definedName name="DDK">'[94]BOQ (2)'!$A$1:$G$52</definedName>
    <definedName name="DE" localSheetId="11">INDEX(#REF!,MATCH(#REF!,#REF!,0))</definedName>
    <definedName name="DE">INDEX('[55] '!$B$1:$B$18,MATCH('[55]  '!$L$93,'[55] '!$A$1:$A$18,0))</definedName>
    <definedName name="de_cost">#REF!</definedName>
    <definedName name="DEBTORS" localSheetId="11">#REF!</definedName>
    <definedName name="DEBTORS">#REF!</definedName>
    <definedName name="DEC.GH">#REF!</definedName>
    <definedName name="DEED" localSheetId="11">#REF!</definedName>
    <definedName name="DEED">#REF!</definedName>
    <definedName name="deep">'[95]FAMILY TEXT'!$G$2:$G$6</definedName>
    <definedName name="DEHRI">#REF!</definedName>
    <definedName name="DelDC">#REF!</definedName>
    <definedName name="DelDm">#REF!</definedName>
    <definedName name="Delivery">#REF!</definedName>
    <definedName name="delk">#REF!</definedName>
    <definedName name="delm">#REF!</definedName>
    <definedName name="delm2">#REF!</definedName>
    <definedName name="DELTA" localSheetId="11">{"'PROFITABILITY'!$A$1:$F$45"}</definedName>
    <definedName name="DELTA">{"'PROFITABILITY'!$A$1:$F$45"}</definedName>
    <definedName name="DELTA1" localSheetId="11">{"'PROFITABILITY'!$A$1:$F$45"}</definedName>
    <definedName name="DELTA1">{"'PROFITABILITY'!$A$1:$F$45"}</definedName>
    <definedName name="DELTA20">#REF!</definedName>
    <definedName name="DELTA20___0">#REF!</definedName>
    <definedName name="DELTA20___13">#REF!</definedName>
    <definedName name="DelType">#REF!</definedName>
    <definedName name="DEM" localSheetId="11">#REF!</definedName>
    <definedName name="DEM">#REF!</definedName>
    <definedName name="den">#REF!</definedName>
    <definedName name="DEPTH">#REF!</definedName>
    <definedName name="deptLookup">#REF!</definedName>
    <definedName name="Description">#REF!</definedName>
    <definedName name="design">#REF!</definedName>
    <definedName name="designed">#REF!</definedName>
    <definedName name="DesignYears">#REF!</definedName>
    <definedName name="DESILTING" localSheetId="11">{#N/A,#N/A,FALSE,"abs";#N/A,#N/A,FALSE,"Annex-I";#N/A,#N/A,FALSE,"Annex-II";#N/A,#N/A,FALSE,"Annex-III";#N/A,#N/A,FALSE,"Annex-IV";#N/A,#N/A,FALSE,"Annex-V";#N/A,#N/A,FALSE,"Annex-VI"}</definedName>
    <definedName name="DESILTING">{#N/A,#N/A,FALSE,"abs";#N/A,#N/A,FALSE,"Annex-I";#N/A,#N/A,FALSE,"Annex-II";#N/A,#N/A,FALSE,"Annex-III";#N/A,#N/A,FALSE,"Annex-IV";#N/A,#N/A,FALSE,"Annex-V";#N/A,#N/A,FALSE,"Annex-VI"}</definedName>
    <definedName name="Dest_Price">#REF!</definedName>
    <definedName name="det_act_plan">#REF!</definedName>
    <definedName name="Detailed">#REF!</definedName>
    <definedName name="Details">#REF!</definedName>
    <definedName name="dev" localSheetId="11">'[96]july-I'!$H$126:$H$140</definedName>
    <definedName name="dev">'[97]july-I'!$H$126:$H$140</definedName>
    <definedName name="df" localSheetId="11">#REF!</definedName>
    <definedName name="DF">INDEX('[55] '!$B$1:$B$18,MATCH('[55]  '!$L$95,'[55] '!$A$1:$A$18,0))</definedName>
    <definedName name="dfadf">(#REF!,#REF!)</definedName>
    <definedName name="dfadvdsv">#REF!</definedName>
    <definedName name="dfaf" localSheetId="11">{"'장비'!$A$3:$M$12"}</definedName>
    <definedName name="dfaf">{"'장비'!$A$3:$M$12"}</definedName>
    <definedName name="DFD" localSheetId="11">{"'PROFITABILITY'!$A$1:$F$45"}</definedName>
    <definedName name="DFD">{"'PROFITABILITY'!$A$1:$F$45"}</definedName>
    <definedName name="dfdfdfd" localSheetId="11">{"'PROFITABILITY'!$A$1:$F$45"}</definedName>
    <definedName name="dfdfdfd">{"'PROFITABILITY'!$A$1:$F$45"}</definedName>
    <definedName name="dfdfs" localSheetId="11">{"'Sheet1'!$A$4386:$N$4591"}</definedName>
    <definedName name="dfdfs">{"'Sheet1'!$A$4386:$N$4591"}</definedName>
    <definedName name="DFDSF">[33]drg!#REF!</definedName>
    <definedName name="DFF">#REF!</definedName>
    <definedName name="DFHGFKLJHG">#REF!</definedName>
    <definedName name="DFINE">'[24]Cost of O &amp; O'!$F$15</definedName>
    <definedName name="dfsga">#REF!</definedName>
    <definedName name="DG" localSheetId="11">#REF!</definedName>
    <definedName name="DG">INDEX('[55] '!$B$1:$B$18,MATCH('[55]  '!$L$97,'[55] '!$A$1:$A$18,0))</definedName>
    <definedName name="DG_Total" localSheetId="11">#REF!</definedName>
    <definedName name="DG_Total">#REF!</definedName>
    <definedName name="dg125kva">'[58]Machinary_Road Work'!$K$21</definedName>
    <definedName name="dg250KVA">'[58]Machinary_Road Work'!$K$85</definedName>
    <definedName name="dgn">#REF!</definedName>
    <definedName name="dgp" localSheetId="11">#REF!</definedName>
    <definedName name="dgp">#REF!</definedName>
    <definedName name="DH" localSheetId="11">INDEX(#REF!,MATCH(#REF!,#REF!,0))</definedName>
    <definedName name="DH">INDEX('[55] '!$B$1:$B$18,MATCH('[55]  '!$L$99,'[55] '!$A$1:$A$18,0))</definedName>
    <definedName name="dhgh">#REF!</definedName>
    <definedName name="DHTML" localSheetId="11">{"'Sheet1'!$A$4386:$N$4591"}</definedName>
    <definedName name="DHTML">{"'Sheet1'!$A$4386:$N$4591"}</definedName>
    <definedName name="DI" localSheetId="11">INDEX(#REF!,MATCH(#REF!,#REF!,0))</definedName>
    <definedName name="DI">INDEX('[55] '!$B$1:$B$18,MATCH('[55]  '!$L$101,'[55] '!$A$1:$A$18,0))</definedName>
    <definedName name="diacab">#REF!</definedName>
    <definedName name="diameter">#REF!</definedName>
    <definedName name="diaphragm">#REF!</definedName>
    <definedName name="diatubal">#REF!</definedName>
    <definedName name="Diesel" localSheetId="11">'[76]Abs PMRL'!$B$46</definedName>
    <definedName name="Diesel">'[76]Abs PMRL'!$B$46</definedName>
    <definedName name="diff" localSheetId="11">#REF!</definedName>
    <definedName name="diff">#REF!</definedName>
    <definedName name="diff1" localSheetId="11">#REF!</definedName>
    <definedName name="diff1">#REF!</definedName>
    <definedName name="DIns">[66]DSLP!#REF!</definedName>
    <definedName name="Dis" localSheetId="11">{"'PROFITABILITY'!$A$1:$F$45"}</definedName>
    <definedName name="Dis">{"'PROFITABILITY'!$A$1:$F$45"}</definedName>
    <definedName name="DIS_UNIT">[71]Data!$E$5:$G$88</definedName>
    <definedName name="disc" localSheetId="11">#REF!</definedName>
    <definedName name="disc">#REF!</definedName>
    <definedName name="Discount">#REF!</definedName>
    <definedName name="Discount1">#REF!</definedName>
    <definedName name="disdir">#REF!</definedName>
    <definedName name="display_area_2">[98]Uls!$C$3:$K$46</definedName>
    <definedName name="Distrib">#REF!</definedName>
    <definedName name="DIV">1000000</definedName>
    <definedName name="diz">[81]CHIFLET!$B$36</definedName>
    <definedName name="DJ" localSheetId="11">INDEX(#REF!,MATCH(#REF!,#REF!,0))</definedName>
    <definedName name="DJ">INDEX('[55] '!$B$1:$B$18,MATCH('[55]  '!$L$103,'[55] '!$A$1:$A$18,0))</definedName>
    <definedName name="DJH">#REF!</definedName>
    <definedName name="DK" localSheetId="11">INDEX(#REF!,MATCH(#REF!,#REF!,0))</definedName>
    <definedName name="DK">INDEX('[55] '!$B$1:$B$18,MATCH('[55]  '!$L$105,'[55] '!$A$1:$A$18,0))</definedName>
    <definedName name="dkd" localSheetId="11">#REF!</definedName>
    <definedName name="dkd">'[99]Format - 4'!#REF!</definedName>
    <definedName name="DKG" localSheetId="11">{"'PROFITABILITY'!$A$1:$F$45"}</definedName>
    <definedName name="DKG">{"'PROFITABILITY'!$A$1:$F$45"}</definedName>
    <definedName name="DL" localSheetId="11">INDEX(#REF!,MATCH(#REF!,#REF!,0))</definedName>
    <definedName name="DL">INDEX('[55] '!$B$1:$B$18,MATCH('[55]  '!$L$107,'[55] '!$A$1:$A$18,0))</definedName>
    <definedName name="dl___0">#REF!</definedName>
    <definedName name="dl___13">#REF!</definedName>
    <definedName name="DL_Ave">#REF!</definedName>
    <definedName name="DL_Mobi_Mth">#REF!</definedName>
    <definedName name="DL_Mth">#REF!</definedName>
    <definedName name="DL_Total_002MHs">#REF!</definedName>
    <definedName name="DL_Total_Cost_002FC">#REF!</definedName>
    <definedName name="DL_Total_Cost_002LC">#REF!</definedName>
    <definedName name="DL_Total_Peak">#REF!</definedName>
    <definedName name="DLF">#REF!</definedName>
    <definedName name="DM" localSheetId="11">#REF!</definedName>
    <definedName name="DM">INDEX('[55] '!$B$1:$B$18,MATCH('[55]  '!$L$109,'[55] '!$A$1:$A$18,0))</definedName>
    <definedName name="DMUCK">'[24]Cost of O &amp; O'!$F$17</definedName>
    <definedName name="DMUSD">#REF!</definedName>
    <definedName name="Do">#REF!</definedName>
    <definedName name="DOC">#REF!</definedName>
    <definedName name="docu">#REF!</definedName>
    <definedName name="dol">#REF!</definedName>
    <definedName name="dol7.5">#REF!</definedName>
    <definedName name="DOLLARS1">#REF!</definedName>
    <definedName name="DOLLARS2">#REF!</definedName>
    <definedName name="domestic_global">#REF!</definedName>
    <definedName name="Double">#REF!</definedName>
    <definedName name="Doz">#REF!</definedName>
    <definedName name="DPN" localSheetId="11">{#N/A,#N/A,FALSE,"WRSUMMARY";#N/A,#N/A,FALSE,"ANNEX-1";#N/A,#N/A,FALSE,"ANNEX-2";#N/A,#N/A,FALSE,"ANNEX-3";#N/A,#N/A,FALSE,"WORKING"}</definedName>
    <definedName name="DPN">{#N/A,#N/A,FALSE,"WRSUMMARY";#N/A,#N/A,FALSE,"ANNEX-1";#N/A,#N/A,FALSE,"ANNEX-2";#N/A,#N/A,FALSE,"ANNEX-3";#N/A,#N/A,FALSE,"WORKING"}</definedName>
    <definedName name="DPR" localSheetId="11">#REF!&amp;#REF!&amp;#REF!&amp;#REF!&amp;#REF!&amp;#REF!&amp;#REF!&amp;#REF!&amp;#REF!&amp;#REF!</definedName>
    <definedName name="DPR">'[55]  '!$F$5&amp;'[55]  '!$F1&amp;'[55]  '!$G$5&amp;'[55]  '!$G1&amp;'[55]  '!$H$5&amp;'[55]  '!$H1&amp;'[55]  '!$I$5&amp;'[55]  '!$I1&amp;'[55]  '!$J$5&amp;'[55]  '!$J1&amp;'[55]  '!$K$5&amp;'[55]  '!$K1</definedName>
    <definedName name="DR.33">#REF!</definedName>
    <definedName name="DR.46">#REF!</definedName>
    <definedName name="DR.56">#REF!</definedName>
    <definedName name="drain_trap">#REF!</definedName>
    <definedName name="DRAWING">#REF!</definedName>
    <definedName name="DRBA3O" localSheetId="1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IP">'[24]Cost of O &amp; O'!$F$18</definedName>
    <definedName name="DS">#REF!</definedName>
    <definedName name="Ds___0">#REF!</definedName>
    <definedName name="Ds___13">#REF!</definedName>
    <definedName name="dsad" localSheetId="11">{"form-D1",#N/A,FALSE,"FORM-D1";"form-D1_amt",#N/A,FALSE,"FORM-D1"}</definedName>
    <definedName name="dsad">{"form-D1",#N/A,FALSE,"FORM-D1";"form-D1_amt",#N/A,FALSE,"FORM-D1"}</definedName>
    <definedName name="dsad_1">NA()</definedName>
    <definedName name="dsada" localSheetId="11">#REF!</definedName>
    <definedName name="dsada">'[1]Price Working -SRP'!#REF!</definedName>
    <definedName name="dsat">#REF!</definedName>
    <definedName name="dsds">#REF!</definedName>
    <definedName name="dsdsdls">#REF!</definedName>
    <definedName name="dsgtgx" localSheetId="11">#REF!</definedName>
    <definedName name="dsgtgx">#REF!</definedName>
    <definedName name="DSSWEE" localSheetId="11">{"form-D1",#N/A,FALSE,"FORM-D1";"form-D1_amt",#N/A,FALSE,"FORM-D1"}</definedName>
    <definedName name="DSSWEE">{"form-D1",#N/A,FALSE,"FORM-D1";"form-D1_amt",#N/A,FALSE,"FORM-D1"}</definedName>
    <definedName name="dtnps">#REF!</definedName>
    <definedName name="dtyr">'[100]FORM-16'!$A$1:$J$61</definedName>
    <definedName name="dual_plate_check">#REF!</definedName>
    <definedName name="dukhan">#REF!</definedName>
    <definedName name="dumppr">#REF!</definedName>
    <definedName name="duplex_strainer">#REF!</definedName>
    <definedName name="Dust">#REF!</definedName>
    <definedName name="Dv">#REF!</definedName>
    <definedName name="dvv">#REF!</definedName>
    <definedName name="dx_shape">#REF!</definedName>
    <definedName name="E" localSheetId="17">#REF!</definedName>
    <definedName name="E" localSheetId="10">#REF!</definedName>
    <definedName name="e" localSheetId="11">#REF!</definedName>
    <definedName name="E">#REF!</definedName>
    <definedName name="E_45E">#REF!</definedName>
    <definedName name="E_90LE">#REF!</definedName>
    <definedName name="E_90SE">#REF!</definedName>
    <definedName name="E_BV">#REF!</definedName>
    <definedName name="E_GV">#REF!</definedName>
    <definedName name="e_margin">#REF!</definedName>
    <definedName name="E_SC">#REF!</definedName>
    <definedName name="E_T">#REF!</definedName>
    <definedName name="EA" localSheetId="11">INDEX(#REF!,MATCH(#REF!,#REF!,0))</definedName>
    <definedName name="EA">INDEX('[55] '!$B$1:$B$18,MATCH('[55]  '!$L$111,'[55] '!$A$1:$A$18,0))</definedName>
    <definedName name="Eair">#REF!</definedName>
    <definedName name="EARTH">#REF!</definedName>
    <definedName name="EARTH1">#REF!</definedName>
    <definedName name="Earthwork">'[101]Master Rates'!$D$5</definedName>
    <definedName name="EB" localSheetId="11">INDEX(#REF!,MATCH(#REF!,#REF!,0))</definedName>
    <definedName name="EB">INDEX('[55] '!$B$1:$B$18,MATCH('[55]  '!$L$113,'[55] '!$A$1:$A$18,0))</definedName>
    <definedName name="EB_Total" localSheetId="11">#REF!</definedName>
    <definedName name="EB_Total">#REF!</definedName>
    <definedName name="EC" localSheetId="11">INDEX(#REF!,MATCH(#REF!,#REF!,0))</definedName>
    <definedName name="EC">INDEX('[55] '!$B$1:$B$18,MATCH('[55]  '!$L$115,'[55] '!$A$1:$A$18,0))</definedName>
    <definedName name="ec_charges" localSheetId="11">#REF!</definedName>
    <definedName name="ec_charges">#REF!</definedName>
    <definedName name="ecfact" localSheetId="11">#REF!</definedName>
    <definedName name="ecfact">#REF!</definedName>
    <definedName name="Econd">#REF!</definedName>
    <definedName name="ecs">#REF!</definedName>
    <definedName name="ED" localSheetId="11">#REF!</definedName>
    <definedName name="ED">INDEX('[55] '!$B$1:$B$18,MATCH('[55]  '!$L$117,'[55] '!$A$1:$A$18,0))</definedName>
    <definedName name="ED_list">#REF!</definedName>
    <definedName name="ED_list1">#REF!</definedName>
    <definedName name="ED_RTU">#REF!</definedName>
    <definedName name="ED_TRDR">#REF!</definedName>
    <definedName name="ededed" localSheetId="17">#REF!</definedName>
    <definedName name="ededed">#REF!</definedName>
    <definedName name="ee" localSheetId="11">#REF!</definedName>
    <definedName name="EE">INDEX('[55] '!$B$1:$B$18,MATCH('[55]  '!$L$119,'[55] '!$A$1:$A$18,0))</definedName>
    <definedName name="eeds">#REF!</definedName>
    <definedName name="eee" localSheetId="11">{"'PROFITABILITY'!$A$1:$F$45"}</definedName>
    <definedName name="eee">{"'PROFITABILITY'!$A$1:$F$45"}</definedName>
    <definedName name="EEEE" localSheetId="11">{"form-D1",#N/A,FALSE,"FORM-D1";"form-D1_amt",#N/A,FALSE,"FORM-D1"}</definedName>
    <definedName name="EEEE">{"form-D1",#N/A,FALSE,"FORM-D1";"form-D1_amt",#N/A,FALSE,"FORM-D1"}</definedName>
    <definedName name="EEEE_1">NA()</definedName>
    <definedName name="eehr">#REF!</definedName>
    <definedName name="eehrw">#REF!</definedName>
    <definedName name="Eela">#REF!</definedName>
    <definedName name="eela2">#REF!</definedName>
    <definedName name="EEpi">#REF!</definedName>
    <definedName name="EEst">#REF!</definedName>
    <definedName name="EF" localSheetId="11">INDEX(#REF!,MATCH(#REF!,#REF!,0))</definedName>
    <definedName name="EF">INDEX('[55] '!$B$1:$B$18,MATCH('[55]  '!$L$121,'[55] '!$A$1:$A$18,0))</definedName>
    <definedName name="EFFECT">#REF!</definedName>
    <definedName name="EFFICIENCY">#REF!</definedName>
    <definedName name="EFINE">'[24]Cost of O &amp; O'!$F$7</definedName>
    <definedName name="EG" localSheetId="11">INDEX(#REF!,MATCH(#REF!,#REF!,0))</definedName>
    <definedName name="EG">INDEX('[55] '!$B$1:$B$18,MATCH('[55]  '!$L$123,'[55] '!$A$1:$A$18,0))</definedName>
    <definedName name="EH" localSheetId="11">INDEX(#REF!,MATCH(#REF!,#REF!,0))</definedName>
    <definedName name="EH">INDEX('[55] '!$B$1:$B$18,MATCH('[55]  '!$L$125,'[55] '!$A$1:$A$18,0))</definedName>
    <definedName name="EH_001_1">#REF!</definedName>
    <definedName name="EH_001_10">#REF!</definedName>
    <definedName name="EH_001_11">#REF!</definedName>
    <definedName name="EH_001_12">#REF!</definedName>
    <definedName name="EH_001_13">#REF!</definedName>
    <definedName name="EH_001_14">#REF!</definedName>
    <definedName name="EH_001_15">#REF!</definedName>
    <definedName name="EH_001_16">#REF!</definedName>
    <definedName name="EH_001_17">#REF!</definedName>
    <definedName name="EH_001_18">#REF!</definedName>
    <definedName name="EH_001_2">#REF!</definedName>
    <definedName name="EH_001_3">#REF!</definedName>
    <definedName name="EH_001_4">#REF!</definedName>
    <definedName name="EH_001_5">#REF!</definedName>
    <definedName name="EH_001_6">#REF!</definedName>
    <definedName name="EH_001_7">#REF!</definedName>
    <definedName name="EH_001_8">#REF!</definedName>
    <definedName name="EH_001_9">#REF!</definedName>
    <definedName name="EH_002_1">#REF!</definedName>
    <definedName name="EH_002_10">#REF!</definedName>
    <definedName name="EH_002_11">#REF!</definedName>
    <definedName name="EH_002_12">#REF!</definedName>
    <definedName name="EH_002_13">#REF!</definedName>
    <definedName name="EH_002_14">#REF!</definedName>
    <definedName name="EH_002_15">#REF!</definedName>
    <definedName name="EH_002_16">#REF!</definedName>
    <definedName name="EH_002_17">#REF!</definedName>
    <definedName name="EH_002_18">#REF!</definedName>
    <definedName name="EH_002_2">#REF!</definedName>
    <definedName name="EH_002_3">#REF!</definedName>
    <definedName name="EH_002_4">#REF!</definedName>
    <definedName name="EH_002_5">#REF!</definedName>
    <definedName name="EH_002_6">#REF!</definedName>
    <definedName name="EH_002_7">#REF!</definedName>
    <definedName name="EH_002_8">#REF!</definedName>
    <definedName name="EH_002_9">#REF!</definedName>
    <definedName name="EI" localSheetId="11">INDEX(#REF!,MATCH(#REF!,#REF!,0))</definedName>
    <definedName name="EI">INDEX('[55] '!$B$1:$B$18,MATCH('[55]  '!$L$127,'[55] '!$A$1:$A$18,0))</definedName>
    <definedName name="eid">[36]C1C2!$B$3:$B$11</definedName>
    <definedName name="EJ" localSheetId="11">INDEX(#REF!,MATCH(#REF!,#REF!,0))</definedName>
    <definedName name="EJ">INDEX('[55] '!$B$1:$B$18,MATCH('[55]  '!$L$129,'[55] '!$A$1:$A$18,0))</definedName>
    <definedName name="EK" localSheetId="11">INDEX(#REF!,MATCH(#REF!,#REF!,0))</definedName>
    <definedName name="EK">INDEX('[55] '!$B$1:$B$18,MATCH('[55]  '!$L$131,'[55] '!$A$1:$A$18,0))</definedName>
    <definedName name="EL" localSheetId="11">INDEX(#REF!,MATCH(#REF!,#REF!,0))</definedName>
    <definedName name="EL">INDEX('[55] '!$B$1:$B$18,MATCH('[55]  '!$L$133,'[55] '!$A$1:$A$18,0))</definedName>
    <definedName name="elec">#REF!</definedName>
    <definedName name="EM" localSheetId="11">INDEX(#REF!,MATCH(#REF!,#REF!,0))</definedName>
    <definedName name="EM">INDEX('[55] '!$B$1:$B$18,MATCH('[55]  '!$L$135,'[55] '!$A$1:$A$18,0))</definedName>
    <definedName name="Em___0">#REF!</definedName>
    <definedName name="Em___13">#REF!</definedName>
    <definedName name="EM_001_1">#REF!</definedName>
    <definedName name="EM_001_10">#REF!</definedName>
    <definedName name="EM_001_11">#REF!</definedName>
    <definedName name="EM_001_12">#REF!</definedName>
    <definedName name="EM_001_13">#REF!</definedName>
    <definedName name="EM_001_14">#REF!</definedName>
    <definedName name="EM_001_15">#REF!</definedName>
    <definedName name="EM_001_16">#REF!</definedName>
    <definedName name="EM_001_17">#REF!</definedName>
    <definedName name="EM_001_18">#REF!</definedName>
    <definedName name="EM_001_2">#REF!</definedName>
    <definedName name="EM_001_3">#REF!</definedName>
    <definedName name="EM_001_4">#REF!</definedName>
    <definedName name="EM_001_5">#REF!</definedName>
    <definedName name="EM_001_6">#REF!</definedName>
    <definedName name="EM_001_7">#REF!</definedName>
    <definedName name="EM_001_8">#REF!</definedName>
    <definedName name="EM_001_9">#REF!</definedName>
    <definedName name="EM_002_1">#REF!</definedName>
    <definedName name="EM_002_10">#REF!</definedName>
    <definedName name="EM_002_11">#REF!</definedName>
    <definedName name="EM_002_12">#REF!</definedName>
    <definedName name="EM_002_13">#REF!</definedName>
    <definedName name="EM_002_14">#REF!</definedName>
    <definedName name="EM_002_15">#REF!</definedName>
    <definedName name="EM_002_16">#REF!</definedName>
    <definedName name="EM_002_17">#REF!</definedName>
    <definedName name="EM_002_18">#REF!</definedName>
    <definedName name="EM_002_2">#REF!</definedName>
    <definedName name="EM_002_3">#REF!</definedName>
    <definedName name="EM_002_4">#REF!</definedName>
    <definedName name="EM_002_5">#REF!</definedName>
    <definedName name="EM_002_6">#REF!</definedName>
    <definedName name="EM_002_7">#REF!</definedName>
    <definedName name="EM_002_8">#REF!</definedName>
    <definedName name="EM_002_9">#REF!</definedName>
    <definedName name="EM_003_1">#REF!</definedName>
    <definedName name="EM_003_10">#REF!</definedName>
    <definedName name="EM_003_11">#REF!</definedName>
    <definedName name="EM_003_12">#REF!</definedName>
    <definedName name="EM_003_13">#REF!</definedName>
    <definedName name="EM_003_14">#REF!</definedName>
    <definedName name="EM_003_15">#REF!</definedName>
    <definedName name="EM_003_16">#REF!</definedName>
    <definedName name="EM_003_17">#REF!</definedName>
    <definedName name="EM_003_18">#REF!</definedName>
    <definedName name="EM_003_2">#REF!</definedName>
    <definedName name="EM_003_3">#REF!</definedName>
    <definedName name="EM_003_4">#REF!</definedName>
    <definedName name="EM_003_5">#REF!</definedName>
    <definedName name="EM_003_6">#REF!</definedName>
    <definedName name="EM_003_7">#REF!</definedName>
    <definedName name="EM_003_8">#REF!</definedName>
    <definedName name="EM_003_9">#REF!</definedName>
    <definedName name="EM_004_1">#REF!</definedName>
    <definedName name="EM_004_10">#REF!</definedName>
    <definedName name="EM_004_11">#REF!</definedName>
    <definedName name="EM_004_12">#REF!</definedName>
    <definedName name="EM_004_13">#REF!</definedName>
    <definedName name="EM_004_14">#REF!</definedName>
    <definedName name="EM_004_15">#REF!</definedName>
    <definedName name="EM_004_16">#REF!</definedName>
    <definedName name="EM_004_17">#REF!</definedName>
    <definedName name="EM_004_18">#REF!</definedName>
    <definedName name="EM_004_2">#REF!</definedName>
    <definedName name="EM_004_3">#REF!</definedName>
    <definedName name="EM_004_4">#REF!</definedName>
    <definedName name="EM_004_5">#REF!</definedName>
    <definedName name="EM_004_6">#REF!</definedName>
    <definedName name="EM_004_7">#REF!</definedName>
    <definedName name="EM_004_8">#REF!</definedName>
    <definedName name="EM_004_9">#REF!</definedName>
    <definedName name="EM_005_1">#REF!</definedName>
    <definedName name="EM_005_10">#REF!</definedName>
    <definedName name="EM_005_11">#REF!</definedName>
    <definedName name="EM_005_12">#REF!</definedName>
    <definedName name="EM_005_13">#REF!</definedName>
    <definedName name="EM_005_14">#REF!</definedName>
    <definedName name="EM_005_15">#REF!</definedName>
    <definedName name="EM_005_16">#REF!</definedName>
    <definedName name="EM_005_17">#REF!</definedName>
    <definedName name="EM_005_18">#REF!</definedName>
    <definedName name="EM_005_2">#REF!</definedName>
    <definedName name="EM_005_3">#REF!</definedName>
    <definedName name="EM_005_4">#REF!</definedName>
    <definedName name="EM_005_5">#REF!</definedName>
    <definedName name="EM_005_6">#REF!</definedName>
    <definedName name="EM_005_7">#REF!</definedName>
    <definedName name="EM_005_8">#REF!</definedName>
    <definedName name="EM_005_9">#REF!</definedName>
    <definedName name="EM_006_1">#REF!</definedName>
    <definedName name="EM_006_10">#REF!</definedName>
    <definedName name="EM_006_11">#REF!</definedName>
    <definedName name="EM_006_12">#REF!</definedName>
    <definedName name="EM_006_13">#REF!</definedName>
    <definedName name="EM_006_14">#REF!</definedName>
    <definedName name="EM_006_15">#REF!</definedName>
    <definedName name="EM_006_16">#REF!</definedName>
    <definedName name="EM_006_17">#REF!</definedName>
    <definedName name="EM_006_18">#REF!</definedName>
    <definedName name="EM_006_2">#REF!</definedName>
    <definedName name="EM_006_3">#REF!</definedName>
    <definedName name="EM_006_4">#REF!</definedName>
    <definedName name="EM_006_5">#REF!</definedName>
    <definedName name="EM_006_6">#REF!</definedName>
    <definedName name="EM_006_7">#REF!</definedName>
    <definedName name="EM_006_8">#REF!</definedName>
    <definedName name="EM_006_9">#REF!</definedName>
    <definedName name="EM_007_1">#REF!</definedName>
    <definedName name="EM_007_10">#REF!</definedName>
    <definedName name="EM_007_11">#REF!</definedName>
    <definedName name="EM_007_12">#REF!</definedName>
    <definedName name="EM_007_13">#REF!</definedName>
    <definedName name="EM_007_14">#REF!</definedName>
    <definedName name="EM_007_15">#REF!</definedName>
    <definedName name="EM_007_16">#REF!</definedName>
    <definedName name="EM_007_17">#REF!</definedName>
    <definedName name="EM_007_18">#REF!</definedName>
    <definedName name="EM_007_2">#REF!</definedName>
    <definedName name="EM_007_3">#REF!</definedName>
    <definedName name="EM_007_4">#REF!</definedName>
    <definedName name="EM_007_5">#REF!</definedName>
    <definedName name="EM_007_6">#REF!</definedName>
    <definedName name="EM_007_7">#REF!</definedName>
    <definedName name="EM_007_8">#REF!</definedName>
    <definedName name="EM_007_9">#REF!</definedName>
    <definedName name="EM_008_1">#REF!</definedName>
    <definedName name="EM_008_10">#REF!</definedName>
    <definedName name="EM_008_11">#REF!</definedName>
    <definedName name="EM_008_12">#REF!</definedName>
    <definedName name="EM_008_13">#REF!</definedName>
    <definedName name="EM_008_14">#REF!</definedName>
    <definedName name="EM_008_15">#REF!</definedName>
    <definedName name="EM_008_16">#REF!</definedName>
    <definedName name="EM_008_17">#REF!</definedName>
    <definedName name="EM_008_18">#REF!</definedName>
    <definedName name="EM_008_2">#REF!</definedName>
    <definedName name="EM_008_3">#REF!</definedName>
    <definedName name="EM_008_4">#REF!</definedName>
    <definedName name="EM_008_5">#REF!</definedName>
    <definedName name="EM_008_6">#REF!</definedName>
    <definedName name="EM_008_7">#REF!</definedName>
    <definedName name="EM_008_8">#REF!</definedName>
    <definedName name="EM_008_9">#REF!</definedName>
    <definedName name="EM_009_1">#REF!</definedName>
    <definedName name="EM_009_10">#REF!</definedName>
    <definedName name="EM_009_11">#REF!</definedName>
    <definedName name="EM_009_12">#REF!</definedName>
    <definedName name="EM_009_13">#REF!</definedName>
    <definedName name="EM_009_14">#REF!</definedName>
    <definedName name="EM_009_15">#REF!</definedName>
    <definedName name="EM_009_16">#REF!</definedName>
    <definedName name="EM_009_17">#REF!</definedName>
    <definedName name="EM_009_18">#REF!</definedName>
    <definedName name="EM_009_2">#REF!</definedName>
    <definedName name="EM_009_3">#REF!</definedName>
    <definedName name="EM_009_4">#REF!</definedName>
    <definedName name="EM_009_5">#REF!</definedName>
    <definedName name="EM_009_6">#REF!</definedName>
    <definedName name="EM_009_7">#REF!</definedName>
    <definedName name="EM_009_8">#REF!</definedName>
    <definedName name="EM_009_9">#REF!</definedName>
    <definedName name="EM_010_1">#REF!</definedName>
    <definedName name="EM_010_10">#REF!</definedName>
    <definedName name="EM_010_11">#REF!</definedName>
    <definedName name="EM_010_12">#REF!</definedName>
    <definedName name="EM_010_13">#REF!</definedName>
    <definedName name="EM_010_14">#REF!</definedName>
    <definedName name="EM_010_15">#REF!</definedName>
    <definedName name="EM_010_16">#REF!</definedName>
    <definedName name="EM_010_17">#REF!</definedName>
    <definedName name="EM_010_18">#REF!</definedName>
    <definedName name="EM_010_2">#REF!</definedName>
    <definedName name="EM_010_3">#REF!</definedName>
    <definedName name="EM_010_4">#REF!</definedName>
    <definedName name="EM_010_5">#REF!</definedName>
    <definedName name="EM_010_6">#REF!</definedName>
    <definedName name="EM_010_7">#REF!</definedName>
    <definedName name="EM_010_8">#REF!</definedName>
    <definedName name="EM_010_9">#REF!</definedName>
    <definedName name="EM_011_1">#REF!</definedName>
    <definedName name="EM_011_10">#REF!</definedName>
    <definedName name="EM_011_11">#REF!</definedName>
    <definedName name="EM_011_12">#REF!</definedName>
    <definedName name="EM_011_13">#REF!</definedName>
    <definedName name="EM_011_14">#REF!</definedName>
    <definedName name="EM_011_15">#REF!</definedName>
    <definedName name="EM_011_16">#REF!</definedName>
    <definedName name="EM_011_17">#REF!</definedName>
    <definedName name="EM_011_18">#REF!</definedName>
    <definedName name="EM_011_2">#REF!</definedName>
    <definedName name="EM_011_3">#REF!</definedName>
    <definedName name="EM_011_4">#REF!</definedName>
    <definedName name="EM_011_5">#REF!</definedName>
    <definedName name="EM_011_6">#REF!</definedName>
    <definedName name="EM_011_7">#REF!</definedName>
    <definedName name="EM_011_8">#REF!</definedName>
    <definedName name="EM_011_9">#REF!</definedName>
    <definedName name="EM_012_1">#REF!</definedName>
    <definedName name="EM_012_10">#REF!</definedName>
    <definedName name="EM_012_11">#REF!</definedName>
    <definedName name="EM_012_12">#REF!</definedName>
    <definedName name="EM_012_13">#REF!</definedName>
    <definedName name="EM_012_14">#REF!</definedName>
    <definedName name="EM_012_15">#REF!</definedName>
    <definedName name="EM_012_16">#REF!</definedName>
    <definedName name="EM_012_17">#REF!</definedName>
    <definedName name="EM_012_18">#REF!</definedName>
    <definedName name="EM_012_2">#REF!</definedName>
    <definedName name="EM_012_3">#REF!</definedName>
    <definedName name="EM_012_4">#REF!</definedName>
    <definedName name="EM_012_5">#REF!</definedName>
    <definedName name="EM_012_6">#REF!</definedName>
    <definedName name="EM_012_7">#REF!</definedName>
    <definedName name="EM_012_8">#REF!</definedName>
    <definedName name="EM_012_9">#REF!</definedName>
    <definedName name="EM_013_1">#REF!</definedName>
    <definedName name="EM_013_10">#REF!</definedName>
    <definedName name="EM_013_11">#REF!</definedName>
    <definedName name="EM_013_12">#REF!</definedName>
    <definedName name="EM_013_13">#REF!</definedName>
    <definedName name="EM_013_14">#REF!</definedName>
    <definedName name="EM_013_15">#REF!</definedName>
    <definedName name="EM_013_16">#REF!</definedName>
    <definedName name="EM_013_17">#REF!</definedName>
    <definedName name="EM_013_18">#REF!</definedName>
    <definedName name="EM_013_2">#REF!</definedName>
    <definedName name="EM_013_3">#REF!</definedName>
    <definedName name="EM_013_4">#REF!</definedName>
    <definedName name="EM_013_5">#REF!</definedName>
    <definedName name="EM_013_6">#REF!</definedName>
    <definedName name="EM_013_7">#REF!</definedName>
    <definedName name="EM_013_8">#REF!</definedName>
    <definedName name="EM_013_9">#REF!</definedName>
    <definedName name="EM_014_1">#REF!</definedName>
    <definedName name="EM_014_10">#REF!</definedName>
    <definedName name="EM_014_11">#REF!</definedName>
    <definedName name="EM_014_12">#REF!</definedName>
    <definedName name="EM_014_13">#REF!</definedName>
    <definedName name="EM_014_14">#REF!</definedName>
    <definedName name="EM_014_15">#REF!</definedName>
    <definedName name="EM_014_16">#REF!</definedName>
    <definedName name="EM_014_17">#REF!</definedName>
    <definedName name="EM_014_18">#REF!</definedName>
    <definedName name="EM_014_2">#REF!</definedName>
    <definedName name="EM_014_3">#REF!</definedName>
    <definedName name="EM_014_4">#REF!</definedName>
    <definedName name="EM_014_5">#REF!</definedName>
    <definedName name="EM_014_6">#REF!</definedName>
    <definedName name="EM_014_7">#REF!</definedName>
    <definedName name="EM_014_8">#REF!</definedName>
    <definedName name="EM_014_9">#REF!</definedName>
    <definedName name="EM_015_1">#REF!</definedName>
    <definedName name="EM_015_10">#REF!</definedName>
    <definedName name="EM_015_11">#REF!</definedName>
    <definedName name="EM_015_12">#REF!</definedName>
    <definedName name="EM_015_13">#REF!</definedName>
    <definedName name="EM_015_14">#REF!</definedName>
    <definedName name="EM_015_15">#REF!</definedName>
    <definedName name="EM_015_16">#REF!</definedName>
    <definedName name="EM_015_17">#REF!</definedName>
    <definedName name="EM_015_18">#REF!</definedName>
    <definedName name="EM_015_2">#REF!</definedName>
    <definedName name="EM_015_3">#REF!</definedName>
    <definedName name="EM_015_4">#REF!</definedName>
    <definedName name="EM_015_5">#REF!</definedName>
    <definedName name="EM_015_6">#REF!</definedName>
    <definedName name="EM_015_7">#REF!</definedName>
    <definedName name="EM_015_8">#REF!</definedName>
    <definedName name="EM_015_9">#REF!</definedName>
    <definedName name="EM_016_1">#REF!</definedName>
    <definedName name="EM_016_10">#REF!</definedName>
    <definedName name="EM_016_11">#REF!</definedName>
    <definedName name="EM_016_12">#REF!</definedName>
    <definedName name="EM_016_13">#REF!</definedName>
    <definedName name="EM_016_14">#REF!</definedName>
    <definedName name="EM_016_15">#REF!</definedName>
    <definedName name="EM_016_16">#REF!</definedName>
    <definedName name="EM_016_17">#REF!</definedName>
    <definedName name="EM_016_18">#REF!</definedName>
    <definedName name="EM_016_2">#REF!</definedName>
    <definedName name="EM_016_3">#REF!</definedName>
    <definedName name="EM_016_4">#REF!</definedName>
    <definedName name="EM_016_5">#REF!</definedName>
    <definedName name="EM_016_6">#REF!</definedName>
    <definedName name="EM_016_7">#REF!</definedName>
    <definedName name="EM_016_8">#REF!</definedName>
    <definedName name="EM_016_9">#REF!</definedName>
    <definedName name="EM_017_1">#REF!</definedName>
    <definedName name="EM_017_10">#REF!</definedName>
    <definedName name="EM_017_11">#REF!</definedName>
    <definedName name="EM_017_12">#REF!</definedName>
    <definedName name="EM_017_13">#REF!</definedName>
    <definedName name="EM_017_14">#REF!</definedName>
    <definedName name="EM_017_15">#REF!</definedName>
    <definedName name="EM_017_16">#REF!</definedName>
    <definedName name="EM_017_17">#REF!</definedName>
    <definedName name="EM_017_18">#REF!</definedName>
    <definedName name="EM_017_2">#REF!</definedName>
    <definedName name="EM_017_3">#REF!</definedName>
    <definedName name="EM_017_4">#REF!</definedName>
    <definedName name="EM_017_5">#REF!</definedName>
    <definedName name="EM_017_6">#REF!</definedName>
    <definedName name="EM_017_7">#REF!</definedName>
    <definedName name="EM_017_8">#REF!</definedName>
    <definedName name="EM_017_9">#REF!</definedName>
    <definedName name="EM_018_1">#REF!</definedName>
    <definedName name="EM_018_10">#REF!</definedName>
    <definedName name="EM_018_11">#REF!</definedName>
    <definedName name="EM_018_12">#REF!</definedName>
    <definedName name="EM_018_13">#REF!</definedName>
    <definedName name="EM_018_14">#REF!</definedName>
    <definedName name="EM_018_15">#REF!</definedName>
    <definedName name="EM_018_16">#REF!</definedName>
    <definedName name="EM_018_17">#REF!</definedName>
    <definedName name="EM_018_18">#REF!</definedName>
    <definedName name="EM_018_2">#REF!</definedName>
    <definedName name="EM_018_3">#REF!</definedName>
    <definedName name="EM_018_4">#REF!</definedName>
    <definedName name="EM_018_5">#REF!</definedName>
    <definedName name="EM_018_6">#REF!</definedName>
    <definedName name="EM_018_7">#REF!</definedName>
    <definedName name="EM_018_8">#REF!</definedName>
    <definedName name="EM_018_9">#REF!</definedName>
    <definedName name="EM_019_1">#REF!</definedName>
    <definedName name="EM_019_10">#REF!</definedName>
    <definedName name="EM_019_11">#REF!</definedName>
    <definedName name="EM_019_12">#REF!</definedName>
    <definedName name="EM_019_13">#REF!</definedName>
    <definedName name="EM_019_14">#REF!</definedName>
    <definedName name="EM_019_15">#REF!</definedName>
    <definedName name="EM_019_16">#REF!</definedName>
    <definedName name="EM_019_17">#REF!</definedName>
    <definedName name="EM_019_18">#REF!</definedName>
    <definedName name="EM_019_2">#REF!</definedName>
    <definedName name="EM_019_3">#REF!</definedName>
    <definedName name="EM_019_4">#REF!</definedName>
    <definedName name="EM_019_5">#REF!</definedName>
    <definedName name="EM_019_6">#REF!</definedName>
    <definedName name="EM_019_7">#REF!</definedName>
    <definedName name="EM_019_8">#REF!</definedName>
    <definedName name="EM_019_9">#REF!</definedName>
    <definedName name="EM_020_1">#REF!</definedName>
    <definedName name="EM_020_10">#REF!</definedName>
    <definedName name="EM_020_11">#REF!</definedName>
    <definedName name="EM_020_12">#REF!</definedName>
    <definedName name="EM_020_13">#REF!</definedName>
    <definedName name="EM_020_14">#REF!</definedName>
    <definedName name="EM_020_15">#REF!</definedName>
    <definedName name="EM_020_16">#REF!</definedName>
    <definedName name="EM_020_17">#REF!</definedName>
    <definedName name="EM_020_18">#REF!</definedName>
    <definedName name="EM_020_2">#REF!</definedName>
    <definedName name="EM_020_3">#REF!</definedName>
    <definedName name="EM_020_4">#REF!</definedName>
    <definedName name="EM_020_5">#REF!</definedName>
    <definedName name="EM_020_6">#REF!</definedName>
    <definedName name="EM_020_7">#REF!</definedName>
    <definedName name="EM_020_8">#REF!</definedName>
    <definedName name="EM_020_9">#REF!</definedName>
    <definedName name="EM_021_1">#REF!</definedName>
    <definedName name="EM_021_10">#REF!</definedName>
    <definedName name="EM_021_11">#REF!</definedName>
    <definedName name="EM_021_12">#REF!</definedName>
    <definedName name="EM_021_13">#REF!</definedName>
    <definedName name="EM_021_14">#REF!</definedName>
    <definedName name="EM_021_15">#REF!</definedName>
    <definedName name="EM_021_16">#REF!</definedName>
    <definedName name="EM_021_17">#REF!</definedName>
    <definedName name="EM_021_18">#REF!</definedName>
    <definedName name="EM_021_2">#REF!</definedName>
    <definedName name="EM_021_3">#REF!</definedName>
    <definedName name="EM_021_4">#REF!</definedName>
    <definedName name="EM_021_5">#REF!</definedName>
    <definedName name="EM_021_6">#REF!</definedName>
    <definedName name="EM_021_7">#REF!</definedName>
    <definedName name="EM_021_8">#REF!</definedName>
    <definedName name="EM_021_9">#REF!</definedName>
    <definedName name="EM_022_1">#REF!</definedName>
    <definedName name="EM_022_10">#REF!</definedName>
    <definedName name="EM_022_11">#REF!</definedName>
    <definedName name="EM_022_12">#REF!</definedName>
    <definedName name="EM_022_13">#REF!</definedName>
    <definedName name="EM_022_14">#REF!</definedName>
    <definedName name="EM_022_15">#REF!</definedName>
    <definedName name="EM_022_16">#REF!</definedName>
    <definedName name="EM_022_17">#REF!</definedName>
    <definedName name="EM_022_18">#REF!</definedName>
    <definedName name="EM_022_2">#REF!</definedName>
    <definedName name="EM_022_3">#REF!</definedName>
    <definedName name="EM_022_4">#REF!</definedName>
    <definedName name="EM_022_5">#REF!</definedName>
    <definedName name="EM_022_6">#REF!</definedName>
    <definedName name="EM_022_7">#REF!</definedName>
    <definedName name="EM_022_8">#REF!</definedName>
    <definedName name="EM_022_9">#REF!</definedName>
    <definedName name="EM_023_1">#REF!</definedName>
    <definedName name="EM_023_10">#REF!</definedName>
    <definedName name="EM_023_11">#REF!</definedName>
    <definedName name="EM_023_12">#REF!</definedName>
    <definedName name="EM_023_13">#REF!</definedName>
    <definedName name="EM_023_14">#REF!</definedName>
    <definedName name="EM_023_15">#REF!</definedName>
    <definedName name="EM_023_16">#REF!</definedName>
    <definedName name="EM_023_17">#REF!</definedName>
    <definedName name="EM_023_18">#REF!</definedName>
    <definedName name="EM_023_2">#REF!</definedName>
    <definedName name="EM_023_3">#REF!</definedName>
    <definedName name="EM_023_4">#REF!</definedName>
    <definedName name="EM_023_5">#REF!</definedName>
    <definedName name="EM_023_6">#REF!</definedName>
    <definedName name="EM_023_7">#REF!</definedName>
    <definedName name="EM_023_8">#REF!</definedName>
    <definedName name="EM_023_9">#REF!</definedName>
    <definedName name="EM_024_1">#REF!</definedName>
    <definedName name="EM_024_10">#REF!</definedName>
    <definedName name="EM_024_11">#REF!</definedName>
    <definedName name="EM_024_12">#REF!</definedName>
    <definedName name="EM_024_13">#REF!</definedName>
    <definedName name="EM_024_14">#REF!</definedName>
    <definedName name="EM_024_15">#REF!</definedName>
    <definedName name="EM_024_16">#REF!</definedName>
    <definedName name="EM_024_17">#REF!</definedName>
    <definedName name="EM_024_18">#REF!</definedName>
    <definedName name="EM_024_2">#REF!</definedName>
    <definedName name="EM_024_3">#REF!</definedName>
    <definedName name="EM_024_4">#REF!</definedName>
    <definedName name="EM_024_5">#REF!</definedName>
    <definedName name="EM_024_6">#REF!</definedName>
    <definedName name="EM_024_7">#REF!</definedName>
    <definedName name="EM_024_8">#REF!</definedName>
    <definedName name="EM_024_9">#REF!</definedName>
    <definedName name="EM_025_1">#REF!</definedName>
    <definedName name="EM_025_10">#REF!</definedName>
    <definedName name="EM_025_11">#REF!</definedName>
    <definedName name="EM_025_12">#REF!</definedName>
    <definedName name="EM_025_13">#REF!</definedName>
    <definedName name="EM_025_14">#REF!</definedName>
    <definedName name="EM_025_15">#REF!</definedName>
    <definedName name="EM_025_16">#REF!</definedName>
    <definedName name="EM_025_17">#REF!</definedName>
    <definedName name="EM_025_18">#REF!</definedName>
    <definedName name="EM_025_2">#REF!</definedName>
    <definedName name="EM_025_3">#REF!</definedName>
    <definedName name="EM_025_4">#REF!</definedName>
    <definedName name="EM_025_5">#REF!</definedName>
    <definedName name="EM_025_6">#REF!</definedName>
    <definedName name="EM_025_7">#REF!</definedName>
    <definedName name="EM_025_8">#REF!</definedName>
    <definedName name="EM_025_9">#REF!</definedName>
    <definedName name="EM_026_1">#REF!</definedName>
    <definedName name="EM_026_10">#REF!</definedName>
    <definedName name="EM_026_11">#REF!</definedName>
    <definedName name="EM_026_12">#REF!</definedName>
    <definedName name="EM_026_13">#REF!</definedName>
    <definedName name="EM_026_14">#REF!</definedName>
    <definedName name="EM_026_15">#REF!</definedName>
    <definedName name="EM_026_16">#REF!</definedName>
    <definedName name="EM_026_17">#REF!</definedName>
    <definedName name="EM_026_18">#REF!</definedName>
    <definedName name="EM_026_2">#REF!</definedName>
    <definedName name="EM_026_3">#REF!</definedName>
    <definedName name="EM_026_4">#REF!</definedName>
    <definedName name="EM_026_5">#REF!</definedName>
    <definedName name="EM_026_6">#REF!</definedName>
    <definedName name="EM_026_7">#REF!</definedName>
    <definedName name="EM_026_8">#REF!</definedName>
    <definedName name="EM_026_9">#REF!</definedName>
    <definedName name="EM_027_1">#REF!</definedName>
    <definedName name="EM_027_10">#REF!</definedName>
    <definedName name="EM_027_11">#REF!</definedName>
    <definedName name="EM_027_12">#REF!</definedName>
    <definedName name="EM_027_13">#REF!</definedName>
    <definedName name="EM_027_14">#REF!</definedName>
    <definedName name="EM_027_15">#REF!</definedName>
    <definedName name="EM_027_16">#REF!</definedName>
    <definedName name="EM_027_17">#REF!</definedName>
    <definedName name="EM_027_18">#REF!</definedName>
    <definedName name="EM_027_2">#REF!</definedName>
    <definedName name="EM_027_3">#REF!</definedName>
    <definedName name="EM_027_4">#REF!</definedName>
    <definedName name="EM_027_5">#REF!</definedName>
    <definedName name="EM_027_6">#REF!</definedName>
    <definedName name="EM_027_7">#REF!</definedName>
    <definedName name="EM_027_8">#REF!</definedName>
    <definedName name="EM_027_9">#REF!</definedName>
    <definedName name="EM_028_1">#REF!</definedName>
    <definedName name="EM_028_10">#REF!</definedName>
    <definedName name="EM_028_11">#REF!</definedName>
    <definedName name="EM_028_12">#REF!</definedName>
    <definedName name="EM_028_13">#REF!</definedName>
    <definedName name="EM_028_14">#REF!</definedName>
    <definedName name="EM_028_15">#REF!</definedName>
    <definedName name="EM_028_16">#REF!</definedName>
    <definedName name="EM_028_17">#REF!</definedName>
    <definedName name="EM_028_18">#REF!</definedName>
    <definedName name="EM_028_2">#REF!</definedName>
    <definedName name="EM_028_3">#REF!</definedName>
    <definedName name="EM_028_4">#REF!</definedName>
    <definedName name="EM_028_5">#REF!</definedName>
    <definedName name="EM_028_6">#REF!</definedName>
    <definedName name="EM_028_7">#REF!</definedName>
    <definedName name="EM_028_8">#REF!</definedName>
    <definedName name="EM_028_9">#REF!</definedName>
    <definedName name="EM_029_1">#REF!</definedName>
    <definedName name="EM_029_10">#REF!</definedName>
    <definedName name="EM_029_11">#REF!</definedName>
    <definedName name="EM_029_12">#REF!</definedName>
    <definedName name="EM_029_13">#REF!</definedName>
    <definedName name="EM_029_14">#REF!</definedName>
    <definedName name="EM_029_15">#REF!</definedName>
    <definedName name="EM_029_16">#REF!</definedName>
    <definedName name="EM_029_17">#REF!</definedName>
    <definedName name="EM_029_18">#REF!</definedName>
    <definedName name="EM_029_2">#REF!</definedName>
    <definedName name="EM_029_3">#REF!</definedName>
    <definedName name="EM_029_4">#REF!</definedName>
    <definedName name="EM_029_5">#REF!</definedName>
    <definedName name="EM_029_6">#REF!</definedName>
    <definedName name="EM_029_7">#REF!</definedName>
    <definedName name="EM_029_8">#REF!</definedName>
    <definedName name="EM_029_9">#REF!</definedName>
    <definedName name="EM_030_1">#REF!</definedName>
    <definedName name="EM_030_10">#REF!</definedName>
    <definedName name="EM_030_11">#REF!</definedName>
    <definedName name="EM_030_12">#REF!</definedName>
    <definedName name="EM_030_13">#REF!</definedName>
    <definedName name="EM_030_14">#REF!</definedName>
    <definedName name="EM_030_15">#REF!</definedName>
    <definedName name="EM_030_16">#REF!</definedName>
    <definedName name="EM_030_17">#REF!</definedName>
    <definedName name="EM_030_18">#REF!</definedName>
    <definedName name="EM_030_2">#REF!</definedName>
    <definedName name="EM_030_3">#REF!</definedName>
    <definedName name="EM_030_4">#REF!</definedName>
    <definedName name="EM_030_5">#REF!</definedName>
    <definedName name="EM_030_6">#REF!</definedName>
    <definedName name="EM_030_7">#REF!</definedName>
    <definedName name="EM_030_8">#REF!</definedName>
    <definedName name="EM_030_9">#REF!</definedName>
    <definedName name="EM_031_1">#REF!</definedName>
    <definedName name="EM_031_10">#REF!</definedName>
    <definedName name="EM_031_11">#REF!</definedName>
    <definedName name="EM_031_12">#REF!</definedName>
    <definedName name="EM_031_13">#REF!</definedName>
    <definedName name="EM_031_14">#REF!</definedName>
    <definedName name="EM_031_15">#REF!</definedName>
    <definedName name="EM_031_16">#REF!</definedName>
    <definedName name="EM_031_17">#REF!</definedName>
    <definedName name="EM_031_18">#REF!</definedName>
    <definedName name="EM_031_2">#REF!</definedName>
    <definedName name="EM_031_3">#REF!</definedName>
    <definedName name="EM_031_4">#REF!</definedName>
    <definedName name="EM_031_5">#REF!</definedName>
    <definedName name="EM_031_6">#REF!</definedName>
    <definedName name="EM_031_7">#REF!</definedName>
    <definedName name="EM_031_8">#REF!</definedName>
    <definedName name="EM_031_9">#REF!</definedName>
    <definedName name="EM_032_1">#REF!</definedName>
    <definedName name="EM_032_10">#REF!</definedName>
    <definedName name="EM_032_11">#REF!</definedName>
    <definedName name="EM_032_12">#REF!</definedName>
    <definedName name="EM_032_13">#REF!</definedName>
    <definedName name="EM_032_14">#REF!</definedName>
    <definedName name="EM_032_15">#REF!</definedName>
    <definedName name="EM_032_16">#REF!</definedName>
    <definedName name="EM_032_17">#REF!</definedName>
    <definedName name="EM_032_18">#REF!</definedName>
    <definedName name="EM_032_2">#REF!</definedName>
    <definedName name="EM_032_3">#REF!</definedName>
    <definedName name="EM_032_4">#REF!</definedName>
    <definedName name="EM_032_5">#REF!</definedName>
    <definedName name="EM_032_6">#REF!</definedName>
    <definedName name="EM_032_7">#REF!</definedName>
    <definedName name="EM_032_8">#REF!</definedName>
    <definedName name="EM_032_9">#REF!</definedName>
    <definedName name="EM_033_1">#REF!</definedName>
    <definedName name="EM_033_10">#REF!</definedName>
    <definedName name="EM_033_11">#REF!</definedName>
    <definedName name="EM_033_12">#REF!</definedName>
    <definedName name="EM_033_13">#REF!</definedName>
    <definedName name="EM_033_14">#REF!</definedName>
    <definedName name="EM_033_15">#REF!</definedName>
    <definedName name="EM_033_16">#REF!</definedName>
    <definedName name="EM_033_17">#REF!</definedName>
    <definedName name="EM_033_18">#REF!</definedName>
    <definedName name="EM_033_2">#REF!</definedName>
    <definedName name="EM_033_3">#REF!</definedName>
    <definedName name="EM_033_4">#REF!</definedName>
    <definedName name="EM_033_5">#REF!</definedName>
    <definedName name="EM_033_6">#REF!</definedName>
    <definedName name="EM_033_7">#REF!</definedName>
    <definedName name="EM_033_8">#REF!</definedName>
    <definedName name="EM_033_9">#REF!</definedName>
    <definedName name="EM_034_1">#REF!</definedName>
    <definedName name="EM_034_10">#REF!</definedName>
    <definedName name="EM_034_11">#REF!</definedName>
    <definedName name="EM_034_12">#REF!</definedName>
    <definedName name="EM_034_13">#REF!</definedName>
    <definedName name="EM_034_14">#REF!</definedName>
    <definedName name="EM_034_15">#REF!</definedName>
    <definedName name="EM_034_16">#REF!</definedName>
    <definedName name="EM_034_17">#REF!</definedName>
    <definedName name="EM_034_18">#REF!</definedName>
    <definedName name="EM_034_2">#REF!</definedName>
    <definedName name="EM_034_3">#REF!</definedName>
    <definedName name="EM_034_4">#REF!</definedName>
    <definedName name="EM_034_5">#REF!</definedName>
    <definedName name="EM_034_6">#REF!</definedName>
    <definedName name="EM_034_7">#REF!</definedName>
    <definedName name="EM_034_8">#REF!</definedName>
    <definedName name="EM_034_9">#REF!</definedName>
    <definedName name="EM_035_1">#REF!</definedName>
    <definedName name="EM_035_10">#REF!</definedName>
    <definedName name="EM_035_11">#REF!</definedName>
    <definedName name="EM_035_12">#REF!</definedName>
    <definedName name="EM_035_13">#REF!</definedName>
    <definedName name="EM_035_14">#REF!</definedName>
    <definedName name="EM_035_15">#REF!</definedName>
    <definedName name="EM_035_16">#REF!</definedName>
    <definedName name="EM_035_17">#REF!</definedName>
    <definedName name="EM_035_18">#REF!</definedName>
    <definedName name="EM_035_2">#REF!</definedName>
    <definedName name="EM_035_3">#REF!</definedName>
    <definedName name="EM_035_4">#REF!</definedName>
    <definedName name="EM_035_5">#REF!</definedName>
    <definedName name="EM_035_6">#REF!</definedName>
    <definedName name="EM_035_7">#REF!</definedName>
    <definedName name="EM_035_8">#REF!</definedName>
    <definedName name="EM_035_9">#REF!</definedName>
    <definedName name="EM_036_1">#REF!</definedName>
    <definedName name="EM_036_10">#REF!</definedName>
    <definedName name="EM_036_11">#REF!</definedName>
    <definedName name="EM_036_12">#REF!</definedName>
    <definedName name="EM_036_13">#REF!</definedName>
    <definedName name="EM_036_14">#REF!</definedName>
    <definedName name="EM_036_15">#REF!</definedName>
    <definedName name="EM_036_16">#REF!</definedName>
    <definedName name="EM_036_17">#REF!</definedName>
    <definedName name="EM_036_18">#REF!</definedName>
    <definedName name="EM_036_2">#REF!</definedName>
    <definedName name="EM_036_3">#REF!</definedName>
    <definedName name="EM_036_4">#REF!</definedName>
    <definedName name="EM_036_5">#REF!</definedName>
    <definedName name="EM_036_6">#REF!</definedName>
    <definedName name="EM_036_7">#REF!</definedName>
    <definedName name="EM_036_8">#REF!</definedName>
    <definedName name="EM_036_9">#REF!</definedName>
    <definedName name="EM_037_1">#REF!</definedName>
    <definedName name="EM_037_10">#REF!</definedName>
    <definedName name="EM_037_11">#REF!</definedName>
    <definedName name="EM_037_12">#REF!</definedName>
    <definedName name="EM_037_13">#REF!</definedName>
    <definedName name="EM_037_14">#REF!</definedName>
    <definedName name="EM_037_15">#REF!</definedName>
    <definedName name="EM_037_16">#REF!</definedName>
    <definedName name="EM_037_17">#REF!</definedName>
    <definedName name="EM_037_18">#REF!</definedName>
    <definedName name="EM_037_2">#REF!</definedName>
    <definedName name="EM_037_3">#REF!</definedName>
    <definedName name="EM_037_4">#REF!</definedName>
    <definedName name="EM_037_5">#REF!</definedName>
    <definedName name="EM_037_6">#REF!</definedName>
    <definedName name="EM_037_7">#REF!</definedName>
    <definedName name="EM_037_8">#REF!</definedName>
    <definedName name="EM_037_9">#REF!</definedName>
    <definedName name="EM_038_1">#REF!</definedName>
    <definedName name="EM_038_10">#REF!</definedName>
    <definedName name="EM_038_11">#REF!</definedName>
    <definedName name="EM_038_12">#REF!</definedName>
    <definedName name="EM_038_13">#REF!</definedName>
    <definedName name="EM_038_14">#REF!</definedName>
    <definedName name="EM_038_15">#REF!</definedName>
    <definedName name="EM_038_16">#REF!</definedName>
    <definedName name="EM_038_17">#REF!</definedName>
    <definedName name="EM_038_18">#REF!</definedName>
    <definedName name="EM_038_2">#REF!</definedName>
    <definedName name="EM_038_3">#REF!</definedName>
    <definedName name="EM_038_4">#REF!</definedName>
    <definedName name="EM_038_5">#REF!</definedName>
    <definedName name="EM_038_6">#REF!</definedName>
    <definedName name="EM_038_7">#REF!</definedName>
    <definedName name="EM_038_8">#REF!</definedName>
    <definedName name="EM_038_9">#REF!</definedName>
    <definedName name="EM_039_1">#REF!</definedName>
    <definedName name="EM_039_10">#REF!</definedName>
    <definedName name="EM_039_11">#REF!</definedName>
    <definedName name="EM_039_12">#REF!</definedName>
    <definedName name="EM_039_13">#REF!</definedName>
    <definedName name="EM_039_14">#REF!</definedName>
    <definedName name="EM_039_15">#REF!</definedName>
    <definedName name="EM_039_16">#REF!</definedName>
    <definedName name="EM_039_17">#REF!</definedName>
    <definedName name="EM_039_18">#REF!</definedName>
    <definedName name="EM_039_2">#REF!</definedName>
    <definedName name="EM_039_3">#REF!</definedName>
    <definedName name="EM_039_4">#REF!</definedName>
    <definedName name="EM_039_5">#REF!</definedName>
    <definedName name="EM_039_6">#REF!</definedName>
    <definedName name="EM_039_7">#REF!</definedName>
    <definedName name="EM_039_8">#REF!</definedName>
    <definedName name="EM_039_9">#REF!</definedName>
    <definedName name="EM_051_14">#REF!</definedName>
    <definedName name="EM_051_15">#REF!</definedName>
    <definedName name="EM_051_16">#REF!</definedName>
    <definedName name="EM_051_17">#REF!</definedName>
    <definedName name="EM_051_18">#REF!</definedName>
    <definedName name="EM_052_14">#REF!</definedName>
    <definedName name="EM_052_15">#REF!</definedName>
    <definedName name="EM_052_16">#REF!</definedName>
    <definedName name="EM_052_17">#REF!</definedName>
    <definedName name="EM_052_18">#REF!</definedName>
    <definedName name="EM_053_14">#REF!</definedName>
    <definedName name="EM_053_15">#REF!</definedName>
    <definedName name="EM_053_16">#REF!</definedName>
    <definedName name="EM_053_17">#REF!</definedName>
    <definedName name="EM_053_18">#REF!</definedName>
    <definedName name="EM_054_14">#REF!</definedName>
    <definedName name="EM_054_15">#REF!</definedName>
    <definedName name="EM_054_16">#REF!</definedName>
    <definedName name="EM_054_17">#REF!</definedName>
    <definedName name="EM_054_18">#REF!</definedName>
    <definedName name="EM_055_14">#REF!</definedName>
    <definedName name="EM_055_15">#REF!</definedName>
    <definedName name="EM_055_16">#REF!</definedName>
    <definedName name="EM_055_17">#REF!</definedName>
    <definedName name="EM_055_18">#REF!</definedName>
    <definedName name="EM_056_14">#REF!</definedName>
    <definedName name="EM_056_15">#REF!</definedName>
    <definedName name="EM_056_16">#REF!</definedName>
    <definedName name="EM_056_17">#REF!</definedName>
    <definedName name="EM_056_18">#REF!</definedName>
    <definedName name="EM_057_14">#REF!</definedName>
    <definedName name="EM_057_15">#REF!</definedName>
    <definedName name="EM_057_16">#REF!</definedName>
    <definedName name="EM_057_17">#REF!</definedName>
    <definedName name="EM_057_18">#REF!</definedName>
    <definedName name="EM_058_14">#REF!</definedName>
    <definedName name="EM_058_15">#REF!</definedName>
    <definedName name="EM_058_16">#REF!</definedName>
    <definedName name="EM_058_17">#REF!</definedName>
    <definedName name="EM_058_18">#REF!</definedName>
    <definedName name="EM_059_14">#REF!</definedName>
    <definedName name="EM_059_15">#REF!</definedName>
    <definedName name="EM_059_16">#REF!</definedName>
    <definedName name="EM_059_17">#REF!</definedName>
    <definedName name="EM_059_18">#REF!</definedName>
    <definedName name="EM_060_14">#REF!</definedName>
    <definedName name="EM_060_15">#REF!</definedName>
    <definedName name="EM_060_16">#REF!</definedName>
    <definedName name="EM_060_17">#REF!</definedName>
    <definedName name="EM_060_18">#REF!</definedName>
    <definedName name="EM_061_14">#REF!</definedName>
    <definedName name="EM_061_15">#REF!</definedName>
    <definedName name="EM_061_16">#REF!</definedName>
    <definedName name="EM_061_17">#REF!</definedName>
    <definedName name="EM_061_18">#REF!</definedName>
    <definedName name="EM_062_14">#REF!</definedName>
    <definedName name="EM_062_15">#REF!</definedName>
    <definedName name="EM_062_16">#REF!</definedName>
    <definedName name="EM_062_17">#REF!</definedName>
    <definedName name="EM_062_18">#REF!</definedName>
    <definedName name="EM_063_14">#REF!</definedName>
    <definedName name="EM_063_15">#REF!</definedName>
    <definedName name="EM_063_16">#REF!</definedName>
    <definedName name="EM_063_17">#REF!</definedName>
    <definedName name="EM_063_18">#REF!</definedName>
    <definedName name="EM_064_14">#REF!</definedName>
    <definedName name="EM_064_15">#REF!</definedName>
    <definedName name="EM_064_16">#REF!</definedName>
    <definedName name="EM_064_17">#REF!</definedName>
    <definedName name="EM_064_18">#REF!</definedName>
    <definedName name="EM_065_14">#REF!</definedName>
    <definedName name="EM_065_15">#REF!</definedName>
    <definedName name="EM_065_16">#REF!</definedName>
    <definedName name="EM_065_17">#REF!</definedName>
    <definedName name="EM_065_18">#REF!</definedName>
    <definedName name="EM_066_14">#REF!</definedName>
    <definedName name="EM_066_15">#REF!</definedName>
    <definedName name="EM_066_16">#REF!</definedName>
    <definedName name="EM_066_17">#REF!</definedName>
    <definedName name="EM_066_18">#REF!</definedName>
    <definedName name="EM_067_14">#REF!</definedName>
    <definedName name="EM_067_15">#REF!</definedName>
    <definedName name="EM_067_16">#REF!</definedName>
    <definedName name="EM_067_17">#REF!</definedName>
    <definedName name="EM_067_18">#REF!</definedName>
    <definedName name="EM_068_14">#REF!</definedName>
    <definedName name="EM_068_15">#REF!</definedName>
    <definedName name="EM_068_16">#REF!</definedName>
    <definedName name="EM_068_17">#REF!</definedName>
    <definedName name="EM_068_18">#REF!</definedName>
    <definedName name="EM_069_14">#REF!</definedName>
    <definedName name="EM_069_15">#REF!</definedName>
    <definedName name="EM_069_16">#REF!</definedName>
    <definedName name="EM_069_17">#REF!</definedName>
    <definedName name="EM_069_18">#REF!</definedName>
    <definedName name="EM_070_14">#REF!</definedName>
    <definedName name="EM_070_15">#REF!</definedName>
    <definedName name="EM_070_16">#REF!</definedName>
    <definedName name="EM_070_17">#REF!</definedName>
    <definedName name="EM_070_18">#REF!</definedName>
    <definedName name="EM_071_14">#REF!</definedName>
    <definedName name="EM_071_15">#REF!</definedName>
    <definedName name="EM_071_16">#REF!</definedName>
    <definedName name="EM_071_17">#REF!</definedName>
    <definedName name="EM_071_18">#REF!</definedName>
    <definedName name="EM_072_14">#REF!</definedName>
    <definedName name="EM_072_15">#REF!</definedName>
    <definedName name="EM_072_16">#REF!</definedName>
    <definedName name="EM_072_17">#REF!</definedName>
    <definedName name="EM_072_18">#REF!</definedName>
    <definedName name="EM_073_14">#REF!</definedName>
    <definedName name="EM_073_15">#REF!</definedName>
    <definedName name="EM_073_16">#REF!</definedName>
    <definedName name="EM_073_17">#REF!</definedName>
    <definedName name="EM_073_18">#REF!</definedName>
    <definedName name="EM_074_14">#REF!</definedName>
    <definedName name="EM_074_15">#REF!</definedName>
    <definedName name="EM_074_16">#REF!</definedName>
    <definedName name="EM_074_17">#REF!</definedName>
    <definedName name="EM_074_18">#REF!</definedName>
    <definedName name="EMATWKG">#REF!</definedName>
    <definedName name="emb" localSheetId="11">{"Execavation",#N/A,FALSE,"furniture (employer)"}</definedName>
    <definedName name="emb">{"Execavation",#N/A,FALSE,"furniture (employer)"}</definedName>
    <definedName name="EMET">#REF!</definedName>
    <definedName name="eml">#REF!</definedName>
    <definedName name="empl_area1">#REF!</definedName>
    <definedName name="empl_area2">#REF!</definedName>
    <definedName name="empl_area3">#REF!</definedName>
    <definedName name="empl_area4">#REF!</definedName>
    <definedName name="empl_area5">#REF!</definedName>
    <definedName name="empl_bdeg1">#REF!</definedName>
    <definedName name="empl_bdeg2">#REF!</definedName>
    <definedName name="empl_birth_dt">#REF!</definedName>
    <definedName name="empl_bpp1">#REF!</definedName>
    <definedName name="empl_bpp2">#REF!</definedName>
    <definedName name="empl_btgt1">#REF!</definedName>
    <definedName name="empl_btgt2">#REF!</definedName>
    <definedName name="empl_bwt1">#REF!</definedName>
    <definedName name="empl_bwt2">#REF!</definedName>
    <definedName name="empl_carr_comp">#REF!</definedName>
    <definedName name="empl_carr_own">#REF!</definedName>
    <definedName name="empl_imp1">#REF!</definedName>
    <definedName name="empl_imp2">#REF!</definedName>
    <definedName name="empl_imp3">#REF!</definedName>
    <definedName name="empl_imp4">#REF!</definedName>
    <definedName name="empl_imp5">#REF!</definedName>
    <definedName name="empl_job_title">#REF!</definedName>
    <definedName name="empl_join_dt">#REF!</definedName>
    <definedName name="empl_loc">#REF!</definedName>
    <definedName name="empl_name">#REF!</definedName>
    <definedName name="empl_no">#REF!</definedName>
    <definedName name="empl_pdeg1">#REF!</definedName>
    <definedName name="empl_pdeg2">#REF!</definedName>
    <definedName name="empl_pdeg3">#REF!</definedName>
    <definedName name="empl_pdeg4">#REF!</definedName>
    <definedName name="empl_pdeg5">#REF!</definedName>
    <definedName name="empl_period">#REF!</definedName>
    <definedName name="empl_pp_dt">#REF!</definedName>
    <definedName name="empl_ppp1">#REF!</definedName>
    <definedName name="empl_ppp2">#REF!</definedName>
    <definedName name="empl_ppp3">#REF!</definedName>
    <definedName name="empl_ppp4">#REF!</definedName>
    <definedName name="empl_ppp5">#REF!</definedName>
    <definedName name="empl_prog1">#REF!</definedName>
    <definedName name="empl_prog2">#REF!</definedName>
    <definedName name="empl_prog3">#REF!</definedName>
    <definedName name="empl_prog4">#REF!</definedName>
    <definedName name="empl_prog5">#REF!</definedName>
    <definedName name="empl_ptgt1">#REF!</definedName>
    <definedName name="empl_ptgt2">#REF!</definedName>
    <definedName name="empl_ptgt3">#REF!</definedName>
    <definedName name="empl_ptgt4">#REF!</definedName>
    <definedName name="empl_ptgt5">#REF!</definedName>
    <definedName name="empl_pwt1">#REF!</definedName>
    <definedName name="empl_pwt2">#REF!</definedName>
    <definedName name="empl_pwt3">#REF!</definedName>
    <definedName name="empl_pwt4">#REF!</definedName>
    <definedName name="empl_pwt5">#REF!</definedName>
    <definedName name="empl_revw_id">#REF!</definedName>
    <definedName name="empl_summ">#REF!</definedName>
    <definedName name="empl_wl">#REF!</definedName>
    <definedName name="Employees">#REF!</definedName>
    <definedName name="EMUCK">'[24]Cost of O &amp; O'!$F$9</definedName>
    <definedName name="En">#REF!</definedName>
    <definedName name="End_Bal">#REF!</definedName>
    <definedName name="Ende">#REF!</definedName>
    <definedName name="eng" localSheetId="17">[33]drg!#REF!</definedName>
    <definedName name="eng" localSheetId="10">[33]drg!#REF!</definedName>
    <definedName name="ENG" localSheetId="11">#REF!</definedName>
    <definedName name="eng">[33]drg!#REF!</definedName>
    <definedName name="ENGG">#REF!</definedName>
    <definedName name="Engg_charges">#REF!</definedName>
    <definedName name="engineering" localSheetId="17">[102]A!#REF!</definedName>
    <definedName name="engineering" localSheetId="10">[102]A!#REF!</definedName>
    <definedName name="engineering">[102]A!#REF!</definedName>
    <definedName name="Enot">#REF!</definedName>
    <definedName name="EOL">#REF!</definedName>
    <definedName name="Epa">[103]Data!$C$20</definedName>
    <definedName name="Epi">#REF!</definedName>
    <definedName name="eq_index">#REF!</definedName>
    <definedName name="EQMOB">#REF!</definedName>
    <definedName name="EQUIPCOM">#REF!</definedName>
    <definedName name="EquipmentType">#REF!</definedName>
    <definedName name="er">#REF!</definedName>
    <definedName name="ere" localSheetId="11">#REF!</definedName>
    <definedName name="ERE">IFERROR(LEFT(INDEX([55]EREC!$H$3:$H$97,MATCH('[55]  '!$C1,[55]EREC!$B$3:$B$97,0)),3),"")</definedName>
    <definedName name="ERE_RATE" localSheetId="11">IF([104]EREC_BAL!$G1&gt;=44242,_xlfn.XLOOKUP([104]EREC_BAL!$C1,[104]RATE!$A$3:$A$36,[104]RATE!$B$3:$B$36),0)</definedName>
    <definedName name="ERE_RATE">IF([104]EREC_BAL!$G1&gt;=44242,_xlfn.XLOOKUP([104]EREC_BAL!$C1,[104]RATE!$A$3:$A$36,[104]RATE!$B$3:$B$36),0)</definedName>
    <definedName name="erec">#REF!</definedName>
    <definedName name="erecps">#REF!</definedName>
    <definedName name="erection">#REF!</definedName>
    <definedName name="ErectionTool">OFFSET(#REF!,0,0,COUNTA(#REF!),1)</definedName>
    <definedName name="ERIP">'[24]Cost of O &amp; O'!$F$10</definedName>
    <definedName name="ERT" localSheetId="11">IFERROR(LEFT(INDEX(#REF!,MATCH(#REF!,#REF!,0)),3),"")</definedName>
    <definedName name="ERT">IFERROR(LEFT(INDEX([55]ERT!$G$59:$G$153,MATCH('[55]  '!$C1,[55]ERT!$B$59:$B$153,0)),3),"")</definedName>
    <definedName name="ERTYYWWS" localSheetId="11">{"form-D1",#N/A,FALSE,"FORM-D1";"form-D1_amt",#N/A,FALSE,"FORM-D1"}</definedName>
    <definedName name="ERTYYWWS">{"form-D1",#N/A,FALSE,"FORM-D1";"form-D1_amt",#N/A,FALSE,"FORM-D1"}</definedName>
    <definedName name="ERV" localSheetId="11">#REF!</definedName>
    <definedName name="ERV">#REF!</definedName>
    <definedName name="eryq43y7">'[100]FORM-16'!$A$63:$J$135</definedName>
    <definedName name="Es">#REF!</definedName>
    <definedName name="Es___0">#REF!</definedName>
    <definedName name="Es___13">#REF!</definedName>
    <definedName name="ESC_BOHW" localSheetId="11">#REF!</definedName>
    <definedName name="ESC_BOHW">#REF!</definedName>
    <definedName name="ESC_BOSW" localSheetId="11">#REF!</definedName>
    <definedName name="ESC_BOSW">#REF!</definedName>
    <definedName name="ESC_IDTOHW">#REF!</definedName>
    <definedName name="ESC_IDTOSW">#REF!</definedName>
    <definedName name="ESC_IMPHW">#REF!</definedName>
    <definedName name="ESC_IMPSW">#REF!</definedName>
    <definedName name="ESC_SER">#REF!</definedName>
    <definedName name="ESC_TRHW">#REF!</definedName>
    <definedName name="ESC_TRSW">#REF!</definedName>
    <definedName name="ESCALATION1">'[105]Rate Analysis'!#REF!</definedName>
    <definedName name="ESCPRD_BOHW">#REF!</definedName>
    <definedName name="ESCPRD_BOSW">#REF!</definedName>
    <definedName name="ESCPRD_IDTOHW">#REF!</definedName>
    <definedName name="ESCPRD_IDTOSW">#REF!</definedName>
    <definedName name="ESCPRD_IMPHW">#REF!</definedName>
    <definedName name="ESCPRD_IMPSW">#REF!</definedName>
    <definedName name="ESCPRD_TRHW">#REF!</definedName>
    <definedName name="ESCPRD_TRSW">#REF!</definedName>
    <definedName name="eskal">#REF!</definedName>
    <definedName name="Est">#REF!</definedName>
    <definedName name="Estep">#REF!</definedName>
    <definedName name="Et">#REF!</definedName>
    <definedName name="Et___0">#REF!</definedName>
    <definedName name="Et___13">#REF!</definedName>
    <definedName name="Eta">#REF!</definedName>
    <definedName name="etaa">#REF!</definedName>
    <definedName name="Eth">#REF!</definedName>
    <definedName name="Etouch">INDIRECT(VLOOKUP(#REF!,#REF!,1,0))</definedName>
    <definedName name="etu">'[106]FORM-16'!$A$63:$J$135</definedName>
    <definedName name="ETUDEBT">#REF!</definedName>
    <definedName name="etwet">#REF!</definedName>
    <definedName name="eun">#REF!</definedName>
    <definedName name="EUR">#REF!</definedName>
    <definedName name="EURO">#REF!</definedName>
    <definedName name="EVA">#REF!</definedName>
    <definedName name="ew">#REF!,#REF!,#REF!,#REF!,#REF!,#REF!,#REF!,#REF!,#REF!,#REF!,#REF!,#REF!,#REF!</definedName>
    <definedName name="ewer" localSheetId="11">{"'PROFITABILITY'!$A$1:$F$45"}</definedName>
    <definedName name="ewer">{"'PROFITABILITY'!$A$1:$F$45"}</definedName>
    <definedName name="EWWW" localSheetId="11">{"form-D1",#N/A,FALSE,"FORM-D1";"form-D1_amt",#N/A,FALSE,"FORM-D1"}</definedName>
    <definedName name="EWWW">{"form-D1",#N/A,FALSE,"FORM-D1";"form-D1_amt",#N/A,FALSE,"FORM-D1"}</definedName>
    <definedName name="ex">#REF!</definedName>
    <definedName name="ex_joint">#REF!</definedName>
    <definedName name="Ex_Rate_LC_per_FC">#REF!</definedName>
    <definedName name="ExcavatorPOL">'[64]Basic Rates'!$C$29</definedName>
    <definedName name="excavcl">#REF!</definedName>
    <definedName name="Excel_BuiltIn__FilterDatabase_1">#REF!</definedName>
    <definedName name="Excel_BuiltIn__FilterDatabase_1_16">#REF!</definedName>
    <definedName name="Excel_BuiltIn__FilterDatabase_1_18">#REF!</definedName>
    <definedName name="Excel_BuiltIn__FilterDatabase_1_18_16">#REF!</definedName>
    <definedName name="Excel_BuiltIn__FilterDatabase_1_18_2">#REF!</definedName>
    <definedName name="Excel_BuiltIn__FilterDatabase_1_18_27">#REF!</definedName>
    <definedName name="Excel_BuiltIn__FilterDatabase_1_18_4">#REF!</definedName>
    <definedName name="Excel_BuiltIn__FilterDatabase_1_2">#REF!</definedName>
    <definedName name="Excel_BuiltIn__FilterDatabase_1_27">#REF!</definedName>
    <definedName name="Excel_BuiltIn__FilterDatabase_1_4">#REF!</definedName>
    <definedName name="Excel_BuiltIn__FilterDatabase_14_16">#REF!</definedName>
    <definedName name="Excel_BuiltIn__FilterDatabase_14_16_16">#REF!</definedName>
    <definedName name="Excel_BuiltIn__FilterDatabase_14_16_2">#REF!</definedName>
    <definedName name="Excel_BuiltIn__FilterDatabase_14_16_27">#REF!</definedName>
    <definedName name="Excel_BuiltIn__FilterDatabase_14_16_4">#REF!</definedName>
    <definedName name="Excel_BuiltIn__FilterDatabase_14_16_5">#REF!</definedName>
    <definedName name="Excel_BuiltIn__FilterDatabase_23">#REF!</definedName>
    <definedName name="Excel_BuiltIn__FilterDatabase_26">#REF!</definedName>
    <definedName name="Excel_BuiltIn__FilterDatabase_26_16">#REF!</definedName>
    <definedName name="Excel_BuiltIn__FilterDatabase_26_2">#REF!</definedName>
    <definedName name="Excel_BuiltIn__FilterDatabase_26_27">#REF!</definedName>
    <definedName name="Excel_BuiltIn__FilterDatabase_26_4">#REF!</definedName>
    <definedName name="Excel_BuiltIn__FilterDatabase_28">#REF!</definedName>
    <definedName name="Excel_BuiltIn__FilterDatabase_28_16">#REF!</definedName>
    <definedName name="Excel_BuiltIn__FilterDatabase_28_2">#REF!</definedName>
    <definedName name="Excel_BuiltIn__FilterDatabase_28_27">#REF!</definedName>
    <definedName name="Excel_BuiltIn__FilterDatabase_28_4">#REF!</definedName>
    <definedName name="Excel_BuiltIn__FilterDatabase_3" localSheetId="17">#REF!</definedName>
    <definedName name="Excel_BuiltIn__FilterDatabase_3" localSheetId="10">#REF!</definedName>
    <definedName name="Excel_BuiltIn__FilterDatabase_3" localSheetId="11">NA()</definedName>
    <definedName name="Excel_BuiltIn__FilterDatabase_3">#REF!</definedName>
    <definedName name="Excel_BuiltIn__FilterDatabase_31">#REF!</definedName>
    <definedName name="Excel_BuiltIn__FilterDatabase_31_1">#REF!</definedName>
    <definedName name="Excel_BuiltIn__FilterDatabase_31_16">#REF!</definedName>
    <definedName name="Excel_BuiltIn__FilterDatabase_31_2">#REF!</definedName>
    <definedName name="Excel_BuiltIn__FilterDatabase_31_27">#REF!</definedName>
    <definedName name="Excel_BuiltIn__FilterDatabase_31_4">#REF!</definedName>
    <definedName name="Excel_BuiltIn__FilterDatabase_4" localSheetId="17">#REF!</definedName>
    <definedName name="Excel_BuiltIn__FilterDatabase_4" localSheetId="10">#REF!</definedName>
    <definedName name="Excel_BuiltIn__FilterDatabase_4">#REF!</definedName>
    <definedName name="Excel_BuiltIn__FilterDatabase_5" localSheetId="17">#REF!</definedName>
    <definedName name="Excel_BuiltIn__FilterDatabase_5" localSheetId="10">#REF!</definedName>
    <definedName name="Excel_BuiltIn__FilterDatabase_5">#REF!</definedName>
    <definedName name="Excel_BuiltIn__FilterDatabase_50">#REF!</definedName>
    <definedName name="Excel_BuiltIn__FilterDatabase_50_16">#REF!</definedName>
    <definedName name="Excel_BuiltIn__FilterDatabase_50_2">#REF!</definedName>
    <definedName name="Excel_BuiltIn__FilterDatabase_50_27">#REF!</definedName>
    <definedName name="Excel_BuiltIn__FilterDatabase_50_4">#REF!</definedName>
    <definedName name="Excel_BuiltIn__FilterDatabase_6" localSheetId="17">#REF!</definedName>
    <definedName name="Excel_BuiltIn__FilterDatabase_6" localSheetId="10">#REF!</definedName>
    <definedName name="Excel_BuiltIn__FilterDatabase_6">#REF!</definedName>
    <definedName name="Excel_BuiltIn__FilterDatabase_7_8">#REF!</definedName>
    <definedName name="Excel_BuiltIn__FilterDatabase_7_8_16">#REF!</definedName>
    <definedName name="Excel_BuiltIn__FilterDatabase_7_8_2">#REF!</definedName>
    <definedName name="Excel_BuiltIn__FilterDatabase_7_8_27">#REF!</definedName>
    <definedName name="Excel_BuiltIn__FilterDatabase_7_8_4">#REF!</definedName>
    <definedName name="Excel_BuiltIn__FilterDatabase_7_8_5">#REF!</definedName>
    <definedName name="Excel_BuiltIn_Database_0">"$#REF!.$A$1:$N$4078"</definedName>
    <definedName name="Excel_BuiltIn_Print_Area">"$#REF!.$A$1:$Z$38"</definedName>
    <definedName name="Excel_BuiltIn_Print_Area_1" localSheetId="11">#REF!</definedName>
    <definedName name="Excel_BuiltIn_Print_Area_1">"$#REF!.$A$1:$O$46"</definedName>
    <definedName name="Excel_BuiltIn_Print_Area_1_1">#REF!</definedName>
    <definedName name="Excel_BuiltIn_Print_Area_1_1_1">#REF!</definedName>
    <definedName name="Excel_BuiltIn_Print_Area_1_1_1_16">#REF!</definedName>
    <definedName name="Excel_BuiltIn_Print_Area_1_1_1_2">#REF!</definedName>
    <definedName name="Excel_BuiltIn_Print_Area_1_1_1_27">#REF!</definedName>
    <definedName name="Excel_BuiltIn_Print_Area_1_1_1_4">#REF!</definedName>
    <definedName name="Excel_BuiltIn_Print_Area_1_1_1_41">#REF!</definedName>
    <definedName name="Excel_BuiltIn_Print_Area_1_1_16">#REF!</definedName>
    <definedName name="Excel_BuiltIn_Print_Area_1_1_2">#REF!</definedName>
    <definedName name="Excel_BuiltIn_Print_Area_1_1_27">#REF!</definedName>
    <definedName name="Excel_BuiltIn_Print_Area_1_1_4">#REF!</definedName>
    <definedName name="Excel_BuiltIn_Print_Area_1_1_41">#REF!</definedName>
    <definedName name="Excel_BuiltIn_Print_Area_1_16">#REF!</definedName>
    <definedName name="Excel_BuiltIn_Print_Area_1_18">#REF!</definedName>
    <definedName name="Excel_BuiltIn_Print_Area_1_18_16">#REF!</definedName>
    <definedName name="Excel_BuiltIn_Print_Area_1_18_2">#REF!</definedName>
    <definedName name="Excel_BuiltIn_Print_Area_1_18_27">#REF!</definedName>
    <definedName name="Excel_BuiltIn_Print_Area_1_18_4">#REF!</definedName>
    <definedName name="Excel_BuiltIn_Print_Area_1_2">#REF!</definedName>
    <definedName name="Excel_BuiltIn_Print_Area_1_27">#REF!</definedName>
    <definedName name="Excel_BuiltIn_Print_Area_1_4">#REF!</definedName>
    <definedName name="Excel_BuiltIn_Print_Area_10">#REF!</definedName>
    <definedName name="Excel_BuiltIn_Print_Area_10_1">#REF!</definedName>
    <definedName name="Excel_BuiltIn_Print_Area_10_1_1">#REF!</definedName>
    <definedName name="Excel_BuiltIn_Print_Area_10_1_1_1">#REF!</definedName>
    <definedName name="Excel_BuiltIn_Print_Area_10_1_1_1_1">#REF!</definedName>
    <definedName name="Excel_BuiltIn_Print_Area_10_1_1_1_1_1">#REF!</definedName>
    <definedName name="Excel_BuiltIn_Print_Area_10_1_1_1_1_1_1">#REF!</definedName>
    <definedName name="Excel_BuiltIn_Print_Area_10_1_1_1_1_1_1_1">#REF!</definedName>
    <definedName name="Excel_BuiltIn_Print_Area_10_1_1_1_16">#REF!</definedName>
    <definedName name="Excel_BuiltIn_Print_Area_10_1_1_1_2">#REF!</definedName>
    <definedName name="Excel_BuiltIn_Print_Area_10_1_1_1_27">#REF!</definedName>
    <definedName name="Excel_BuiltIn_Print_Area_10_1_1_1_4">#REF!</definedName>
    <definedName name="Excel_BuiltIn_Print_Area_10_1_1_16">#REF!</definedName>
    <definedName name="Excel_BuiltIn_Print_Area_10_1_1_16_1">#REF!</definedName>
    <definedName name="Excel_BuiltIn_Print_Area_10_1_1_2">#REF!</definedName>
    <definedName name="Excel_BuiltIn_Print_Area_10_1_1_2_1">#REF!</definedName>
    <definedName name="Excel_BuiltIn_Print_Area_10_1_1_27">#REF!</definedName>
    <definedName name="Excel_BuiltIn_Print_Area_10_1_1_27_1">#REF!</definedName>
    <definedName name="Excel_BuiltIn_Print_Area_10_1_1_4">#REF!</definedName>
    <definedName name="Excel_BuiltIn_Print_Area_10_1_1_4_1">#REF!</definedName>
    <definedName name="Excel_BuiltIn_Print_Area_10_1_10">#REF!</definedName>
    <definedName name="Excel_BuiltIn_Print_Area_10_1_10_16">#REF!</definedName>
    <definedName name="Excel_BuiltIn_Print_Area_10_1_10_2">#REF!</definedName>
    <definedName name="Excel_BuiltIn_Print_Area_10_1_10_27">#REF!</definedName>
    <definedName name="Excel_BuiltIn_Print_Area_10_1_10_4">#REF!</definedName>
    <definedName name="Excel_BuiltIn_Print_Area_10_1_11">#REF!</definedName>
    <definedName name="Excel_BuiltIn_Print_Area_10_1_11_16">#REF!</definedName>
    <definedName name="Excel_BuiltIn_Print_Area_10_1_11_2">#REF!</definedName>
    <definedName name="Excel_BuiltIn_Print_Area_10_1_11_27">#REF!</definedName>
    <definedName name="Excel_BuiltIn_Print_Area_10_1_11_4">#REF!</definedName>
    <definedName name="Excel_BuiltIn_Print_Area_10_1_12">#REF!</definedName>
    <definedName name="Excel_BuiltIn_Print_Area_10_1_12_16">#REF!</definedName>
    <definedName name="Excel_BuiltIn_Print_Area_10_1_12_2">#REF!</definedName>
    <definedName name="Excel_BuiltIn_Print_Area_10_1_12_27">#REF!</definedName>
    <definedName name="Excel_BuiltIn_Print_Area_10_1_12_4">#REF!</definedName>
    <definedName name="Excel_BuiltIn_Print_Area_10_1_13">#REF!</definedName>
    <definedName name="Excel_BuiltIn_Print_Area_10_1_13_16">#REF!</definedName>
    <definedName name="Excel_BuiltIn_Print_Area_10_1_13_2">#REF!</definedName>
    <definedName name="Excel_BuiltIn_Print_Area_10_1_13_27">#REF!</definedName>
    <definedName name="Excel_BuiltIn_Print_Area_10_1_13_4">#REF!</definedName>
    <definedName name="Excel_BuiltIn_Print_Area_10_1_14">#REF!</definedName>
    <definedName name="Excel_BuiltIn_Print_Area_10_1_14_16">#REF!</definedName>
    <definedName name="Excel_BuiltIn_Print_Area_10_1_14_2">#REF!</definedName>
    <definedName name="Excel_BuiltIn_Print_Area_10_1_14_27">#REF!</definedName>
    <definedName name="Excel_BuiltIn_Print_Area_10_1_14_4">#REF!</definedName>
    <definedName name="Excel_BuiltIn_Print_Area_10_1_15">#REF!</definedName>
    <definedName name="Excel_BuiltIn_Print_Area_10_1_15_16">#REF!</definedName>
    <definedName name="Excel_BuiltIn_Print_Area_10_1_15_2">#REF!</definedName>
    <definedName name="Excel_BuiltIn_Print_Area_10_1_15_27">#REF!</definedName>
    <definedName name="Excel_BuiltIn_Print_Area_10_1_15_4">#REF!</definedName>
    <definedName name="Excel_BuiltIn_Print_Area_10_1_16">#REF!</definedName>
    <definedName name="Excel_BuiltIn_Print_Area_10_1_16_1">#REF!</definedName>
    <definedName name="Excel_BuiltIn_Print_Area_10_1_16_16">#REF!</definedName>
    <definedName name="Excel_BuiltIn_Print_Area_10_1_16_2">#REF!</definedName>
    <definedName name="Excel_BuiltIn_Print_Area_10_1_16_2_1">#REF!</definedName>
    <definedName name="Excel_BuiltIn_Print_Area_10_1_16_27">#REF!</definedName>
    <definedName name="Excel_BuiltIn_Print_Area_10_1_16_4">#REF!</definedName>
    <definedName name="Excel_BuiltIn_Print_Area_10_1_17">#REF!</definedName>
    <definedName name="Excel_BuiltIn_Print_Area_10_1_17_16">#REF!</definedName>
    <definedName name="Excel_BuiltIn_Print_Area_10_1_17_2">#REF!</definedName>
    <definedName name="Excel_BuiltIn_Print_Area_10_1_17_27">#REF!</definedName>
    <definedName name="Excel_BuiltIn_Print_Area_10_1_17_4">#REF!</definedName>
    <definedName name="Excel_BuiltIn_Print_Area_10_1_2">#REF!</definedName>
    <definedName name="Excel_BuiltIn_Print_Area_10_1_2_1">#REF!</definedName>
    <definedName name="Excel_BuiltIn_Print_Area_10_1_2_16">#REF!</definedName>
    <definedName name="Excel_BuiltIn_Print_Area_10_1_2_2">#REF!</definedName>
    <definedName name="Excel_BuiltIn_Print_Area_10_1_2_2_1">#REF!</definedName>
    <definedName name="Excel_BuiltIn_Print_Area_10_1_2_27">#REF!</definedName>
    <definedName name="Excel_BuiltIn_Print_Area_10_1_2_4">#REF!</definedName>
    <definedName name="Excel_BuiltIn_Print_Area_10_1_20">#REF!</definedName>
    <definedName name="Excel_BuiltIn_Print_Area_10_1_20_16">#REF!</definedName>
    <definedName name="Excel_BuiltIn_Print_Area_10_1_20_2">#REF!</definedName>
    <definedName name="Excel_BuiltIn_Print_Area_10_1_20_27">#REF!</definedName>
    <definedName name="Excel_BuiltIn_Print_Area_10_1_20_4">#REF!</definedName>
    <definedName name="Excel_BuiltIn_Print_Area_10_1_27">#REF!</definedName>
    <definedName name="Excel_BuiltIn_Print_Area_10_1_3">#REF!</definedName>
    <definedName name="Excel_BuiltIn_Print_Area_10_1_3_16">#REF!</definedName>
    <definedName name="Excel_BuiltIn_Print_Area_10_1_3_2">#REF!</definedName>
    <definedName name="Excel_BuiltIn_Print_Area_10_1_3_27">#REF!</definedName>
    <definedName name="Excel_BuiltIn_Print_Area_10_1_3_4">#REF!</definedName>
    <definedName name="Excel_BuiltIn_Print_Area_10_1_4">#REF!</definedName>
    <definedName name="Excel_BuiltIn_Print_Area_10_1_4_1">#REF!</definedName>
    <definedName name="Excel_BuiltIn_Print_Area_10_1_5">#REF!</definedName>
    <definedName name="Excel_BuiltIn_Print_Area_10_1_5_1">#REF!</definedName>
    <definedName name="Excel_BuiltIn_Print_Area_10_1_5_16">#REF!</definedName>
    <definedName name="Excel_BuiltIn_Print_Area_10_1_5_2">#REF!</definedName>
    <definedName name="Excel_BuiltIn_Print_Area_10_1_5_27">#REF!</definedName>
    <definedName name="Excel_BuiltIn_Print_Area_10_1_5_4">#REF!</definedName>
    <definedName name="Excel_BuiltIn_Print_Area_10_1_6">#REF!</definedName>
    <definedName name="Excel_BuiltIn_Print_Area_10_1_6_16">#REF!</definedName>
    <definedName name="Excel_BuiltIn_Print_Area_10_1_6_2">#REF!</definedName>
    <definedName name="Excel_BuiltIn_Print_Area_10_1_6_27">#REF!</definedName>
    <definedName name="Excel_BuiltIn_Print_Area_10_1_6_4">#REF!</definedName>
    <definedName name="Excel_BuiltIn_Print_Area_10_1_7">#REF!</definedName>
    <definedName name="Excel_BuiltIn_Print_Area_10_1_7_16">#REF!</definedName>
    <definedName name="Excel_BuiltIn_Print_Area_10_1_7_2">#REF!</definedName>
    <definedName name="Excel_BuiltIn_Print_Area_10_1_7_27">#REF!</definedName>
    <definedName name="Excel_BuiltIn_Print_Area_10_1_7_4">#REF!</definedName>
    <definedName name="Excel_BuiltIn_Print_Area_10_1_8">#REF!</definedName>
    <definedName name="Excel_BuiltIn_Print_Area_10_1_8_16">#REF!</definedName>
    <definedName name="Excel_BuiltIn_Print_Area_10_1_8_2">#REF!</definedName>
    <definedName name="Excel_BuiltIn_Print_Area_10_1_8_27">#REF!</definedName>
    <definedName name="Excel_BuiltIn_Print_Area_10_1_8_4">#REF!</definedName>
    <definedName name="Excel_BuiltIn_Print_Area_10_1_9">#REF!</definedName>
    <definedName name="Excel_BuiltIn_Print_Area_10_1_9_16">#REF!</definedName>
    <definedName name="Excel_BuiltIn_Print_Area_10_1_9_2">#REF!</definedName>
    <definedName name="Excel_BuiltIn_Print_Area_10_1_9_27">#REF!</definedName>
    <definedName name="Excel_BuiltIn_Print_Area_10_1_9_4">#REF!</definedName>
    <definedName name="Excel_BuiltIn_Print_Area_10_16">#REF!</definedName>
    <definedName name="Excel_BuiltIn_Print_Area_10_2">#REF!</definedName>
    <definedName name="Excel_BuiltIn_Print_Area_10_27">#REF!</definedName>
    <definedName name="Excel_BuiltIn_Print_Area_10_4">#REF!</definedName>
    <definedName name="Excel_BuiltIn_Print_Area_10_8">#REF!</definedName>
    <definedName name="Excel_BuiltIn_Print_Area_10_8_16">#REF!</definedName>
    <definedName name="Excel_BuiltIn_Print_Area_10_8_2">#REF!</definedName>
    <definedName name="Excel_BuiltIn_Print_Area_10_8_27">#REF!</definedName>
    <definedName name="Excel_BuiltIn_Print_Area_10_8_4">#REF!</definedName>
    <definedName name="Excel_BuiltIn_Print_Area_11">#REF!</definedName>
    <definedName name="Excel_BuiltIn_Print_Area_11_1">#REF!</definedName>
    <definedName name="Excel_BuiltIn_Print_Area_11_1_1">#REF!</definedName>
    <definedName name="Excel_BuiltIn_Print_Area_11_1_1_16">#REF!</definedName>
    <definedName name="Excel_BuiltIn_Print_Area_11_1_1_2">#REF!</definedName>
    <definedName name="Excel_BuiltIn_Print_Area_11_1_1_27">#REF!</definedName>
    <definedName name="Excel_BuiltIn_Print_Area_11_1_1_4">#REF!</definedName>
    <definedName name="Excel_BuiltIn_Print_Area_11_1_10">#REF!</definedName>
    <definedName name="Excel_BuiltIn_Print_Area_11_1_10_16">#REF!</definedName>
    <definedName name="Excel_BuiltIn_Print_Area_11_1_10_2">#REF!</definedName>
    <definedName name="Excel_BuiltIn_Print_Area_11_1_10_27">#REF!</definedName>
    <definedName name="Excel_BuiltIn_Print_Area_11_1_10_4">#REF!</definedName>
    <definedName name="Excel_BuiltIn_Print_Area_11_1_11">#REF!</definedName>
    <definedName name="Excel_BuiltIn_Print_Area_11_1_11_16">#REF!</definedName>
    <definedName name="Excel_BuiltIn_Print_Area_11_1_11_2">#REF!</definedName>
    <definedName name="Excel_BuiltIn_Print_Area_11_1_11_27">#REF!</definedName>
    <definedName name="Excel_BuiltIn_Print_Area_11_1_11_4">#REF!</definedName>
    <definedName name="Excel_BuiltIn_Print_Area_11_1_12">#REF!</definedName>
    <definedName name="Excel_BuiltIn_Print_Area_11_1_12_16">#REF!</definedName>
    <definedName name="Excel_BuiltIn_Print_Area_11_1_12_2">#REF!</definedName>
    <definedName name="Excel_BuiltIn_Print_Area_11_1_12_27">#REF!</definedName>
    <definedName name="Excel_BuiltIn_Print_Area_11_1_12_4">#REF!</definedName>
    <definedName name="Excel_BuiltIn_Print_Area_11_1_13">#REF!</definedName>
    <definedName name="Excel_BuiltIn_Print_Area_11_1_13_16">#REF!</definedName>
    <definedName name="Excel_BuiltIn_Print_Area_11_1_13_2">#REF!</definedName>
    <definedName name="Excel_BuiltIn_Print_Area_11_1_13_27">#REF!</definedName>
    <definedName name="Excel_BuiltIn_Print_Area_11_1_13_4">#REF!</definedName>
    <definedName name="Excel_BuiltIn_Print_Area_11_1_14">#REF!</definedName>
    <definedName name="Excel_BuiltIn_Print_Area_11_1_14_16">#REF!</definedName>
    <definedName name="Excel_BuiltIn_Print_Area_11_1_14_2">#REF!</definedName>
    <definedName name="Excel_BuiltIn_Print_Area_11_1_14_27">#REF!</definedName>
    <definedName name="Excel_BuiltIn_Print_Area_11_1_14_4">#REF!</definedName>
    <definedName name="Excel_BuiltIn_Print_Area_11_1_15">#REF!</definedName>
    <definedName name="Excel_BuiltIn_Print_Area_11_1_15_16">#REF!</definedName>
    <definedName name="Excel_BuiltIn_Print_Area_11_1_15_2">#REF!</definedName>
    <definedName name="Excel_BuiltIn_Print_Area_11_1_15_27">#REF!</definedName>
    <definedName name="Excel_BuiltIn_Print_Area_11_1_15_4">#REF!</definedName>
    <definedName name="Excel_BuiltIn_Print_Area_11_1_16">#REF!</definedName>
    <definedName name="Excel_BuiltIn_Print_Area_11_1_16_1">#REF!</definedName>
    <definedName name="Excel_BuiltIn_Print_Area_11_1_16_16">#REF!</definedName>
    <definedName name="Excel_BuiltIn_Print_Area_11_1_16_2">#REF!</definedName>
    <definedName name="Excel_BuiltIn_Print_Area_11_1_16_27">#REF!</definedName>
    <definedName name="Excel_BuiltIn_Print_Area_11_1_16_4">#REF!</definedName>
    <definedName name="Excel_BuiltIn_Print_Area_11_1_17">#REF!</definedName>
    <definedName name="Excel_BuiltIn_Print_Area_11_1_17_16">#REF!</definedName>
    <definedName name="Excel_BuiltIn_Print_Area_11_1_17_2">#REF!</definedName>
    <definedName name="Excel_BuiltIn_Print_Area_11_1_17_27">#REF!</definedName>
    <definedName name="Excel_BuiltIn_Print_Area_11_1_17_4">#REF!</definedName>
    <definedName name="Excel_BuiltIn_Print_Area_11_1_2">#REF!</definedName>
    <definedName name="Excel_BuiltIn_Print_Area_11_1_2_1">#REF!</definedName>
    <definedName name="Excel_BuiltIn_Print_Area_11_1_2_16">#REF!</definedName>
    <definedName name="Excel_BuiltIn_Print_Area_11_1_2_2">#REF!</definedName>
    <definedName name="Excel_BuiltIn_Print_Area_11_1_2_27">#REF!</definedName>
    <definedName name="Excel_BuiltIn_Print_Area_11_1_2_4">#REF!</definedName>
    <definedName name="Excel_BuiltIn_Print_Area_11_1_20">#REF!</definedName>
    <definedName name="Excel_BuiltIn_Print_Area_11_1_20_16">#REF!</definedName>
    <definedName name="Excel_BuiltIn_Print_Area_11_1_20_2">#REF!</definedName>
    <definedName name="Excel_BuiltIn_Print_Area_11_1_20_27">#REF!</definedName>
    <definedName name="Excel_BuiltIn_Print_Area_11_1_20_4">#REF!</definedName>
    <definedName name="Excel_BuiltIn_Print_Area_11_1_27">#REF!</definedName>
    <definedName name="Excel_BuiltIn_Print_Area_11_1_3">#REF!</definedName>
    <definedName name="Excel_BuiltIn_Print_Area_11_1_3_16">#REF!</definedName>
    <definedName name="Excel_BuiltIn_Print_Area_11_1_3_2">#REF!</definedName>
    <definedName name="Excel_BuiltIn_Print_Area_11_1_3_27">#REF!</definedName>
    <definedName name="Excel_BuiltIn_Print_Area_11_1_3_4">#REF!</definedName>
    <definedName name="Excel_BuiltIn_Print_Area_11_1_4">#REF!</definedName>
    <definedName name="Excel_BuiltIn_Print_Area_11_1_5">#REF!</definedName>
    <definedName name="Excel_BuiltIn_Print_Area_11_1_5_1">#REF!</definedName>
    <definedName name="Excel_BuiltIn_Print_Area_11_1_5_16">#REF!</definedName>
    <definedName name="Excel_BuiltIn_Print_Area_11_1_5_2">#REF!</definedName>
    <definedName name="Excel_BuiltIn_Print_Area_11_1_5_27">#REF!</definedName>
    <definedName name="Excel_BuiltIn_Print_Area_11_1_5_4">#REF!</definedName>
    <definedName name="Excel_BuiltIn_Print_Area_11_1_6">#REF!</definedName>
    <definedName name="Excel_BuiltIn_Print_Area_11_1_6_16">#REF!</definedName>
    <definedName name="Excel_BuiltIn_Print_Area_11_1_6_2">#REF!</definedName>
    <definedName name="Excel_BuiltIn_Print_Area_11_1_6_27">#REF!</definedName>
    <definedName name="Excel_BuiltIn_Print_Area_11_1_6_4">#REF!</definedName>
    <definedName name="Excel_BuiltIn_Print_Area_11_1_7">#REF!</definedName>
    <definedName name="Excel_BuiltIn_Print_Area_11_1_7_16">#REF!</definedName>
    <definedName name="Excel_BuiltIn_Print_Area_11_1_7_2">#REF!</definedName>
    <definedName name="Excel_BuiltIn_Print_Area_11_1_7_27">#REF!</definedName>
    <definedName name="Excel_BuiltIn_Print_Area_11_1_7_4">#REF!</definedName>
    <definedName name="Excel_BuiltIn_Print_Area_11_1_8">#REF!</definedName>
    <definedName name="Excel_BuiltIn_Print_Area_11_1_8_16">#REF!</definedName>
    <definedName name="Excel_BuiltIn_Print_Area_11_1_8_2">#REF!</definedName>
    <definedName name="Excel_BuiltIn_Print_Area_11_1_8_27">#REF!</definedName>
    <definedName name="Excel_BuiltIn_Print_Area_11_1_8_4">#REF!</definedName>
    <definedName name="Excel_BuiltIn_Print_Area_11_1_9">#REF!</definedName>
    <definedName name="Excel_BuiltIn_Print_Area_11_1_9_16">#REF!</definedName>
    <definedName name="Excel_BuiltIn_Print_Area_11_1_9_2">#REF!</definedName>
    <definedName name="Excel_BuiltIn_Print_Area_11_1_9_27">#REF!</definedName>
    <definedName name="Excel_BuiltIn_Print_Area_11_1_9_4">#REF!</definedName>
    <definedName name="Excel_BuiltIn_Print_Area_12_1">#REF!</definedName>
    <definedName name="Excel_BuiltIn_Print_Area_12_1_1">#REF!</definedName>
    <definedName name="Excel_BuiltIn_Print_Area_12_1_1_1">#REF!</definedName>
    <definedName name="Excel_BuiltIn_Print_Area_12_1_1_1_1">#REF!</definedName>
    <definedName name="Excel_BuiltIn_Print_Area_12_1_1_1_1_1">#REF!</definedName>
    <definedName name="Excel_BuiltIn_Print_Area_12_1_1_1_1_16">#REF!</definedName>
    <definedName name="Excel_BuiltIn_Print_Area_12_1_1_1_1_2">#REF!</definedName>
    <definedName name="Excel_BuiltIn_Print_Area_12_1_1_1_1_27">#REF!</definedName>
    <definedName name="Excel_BuiltIn_Print_Area_12_1_1_1_1_4">#REF!</definedName>
    <definedName name="Excel_BuiltIn_Print_Area_12_1_1_1_16">#REF!</definedName>
    <definedName name="Excel_BuiltIn_Print_Area_12_1_1_1_2">#REF!</definedName>
    <definedName name="Excel_BuiltIn_Print_Area_12_1_1_1_27">#REF!</definedName>
    <definedName name="Excel_BuiltIn_Print_Area_12_1_1_1_4">#REF!</definedName>
    <definedName name="Excel_BuiltIn_Print_Area_12_1_1_10">#REF!</definedName>
    <definedName name="Excel_BuiltIn_Print_Area_12_1_1_10_16">#REF!</definedName>
    <definedName name="Excel_BuiltIn_Print_Area_12_1_1_10_2">#REF!</definedName>
    <definedName name="Excel_BuiltIn_Print_Area_12_1_1_10_27">#REF!</definedName>
    <definedName name="Excel_BuiltIn_Print_Area_12_1_1_10_4">#REF!</definedName>
    <definedName name="Excel_BuiltIn_Print_Area_12_1_1_11">#REF!</definedName>
    <definedName name="Excel_BuiltIn_Print_Area_12_1_1_11_16">#REF!</definedName>
    <definedName name="Excel_BuiltIn_Print_Area_12_1_1_11_2">#REF!</definedName>
    <definedName name="Excel_BuiltIn_Print_Area_12_1_1_11_27">#REF!</definedName>
    <definedName name="Excel_BuiltIn_Print_Area_12_1_1_11_4">#REF!</definedName>
    <definedName name="Excel_BuiltIn_Print_Area_12_1_1_12">#REF!</definedName>
    <definedName name="Excel_BuiltIn_Print_Area_12_1_1_12_16">#REF!</definedName>
    <definedName name="Excel_BuiltIn_Print_Area_12_1_1_12_2">#REF!</definedName>
    <definedName name="Excel_BuiltIn_Print_Area_12_1_1_12_27">#REF!</definedName>
    <definedName name="Excel_BuiltIn_Print_Area_12_1_1_12_4">#REF!</definedName>
    <definedName name="Excel_BuiltIn_Print_Area_12_1_1_13">#REF!</definedName>
    <definedName name="Excel_BuiltIn_Print_Area_12_1_1_13_16">#REF!</definedName>
    <definedName name="Excel_BuiltIn_Print_Area_12_1_1_13_2">#REF!</definedName>
    <definedName name="Excel_BuiltIn_Print_Area_12_1_1_13_27">#REF!</definedName>
    <definedName name="Excel_BuiltIn_Print_Area_12_1_1_13_4">#REF!</definedName>
    <definedName name="Excel_BuiltIn_Print_Area_12_1_1_14">#REF!</definedName>
    <definedName name="Excel_BuiltIn_Print_Area_12_1_1_14_16">#REF!</definedName>
    <definedName name="Excel_BuiltIn_Print_Area_12_1_1_14_2">#REF!</definedName>
    <definedName name="Excel_BuiltIn_Print_Area_12_1_1_14_27">#REF!</definedName>
    <definedName name="Excel_BuiltIn_Print_Area_12_1_1_14_4">#REF!</definedName>
    <definedName name="Excel_BuiltIn_Print_Area_12_1_1_15">#REF!</definedName>
    <definedName name="Excel_BuiltIn_Print_Area_12_1_1_15_16">#REF!</definedName>
    <definedName name="Excel_BuiltIn_Print_Area_12_1_1_15_2">#REF!</definedName>
    <definedName name="Excel_BuiltIn_Print_Area_12_1_1_15_27">#REF!</definedName>
    <definedName name="Excel_BuiltIn_Print_Area_12_1_1_15_4">#REF!</definedName>
    <definedName name="Excel_BuiltIn_Print_Area_12_1_1_16">#REF!</definedName>
    <definedName name="Excel_BuiltIn_Print_Area_12_1_1_16_1">#REF!</definedName>
    <definedName name="Excel_BuiltIn_Print_Area_12_1_1_16_16">#REF!</definedName>
    <definedName name="Excel_BuiltIn_Print_Area_12_1_1_16_2">#REF!</definedName>
    <definedName name="Excel_BuiltIn_Print_Area_12_1_1_16_27">#REF!</definedName>
    <definedName name="Excel_BuiltIn_Print_Area_12_1_1_16_4">#REF!</definedName>
    <definedName name="Excel_BuiltIn_Print_Area_12_1_1_17">#REF!</definedName>
    <definedName name="Excel_BuiltIn_Print_Area_12_1_1_17_16">#REF!</definedName>
    <definedName name="Excel_BuiltIn_Print_Area_12_1_1_17_2">#REF!</definedName>
    <definedName name="Excel_BuiltIn_Print_Area_12_1_1_17_27">#REF!</definedName>
    <definedName name="Excel_BuiltIn_Print_Area_12_1_1_17_4">#REF!</definedName>
    <definedName name="Excel_BuiltIn_Print_Area_12_1_1_2">#REF!</definedName>
    <definedName name="Excel_BuiltIn_Print_Area_12_1_1_2_1">#REF!</definedName>
    <definedName name="Excel_BuiltIn_Print_Area_12_1_1_2_16">#REF!</definedName>
    <definedName name="Excel_BuiltIn_Print_Area_12_1_1_2_2">#REF!</definedName>
    <definedName name="Excel_BuiltIn_Print_Area_12_1_1_2_27">#REF!</definedName>
    <definedName name="Excel_BuiltIn_Print_Area_12_1_1_2_4">#REF!</definedName>
    <definedName name="Excel_BuiltIn_Print_Area_12_1_1_20">#REF!</definedName>
    <definedName name="Excel_BuiltIn_Print_Area_12_1_1_20_16">#REF!</definedName>
    <definedName name="Excel_BuiltIn_Print_Area_12_1_1_20_2">#REF!</definedName>
    <definedName name="Excel_BuiltIn_Print_Area_12_1_1_20_27">#REF!</definedName>
    <definedName name="Excel_BuiltIn_Print_Area_12_1_1_20_4">#REF!</definedName>
    <definedName name="Excel_BuiltIn_Print_Area_12_1_1_27">#REF!</definedName>
    <definedName name="Excel_BuiltIn_Print_Area_12_1_1_3">#REF!</definedName>
    <definedName name="Excel_BuiltIn_Print_Area_12_1_1_3_16">#REF!</definedName>
    <definedName name="Excel_BuiltIn_Print_Area_12_1_1_3_2">#REF!</definedName>
    <definedName name="Excel_BuiltIn_Print_Area_12_1_1_3_27">#REF!</definedName>
    <definedName name="Excel_BuiltIn_Print_Area_12_1_1_3_4">#REF!</definedName>
    <definedName name="Excel_BuiltIn_Print_Area_12_1_1_4">#REF!</definedName>
    <definedName name="Excel_BuiltIn_Print_Area_12_1_1_5">#REF!</definedName>
    <definedName name="Excel_BuiltIn_Print_Area_12_1_1_5_1">#REF!</definedName>
    <definedName name="Excel_BuiltIn_Print_Area_12_1_1_5_16">#REF!</definedName>
    <definedName name="Excel_BuiltIn_Print_Area_12_1_1_5_2">#REF!</definedName>
    <definedName name="Excel_BuiltIn_Print_Area_12_1_1_5_27">#REF!</definedName>
    <definedName name="Excel_BuiltIn_Print_Area_12_1_1_5_4">#REF!</definedName>
    <definedName name="Excel_BuiltIn_Print_Area_12_1_1_6">#REF!</definedName>
    <definedName name="Excel_BuiltIn_Print_Area_12_1_1_6_16">#REF!</definedName>
    <definedName name="Excel_BuiltIn_Print_Area_12_1_1_6_2">#REF!</definedName>
    <definedName name="Excel_BuiltIn_Print_Area_12_1_1_6_27">#REF!</definedName>
    <definedName name="Excel_BuiltIn_Print_Area_12_1_1_6_4">#REF!</definedName>
    <definedName name="Excel_BuiltIn_Print_Area_12_1_1_7">#REF!</definedName>
    <definedName name="Excel_BuiltIn_Print_Area_12_1_1_7_16">#REF!</definedName>
    <definedName name="Excel_BuiltIn_Print_Area_12_1_1_7_2">#REF!</definedName>
    <definedName name="Excel_BuiltIn_Print_Area_12_1_1_7_27">#REF!</definedName>
    <definedName name="Excel_BuiltIn_Print_Area_12_1_1_7_4">#REF!</definedName>
    <definedName name="Excel_BuiltIn_Print_Area_12_1_1_8">#REF!</definedName>
    <definedName name="Excel_BuiltIn_Print_Area_12_1_1_8_16">#REF!</definedName>
    <definedName name="Excel_BuiltIn_Print_Area_12_1_1_8_2">#REF!</definedName>
    <definedName name="Excel_BuiltIn_Print_Area_12_1_1_8_27">#REF!</definedName>
    <definedName name="Excel_BuiltIn_Print_Area_12_1_1_8_4">#REF!</definedName>
    <definedName name="Excel_BuiltIn_Print_Area_12_1_1_9">#REF!</definedName>
    <definedName name="Excel_BuiltIn_Print_Area_12_1_1_9_16">#REF!</definedName>
    <definedName name="Excel_BuiltIn_Print_Area_12_1_1_9_2">#REF!</definedName>
    <definedName name="Excel_BuiltIn_Print_Area_12_1_1_9_27">#REF!</definedName>
    <definedName name="Excel_BuiltIn_Print_Area_12_1_1_9_4">#REF!</definedName>
    <definedName name="Excel_BuiltIn_Print_Area_12_1_10">#REF!</definedName>
    <definedName name="Excel_BuiltIn_Print_Area_12_1_10_16">#REF!</definedName>
    <definedName name="Excel_BuiltIn_Print_Area_12_1_10_2">#REF!</definedName>
    <definedName name="Excel_BuiltIn_Print_Area_12_1_10_27">#REF!</definedName>
    <definedName name="Excel_BuiltIn_Print_Area_12_1_10_4">#REF!</definedName>
    <definedName name="Excel_BuiltIn_Print_Area_12_1_11">#REF!</definedName>
    <definedName name="Excel_BuiltIn_Print_Area_12_1_11_16">#REF!</definedName>
    <definedName name="Excel_BuiltIn_Print_Area_12_1_11_2">#REF!</definedName>
    <definedName name="Excel_BuiltIn_Print_Area_12_1_11_27">#REF!</definedName>
    <definedName name="Excel_BuiltIn_Print_Area_12_1_11_4">#REF!</definedName>
    <definedName name="Excel_BuiltIn_Print_Area_12_1_12">#REF!</definedName>
    <definedName name="Excel_BuiltIn_Print_Area_12_1_12_16">#REF!</definedName>
    <definedName name="Excel_BuiltIn_Print_Area_12_1_12_2">#REF!</definedName>
    <definedName name="Excel_BuiltIn_Print_Area_12_1_12_27">#REF!</definedName>
    <definedName name="Excel_BuiltIn_Print_Area_12_1_12_4">#REF!</definedName>
    <definedName name="Excel_BuiltIn_Print_Area_12_1_13">#REF!</definedName>
    <definedName name="Excel_BuiltIn_Print_Area_12_1_13_16">#REF!</definedName>
    <definedName name="Excel_BuiltIn_Print_Area_12_1_13_2">#REF!</definedName>
    <definedName name="Excel_BuiltIn_Print_Area_12_1_13_27">#REF!</definedName>
    <definedName name="Excel_BuiltIn_Print_Area_12_1_13_4">#REF!</definedName>
    <definedName name="Excel_BuiltIn_Print_Area_12_1_14">#REF!</definedName>
    <definedName name="Excel_BuiltIn_Print_Area_12_1_14_16">#REF!</definedName>
    <definedName name="Excel_BuiltIn_Print_Area_12_1_14_2">#REF!</definedName>
    <definedName name="Excel_BuiltIn_Print_Area_12_1_14_27">#REF!</definedName>
    <definedName name="Excel_BuiltIn_Print_Area_12_1_14_4">#REF!</definedName>
    <definedName name="Excel_BuiltIn_Print_Area_12_1_15">#REF!</definedName>
    <definedName name="Excel_BuiltIn_Print_Area_12_1_15_16">#REF!</definedName>
    <definedName name="Excel_BuiltIn_Print_Area_12_1_15_2">#REF!</definedName>
    <definedName name="Excel_BuiltIn_Print_Area_12_1_15_27">#REF!</definedName>
    <definedName name="Excel_BuiltIn_Print_Area_12_1_15_4">#REF!</definedName>
    <definedName name="Excel_BuiltIn_Print_Area_12_1_16">#REF!</definedName>
    <definedName name="Excel_BuiltIn_Print_Area_12_1_16_1">#REF!</definedName>
    <definedName name="Excel_BuiltIn_Print_Area_12_1_16_16">#REF!</definedName>
    <definedName name="Excel_BuiltIn_Print_Area_12_1_16_2">#REF!</definedName>
    <definedName name="Excel_BuiltIn_Print_Area_12_1_16_27">#REF!</definedName>
    <definedName name="Excel_BuiltIn_Print_Area_12_1_16_4">#REF!</definedName>
    <definedName name="Excel_BuiltIn_Print_Area_12_1_17">#REF!</definedName>
    <definedName name="Excel_BuiltIn_Print_Area_12_1_17_16">#REF!</definedName>
    <definedName name="Excel_BuiltIn_Print_Area_12_1_17_2">#REF!</definedName>
    <definedName name="Excel_BuiltIn_Print_Area_12_1_17_27">#REF!</definedName>
    <definedName name="Excel_BuiltIn_Print_Area_12_1_17_4">#REF!</definedName>
    <definedName name="Excel_BuiltIn_Print_Area_12_1_2">#REF!</definedName>
    <definedName name="Excel_BuiltIn_Print_Area_12_1_2_1">#REF!</definedName>
    <definedName name="Excel_BuiltIn_Print_Area_12_1_2_16">#REF!</definedName>
    <definedName name="Excel_BuiltIn_Print_Area_12_1_2_2">#REF!</definedName>
    <definedName name="Excel_BuiltIn_Print_Area_12_1_2_27">#REF!</definedName>
    <definedName name="Excel_BuiltIn_Print_Area_12_1_2_4">#REF!</definedName>
    <definedName name="Excel_BuiltIn_Print_Area_12_1_20">#REF!</definedName>
    <definedName name="Excel_BuiltIn_Print_Area_12_1_20_16">#REF!</definedName>
    <definedName name="Excel_BuiltIn_Print_Area_12_1_20_2">#REF!</definedName>
    <definedName name="Excel_BuiltIn_Print_Area_12_1_20_27">#REF!</definedName>
    <definedName name="Excel_BuiltIn_Print_Area_12_1_20_4">#REF!</definedName>
    <definedName name="Excel_BuiltIn_Print_Area_12_1_27">#REF!</definedName>
    <definedName name="Excel_BuiltIn_Print_Area_12_1_3">#REF!</definedName>
    <definedName name="Excel_BuiltIn_Print_Area_12_1_3_16">#REF!</definedName>
    <definedName name="Excel_BuiltIn_Print_Area_12_1_3_2">#REF!</definedName>
    <definedName name="Excel_BuiltIn_Print_Area_12_1_3_27">#REF!</definedName>
    <definedName name="Excel_BuiltIn_Print_Area_12_1_3_4">#REF!</definedName>
    <definedName name="Excel_BuiltIn_Print_Area_12_1_4">#REF!</definedName>
    <definedName name="Excel_BuiltIn_Print_Area_12_1_5">#REF!</definedName>
    <definedName name="Excel_BuiltIn_Print_Area_12_1_5_1">#REF!</definedName>
    <definedName name="Excel_BuiltIn_Print_Area_12_1_5_16">#REF!</definedName>
    <definedName name="Excel_BuiltIn_Print_Area_12_1_5_2">#REF!</definedName>
    <definedName name="Excel_BuiltIn_Print_Area_12_1_5_27">#REF!</definedName>
    <definedName name="Excel_BuiltIn_Print_Area_12_1_5_4">#REF!</definedName>
    <definedName name="Excel_BuiltIn_Print_Area_12_1_6">#REF!</definedName>
    <definedName name="Excel_BuiltIn_Print_Area_12_1_6_16">#REF!</definedName>
    <definedName name="Excel_BuiltIn_Print_Area_12_1_6_2">#REF!</definedName>
    <definedName name="Excel_BuiltIn_Print_Area_12_1_6_27">#REF!</definedName>
    <definedName name="Excel_BuiltIn_Print_Area_12_1_6_4">#REF!</definedName>
    <definedName name="Excel_BuiltIn_Print_Area_12_1_7">#REF!</definedName>
    <definedName name="Excel_BuiltIn_Print_Area_12_1_7_16">#REF!</definedName>
    <definedName name="Excel_BuiltIn_Print_Area_12_1_7_2">#REF!</definedName>
    <definedName name="Excel_BuiltIn_Print_Area_12_1_7_27">#REF!</definedName>
    <definedName name="Excel_BuiltIn_Print_Area_12_1_7_4">#REF!</definedName>
    <definedName name="Excel_BuiltIn_Print_Area_12_1_8">#REF!</definedName>
    <definedName name="Excel_BuiltIn_Print_Area_12_1_8_16">#REF!</definedName>
    <definedName name="Excel_BuiltIn_Print_Area_12_1_8_2">#REF!</definedName>
    <definedName name="Excel_BuiltIn_Print_Area_12_1_8_27">#REF!</definedName>
    <definedName name="Excel_BuiltIn_Print_Area_12_1_8_4">#REF!</definedName>
    <definedName name="Excel_BuiltIn_Print_Area_12_1_9">#REF!</definedName>
    <definedName name="Excel_BuiltIn_Print_Area_12_1_9_16">#REF!</definedName>
    <definedName name="Excel_BuiltIn_Print_Area_12_1_9_2">#REF!</definedName>
    <definedName name="Excel_BuiltIn_Print_Area_12_1_9_27">#REF!</definedName>
    <definedName name="Excel_BuiltIn_Print_Area_12_1_9_4">#REF!</definedName>
    <definedName name="Excel_BuiltIn_Print_Area_13_1">#REF!</definedName>
    <definedName name="Excel_BuiltIn_Print_Area_13_1_1">#REF!</definedName>
    <definedName name="Excel_BuiltIn_Print_Area_13_1_1_16">#REF!</definedName>
    <definedName name="Excel_BuiltIn_Print_Area_13_1_1_2">#REF!</definedName>
    <definedName name="Excel_BuiltIn_Print_Area_13_1_1_27">#REF!</definedName>
    <definedName name="Excel_BuiltIn_Print_Area_13_1_1_4">#REF!</definedName>
    <definedName name="Excel_BuiltIn_Print_Area_13_1_10">#REF!</definedName>
    <definedName name="Excel_BuiltIn_Print_Area_13_1_10_16">#REF!</definedName>
    <definedName name="Excel_BuiltIn_Print_Area_13_1_10_2">#REF!</definedName>
    <definedName name="Excel_BuiltIn_Print_Area_13_1_10_27">#REF!</definedName>
    <definedName name="Excel_BuiltIn_Print_Area_13_1_10_4">#REF!</definedName>
    <definedName name="Excel_BuiltIn_Print_Area_13_1_11">#REF!</definedName>
    <definedName name="Excel_BuiltIn_Print_Area_13_1_11_16">#REF!</definedName>
    <definedName name="Excel_BuiltIn_Print_Area_13_1_11_2">#REF!</definedName>
    <definedName name="Excel_BuiltIn_Print_Area_13_1_11_27">#REF!</definedName>
    <definedName name="Excel_BuiltIn_Print_Area_13_1_11_4">#REF!</definedName>
    <definedName name="Excel_BuiltIn_Print_Area_13_1_12">#REF!</definedName>
    <definedName name="Excel_BuiltIn_Print_Area_13_1_12_16">#REF!</definedName>
    <definedName name="Excel_BuiltIn_Print_Area_13_1_12_2">#REF!</definedName>
    <definedName name="Excel_BuiltIn_Print_Area_13_1_12_27">#REF!</definedName>
    <definedName name="Excel_BuiltIn_Print_Area_13_1_12_4">#REF!</definedName>
    <definedName name="Excel_BuiltIn_Print_Area_13_1_13">#REF!</definedName>
    <definedName name="Excel_BuiltIn_Print_Area_13_1_13_16">#REF!</definedName>
    <definedName name="Excel_BuiltIn_Print_Area_13_1_13_2">#REF!</definedName>
    <definedName name="Excel_BuiltIn_Print_Area_13_1_13_27">#REF!</definedName>
    <definedName name="Excel_BuiltIn_Print_Area_13_1_13_4">#REF!</definedName>
    <definedName name="Excel_BuiltIn_Print_Area_13_1_14">#REF!</definedName>
    <definedName name="Excel_BuiltIn_Print_Area_13_1_14_16">#REF!</definedName>
    <definedName name="Excel_BuiltIn_Print_Area_13_1_14_2">#REF!</definedName>
    <definedName name="Excel_BuiltIn_Print_Area_13_1_14_27">#REF!</definedName>
    <definedName name="Excel_BuiltIn_Print_Area_13_1_14_4">#REF!</definedName>
    <definedName name="Excel_BuiltIn_Print_Area_13_1_15">#REF!</definedName>
    <definedName name="Excel_BuiltIn_Print_Area_13_1_15_16">#REF!</definedName>
    <definedName name="Excel_BuiltIn_Print_Area_13_1_15_2">#REF!</definedName>
    <definedName name="Excel_BuiltIn_Print_Area_13_1_15_27">#REF!</definedName>
    <definedName name="Excel_BuiltIn_Print_Area_13_1_15_4">#REF!</definedName>
    <definedName name="Excel_BuiltIn_Print_Area_13_1_16">#REF!</definedName>
    <definedName name="Excel_BuiltIn_Print_Area_13_1_16_1">#REF!</definedName>
    <definedName name="Excel_BuiltIn_Print_Area_13_1_16_16">#REF!</definedName>
    <definedName name="Excel_BuiltIn_Print_Area_13_1_16_2">#REF!</definedName>
    <definedName name="Excel_BuiltIn_Print_Area_13_1_16_27">#REF!</definedName>
    <definedName name="Excel_BuiltIn_Print_Area_13_1_16_4">#REF!</definedName>
    <definedName name="Excel_BuiltIn_Print_Area_13_1_17">#REF!</definedName>
    <definedName name="Excel_BuiltIn_Print_Area_13_1_17_16">#REF!</definedName>
    <definedName name="Excel_BuiltIn_Print_Area_13_1_17_2">#REF!</definedName>
    <definedName name="Excel_BuiltIn_Print_Area_13_1_17_27">#REF!</definedName>
    <definedName name="Excel_BuiltIn_Print_Area_13_1_17_4">#REF!</definedName>
    <definedName name="Excel_BuiltIn_Print_Area_13_1_2">#REF!</definedName>
    <definedName name="Excel_BuiltIn_Print_Area_13_1_2_1">#REF!</definedName>
    <definedName name="Excel_BuiltIn_Print_Area_13_1_2_16">#REF!</definedName>
    <definedName name="Excel_BuiltIn_Print_Area_13_1_2_2">#REF!</definedName>
    <definedName name="Excel_BuiltIn_Print_Area_13_1_2_27">#REF!</definedName>
    <definedName name="Excel_BuiltIn_Print_Area_13_1_2_4">#REF!</definedName>
    <definedName name="Excel_BuiltIn_Print_Area_13_1_20">#REF!</definedName>
    <definedName name="Excel_BuiltIn_Print_Area_13_1_20_16">#REF!</definedName>
    <definedName name="Excel_BuiltIn_Print_Area_13_1_20_2">#REF!</definedName>
    <definedName name="Excel_BuiltIn_Print_Area_13_1_20_27">#REF!</definedName>
    <definedName name="Excel_BuiltIn_Print_Area_13_1_20_4">#REF!</definedName>
    <definedName name="Excel_BuiltIn_Print_Area_13_1_27">#REF!</definedName>
    <definedName name="Excel_BuiltIn_Print_Area_13_1_3">#REF!</definedName>
    <definedName name="Excel_BuiltIn_Print_Area_13_1_3_16">#REF!</definedName>
    <definedName name="Excel_BuiltIn_Print_Area_13_1_3_2">#REF!</definedName>
    <definedName name="Excel_BuiltIn_Print_Area_13_1_3_27">#REF!</definedName>
    <definedName name="Excel_BuiltIn_Print_Area_13_1_3_4">#REF!</definedName>
    <definedName name="Excel_BuiltIn_Print_Area_13_1_4">#REF!</definedName>
    <definedName name="Excel_BuiltIn_Print_Area_13_1_5">#REF!</definedName>
    <definedName name="Excel_BuiltIn_Print_Area_13_1_5_1">#REF!</definedName>
    <definedName name="Excel_BuiltIn_Print_Area_13_1_5_16">#REF!</definedName>
    <definedName name="Excel_BuiltIn_Print_Area_13_1_5_2">#REF!</definedName>
    <definedName name="Excel_BuiltIn_Print_Area_13_1_5_27">#REF!</definedName>
    <definedName name="Excel_BuiltIn_Print_Area_13_1_5_4">#REF!</definedName>
    <definedName name="Excel_BuiltIn_Print_Area_13_1_6">#REF!</definedName>
    <definedName name="Excel_BuiltIn_Print_Area_13_1_6_16">#REF!</definedName>
    <definedName name="Excel_BuiltIn_Print_Area_13_1_6_2">#REF!</definedName>
    <definedName name="Excel_BuiltIn_Print_Area_13_1_6_27">#REF!</definedName>
    <definedName name="Excel_BuiltIn_Print_Area_13_1_6_4">#REF!</definedName>
    <definedName name="Excel_BuiltIn_Print_Area_13_1_7">#REF!</definedName>
    <definedName name="Excel_BuiltIn_Print_Area_13_1_7_16">#REF!</definedName>
    <definedName name="Excel_BuiltIn_Print_Area_13_1_7_2">#REF!</definedName>
    <definedName name="Excel_BuiltIn_Print_Area_13_1_7_27">#REF!</definedName>
    <definedName name="Excel_BuiltIn_Print_Area_13_1_7_4">#REF!</definedName>
    <definedName name="Excel_BuiltIn_Print_Area_13_1_8">#REF!</definedName>
    <definedName name="Excel_BuiltIn_Print_Area_13_1_8_16">#REF!</definedName>
    <definedName name="Excel_BuiltIn_Print_Area_13_1_8_2">#REF!</definedName>
    <definedName name="Excel_BuiltIn_Print_Area_13_1_8_27">#REF!</definedName>
    <definedName name="Excel_BuiltIn_Print_Area_13_1_8_4">#REF!</definedName>
    <definedName name="Excel_BuiltIn_Print_Area_13_1_9">#REF!</definedName>
    <definedName name="Excel_BuiltIn_Print_Area_13_1_9_16">#REF!</definedName>
    <definedName name="Excel_BuiltIn_Print_Area_13_1_9_2">#REF!</definedName>
    <definedName name="Excel_BuiltIn_Print_Area_13_1_9_27">#REF!</definedName>
    <definedName name="Excel_BuiltIn_Print_Area_13_1_9_4">#REF!</definedName>
    <definedName name="Excel_BuiltIn_Print_Area_14">#REF!</definedName>
    <definedName name="Excel_BuiltIn_Print_Area_14_1">#REF!</definedName>
    <definedName name="Excel_BuiltIn_Print_Area_14_1_1">#REF!</definedName>
    <definedName name="Excel_BuiltIn_Print_Area_14_1_1_16">#REF!</definedName>
    <definedName name="Excel_BuiltIn_Print_Area_14_1_1_2">#REF!</definedName>
    <definedName name="Excel_BuiltIn_Print_Area_14_1_1_27">#REF!</definedName>
    <definedName name="Excel_BuiltIn_Print_Area_14_1_1_4">#REF!</definedName>
    <definedName name="Excel_BuiltIn_Print_Area_14_1_10">#REF!</definedName>
    <definedName name="Excel_BuiltIn_Print_Area_14_1_10_16">#REF!</definedName>
    <definedName name="Excel_BuiltIn_Print_Area_14_1_10_2">#REF!</definedName>
    <definedName name="Excel_BuiltIn_Print_Area_14_1_10_27">#REF!</definedName>
    <definedName name="Excel_BuiltIn_Print_Area_14_1_10_4">#REF!</definedName>
    <definedName name="Excel_BuiltIn_Print_Area_14_1_11">#REF!</definedName>
    <definedName name="Excel_BuiltIn_Print_Area_14_1_11_16">#REF!</definedName>
    <definedName name="Excel_BuiltIn_Print_Area_14_1_11_2">#REF!</definedName>
    <definedName name="Excel_BuiltIn_Print_Area_14_1_11_27">#REF!</definedName>
    <definedName name="Excel_BuiltIn_Print_Area_14_1_11_4">#REF!</definedName>
    <definedName name="Excel_BuiltIn_Print_Area_14_1_12">#REF!</definedName>
    <definedName name="Excel_BuiltIn_Print_Area_14_1_12_16">#REF!</definedName>
    <definedName name="Excel_BuiltIn_Print_Area_14_1_12_2">#REF!</definedName>
    <definedName name="Excel_BuiltIn_Print_Area_14_1_12_27">#REF!</definedName>
    <definedName name="Excel_BuiltIn_Print_Area_14_1_12_4">#REF!</definedName>
    <definedName name="Excel_BuiltIn_Print_Area_14_1_13">#REF!</definedName>
    <definedName name="Excel_BuiltIn_Print_Area_14_1_13_16">#REF!</definedName>
    <definedName name="Excel_BuiltIn_Print_Area_14_1_13_2">#REF!</definedName>
    <definedName name="Excel_BuiltIn_Print_Area_14_1_13_27">#REF!</definedName>
    <definedName name="Excel_BuiltIn_Print_Area_14_1_13_4">#REF!</definedName>
    <definedName name="Excel_BuiltIn_Print_Area_14_1_14">#REF!</definedName>
    <definedName name="Excel_BuiltIn_Print_Area_14_1_14_16">#REF!</definedName>
    <definedName name="Excel_BuiltIn_Print_Area_14_1_14_2">#REF!</definedName>
    <definedName name="Excel_BuiltIn_Print_Area_14_1_14_27">#REF!</definedName>
    <definedName name="Excel_BuiltIn_Print_Area_14_1_14_4">#REF!</definedName>
    <definedName name="Excel_BuiltIn_Print_Area_14_1_15">#REF!</definedName>
    <definedName name="Excel_BuiltIn_Print_Area_14_1_15_16">#REF!</definedName>
    <definedName name="Excel_BuiltIn_Print_Area_14_1_15_2">#REF!</definedName>
    <definedName name="Excel_BuiltIn_Print_Area_14_1_15_27">#REF!</definedName>
    <definedName name="Excel_BuiltIn_Print_Area_14_1_15_4">#REF!</definedName>
    <definedName name="Excel_BuiltIn_Print_Area_14_1_16">#REF!</definedName>
    <definedName name="Excel_BuiltIn_Print_Area_14_1_16_1">#REF!</definedName>
    <definedName name="Excel_BuiltIn_Print_Area_14_1_16_16">#REF!</definedName>
    <definedName name="Excel_BuiltIn_Print_Area_14_1_16_2">#REF!</definedName>
    <definedName name="Excel_BuiltIn_Print_Area_14_1_16_27">#REF!</definedName>
    <definedName name="Excel_BuiltIn_Print_Area_14_1_16_4">#REF!</definedName>
    <definedName name="Excel_BuiltIn_Print_Area_14_1_17">#REF!</definedName>
    <definedName name="Excel_BuiltIn_Print_Area_14_1_17_16">#REF!</definedName>
    <definedName name="Excel_BuiltIn_Print_Area_14_1_17_2">#REF!</definedName>
    <definedName name="Excel_BuiltIn_Print_Area_14_1_17_27">#REF!</definedName>
    <definedName name="Excel_BuiltIn_Print_Area_14_1_17_4">#REF!</definedName>
    <definedName name="Excel_BuiltIn_Print_Area_14_1_2">#REF!</definedName>
    <definedName name="Excel_BuiltIn_Print_Area_14_1_2_1">#REF!</definedName>
    <definedName name="Excel_BuiltIn_Print_Area_14_1_2_16">#REF!</definedName>
    <definedName name="Excel_BuiltIn_Print_Area_14_1_2_2">#REF!</definedName>
    <definedName name="Excel_BuiltIn_Print_Area_14_1_2_27">#REF!</definedName>
    <definedName name="Excel_BuiltIn_Print_Area_14_1_2_4">#REF!</definedName>
    <definedName name="Excel_BuiltIn_Print_Area_14_1_20">#REF!</definedName>
    <definedName name="Excel_BuiltIn_Print_Area_14_1_20_16">#REF!</definedName>
    <definedName name="Excel_BuiltIn_Print_Area_14_1_20_2">#REF!</definedName>
    <definedName name="Excel_BuiltIn_Print_Area_14_1_20_27">#REF!</definedName>
    <definedName name="Excel_BuiltIn_Print_Area_14_1_20_4">#REF!</definedName>
    <definedName name="Excel_BuiltIn_Print_Area_14_1_27">#REF!</definedName>
    <definedName name="Excel_BuiltIn_Print_Area_14_1_3">#REF!</definedName>
    <definedName name="Excel_BuiltIn_Print_Area_14_1_3_16">#REF!</definedName>
    <definedName name="Excel_BuiltIn_Print_Area_14_1_3_2">#REF!</definedName>
    <definedName name="Excel_BuiltIn_Print_Area_14_1_3_27">#REF!</definedName>
    <definedName name="Excel_BuiltIn_Print_Area_14_1_3_4">#REF!</definedName>
    <definedName name="Excel_BuiltIn_Print_Area_14_1_4">#REF!</definedName>
    <definedName name="Excel_BuiltIn_Print_Area_14_1_5">#REF!</definedName>
    <definedName name="Excel_BuiltIn_Print_Area_14_1_5_1">#REF!</definedName>
    <definedName name="Excel_BuiltIn_Print_Area_14_1_5_16">#REF!</definedName>
    <definedName name="Excel_BuiltIn_Print_Area_14_1_5_2">#REF!</definedName>
    <definedName name="Excel_BuiltIn_Print_Area_14_1_5_27">#REF!</definedName>
    <definedName name="Excel_BuiltIn_Print_Area_14_1_5_4">#REF!</definedName>
    <definedName name="Excel_BuiltIn_Print_Area_14_1_6">#REF!</definedName>
    <definedName name="Excel_BuiltIn_Print_Area_14_1_6_16">#REF!</definedName>
    <definedName name="Excel_BuiltIn_Print_Area_14_1_6_2">#REF!</definedName>
    <definedName name="Excel_BuiltIn_Print_Area_14_1_6_27">#REF!</definedName>
    <definedName name="Excel_BuiltIn_Print_Area_14_1_6_4">#REF!</definedName>
    <definedName name="Excel_BuiltIn_Print_Area_14_1_7">#REF!</definedName>
    <definedName name="Excel_BuiltIn_Print_Area_14_1_7_16">#REF!</definedName>
    <definedName name="Excel_BuiltIn_Print_Area_14_1_7_2">#REF!</definedName>
    <definedName name="Excel_BuiltIn_Print_Area_14_1_7_27">#REF!</definedName>
    <definedName name="Excel_BuiltIn_Print_Area_14_1_7_4">#REF!</definedName>
    <definedName name="Excel_BuiltIn_Print_Area_14_1_8">#REF!</definedName>
    <definedName name="Excel_BuiltIn_Print_Area_14_1_8_16">#REF!</definedName>
    <definedName name="Excel_BuiltIn_Print_Area_14_1_8_2">#REF!</definedName>
    <definedName name="Excel_BuiltIn_Print_Area_14_1_8_27">#REF!</definedName>
    <definedName name="Excel_BuiltIn_Print_Area_14_1_8_4">#REF!</definedName>
    <definedName name="Excel_BuiltIn_Print_Area_14_1_9">#REF!</definedName>
    <definedName name="Excel_BuiltIn_Print_Area_14_1_9_16">#REF!</definedName>
    <definedName name="Excel_BuiltIn_Print_Area_14_1_9_2">#REF!</definedName>
    <definedName name="Excel_BuiltIn_Print_Area_14_1_9_27">#REF!</definedName>
    <definedName name="Excel_BuiltIn_Print_Area_14_1_9_4">#REF!</definedName>
    <definedName name="Excel_BuiltIn_Print_Area_15">#REF!</definedName>
    <definedName name="Excel_BuiltIn_Print_Area_15_1">#REF!</definedName>
    <definedName name="Excel_BuiltIn_Print_Area_15_1_1">#REF!</definedName>
    <definedName name="Excel_BuiltIn_Print_Area_15_1_1_1">#REF!</definedName>
    <definedName name="Excel_BuiltIn_Print_Area_15_1_1_1_16">#REF!</definedName>
    <definedName name="Excel_BuiltIn_Print_Area_15_1_1_1_2">#REF!</definedName>
    <definedName name="Excel_BuiltIn_Print_Area_15_1_1_1_27">#REF!</definedName>
    <definedName name="Excel_BuiltIn_Print_Area_15_1_1_1_4">#REF!</definedName>
    <definedName name="Excel_BuiltIn_Print_Area_15_1_1_16">#REF!</definedName>
    <definedName name="Excel_BuiltIn_Print_Area_15_1_1_2">#REF!</definedName>
    <definedName name="Excel_BuiltIn_Print_Area_15_1_1_27">#REF!</definedName>
    <definedName name="Excel_BuiltIn_Print_Area_15_1_1_4">#REF!</definedName>
    <definedName name="Excel_BuiltIn_Print_Area_15_1_10">#REF!</definedName>
    <definedName name="Excel_BuiltIn_Print_Area_15_1_10_16">#REF!</definedName>
    <definedName name="Excel_BuiltIn_Print_Area_15_1_10_2">#REF!</definedName>
    <definedName name="Excel_BuiltIn_Print_Area_15_1_10_27">#REF!</definedName>
    <definedName name="Excel_BuiltIn_Print_Area_15_1_10_4">#REF!</definedName>
    <definedName name="Excel_BuiltIn_Print_Area_15_1_11">#REF!</definedName>
    <definedName name="Excel_BuiltIn_Print_Area_15_1_11_16">#REF!</definedName>
    <definedName name="Excel_BuiltIn_Print_Area_15_1_11_2">#REF!</definedName>
    <definedName name="Excel_BuiltIn_Print_Area_15_1_11_27">#REF!</definedName>
    <definedName name="Excel_BuiltIn_Print_Area_15_1_11_4">#REF!</definedName>
    <definedName name="Excel_BuiltIn_Print_Area_15_1_12">#REF!</definedName>
    <definedName name="Excel_BuiltIn_Print_Area_15_1_12_16">#REF!</definedName>
    <definedName name="Excel_BuiltIn_Print_Area_15_1_12_2">#REF!</definedName>
    <definedName name="Excel_BuiltIn_Print_Area_15_1_12_27">#REF!</definedName>
    <definedName name="Excel_BuiltIn_Print_Area_15_1_12_4">#REF!</definedName>
    <definedName name="Excel_BuiltIn_Print_Area_15_1_13">#REF!</definedName>
    <definedName name="Excel_BuiltIn_Print_Area_15_1_13_16">#REF!</definedName>
    <definedName name="Excel_BuiltIn_Print_Area_15_1_13_2">#REF!</definedName>
    <definedName name="Excel_BuiltIn_Print_Area_15_1_13_27">#REF!</definedName>
    <definedName name="Excel_BuiltIn_Print_Area_15_1_13_4">#REF!</definedName>
    <definedName name="Excel_BuiltIn_Print_Area_15_1_14">#REF!</definedName>
    <definedName name="Excel_BuiltIn_Print_Area_15_1_14_16">#REF!</definedName>
    <definedName name="Excel_BuiltIn_Print_Area_15_1_14_2">#REF!</definedName>
    <definedName name="Excel_BuiltIn_Print_Area_15_1_14_27">#REF!</definedName>
    <definedName name="Excel_BuiltIn_Print_Area_15_1_14_4">#REF!</definedName>
    <definedName name="Excel_BuiltIn_Print_Area_15_1_15">#REF!</definedName>
    <definedName name="Excel_BuiltIn_Print_Area_15_1_15_16">#REF!</definedName>
    <definedName name="Excel_BuiltIn_Print_Area_15_1_15_2">#REF!</definedName>
    <definedName name="Excel_BuiltIn_Print_Area_15_1_15_27">#REF!</definedName>
    <definedName name="Excel_BuiltIn_Print_Area_15_1_15_4">#REF!</definedName>
    <definedName name="Excel_BuiltIn_Print_Area_15_1_16">#REF!</definedName>
    <definedName name="Excel_BuiltIn_Print_Area_15_1_16_1">#REF!</definedName>
    <definedName name="Excel_BuiltIn_Print_Area_15_1_16_16">#REF!</definedName>
    <definedName name="Excel_BuiltIn_Print_Area_15_1_16_2">#REF!</definedName>
    <definedName name="Excel_BuiltIn_Print_Area_15_1_16_27">#REF!</definedName>
    <definedName name="Excel_BuiltIn_Print_Area_15_1_16_4">#REF!</definedName>
    <definedName name="Excel_BuiltIn_Print_Area_15_1_17">#REF!</definedName>
    <definedName name="Excel_BuiltIn_Print_Area_15_1_17_16">#REF!</definedName>
    <definedName name="Excel_BuiltIn_Print_Area_15_1_17_2">#REF!</definedName>
    <definedName name="Excel_BuiltIn_Print_Area_15_1_17_27">#REF!</definedName>
    <definedName name="Excel_BuiltIn_Print_Area_15_1_17_4">#REF!</definedName>
    <definedName name="Excel_BuiltIn_Print_Area_15_1_2">#REF!</definedName>
    <definedName name="Excel_BuiltIn_Print_Area_15_1_2_1">#REF!</definedName>
    <definedName name="Excel_BuiltIn_Print_Area_15_1_2_16">#REF!</definedName>
    <definedName name="Excel_BuiltIn_Print_Area_15_1_2_2">#REF!</definedName>
    <definedName name="Excel_BuiltIn_Print_Area_15_1_2_27">#REF!</definedName>
    <definedName name="Excel_BuiltIn_Print_Area_15_1_2_4">#REF!</definedName>
    <definedName name="Excel_BuiltIn_Print_Area_15_1_20">#REF!</definedName>
    <definedName name="Excel_BuiltIn_Print_Area_15_1_20_16">#REF!</definedName>
    <definedName name="Excel_BuiltIn_Print_Area_15_1_20_2">#REF!</definedName>
    <definedName name="Excel_BuiltIn_Print_Area_15_1_20_27">#REF!</definedName>
    <definedName name="Excel_BuiltIn_Print_Area_15_1_20_4">#REF!</definedName>
    <definedName name="Excel_BuiltIn_Print_Area_15_1_27">#REF!</definedName>
    <definedName name="Excel_BuiltIn_Print_Area_15_1_3">#REF!</definedName>
    <definedName name="Excel_BuiltIn_Print_Area_15_1_3_16">#REF!</definedName>
    <definedName name="Excel_BuiltIn_Print_Area_15_1_3_2">#REF!</definedName>
    <definedName name="Excel_BuiltIn_Print_Area_15_1_3_27">#REF!</definedName>
    <definedName name="Excel_BuiltIn_Print_Area_15_1_3_4">#REF!</definedName>
    <definedName name="Excel_BuiltIn_Print_Area_15_1_4">#REF!</definedName>
    <definedName name="Excel_BuiltIn_Print_Area_15_1_5">#REF!</definedName>
    <definedName name="Excel_BuiltIn_Print_Area_15_1_5_1">#REF!</definedName>
    <definedName name="Excel_BuiltIn_Print_Area_15_1_5_16">#REF!</definedName>
    <definedName name="Excel_BuiltIn_Print_Area_15_1_5_2">#REF!</definedName>
    <definedName name="Excel_BuiltIn_Print_Area_15_1_5_27">#REF!</definedName>
    <definedName name="Excel_BuiltIn_Print_Area_15_1_5_4">#REF!</definedName>
    <definedName name="Excel_BuiltIn_Print_Area_15_1_6">#REF!</definedName>
    <definedName name="Excel_BuiltIn_Print_Area_15_1_6_16">#REF!</definedName>
    <definedName name="Excel_BuiltIn_Print_Area_15_1_6_2">#REF!</definedName>
    <definedName name="Excel_BuiltIn_Print_Area_15_1_6_27">#REF!</definedName>
    <definedName name="Excel_BuiltIn_Print_Area_15_1_6_4">#REF!</definedName>
    <definedName name="Excel_BuiltIn_Print_Area_15_1_7">#REF!</definedName>
    <definedName name="Excel_BuiltIn_Print_Area_15_1_7_16">#REF!</definedName>
    <definedName name="Excel_BuiltIn_Print_Area_15_1_7_2">#REF!</definedName>
    <definedName name="Excel_BuiltIn_Print_Area_15_1_7_27">#REF!</definedName>
    <definedName name="Excel_BuiltIn_Print_Area_15_1_7_4">#REF!</definedName>
    <definedName name="Excel_BuiltIn_Print_Area_15_1_8">#REF!</definedName>
    <definedName name="Excel_BuiltIn_Print_Area_15_1_8_16">#REF!</definedName>
    <definedName name="Excel_BuiltIn_Print_Area_15_1_8_2">#REF!</definedName>
    <definedName name="Excel_BuiltIn_Print_Area_15_1_8_27">#REF!</definedName>
    <definedName name="Excel_BuiltIn_Print_Area_15_1_8_4">#REF!</definedName>
    <definedName name="Excel_BuiltIn_Print_Area_15_1_9">#REF!</definedName>
    <definedName name="Excel_BuiltIn_Print_Area_15_1_9_16">#REF!</definedName>
    <definedName name="Excel_BuiltIn_Print_Area_15_1_9_2">#REF!</definedName>
    <definedName name="Excel_BuiltIn_Print_Area_15_1_9_27">#REF!</definedName>
    <definedName name="Excel_BuiltIn_Print_Area_15_1_9_4">#REF!</definedName>
    <definedName name="Excel_BuiltIn_Print_Area_16_1">#REF!</definedName>
    <definedName name="Excel_BuiltIn_Print_Area_16_1_1">#REF!</definedName>
    <definedName name="Excel_BuiltIn_Print_Area_16_1_1_1">#REF!</definedName>
    <definedName name="Excel_BuiltIn_Print_Area_16_1_1_1_1">#REF!</definedName>
    <definedName name="Excel_BuiltIn_Print_Area_16_1_1_1_1_1">#REF!</definedName>
    <definedName name="Excel_BuiltIn_Print_Area_16_1_1_1_1_16">#REF!</definedName>
    <definedName name="Excel_BuiltIn_Print_Area_16_1_1_1_1_2">#REF!</definedName>
    <definedName name="Excel_BuiltIn_Print_Area_16_1_1_1_1_27">#REF!</definedName>
    <definedName name="Excel_BuiltIn_Print_Area_16_1_1_1_1_4">#REF!</definedName>
    <definedName name="Excel_BuiltIn_Print_Area_16_1_1_1_16">#REF!</definedName>
    <definedName name="Excel_BuiltIn_Print_Area_16_1_1_1_2">#REF!</definedName>
    <definedName name="Excel_BuiltIn_Print_Area_16_1_1_1_27">#REF!</definedName>
    <definedName name="Excel_BuiltIn_Print_Area_16_1_1_1_4">#REF!</definedName>
    <definedName name="Excel_BuiltIn_Print_Area_16_1_1_10">#REF!</definedName>
    <definedName name="Excel_BuiltIn_Print_Area_16_1_1_10_16">#REF!</definedName>
    <definedName name="Excel_BuiltIn_Print_Area_16_1_1_10_2">#REF!</definedName>
    <definedName name="Excel_BuiltIn_Print_Area_16_1_1_10_27">#REF!</definedName>
    <definedName name="Excel_BuiltIn_Print_Area_16_1_1_10_4">#REF!</definedName>
    <definedName name="Excel_BuiltIn_Print_Area_16_1_1_11">#REF!</definedName>
    <definedName name="Excel_BuiltIn_Print_Area_16_1_1_11_16">#REF!</definedName>
    <definedName name="Excel_BuiltIn_Print_Area_16_1_1_11_2">#REF!</definedName>
    <definedName name="Excel_BuiltIn_Print_Area_16_1_1_11_27">#REF!</definedName>
    <definedName name="Excel_BuiltIn_Print_Area_16_1_1_11_4">#REF!</definedName>
    <definedName name="Excel_BuiltIn_Print_Area_16_1_1_12">#REF!</definedName>
    <definedName name="Excel_BuiltIn_Print_Area_16_1_1_12_16">#REF!</definedName>
    <definedName name="Excel_BuiltIn_Print_Area_16_1_1_12_2">#REF!</definedName>
    <definedName name="Excel_BuiltIn_Print_Area_16_1_1_12_27">#REF!</definedName>
    <definedName name="Excel_BuiltIn_Print_Area_16_1_1_12_4">#REF!</definedName>
    <definedName name="Excel_BuiltIn_Print_Area_16_1_1_13">#REF!</definedName>
    <definedName name="Excel_BuiltIn_Print_Area_16_1_1_13_16">#REF!</definedName>
    <definedName name="Excel_BuiltIn_Print_Area_16_1_1_13_2">#REF!</definedName>
    <definedName name="Excel_BuiltIn_Print_Area_16_1_1_13_27">#REF!</definedName>
    <definedName name="Excel_BuiltIn_Print_Area_16_1_1_13_4">#REF!</definedName>
    <definedName name="Excel_BuiltIn_Print_Area_16_1_1_14">#REF!</definedName>
    <definedName name="Excel_BuiltIn_Print_Area_16_1_1_14_16">#REF!</definedName>
    <definedName name="Excel_BuiltIn_Print_Area_16_1_1_14_2">#REF!</definedName>
    <definedName name="Excel_BuiltIn_Print_Area_16_1_1_14_27">#REF!</definedName>
    <definedName name="Excel_BuiltIn_Print_Area_16_1_1_14_4">#REF!</definedName>
    <definedName name="Excel_BuiltIn_Print_Area_16_1_1_15">#REF!</definedName>
    <definedName name="Excel_BuiltIn_Print_Area_16_1_1_15_16">#REF!</definedName>
    <definedName name="Excel_BuiltIn_Print_Area_16_1_1_15_2">#REF!</definedName>
    <definedName name="Excel_BuiltIn_Print_Area_16_1_1_15_27">#REF!</definedName>
    <definedName name="Excel_BuiltIn_Print_Area_16_1_1_15_4">#REF!</definedName>
    <definedName name="Excel_BuiltIn_Print_Area_16_1_1_16">#REF!</definedName>
    <definedName name="Excel_BuiltIn_Print_Area_16_1_1_16_1">#REF!</definedName>
    <definedName name="Excel_BuiltIn_Print_Area_16_1_1_16_16">#REF!</definedName>
    <definedName name="Excel_BuiltIn_Print_Area_16_1_1_16_2">#REF!</definedName>
    <definedName name="Excel_BuiltIn_Print_Area_16_1_1_16_27">#REF!</definedName>
    <definedName name="Excel_BuiltIn_Print_Area_16_1_1_16_4">#REF!</definedName>
    <definedName name="Excel_BuiltIn_Print_Area_16_1_1_17">#REF!</definedName>
    <definedName name="Excel_BuiltIn_Print_Area_16_1_1_17_16">#REF!</definedName>
    <definedName name="Excel_BuiltIn_Print_Area_16_1_1_17_2">#REF!</definedName>
    <definedName name="Excel_BuiltIn_Print_Area_16_1_1_17_27">#REF!</definedName>
    <definedName name="Excel_BuiltIn_Print_Area_16_1_1_17_4">#REF!</definedName>
    <definedName name="Excel_BuiltIn_Print_Area_16_1_1_2">#REF!</definedName>
    <definedName name="Excel_BuiltIn_Print_Area_16_1_1_2_1">#REF!</definedName>
    <definedName name="Excel_BuiltIn_Print_Area_16_1_1_2_16">#REF!</definedName>
    <definedName name="Excel_BuiltIn_Print_Area_16_1_1_2_2">#REF!</definedName>
    <definedName name="Excel_BuiltIn_Print_Area_16_1_1_2_27">#REF!</definedName>
    <definedName name="Excel_BuiltIn_Print_Area_16_1_1_2_4">#REF!</definedName>
    <definedName name="Excel_BuiltIn_Print_Area_16_1_1_20">#REF!</definedName>
    <definedName name="Excel_BuiltIn_Print_Area_16_1_1_20_16">#REF!</definedName>
    <definedName name="Excel_BuiltIn_Print_Area_16_1_1_20_2">#REF!</definedName>
    <definedName name="Excel_BuiltIn_Print_Area_16_1_1_20_27">#REF!</definedName>
    <definedName name="Excel_BuiltIn_Print_Area_16_1_1_20_4">#REF!</definedName>
    <definedName name="Excel_BuiltIn_Print_Area_16_1_1_27">#REF!</definedName>
    <definedName name="Excel_BuiltIn_Print_Area_16_1_1_3">#REF!</definedName>
    <definedName name="Excel_BuiltIn_Print_Area_16_1_1_3_16">#REF!</definedName>
    <definedName name="Excel_BuiltIn_Print_Area_16_1_1_3_2">#REF!</definedName>
    <definedName name="Excel_BuiltIn_Print_Area_16_1_1_3_27">#REF!</definedName>
    <definedName name="Excel_BuiltIn_Print_Area_16_1_1_3_4">#REF!</definedName>
    <definedName name="Excel_BuiltIn_Print_Area_16_1_1_4">#REF!</definedName>
    <definedName name="Excel_BuiltIn_Print_Area_16_1_1_5">#REF!</definedName>
    <definedName name="Excel_BuiltIn_Print_Area_16_1_1_5_1">#REF!</definedName>
    <definedName name="Excel_BuiltIn_Print_Area_16_1_1_5_16">#REF!</definedName>
    <definedName name="Excel_BuiltIn_Print_Area_16_1_1_5_2">#REF!</definedName>
    <definedName name="Excel_BuiltIn_Print_Area_16_1_1_5_27">#REF!</definedName>
    <definedName name="Excel_BuiltIn_Print_Area_16_1_1_5_4">#REF!</definedName>
    <definedName name="Excel_BuiltIn_Print_Area_16_1_1_6">#REF!</definedName>
    <definedName name="Excel_BuiltIn_Print_Area_16_1_1_6_16">#REF!</definedName>
    <definedName name="Excel_BuiltIn_Print_Area_16_1_1_6_2">#REF!</definedName>
    <definedName name="Excel_BuiltIn_Print_Area_16_1_1_6_27">#REF!</definedName>
    <definedName name="Excel_BuiltIn_Print_Area_16_1_1_6_4">#REF!</definedName>
    <definedName name="Excel_BuiltIn_Print_Area_16_1_1_7">#REF!</definedName>
    <definedName name="Excel_BuiltIn_Print_Area_16_1_1_7_16">#REF!</definedName>
    <definedName name="Excel_BuiltIn_Print_Area_16_1_1_7_2">#REF!</definedName>
    <definedName name="Excel_BuiltIn_Print_Area_16_1_1_7_27">#REF!</definedName>
    <definedName name="Excel_BuiltIn_Print_Area_16_1_1_7_4">#REF!</definedName>
    <definedName name="Excel_BuiltIn_Print_Area_16_1_1_8">#REF!</definedName>
    <definedName name="Excel_BuiltIn_Print_Area_16_1_1_8_16">#REF!</definedName>
    <definedName name="Excel_BuiltIn_Print_Area_16_1_1_8_2">#REF!</definedName>
    <definedName name="Excel_BuiltIn_Print_Area_16_1_1_8_27">#REF!</definedName>
    <definedName name="Excel_BuiltIn_Print_Area_16_1_1_8_4">#REF!</definedName>
    <definedName name="Excel_BuiltIn_Print_Area_16_1_1_9">#REF!</definedName>
    <definedName name="Excel_BuiltIn_Print_Area_16_1_1_9_16">#REF!</definedName>
    <definedName name="Excel_BuiltIn_Print_Area_16_1_1_9_2">#REF!</definedName>
    <definedName name="Excel_BuiltIn_Print_Area_16_1_1_9_27">#REF!</definedName>
    <definedName name="Excel_BuiltIn_Print_Area_16_1_1_9_4">#REF!</definedName>
    <definedName name="Excel_BuiltIn_Print_Area_16_1_10">#REF!</definedName>
    <definedName name="Excel_BuiltIn_Print_Area_16_1_10_16">#REF!</definedName>
    <definedName name="Excel_BuiltIn_Print_Area_16_1_10_2">#REF!</definedName>
    <definedName name="Excel_BuiltIn_Print_Area_16_1_10_27">#REF!</definedName>
    <definedName name="Excel_BuiltIn_Print_Area_16_1_10_4">#REF!</definedName>
    <definedName name="Excel_BuiltIn_Print_Area_16_1_11">#REF!</definedName>
    <definedName name="Excel_BuiltIn_Print_Area_16_1_11_16">#REF!</definedName>
    <definedName name="Excel_BuiltIn_Print_Area_16_1_11_2">#REF!</definedName>
    <definedName name="Excel_BuiltIn_Print_Area_16_1_11_27">#REF!</definedName>
    <definedName name="Excel_BuiltIn_Print_Area_16_1_11_4">#REF!</definedName>
    <definedName name="Excel_BuiltIn_Print_Area_16_1_12">#REF!</definedName>
    <definedName name="Excel_BuiltIn_Print_Area_16_1_12_16">#REF!</definedName>
    <definedName name="Excel_BuiltIn_Print_Area_16_1_12_2">#REF!</definedName>
    <definedName name="Excel_BuiltIn_Print_Area_16_1_12_27">#REF!</definedName>
    <definedName name="Excel_BuiltIn_Print_Area_16_1_12_4">#REF!</definedName>
    <definedName name="Excel_BuiltIn_Print_Area_16_1_13">#REF!</definedName>
    <definedName name="Excel_BuiltIn_Print_Area_16_1_13_16">#REF!</definedName>
    <definedName name="Excel_BuiltIn_Print_Area_16_1_13_2">#REF!</definedName>
    <definedName name="Excel_BuiltIn_Print_Area_16_1_13_27">#REF!</definedName>
    <definedName name="Excel_BuiltIn_Print_Area_16_1_13_4">#REF!</definedName>
    <definedName name="Excel_BuiltIn_Print_Area_16_1_14">#REF!</definedName>
    <definedName name="Excel_BuiltIn_Print_Area_16_1_14_16">#REF!</definedName>
    <definedName name="Excel_BuiltIn_Print_Area_16_1_14_2">#REF!</definedName>
    <definedName name="Excel_BuiltIn_Print_Area_16_1_14_27">#REF!</definedName>
    <definedName name="Excel_BuiltIn_Print_Area_16_1_14_4">#REF!</definedName>
    <definedName name="Excel_BuiltIn_Print_Area_16_1_15">#REF!</definedName>
    <definedName name="Excel_BuiltIn_Print_Area_16_1_15_16">#REF!</definedName>
    <definedName name="Excel_BuiltIn_Print_Area_16_1_15_2">#REF!</definedName>
    <definedName name="Excel_BuiltIn_Print_Area_16_1_15_27">#REF!</definedName>
    <definedName name="Excel_BuiltIn_Print_Area_16_1_15_4">#REF!</definedName>
    <definedName name="Excel_BuiltIn_Print_Area_16_1_16">#REF!</definedName>
    <definedName name="Excel_BuiltIn_Print_Area_16_1_16_1">#REF!</definedName>
    <definedName name="Excel_BuiltIn_Print_Area_16_1_16_16">#REF!</definedName>
    <definedName name="Excel_BuiltIn_Print_Area_16_1_16_2">#REF!</definedName>
    <definedName name="Excel_BuiltIn_Print_Area_16_1_16_27">#REF!</definedName>
    <definedName name="Excel_BuiltIn_Print_Area_16_1_16_4">#REF!</definedName>
    <definedName name="Excel_BuiltIn_Print_Area_16_1_17">#REF!</definedName>
    <definedName name="Excel_BuiltIn_Print_Area_16_1_17_16">#REF!</definedName>
    <definedName name="Excel_BuiltIn_Print_Area_16_1_17_2">#REF!</definedName>
    <definedName name="Excel_BuiltIn_Print_Area_16_1_17_27">#REF!</definedName>
    <definedName name="Excel_BuiltIn_Print_Area_16_1_17_4">#REF!</definedName>
    <definedName name="Excel_BuiltIn_Print_Area_16_1_2">#REF!</definedName>
    <definedName name="Excel_BuiltIn_Print_Area_16_1_2_1">#REF!</definedName>
    <definedName name="Excel_BuiltIn_Print_Area_16_1_2_16">#REF!</definedName>
    <definedName name="Excel_BuiltIn_Print_Area_16_1_2_2">#REF!</definedName>
    <definedName name="Excel_BuiltIn_Print_Area_16_1_2_27">#REF!</definedName>
    <definedName name="Excel_BuiltIn_Print_Area_16_1_2_4">#REF!</definedName>
    <definedName name="Excel_BuiltIn_Print_Area_16_1_20">#REF!</definedName>
    <definedName name="Excel_BuiltIn_Print_Area_16_1_20_16">#REF!</definedName>
    <definedName name="Excel_BuiltIn_Print_Area_16_1_20_2">#REF!</definedName>
    <definedName name="Excel_BuiltIn_Print_Area_16_1_20_27">#REF!</definedName>
    <definedName name="Excel_BuiltIn_Print_Area_16_1_20_4">#REF!</definedName>
    <definedName name="Excel_BuiltIn_Print_Area_16_1_27">#REF!</definedName>
    <definedName name="Excel_BuiltIn_Print_Area_16_1_3">#REF!</definedName>
    <definedName name="Excel_BuiltIn_Print_Area_16_1_3_16">#REF!</definedName>
    <definedName name="Excel_BuiltIn_Print_Area_16_1_3_2">#REF!</definedName>
    <definedName name="Excel_BuiltIn_Print_Area_16_1_3_27">#REF!</definedName>
    <definedName name="Excel_BuiltIn_Print_Area_16_1_3_4">#REF!</definedName>
    <definedName name="Excel_BuiltIn_Print_Area_16_1_4">#REF!</definedName>
    <definedName name="Excel_BuiltIn_Print_Area_16_1_5">#REF!</definedName>
    <definedName name="Excel_BuiltIn_Print_Area_16_1_5_1">#REF!</definedName>
    <definedName name="Excel_BuiltIn_Print_Area_16_1_5_16">#REF!</definedName>
    <definedName name="Excel_BuiltIn_Print_Area_16_1_5_2">#REF!</definedName>
    <definedName name="Excel_BuiltIn_Print_Area_16_1_5_27">#REF!</definedName>
    <definedName name="Excel_BuiltIn_Print_Area_16_1_5_4">#REF!</definedName>
    <definedName name="Excel_BuiltIn_Print_Area_16_1_6">#REF!</definedName>
    <definedName name="Excel_BuiltIn_Print_Area_16_1_6_16">#REF!</definedName>
    <definedName name="Excel_BuiltIn_Print_Area_16_1_6_2">#REF!</definedName>
    <definedName name="Excel_BuiltIn_Print_Area_16_1_6_27">#REF!</definedName>
    <definedName name="Excel_BuiltIn_Print_Area_16_1_6_4">#REF!</definedName>
    <definedName name="Excel_BuiltIn_Print_Area_16_1_7">#REF!</definedName>
    <definedName name="Excel_BuiltIn_Print_Area_16_1_7_16">#REF!</definedName>
    <definedName name="Excel_BuiltIn_Print_Area_16_1_7_2">#REF!</definedName>
    <definedName name="Excel_BuiltIn_Print_Area_16_1_7_27">#REF!</definedName>
    <definedName name="Excel_BuiltIn_Print_Area_16_1_7_4">#REF!</definedName>
    <definedName name="Excel_BuiltIn_Print_Area_16_1_8">#REF!</definedName>
    <definedName name="Excel_BuiltIn_Print_Area_16_1_8_16">#REF!</definedName>
    <definedName name="Excel_BuiltIn_Print_Area_16_1_8_2">#REF!</definedName>
    <definedName name="Excel_BuiltIn_Print_Area_16_1_8_27">#REF!</definedName>
    <definedName name="Excel_BuiltIn_Print_Area_16_1_8_4">#REF!</definedName>
    <definedName name="Excel_BuiltIn_Print_Area_16_1_9">#REF!</definedName>
    <definedName name="Excel_BuiltIn_Print_Area_16_1_9_16">#REF!</definedName>
    <definedName name="Excel_BuiltIn_Print_Area_16_1_9_2">#REF!</definedName>
    <definedName name="Excel_BuiltIn_Print_Area_16_1_9_27">#REF!</definedName>
    <definedName name="Excel_BuiltIn_Print_Area_16_1_9_4">#REF!</definedName>
    <definedName name="Excel_BuiltIn_Print_Area_17">#REF!</definedName>
    <definedName name="Excel_BuiltIn_Print_Area_17_1">#REF!</definedName>
    <definedName name="Excel_BuiltIn_Print_Area_17_1_1">#REF!</definedName>
    <definedName name="Excel_BuiltIn_Print_Area_17_1_1_1">#REF!</definedName>
    <definedName name="Excel_BuiltIn_Print_Area_17_1_1_1_1">#REF!</definedName>
    <definedName name="Excel_BuiltIn_Print_Area_17_1_1_1_1_1">#REF!</definedName>
    <definedName name="Excel_BuiltIn_Print_Area_17_1_1_1_1_16">#REF!</definedName>
    <definedName name="Excel_BuiltIn_Print_Area_17_1_1_1_1_2">#REF!</definedName>
    <definedName name="Excel_BuiltIn_Print_Area_17_1_1_1_1_27">#REF!</definedName>
    <definedName name="Excel_BuiltIn_Print_Area_17_1_1_1_1_4">#REF!</definedName>
    <definedName name="Excel_BuiltIn_Print_Area_17_1_1_1_16">#REF!</definedName>
    <definedName name="Excel_BuiltIn_Print_Area_17_1_1_1_2">#REF!</definedName>
    <definedName name="Excel_BuiltIn_Print_Area_17_1_1_1_27">#REF!</definedName>
    <definedName name="Excel_BuiltIn_Print_Area_17_1_1_1_4">#REF!</definedName>
    <definedName name="Excel_BuiltIn_Print_Area_17_1_1_10">#REF!</definedName>
    <definedName name="Excel_BuiltIn_Print_Area_17_1_1_10_16">#REF!</definedName>
    <definedName name="Excel_BuiltIn_Print_Area_17_1_1_10_2">#REF!</definedName>
    <definedName name="Excel_BuiltIn_Print_Area_17_1_1_10_27">#REF!</definedName>
    <definedName name="Excel_BuiltIn_Print_Area_17_1_1_10_4">#REF!</definedName>
    <definedName name="Excel_BuiltIn_Print_Area_17_1_1_11">#REF!</definedName>
    <definedName name="Excel_BuiltIn_Print_Area_17_1_1_11_16">#REF!</definedName>
    <definedName name="Excel_BuiltIn_Print_Area_17_1_1_11_2">#REF!</definedName>
    <definedName name="Excel_BuiltIn_Print_Area_17_1_1_11_27">#REF!</definedName>
    <definedName name="Excel_BuiltIn_Print_Area_17_1_1_11_4">#REF!</definedName>
    <definedName name="Excel_BuiltIn_Print_Area_17_1_1_12">#REF!</definedName>
    <definedName name="Excel_BuiltIn_Print_Area_17_1_1_12_16">#REF!</definedName>
    <definedName name="Excel_BuiltIn_Print_Area_17_1_1_12_2">#REF!</definedName>
    <definedName name="Excel_BuiltIn_Print_Area_17_1_1_12_27">#REF!</definedName>
    <definedName name="Excel_BuiltIn_Print_Area_17_1_1_12_4">#REF!</definedName>
    <definedName name="Excel_BuiltIn_Print_Area_17_1_1_13">#REF!</definedName>
    <definedName name="Excel_BuiltIn_Print_Area_17_1_1_13_16">#REF!</definedName>
    <definedName name="Excel_BuiltIn_Print_Area_17_1_1_13_2">#REF!</definedName>
    <definedName name="Excel_BuiltIn_Print_Area_17_1_1_13_27">#REF!</definedName>
    <definedName name="Excel_BuiltIn_Print_Area_17_1_1_13_4">#REF!</definedName>
    <definedName name="Excel_BuiltIn_Print_Area_17_1_1_14">#REF!</definedName>
    <definedName name="Excel_BuiltIn_Print_Area_17_1_1_14_16">#REF!</definedName>
    <definedName name="Excel_BuiltIn_Print_Area_17_1_1_14_2">#REF!</definedName>
    <definedName name="Excel_BuiltIn_Print_Area_17_1_1_14_27">#REF!</definedName>
    <definedName name="Excel_BuiltIn_Print_Area_17_1_1_14_4">#REF!</definedName>
    <definedName name="Excel_BuiltIn_Print_Area_17_1_1_15">#REF!</definedName>
    <definedName name="Excel_BuiltIn_Print_Area_17_1_1_15_16">#REF!</definedName>
    <definedName name="Excel_BuiltIn_Print_Area_17_1_1_15_2">#REF!</definedName>
    <definedName name="Excel_BuiltIn_Print_Area_17_1_1_15_27">#REF!</definedName>
    <definedName name="Excel_BuiltIn_Print_Area_17_1_1_15_4">#REF!</definedName>
    <definedName name="Excel_BuiltIn_Print_Area_17_1_1_16">#REF!</definedName>
    <definedName name="Excel_BuiltIn_Print_Area_17_1_1_16_1">#REF!</definedName>
    <definedName name="Excel_BuiltIn_Print_Area_17_1_1_16_16">#REF!</definedName>
    <definedName name="Excel_BuiltIn_Print_Area_17_1_1_16_2">#REF!</definedName>
    <definedName name="Excel_BuiltIn_Print_Area_17_1_1_16_27">#REF!</definedName>
    <definedName name="Excel_BuiltIn_Print_Area_17_1_1_16_4">#REF!</definedName>
    <definedName name="Excel_BuiltIn_Print_Area_17_1_1_17">#REF!</definedName>
    <definedName name="Excel_BuiltIn_Print_Area_17_1_1_17_16">#REF!</definedName>
    <definedName name="Excel_BuiltIn_Print_Area_17_1_1_17_2">#REF!</definedName>
    <definedName name="Excel_BuiltIn_Print_Area_17_1_1_17_27">#REF!</definedName>
    <definedName name="Excel_BuiltIn_Print_Area_17_1_1_17_4">#REF!</definedName>
    <definedName name="Excel_BuiltIn_Print_Area_17_1_1_2">#REF!</definedName>
    <definedName name="Excel_BuiltIn_Print_Area_17_1_1_2_1">#REF!</definedName>
    <definedName name="Excel_BuiltIn_Print_Area_17_1_1_2_16">#REF!</definedName>
    <definedName name="Excel_BuiltIn_Print_Area_17_1_1_2_2">#REF!</definedName>
    <definedName name="Excel_BuiltIn_Print_Area_17_1_1_2_27">#REF!</definedName>
    <definedName name="Excel_BuiltIn_Print_Area_17_1_1_2_4">#REF!</definedName>
    <definedName name="Excel_BuiltIn_Print_Area_17_1_1_20">#REF!</definedName>
    <definedName name="Excel_BuiltIn_Print_Area_17_1_1_20_16">#REF!</definedName>
    <definedName name="Excel_BuiltIn_Print_Area_17_1_1_20_2">#REF!</definedName>
    <definedName name="Excel_BuiltIn_Print_Area_17_1_1_20_27">#REF!</definedName>
    <definedName name="Excel_BuiltIn_Print_Area_17_1_1_20_4">#REF!</definedName>
    <definedName name="Excel_BuiltIn_Print_Area_17_1_1_27">#REF!</definedName>
    <definedName name="Excel_BuiltIn_Print_Area_17_1_1_3">#REF!</definedName>
    <definedName name="Excel_BuiltIn_Print_Area_17_1_1_3_16">#REF!</definedName>
    <definedName name="Excel_BuiltIn_Print_Area_17_1_1_3_2">#REF!</definedName>
    <definedName name="Excel_BuiltIn_Print_Area_17_1_1_3_27">#REF!</definedName>
    <definedName name="Excel_BuiltIn_Print_Area_17_1_1_3_4">#REF!</definedName>
    <definedName name="Excel_BuiltIn_Print_Area_17_1_1_4">#REF!</definedName>
    <definedName name="Excel_BuiltIn_Print_Area_17_1_1_5">#REF!</definedName>
    <definedName name="Excel_BuiltIn_Print_Area_17_1_1_5_1">#REF!</definedName>
    <definedName name="Excel_BuiltIn_Print_Area_17_1_1_5_16">#REF!</definedName>
    <definedName name="Excel_BuiltIn_Print_Area_17_1_1_5_2">#REF!</definedName>
    <definedName name="Excel_BuiltIn_Print_Area_17_1_1_5_27">#REF!</definedName>
    <definedName name="Excel_BuiltIn_Print_Area_17_1_1_5_4">#REF!</definedName>
    <definedName name="Excel_BuiltIn_Print_Area_17_1_1_6">#REF!</definedName>
    <definedName name="Excel_BuiltIn_Print_Area_17_1_1_6_16">#REF!</definedName>
    <definedName name="Excel_BuiltIn_Print_Area_17_1_1_6_2">#REF!</definedName>
    <definedName name="Excel_BuiltIn_Print_Area_17_1_1_6_27">#REF!</definedName>
    <definedName name="Excel_BuiltIn_Print_Area_17_1_1_6_4">#REF!</definedName>
    <definedName name="Excel_BuiltIn_Print_Area_17_1_1_7">#REF!</definedName>
    <definedName name="Excel_BuiltIn_Print_Area_17_1_1_7_16">#REF!</definedName>
    <definedName name="Excel_BuiltIn_Print_Area_17_1_1_7_2">#REF!</definedName>
    <definedName name="Excel_BuiltIn_Print_Area_17_1_1_7_27">#REF!</definedName>
    <definedName name="Excel_BuiltIn_Print_Area_17_1_1_7_4">#REF!</definedName>
    <definedName name="Excel_BuiltIn_Print_Area_17_1_1_8">#REF!</definedName>
    <definedName name="Excel_BuiltIn_Print_Area_17_1_1_8_16">#REF!</definedName>
    <definedName name="Excel_BuiltIn_Print_Area_17_1_1_8_2">#REF!</definedName>
    <definedName name="Excel_BuiltIn_Print_Area_17_1_1_8_27">#REF!</definedName>
    <definedName name="Excel_BuiltIn_Print_Area_17_1_1_8_4">#REF!</definedName>
    <definedName name="Excel_BuiltIn_Print_Area_17_1_1_9">#REF!</definedName>
    <definedName name="Excel_BuiltIn_Print_Area_17_1_1_9_16">#REF!</definedName>
    <definedName name="Excel_BuiltIn_Print_Area_17_1_1_9_2">#REF!</definedName>
    <definedName name="Excel_BuiltIn_Print_Area_17_1_1_9_27">#REF!</definedName>
    <definedName name="Excel_BuiltIn_Print_Area_17_1_1_9_4">#REF!</definedName>
    <definedName name="Excel_BuiltIn_Print_Area_17_1_10">#REF!</definedName>
    <definedName name="Excel_BuiltIn_Print_Area_17_1_10_16">#REF!</definedName>
    <definedName name="Excel_BuiltIn_Print_Area_17_1_10_2">#REF!</definedName>
    <definedName name="Excel_BuiltIn_Print_Area_17_1_10_27">#REF!</definedName>
    <definedName name="Excel_BuiltIn_Print_Area_17_1_10_4">#REF!</definedName>
    <definedName name="Excel_BuiltIn_Print_Area_17_1_11">#REF!</definedName>
    <definedName name="Excel_BuiltIn_Print_Area_17_1_11_16">#REF!</definedName>
    <definedName name="Excel_BuiltIn_Print_Area_17_1_11_2">#REF!</definedName>
    <definedName name="Excel_BuiltIn_Print_Area_17_1_11_27">#REF!</definedName>
    <definedName name="Excel_BuiltIn_Print_Area_17_1_11_4">#REF!</definedName>
    <definedName name="Excel_BuiltIn_Print_Area_17_1_12">#REF!</definedName>
    <definedName name="Excel_BuiltIn_Print_Area_17_1_12_16">#REF!</definedName>
    <definedName name="Excel_BuiltIn_Print_Area_17_1_12_2">#REF!</definedName>
    <definedName name="Excel_BuiltIn_Print_Area_17_1_12_27">#REF!</definedName>
    <definedName name="Excel_BuiltIn_Print_Area_17_1_12_4">#REF!</definedName>
    <definedName name="Excel_BuiltIn_Print_Area_17_1_13">#REF!</definedName>
    <definedName name="Excel_BuiltIn_Print_Area_17_1_13_16">#REF!</definedName>
    <definedName name="Excel_BuiltIn_Print_Area_17_1_13_2">#REF!</definedName>
    <definedName name="Excel_BuiltIn_Print_Area_17_1_13_27">#REF!</definedName>
    <definedName name="Excel_BuiltIn_Print_Area_17_1_13_4">#REF!</definedName>
    <definedName name="Excel_BuiltIn_Print_Area_17_1_14">#REF!</definedName>
    <definedName name="Excel_BuiltIn_Print_Area_17_1_14_16">#REF!</definedName>
    <definedName name="Excel_BuiltIn_Print_Area_17_1_14_2">#REF!</definedName>
    <definedName name="Excel_BuiltIn_Print_Area_17_1_14_27">#REF!</definedName>
    <definedName name="Excel_BuiltIn_Print_Area_17_1_14_4">#REF!</definedName>
    <definedName name="Excel_BuiltIn_Print_Area_17_1_15">#REF!</definedName>
    <definedName name="Excel_BuiltIn_Print_Area_17_1_15_16">#REF!</definedName>
    <definedName name="Excel_BuiltIn_Print_Area_17_1_15_2">#REF!</definedName>
    <definedName name="Excel_BuiltIn_Print_Area_17_1_15_27">#REF!</definedName>
    <definedName name="Excel_BuiltIn_Print_Area_17_1_15_4">#REF!</definedName>
    <definedName name="Excel_BuiltIn_Print_Area_17_1_16">#REF!</definedName>
    <definedName name="Excel_BuiltIn_Print_Area_17_1_16_1">#REF!</definedName>
    <definedName name="Excel_BuiltIn_Print_Area_17_1_16_16">#REF!</definedName>
    <definedName name="Excel_BuiltIn_Print_Area_17_1_16_2">#REF!</definedName>
    <definedName name="Excel_BuiltIn_Print_Area_17_1_16_27">#REF!</definedName>
    <definedName name="Excel_BuiltIn_Print_Area_17_1_16_4">#REF!</definedName>
    <definedName name="Excel_BuiltIn_Print_Area_17_1_17">#REF!</definedName>
    <definedName name="Excel_BuiltIn_Print_Area_17_1_17_16">#REF!</definedName>
    <definedName name="Excel_BuiltIn_Print_Area_17_1_17_2">#REF!</definedName>
    <definedName name="Excel_BuiltIn_Print_Area_17_1_17_27">#REF!</definedName>
    <definedName name="Excel_BuiltIn_Print_Area_17_1_17_4">#REF!</definedName>
    <definedName name="Excel_BuiltIn_Print_Area_17_1_2">#REF!</definedName>
    <definedName name="Excel_BuiltIn_Print_Area_17_1_2_1">#REF!</definedName>
    <definedName name="Excel_BuiltIn_Print_Area_17_1_2_16">#REF!</definedName>
    <definedName name="Excel_BuiltIn_Print_Area_17_1_2_2">#REF!</definedName>
    <definedName name="Excel_BuiltIn_Print_Area_17_1_2_27">#REF!</definedName>
    <definedName name="Excel_BuiltIn_Print_Area_17_1_2_4">#REF!</definedName>
    <definedName name="Excel_BuiltIn_Print_Area_17_1_20">#REF!</definedName>
    <definedName name="Excel_BuiltIn_Print_Area_17_1_20_16">#REF!</definedName>
    <definedName name="Excel_BuiltIn_Print_Area_17_1_20_2">#REF!</definedName>
    <definedName name="Excel_BuiltIn_Print_Area_17_1_20_27">#REF!</definedName>
    <definedName name="Excel_BuiltIn_Print_Area_17_1_20_4">#REF!</definedName>
    <definedName name="Excel_BuiltIn_Print_Area_17_1_27">#REF!</definedName>
    <definedName name="Excel_BuiltIn_Print_Area_17_1_3">#REF!</definedName>
    <definedName name="Excel_BuiltIn_Print_Area_17_1_3_16">#REF!</definedName>
    <definedName name="Excel_BuiltIn_Print_Area_17_1_3_2">#REF!</definedName>
    <definedName name="Excel_BuiltIn_Print_Area_17_1_3_27">#REF!</definedName>
    <definedName name="Excel_BuiltIn_Print_Area_17_1_3_4">#REF!</definedName>
    <definedName name="Excel_BuiltIn_Print_Area_17_1_4">#REF!</definedName>
    <definedName name="Excel_BuiltIn_Print_Area_17_1_5">#REF!</definedName>
    <definedName name="Excel_BuiltIn_Print_Area_17_1_5_1">#REF!</definedName>
    <definedName name="Excel_BuiltIn_Print_Area_17_1_5_16">#REF!</definedName>
    <definedName name="Excel_BuiltIn_Print_Area_17_1_5_2">#REF!</definedName>
    <definedName name="Excel_BuiltIn_Print_Area_17_1_5_27">#REF!</definedName>
    <definedName name="Excel_BuiltIn_Print_Area_17_1_5_4">#REF!</definedName>
    <definedName name="Excel_BuiltIn_Print_Area_17_1_6">#REF!</definedName>
    <definedName name="Excel_BuiltIn_Print_Area_17_1_6_16">#REF!</definedName>
    <definedName name="Excel_BuiltIn_Print_Area_17_1_6_2">#REF!</definedName>
    <definedName name="Excel_BuiltIn_Print_Area_17_1_6_27">#REF!</definedName>
    <definedName name="Excel_BuiltIn_Print_Area_17_1_6_4">#REF!</definedName>
    <definedName name="Excel_BuiltIn_Print_Area_17_1_7">#REF!</definedName>
    <definedName name="Excel_BuiltIn_Print_Area_17_1_7_16">#REF!</definedName>
    <definedName name="Excel_BuiltIn_Print_Area_17_1_7_2">#REF!</definedName>
    <definedName name="Excel_BuiltIn_Print_Area_17_1_7_27">#REF!</definedName>
    <definedName name="Excel_BuiltIn_Print_Area_17_1_7_4">#REF!</definedName>
    <definedName name="Excel_BuiltIn_Print_Area_17_1_8">#REF!</definedName>
    <definedName name="Excel_BuiltIn_Print_Area_17_1_8_16">#REF!</definedName>
    <definedName name="Excel_BuiltIn_Print_Area_17_1_8_2">#REF!</definedName>
    <definedName name="Excel_BuiltIn_Print_Area_17_1_8_27">#REF!</definedName>
    <definedName name="Excel_BuiltIn_Print_Area_17_1_8_4">#REF!</definedName>
    <definedName name="Excel_BuiltIn_Print_Area_17_1_9">#REF!</definedName>
    <definedName name="Excel_BuiltIn_Print_Area_17_1_9_16">#REF!</definedName>
    <definedName name="Excel_BuiltIn_Print_Area_17_1_9_2">#REF!</definedName>
    <definedName name="Excel_BuiltIn_Print_Area_17_1_9_27">#REF!</definedName>
    <definedName name="Excel_BuiltIn_Print_Area_17_1_9_4">#REF!</definedName>
    <definedName name="Excel_BuiltIn_Print_Area_18">#REF!</definedName>
    <definedName name="Excel_BuiltIn_Print_Area_18_1">#REF!</definedName>
    <definedName name="Excel_BuiltIn_Print_Area_18_1_1">#REF!</definedName>
    <definedName name="Excel_BuiltIn_Print_Area_18_1_1_1">#REF!</definedName>
    <definedName name="Excel_BuiltIn_Print_Area_18_1_16">#REF!</definedName>
    <definedName name="Excel_BuiltIn_Print_Area_18_1_2">#REF!</definedName>
    <definedName name="Excel_BuiltIn_Print_Area_18_1_27">#REF!</definedName>
    <definedName name="Excel_BuiltIn_Print_Area_18_1_4">#REF!</definedName>
    <definedName name="Excel_BuiltIn_Print_Area_18_16">#REF!</definedName>
    <definedName name="Excel_BuiltIn_Print_Area_18_2">#REF!</definedName>
    <definedName name="Excel_BuiltIn_Print_Area_18_27">#REF!</definedName>
    <definedName name="Excel_BuiltIn_Print_Area_18_4">#REF!</definedName>
    <definedName name="Excel_BuiltIn_Print_Area_19">#REF!</definedName>
    <definedName name="Excel_BuiltIn_Print_Area_19_1">#REF!</definedName>
    <definedName name="Excel_BuiltIn_Print_Area_19_1_16">#REF!</definedName>
    <definedName name="Excel_BuiltIn_Print_Area_19_1_2">#REF!</definedName>
    <definedName name="Excel_BuiltIn_Print_Area_19_1_27">#REF!</definedName>
    <definedName name="Excel_BuiltIn_Print_Area_19_1_4">#REF!</definedName>
    <definedName name="Excel_BuiltIn_Print_Area_2" localSheetId="17">#REF!</definedName>
    <definedName name="Excel_BuiltIn_Print_Area_2" localSheetId="10">#REF!</definedName>
    <definedName name="Excel_BuiltIn_Print_Area_2" localSheetId="11">"$#REF!.$A$1:$O$42"</definedName>
    <definedName name="Excel_BuiltIn_Print_Area_2">#REF!</definedName>
    <definedName name="Excel_BuiltIn_Print_Area_2_1">#REF!</definedName>
    <definedName name="Excel_BuiltIn_Print_Area_2_1_1">#REF!</definedName>
    <definedName name="Excel_BuiltIn_Print_Area_2_1_1_1">#REF!</definedName>
    <definedName name="Excel_BuiltIn_Print_Area_2_1_1_1_1">#REF!</definedName>
    <definedName name="Excel_BuiltIn_Print_Area_2_1_1_1_1_1">#REF!</definedName>
    <definedName name="Excel_BuiltIn_Print_Area_2_1_1_1_1_1_1">#REF!</definedName>
    <definedName name="Excel_BuiltIn_Print_Area_2_1_1_1_1_1_1_1">#REF!</definedName>
    <definedName name="Excel_BuiltIn_Print_Area_2_1_1_1_1_1_1_1_1">#REF!</definedName>
    <definedName name="Excel_BuiltIn_Print_Area_2_1_1_1_1_1_1_1_1_1">#REF!</definedName>
    <definedName name="Excel_BuiltIn_Print_Area_2_1_1_1_1_1_1_1_1_1_1">#REF!</definedName>
    <definedName name="Excel_BuiltIn_Print_Area_2_1_1_1_1_1_1_1_1_1_1_1">#REF!</definedName>
    <definedName name="Excel_BuiltIn_Print_Area_2_1_1_1_1_1_1_16">#REF!</definedName>
    <definedName name="Excel_BuiltIn_Print_Area_2_1_1_1_1_1_1_2">#REF!</definedName>
    <definedName name="Excel_BuiltIn_Print_Area_2_1_1_1_1_1_1_27">#REF!</definedName>
    <definedName name="Excel_BuiltIn_Print_Area_2_1_1_1_1_1_1_4">#REF!</definedName>
    <definedName name="Excel_BuiltIn_Print_Area_2_1_1_1_1_1_16">#REF!</definedName>
    <definedName name="Excel_BuiltIn_Print_Area_2_1_1_1_1_1_16_1">#REF!</definedName>
    <definedName name="Excel_BuiltIn_Print_Area_2_1_1_1_1_1_2">#REF!</definedName>
    <definedName name="Excel_BuiltIn_Print_Area_2_1_1_1_1_1_2_1">#REF!</definedName>
    <definedName name="Excel_BuiltIn_Print_Area_2_1_1_1_1_1_27">#REF!</definedName>
    <definedName name="Excel_BuiltIn_Print_Area_2_1_1_1_1_1_27_1">#REF!</definedName>
    <definedName name="Excel_BuiltIn_Print_Area_2_1_1_1_1_1_4">#REF!</definedName>
    <definedName name="Excel_BuiltIn_Print_Area_2_1_1_1_1_1_4_1">#REF!</definedName>
    <definedName name="Excel_BuiltIn_Print_Area_2_1_1_1_1_16">#REF!</definedName>
    <definedName name="Excel_BuiltIn_Print_Area_2_1_1_1_1_16_1">#REF!</definedName>
    <definedName name="Excel_BuiltIn_Print_Area_2_1_1_1_1_2">#REF!</definedName>
    <definedName name="Excel_BuiltIn_Print_Area_2_1_1_1_1_2_1">#REF!</definedName>
    <definedName name="Excel_BuiltIn_Print_Area_2_1_1_1_1_27">#REF!</definedName>
    <definedName name="Excel_BuiltIn_Print_Area_2_1_1_1_1_4">#REF!</definedName>
    <definedName name="Excel_BuiltIn_Print_Area_2_1_1_1_1_4_1">#REF!</definedName>
    <definedName name="Excel_BuiltIn_Print_Area_2_1_1_1_1_5">#REF!</definedName>
    <definedName name="Excel_BuiltIn_Print_Area_2_1_1_1_10">#REF!</definedName>
    <definedName name="Excel_BuiltIn_Print_Area_2_1_1_1_10_16">#REF!</definedName>
    <definedName name="Excel_BuiltIn_Print_Area_2_1_1_1_10_2">#REF!</definedName>
    <definedName name="Excel_BuiltIn_Print_Area_2_1_1_1_10_27">#REF!</definedName>
    <definedName name="Excel_BuiltIn_Print_Area_2_1_1_1_10_4">#REF!</definedName>
    <definedName name="Excel_BuiltIn_Print_Area_2_1_1_1_11">#REF!</definedName>
    <definedName name="Excel_BuiltIn_Print_Area_2_1_1_1_11_16">#REF!</definedName>
    <definedName name="Excel_BuiltIn_Print_Area_2_1_1_1_11_2">#REF!</definedName>
    <definedName name="Excel_BuiltIn_Print_Area_2_1_1_1_11_27">#REF!</definedName>
    <definedName name="Excel_BuiltIn_Print_Area_2_1_1_1_11_4">#REF!</definedName>
    <definedName name="Excel_BuiltIn_Print_Area_2_1_1_1_12">#REF!</definedName>
    <definedName name="Excel_BuiltIn_Print_Area_2_1_1_1_12_16">#REF!</definedName>
    <definedName name="Excel_BuiltIn_Print_Area_2_1_1_1_12_2">#REF!</definedName>
    <definedName name="Excel_BuiltIn_Print_Area_2_1_1_1_12_27">#REF!</definedName>
    <definedName name="Excel_BuiltIn_Print_Area_2_1_1_1_12_4">#REF!</definedName>
    <definedName name="Excel_BuiltIn_Print_Area_2_1_1_1_13">#REF!</definedName>
    <definedName name="Excel_BuiltIn_Print_Area_2_1_1_1_13_16">#REF!</definedName>
    <definedName name="Excel_BuiltIn_Print_Area_2_1_1_1_13_2">#REF!</definedName>
    <definedName name="Excel_BuiltIn_Print_Area_2_1_1_1_13_27">#REF!</definedName>
    <definedName name="Excel_BuiltIn_Print_Area_2_1_1_1_13_4">#REF!</definedName>
    <definedName name="Excel_BuiltIn_Print_Area_2_1_1_1_14">#REF!</definedName>
    <definedName name="Excel_BuiltIn_Print_Area_2_1_1_1_14_16">#REF!</definedName>
    <definedName name="Excel_BuiltIn_Print_Area_2_1_1_1_14_2">#REF!</definedName>
    <definedName name="Excel_BuiltIn_Print_Area_2_1_1_1_14_27">#REF!</definedName>
    <definedName name="Excel_BuiltIn_Print_Area_2_1_1_1_14_4">#REF!</definedName>
    <definedName name="Excel_BuiltIn_Print_Area_2_1_1_1_15">#REF!</definedName>
    <definedName name="Excel_BuiltIn_Print_Area_2_1_1_1_15_16">#REF!</definedName>
    <definedName name="Excel_BuiltIn_Print_Area_2_1_1_1_15_2">#REF!</definedName>
    <definedName name="Excel_BuiltIn_Print_Area_2_1_1_1_15_27">#REF!</definedName>
    <definedName name="Excel_BuiltIn_Print_Area_2_1_1_1_15_4">#REF!</definedName>
    <definedName name="Excel_BuiltIn_Print_Area_2_1_1_1_16">#REF!</definedName>
    <definedName name="Excel_BuiltIn_Print_Area_2_1_1_1_16_1">#REF!</definedName>
    <definedName name="Excel_BuiltIn_Print_Area_2_1_1_1_16_16">#REF!</definedName>
    <definedName name="Excel_BuiltIn_Print_Area_2_1_1_1_16_2">#REF!</definedName>
    <definedName name="Excel_BuiltIn_Print_Area_2_1_1_1_16_2_1">#REF!</definedName>
    <definedName name="Excel_BuiltIn_Print_Area_2_1_1_1_16_27">#REF!</definedName>
    <definedName name="Excel_BuiltIn_Print_Area_2_1_1_1_16_4">#REF!</definedName>
    <definedName name="Excel_BuiltIn_Print_Area_2_1_1_1_17">#REF!</definedName>
    <definedName name="Excel_BuiltIn_Print_Area_2_1_1_1_17_16">#REF!</definedName>
    <definedName name="Excel_BuiltIn_Print_Area_2_1_1_1_17_2">#REF!</definedName>
    <definedName name="Excel_BuiltIn_Print_Area_2_1_1_1_17_27">#REF!</definedName>
    <definedName name="Excel_BuiltIn_Print_Area_2_1_1_1_17_4">#REF!</definedName>
    <definedName name="Excel_BuiltIn_Print_Area_2_1_1_1_2">#REF!</definedName>
    <definedName name="Excel_BuiltIn_Print_Area_2_1_1_1_2_1">#REF!</definedName>
    <definedName name="Excel_BuiltIn_Print_Area_2_1_1_1_2_16">#REF!</definedName>
    <definedName name="Excel_BuiltIn_Print_Area_2_1_1_1_2_2">#REF!</definedName>
    <definedName name="Excel_BuiltIn_Print_Area_2_1_1_1_2_2_1">#REF!</definedName>
    <definedName name="Excel_BuiltIn_Print_Area_2_1_1_1_2_27">#REF!</definedName>
    <definedName name="Excel_BuiltIn_Print_Area_2_1_1_1_2_4">#REF!</definedName>
    <definedName name="Excel_BuiltIn_Print_Area_2_1_1_1_20">#REF!</definedName>
    <definedName name="Excel_BuiltIn_Print_Area_2_1_1_1_20_16">#REF!</definedName>
    <definedName name="Excel_BuiltIn_Print_Area_2_1_1_1_20_2">#REF!</definedName>
    <definedName name="Excel_BuiltIn_Print_Area_2_1_1_1_20_27">#REF!</definedName>
    <definedName name="Excel_BuiltIn_Print_Area_2_1_1_1_20_4">#REF!</definedName>
    <definedName name="Excel_BuiltIn_Print_Area_2_1_1_1_27">#REF!</definedName>
    <definedName name="Excel_BuiltIn_Print_Area_2_1_1_1_3">#REF!</definedName>
    <definedName name="Excel_BuiltIn_Print_Area_2_1_1_1_3_16">#REF!</definedName>
    <definedName name="Excel_BuiltIn_Print_Area_2_1_1_1_3_2">#REF!</definedName>
    <definedName name="Excel_BuiltIn_Print_Area_2_1_1_1_3_27">#REF!</definedName>
    <definedName name="Excel_BuiltIn_Print_Area_2_1_1_1_3_4">#REF!</definedName>
    <definedName name="Excel_BuiltIn_Print_Area_2_1_1_1_37">#REF!</definedName>
    <definedName name="Excel_BuiltIn_Print_Area_2_1_1_1_4">#REF!</definedName>
    <definedName name="Excel_BuiltIn_Print_Area_2_1_1_1_4_1">#REF!</definedName>
    <definedName name="Excel_BuiltIn_Print_Area_2_1_1_1_5">#REF!</definedName>
    <definedName name="Excel_BuiltIn_Print_Area_2_1_1_1_5_1">#REF!</definedName>
    <definedName name="Excel_BuiltIn_Print_Area_2_1_1_1_5_16">#REF!</definedName>
    <definedName name="Excel_BuiltIn_Print_Area_2_1_1_1_5_2">#REF!</definedName>
    <definedName name="Excel_BuiltIn_Print_Area_2_1_1_1_5_27">#REF!</definedName>
    <definedName name="Excel_BuiltIn_Print_Area_2_1_1_1_5_4">#REF!</definedName>
    <definedName name="Excel_BuiltIn_Print_Area_2_1_1_1_6">#REF!</definedName>
    <definedName name="Excel_BuiltIn_Print_Area_2_1_1_1_6_16">#REF!</definedName>
    <definedName name="Excel_BuiltIn_Print_Area_2_1_1_1_6_2">#REF!</definedName>
    <definedName name="Excel_BuiltIn_Print_Area_2_1_1_1_6_27">#REF!</definedName>
    <definedName name="Excel_BuiltIn_Print_Area_2_1_1_1_6_4">#REF!</definedName>
    <definedName name="Excel_BuiltIn_Print_Area_2_1_1_1_7">#REF!</definedName>
    <definedName name="Excel_BuiltIn_Print_Area_2_1_1_1_7_16">#REF!</definedName>
    <definedName name="Excel_BuiltIn_Print_Area_2_1_1_1_7_2">#REF!</definedName>
    <definedName name="Excel_BuiltIn_Print_Area_2_1_1_1_7_27">#REF!</definedName>
    <definedName name="Excel_BuiltIn_Print_Area_2_1_1_1_7_4">#REF!</definedName>
    <definedName name="Excel_BuiltIn_Print_Area_2_1_1_1_8">#REF!</definedName>
    <definedName name="Excel_BuiltIn_Print_Area_2_1_1_1_8_16">#REF!</definedName>
    <definedName name="Excel_BuiltIn_Print_Area_2_1_1_1_8_2">#REF!</definedName>
    <definedName name="Excel_BuiltIn_Print_Area_2_1_1_1_8_27">#REF!</definedName>
    <definedName name="Excel_BuiltIn_Print_Area_2_1_1_1_8_4">#REF!</definedName>
    <definedName name="Excel_BuiltIn_Print_Area_2_1_1_1_9">#REF!</definedName>
    <definedName name="Excel_BuiltIn_Print_Area_2_1_1_1_9_16">#REF!</definedName>
    <definedName name="Excel_BuiltIn_Print_Area_2_1_1_1_9_2">#REF!</definedName>
    <definedName name="Excel_BuiltIn_Print_Area_2_1_1_1_9_27">#REF!</definedName>
    <definedName name="Excel_BuiltIn_Print_Area_2_1_1_1_9_4">#REF!</definedName>
    <definedName name="Excel_BuiltIn_Print_Area_2_1_1_10">#REF!</definedName>
    <definedName name="Excel_BuiltIn_Print_Area_2_1_1_10_16">#REF!</definedName>
    <definedName name="Excel_BuiltIn_Print_Area_2_1_1_10_2">#REF!</definedName>
    <definedName name="Excel_BuiltIn_Print_Area_2_1_1_10_27">#REF!</definedName>
    <definedName name="Excel_BuiltIn_Print_Area_2_1_1_10_4">#REF!</definedName>
    <definedName name="Excel_BuiltIn_Print_Area_2_1_1_11">#REF!</definedName>
    <definedName name="Excel_BuiltIn_Print_Area_2_1_1_11_16">#REF!</definedName>
    <definedName name="Excel_BuiltIn_Print_Area_2_1_1_11_2">#REF!</definedName>
    <definedName name="Excel_BuiltIn_Print_Area_2_1_1_11_27">#REF!</definedName>
    <definedName name="Excel_BuiltIn_Print_Area_2_1_1_11_4">#REF!</definedName>
    <definedName name="Excel_BuiltIn_Print_Area_2_1_1_12">#REF!</definedName>
    <definedName name="Excel_BuiltIn_Print_Area_2_1_1_12_16">#REF!</definedName>
    <definedName name="Excel_BuiltIn_Print_Area_2_1_1_12_2">#REF!</definedName>
    <definedName name="Excel_BuiltIn_Print_Area_2_1_1_12_27">#REF!</definedName>
    <definedName name="Excel_BuiltIn_Print_Area_2_1_1_12_4">#REF!</definedName>
    <definedName name="Excel_BuiltIn_Print_Area_2_1_1_13">#REF!</definedName>
    <definedName name="Excel_BuiltIn_Print_Area_2_1_1_13_16">#REF!</definedName>
    <definedName name="Excel_BuiltIn_Print_Area_2_1_1_13_2">#REF!</definedName>
    <definedName name="Excel_BuiltIn_Print_Area_2_1_1_13_27">#REF!</definedName>
    <definedName name="Excel_BuiltIn_Print_Area_2_1_1_13_4">#REF!</definedName>
    <definedName name="Excel_BuiltIn_Print_Area_2_1_1_14">#REF!</definedName>
    <definedName name="Excel_BuiltIn_Print_Area_2_1_1_14_16">#REF!</definedName>
    <definedName name="Excel_BuiltIn_Print_Area_2_1_1_14_2">#REF!</definedName>
    <definedName name="Excel_BuiltIn_Print_Area_2_1_1_14_27">#REF!</definedName>
    <definedName name="Excel_BuiltIn_Print_Area_2_1_1_14_4">#REF!</definedName>
    <definedName name="Excel_BuiltIn_Print_Area_2_1_1_15">#REF!</definedName>
    <definedName name="Excel_BuiltIn_Print_Area_2_1_1_15_16">#REF!</definedName>
    <definedName name="Excel_BuiltIn_Print_Area_2_1_1_15_2">#REF!</definedName>
    <definedName name="Excel_BuiltIn_Print_Area_2_1_1_15_27">#REF!</definedName>
    <definedName name="Excel_BuiltIn_Print_Area_2_1_1_15_4">#REF!</definedName>
    <definedName name="Excel_BuiltIn_Print_Area_2_1_1_16">#REF!</definedName>
    <definedName name="Excel_BuiltIn_Print_Area_2_1_1_16_1">#REF!</definedName>
    <definedName name="Excel_BuiltIn_Print_Area_2_1_1_16_16">#REF!</definedName>
    <definedName name="Excel_BuiltIn_Print_Area_2_1_1_16_2">#REF!</definedName>
    <definedName name="Excel_BuiltIn_Print_Area_2_1_1_16_27">#REF!</definedName>
    <definedName name="Excel_BuiltIn_Print_Area_2_1_1_16_4">#REF!</definedName>
    <definedName name="Excel_BuiltIn_Print_Area_2_1_1_17">#REF!</definedName>
    <definedName name="Excel_BuiltIn_Print_Area_2_1_1_17_16">#REF!</definedName>
    <definedName name="Excel_BuiltIn_Print_Area_2_1_1_17_2">#REF!</definedName>
    <definedName name="Excel_BuiltIn_Print_Area_2_1_1_17_27">#REF!</definedName>
    <definedName name="Excel_BuiltIn_Print_Area_2_1_1_17_4">#REF!</definedName>
    <definedName name="Excel_BuiltIn_Print_Area_2_1_1_2">#REF!</definedName>
    <definedName name="Excel_BuiltIn_Print_Area_2_1_1_2_1">#REF!</definedName>
    <definedName name="Excel_BuiltIn_Print_Area_2_1_1_2_16">#REF!</definedName>
    <definedName name="Excel_BuiltIn_Print_Area_2_1_1_2_2">#REF!</definedName>
    <definedName name="Excel_BuiltIn_Print_Area_2_1_1_2_27">#REF!</definedName>
    <definedName name="Excel_BuiltIn_Print_Area_2_1_1_2_4">#REF!</definedName>
    <definedName name="Excel_BuiltIn_Print_Area_2_1_1_20">#REF!</definedName>
    <definedName name="Excel_BuiltIn_Print_Area_2_1_1_20_16">#REF!</definedName>
    <definedName name="Excel_BuiltIn_Print_Area_2_1_1_20_2">#REF!</definedName>
    <definedName name="Excel_BuiltIn_Print_Area_2_1_1_20_27">#REF!</definedName>
    <definedName name="Excel_BuiltIn_Print_Area_2_1_1_20_4">#REF!</definedName>
    <definedName name="Excel_BuiltIn_Print_Area_2_1_1_27">#REF!</definedName>
    <definedName name="Excel_BuiltIn_Print_Area_2_1_1_3">#REF!</definedName>
    <definedName name="Excel_BuiltIn_Print_Area_2_1_1_3_16">#REF!</definedName>
    <definedName name="Excel_BuiltIn_Print_Area_2_1_1_3_2">#REF!</definedName>
    <definedName name="Excel_BuiltIn_Print_Area_2_1_1_3_27">#REF!</definedName>
    <definedName name="Excel_BuiltIn_Print_Area_2_1_1_3_4">#REF!</definedName>
    <definedName name="Excel_BuiltIn_Print_Area_2_1_1_37">#REF!</definedName>
    <definedName name="Excel_BuiltIn_Print_Area_2_1_1_4">#REF!</definedName>
    <definedName name="Excel_BuiltIn_Print_Area_2_1_1_5">#REF!</definedName>
    <definedName name="Excel_BuiltIn_Print_Area_2_1_1_5_16">#REF!</definedName>
    <definedName name="Excel_BuiltIn_Print_Area_2_1_1_5_2">#REF!</definedName>
    <definedName name="Excel_BuiltIn_Print_Area_2_1_1_5_27">#REF!</definedName>
    <definedName name="Excel_BuiltIn_Print_Area_2_1_1_5_4">#REF!</definedName>
    <definedName name="Excel_BuiltIn_Print_Area_2_1_1_6">#REF!</definedName>
    <definedName name="Excel_BuiltIn_Print_Area_2_1_1_6_16">#REF!</definedName>
    <definedName name="Excel_BuiltIn_Print_Area_2_1_1_6_2">#REF!</definedName>
    <definedName name="Excel_BuiltIn_Print_Area_2_1_1_6_27">#REF!</definedName>
    <definedName name="Excel_BuiltIn_Print_Area_2_1_1_6_4">#REF!</definedName>
    <definedName name="Excel_BuiltIn_Print_Area_2_1_1_7">#REF!</definedName>
    <definedName name="Excel_BuiltIn_Print_Area_2_1_1_7_16">#REF!</definedName>
    <definedName name="Excel_BuiltIn_Print_Area_2_1_1_7_2">#REF!</definedName>
    <definedName name="Excel_BuiltIn_Print_Area_2_1_1_7_27">#REF!</definedName>
    <definedName name="Excel_BuiltIn_Print_Area_2_1_1_7_4">#REF!</definedName>
    <definedName name="Excel_BuiltIn_Print_Area_2_1_1_8">#REF!</definedName>
    <definedName name="Excel_BuiltIn_Print_Area_2_1_1_8_16">#REF!</definedName>
    <definedName name="Excel_BuiltIn_Print_Area_2_1_1_8_2">#REF!</definedName>
    <definedName name="Excel_BuiltIn_Print_Area_2_1_1_8_27">#REF!</definedName>
    <definedName name="Excel_BuiltIn_Print_Area_2_1_1_8_4">#REF!</definedName>
    <definedName name="Excel_BuiltIn_Print_Area_2_1_1_9">#REF!</definedName>
    <definedName name="Excel_BuiltIn_Print_Area_2_1_1_9_16">#REF!</definedName>
    <definedName name="Excel_BuiltIn_Print_Area_2_1_1_9_2">#REF!</definedName>
    <definedName name="Excel_BuiltIn_Print_Area_2_1_1_9_27">#REF!</definedName>
    <definedName name="Excel_BuiltIn_Print_Area_2_1_1_9_4">#REF!</definedName>
    <definedName name="Excel_BuiltIn_Print_Area_2_1_10">#REF!</definedName>
    <definedName name="Excel_BuiltIn_Print_Area_2_1_10_16">#REF!</definedName>
    <definedName name="Excel_BuiltIn_Print_Area_2_1_10_2">#REF!</definedName>
    <definedName name="Excel_BuiltIn_Print_Area_2_1_10_27">#REF!</definedName>
    <definedName name="Excel_BuiltIn_Print_Area_2_1_10_4">#REF!</definedName>
    <definedName name="Excel_BuiltIn_Print_Area_2_1_11">#REF!</definedName>
    <definedName name="Excel_BuiltIn_Print_Area_2_1_11_16">#REF!</definedName>
    <definedName name="Excel_BuiltIn_Print_Area_2_1_11_2">#REF!</definedName>
    <definedName name="Excel_BuiltIn_Print_Area_2_1_11_27">#REF!</definedName>
    <definedName name="Excel_BuiltIn_Print_Area_2_1_11_4">#REF!</definedName>
    <definedName name="Excel_BuiltIn_Print_Area_2_1_12">#REF!</definedName>
    <definedName name="Excel_BuiltIn_Print_Area_2_1_12_16">#REF!</definedName>
    <definedName name="Excel_BuiltIn_Print_Area_2_1_12_2">#REF!</definedName>
    <definedName name="Excel_BuiltIn_Print_Area_2_1_12_27">#REF!</definedName>
    <definedName name="Excel_BuiltIn_Print_Area_2_1_12_4">#REF!</definedName>
    <definedName name="Excel_BuiltIn_Print_Area_2_1_13">#REF!</definedName>
    <definedName name="Excel_BuiltIn_Print_Area_2_1_13_16">#REF!</definedName>
    <definedName name="Excel_BuiltIn_Print_Area_2_1_13_2">#REF!</definedName>
    <definedName name="Excel_BuiltIn_Print_Area_2_1_13_27">#REF!</definedName>
    <definedName name="Excel_BuiltIn_Print_Area_2_1_13_4">#REF!</definedName>
    <definedName name="Excel_BuiltIn_Print_Area_2_1_14">#REF!</definedName>
    <definedName name="Excel_BuiltIn_Print_Area_2_1_14_16">#REF!</definedName>
    <definedName name="Excel_BuiltIn_Print_Area_2_1_14_2">#REF!</definedName>
    <definedName name="Excel_BuiltIn_Print_Area_2_1_14_27">#REF!</definedName>
    <definedName name="Excel_BuiltIn_Print_Area_2_1_14_4">#REF!</definedName>
    <definedName name="Excel_BuiltIn_Print_Area_2_1_15">#REF!</definedName>
    <definedName name="Excel_BuiltIn_Print_Area_2_1_15_16">#REF!</definedName>
    <definedName name="Excel_BuiltIn_Print_Area_2_1_15_2">#REF!</definedName>
    <definedName name="Excel_BuiltIn_Print_Area_2_1_15_27">#REF!</definedName>
    <definedName name="Excel_BuiltIn_Print_Area_2_1_15_4">#REF!</definedName>
    <definedName name="Excel_BuiltIn_Print_Area_2_1_16">#REF!</definedName>
    <definedName name="Excel_BuiltIn_Print_Area_2_1_16_1">#REF!</definedName>
    <definedName name="Excel_BuiltIn_Print_Area_2_1_16_16">#REF!</definedName>
    <definedName name="Excel_BuiltIn_Print_Area_2_1_16_2">#REF!</definedName>
    <definedName name="Excel_BuiltIn_Print_Area_2_1_16_27">#REF!</definedName>
    <definedName name="Excel_BuiltIn_Print_Area_2_1_16_4">#REF!</definedName>
    <definedName name="Excel_BuiltIn_Print_Area_2_1_17">#REF!</definedName>
    <definedName name="Excel_BuiltIn_Print_Area_2_1_17_16">#REF!</definedName>
    <definedName name="Excel_BuiltIn_Print_Area_2_1_17_2">#REF!</definedName>
    <definedName name="Excel_BuiltIn_Print_Area_2_1_17_27">#REF!</definedName>
    <definedName name="Excel_BuiltIn_Print_Area_2_1_17_4">#REF!</definedName>
    <definedName name="Excel_BuiltIn_Print_Area_2_1_2">#REF!</definedName>
    <definedName name="Excel_BuiltIn_Print_Area_2_1_2_1">#REF!</definedName>
    <definedName name="Excel_BuiltIn_Print_Area_2_1_2_16">#REF!</definedName>
    <definedName name="Excel_BuiltIn_Print_Area_2_1_2_2">#REF!</definedName>
    <definedName name="Excel_BuiltIn_Print_Area_2_1_2_27">#REF!</definedName>
    <definedName name="Excel_BuiltIn_Print_Area_2_1_2_4">#REF!</definedName>
    <definedName name="Excel_BuiltIn_Print_Area_2_1_20">#REF!</definedName>
    <definedName name="Excel_BuiltIn_Print_Area_2_1_20_16">#REF!</definedName>
    <definedName name="Excel_BuiltIn_Print_Area_2_1_20_2">#REF!</definedName>
    <definedName name="Excel_BuiltIn_Print_Area_2_1_20_27">#REF!</definedName>
    <definedName name="Excel_BuiltIn_Print_Area_2_1_20_4">#REF!</definedName>
    <definedName name="Excel_BuiltIn_Print_Area_2_1_27">#REF!</definedName>
    <definedName name="Excel_BuiltIn_Print_Area_2_1_3">#REF!</definedName>
    <definedName name="Excel_BuiltIn_Print_Area_2_1_3_16">#REF!</definedName>
    <definedName name="Excel_BuiltIn_Print_Area_2_1_3_2">#REF!</definedName>
    <definedName name="Excel_BuiltIn_Print_Area_2_1_3_27">#REF!</definedName>
    <definedName name="Excel_BuiltIn_Print_Area_2_1_3_4">#REF!</definedName>
    <definedName name="Excel_BuiltIn_Print_Area_2_1_37">#REF!</definedName>
    <definedName name="Excel_BuiltIn_Print_Area_2_1_4">#REF!</definedName>
    <definedName name="Excel_BuiltIn_Print_Area_2_1_5">#REF!</definedName>
    <definedName name="Excel_BuiltIn_Print_Area_2_1_5_16">#REF!</definedName>
    <definedName name="Excel_BuiltIn_Print_Area_2_1_5_2">#REF!</definedName>
    <definedName name="Excel_BuiltIn_Print_Area_2_1_5_27">#REF!</definedName>
    <definedName name="Excel_BuiltIn_Print_Area_2_1_5_4">#REF!</definedName>
    <definedName name="Excel_BuiltIn_Print_Area_2_1_6">#REF!</definedName>
    <definedName name="Excel_BuiltIn_Print_Area_2_1_6_16">#REF!</definedName>
    <definedName name="Excel_BuiltIn_Print_Area_2_1_6_2">#REF!</definedName>
    <definedName name="Excel_BuiltIn_Print_Area_2_1_6_27">#REF!</definedName>
    <definedName name="Excel_BuiltIn_Print_Area_2_1_6_4">#REF!</definedName>
    <definedName name="Excel_BuiltIn_Print_Area_2_1_7">#REF!</definedName>
    <definedName name="Excel_BuiltIn_Print_Area_2_1_7_16">#REF!</definedName>
    <definedName name="Excel_BuiltIn_Print_Area_2_1_7_2">#REF!</definedName>
    <definedName name="Excel_BuiltIn_Print_Area_2_1_7_27">#REF!</definedName>
    <definedName name="Excel_BuiltIn_Print_Area_2_1_7_4">#REF!</definedName>
    <definedName name="Excel_BuiltIn_Print_Area_2_1_8">#REF!</definedName>
    <definedName name="Excel_BuiltIn_Print_Area_2_1_8_16">#REF!</definedName>
    <definedName name="Excel_BuiltIn_Print_Area_2_1_8_2">#REF!</definedName>
    <definedName name="Excel_BuiltIn_Print_Area_2_1_8_27">#REF!</definedName>
    <definedName name="Excel_BuiltIn_Print_Area_2_1_8_4">#REF!</definedName>
    <definedName name="Excel_BuiltIn_Print_Area_2_1_9">#REF!</definedName>
    <definedName name="Excel_BuiltIn_Print_Area_2_1_9_16">#REF!</definedName>
    <definedName name="Excel_BuiltIn_Print_Area_2_1_9_2">#REF!</definedName>
    <definedName name="Excel_BuiltIn_Print_Area_2_1_9_27">#REF!</definedName>
    <definedName name="Excel_BuiltIn_Print_Area_2_1_9_4">#REF!</definedName>
    <definedName name="Excel_BuiltIn_Print_Area_20">#REF!</definedName>
    <definedName name="Excel_BuiltIn_Print_Area_20_1">#REF!</definedName>
    <definedName name="Excel_BuiltIn_Print_Area_20_1_16">#REF!</definedName>
    <definedName name="Excel_BuiltIn_Print_Area_20_1_2">#REF!</definedName>
    <definedName name="Excel_BuiltIn_Print_Area_20_1_27">#REF!</definedName>
    <definedName name="Excel_BuiltIn_Print_Area_20_1_4">#REF!</definedName>
    <definedName name="Excel_BuiltIn_Print_Area_25">#REF!</definedName>
    <definedName name="Excel_BuiltIn_Print_Area_28">#REF!</definedName>
    <definedName name="Excel_BuiltIn_Print_Area_28_1">#REF!</definedName>
    <definedName name="Excel_BuiltIn_Print_Area_28_1_1">#REF!</definedName>
    <definedName name="Excel_BuiltIn_Print_Area_28_1_16">#REF!</definedName>
    <definedName name="Excel_BuiltIn_Print_Area_28_1_2">#REF!</definedName>
    <definedName name="Excel_BuiltIn_Print_Area_28_1_27">#REF!</definedName>
    <definedName name="Excel_BuiltIn_Print_Area_28_1_4">#REF!</definedName>
    <definedName name="Excel_BuiltIn_Print_Area_28_10">#REF!</definedName>
    <definedName name="Excel_BuiltIn_Print_Area_28_10_16">#REF!</definedName>
    <definedName name="Excel_BuiltIn_Print_Area_28_10_2">#REF!</definedName>
    <definedName name="Excel_BuiltIn_Print_Area_28_10_27">#REF!</definedName>
    <definedName name="Excel_BuiltIn_Print_Area_28_10_4">#REF!</definedName>
    <definedName name="Excel_BuiltIn_Print_Area_28_11">#REF!</definedName>
    <definedName name="Excel_BuiltIn_Print_Area_28_11_16">#REF!</definedName>
    <definedName name="Excel_BuiltIn_Print_Area_28_11_2">#REF!</definedName>
    <definedName name="Excel_BuiltIn_Print_Area_28_11_27">#REF!</definedName>
    <definedName name="Excel_BuiltIn_Print_Area_28_11_4">#REF!</definedName>
    <definedName name="Excel_BuiltIn_Print_Area_28_12">#REF!</definedName>
    <definedName name="Excel_BuiltIn_Print_Area_28_12_16">#REF!</definedName>
    <definedName name="Excel_BuiltIn_Print_Area_28_12_2">#REF!</definedName>
    <definedName name="Excel_BuiltIn_Print_Area_28_12_27">#REF!</definedName>
    <definedName name="Excel_BuiltIn_Print_Area_28_12_4">#REF!</definedName>
    <definedName name="Excel_BuiltIn_Print_Area_28_13">#REF!</definedName>
    <definedName name="Excel_BuiltIn_Print_Area_28_13_16">#REF!</definedName>
    <definedName name="Excel_BuiltIn_Print_Area_28_13_2">#REF!</definedName>
    <definedName name="Excel_BuiltIn_Print_Area_28_13_27">#REF!</definedName>
    <definedName name="Excel_BuiltIn_Print_Area_28_13_4">#REF!</definedName>
    <definedName name="Excel_BuiltIn_Print_Area_28_14">#REF!</definedName>
    <definedName name="Excel_BuiltIn_Print_Area_28_14_16">#REF!</definedName>
    <definedName name="Excel_BuiltIn_Print_Area_28_14_2">#REF!</definedName>
    <definedName name="Excel_BuiltIn_Print_Area_28_14_27">#REF!</definedName>
    <definedName name="Excel_BuiltIn_Print_Area_28_14_4">#REF!</definedName>
    <definedName name="Excel_BuiltIn_Print_Area_28_15">#REF!</definedName>
    <definedName name="Excel_BuiltIn_Print_Area_28_15_16">#REF!</definedName>
    <definedName name="Excel_BuiltIn_Print_Area_28_15_2">#REF!</definedName>
    <definedName name="Excel_BuiltIn_Print_Area_28_15_27">#REF!</definedName>
    <definedName name="Excel_BuiltIn_Print_Area_28_15_4">#REF!</definedName>
    <definedName name="Excel_BuiltIn_Print_Area_28_16">#REF!</definedName>
    <definedName name="Excel_BuiltIn_Print_Area_28_16_1">#REF!</definedName>
    <definedName name="Excel_BuiltIn_Print_Area_28_16_16">#REF!</definedName>
    <definedName name="Excel_BuiltIn_Print_Area_28_16_2">#REF!</definedName>
    <definedName name="Excel_BuiltIn_Print_Area_28_16_27">#REF!</definedName>
    <definedName name="Excel_BuiltIn_Print_Area_28_16_4">#REF!</definedName>
    <definedName name="Excel_BuiltIn_Print_Area_28_17">#REF!</definedName>
    <definedName name="Excel_BuiltIn_Print_Area_28_17_16">#REF!</definedName>
    <definedName name="Excel_BuiltIn_Print_Area_28_17_2">#REF!</definedName>
    <definedName name="Excel_BuiltIn_Print_Area_28_17_27">#REF!</definedName>
    <definedName name="Excel_BuiltIn_Print_Area_28_17_4">#REF!</definedName>
    <definedName name="Excel_BuiltIn_Print_Area_28_2">#REF!</definedName>
    <definedName name="Excel_BuiltIn_Print_Area_28_2_1">#REF!</definedName>
    <definedName name="Excel_BuiltIn_Print_Area_28_2_16">#REF!</definedName>
    <definedName name="Excel_BuiltIn_Print_Area_28_2_2">#REF!</definedName>
    <definedName name="Excel_BuiltIn_Print_Area_28_2_27">#REF!</definedName>
    <definedName name="Excel_BuiltIn_Print_Area_28_2_4">#REF!</definedName>
    <definedName name="Excel_BuiltIn_Print_Area_28_20">#REF!</definedName>
    <definedName name="Excel_BuiltIn_Print_Area_28_20_16">#REF!</definedName>
    <definedName name="Excel_BuiltIn_Print_Area_28_20_2">#REF!</definedName>
    <definedName name="Excel_BuiltIn_Print_Area_28_20_27">#REF!</definedName>
    <definedName name="Excel_BuiltIn_Print_Area_28_20_4">#REF!</definedName>
    <definedName name="Excel_BuiltIn_Print_Area_28_27">#REF!</definedName>
    <definedName name="Excel_BuiltIn_Print_Area_28_3">#REF!</definedName>
    <definedName name="Excel_BuiltIn_Print_Area_28_3_16">#REF!</definedName>
    <definedName name="Excel_BuiltIn_Print_Area_28_3_2">#REF!</definedName>
    <definedName name="Excel_BuiltIn_Print_Area_28_3_27">#REF!</definedName>
    <definedName name="Excel_BuiltIn_Print_Area_28_3_4">#REF!</definedName>
    <definedName name="Excel_BuiltIn_Print_Area_28_4">#REF!</definedName>
    <definedName name="Excel_BuiltIn_Print_Area_28_5">#REF!</definedName>
    <definedName name="Excel_BuiltIn_Print_Area_28_5_16">#REF!</definedName>
    <definedName name="Excel_BuiltIn_Print_Area_28_5_2">#REF!</definedName>
    <definedName name="Excel_BuiltIn_Print_Area_28_5_27">#REF!</definedName>
    <definedName name="Excel_BuiltIn_Print_Area_28_5_4">#REF!</definedName>
    <definedName name="Excel_BuiltIn_Print_Area_28_6">#REF!</definedName>
    <definedName name="Excel_BuiltIn_Print_Area_28_6_16">#REF!</definedName>
    <definedName name="Excel_BuiltIn_Print_Area_28_6_2">#REF!</definedName>
    <definedName name="Excel_BuiltIn_Print_Area_28_6_27">#REF!</definedName>
    <definedName name="Excel_BuiltIn_Print_Area_28_6_4">#REF!</definedName>
    <definedName name="Excel_BuiltIn_Print_Area_28_7">#REF!</definedName>
    <definedName name="Excel_BuiltIn_Print_Area_28_7_16">#REF!</definedName>
    <definedName name="Excel_BuiltIn_Print_Area_28_7_2">#REF!</definedName>
    <definedName name="Excel_BuiltIn_Print_Area_28_7_27">#REF!</definedName>
    <definedName name="Excel_BuiltIn_Print_Area_28_7_4">#REF!</definedName>
    <definedName name="Excel_BuiltIn_Print_Area_28_8">#REF!</definedName>
    <definedName name="Excel_BuiltIn_Print_Area_28_8_16">#REF!</definedName>
    <definedName name="Excel_BuiltIn_Print_Area_28_8_2">#REF!</definedName>
    <definedName name="Excel_BuiltIn_Print_Area_28_8_27">#REF!</definedName>
    <definedName name="Excel_BuiltIn_Print_Area_28_8_4">#REF!</definedName>
    <definedName name="Excel_BuiltIn_Print_Area_28_9">#REF!</definedName>
    <definedName name="Excel_BuiltIn_Print_Area_28_9_16">#REF!</definedName>
    <definedName name="Excel_BuiltIn_Print_Area_28_9_2">#REF!</definedName>
    <definedName name="Excel_BuiltIn_Print_Area_28_9_27">#REF!</definedName>
    <definedName name="Excel_BuiltIn_Print_Area_28_9_4">#REF!</definedName>
    <definedName name="Excel_BuiltIn_Print_Area_29">#REF!</definedName>
    <definedName name="Excel_BuiltIn_Print_Area_29_1">#REF!</definedName>
    <definedName name="Excel_BuiltIn_Print_Area_29_1_1">#REF!</definedName>
    <definedName name="Excel_BuiltIn_Print_Area_29_1_16">#REF!</definedName>
    <definedName name="Excel_BuiltIn_Print_Area_29_1_2">#REF!</definedName>
    <definedName name="Excel_BuiltIn_Print_Area_29_1_27">#REF!</definedName>
    <definedName name="Excel_BuiltIn_Print_Area_29_1_4">#REF!</definedName>
    <definedName name="Excel_BuiltIn_Print_Area_29_10">#REF!</definedName>
    <definedName name="Excel_BuiltIn_Print_Area_29_10_16">#REF!</definedName>
    <definedName name="Excel_BuiltIn_Print_Area_29_10_2">#REF!</definedName>
    <definedName name="Excel_BuiltIn_Print_Area_29_10_27">#REF!</definedName>
    <definedName name="Excel_BuiltIn_Print_Area_29_10_4">#REF!</definedName>
    <definedName name="Excel_BuiltIn_Print_Area_29_11">#REF!</definedName>
    <definedName name="Excel_BuiltIn_Print_Area_29_11_16">#REF!</definedName>
    <definedName name="Excel_BuiltIn_Print_Area_29_11_2">#REF!</definedName>
    <definedName name="Excel_BuiltIn_Print_Area_29_11_27">#REF!</definedName>
    <definedName name="Excel_BuiltIn_Print_Area_29_11_4">#REF!</definedName>
    <definedName name="Excel_BuiltIn_Print_Area_29_12">#REF!</definedName>
    <definedName name="Excel_BuiltIn_Print_Area_29_12_16">#REF!</definedName>
    <definedName name="Excel_BuiltIn_Print_Area_29_12_2">#REF!</definedName>
    <definedName name="Excel_BuiltIn_Print_Area_29_12_27">#REF!</definedName>
    <definedName name="Excel_BuiltIn_Print_Area_29_12_4">#REF!</definedName>
    <definedName name="Excel_BuiltIn_Print_Area_29_13">#REF!</definedName>
    <definedName name="Excel_BuiltIn_Print_Area_29_13_16">#REF!</definedName>
    <definedName name="Excel_BuiltIn_Print_Area_29_13_2">#REF!</definedName>
    <definedName name="Excel_BuiltIn_Print_Area_29_13_27">#REF!</definedName>
    <definedName name="Excel_BuiltIn_Print_Area_29_13_4">#REF!</definedName>
    <definedName name="Excel_BuiltIn_Print_Area_29_14">#REF!</definedName>
    <definedName name="Excel_BuiltIn_Print_Area_29_14_16">#REF!</definedName>
    <definedName name="Excel_BuiltIn_Print_Area_29_14_2">#REF!</definedName>
    <definedName name="Excel_BuiltIn_Print_Area_29_14_27">#REF!</definedName>
    <definedName name="Excel_BuiltIn_Print_Area_29_14_4">#REF!</definedName>
    <definedName name="Excel_BuiltIn_Print_Area_29_15">#REF!</definedName>
    <definedName name="Excel_BuiltIn_Print_Area_29_15_16">#REF!</definedName>
    <definedName name="Excel_BuiltIn_Print_Area_29_15_2">#REF!</definedName>
    <definedName name="Excel_BuiltIn_Print_Area_29_15_27">#REF!</definedName>
    <definedName name="Excel_BuiltIn_Print_Area_29_15_4">#REF!</definedName>
    <definedName name="Excel_BuiltIn_Print_Area_29_16">#REF!</definedName>
    <definedName name="Excel_BuiltIn_Print_Area_29_16_1">#REF!</definedName>
    <definedName name="Excel_BuiltIn_Print_Area_29_16_16">#REF!</definedName>
    <definedName name="Excel_BuiltIn_Print_Area_29_16_2">#REF!</definedName>
    <definedName name="Excel_BuiltIn_Print_Area_29_16_27">#REF!</definedName>
    <definedName name="Excel_BuiltIn_Print_Area_29_16_4">#REF!</definedName>
    <definedName name="Excel_BuiltIn_Print_Area_29_17">#REF!</definedName>
    <definedName name="Excel_BuiltIn_Print_Area_29_17_16">#REF!</definedName>
    <definedName name="Excel_BuiltIn_Print_Area_29_17_2">#REF!</definedName>
    <definedName name="Excel_BuiltIn_Print_Area_29_17_27">#REF!</definedName>
    <definedName name="Excel_BuiltIn_Print_Area_29_17_4">#REF!</definedName>
    <definedName name="Excel_BuiltIn_Print_Area_29_2">#REF!</definedName>
    <definedName name="Excel_BuiltIn_Print_Area_29_2_1">#REF!</definedName>
    <definedName name="Excel_BuiltIn_Print_Area_29_2_16">#REF!</definedName>
    <definedName name="Excel_BuiltIn_Print_Area_29_2_2">#REF!</definedName>
    <definedName name="Excel_BuiltIn_Print_Area_29_2_27">#REF!</definedName>
    <definedName name="Excel_BuiltIn_Print_Area_29_2_4">#REF!</definedName>
    <definedName name="Excel_BuiltIn_Print_Area_29_20">#REF!</definedName>
    <definedName name="Excel_BuiltIn_Print_Area_29_20_16">#REF!</definedName>
    <definedName name="Excel_BuiltIn_Print_Area_29_20_2">#REF!</definedName>
    <definedName name="Excel_BuiltIn_Print_Area_29_20_27">#REF!</definedName>
    <definedName name="Excel_BuiltIn_Print_Area_29_20_4">#REF!</definedName>
    <definedName name="Excel_BuiltIn_Print_Area_29_27">#REF!</definedName>
    <definedName name="Excel_BuiltIn_Print_Area_29_3">#REF!</definedName>
    <definedName name="Excel_BuiltIn_Print_Area_29_3_16">#REF!</definedName>
    <definedName name="Excel_BuiltIn_Print_Area_29_3_2">#REF!</definedName>
    <definedName name="Excel_BuiltIn_Print_Area_29_3_27">#REF!</definedName>
    <definedName name="Excel_BuiltIn_Print_Area_29_3_4">#REF!</definedName>
    <definedName name="Excel_BuiltIn_Print_Area_29_4">#REF!</definedName>
    <definedName name="Excel_BuiltIn_Print_Area_29_5">#REF!</definedName>
    <definedName name="Excel_BuiltIn_Print_Area_29_5_16">#REF!</definedName>
    <definedName name="Excel_BuiltIn_Print_Area_29_5_2">#REF!</definedName>
    <definedName name="Excel_BuiltIn_Print_Area_29_5_27">#REF!</definedName>
    <definedName name="Excel_BuiltIn_Print_Area_29_5_4">#REF!</definedName>
    <definedName name="Excel_BuiltIn_Print_Area_29_6">#REF!</definedName>
    <definedName name="Excel_BuiltIn_Print_Area_29_6_16">#REF!</definedName>
    <definedName name="Excel_BuiltIn_Print_Area_29_6_2">#REF!</definedName>
    <definedName name="Excel_BuiltIn_Print_Area_29_6_27">#REF!</definedName>
    <definedName name="Excel_BuiltIn_Print_Area_29_6_4">#REF!</definedName>
    <definedName name="Excel_BuiltIn_Print_Area_29_7">#REF!</definedName>
    <definedName name="Excel_BuiltIn_Print_Area_29_7_16">#REF!</definedName>
    <definedName name="Excel_BuiltIn_Print_Area_29_7_2">#REF!</definedName>
    <definedName name="Excel_BuiltIn_Print_Area_29_7_27">#REF!</definedName>
    <definedName name="Excel_BuiltIn_Print_Area_29_7_4">#REF!</definedName>
    <definedName name="Excel_BuiltIn_Print_Area_29_8">#REF!</definedName>
    <definedName name="Excel_BuiltIn_Print_Area_29_8_16">#REF!</definedName>
    <definedName name="Excel_BuiltIn_Print_Area_29_8_2">#REF!</definedName>
    <definedName name="Excel_BuiltIn_Print_Area_29_8_27">#REF!</definedName>
    <definedName name="Excel_BuiltIn_Print_Area_29_8_4">#REF!</definedName>
    <definedName name="Excel_BuiltIn_Print_Area_29_9">#REF!</definedName>
    <definedName name="Excel_BuiltIn_Print_Area_29_9_16">#REF!</definedName>
    <definedName name="Excel_BuiltIn_Print_Area_29_9_2">#REF!</definedName>
    <definedName name="Excel_BuiltIn_Print_Area_29_9_27">#REF!</definedName>
    <definedName name="Excel_BuiltIn_Print_Area_29_9_4">#REF!</definedName>
    <definedName name="Excel_BuiltIn_Print_Area_3">#REF!</definedName>
    <definedName name="Excel_BuiltIn_Print_Area_3_1">#REF!</definedName>
    <definedName name="Excel_BuiltIn_Print_Area_3_1_1">#REF!</definedName>
    <definedName name="Excel_BuiltIn_Print_Area_3_1_1_1">"$#REF!.$A$1:$G$149"</definedName>
    <definedName name="Excel_BuiltIn_Print_Area_3_1_1_1_1">#REF!</definedName>
    <definedName name="Excel_BuiltIn_Print_Area_3_1_1_1_1_1">#REF!</definedName>
    <definedName name="Excel_BuiltIn_Print_Area_3_1_1_1_1_1_1">#REF!</definedName>
    <definedName name="Excel_BuiltIn_Print_Area_3_1_1_1_1_1_1_1">#REF!</definedName>
    <definedName name="Excel_BuiltIn_Print_Area_3_1_1_1_1_1_1_1_1">#REF!</definedName>
    <definedName name="Excel_BuiltIn_Print_Area_3_1_1_1_1_1_1_1_1_1">#REF!</definedName>
    <definedName name="Excel_BuiltIn_Print_Area_3_1_1_1_1_16">#REF!</definedName>
    <definedName name="Excel_BuiltIn_Print_Area_3_1_1_1_1_16_1">#REF!</definedName>
    <definedName name="Excel_BuiltIn_Print_Area_3_1_1_1_1_2">#REF!</definedName>
    <definedName name="Excel_BuiltIn_Print_Area_3_1_1_1_1_2_1">#REF!</definedName>
    <definedName name="Excel_BuiltIn_Print_Area_3_1_1_1_1_27">#REF!</definedName>
    <definedName name="Excel_BuiltIn_Print_Area_3_1_1_1_1_27_1">#REF!</definedName>
    <definedName name="Excel_BuiltIn_Print_Area_3_1_1_1_1_4">#REF!</definedName>
    <definedName name="Excel_BuiltIn_Print_Area_3_1_1_1_1_4_1">#REF!</definedName>
    <definedName name="Excel_BuiltIn_Print_Area_3_1_1_1_16">#REF!</definedName>
    <definedName name="Excel_BuiltIn_Print_Area_3_1_1_1_16_1">#REF!</definedName>
    <definedName name="Excel_BuiltIn_Print_Area_3_1_1_1_2">#REF!</definedName>
    <definedName name="Excel_BuiltIn_Print_Area_3_1_1_1_2_1">#REF!</definedName>
    <definedName name="Excel_BuiltIn_Print_Area_3_1_1_1_27">#REF!</definedName>
    <definedName name="Excel_BuiltIn_Print_Area_3_1_1_1_27_1">#REF!</definedName>
    <definedName name="Excel_BuiltIn_Print_Area_3_1_1_1_4">#REF!</definedName>
    <definedName name="Excel_BuiltIn_Print_Area_3_1_1_1_4_1">#REF!</definedName>
    <definedName name="Excel_BuiltIn_Print_Area_3_1_1_16">#REF!</definedName>
    <definedName name="Excel_BuiltIn_Print_Area_3_1_1_2">#REF!</definedName>
    <definedName name="Excel_BuiltIn_Print_Area_3_1_1_27">#REF!</definedName>
    <definedName name="Excel_BuiltIn_Print_Area_3_1_1_4">#REF!</definedName>
    <definedName name="Excel_BuiltIn_Print_Area_3_1_1_5">#REF!</definedName>
    <definedName name="Excel_BuiltIn_Print_Area_3_1_10">#REF!</definedName>
    <definedName name="Excel_BuiltIn_Print_Area_3_1_10_16">#REF!</definedName>
    <definedName name="Excel_BuiltIn_Print_Area_3_1_10_2">#REF!</definedName>
    <definedName name="Excel_BuiltIn_Print_Area_3_1_10_27">#REF!</definedName>
    <definedName name="Excel_BuiltIn_Print_Area_3_1_10_4">#REF!</definedName>
    <definedName name="Excel_BuiltIn_Print_Area_3_1_11">#REF!</definedName>
    <definedName name="Excel_BuiltIn_Print_Area_3_1_11_16">#REF!</definedName>
    <definedName name="Excel_BuiltIn_Print_Area_3_1_11_2">#REF!</definedName>
    <definedName name="Excel_BuiltIn_Print_Area_3_1_11_27">#REF!</definedName>
    <definedName name="Excel_BuiltIn_Print_Area_3_1_11_4">#REF!</definedName>
    <definedName name="Excel_BuiltIn_Print_Area_3_1_12">#REF!</definedName>
    <definedName name="Excel_BuiltIn_Print_Area_3_1_12_16">#REF!</definedName>
    <definedName name="Excel_BuiltIn_Print_Area_3_1_12_2">#REF!</definedName>
    <definedName name="Excel_BuiltIn_Print_Area_3_1_12_27">#REF!</definedName>
    <definedName name="Excel_BuiltIn_Print_Area_3_1_12_4">#REF!</definedName>
    <definedName name="Excel_BuiltIn_Print_Area_3_1_13">#REF!</definedName>
    <definedName name="Excel_BuiltIn_Print_Area_3_1_13_16">#REF!</definedName>
    <definedName name="Excel_BuiltIn_Print_Area_3_1_13_2">#REF!</definedName>
    <definedName name="Excel_BuiltIn_Print_Area_3_1_13_27">#REF!</definedName>
    <definedName name="Excel_BuiltIn_Print_Area_3_1_13_4">#REF!</definedName>
    <definedName name="Excel_BuiltIn_Print_Area_3_1_14">#REF!</definedName>
    <definedName name="Excel_BuiltIn_Print_Area_3_1_14_16">#REF!</definedName>
    <definedName name="Excel_BuiltIn_Print_Area_3_1_14_2">#REF!</definedName>
    <definedName name="Excel_BuiltIn_Print_Area_3_1_14_27">#REF!</definedName>
    <definedName name="Excel_BuiltIn_Print_Area_3_1_14_4">#REF!</definedName>
    <definedName name="Excel_BuiltIn_Print_Area_3_1_15">#REF!</definedName>
    <definedName name="Excel_BuiltIn_Print_Area_3_1_15_16">#REF!</definedName>
    <definedName name="Excel_BuiltIn_Print_Area_3_1_15_2">#REF!</definedName>
    <definedName name="Excel_BuiltIn_Print_Area_3_1_15_27">#REF!</definedName>
    <definedName name="Excel_BuiltIn_Print_Area_3_1_15_4">#REF!</definedName>
    <definedName name="Excel_BuiltIn_Print_Area_3_1_16">#REF!</definedName>
    <definedName name="Excel_BuiltIn_Print_Area_3_1_16_1">#REF!</definedName>
    <definedName name="Excel_BuiltIn_Print_Area_3_1_16_16">#REF!</definedName>
    <definedName name="Excel_BuiltIn_Print_Area_3_1_16_2">#REF!</definedName>
    <definedName name="Excel_BuiltIn_Print_Area_3_1_16_27">#REF!</definedName>
    <definedName name="Excel_BuiltIn_Print_Area_3_1_16_4">#REF!</definedName>
    <definedName name="Excel_BuiltIn_Print_Area_3_1_17">#REF!</definedName>
    <definedName name="Excel_BuiltIn_Print_Area_3_1_17_16">#REF!</definedName>
    <definedName name="Excel_BuiltIn_Print_Area_3_1_17_2">#REF!</definedName>
    <definedName name="Excel_BuiltIn_Print_Area_3_1_17_27">#REF!</definedName>
    <definedName name="Excel_BuiltIn_Print_Area_3_1_17_4">#REF!</definedName>
    <definedName name="Excel_BuiltIn_Print_Area_3_1_2">#REF!</definedName>
    <definedName name="Excel_BuiltIn_Print_Area_3_1_2_1">#REF!</definedName>
    <definedName name="Excel_BuiltIn_Print_Area_3_1_2_16">#REF!</definedName>
    <definedName name="Excel_BuiltIn_Print_Area_3_1_2_2">#REF!</definedName>
    <definedName name="Excel_BuiltIn_Print_Area_3_1_2_27">#REF!</definedName>
    <definedName name="Excel_BuiltIn_Print_Area_3_1_2_4">#REF!</definedName>
    <definedName name="Excel_BuiltIn_Print_Area_3_1_20">#REF!</definedName>
    <definedName name="Excel_BuiltIn_Print_Area_3_1_20_16">#REF!</definedName>
    <definedName name="Excel_BuiltIn_Print_Area_3_1_20_2">#REF!</definedName>
    <definedName name="Excel_BuiltIn_Print_Area_3_1_20_27">#REF!</definedName>
    <definedName name="Excel_BuiltIn_Print_Area_3_1_20_4">#REF!</definedName>
    <definedName name="Excel_BuiltIn_Print_Area_3_1_27">#REF!</definedName>
    <definedName name="Excel_BuiltIn_Print_Area_3_1_3">#REF!</definedName>
    <definedName name="Excel_BuiltIn_Print_Area_3_1_3_16">#REF!</definedName>
    <definedName name="Excel_BuiltIn_Print_Area_3_1_3_2">#REF!</definedName>
    <definedName name="Excel_BuiltIn_Print_Area_3_1_3_27">#REF!</definedName>
    <definedName name="Excel_BuiltIn_Print_Area_3_1_3_4">#REF!</definedName>
    <definedName name="Excel_BuiltIn_Print_Area_3_1_4">#REF!</definedName>
    <definedName name="Excel_BuiltIn_Print_Area_3_1_5">#REF!</definedName>
    <definedName name="Excel_BuiltIn_Print_Area_3_1_5_1">#REF!</definedName>
    <definedName name="Excel_BuiltIn_Print_Area_3_1_5_16">#REF!</definedName>
    <definedName name="Excel_BuiltIn_Print_Area_3_1_5_2">#REF!</definedName>
    <definedName name="Excel_BuiltIn_Print_Area_3_1_5_27">#REF!</definedName>
    <definedName name="Excel_BuiltIn_Print_Area_3_1_5_4">#REF!</definedName>
    <definedName name="Excel_BuiltIn_Print_Area_3_1_6">#REF!</definedName>
    <definedName name="Excel_BuiltIn_Print_Area_3_1_6_16">#REF!</definedName>
    <definedName name="Excel_BuiltIn_Print_Area_3_1_6_2">#REF!</definedName>
    <definedName name="Excel_BuiltIn_Print_Area_3_1_6_27">#REF!</definedName>
    <definedName name="Excel_BuiltIn_Print_Area_3_1_6_4">#REF!</definedName>
    <definedName name="Excel_BuiltIn_Print_Area_3_1_7">#REF!</definedName>
    <definedName name="Excel_BuiltIn_Print_Area_3_1_7_16">#REF!</definedName>
    <definedName name="Excel_BuiltIn_Print_Area_3_1_7_2">#REF!</definedName>
    <definedName name="Excel_BuiltIn_Print_Area_3_1_7_27">#REF!</definedName>
    <definedName name="Excel_BuiltIn_Print_Area_3_1_7_4">#REF!</definedName>
    <definedName name="Excel_BuiltIn_Print_Area_3_1_8">#REF!</definedName>
    <definedName name="Excel_BuiltIn_Print_Area_3_1_8_16">#REF!</definedName>
    <definedName name="Excel_BuiltIn_Print_Area_3_1_8_2">#REF!</definedName>
    <definedName name="Excel_BuiltIn_Print_Area_3_1_8_27">#REF!</definedName>
    <definedName name="Excel_BuiltIn_Print_Area_3_1_8_4">#REF!</definedName>
    <definedName name="Excel_BuiltIn_Print_Area_3_1_9">#REF!</definedName>
    <definedName name="Excel_BuiltIn_Print_Area_3_1_9_16">#REF!</definedName>
    <definedName name="Excel_BuiltIn_Print_Area_3_1_9_2">#REF!</definedName>
    <definedName name="Excel_BuiltIn_Print_Area_3_1_9_27">#REF!</definedName>
    <definedName name="Excel_BuiltIn_Print_Area_3_1_9_4">#REF!</definedName>
    <definedName name="Excel_BuiltIn_Print_Area_3_16">#REF!</definedName>
    <definedName name="Excel_BuiltIn_Print_Area_3_2">#REF!</definedName>
    <definedName name="Excel_BuiltIn_Print_Area_3_27">#REF!</definedName>
    <definedName name="Excel_BuiltIn_Print_Area_3_4">#REF!</definedName>
    <definedName name="Excel_BuiltIn_Print_Area_4">#REF!</definedName>
    <definedName name="Excel_BuiltIn_Print_Area_4_1">#REF!</definedName>
    <definedName name="Excel_BuiltIn_Print_Area_4_1_1">#REF!</definedName>
    <definedName name="Excel_BuiltIn_Print_Area_4_1_1_1">#REF!</definedName>
    <definedName name="Excel_BuiltIn_Print_Area_4_1_1_1_1">#REF!</definedName>
    <definedName name="Excel_BuiltIn_Print_Area_4_1_1_1_1_1">#REF!</definedName>
    <definedName name="Excel_BuiltIn_Print_Area_4_1_1_1_1_1_1">#REF!</definedName>
    <definedName name="Excel_BuiltIn_Print_Area_4_1_1_1_1_1_1_1">#REF!</definedName>
    <definedName name="Excel_BuiltIn_Print_Area_4_1_1_1_1_1_1_1_1">#REF!</definedName>
    <definedName name="Excel_BuiltIn_Print_Area_4_1_1_1_1_1_1_1_1_1">#REF!</definedName>
    <definedName name="Excel_BuiltIn_Print_Area_4_1_1_1_1_1_1_1_1_1_1">#REF!</definedName>
    <definedName name="Excel_BuiltIn_Print_Area_4_1_1_1_1_1_1_1_1_1_1_1">#REF!</definedName>
    <definedName name="Excel_BuiltIn_Print_Area_4_1_1_1_1_1_1_1_1_1_1_1_1">#REF!</definedName>
    <definedName name="Excel_BuiltIn_Print_Area_4_1_1_1_1_16">#REF!</definedName>
    <definedName name="Excel_BuiltIn_Print_Area_4_1_1_1_1_2">#REF!</definedName>
    <definedName name="Excel_BuiltIn_Print_Area_4_1_1_1_1_27">#REF!</definedName>
    <definedName name="Excel_BuiltIn_Print_Area_4_1_1_1_1_4">#REF!</definedName>
    <definedName name="Excel_BuiltIn_Print_Area_4_1_1_1_16">#REF!</definedName>
    <definedName name="Excel_BuiltIn_Print_Area_4_1_1_1_2">#REF!</definedName>
    <definedName name="Excel_BuiltIn_Print_Area_4_1_1_1_27">#REF!</definedName>
    <definedName name="Excel_BuiltIn_Print_Area_4_1_1_1_4">#REF!</definedName>
    <definedName name="Excel_BuiltIn_Print_Area_4_1_1_10">#REF!</definedName>
    <definedName name="Excel_BuiltIn_Print_Area_4_1_1_10_16">#REF!</definedName>
    <definedName name="Excel_BuiltIn_Print_Area_4_1_1_10_2">#REF!</definedName>
    <definedName name="Excel_BuiltIn_Print_Area_4_1_1_10_27">#REF!</definedName>
    <definedName name="Excel_BuiltIn_Print_Area_4_1_1_10_4">#REF!</definedName>
    <definedName name="Excel_BuiltIn_Print_Area_4_1_1_11">#REF!</definedName>
    <definedName name="Excel_BuiltIn_Print_Area_4_1_1_11_16">#REF!</definedName>
    <definedName name="Excel_BuiltIn_Print_Area_4_1_1_11_2">#REF!</definedName>
    <definedName name="Excel_BuiltIn_Print_Area_4_1_1_11_27">#REF!</definedName>
    <definedName name="Excel_BuiltIn_Print_Area_4_1_1_11_4">#REF!</definedName>
    <definedName name="Excel_BuiltIn_Print_Area_4_1_1_12">#REF!</definedName>
    <definedName name="Excel_BuiltIn_Print_Area_4_1_1_12_16">#REF!</definedName>
    <definedName name="Excel_BuiltIn_Print_Area_4_1_1_12_2">#REF!</definedName>
    <definedName name="Excel_BuiltIn_Print_Area_4_1_1_12_27">#REF!</definedName>
    <definedName name="Excel_BuiltIn_Print_Area_4_1_1_12_4">#REF!</definedName>
    <definedName name="Excel_BuiltIn_Print_Area_4_1_1_13">#REF!</definedName>
    <definedName name="Excel_BuiltIn_Print_Area_4_1_1_13_16">#REF!</definedName>
    <definedName name="Excel_BuiltIn_Print_Area_4_1_1_13_2">#REF!</definedName>
    <definedName name="Excel_BuiltIn_Print_Area_4_1_1_13_27">#REF!</definedName>
    <definedName name="Excel_BuiltIn_Print_Area_4_1_1_13_4">#REF!</definedName>
    <definedName name="Excel_BuiltIn_Print_Area_4_1_1_14">#REF!</definedName>
    <definedName name="Excel_BuiltIn_Print_Area_4_1_1_14_16">#REF!</definedName>
    <definedName name="Excel_BuiltIn_Print_Area_4_1_1_14_2">#REF!</definedName>
    <definedName name="Excel_BuiltIn_Print_Area_4_1_1_14_27">#REF!</definedName>
    <definedName name="Excel_BuiltIn_Print_Area_4_1_1_14_4">#REF!</definedName>
    <definedName name="Excel_BuiltIn_Print_Area_4_1_1_15">#REF!</definedName>
    <definedName name="Excel_BuiltIn_Print_Area_4_1_1_15_16">#REF!</definedName>
    <definedName name="Excel_BuiltIn_Print_Area_4_1_1_15_2">#REF!</definedName>
    <definedName name="Excel_BuiltIn_Print_Area_4_1_1_15_27">#REF!</definedName>
    <definedName name="Excel_BuiltIn_Print_Area_4_1_1_15_4">#REF!</definedName>
    <definedName name="Excel_BuiltIn_Print_Area_4_1_1_16">#REF!</definedName>
    <definedName name="Excel_BuiltIn_Print_Area_4_1_1_16_1">#REF!</definedName>
    <definedName name="Excel_BuiltIn_Print_Area_4_1_1_16_16">#REF!</definedName>
    <definedName name="Excel_BuiltIn_Print_Area_4_1_1_16_2">#REF!</definedName>
    <definedName name="Excel_BuiltIn_Print_Area_4_1_1_16_27">#REF!</definedName>
    <definedName name="Excel_BuiltIn_Print_Area_4_1_1_16_4">#REF!</definedName>
    <definedName name="Excel_BuiltIn_Print_Area_4_1_1_17">#REF!</definedName>
    <definedName name="Excel_BuiltIn_Print_Area_4_1_1_17_16">#REF!</definedName>
    <definedName name="Excel_BuiltIn_Print_Area_4_1_1_17_2">#REF!</definedName>
    <definedName name="Excel_BuiltIn_Print_Area_4_1_1_17_27">#REF!</definedName>
    <definedName name="Excel_BuiltIn_Print_Area_4_1_1_17_4">#REF!</definedName>
    <definedName name="Excel_BuiltIn_Print_Area_4_1_1_2">#REF!</definedName>
    <definedName name="Excel_BuiltIn_Print_Area_4_1_1_2_1">#REF!</definedName>
    <definedName name="Excel_BuiltIn_Print_Area_4_1_1_2_16">#REF!</definedName>
    <definedName name="Excel_BuiltIn_Print_Area_4_1_1_2_2">#REF!</definedName>
    <definedName name="Excel_BuiltIn_Print_Area_4_1_1_2_27">#REF!</definedName>
    <definedName name="Excel_BuiltIn_Print_Area_4_1_1_2_4">#REF!</definedName>
    <definedName name="Excel_BuiltIn_Print_Area_4_1_1_20">#REF!</definedName>
    <definedName name="Excel_BuiltIn_Print_Area_4_1_1_20_16">#REF!</definedName>
    <definedName name="Excel_BuiltIn_Print_Area_4_1_1_20_2">#REF!</definedName>
    <definedName name="Excel_BuiltIn_Print_Area_4_1_1_20_27">#REF!</definedName>
    <definedName name="Excel_BuiltIn_Print_Area_4_1_1_20_4">#REF!</definedName>
    <definedName name="Excel_BuiltIn_Print_Area_4_1_1_27">#REF!</definedName>
    <definedName name="Excel_BuiltIn_Print_Area_4_1_1_3">#REF!</definedName>
    <definedName name="Excel_BuiltIn_Print_Area_4_1_1_3_16">#REF!</definedName>
    <definedName name="Excel_BuiltIn_Print_Area_4_1_1_3_2">#REF!</definedName>
    <definedName name="Excel_BuiltIn_Print_Area_4_1_1_3_27">#REF!</definedName>
    <definedName name="Excel_BuiltIn_Print_Area_4_1_1_3_4">#REF!</definedName>
    <definedName name="Excel_BuiltIn_Print_Area_4_1_1_4">#REF!</definedName>
    <definedName name="Excel_BuiltIn_Print_Area_4_1_1_5">#REF!</definedName>
    <definedName name="Excel_BuiltIn_Print_Area_4_1_1_5_1">#REF!</definedName>
    <definedName name="Excel_BuiltIn_Print_Area_4_1_1_5_16">#REF!</definedName>
    <definedName name="Excel_BuiltIn_Print_Area_4_1_1_5_2">#REF!</definedName>
    <definedName name="Excel_BuiltIn_Print_Area_4_1_1_5_27">#REF!</definedName>
    <definedName name="Excel_BuiltIn_Print_Area_4_1_1_5_4">#REF!</definedName>
    <definedName name="Excel_BuiltIn_Print_Area_4_1_1_6">#REF!</definedName>
    <definedName name="Excel_BuiltIn_Print_Area_4_1_1_6_16">#REF!</definedName>
    <definedName name="Excel_BuiltIn_Print_Area_4_1_1_6_2">#REF!</definedName>
    <definedName name="Excel_BuiltIn_Print_Area_4_1_1_6_27">#REF!</definedName>
    <definedName name="Excel_BuiltIn_Print_Area_4_1_1_6_4">#REF!</definedName>
    <definedName name="Excel_BuiltIn_Print_Area_4_1_1_7">#REF!</definedName>
    <definedName name="Excel_BuiltIn_Print_Area_4_1_1_7_16">#REF!</definedName>
    <definedName name="Excel_BuiltIn_Print_Area_4_1_1_7_2">#REF!</definedName>
    <definedName name="Excel_BuiltIn_Print_Area_4_1_1_7_27">#REF!</definedName>
    <definedName name="Excel_BuiltIn_Print_Area_4_1_1_7_4">#REF!</definedName>
    <definedName name="Excel_BuiltIn_Print_Area_4_1_1_8">#REF!</definedName>
    <definedName name="Excel_BuiltIn_Print_Area_4_1_1_8_16">#REF!</definedName>
    <definedName name="Excel_BuiltIn_Print_Area_4_1_1_8_2">#REF!</definedName>
    <definedName name="Excel_BuiltIn_Print_Area_4_1_1_8_27">#REF!</definedName>
    <definedName name="Excel_BuiltIn_Print_Area_4_1_1_8_4">#REF!</definedName>
    <definedName name="Excel_BuiltIn_Print_Area_4_1_1_9">#REF!</definedName>
    <definedName name="Excel_BuiltIn_Print_Area_4_1_1_9_16">#REF!</definedName>
    <definedName name="Excel_BuiltIn_Print_Area_4_1_1_9_2">#REF!</definedName>
    <definedName name="Excel_BuiltIn_Print_Area_4_1_1_9_27">#REF!</definedName>
    <definedName name="Excel_BuiltIn_Print_Area_4_1_1_9_4">#REF!</definedName>
    <definedName name="Excel_BuiltIn_Print_Area_4_1_10">#REF!</definedName>
    <definedName name="Excel_BuiltIn_Print_Area_4_1_10_16">#REF!</definedName>
    <definedName name="Excel_BuiltIn_Print_Area_4_1_10_2">#REF!</definedName>
    <definedName name="Excel_BuiltIn_Print_Area_4_1_10_27">#REF!</definedName>
    <definedName name="Excel_BuiltIn_Print_Area_4_1_10_4">#REF!</definedName>
    <definedName name="Excel_BuiltIn_Print_Area_4_1_11">#REF!</definedName>
    <definedName name="Excel_BuiltIn_Print_Area_4_1_11_16">#REF!</definedName>
    <definedName name="Excel_BuiltIn_Print_Area_4_1_11_2">#REF!</definedName>
    <definedName name="Excel_BuiltIn_Print_Area_4_1_11_27">#REF!</definedName>
    <definedName name="Excel_BuiltIn_Print_Area_4_1_11_4">#REF!</definedName>
    <definedName name="Excel_BuiltIn_Print_Area_4_1_12">#REF!</definedName>
    <definedName name="Excel_BuiltIn_Print_Area_4_1_12_16">#REF!</definedName>
    <definedName name="Excel_BuiltIn_Print_Area_4_1_12_2">#REF!</definedName>
    <definedName name="Excel_BuiltIn_Print_Area_4_1_12_27">#REF!</definedName>
    <definedName name="Excel_BuiltIn_Print_Area_4_1_12_4">#REF!</definedName>
    <definedName name="Excel_BuiltIn_Print_Area_4_1_13">#REF!</definedName>
    <definedName name="Excel_BuiltIn_Print_Area_4_1_13_16">#REF!</definedName>
    <definedName name="Excel_BuiltIn_Print_Area_4_1_13_2">#REF!</definedName>
    <definedName name="Excel_BuiltIn_Print_Area_4_1_13_27">#REF!</definedName>
    <definedName name="Excel_BuiltIn_Print_Area_4_1_13_4">#REF!</definedName>
    <definedName name="Excel_BuiltIn_Print_Area_4_1_14">#REF!</definedName>
    <definedName name="Excel_BuiltIn_Print_Area_4_1_14_16">#REF!</definedName>
    <definedName name="Excel_BuiltIn_Print_Area_4_1_14_2">#REF!</definedName>
    <definedName name="Excel_BuiltIn_Print_Area_4_1_14_27">#REF!</definedName>
    <definedName name="Excel_BuiltIn_Print_Area_4_1_14_4">#REF!</definedName>
    <definedName name="Excel_BuiltIn_Print_Area_4_1_15">#REF!</definedName>
    <definedName name="Excel_BuiltIn_Print_Area_4_1_15_16">#REF!</definedName>
    <definedName name="Excel_BuiltIn_Print_Area_4_1_15_2">#REF!</definedName>
    <definedName name="Excel_BuiltIn_Print_Area_4_1_15_27">#REF!</definedName>
    <definedName name="Excel_BuiltIn_Print_Area_4_1_15_4">#REF!</definedName>
    <definedName name="Excel_BuiltIn_Print_Area_4_1_16">#REF!</definedName>
    <definedName name="Excel_BuiltIn_Print_Area_4_1_16_1">#REF!</definedName>
    <definedName name="Excel_BuiltIn_Print_Area_4_1_16_16">#REF!</definedName>
    <definedName name="Excel_BuiltIn_Print_Area_4_1_16_2">#REF!</definedName>
    <definedName name="Excel_BuiltIn_Print_Area_4_1_16_27">#REF!</definedName>
    <definedName name="Excel_BuiltIn_Print_Area_4_1_16_4">#REF!</definedName>
    <definedName name="Excel_BuiltIn_Print_Area_4_1_17">#REF!</definedName>
    <definedName name="Excel_BuiltIn_Print_Area_4_1_17_16">#REF!</definedName>
    <definedName name="Excel_BuiltIn_Print_Area_4_1_17_2">#REF!</definedName>
    <definedName name="Excel_BuiltIn_Print_Area_4_1_17_27">#REF!</definedName>
    <definedName name="Excel_BuiltIn_Print_Area_4_1_17_4">#REF!</definedName>
    <definedName name="Excel_BuiltIn_Print_Area_4_1_2">#REF!</definedName>
    <definedName name="Excel_BuiltIn_Print_Area_4_1_2_1">#REF!</definedName>
    <definedName name="Excel_BuiltIn_Print_Area_4_1_2_16">#REF!</definedName>
    <definedName name="Excel_BuiltIn_Print_Area_4_1_2_2">#REF!</definedName>
    <definedName name="Excel_BuiltIn_Print_Area_4_1_2_27">#REF!</definedName>
    <definedName name="Excel_BuiltIn_Print_Area_4_1_2_4">#REF!</definedName>
    <definedName name="Excel_BuiltIn_Print_Area_4_1_20">#REF!</definedName>
    <definedName name="Excel_BuiltIn_Print_Area_4_1_20_16">#REF!</definedName>
    <definedName name="Excel_BuiltIn_Print_Area_4_1_20_2">#REF!</definedName>
    <definedName name="Excel_BuiltIn_Print_Area_4_1_20_27">#REF!</definedName>
    <definedName name="Excel_BuiltIn_Print_Area_4_1_20_4">#REF!</definedName>
    <definedName name="Excel_BuiltIn_Print_Area_4_1_27">#REF!</definedName>
    <definedName name="Excel_BuiltIn_Print_Area_4_1_3">#REF!</definedName>
    <definedName name="Excel_BuiltIn_Print_Area_4_1_3_16">#REF!</definedName>
    <definedName name="Excel_BuiltIn_Print_Area_4_1_3_2">#REF!</definedName>
    <definedName name="Excel_BuiltIn_Print_Area_4_1_3_27">#REF!</definedName>
    <definedName name="Excel_BuiltIn_Print_Area_4_1_3_4">#REF!</definedName>
    <definedName name="Excel_BuiltIn_Print_Area_4_1_4">#REF!</definedName>
    <definedName name="Excel_BuiltIn_Print_Area_4_1_5">#REF!</definedName>
    <definedName name="Excel_BuiltIn_Print_Area_4_1_5_1">#REF!</definedName>
    <definedName name="Excel_BuiltIn_Print_Area_4_1_5_16">#REF!</definedName>
    <definedName name="Excel_BuiltIn_Print_Area_4_1_5_2">#REF!</definedName>
    <definedName name="Excel_BuiltIn_Print_Area_4_1_5_27">#REF!</definedName>
    <definedName name="Excel_BuiltIn_Print_Area_4_1_5_4">#REF!</definedName>
    <definedName name="Excel_BuiltIn_Print_Area_4_1_6">#REF!</definedName>
    <definedName name="Excel_BuiltIn_Print_Area_4_1_6_16">#REF!</definedName>
    <definedName name="Excel_BuiltIn_Print_Area_4_1_6_2">#REF!</definedName>
    <definedName name="Excel_BuiltIn_Print_Area_4_1_6_27">#REF!</definedName>
    <definedName name="Excel_BuiltIn_Print_Area_4_1_6_4">#REF!</definedName>
    <definedName name="Excel_BuiltIn_Print_Area_4_1_7">#REF!</definedName>
    <definedName name="Excel_BuiltIn_Print_Area_4_1_7_16">#REF!</definedName>
    <definedName name="Excel_BuiltIn_Print_Area_4_1_7_2">#REF!</definedName>
    <definedName name="Excel_BuiltIn_Print_Area_4_1_7_27">#REF!</definedName>
    <definedName name="Excel_BuiltIn_Print_Area_4_1_7_4">#REF!</definedName>
    <definedName name="Excel_BuiltIn_Print_Area_4_1_8">#REF!</definedName>
    <definedName name="Excel_BuiltIn_Print_Area_4_1_8_16">#REF!</definedName>
    <definedName name="Excel_BuiltIn_Print_Area_4_1_8_2">#REF!</definedName>
    <definedName name="Excel_BuiltIn_Print_Area_4_1_8_27">#REF!</definedName>
    <definedName name="Excel_BuiltIn_Print_Area_4_1_8_4">#REF!</definedName>
    <definedName name="Excel_BuiltIn_Print_Area_4_1_9">#REF!</definedName>
    <definedName name="Excel_BuiltIn_Print_Area_4_1_9_16">#REF!</definedName>
    <definedName name="Excel_BuiltIn_Print_Area_4_1_9_2">#REF!</definedName>
    <definedName name="Excel_BuiltIn_Print_Area_4_1_9_27">#REF!</definedName>
    <definedName name="Excel_BuiltIn_Print_Area_4_1_9_4">#REF!</definedName>
    <definedName name="Excel_BuiltIn_Print_Area_4_2">"$#REF!.#REF!$#REF!"</definedName>
    <definedName name="Excel_BuiltIn_Print_Area_4_4">"$#REF!.#REF!$#REF!"</definedName>
    <definedName name="Excel_BuiltIn_Print_Area_4_6">"$#REF!.$#REF!$#REF!"</definedName>
    <definedName name="Excel_BuiltIn_Print_Area_5">#REF!</definedName>
    <definedName name="Excel_BuiltIn_Print_Area_5_1">#REF!</definedName>
    <definedName name="Excel_BuiltIn_Print_Area_5_1_1">#REF!</definedName>
    <definedName name="Excel_BuiltIn_Print_Area_5_1_1_1">#REF!</definedName>
    <definedName name="Excel_BuiltIn_Print_Area_5_1_1_1_1">#REF!</definedName>
    <definedName name="Excel_BuiltIn_Print_Area_5_1_1_1_1_1">#REF!</definedName>
    <definedName name="Excel_BuiltIn_Print_Area_5_1_1_1_1_1_1">#REF!</definedName>
    <definedName name="Excel_BuiltIn_Print_Area_5_1_1_1_1_1_1_1">#REF!</definedName>
    <definedName name="Excel_BuiltIn_Print_Area_5_1_1_1_1_1_1_1_1">#REF!</definedName>
    <definedName name="Excel_BuiltIn_Print_Area_5_1_1_1_1_16">#REF!</definedName>
    <definedName name="Excel_BuiltIn_Print_Area_5_1_1_1_1_16_1">#REF!</definedName>
    <definedName name="Excel_BuiltIn_Print_Area_5_1_1_1_1_2">#REF!</definedName>
    <definedName name="Excel_BuiltIn_Print_Area_5_1_1_1_1_2_1">#REF!</definedName>
    <definedName name="Excel_BuiltIn_Print_Area_5_1_1_1_1_27">#REF!</definedName>
    <definedName name="Excel_BuiltIn_Print_Area_5_1_1_1_1_4">#REF!</definedName>
    <definedName name="Excel_BuiltIn_Print_Area_5_1_1_1_1_4_1">#REF!</definedName>
    <definedName name="Excel_BuiltIn_Print_Area_5_1_1_1_16">#REF!</definedName>
    <definedName name="Excel_BuiltIn_Print_Area_5_1_1_1_2">#REF!</definedName>
    <definedName name="Excel_BuiltIn_Print_Area_5_1_1_1_27">#REF!</definedName>
    <definedName name="Excel_BuiltIn_Print_Area_5_1_1_1_4">#REF!</definedName>
    <definedName name="Excel_BuiltIn_Print_Area_5_1_1_10">#REF!</definedName>
    <definedName name="Excel_BuiltIn_Print_Area_5_1_1_10_16">#REF!</definedName>
    <definedName name="Excel_BuiltIn_Print_Area_5_1_1_10_2">#REF!</definedName>
    <definedName name="Excel_BuiltIn_Print_Area_5_1_1_10_27">#REF!</definedName>
    <definedName name="Excel_BuiltIn_Print_Area_5_1_1_10_4">#REF!</definedName>
    <definedName name="Excel_BuiltIn_Print_Area_5_1_1_11">#REF!</definedName>
    <definedName name="Excel_BuiltIn_Print_Area_5_1_1_11_16">#REF!</definedName>
    <definedName name="Excel_BuiltIn_Print_Area_5_1_1_11_2">#REF!</definedName>
    <definedName name="Excel_BuiltIn_Print_Area_5_1_1_11_27">#REF!</definedName>
    <definedName name="Excel_BuiltIn_Print_Area_5_1_1_11_4">#REF!</definedName>
    <definedName name="Excel_BuiltIn_Print_Area_5_1_1_12">#REF!</definedName>
    <definedName name="Excel_BuiltIn_Print_Area_5_1_1_12_16">#REF!</definedName>
    <definedName name="Excel_BuiltIn_Print_Area_5_1_1_12_2">#REF!</definedName>
    <definedName name="Excel_BuiltIn_Print_Area_5_1_1_12_27">#REF!</definedName>
    <definedName name="Excel_BuiltIn_Print_Area_5_1_1_12_4">#REF!</definedName>
    <definedName name="Excel_BuiltIn_Print_Area_5_1_1_13">#REF!</definedName>
    <definedName name="Excel_BuiltIn_Print_Area_5_1_1_13_16">#REF!</definedName>
    <definedName name="Excel_BuiltIn_Print_Area_5_1_1_13_2">#REF!</definedName>
    <definedName name="Excel_BuiltIn_Print_Area_5_1_1_13_27">#REF!</definedName>
    <definedName name="Excel_BuiltIn_Print_Area_5_1_1_13_4">#REF!</definedName>
    <definedName name="Excel_BuiltIn_Print_Area_5_1_1_14">#REF!</definedName>
    <definedName name="Excel_BuiltIn_Print_Area_5_1_1_14_16">#REF!</definedName>
    <definedName name="Excel_BuiltIn_Print_Area_5_1_1_14_2">#REF!</definedName>
    <definedName name="Excel_BuiltIn_Print_Area_5_1_1_14_27">#REF!</definedName>
    <definedName name="Excel_BuiltIn_Print_Area_5_1_1_14_4">#REF!</definedName>
    <definedName name="Excel_BuiltIn_Print_Area_5_1_1_15">#REF!</definedName>
    <definedName name="Excel_BuiltIn_Print_Area_5_1_1_15_16">#REF!</definedName>
    <definedName name="Excel_BuiltIn_Print_Area_5_1_1_15_2">#REF!</definedName>
    <definedName name="Excel_BuiltIn_Print_Area_5_1_1_15_27">#REF!</definedName>
    <definedName name="Excel_BuiltIn_Print_Area_5_1_1_15_4">#REF!</definedName>
    <definedName name="Excel_BuiltIn_Print_Area_5_1_1_16">#REF!</definedName>
    <definedName name="Excel_BuiltIn_Print_Area_5_1_1_16_1">#REF!</definedName>
    <definedName name="Excel_BuiltIn_Print_Area_5_1_1_16_16">#REF!</definedName>
    <definedName name="Excel_BuiltIn_Print_Area_5_1_1_16_2">#REF!</definedName>
    <definedName name="Excel_BuiltIn_Print_Area_5_1_1_16_27">#REF!</definedName>
    <definedName name="Excel_BuiltIn_Print_Area_5_1_1_16_4">#REF!</definedName>
    <definedName name="Excel_BuiltIn_Print_Area_5_1_1_17">#REF!</definedName>
    <definedName name="Excel_BuiltIn_Print_Area_5_1_1_17_16">#REF!</definedName>
    <definedName name="Excel_BuiltIn_Print_Area_5_1_1_17_2">#REF!</definedName>
    <definedName name="Excel_BuiltIn_Print_Area_5_1_1_17_27">#REF!</definedName>
    <definedName name="Excel_BuiltIn_Print_Area_5_1_1_17_4">#REF!</definedName>
    <definedName name="Excel_BuiltIn_Print_Area_5_1_1_2">#REF!</definedName>
    <definedName name="Excel_BuiltIn_Print_Area_5_1_1_2_1">#REF!</definedName>
    <definedName name="Excel_BuiltIn_Print_Area_5_1_1_2_16">#REF!</definedName>
    <definedName name="Excel_BuiltIn_Print_Area_5_1_1_2_2">#REF!</definedName>
    <definedName name="Excel_BuiltIn_Print_Area_5_1_1_2_27">#REF!</definedName>
    <definedName name="Excel_BuiltIn_Print_Area_5_1_1_2_4">#REF!</definedName>
    <definedName name="Excel_BuiltIn_Print_Area_5_1_1_20">#REF!</definedName>
    <definedName name="Excel_BuiltIn_Print_Area_5_1_1_20_16">#REF!</definedName>
    <definedName name="Excel_BuiltIn_Print_Area_5_1_1_20_2">#REF!</definedName>
    <definedName name="Excel_BuiltIn_Print_Area_5_1_1_20_27">#REF!</definedName>
    <definedName name="Excel_BuiltIn_Print_Area_5_1_1_20_4">#REF!</definedName>
    <definedName name="Excel_BuiltIn_Print_Area_5_1_1_27">#REF!</definedName>
    <definedName name="Excel_BuiltIn_Print_Area_5_1_1_3">#REF!</definedName>
    <definedName name="Excel_BuiltIn_Print_Area_5_1_1_3_16">#REF!</definedName>
    <definedName name="Excel_BuiltIn_Print_Area_5_1_1_3_2">#REF!</definedName>
    <definedName name="Excel_BuiltIn_Print_Area_5_1_1_3_27">#REF!</definedName>
    <definedName name="Excel_BuiltIn_Print_Area_5_1_1_3_4">#REF!</definedName>
    <definedName name="Excel_BuiltIn_Print_Area_5_1_1_4">#REF!</definedName>
    <definedName name="Excel_BuiltIn_Print_Area_5_1_1_5">#REF!</definedName>
    <definedName name="Excel_BuiltIn_Print_Area_5_1_1_5_1">#REF!</definedName>
    <definedName name="Excel_BuiltIn_Print_Area_5_1_1_5_16">#REF!</definedName>
    <definedName name="Excel_BuiltIn_Print_Area_5_1_1_5_2">#REF!</definedName>
    <definedName name="Excel_BuiltIn_Print_Area_5_1_1_5_27">#REF!</definedName>
    <definedName name="Excel_BuiltIn_Print_Area_5_1_1_5_4">#REF!</definedName>
    <definedName name="Excel_BuiltIn_Print_Area_5_1_1_6">#REF!</definedName>
    <definedName name="Excel_BuiltIn_Print_Area_5_1_1_6_16">#REF!</definedName>
    <definedName name="Excel_BuiltIn_Print_Area_5_1_1_6_2">#REF!</definedName>
    <definedName name="Excel_BuiltIn_Print_Area_5_1_1_6_27">#REF!</definedName>
    <definedName name="Excel_BuiltIn_Print_Area_5_1_1_6_4">#REF!</definedName>
    <definedName name="Excel_BuiltIn_Print_Area_5_1_1_7">#REF!</definedName>
    <definedName name="Excel_BuiltIn_Print_Area_5_1_1_7_16">#REF!</definedName>
    <definedName name="Excel_BuiltIn_Print_Area_5_1_1_7_2">#REF!</definedName>
    <definedName name="Excel_BuiltIn_Print_Area_5_1_1_7_27">#REF!</definedName>
    <definedName name="Excel_BuiltIn_Print_Area_5_1_1_7_4">#REF!</definedName>
    <definedName name="Excel_BuiltIn_Print_Area_5_1_1_8">#REF!</definedName>
    <definedName name="Excel_BuiltIn_Print_Area_5_1_1_8_16">#REF!</definedName>
    <definedName name="Excel_BuiltIn_Print_Area_5_1_1_8_2">#REF!</definedName>
    <definedName name="Excel_BuiltIn_Print_Area_5_1_1_8_27">#REF!</definedName>
    <definedName name="Excel_BuiltIn_Print_Area_5_1_1_8_4">#REF!</definedName>
    <definedName name="Excel_BuiltIn_Print_Area_5_1_1_9">#REF!</definedName>
    <definedName name="Excel_BuiltIn_Print_Area_5_1_1_9_16">#REF!</definedName>
    <definedName name="Excel_BuiltIn_Print_Area_5_1_1_9_2">#REF!</definedName>
    <definedName name="Excel_BuiltIn_Print_Area_5_1_1_9_27">#REF!</definedName>
    <definedName name="Excel_BuiltIn_Print_Area_5_1_1_9_4">#REF!</definedName>
    <definedName name="Excel_BuiltIn_Print_Area_5_1_10">#REF!</definedName>
    <definedName name="Excel_BuiltIn_Print_Area_5_1_10_16">#REF!</definedName>
    <definedName name="Excel_BuiltIn_Print_Area_5_1_10_2">#REF!</definedName>
    <definedName name="Excel_BuiltIn_Print_Area_5_1_10_27">#REF!</definedName>
    <definedName name="Excel_BuiltIn_Print_Area_5_1_10_4">#REF!</definedName>
    <definedName name="Excel_BuiltIn_Print_Area_5_1_11">#REF!</definedName>
    <definedName name="Excel_BuiltIn_Print_Area_5_1_11_16">#REF!</definedName>
    <definedName name="Excel_BuiltIn_Print_Area_5_1_11_2">#REF!</definedName>
    <definedName name="Excel_BuiltIn_Print_Area_5_1_11_27">#REF!</definedName>
    <definedName name="Excel_BuiltIn_Print_Area_5_1_11_4">#REF!</definedName>
    <definedName name="Excel_BuiltIn_Print_Area_5_1_12">#REF!</definedName>
    <definedName name="Excel_BuiltIn_Print_Area_5_1_12_16">#REF!</definedName>
    <definedName name="Excel_BuiltIn_Print_Area_5_1_12_2">#REF!</definedName>
    <definedName name="Excel_BuiltIn_Print_Area_5_1_12_27">#REF!</definedName>
    <definedName name="Excel_BuiltIn_Print_Area_5_1_12_4">#REF!</definedName>
    <definedName name="Excel_BuiltIn_Print_Area_5_1_13">#REF!</definedName>
    <definedName name="Excel_BuiltIn_Print_Area_5_1_13_16">#REF!</definedName>
    <definedName name="Excel_BuiltIn_Print_Area_5_1_13_2">#REF!</definedName>
    <definedName name="Excel_BuiltIn_Print_Area_5_1_13_27">#REF!</definedName>
    <definedName name="Excel_BuiltIn_Print_Area_5_1_13_4">#REF!</definedName>
    <definedName name="Excel_BuiltIn_Print_Area_5_1_14">#REF!</definedName>
    <definedName name="Excel_BuiltIn_Print_Area_5_1_14_16">#REF!</definedName>
    <definedName name="Excel_BuiltIn_Print_Area_5_1_14_2">#REF!</definedName>
    <definedName name="Excel_BuiltIn_Print_Area_5_1_14_27">#REF!</definedName>
    <definedName name="Excel_BuiltIn_Print_Area_5_1_14_4">#REF!</definedName>
    <definedName name="Excel_BuiltIn_Print_Area_5_1_15">#REF!</definedName>
    <definedName name="Excel_BuiltIn_Print_Area_5_1_15_16">#REF!</definedName>
    <definedName name="Excel_BuiltIn_Print_Area_5_1_15_2">#REF!</definedName>
    <definedName name="Excel_BuiltIn_Print_Area_5_1_15_27">#REF!</definedName>
    <definedName name="Excel_BuiltIn_Print_Area_5_1_15_4">#REF!</definedName>
    <definedName name="Excel_BuiltIn_Print_Area_5_1_16">#REF!</definedName>
    <definedName name="Excel_BuiltIn_Print_Area_5_1_16_1">#REF!</definedName>
    <definedName name="Excel_BuiltIn_Print_Area_5_1_16_16">#REF!</definedName>
    <definedName name="Excel_BuiltIn_Print_Area_5_1_16_2">#REF!</definedName>
    <definedName name="Excel_BuiltIn_Print_Area_5_1_16_27">#REF!</definedName>
    <definedName name="Excel_BuiltIn_Print_Area_5_1_16_4">#REF!</definedName>
    <definedName name="Excel_BuiltIn_Print_Area_5_1_17">#REF!</definedName>
    <definedName name="Excel_BuiltIn_Print_Area_5_1_17_16">#REF!</definedName>
    <definedName name="Excel_BuiltIn_Print_Area_5_1_17_2">#REF!</definedName>
    <definedName name="Excel_BuiltIn_Print_Area_5_1_17_27">#REF!</definedName>
    <definedName name="Excel_BuiltIn_Print_Area_5_1_17_4">#REF!</definedName>
    <definedName name="Excel_BuiltIn_Print_Area_5_1_2">#REF!</definedName>
    <definedName name="Excel_BuiltIn_Print_Area_5_1_2_1">#REF!</definedName>
    <definedName name="Excel_BuiltIn_Print_Area_5_1_2_16">#REF!</definedName>
    <definedName name="Excel_BuiltIn_Print_Area_5_1_2_2">#REF!</definedName>
    <definedName name="Excel_BuiltIn_Print_Area_5_1_2_27">#REF!</definedName>
    <definedName name="Excel_BuiltIn_Print_Area_5_1_2_4">#REF!</definedName>
    <definedName name="Excel_BuiltIn_Print_Area_5_1_20">#REF!</definedName>
    <definedName name="Excel_BuiltIn_Print_Area_5_1_20_16">#REF!</definedName>
    <definedName name="Excel_BuiltIn_Print_Area_5_1_20_2">#REF!</definedName>
    <definedName name="Excel_BuiltIn_Print_Area_5_1_20_27">#REF!</definedName>
    <definedName name="Excel_BuiltIn_Print_Area_5_1_20_4">#REF!</definedName>
    <definedName name="Excel_BuiltIn_Print_Area_5_1_27">#REF!</definedName>
    <definedName name="Excel_BuiltIn_Print_Area_5_1_3">#REF!</definedName>
    <definedName name="Excel_BuiltIn_Print_Area_5_1_3_16">#REF!</definedName>
    <definedName name="Excel_BuiltIn_Print_Area_5_1_3_2">#REF!</definedName>
    <definedName name="Excel_BuiltIn_Print_Area_5_1_3_27">#REF!</definedName>
    <definedName name="Excel_BuiltIn_Print_Area_5_1_3_4">#REF!</definedName>
    <definedName name="Excel_BuiltIn_Print_Area_5_1_4">#REF!</definedName>
    <definedName name="Excel_BuiltIn_Print_Area_5_1_5">#REF!</definedName>
    <definedName name="Excel_BuiltIn_Print_Area_5_1_5_1">#REF!</definedName>
    <definedName name="Excel_BuiltIn_Print_Area_5_1_5_16">#REF!</definedName>
    <definedName name="Excel_BuiltIn_Print_Area_5_1_5_2">#REF!</definedName>
    <definedName name="Excel_BuiltIn_Print_Area_5_1_5_27">#REF!</definedName>
    <definedName name="Excel_BuiltIn_Print_Area_5_1_5_4">#REF!</definedName>
    <definedName name="Excel_BuiltIn_Print_Area_5_1_6">#REF!</definedName>
    <definedName name="Excel_BuiltIn_Print_Area_5_1_6_16">#REF!</definedName>
    <definedName name="Excel_BuiltIn_Print_Area_5_1_6_2">#REF!</definedName>
    <definedName name="Excel_BuiltIn_Print_Area_5_1_6_27">#REF!</definedName>
    <definedName name="Excel_BuiltIn_Print_Area_5_1_6_4">#REF!</definedName>
    <definedName name="Excel_BuiltIn_Print_Area_5_1_7">#REF!</definedName>
    <definedName name="Excel_BuiltIn_Print_Area_5_1_7_16">#REF!</definedName>
    <definedName name="Excel_BuiltIn_Print_Area_5_1_7_2">#REF!</definedName>
    <definedName name="Excel_BuiltIn_Print_Area_5_1_7_27">#REF!</definedName>
    <definedName name="Excel_BuiltIn_Print_Area_5_1_7_4">#REF!</definedName>
    <definedName name="Excel_BuiltIn_Print_Area_5_1_8">#REF!</definedName>
    <definedName name="Excel_BuiltIn_Print_Area_5_1_8_16">#REF!</definedName>
    <definedName name="Excel_BuiltIn_Print_Area_5_1_8_2">#REF!</definedName>
    <definedName name="Excel_BuiltIn_Print_Area_5_1_8_27">#REF!</definedName>
    <definedName name="Excel_BuiltIn_Print_Area_5_1_8_4">#REF!</definedName>
    <definedName name="Excel_BuiltIn_Print_Area_5_1_9">#REF!</definedName>
    <definedName name="Excel_BuiltIn_Print_Area_5_1_9_16">#REF!</definedName>
    <definedName name="Excel_BuiltIn_Print_Area_5_1_9_2">#REF!</definedName>
    <definedName name="Excel_BuiltIn_Print_Area_5_1_9_27">#REF!</definedName>
    <definedName name="Excel_BuiltIn_Print_Area_5_1_9_4">#REF!</definedName>
    <definedName name="Excel_BuiltIn_Print_Area_5_10">#REF!</definedName>
    <definedName name="Excel_BuiltIn_Print_Area_5_10_16">#REF!</definedName>
    <definedName name="Excel_BuiltIn_Print_Area_5_10_2">#REF!</definedName>
    <definedName name="Excel_BuiltIn_Print_Area_5_10_27">#REF!</definedName>
    <definedName name="Excel_BuiltIn_Print_Area_5_10_4">#REF!</definedName>
    <definedName name="Excel_BuiltIn_Print_Area_5_11">#REF!</definedName>
    <definedName name="Excel_BuiltIn_Print_Area_5_11_16">#REF!</definedName>
    <definedName name="Excel_BuiltIn_Print_Area_5_11_2">#REF!</definedName>
    <definedName name="Excel_BuiltIn_Print_Area_5_11_27">#REF!</definedName>
    <definedName name="Excel_BuiltIn_Print_Area_5_11_4">#REF!</definedName>
    <definedName name="Excel_BuiltIn_Print_Area_5_12">#REF!</definedName>
    <definedName name="Excel_BuiltIn_Print_Area_5_12_16">#REF!</definedName>
    <definedName name="Excel_BuiltIn_Print_Area_5_12_2">#REF!</definedName>
    <definedName name="Excel_BuiltIn_Print_Area_5_12_27">#REF!</definedName>
    <definedName name="Excel_BuiltIn_Print_Area_5_12_4">#REF!</definedName>
    <definedName name="Excel_BuiltIn_Print_Area_5_13">#REF!</definedName>
    <definedName name="Excel_BuiltIn_Print_Area_5_13_16">#REF!</definedName>
    <definedName name="Excel_BuiltIn_Print_Area_5_13_2">#REF!</definedName>
    <definedName name="Excel_BuiltIn_Print_Area_5_13_27">#REF!</definedName>
    <definedName name="Excel_BuiltIn_Print_Area_5_13_4">#REF!</definedName>
    <definedName name="Excel_BuiltIn_Print_Area_5_14">#REF!</definedName>
    <definedName name="Excel_BuiltIn_Print_Area_5_14_16">#REF!</definedName>
    <definedName name="Excel_BuiltIn_Print_Area_5_14_2">#REF!</definedName>
    <definedName name="Excel_BuiltIn_Print_Area_5_14_27">#REF!</definedName>
    <definedName name="Excel_BuiltIn_Print_Area_5_14_4">#REF!</definedName>
    <definedName name="Excel_BuiltIn_Print_Area_5_15">#REF!</definedName>
    <definedName name="Excel_BuiltIn_Print_Area_5_15_16">#REF!</definedName>
    <definedName name="Excel_BuiltIn_Print_Area_5_15_2">#REF!</definedName>
    <definedName name="Excel_BuiltIn_Print_Area_5_15_27">#REF!</definedName>
    <definedName name="Excel_BuiltIn_Print_Area_5_15_4">#REF!</definedName>
    <definedName name="Excel_BuiltIn_Print_Area_5_16">#REF!</definedName>
    <definedName name="Excel_BuiltIn_Print_Area_5_16_1">#REF!</definedName>
    <definedName name="Excel_BuiltIn_Print_Area_5_16_16">#REF!</definedName>
    <definedName name="Excel_BuiltIn_Print_Area_5_16_2">#REF!</definedName>
    <definedName name="Excel_BuiltIn_Print_Area_5_16_27">#REF!</definedName>
    <definedName name="Excel_BuiltIn_Print_Area_5_16_4">#REF!</definedName>
    <definedName name="Excel_BuiltIn_Print_Area_5_17">#REF!</definedName>
    <definedName name="Excel_BuiltIn_Print_Area_5_17_16">#REF!</definedName>
    <definedName name="Excel_BuiltIn_Print_Area_5_17_2">#REF!</definedName>
    <definedName name="Excel_BuiltIn_Print_Area_5_17_27">#REF!</definedName>
    <definedName name="Excel_BuiltIn_Print_Area_5_17_4">#REF!</definedName>
    <definedName name="Excel_BuiltIn_Print_Area_5_2">#REF!</definedName>
    <definedName name="Excel_BuiltIn_Print_Area_5_2_1">#REF!</definedName>
    <definedName name="Excel_BuiltIn_Print_Area_5_2_16">#REF!</definedName>
    <definedName name="Excel_BuiltIn_Print_Area_5_2_2">#REF!</definedName>
    <definedName name="Excel_BuiltIn_Print_Area_5_2_27">#REF!</definedName>
    <definedName name="Excel_BuiltIn_Print_Area_5_2_4">#REF!</definedName>
    <definedName name="Excel_BuiltIn_Print_Area_5_20">#REF!</definedName>
    <definedName name="Excel_BuiltIn_Print_Area_5_20_16">#REF!</definedName>
    <definedName name="Excel_BuiltIn_Print_Area_5_20_2">#REF!</definedName>
    <definedName name="Excel_BuiltIn_Print_Area_5_20_27">#REF!</definedName>
    <definedName name="Excel_BuiltIn_Print_Area_5_20_4">#REF!</definedName>
    <definedName name="Excel_BuiltIn_Print_Area_5_27">#REF!</definedName>
    <definedName name="Excel_BuiltIn_Print_Area_5_3">#REF!</definedName>
    <definedName name="Excel_BuiltIn_Print_Area_5_3_16">#REF!</definedName>
    <definedName name="Excel_BuiltIn_Print_Area_5_3_2">#REF!</definedName>
    <definedName name="Excel_BuiltIn_Print_Area_5_3_27">#REF!</definedName>
    <definedName name="Excel_BuiltIn_Print_Area_5_3_4">#REF!</definedName>
    <definedName name="Excel_BuiltIn_Print_Area_5_4">#REF!</definedName>
    <definedName name="Excel_BuiltIn_Print_Area_5_5">#REF!</definedName>
    <definedName name="Excel_BuiltIn_Print_Area_5_5_16">#REF!</definedName>
    <definedName name="Excel_BuiltIn_Print_Area_5_5_2">#REF!</definedName>
    <definedName name="Excel_BuiltIn_Print_Area_5_5_27">#REF!</definedName>
    <definedName name="Excel_BuiltIn_Print_Area_5_5_4">#REF!</definedName>
    <definedName name="Excel_BuiltIn_Print_Area_5_6">#REF!</definedName>
    <definedName name="Excel_BuiltIn_Print_Area_5_6_16">#REF!</definedName>
    <definedName name="Excel_BuiltIn_Print_Area_5_6_2">#REF!</definedName>
    <definedName name="Excel_BuiltIn_Print_Area_5_6_27">#REF!</definedName>
    <definedName name="Excel_BuiltIn_Print_Area_5_6_4">#REF!</definedName>
    <definedName name="Excel_BuiltIn_Print_Area_5_7">#REF!</definedName>
    <definedName name="Excel_BuiltIn_Print_Area_5_7_16">#REF!</definedName>
    <definedName name="Excel_BuiltIn_Print_Area_5_7_2">#REF!</definedName>
    <definedName name="Excel_BuiltIn_Print_Area_5_7_27">#REF!</definedName>
    <definedName name="Excel_BuiltIn_Print_Area_5_7_4">#REF!</definedName>
    <definedName name="Excel_BuiltIn_Print_Area_5_8">#REF!</definedName>
    <definedName name="Excel_BuiltIn_Print_Area_5_8_16">#REF!</definedName>
    <definedName name="Excel_BuiltIn_Print_Area_5_8_2">#REF!</definedName>
    <definedName name="Excel_BuiltIn_Print_Area_5_8_27">#REF!</definedName>
    <definedName name="Excel_BuiltIn_Print_Area_5_8_4">#REF!</definedName>
    <definedName name="Excel_BuiltIn_Print_Area_5_9">#REF!</definedName>
    <definedName name="Excel_BuiltIn_Print_Area_5_9_16">#REF!</definedName>
    <definedName name="Excel_BuiltIn_Print_Area_5_9_2">#REF!</definedName>
    <definedName name="Excel_BuiltIn_Print_Area_5_9_27">#REF!</definedName>
    <definedName name="Excel_BuiltIn_Print_Area_5_9_4">#REF!</definedName>
    <definedName name="Excel_BuiltIn_Print_Area_6">#REF!</definedName>
    <definedName name="Excel_BuiltIn_Print_Area_6_1">#REF!</definedName>
    <definedName name="Excel_BuiltIn_Print_Area_6_1_1">#REF!</definedName>
    <definedName name="Excel_BuiltIn_Print_Area_6_1_1_1">#REF!</definedName>
    <definedName name="Excel_BuiltIn_Print_Area_6_1_1_16">#REF!</definedName>
    <definedName name="Excel_BuiltIn_Print_Area_6_1_1_2">#REF!</definedName>
    <definedName name="Excel_BuiltIn_Print_Area_6_1_1_27">#REF!</definedName>
    <definedName name="Excel_BuiltIn_Print_Area_6_1_1_4">#REF!</definedName>
    <definedName name="Excel_BuiltIn_Print_Area_6_1_10">#REF!</definedName>
    <definedName name="Excel_BuiltIn_Print_Area_6_1_10_16">#REF!</definedName>
    <definedName name="Excel_BuiltIn_Print_Area_6_1_10_2">#REF!</definedName>
    <definedName name="Excel_BuiltIn_Print_Area_6_1_10_27">#REF!</definedName>
    <definedName name="Excel_BuiltIn_Print_Area_6_1_10_4">#REF!</definedName>
    <definedName name="Excel_BuiltIn_Print_Area_6_1_11">#REF!</definedName>
    <definedName name="Excel_BuiltIn_Print_Area_6_1_11_16">#REF!</definedName>
    <definedName name="Excel_BuiltIn_Print_Area_6_1_11_2">#REF!</definedName>
    <definedName name="Excel_BuiltIn_Print_Area_6_1_11_27">#REF!</definedName>
    <definedName name="Excel_BuiltIn_Print_Area_6_1_11_4">#REF!</definedName>
    <definedName name="Excel_BuiltIn_Print_Area_6_1_12">#REF!</definedName>
    <definedName name="Excel_BuiltIn_Print_Area_6_1_12_16">#REF!</definedName>
    <definedName name="Excel_BuiltIn_Print_Area_6_1_12_2">#REF!</definedName>
    <definedName name="Excel_BuiltIn_Print_Area_6_1_12_27">#REF!</definedName>
    <definedName name="Excel_BuiltIn_Print_Area_6_1_12_4">#REF!</definedName>
    <definedName name="Excel_BuiltIn_Print_Area_6_1_13">#REF!</definedName>
    <definedName name="Excel_BuiltIn_Print_Area_6_1_13_16">#REF!</definedName>
    <definedName name="Excel_BuiltIn_Print_Area_6_1_13_2">#REF!</definedName>
    <definedName name="Excel_BuiltIn_Print_Area_6_1_13_27">#REF!</definedName>
    <definedName name="Excel_BuiltIn_Print_Area_6_1_13_4">#REF!</definedName>
    <definedName name="Excel_BuiltIn_Print_Area_6_1_14">#REF!</definedName>
    <definedName name="Excel_BuiltIn_Print_Area_6_1_14_16">#REF!</definedName>
    <definedName name="Excel_BuiltIn_Print_Area_6_1_14_2">#REF!</definedName>
    <definedName name="Excel_BuiltIn_Print_Area_6_1_14_27">#REF!</definedName>
    <definedName name="Excel_BuiltIn_Print_Area_6_1_14_4">#REF!</definedName>
    <definedName name="Excel_BuiltIn_Print_Area_6_1_15">#REF!</definedName>
    <definedName name="Excel_BuiltIn_Print_Area_6_1_15_16">#REF!</definedName>
    <definedName name="Excel_BuiltIn_Print_Area_6_1_15_2">#REF!</definedName>
    <definedName name="Excel_BuiltIn_Print_Area_6_1_15_27">#REF!</definedName>
    <definedName name="Excel_BuiltIn_Print_Area_6_1_15_4">#REF!</definedName>
    <definedName name="Excel_BuiltIn_Print_Area_6_1_16">#REF!</definedName>
    <definedName name="Excel_BuiltIn_Print_Area_6_1_16_1">#REF!</definedName>
    <definedName name="Excel_BuiltIn_Print_Area_6_1_16_16">#REF!</definedName>
    <definedName name="Excel_BuiltIn_Print_Area_6_1_16_2">#REF!</definedName>
    <definedName name="Excel_BuiltIn_Print_Area_6_1_16_27">#REF!</definedName>
    <definedName name="Excel_BuiltIn_Print_Area_6_1_16_4">#REF!</definedName>
    <definedName name="Excel_BuiltIn_Print_Area_6_1_17">#REF!</definedName>
    <definedName name="Excel_BuiltIn_Print_Area_6_1_17_16">#REF!</definedName>
    <definedName name="Excel_BuiltIn_Print_Area_6_1_17_2">#REF!</definedName>
    <definedName name="Excel_BuiltIn_Print_Area_6_1_17_27">#REF!</definedName>
    <definedName name="Excel_BuiltIn_Print_Area_6_1_17_4">#REF!</definedName>
    <definedName name="Excel_BuiltIn_Print_Area_6_1_2">#REF!</definedName>
    <definedName name="Excel_BuiltIn_Print_Area_6_1_2_1">#REF!</definedName>
    <definedName name="Excel_BuiltIn_Print_Area_6_1_2_16">#REF!</definedName>
    <definedName name="Excel_BuiltIn_Print_Area_6_1_2_2">#REF!</definedName>
    <definedName name="Excel_BuiltIn_Print_Area_6_1_2_27">#REF!</definedName>
    <definedName name="Excel_BuiltIn_Print_Area_6_1_2_4">#REF!</definedName>
    <definedName name="Excel_BuiltIn_Print_Area_6_1_20">#REF!</definedName>
    <definedName name="Excel_BuiltIn_Print_Area_6_1_20_16">#REF!</definedName>
    <definedName name="Excel_BuiltIn_Print_Area_6_1_20_2">#REF!</definedName>
    <definedName name="Excel_BuiltIn_Print_Area_6_1_20_27">#REF!</definedName>
    <definedName name="Excel_BuiltIn_Print_Area_6_1_20_4">#REF!</definedName>
    <definedName name="Excel_BuiltIn_Print_Area_6_1_27">#REF!</definedName>
    <definedName name="Excel_BuiltIn_Print_Area_6_1_3">#REF!</definedName>
    <definedName name="Excel_BuiltIn_Print_Area_6_1_3_16">#REF!</definedName>
    <definedName name="Excel_BuiltIn_Print_Area_6_1_3_2">#REF!</definedName>
    <definedName name="Excel_BuiltIn_Print_Area_6_1_3_27">#REF!</definedName>
    <definedName name="Excel_BuiltIn_Print_Area_6_1_3_4">#REF!</definedName>
    <definedName name="Excel_BuiltIn_Print_Area_6_1_4">#REF!</definedName>
    <definedName name="Excel_BuiltIn_Print_Area_6_1_5">#REF!</definedName>
    <definedName name="Excel_BuiltIn_Print_Area_6_1_5_1">#REF!</definedName>
    <definedName name="Excel_BuiltIn_Print_Area_6_1_5_16">#REF!</definedName>
    <definedName name="Excel_BuiltIn_Print_Area_6_1_5_2">#REF!</definedName>
    <definedName name="Excel_BuiltIn_Print_Area_6_1_5_27">#REF!</definedName>
    <definedName name="Excel_BuiltIn_Print_Area_6_1_5_4">#REF!</definedName>
    <definedName name="Excel_BuiltIn_Print_Area_6_1_6">#REF!</definedName>
    <definedName name="Excel_BuiltIn_Print_Area_6_1_6_16">#REF!</definedName>
    <definedName name="Excel_BuiltIn_Print_Area_6_1_6_2">#REF!</definedName>
    <definedName name="Excel_BuiltIn_Print_Area_6_1_6_27">#REF!</definedName>
    <definedName name="Excel_BuiltIn_Print_Area_6_1_6_4">#REF!</definedName>
    <definedName name="Excel_BuiltIn_Print_Area_6_1_7">#REF!</definedName>
    <definedName name="Excel_BuiltIn_Print_Area_6_1_7_16">#REF!</definedName>
    <definedName name="Excel_BuiltIn_Print_Area_6_1_7_2">#REF!</definedName>
    <definedName name="Excel_BuiltIn_Print_Area_6_1_7_27">#REF!</definedName>
    <definedName name="Excel_BuiltIn_Print_Area_6_1_7_4">#REF!</definedName>
    <definedName name="Excel_BuiltIn_Print_Area_6_1_8">#REF!</definedName>
    <definedName name="Excel_BuiltIn_Print_Area_6_1_8_16">#REF!</definedName>
    <definedName name="Excel_BuiltIn_Print_Area_6_1_8_2">#REF!</definedName>
    <definedName name="Excel_BuiltIn_Print_Area_6_1_8_27">#REF!</definedName>
    <definedName name="Excel_BuiltIn_Print_Area_6_1_8_4">#REF!</definedName>
    <definedName name="Excel_BuiltIn_Print_Area_6_1_9">#REF!</definedName>
    <definedName name="Excel_BuiltIn_Print_Area_6_1_9_16">#REF!</definedName>
    <definedName name="Excel_BuiltIn_Print_Area_6_1_9_2">#REF!</definedName>
    <definedName name="Excel_BuiltIn_Print_Area_6_1_9_27">#REF!</definedName>
    <definedName name="Excel_BuiltIn_Print_Area_6_1_9_4">#REF!</definedName>
    <definedName name="Excel_BuiltIn_Print_Area_6_20">#REF!</definedName>
    <definedName name="Excel_BuiltIn_Print_Area_6_20_16">#REF!</definedName>
    <definedName name="Excel_BuiltIn_Print_Area_6_20_2">#REF!</definedName>
    <definedName name="Excel_BuiltIn_Print_Area_6_20_27">#REF!</definedName>
    <definedName name="Excel_BuiltIn_Print_Area_6_20_4">#REF!</definedName>
    <definedName name="Excel_BuiltIn_Print_Area_7">#REF!</definedName>
    <definedName name="Excel_BuiltIn_Print_Area_7_1">#REF!</definedName>
    <definedName name="Excel_BuiltIn_Print_Area_7_1_1">#REF!</definedName>
    <definedName name="Excel_BuiltIn_Print_Area_7_1_1_1">#REF!</definedName>
    <definedName name="Excel_BuiltIn_Print_Area_7_1_1_1_1">#REF!</definedName>
    <definedName name="Excel_BuiltIn_Print_Area_7_1_1_1_1_1">#REF!</definedName>
    <definedName name="Excel_BuiltIn_Print_Area_7_1_1_1_1_16">#REF!</definedName>
    <definedName name="Excel_BuiltIn_Print_Area_7_1_1_1_1_2">#REF!</definedName>
    <definedName name="Excel_BuiltIn_Print_Area_7_1_1_1_1_27">#REF!</definedName>
    <definedName name="Excel_BuiltIn_Print_Area_7_1_1_1_1_4">#REF!</definedName>
    <definedName name="Excel_BuiltIn_Print_Area_7_1_1_1_16">#REF!</definedName>
    <definedName name="Excel_BuiltIn_Print_Area_7_1_1_1_2">#REF!</definedName>
    <definedName name="Excel_BuiltIn_Print_Area_7_1_1_1_27">#REF!</definedName>
    <definedName name="Excel_BuiltIn_Print_Area_7_1_1_1_4">#REF!</definedName>
    <definedName name="Excel_BuiltIn_Print_Area_7_1_1_10">#REF!</definedName>
    <definedName name="Excel_BuiltIn_Print_Area_7_1_1_10_16">#REF!</definedName>
    <definedName name="Excel_BuiltIn_Print_Area_7_1_1_10_2">#REF!</definedName>
    <definedName name="Excel_BuiltIn_Print_Area_7_1_1_10_27">#REF!</definedName>
    <definedName name="Excel_BuiltIn_Print_Area_7_1_1_10_4">#REF!</definedName>
    <definedName name="Excel_BuiltIn_Print_Area_7_1_1_11">#REF!</definedName>
    <definedName name="Excel_BuiltIn_Print_Area_7_1_1_11_16">#REF!</definedName>
    <definedName name="Excel_BuiltIn_Print_Area_7_1_1_11_2">#REF!</definedName>
    <definedName name="Excel_BuiltIn_Print_Area_7_1_1_11_27">#REF!</definedName>
    <definedName name="Excel_BuiltIn_Print_Area_7_1_1_11_4">#REF!</definedName>
    <definedName name="Excel_BuiltIn_Print_Area_7_1_1_12">#REF!</definedName>
    <definedName name="Excel_BuiltIn_Print_Area_7_1_1_12_16">#REF!</definedName>
    <definedName name="Excel_BuiltIn_Print_Area_7_1_1_12_2">#REF!</definedName>
    <definedName name="Excel_BuiltIn_Print_Area_7_1_1_12_27">#REF!</definedName>
    <definedName name="Excel_BuiltIn_Print_Area_7_1_1_12_4">#REF!</definedName>
    <definedName name="Excel_BuiltIn_Print_Area_7_1_1_13">#REF!</definedName>
    <definedName name="Excel_BuiltIn_Print_Area_7_1_1_13_16">#REF!</definedName>
    <definedName name="Excel_BuiltIn_Print_Area_7_1_1_13_2">#REF!</definedName>
    <definedName name="Excel_BuiltIn_Print_Area_7_1_1_13_27">#REF!</definedName>
    <definedName name="Excel_BuiltIn_Print_Area_7_1_1_13_4">#REF!</definedName>
    <definedName name="Excel_BuiltIn_Print_Area_7_1_1_14">#REF!</definedName>
    <definedName name="Excel_BuiltIn_Print_Area_7_1_1_14_16">#REF!</definedName>
    <definedName name="Excel_BuiltIn_Print_Area_7_1_1_14_2">#REF!</definedName>
    <definedName name="Excel_BuiltIn_Print_Area_7_1_1_14_27">#REF!</definedName>
    <definedName name="Excel_BuiltIn_Print_Area_7_1_1_14_4">#REF!</definedName>
    <definedName name="Excel_BuiltIn_Print_Area_7_1_1_15">#REF!</definedName>
    <definedName name="Excel_BuiltIn_Print_Area_7_1_1_15_16">#REF!</definedName>
    <definedName name="Excel_BuiltIn_Print_Area_7_1_1_15_2">#REF!</definedName>
    <definedName name="Excel_BuiltIn_Print_Area_7_1_1_15_27">#REF!</definedName>
    <definedName name="Excel_BuiltIn_Print_Area_7_1_1_15_4">#REF!</definedName>
    <definedName name="Excel_BuiltIn_Print_Area_7_1_1_16">#REF!</definedName>
    <definedName name="Excel_BuiltIn_Print_Area_7_1_1_16_1">#REF!</definedName>
    <definedName name="Excel_BuiltIn_Print_Area_7_1_1_16_16">#REF!</definedName>
    <definedName name="Excel_BuiltIn_Print_Area_7_1_1_16_2">#REF!</definedName>
    <definedName name="Excel_BuiltIn_Print_Area_7_1_1_16_27">#REF!</definedName>
    <definedName name="Excel_BuiltIn_Print_Area_7_1_1_16_4">#REF!</definedName>
    <definedName name="Excel_BuiltIn_Print_Area_7_1_1_17">#REF!</definedName>
    <definedName name="Excel_BuiltIn_Print_Area_7_1_1_17_16">#REF!</definedName>
    <definedName name="Excel_BuiltIn_Print_Area_7_1_1_17_2">#REF!</definedName>
    <definedName name="Excel_BuiltIn_Print_Area_7_1_1_17_27">#REF!</definedName>
    <definedName name="Excel_BuiltIn_Print_Area_7_1_1_17_4">#REF!</definedName>
    <definedName name="Excel_BuiltIn_Print_Area_7_1_1_2">#REF!</definedName>
    <definedName name="Excel_BuiltIn_Print_Area_7_1_1_2_1">#REF!</definedName>
    <definedName name="Excel_BuiltIn_Print_Area_7_1_1_2_16">#REF!</definedName>
    <definedName name="Excel_BuiltIn_Print_Area_7_1_1_2_2">#REF!</definedName>
    <definedName name="Excel_BuiltIn_Print_Area_7_1_1_2_27">#REF!</definedName>
    <definedName name="Excel_BuiltIn_Print_Area_7_1_1_2_4">#REF!</definedName>
    <definedName name="Excel_BuiltIn_Print_Area_7_1_1_20">#REF!</definedName>
    <definedName name="Excel_BuiltIn_Print_Area_7_1_1_20_16">#REF!</definedName>
    <definedName name="Excel_BuiltIn_Print_Area_7_1_1_20_2">#REF!</definedName>
    <definedName name="Excel_BuiltIn_Print_Area_7_1_1_20_27">#REF!</definedName>
    <definedName name="Excel_BuiltIn_Print_Area_7_1_1_20_4">#REF!</definedName>
    <definedName name="Excel_BuiltIn_Print_Area_7_1_1_27">#REF!</definedName>
    <definedName name="Excel_BuiltIn_Print_Area_7_1_1_3">#REF!</definedName>
    <definedName name="Excel_BuiltIn_Print_Area_7_1_1_3_16">#REF!</definedName>
    <definedName name="Excel_BuiltIn_Print_Area_7_1_1_3_2">#REF!</definedName>
    <definedName name="Excel_BuiltIn_Print_Area_7_1_1_3_27">#REF!</definedName>
    <definedName name="Excel_BuiltIn_Print_Area_7_1_1_3_4">#REF!</definedName>
    <definedName name="Excel_BuiltIn_Print_Area_7_1_1_4">#REF!</definedName>
    <definedName name="Excel_BuiltIn_Print_Area_7_1_1_5">#REF!</definedName>
    <definedName name="Excel_BuiltIn_Print_Area_7_1_1_5_16">#REF!</definedName>
    <definedName name="Excel_BuiltIn_Print_Area_7_1_1_5_2">#REF!</definedName>
    <definedName name="Excel_BuiltIn_Print_Area_7_1_1_5_27">#REF!</definedName>
    <definedName name="Excel_BuiltIn_Print_Area_7_1_1_5_4">#REF!</definedName>
    <definedName name="Excel_BuiltIn_Print_Area_7_1_1_6">#REF!</definedName>
    <definedName name="Excel_BuiltIn_Print_Area_7_1_1_6_16">#REF!</definedName>
    <definedName name="Excel_BuiltIn_Print_Area_7_1_1_6_2">#REF!</definedName>
    <definedName name="Excel_BuiltIn_Print_Area_7_1_1_6_27">#REF!</definedName>
    <definedName name="Excel_BuiltIn_Print_Area_7_1_1_6_4">#REF!</definedName>
    <definedName name="Excel_BuiltIn_Print_Area_7_1_1_7">#REF!</definedName>
    <definedName name="Excel_BuiltIn_Print_Area_7_1_1_7_16">#REF!</definedName>
    <definedName name="Excel_BuiltIn_Print_Area_7_1_1_7_2">#REF!</definedName>
    <definedName name="Excel_BuiltIn_Print_Area_7_1_1_7_27">#REF!</definedName>
    <definedName name="Excel_BuiltIn_Print_Area_7_1_1_7_4">#REF!</definedName>
    <definedName name="Excel_BuiltIn_Print_Area_7_1_1_8">#REF!</definedName>
    <definedName name="Excel_BuiltIn_Print_Area_7_1_1_8_16">#REF!</definedName>
    <definedName name="Excel_BuiltIn_Print_Area_7_1_1_8_2">#REF!</definedName>
    <definedName name="Excel_BuiltIn_Print_Area_7_1_1_8_27">#REF!</definedName>
    <definedName name="Excel_BuiltIn_Print_Area_7_1_1_8_4">#REF!</definedName>
    <definedName name="Excel_BuiltIn_Print_Area_7_1_1_9">#REF!</definedName>
    <definedName name="Excel_BuiltIn_Print_Area_7_1_1_9_16">#REF!</definedName>
    <definedName name="Excel_BuiltIn_Print_Area_7_1_1_9_2">#REF!</definedName>
    <definedName name="Excel_BuiltIn_Print_Area_7_1_1_9_27">#REF!</definedName>
    <definedName name="Excel_BuiltIn_Print_Area_7_1_1_9_4">#REF!</definedName>
    <definedName name="Excel_BuiltIn_Print_Area_7_1_10">#REF!</definedName>
    <definedName name="Excel_BuiltIn_Print_Area_7_1_10_16">#REF!</definedName>
    <definedName name="Excel_BuiltIn_Print_Area_7_1_10_2">#REF!</definedName>
    <definedName name="Excel_BuiltIn_Print_Area_7_1_10_27">#REF!</definedName>
    <definedName name="Excel_BuiltIn_Print_Area_7_1_10_4">#REF!</definedName>
    <definedName name="Excel_BuiltIn_Print_Area_7_1_11">#REF!</definedName>
    <definedName name="Excel_BuiltIn_Print_Area_7_1_11_16">#REF!</definedName>
    <definedName name="Excel_BuiltIn_Print_Area_7_1_11_2">#REF!</definedName>
    <definedName name="Excel_BuiltIn_Print_Area_7_1_11_27">#REF!</definedName>
    <definedName name="Excel_BuiltIn_Print_Area_7_1_11_4">#REF!</definedName>
    <definedName name="Excel_BuiltIn_Print_Area_7_1_12">#REF!</definedName>
    <definedName name="Excel_BuiltIn_Print_Area_7_1_12_16">#REF!</definedName>
    <definedName name="Excel_BuiltIn_Print_Area_7_1_12_2">#REF!</definedName>
    <definedName name="Excel_BuiltIn_Print_Area_7_1_12_27">#REF!</definedName>
    <definedName name="Excel_BuiltIn_Print_Area_7_1_12_4">#REF!</definedName>
    <definedName name="Excel_BuiltIn_Print_Area_7_1_13">#REF!</definedName>
    <definedName name="Excel_BuiltIn_Print_Area_7_1_13_16">#REF!</definedName>
    <definedName name="Excel_BuiltIn_Print_Area_7_1_13_2">#REF!</definedName>
    <definedName name="Excel_BuiltIn_Print_Area_7_1_13_27">#REF!</definedName>
    <definedName name="Excel_BuiltIn_Print_Area_7_1_13_4">#REF!</definedName>
    <definedName name="Excel_BuiltIn_Print_Area_7_1_14">#REF!</definedName>
    <definedName name="Excel_BuiltIn_Print_Area_7_1_14_16">#REF!</definedName>
    <definedName name="Excel_BuiltIn_Print_Area_7_1_14_2">#REF!</definedName>
    <definedName name="Excel_BuiltIn_Print_Area_7_1_14_27">#REF!</definedName>
    <definedName name="Excel_BuiltIn_Print_Area_7_1_14_4">#REF!</definedName>
    <definedName name="Excel_BuiltIn_Print_Area_7_1_15">#REF!</definedName>
    <definedName name="Excel_BuiltIn_Print_Area_7_1_15_16">#REF!</definedName>
    <definedName name="Excel_BuiltIn_Print_Area_7_1_15_2">#REF!</definedName>
    <definedName name="Excel_BuiltIn_Print_Area_7_1_15_27">#REF!</definedName>
    <definedName name="Excel_BuiltIn_Print_Area_7_1_15_4">#REF!</definedName>
    <definedName name="Excel_BuiltIn_Print_Area_7_1_16">#REF!</definedName>
    <definedName name="Excel_BuiltIn_Print_Area_7_1_16_1">#REF!</definedName>
    <definedName name="Excel_BuiltIn_Print_Area_7_1_16_16">#REF!</definedName>
    <definedName name="Excel_BuiltIn_Print_Area_7_1_16_2">#REF!</definedName>
    <definedName name="Excel_BuiltIn_Print_Area_7_1_16_27">#REF!</definedName>
    <definedName name="Excel_BuiltIn_Print_Area_7_1_16_4">#REF!</definedName>
    <definedName name="Excel_BuiltIn_Print_Area_7_1_17">#REF!</definedName>
    <definedName name="Excel_BuiltIn_Print_Area_7_1_17_1">#REF!</definedName>
    <definedName name="Excel_BuiltIn_Print_Area_7_1_17_1_16">#REF!</definedName>
    <definedName name="Excel_BuiltIn_Print_Area_7_1_17_1_2">#REF!</definedName>
    <definedName name="Excel_BuiltIn_Print_Area_7_1_17_1_27">#REF!</definedName>
    <definedName name="Excel_BuiltIn_Print_Area_7_1_17_1_4">#REF!</definedName>
    <definedName name="Excel_BuiltIn_Print_Area_7_1_17_16">#REF!</definedName>
    <definedName name="Excel_BuiltIn_Print_Area_7_1_17_2">#REF!</definedName>
    <definedName name="Excel_BuiltIn_Print_Area_7_1_17_27">#REF!</definedName>
    <definedName name="Excel_BuiltIn_Print_Area_7_1_17_4">#REF!</definedName>
    <definedName name="Excel_BuiltIn_Print_Area_7_1_2">#REF!</definedName>
    <definedName name="Excel_BuiltIn_Print_Area_7_1_2_1">#REF!</definedName>
    <definedName name="Excel_BuiltIn_Print_Area_7_1_2_16">#REF!</definedName>
    <definedName name="Excel_BuiltIn_Print_Area_7_1_2_2">#REF!</definedName>
    <definedName name="Excel_BuiltIn_Print_Area_7_1_2_27">#REF!</definedName>
    <definedName name="Excel_BuiltIn_Print_Area_7_1_2_4">#REF!</definedName>
    <definedName name="Excel_BuiltIn_Print_Area_7_1_20">#REF!</definedName>
    <definedName name="Excel_BuiltIn_Print_Area_7_1_20_16">#REF!</definedName>
    <definedName name="Excel_BuiltIn_Print_Area_7_1_20_2">#REF!</definedName>
    <definedName name="Excel_BuiltIn_Print_Area_7_1_20_27">#REF!</definedName>
    <definedName name="Excel_BuiltIn_Print_Area_7_1_20_4">#REF!</definedName>
    <definedName name="Excel_BuiltIn_Print_Area_7_1_27">#REF!</definedName>
    <definedName name="Excel_BuiltIn_Print_Area_7_1_3">#REF!</definedName>
    <definedName name="Excel_BuiltIn_Print_Area_7_1_3_16">#REF!</definedName>
    <definedName name="Excel_BuiltIn_Print_Area_7_1_3_2">#REF!</definedName>
    <definedName name="Excel_BuiltIn_Print_Area_7_1_3_27">#REF!</definedName>
    <definedName name="Excel_BuiltIn_Print_Area_7_1_3_4">#REF!</definedName>
    <definedName name="Excel_BuiltIn_Print_Area_7_1_4">#REF!</definedName>
    <definedName name="Excel_BuiltIn_Print_Area_7_1_5">#REF!</definedName>
    <definedName name="Excel_BuiltIn_Print_Area_7_1_5_16">#REF!</definedName>
    <definedName name="Excel_BuiltIn_Print_Area_7_1_5_2">#REF!</definedName>
    <definedName name="Excel_BuiltIn_Print_Area_7_1_5_27">#REF!</definedName>
    <definedName name="Excel_BuiltIn_Print_Area_7_1_5_4">#REF!</definedName>
    <definedName name="Excel_BuiltIn_Print_Area_7_1_6">#REF!</definedName>
    <definedName name="Excel_BuiltIn_Print_Area_7_1_6_16">#REF!</definedName>
    <definedName name="Excel_BuiltIn_Print_Area_7_1_6_2">#REF!</definedName>
    <definedName name="Excel_BuiltIn_Print_Area_7_1_6_27">#REF!</definedName>
    <definedName name="Excel_BuiltIn_Print_Area_7_1_6_4">#REF!</definedName>
    <definedName name="Excel_BuiltIn_Print_Area_7_1_7">#REF!</definedName>
    <definedName name="Excel_BuiltIn_Print_Area_7_1_7_16">#REF!</definedName>
    <definedName name="Excel_BuiltIn_Print_Area_7_1_7_2">#REF!</definedName>
    <definedName name="Excel_BuiltIn_Print_Area_7_1_7_27">#REF!</definedName>
    <definedName name="Excel_BuiltIn_Print_Area_7_1_7_4">#REF!</definedName>
    <definedName name="Excel_BuiltIn_Print_Area_7_1_8">#REF!</definedName>
    <definedName name="Excel_BuiltIn_Print_Area_7_1_8_16">#REF!</definedName>
    <definedName name="Excel_BuiltIn_Print_Area_7_1_8_2">#REF!</definedName>
    <definedName name="Excel_BuiltIn_Print_Area_7_1_8_27">#REF!</definedName>
    <definedName name="Excel_BuiltIn_Print_Area_7_1_8_4">#REF!</definedName>
    <definedName name="Excel_BuiltIn_Print_Area_7_1_9">#REF!</definedName>
    <definedName name="Excel_BuiltIn_Print_Area_7_1_9_16">#REF!</definedName>
    <definedName name="Excel_BuiltIn_Print_Area_7_1_9_2">#REF!</definedName>
    <definedName name="Excel_BuiltIn_Print_Area_7_1_9_27">#REF!</definedName>
    <definedName name="Excel_BuiltIn_Print_Area_7_1_9_4">#REF!</definedName>
    <definedName name="Excel_BuiltIn_Print_Area_8">#REF!</definedName>
    <definedName name="Excel_BuiltIn_Print_Area_8_1">#REF!</definedName>
    <definedName name="Excel_BuiltIn_Print_Area_8_1_1">#REF!</definedName>
    <definedName name="Excel_BuiltIn_Print_Area_8_1_1_1">#REF!</definedName>
    <definedName name="Excel_BuiltIn_Print_Area_8_1_1_1_1">#REF!</definedName>
    <definedName name="Excel_BuiltIn_Print_Area_8_1_1_1_1_1">#REF!</definedName>
    <definedName name="Excel_BuiltIn_Print_Area_8_1_1_1_1_16">#REF!</definedName>
    <definedName name="Excel_BuiltIn_Print_Area_8_1_1_1_1_2">#REF!</definedName>
    <definedName name="Excel_BuiltIn_Print_Area_8_1_1_1_1_27">#REF!</definedName>
    <definedName name="Excel_BuiltIn_Print_Area_8_1_1_1_1_4">#REF!</definedName>
    <definedName name="Excel_BuiltIn_Print_Area_8_1_1_1_16">#REF!</definedName>
    <definedName name="Excel_BuiltIn_Print_Area_8_1_1_1_2">#REF!</definedName>
    <definedName name="Excel_BuiltIn_Print_Area_8_1_1_1_27">#REF!</definedName>
    <definedName name="Excel_BuiltIn_Print_Area_8_1_1_1_4">#REF!</definedName>
    <definedName name="Excel_BuiltIn_Print_Area_8_1_1_10">#REF!</definedName>
    <definedName name="Excel_BuiltIn_Print_Area_8_1_1_10_16">#REF!</definedName>
    <definedName name="Excel_BuiltIn_Print_Area_8_1_1_10_2">#REF!</definedName>
    <definedName name="Excel_BuiltIn_Print_Area_8_1_1_10_27">#REF!</definedName>
    <definedName name="Excel_BuiltIn_Print_Area_8_1_1_10_4">#REF!</definedName>
    <definedName name="Excel_BuiltIn_Print_Area_8_1_1_11">#REF!</definedName>
    <definedName name="Excel_BuiltIn_Print_Area_8_1_1_11_16">#REF!</definedName>
    <definedName name="Excel_BuiltIn_Print_Area_8_1_1_11_2">#REF!</definedName>
    <definedName name="Excel_BuiltIn_Print_Area_8_1_1_11_27">#REF!</definedName>
    <definedName name="Excel_BuiltIn_Print_Area_8_1_1_11_4">#REF!</definedName>
    <definedName name="Excel_BuiltIn_Print_Area_8_1_1_12">#REF!</definedName>
    <definedName name="Excel_BuiltIn_Print_Area_8_1_1_12_16">#REF!</definedName>
    <definedName name="Excel_BuiltIn_Print_Area_8_1_1_12_2">#REF!</definedName>
    <definedName name="Excel_BuiltIn_Print_Area_8_1_1_12_27">#REF!</definedName>
    <definedName name="Excel_BuiltIn_Print_Area_8_1_1_12_4">#REF!</definedName>
    <definedName name="Excel_BuiltIn_Print_Area_8_1_1_13">#REF!</definedName>
    <definedName name="Excel_BuiltIn_Print_Area_8_1_1_13_16">#REF!</definedName>
    <definedName name="Excel_BuiltIn_Print_Area_8_1_1_13_2">#REF!</definedName>
    <definedName name="Excel_BuiltIn_Print_Area_8_1_1_13_27">#REF!</definedName>
    <definedName name="Excel_BuiltIn_Print_Area_8_1_1_13_4">#REF!</definedName>
    <definedName name="Excel_BuiltIn_Print_Area_8_1_1_14">#REF!</definedName>
    <definedName name="Excel_BuiltIn_Print_Area_8_1_1_14_16">#REF!</definedName>
    <definedName name="Excel_BuiltIn_Print_Area_8_1_1_14_2">#REF!</definedName>
    <definedName name="Excel_BuiltIn_Print_Area_8_1_1_14_27">#REF!</definedName>
    <definedName name="Excel_BuiltIn_Print_Area_8_1_1_14_4">#REF!</definedName>
    <definedName name="Excel_BuiltIn_Print_Area_8_1_1_15">#REF!</definedName>
    <definedName name="Excel_BuiltIn_Print_Area_8_1_1_15_16">#REF!</definedName>
    <definedName name="Excel_BuiltIn_Print_Area_8_1_1_15_2">#REF!</definedName>
    <definedName name="Excel_BuiltIn_Print_Area_8_1_1_15_27">#REF!</definedName>
    <definedName name="Excel_BuiltIn_Print_Area_8_1_1_15_4">#REF!</definedName>
    <definedName name="Excel_BuiltIn_Print_Area_8_1_1_16">#REF!</definedName>
    <definedName name="Excel_BuiltIn_Print_Area_8_1_1_16_1">#REF!</definedName>
    <definedName name="Excel_BuiltIn_Print_Area_8_1_1_16_16">#REF!</definedName>
    <definedName name="Excel_BuiltIn_Print_Area_8_1_1_16_2">#REF!</definedName>
    <definedName name="Excel_BuiltIn_Print_Area_8_1_1_16_27">#REF!</definedName>
    <definedName name="Excel_BuiltIn_Print_Area_8_1_1_16_4">#REF!</definedName>
    <definedName name="Excel_BuiltIn_Print_Area_8_1_1_17">#REF!</definedName>
    <definedName name="Excel_BuiltIn_Print_Area_8_1_1_17_16">#REF!</definedName>
    <definedName name="Excel_BuiltIn_Print_Area_8_1_1_17_2">#REF!</definedName>
    <definedName name="Excel_BuiltIn_Print_Area_8_1_1_17_27">#REF!</definedName>
    <definedName name="Excel_BuiltIn_Print_Area_8_1_1_17_4">#REF!</definedName>
    <definedName name="Excel_BuiltIn_Print_Area_8_1_1_2">#REF!</definedName>
    <definedName name="Excel_BuiltIn_Print_Area_8_1_1_2_1">#REF!</definedName>
    <definedName name="Excel_BuiltIn_Print_Area_8_1_1_2_16">#REF!</definedName>
    <definedName name="Excel_BuiltIn_Print_Area_8_1_1_2_2">#REF!</definedName>
    <definedName name="Excel_BuiltIn_Print_Area_8_1_1_2_27">#REF!</definedName>
    <definedName name="Excel_BuiltIn_Print_Area_8_1_1_2_4">#REF!</definedName>
    <definedName name="Excel_BuiltIn_Print_Area_8_1_1_20">#REF!</definedName>
    <definedName name="Excel_BuiltIn_Print_Area_8_1_1_20_16">#REF!</definedName>
    <definedName name="Excel_BuiltIn_Print_Area_8_1_1_20_2">#REF!</definedName>
    <definedName name="Excel_BuiltIn_Print_Area_8_1_1_20_27">#REF!</definedName>
    <definedName name="Excel_BuiltIn_Print_Area_8_1_1_20_4">#REF!</definedName>
    <definedName name="Excel_BuiltIn_Print_Area_8_1_1_27">#REF!</definedName>
    <definedName name="Excel_BuiltIn_Print_Area_8_1_1_3">#REF!</definedName>
    <definedName name="Excel_BuiltIn_Print_Area_8_1_1_3_16">#REF!</definedName>
    <definedName name="Excel_BuiltIn_Print_Area_8_1_1_3_2">#REF!</definedName>
    <definedName name="Excel_BuiltIn_Print_Area_8_1_1_3_27">#REF!</definedName>
    <definedName name="Excel_BuiltIn_Print_Area_8_1_1_3_4">#REF!</definedName>
    <definedName name="Excel_BuiltIn_Print_Area_8_1_1_4">#REF!</definedName>
    <definedName name="Excel_BuiltIn_Print_Area_8_1_1_5">#REF!</definedName>
    <definedName name="Excel_BuiltIn_Print_Area_8_1_1_5_1">#REF!</definedName>
    <definedName name="Excel_BuiltIn_Print_Area_8_1_1_5_16">#REF!</definedName>
    <definedName name="Excel_BuiltIn_Print_Area_8_1_1_5_2">#REF!</definedName>
    <definedName name="Excel_BuiltIn_Print_Area_8_1_1_5_27">#REF!</definedName>
    <definedName name="Excel_BuiltIn_Print_Area_8_1_1_5_4">#REF!</definedName>
    <definedName name="Excel_BuiltIn_Print_Area_8_1_1_6">#REF!</definedName>
    <definedName name="Excel_BuiltIn_Print_Area_8_1_1_6_16">#REF!</definedName>
    <definedName name="Excel_BuiltIn_Print_Area_8_1_1_6_2">#REF!</definedName>
    <definedName name="Excel_BuiltIn_Print_Area_8_1_1_6_27">#REF!</definedName>
    <definedName name="Excel_BuiltIn_Print_Area_8_1_1_6_4">#REF!</definedName>
    <definedName name="Excel_BuiltIn_Print_Area_8_1_1_7">#REF!</definedName>
    <definedName name="Excel_BuiltIn_Print_Area_8_1_1_7_16">#REF!</definedName>
    <definedName name="Excel_BuiltIn_Print_Area_8_1_1_7_2">#REF!</definedName>
    <definedName name="Excel_BuiltIn_Print_Area_8_1_1_7_27">#REF!</definedName>
    <definedName name="Excel_BuiltIn_Print_Area_8_1_1_7_4">#REF!</definedName>
    <definedName name="Excel_BuiltIn_Print_Area_8_1_1_8">#REF!</definedName>
    <definedName name="Excel_BuiltIn_Print_Area_8_1_1_8_16">#REF!</definedName>
    <definedName name="Excel_BuiltIn_Print_Area_8_1_1_8_2">#REF!</definedName>
    <definedName name="Excel_BuiltIn_Print_Area_8_1_1_8_27">#REF!</definedName>
    <definedName name="Excel_BuiltIn_Print_Area_8_1_1_8_4">#REF!</definedName>
    <definedName name="Excel_BuiltIn_Print_Area_8_1_1_9">#REF!</definedName>
    <definedName name="Excel_BuiltIn_Print_Area_8_1_1_9_16">#REF!</definedName>
    <definedName name="Excel_BuiltIn_Print_Area_8_1_1_9_2">#REF!</definedName>
    <definedName name="Excel_BuiltIn_Print_Area_8_1_1_9_27">#REF!</definedName>
    <definedName name="Excel_BuiltIn_Print_Area_8_1_1_9_4">#REF!</definedName>
    <definedName name="Excel_BuiltIn_Print_Area_8_1_10">#REF!</definedName>
    <definedName name="Excel_BuiltIn_Print_Area_8_1_10_16">#REF!</definedName>
    <definedName name="Excel_BuiltIn_Print_Area_8_1_10_2">#REF!</definedName>
    <definedName name="Excel_BuiltIn_Print_Area_8_1_10_27">#REF!</definedName>
    <definedName name="Excel_BuiltIn_Print_Area_8_1_10_4">#REF!</definedName>
    <definedName name="Excel_BuiltIn_Print_Area_8_1_11">#REF!</definedName>
    <definedName name="Excel_BuiltIn_Print_Area_8_1_11_16">#REF!</definedName>
    <definedName name="Excel_BuiltIn_Print_Area_8_1_11_2">#REF!</definedName>
    <definedName name="Excel_BuiltIn_Print_Area_8_1_11_27">#REF!</definedName>
    <definedName name="Excel_BuiltIn_Print_Area_8_1_11_4">#REF!</definedName>
    <definedName name="Excel_BuiltIn_Print_Area_8_1_12">#REF!</definedName>
    <definedName name="Excel_BuiltIn_Print_Area_8_1_12_16">#REF!</definedName>
    <definedName name="Excel_BuiltIn_Print_Area_8_1_12_2">#REF!</definedName>
    <definedName name="Excel_BuiltIn_Print_Area_8_1_12_27">#REF!</definedName>
    <definedName name="Excel_BuiltIn_Print_Area_8_1_12_4">#REF!</definedName>
    <definedName name="Excel_BuiltIn_Print_Area_8_1_13">#REF!</definedName>
    <definedName name="Excel_BuiltIn_Print_Area_8_1_13_16">#REF!</definedName>
    <definedName name="Excel_BuiltIn_Print_Area_8_1_13_2">#REF!</definedName>
    <definedName name="Excel_BuiltIn_Print_Area_8_1_13_27">#REF!</definedName>
    <definedName name="Excel_BuiltIn_Print_Area_8_1_13_4">#REF!</definedName>
    <definedName name="Excel_BuiltIn_Print_Area_8_1_14">#REF!</definedName>
    <definedName name="Excel_BuiltIn_Print_Area_8_1_14_16">#REF!</definedName>
    <definedName name="Excel_BuiltIn_Print_Area_8_1_14_2">#REF!</definedName>
    <definedName name="Excel_BuiltIn_Print_Area_8_1_14_27">#REF!</definedName>
    <definedName name="Excel_BuiltIn_Print_Area_8_1_14_4">#REF!</definedName>
    <definedName name="Excel_BuiltIn_Print_Area_8_1_15">#REF!</definedName>
    <definedName name="Excel_BuiltIn_Print_Area_8_1_15_16">#REF!</definedName>
    <definedName name="Excel_BuiltIn_Print_Area_8_1_15_2">#REF!</definedName>
    <definedName name="Excel_BuiltIn_Print_Area_8_1_15_27">#REF!</definedName>
    <definedName name="Excel_BuiltIn_Print_Area_8_1_15_4">#REF!</definedName>
    <definedName name="Excel_BuiltIn_Print_Area_8_1_16">#REF!</definedName>
    <definedName name="Excel_BuiltIn_Print_Area_8_1_16_1">#REF!</definedName>
    <definedName name="Excel_BuiltIn_Print_Area_8_1_16_16">#REF!</definedName>
    <definedName name="Excel_BuiltIn_Print_Area_8_1_16_2">#REF!</definedName>
    <definedName name="Excel_BuiltIn_Print_Area_8_1_16_27">#REF!</definedName>
    <definedName name="Excel_BuiltIn_Print_Area_8_1_16_4">#REF!</definedName>
    <definedName name="Excel_BuiltIn_Print_Area_8_1_17">#REF!</definedName>
    <definedName name="Excel_BuiltIn_Print_Area_8_1_17_16">#REF!</definedName>
    <definedName name="Excel_BuiltIn_Print_Area_8_1_17_2">#REF!</definedName>
    <definedName name="Excel_BuiltIn_Print_Area_8_1_17_27">#REF!</definedName>
    <definedName name="Excel_BuiltIn_Print_Area_8_1_17_4">#REF!</definedName>
    <definedName name="Excel_BuiltIn_Print_Area_8_1_2">#REF!</definedName>
    <definedName name="Excel_BuiltIn_Print_Area_8_1_2_1">#REF!</definedName>
    <definedName name="Excel_BuiltIn_Print_Area_8_1_2_16">#REF!</definedName>
    <definedName name="Excel_BuiltIn_Print_Area_8_1_2_2">#REF!</definedName>
    <definedName name="Excel_BuiltIn_Print_Area_8_1_2_27">#REF!</definedName>
    <definedName name="Excel_BuiltIn_Print_Area_8_1_2_4">#REF!</definedName>
    <definedName name="Excel_BuiltIn_Print_Area_8_1_20">#REF!</definedName>
    <definedName name="Excel_BuiltIn_Print_Area_8_1_20_16">#REF!</definedName>
    <definedName name="Excel_BuiltIn_Print_Area_8_1_20_2">#REF!</definedName>
    <definedName name="Excel_BuiltIn_Print_Area_8_1_20_27">#REF!</definedName>
    <definedName name="Excel_BuiltIn_Print_Area_8_1_20_4">#REF!</definedName>
    <definedName name="Excel_BuiltIn_Print_Area_8_1_27">#REF!</definedName>
    <definedName name="Excel_BuiltIn_Print_Area_8_1_3">#REF!</definedName>
    <definedName name="Excel_BuiltIn_Print_Area_8_1_3_16">#REF!</definedName>
    <definedName name="Excel_BuiltIn_Print_Area_8_1_3_2">#REF!</definedName>
    <definedName name="Excel_BuiltIn_Print_Area_8_1_3_27">#REF!</definedName>
    <definedName name="Excel_BuiltIn_Print_Area_8_1_3_4">#REF!</definedName>
    <definedName name="Excel_BuiltIn_Print_Area_8_1_4">#REF!</definedName>
    <definedName name="Excel_BuiltIn_Print_Area_8_1_5">#REF!</definedName>
    <definedName name="Excel_BuiltIn_Print_Area_8_1_5_1">#REF!</definedName>
    <definedName name="Excel_BuiltIn_Print_Area_8_1_5_16">#REF!</definedName>
    <definedName name="Excel_BuiltIn_Print_Area_8_1_5_2">#REF!</definedName>
    <definedName name="Excel_BuiltIn_Print_Area_8_1_5_27">#REF!</definedName>
    <definedName name="Excel_BuiltIn_Print_Area_8_1_5_4">#REF!</definedName>
    <definedName name="Excel_BuiltIn_Print_Area_8_1_6">#REF!</definedName>
    <definedName name="Excel_BuiltIn_Print_Area_8_1_6_16">#REF!</definedName>
    <definedName name="Excel_BuiltIn_Print_Area_8_1_6_2">#REF!</definedName>
    <definedName name="Excel_BuiltIn_Print_Area_8_1_6_27">#REF!</definedName>
    <definedName name="Excel_BuiltIn_Print_Area_8_1_6_4">#REF!</definedName>
    <definedName name="Excel_BuiltIn_Print_Area_8_1_7">#REF!</definedName>
    <definedName name="Excel_BuiltIn_Print_Area_8_1_7_16">#REF!</definedName>
    <definedName name="Excel_BuiltIn_Print_Area_8_1_7_2">#REF!</definedName>
    <definedName name="Excel_BuiltIn_Print_Area_8_1_7_27">#REF!</definedName>
    <definedName name="Excel_BuiltIn_Print_Area_8_1_7_4">#REF!</definedName>
    <definedName name="Excel_BuiltIn_Print_Area_8_1_8">#REF!</definedName>
    <definedName name="Excel_BuiltIn_Print_Area_8_1_8_16">#REF!</definedName>
    <definedName name="Excel_BuiltIn_Print_Area_8_1_8_2">#REF!</definedName>
    <definedName name="Excel_BuiltIn_Print_Area_8_1_8_27">#REF!</definedName>
    <definedName name="Excel_BuiltIn_Print_Area_8_1_8_4">#REF!</definedName>
    <definedName name="Excel_BuiltIn_Print_Area_8_1_9">#REF!</definedName>
    <definedName name="Excel_BuiltIn_Print_Area_8_1_9_16">#REF!</definedName>
    <definedName name="Excel_BuiltIn_Print_Area_8_1_9_2">#REF!</definedName>
    <definedName name="Excel_BuiltIn_Print_Area_8_1_9_27">#REF!</definedName>
    <definedName name="Excel_BuiltIn_Print_Area_8_1_9_4">#REF!</definedName>
    <definedName name="Excel_BuiltIn_Print_Area_9">#REF!</definedName>
    <definedName name="Excel_BuiltIn_Print_Area_9_1">#REF!</definedName>
    <definedName name="Excel_BuiltIn_Print_Area_9_1_1">#REF!</definedName>
    <definedName name="Excel_BuiltIn_Print_Area_9_1_1_1">#REF!</definedName>
    <definedName name="Excel_BuiltIn_Print_Area_9_1_1_1_1">#REF!</definedName>
    <definedName name="Excel_BuiltIn_Print_Area_9_1_1_1_1_1">#REF!</definedName>
    <definedName name="Excel_BuiltIn_Print_Area_9_1_1_16">#REF!</definedName>
    <definedName name="Excel_BuiltIn_Print_Area_9_1_1_2">#REF!</definedName>
    <definedName name="Excel_BuiltIn_Print_Area_9_1_1_27">#REF!</definedName>
    <definedName name="Excel_BuiltIn_Print_Area_9_1_1_4">#REF!</definedName>
    <definedName name="Excel_BuiltIn_Print_Area_9_1_10">#REF!</definedName>
    <definedName name="Excel_BuiltIn_Print_Area_9_1_10_16">#REF!</definedName>
    <definedName name="Excel_BuiltIn_Print_Area_9_1_10_2">#REF!</definedName>
    <definedName name="Excel_BuiltIn_Print_Area_9_1_10_27">#REF!</definedName>
    <definedName name="Excel_BuiltIn_Print_Area_9_1_10_4">#REF!</definedName>
    <definedName name="Excel_BuiltIn_Print_Area_9_1_11">#REF!</definedName>
    <definedName name="Excel_BuiltIn_Print_Area_9_1_11_16">#REF!</definedName>
    <definedName name="Excel_BuiltIn_Print_Area_9_1_11_2">#REF!</definedName>
    <definedName name="Excel_BuiltIn_Print_Area_9_1_11_27">#REF!</definedName>
    <definedName name="Excel_BuiltIn_Print_Area_9_1_11_4">#REF!</definedName>
    <definedName name="Excel_BuiltIn_Print_Area_9_1_12">#REF!</definedName>
    <definedName name="Excel_BuiltIn_Print_Area_9_1_12_16">#REF!</definedName>
    <definedName name="Excel_BuiltIn_Print_Area_9_1_12_2">#REF!</definedName>
    <definedName name="Excel_BuiltIn_Print_Area_9_1_12_27">#REF!</definedName>
    <definedName name="Excel_BuiltIn_Print_Area_9_1_12_4">#REF!</definedName>
    <definedName name="Excel_BuiltIn_Print_Area_9_1_13">#REF!</definedName>
    <definedName name="Excel_BuiltIn_Print_Area_9_1_13_16">#REF!</definedName>
    <definedName name="Excel_BuiltIn_Print_Area_9_1_13_2">#REF!</definedName>
    <definedName name="Excel_BuiltIn_Print_Area_9_1_13_27">#REF!</definedName>
    <definedName name="Excel_BuiltIn_Print_Area_9_1_13_4">#REF!</definedName>
    <definedName name="Excel_BuiltIn_Print_Area_9_1_14">#REF!</definedName>
    <definedName name="Excel_BuiltIn_Print_Area_9_1_14_16">#REF!</definedName>
    <definedName name="Excel_BuiltIn_Print_Area_9_1_14_2">#REF!</definedName>
    <definedName name="Excel_BuiltIn_Print_Area_9_1_14_27">#REF!</definedName>
    <definedName name="Excel_BuiltIn_Print_Area_9_1_14_4">#REF!</definedName>
    <definedName name="Excel_BuiltIn_Print_Area_9_1_15">#REF!</definedName>
    <definedName name="Excel_BuiltIn_Print_Area_9_1_15_16">#REF!</definedName>
    <definedName name="Excel_BuiltIn_Print_Area_9_1_15_2">#REF!</definedName>
    <definedName name="Excel_BuiltIn_Print_Area_9_1_15_27">#REF!</definedName>
    <definedName name="Excel_BuiltIn_Print_Area_9_1_15_4">#REF!</definedName>
    <definedName name="Excel_BuiltIn_Print_Area_9_1_16">#REF!</definedName>
    <definedName name="Excel_BuiltIn_Print_Area_9_1_16_1">#REF!</definedName>
    <definedName name="Excel_BuiltIn_Print_Area_9_1_16_16">#REF!</definedName>
    <definedName name="Excel_BuiltIn_Print_Area_9_1_16_2">#REF!</definedName>
    <definedName name="Excel_BuiltIn_Print_Area_9_1_16_2_1">#REF!</definedName>
    <definedName name="Excel_BuiltIn_Print_Area_9_1_16_27">#REF!</definedName>
    <definedName name="Excel_BuiltIn_Print_Area_9_1_16_4">#REF!</definedName>
    <definedName name="Excel_BuiltIn_Print_Area_9_1_17">#REF!</definedName>
    <definedName name="Excel_BuiltIn_Print_Area_9_1_17_16">#REF!</definedName>
    <definedName name="Excel_BuiltIn_Print_Area_9_1_17_2">#REF!</definedName>
    <definedName name="Excel_BuiltIn_Print_Area_9_1_17_27">#REF!</definedName>
    <definedName name="Excel_BuiltIn_Print_Area_9_1_17_4">#REF!</definedName>
    <definedName name="Excel_BuiltIn_Print_Area_9_1_2">#REF!</definedName>
    <definedName name="Excel_BuiltIn_Print_Area_9_1_2_1">#REF!</definedName>
    <definedName name="Excel_BuiltIn_Print_Area_9_1_2_16">#REF!</definedName>
    <definedName name="Excel_BuiltIn_Print_Area_9_1_2_2">#REF!</definedName>
    <definedName name="Excel_BuiltIn_Print_Area_9_1_2_2_1">#REF!</definedName>
    <definedName name="Excel_BuiltIn_Print_Area_9_1_2_27">#REF!</definedName>
    <definedName name="Excel_BuiltIn_Print_Area_9_1_2_4">#REF!</definedName>
    <definedName name="Excel_BuiltIn_Print_Area_9_1_20">#REF!</definedName>
    <definedName name="Excel_BuiltIn_Print_Area_9_1_20_16">#REF!</definedName>
    <definedName name="Excel_BuiltIn_Print_Area_9_1_20_2">#REF!</definedName>
    <definedName name="Excel_BuiltIn_Print_Area_9_1_20_27">#REF!</definedName>
    <definedName name="Excel_BuiltIn_Print_Area_9_1_20_4">#REF!</definedName>
    <definedName name="Excel_BuiltIn_Print_Area_9_1_27">#REF!</definedName>
    <definedName name="Excel_BuiltIn_Print_Area_9_1_3">#REF!</definedName>
    <definedName name="Excel_BuiltIn_Print_Area_9_1_3_16">#REF!</definedName>
    <definedName name="Excel_BuiltIn_Print_Area_9_1_3_2">#REF!</definedName>
    <definedName name="Excel_BuiltIn_Print_Area_9_1_3_27">#REF!</definedName>
    <definedName name="Excel_BuiltIn_Print_Area_9_1_3_4">#REF!</definedName>
    <definedName name="Excel_BuiltIn_Print_Area_9_1_4">#REF!</definedName>
    <definedName name="Excel_BuiltIn_Print_Area_9_1_4_1">#REF!</definedName>
    <definedName name="Excel_BuiltIn_Print_Area_9_1_5">#REF!</definedName>
    <definedName name="Excel_BuiltIn_Print_Area_9_1_5_1">#REF!</definedName>
    <definedName name="Excel_BuiltIn_Print_Area_9_1_5_16">#REF!</definedName>
    <definedName name="Excel_BuiltIn_Print_Area_9_1_5_2">#REF!</definedName>
    <definedName name="Excel_BuiltIn_Print_Area_9_1_5_27">#REF!</definedName>
    <definedName name="Excel_BuiltIn_Print_Area_9_1_5_4">#REF!</definedName>
    <definedName name="Excel_BuiltIn_Print_Area_9_1_6">#REF!</definedName>
    <definedName name="Excel_BuiltIn_Print_Area_9_1_6_16">#REF!</definedName>
    <definedName name="Excel_BuiltIn_Print_Area_9_1_6_2">#REF!</definedName>
    <definedName name="Excel_BuiltIn_Print_Area_9_1_6_27">#REF!</definedName>
    <definedName name="Excel_BuiltIn_Print_Area_9_1_6_4">#REF!</definedName>
    <definedName name="Excel_BuiltIn_Print_Area_9_1_7">#REF!</definedName>
    <definedName name="Excel_BuiltIn_Print_Area_9_1_7_16">#REF!</definedName>
    <definedName name="Excel_BuiltIn_Print_Area_9_1_7_2">#REF!</definedName>
    <definedName name="Excel_BuiltIn_Print_Area_9_1_7_27">#REF!</definedName>
    <definedName name="Excel_BuiltIn_Print_Area_9_1_7_4">#REF!</definedName>
    <definedName name="Excel_BuiltIn_Print_Area_9_1_8">#REF!</definedName>
    <definedName name="Excel_BuiltIn_Print_Area_9_1_8_16">#REF!</definedName>
    <definedName name="Excel_BuiltIn_Print_Area_9_1_8_2">#REF!</definedName>
    <definedName name="Excel_BuiltIn_Print_Area_9_1_8_27">#REF!</definedName>
    <definedName name="Excel_BuiltIn_Print_Area_9_1_8_4">#REF!</definedName>
    <definedName name="Excel_BuiltIn_Print_Area_9_1_9">#REF!</definedName>
    <definedName name="Excel_BuiltIn_Print_Area_9_1_9_16">#REF!</definedName>
    <definedName name="Excel_BuiltIn_Print_Area_9_1_9_2">#REF!</definedName>
    <definedName name="Excel_BuiltIn_Print_Area_9_1_9_27">#REF!</definedName>
    <definedName name="Excel_BuiltIn_Print_Area_9_1_9_4">#REF!</definedName>
    <definedName name="Excel_BuiltIn_Print_Titles">#REF!,#REF!</definedName>
    <definedName name="Excel_BuiltIn_Print_Titles_1">#REF!</definedName>
    <definedName name="Excel_BuiltIn_Print_Titles_1_1">#REF!</definedName>
    <definedName name="Excel_BuiltIn_Print_Titles_1_1_1">"$#REF!.$A$1:$IU$6"</definedName>
    <definedName name="Excel_BuiltIn_Print_Titles_1_4">#REF!</definedName>
    <definedName name="Excel_BuiltIn_Print_Titles_10">#REF!</definedName>
    <definedName name="Excel_BuiltIn_Print_Titles_11">#REF!</definedName>
    <definedName name="Excel_BuiltIn_Print_Titles_13">#REF!</definedName>
    <definedName name="Excel_BuiltIn_Print_Titles_14">#REF!</definedName>
    <definedName name="Excel_BuiltIn_Print_Titles_15">#REF!</definedName>
    <definedName name="Excel_BuiltIn_Print_Titles_15_1">#REF!</definedName>
    <definedName name="Excel_BuiltIn_Print_Titles_16">#REF!</definedName>
    <definedName name="Excel_BuiltIn_Print_Titles_17">#REF!,#REF!</definedName>
    <definedName name="Excel_BuiltIn_Print_Titles_18">#REF!</definedName>
    <definedName name="Excel_BuiltIn_Print_Titles_19">#REF!</definedName>
    <definedName name="Excel_BuiltIn_Print_Titles_2">#REF!</definedName>
    <definedName name="Excel_BuiltIn_Print_Titles_2_1">#REF!</definedName>
    <definedName name="Excel_BuiltIn_Print_Titles_2_1_1">#REF!</definedName>
    <definedName name="Excel_BuiltIn_Print_Titles_20">#REF!</definedName>
    <definedName name="Excel_BuiltIn_Print_Titles_20_1">#REF!</definedName>
    <definedName name="Excel_BuiltIn_Print_Titles_20_1_16">#REF!</definedName>
    <definedName name="Excel_BuiltIn_Print_Titles_20_1_2">#REF!</definedName>
    <definedName name="Excel_BuiltIn_Print_Titles_20_1_27">#REF!</definedName>
    <definedName name="Excel_BuiltIn_Print_Titles_20_1_4">#REF!</definedName>
    <definedName name="Excel_BuiltIn_Print_Titles_3">#REF!</definedName>
    <definedName name="Excel_BuiltIn_Print_Titles_3_1">#REF!</definedName>
    <definedName name="Excel_BuiltIn_Print_Titles_3_1_1">#REF!</definedName>
    <definedName name="Excel_BuiltIn_Print_Titles_4_1">#REF!</definedName>
    <definedName name="Excel_BuiltIn_Print_Titles_4_1_1">#REF!</definedName>
    <definedName name="Excel_BuiltIn_Print_Titles_4_1_1_16">#REF!</definedName>
    <definedName name="Excel_BuiltIn_Print_Titles_4_1_1_2">#REF!</definedName>
    <definedName name="Excel_BuiltIn_Print_Titles_4_1_1_27">#REF!</definedName>
    <definedName name="Excel_BuiltIn_Print_Titles_4_1_1_4">#REF!</definedName>
    <definedName name="Excel_BuiltIn_Print_Titles_4_1_16">#REF!</definedName>
    <definedName name="Excel_BuiltIn_Print_Titles_4_1_2">#REF!</definedName>
    <definedName name="Excel_BuiltIn_Print_Titles_4_1_27">#REF!</definedName>
    <definedName name="Excel_BuiltIn_Print_Titles_4_1_4">#REF!</definedName>
    <definedName name="Excel_BuiltIn_Print_Titles_5">#REF!</definedName>
    <definedName name="Excel_BuiltIn_Print_Titles_5_1">#REF!</definedName>
    <definedName name="Excel_BuiltIn_Print_Titles_5_1_1">#REF!</definedName>
    <definedName name="Excel_BuiltIn_Print_Titles_6">#REF!</definedName>
    <definedName name="Excel_BuiltIn_Print_Titles_6_1">#REF!</definedName>
    <definedName name="Excel_BuiltIn_Print_Titles_6_1_1">#REF!</definedName>
    <definedName name="Excel_BuiltIn_Print_Titles_6_1_1_1">#REF!</definedName>
    <definedName name="Excel_BuiltIn_Print_Titles_7">#REF!</definedName>
    <definedName name="Excel_BuiltIn_Print_Titles_7_1">#REF!</definedName>
    <definedName name="Excel_BuiltIn_Print_Titles_7_1_1">#REF!</definedName>
    <definedName name="Excel_BuiltIn_Print_Titles_8">#REF!</definedName>
    <definedName name="Excel_BuiltIn_Print_Titles_9">#REF!</definedName>
    <definedName name="Excel_BuiltIn_Print_Titles_9_1">#REF!</definedName>
    <definedName name="Excel_BuiltIn_Print_Titles_9_16">#REF!</definedName>
    <definedName name="Excel_BuiltIn_Print_Titles_9_2">#REF!</definedName>
    <definedName name="Excel_BuiltIn_Print_Titles_9_27">#REF!</definedName>
    <definedName name="Excel_BuiltIn_Print_Titles_9_4">#REF!</definedName>
    <definedName name="Excel_BuiltIn_Recorder">#REF!</definedName>
    <definedName name="Excise">#REF!</definedName>
    <definedName name="Excise_Duty">#REF!</definedName>
    <definedName name="Excised">#REF!</definedName>
    <definedName name="ExciseDuty">#REF!</definedName>
    <definedName name="exist">#REF!</definedName>
    <definedName name="EXIT">#REF!</definedName>
    <definedName name="exp_ch">#REF!</definedName>
    <definedName name="expense">#REF!</definedName>
    <definedName name="EXPHEADS" localSheetId="11">#REF!</definedName>
    <definedName name="EXPHEADS">#REF!</definedName>
    <definedName name="Exrate">#REF!</definedName>
    <definedName name="external" localSheetId="11">#REF!</definedName>
    <definedName name="external">#REF!</definedName>
    <definedName name="ExtraCredit">#REF!</definedName>
    <definedName name="exwks" localSheetId="11">#REF!</definedName>
    <definedName name="exwks">#REF!</definedName>
    <definedName name="F" localSheetId="17">#REF!</definedName>
    <definedName name="F" localSheetId="10">#REF!</definedName>
    <definedName name="f" localSheetId="11">#REF!</definedName>
    <definedName name="F">#REF!</definedName>
    <definedName name="F___0">#REF!</definedName>
    <definedName name="f_1" localSheetId="11">{"'PROFITABILITY'!$A$1:$F$45"}</definedName>
    <definedName name="f_1">{"'PROFITABILITY'!$A$1:$F$45"}</definedName>
    <definedName name="f_shape">#REF!</definedName>
    <definedName name="FA" localSheetId="17">#REF!</definedName>
    <definedName name="FA" localSheetId="10">#REF!</definedName>
    <definedName name="FA" localSheetId="11">INDEX(#REF!,MATCH(#REF!,#REF!,0))</definedName>
    <definedName name="FA">#REF!</definedName>
    <definedName name="FabricatedTMT">#REF!</definedName>
    <definedName name="fac">0.825</definedName>
    <definedName name="faciastone">'[21]Material '!$G$51</definedName>
    <definedName name="facom">'[107]TBAL9697 -group wise  sdpl'!$A$34</definedName>
    <definedName name="facplc">#REF!</definedName>
    <definedName name="Factor">#REF!</definedName>
    <definedName name="Factora">#REF!/#REF!</definedName>
    <definedName name="fafur">'[107]TBAL9697 -group wise  sdpl'!$A$34</definedName>
    <definedName name="faplm">'[107]TBAL9697 -group wise  sdpl'!$A$34</definedName>
    <definedName name="fapms">'[107]TBAL9697 -group wise  sdpl'!$A$34</definedName>
    <definedName name="fasf" localSheetId="17">#REF!</definedName>
    <definedName name="fasf" localSheetId="10">#REF!</definedName>
    <definedName name="fasf">#REF!</definedName>
    <definedName name="fasfa" localSheetId="11">{"'PROFITABILITY'!$A$1:$F$45"}</definedName>
    <definedName name="fasfa">{"'PROFITABILITY'!$A$1:$F$45"}</definedName>
    <definedName name="faultMVA">#REF!</definedName>
    <definedName name="faveh">'[107]TBAL9697 -group wise  sdpl'!$A$34</definedName>
    <definedName name="FB" localSheetId="11">INDEX(#REF!,MATCH(#REF!,#REF!,0))</definedName>
    <definedName name="FB">INDEX('[55] '!$B$1:$B$18,MATCH('[55]  '!$L$139,'[55] '!$A$1:$A$18,0))</definedName>
    <definedName name="FC" localSheetId="11">#REF!</definedName>
    <definedName name="FC">INDEX('[55] '!$B$1:$B$18,MATCH('[55]  '!$L$141,'[55] '!$A$1:$A$18,0))</definedName>
    <definedName name="FCL">#REF!</definedName>
    <definedName name="FCode">[98]Uls!$D$46</definedName>
    <definedName name="FD" localSheetId="11">INDEX(#REF!,MATCH(#REF!,#REF!,0))</definedName>
    <definedName name="FD">INDEX('[55] '!$B$1:$B$18,MATCH('[55]  '!$L$143,'[55] '!$A$1:$A$18,0))</definedName>
    <definedName name="fda">#REF!</definedName>
    <definedName name="fdb">#REF!</definedName>
    <definedName name="fdfds" localSheetId="11">#REF!</definedName>
    <definedName name="fdfds">'[108]Format - 4'!#REF!</definedName>
    <definedName name="FDGSDFG" localSheetId="11">{#N/A,#N/A,TRUE,"STEEL";#N/A,#N/A,TRUE,"OUTSIDE FAB.";#N/A,#N/A,TRUE,"WIP";#N/A,#N/A,TRUE,"FINISHED GOODS";#N/A,#N/A,TRUE,"SCRAP"}</definedName>
    <definedName name="FDGSDFG">{#N/A,#N/A,TRUE,"STEEL";#N/A,#N/A,TRUE,"OUTSIDE FAB.";#N/A,#N/A,TRUE,"WIP";#N/A,#N/A,TRUE,"FINISHED GOODS";#N/A,#N/A,TRUE,"SCRAP"}</definedName>
    <definedName name="Fdl">#REF!</definedName>
    <definedName name="FDN" localSheetId="11">IFERROR(LEFT(INDEX(#REF!,MATCH(#REF!,#REF!,0)),3),"")</definedName>
    <definedName name="FDN">IFERROR(LEFT(INDEX([55]FDN!$H$67:$H$302,MATCH('[55]  '!$C1,[55]FDN!$B$67:$B$302,0)),3),"")</definedName>
    <definedName name="FDN_Conc" localSheetId="11">IFERROR(IF(#REF!&gt;=44242,(_xlfn.XLOOKUP(#REF!&amp;#REF!,#REF!,#REF!)),0),"")</definedName>
    <definedName name="FDN_Conc">IFERROR(IF([104]FDN_BAL!XFD1&gt;=44242,(_xlfn.XLOOKUP([104]FDN_BAL!XEZ1&amp;[104]FDN_BAL!XFA1,[109]CONC!XEX$6:XEX$84,[109]CONC!$H$6:$H$84)),0),"")</definedName>
    <definedName name="fdn_no">#REF!</definedName>
    <definedName name="FDN_Rate" localSheetId="11">IFERROR(_xlfn.XLOOKUP(#REF!&amp;#REF!,#REF!,#REF!),"")</definedName>
    <definedName name="FDN_Rate">IFERROR(_xlfn.XLOOKUP([55]FDN!$C1&amp;[55]FDN!$D1,[55]RATE!$G$3:$G$107,[55]RATE!$H$3:$H$107),"")</definedName>
    <definedName name="FDN_Revenue" localSheetId="11">IFERROR(IF(#REF!&gt;=44242,(_xlfn.XLOOKUP(#REF!&amp;#REF!,#REF!,#REF!)),0),"")</definedName>
    <definedName name="FDN_Revenue">IFERROR(IF([104]FDN_BAL!XFC1&gt;=44242,(_xlfn.XLOOKUP([104]FDN_BAL!XEY1&amp;[104]FDN_BAL!XEZ1,[109]RATE!XFA$3:XFA$103,[109]RATE!XFB$3:XFB$103)),0),"")</definedName>
    <definedName name="FDNtare">VLOOKUP([110]Foundation!XFB1&amp;" "&amp;[110]Foundation!XFC1,#REF!,2,0)/10^7</definedName>
    <definedName name="FE" localSheetId="11">#REF!</definedName>
    <definedName name="FE">INDEX('[55] '!$B$1:$B$18,MATCH('[55]  '!$L$145,'[55] '!$A$1:$A$18,0))</definedName>
    <definedName name="feb_qty_rev_3">#REF!</definedName>
    <definedName name="feb_rev4_qty">#REF!</definedName>
    <definedName name="FEC">#REF!</definedName>
    <definedName name="FF" localSheetId="11">#REF!</definedName>
    <definedName name="FF">INDEX('[55] '!$B$1:$B$18,MATCH('[55]  '!$L$147,'[55] '!$A$1:$A$18,0))</definedName>
    <definedName name="fff">#REF!</definedName>
    <definedName name="ffff">#REF!</definedName>
    <definedName name="ffffff">#REF!</definedName>
    <definedName name="ffhfhf">#REF!</definedName>
    <definedName name="FFR" localSheetId="11">#REF!</definedName>
    <definedName name="FFR">#REF!</definedName>
    <definedName name="fg" localSheetId="11">{"'PROFITABILITY'!$A$1:$F$45"}</definedName>
    <definedName name="FG">INDEX('[55] '!$B$1:$B$18,MATCH('[55]  '!$L$149,'[55] '!$A$1:$A$18,0))</definedName>
    <definedName name="FG46TBTB4RTDKDK">#REF!</definedName>
    <definedName name="fgdfgg" localSheetId="11">#REF!</definedName>
    <definedName name="fgdfgg">#REF!</definedName>
    <definedName name="fgf">#REF!</definedName>
    <definedName name="fgRKRKRKRKRKRKRKRKRKRKRKTBTBSPD">#REF!</definedName>
    <definedName name="FH" localSheetId="11">INDEX(#REF!,MATCH(#REF!,#REF!,0))</definedName>
    <definedName name="FH">INDEX('[55] '!$B$1:$B$18,MATCH('[55]  '!$L$151,'[55] '!$A$1:$A$18,0))</definedName>
    <definedName name="Fha">#REF!</definedName>
    <definedName name="Fhwa">#REF!</definedName>
    <definedName name="Fhwl">#REF!</definedName>
    <definedName name="FI" localSheetId="11">#REF!</definedName>
    <definedName name="FI">INDEX('[55] '!$B$1:$B$18,MATCH('[55]  '!$L$153,'[55] '!$A$1:$A$18,0))</definedName>
    <definedName name="FI_AIRHW">#REF!</definedName>
    <definedName name="FI_AIRSW">#REF!</definedName>
    <definedName name="FI_BOHW">#REF!</definedName>
    <definedName name="FI_BOSW">#REF!</definedName>
    <definedName name="FI_IDTOHW">#REF!</definedName>
    <definedName name="FI_IDTOSW">#REF!</definedName>
    <definedName name="FI_SITEHW">#REF!</definedName>
    <definedName name="FI_SITESW">#REF!</definedName>
    <definedName name="fibres" localSheetId="11">#REF!</definedName>
    <definedName name="fibres">[85]Fibres!#REF!</definedName>
    <definedName name="FIM">#REF!</definedName>
    <definedName name="FIN_CHARGE">#REF!</definedName>
    <definedName name="Fin_charges">#REF!</definedName>
    <definedName name="FIN_MAN">#REF!</definedName>
    <definedName name="FIN_MAT">#REF!</definedName>
    <definedName name="FIN_SC">#REF!</definedName>
    <definedName name="FINC2">#REF!</definedName>
    <definedName name="finesand">[58]RA!$P$8</definedName>
    <definedName name="FIrate">#REF!</definedName>
    <definedName name="FIratye">#REF!</definedName>
    <definedName name="FIRE_AREA">#REF!</definedName>
    <definedName name="FireFighting">#REF!</definedName>
    <definedName name="FIT">#REF!</definedName>
    <definedName name="FIT___0">#REF!</definedName>
    <definedName name="FIT___13">#REF!</definedName>
    <definedName name="FJ" localSheetId="11">INDEX(#REF!,MATCH(#REF!,#REF!,0))</definedName>
    <definedName name="FJ">INDEX('[55] '!$B$1:$B$18,MATCH('[55]  '!$L$155,'[55] '!$A$1:$A$18,0))</definedName>
    <definedName name="fjhgfd" localSheetId="11">{"'Sheet1'!$A$4386:$N$4591"}</definedName>
    <definedName name="fjhgfd">{"'Sheet1'!$A$4386:$N$4591"}</definedName>
    <definedName name="FK" localSheetId="11">INDEX(#REF!,MATCH(#REF!,#REF!,0))</definedName>
    <definedName name="FK">INDEX('[55] '!$B$1:$B$18,MATCH('[55]  '!$L$157,'[55] '!$A$1:$A$18,0))</definedName>
    <definedName name="FL" localSheetId="11">INDEX(#REF!,MATCH(#REF!,#REF!,0))</definedName>
    <definedName name="FL">INDEX('[55] '!$B$1:$B$18,MATCH('[55]  '!$L$159,'[55] '!$A$1:$A$18,0))</definedName>
    <definedName name="FLG">#REF!</definedName>
    <definedName name="FLG_Orifice">#REF!</definedName>
    <definedName name="FLK">#REF!</definedName>
    <definedName name="Floor">'[78]ANNEXURE-A'!$C$4</definedName>
    <definedName name="flow">#REF!</definedName>
    <definedName name="FM" localSheetId="11">INDEX(#REF!,MATCH(#REF!,#REF!,0))</definedName>
    <definedName name="FM">INDEX('[55] '!$B$1:$B$18,MATCH('[55]  '!$L$161,'[55] '!$A$1:$A$18,0))</definedName>
    <definedName name="fme">#REF!</definedName>
    <definedName name="Fml">#REF!</definedName>
    <definedName name="Fmr">#REF!</definedName>
    <definedName name="fmw">#REF!</definedName>
    <definedName name="fn">#REF!</definedName>
    <definedName name="fo">#REF!</definedName>
    <definedName name="foa">#REF!</definedName>
    <definedName name="for_item">#REF!</definedName>
    <definedName name="Forecast">#REF!</definedName>
    <definedName name="Forecast_Receivables">#REF!</definedName>
    <definedName name="foren" localSheetId="11">{"Execavation",#N/A,FALSE,"furniture (employer)"}</definedName>
    <definedName name="foren">{"Execavation",#N/A,FALSE,"furniture (employer)"}</definedName>
    <definedName name="form_type">[111]Sheet2!$B$1:$B$3</definedName>
    <definedName name="formu">#REF!</definedName>
    <definedName name="Formwork">[59]Yard!$L$84</definedName>
    <definedName name="forpor">'[112]General input'!$B$6</definedName>
    <definedName name="forthemonth" localSheetId="11">#REF!</definedName>
    <definedName name="forthemonth">#REF!</definedName>
    <definedName name="FOS">#REF!</definedName>
    <definedName name="FOS.NLC">#REF!</definedName>
    <definedName name="FOS.SCF">#REF!</definedName>
    <definedName name="FoundationTool">OFFSET(#REF!,0,0,COUNTA(#REF!),1)</definedName>
    <definedName name="fourty">'[101]RATES (2)'!$L$18</definedName>
    <definedName name="Fp">[66]DSLP!#REF!</definedName>
    <definedName name="Fpi">#REF!</definedName>
    <definedName name="Fr" localSheetId="11">{"'PROFITABILITY'!$A$1:$F$45"}</definedName>
    <definedName name="Fr">{"'PROFITABILITY'!$A$1:$F$45"}</definedName>
    <definedName name="Fr_charges" localSheetId="11">#REF!</definedName>
    <definedName name="Fr_charges">#REF!</definedName>
    <definedName name="FRANCS">#REF!</definedName>
    <definedName name="Freight_forwarding">'[92]Master data'!$A$18:$B$19</definedName>
    <definedName name="fri">#REF!</definedName>
    <definedName name="frierect" localSheetId="11">#REF!</definedName>
    <definedName name="frierect">#REF!</definedName>
    <definedName name="Frl">#REF!</definedName>
    <definedName name="frnorms">#REF!</definedName>
    <definedName name="FRONTPAGE">#REF!</definedName>
    <definedName name="FRRRRR">#REF!</definedName>
    <definedName name="Fruit">#REF!</definedName>
    <definedName name="Fs" localSheetId="11">[66]DSLP!#REF!</definedName>
    <definedName name="FS">IFERROR(LEFT(INDEX('[55]Ins Hosting'!$G$3:$G$98,MATCH('[55]  '!$C1,'[55]Ins Hosting'!$C$3:$C$98,0)),3),"")</definedName>
    <definedName name="fsdd">'[93]Rate Analysis'!#REF!</definedName>
    <definedName name="fsg">#REF!</definedName>
    <definedName name="Fst">#REF!</definedName>
    <definedName name="FT">#REF!</definedName>
    <definedName name="Fuel_Type">#REF!</definedName>
    <definedName name="fullview">#REF!</definedName>
    <definedName name="FUND_M8_A_B">#REF!</definedName>
    <definedName name="FUNDFLOW_B8A">#REF!</definedName>
    <definedName name="FUNDFLOW_B8B">#REF!</definedName>
    <definedName name="funds" localSheetId="11">{"'Sheet1'!$A$4386:$N$4591"}</definedName>
    <definedName name="funds">{"'Sheet1'!$A$4386:$N$4591"}</definedName>
    <definedName name="Fv">#REF!</definedName>
    <definedName name="Fvl">#REF!</definedName>
    <definedName name="fw">#REF!</definedName>
    <definedName name="fwi">#REF!</definedName>
    <definedName name="fwii">#REF!</definedName>
    <definedName name="fwio">#REF!</definedName>
    <definedName name="fww">#REF!</definedName>
    <definedName name="fytyfhjyguky">#REF!</definedName>
    <definedName name="G" localSheetId="17">#REF!</definedName>
    <definedName name="G" localSheetId="10">#REF!</definedName>
    <definedName name="g" localSheetId="11">#REF!</definedName>
    <definedName name="G">#REF!</definedName>
    <definedName name="G083BAAN1">#REF!</definedName>
    <definedName name="G0a">[103]Data!$C$10</definedName>
    <definedName name="GA" localSheetId="11">INDEX(#REF!,MATCH(#REF!,#REF!,0))</definedName>
    <definedName name="GA">INDEX('[55] '!$B$1:$B$18,MATCH('[55]  '!$L$163,'[55] '!$A$1:$A$18,0))</definedName>
    <definedName name="gama">#REF!</definedName>
    <definedName name="gamah">#REF!</definedName>
    <definedName name="gamma">#REF!</definedName>
    <definedName name="GangStructure">#REF!</definedName>
    <definedName name="GAS">#REF!</definedName>
    <definedName name="gate">#REF!</definedName>
    <definedName name="GB" localSheetId="11">INDEX(#REF!,MATCH(#REF!,#REF!,0))</definedName>
    <definedName name="GB">INDEX('[55] '!$B$1:$B$18,MATCH('[55]  '!$L$165,'[55] '!$A$1:$A$18,0))</definedName>
    <definedName name="GC" localSheetId="11">INDEX(#REF!,MATCH(#REF!,#REF!,0))</definedName>
    <definedName name="GC">INDEX('[55] '!$B$1:$B$18,MATCH('[55]  '!$L$167,'[55] '!$A$1:$A$18,0))</definedName>
    <definedName name="gcr">#REF!</definedName>
    <definedName name="GD" localSheetId="11">INDEX(#REF!,MATCH(#REF!,#REF!,0))</definedName>
    <definedName name="GD">INDEX('[55] '!$B$1:$B$18,MATCH('[55]  '!$L$169,'[55] '!$A$1:$A$18,0))</definedName>
    <definedName name="GE" localSheetId="11">INDEX(#REF!,MATCH(#REF!,#REF!,0))</definedName>
    <definedName name="GE">INDEX('[55] '!$B$1:$B$18,MATCH('[55]  '!$L$171,'[55] '!$A$1:$A$18,0))</definedName>
    <definedName name="ge_1">#REF!</definedName>
    <definedName name="GEN">#REF!</definedName>
    <definedName name="Gender">'[113]FAMILY TEXT'!$D$2:$D$3</definedName>
    <definedName name="GenSet125">[17]Basicrates!$D$127</definedName>
    <definedName name="Gera">[114]BOQ!#REF!</definedName>
    <definedName name="GF" localSheetId="11">INDEX(#REF!,MATCH(#REF!,#REF!,0))</definedName>
    <definedName name="GF">INDEX('[55] '!$B$1:$B$18,MATCH('[55]  '!$L$173,'[55] '!$A$1:$A$18,0))</definedName>
    <definedName name="GFA">#REF!</definedName>
    <definedName name="GFA_1">"#REF!"</definedName>
    <definedName name="GFGFG" localSheetId="11">#REF!</definedName>
    <definedName name="GFGFG">[16]SUMMARY!$E$36:$H$36</definedName>
    <definedName name="GFJR">#REF!</definedName>
    <definedName name="gg" localSheetId="11">#REF!</definedName>
    <definedName name="GG">INDEX('[55] '!$B$1:$B$18,MATCH('[55]  '!$L$175,'[55] '!$A$1:$A$18,0))</definedName>
    <definedName name="ggg" localSheetId="11">{"'PROFITABILITY'!$A$1:$F$45"}</definedName>
    <definedName name="ggg">{"'PROFITABILITY'!$A$1:$F$45"}</definedName>
    <definedName name="GGGG">#REF!</definedName>
    <definedName name="GH" localSheetId="11">INDEX(#REF!,MATCH(#REF!,#REF!,0))</definedName>
    <definedName name="GH">INDEX('[55] '!$B$1:$B$18,MATCH('[55]  '!$L$177,'[55] '!$A$1:$A$18,0))</definedName>
    <definedName name="GI" localSheetId="11">INDEX(#REF!,MATCH(#REF!,#REF!,0))</definedName>
    <definedName name="GI">INDEX('[55] '!$B$1:$B$18,MATCH('[55]  '!$L$179,'[55] '!$A$1:$A$18,0))</definedName>
    <definedName name="girder.span">#REF!</definedName>
    <definedName name="GIUIO" localSheetId="1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LIO" localSheetId="1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J" localSheetId="11">INDEX(#REF!,MATCH(#REF!,#REF!,0))</definedName>
    <definedName name="GJ">INDEX('[55] '!$B$1:$B$18,MATCH('[55]  '!$L$181,'[55] '!$A$1:$A$18,0))</definedName>
    <definedName name="gk" localSheetId="11">#REF!</definedName>
    <definedName name="GK">INDEX('[55] '!$B$1:$B$18,MATCH('[55]  '!$L$183,'[55] '!$A$1:$A$18,0))</definedName>
    <definedName name="GL" localSheetId="11">INDEX(#REF!,MATCH(#REF!,#REF!,0))</definedName>
    <definedName name="GL">INDEX('[55] '!$B$1:$B$18,MATCH('[55]  '!$L$185,'[55] '!$A$1:$A$18,0))</definedName>
    <definedName name="GlazedCeramicTiles">'[115]Basic Rates'!$C$20</definedName>
    <definedName name="globe">#REF!</definedName>
    <definedName name="GM" localSheetId="11">INDEX(#REF!,MATCH(#REF!,#REF!,0))</definedName>
    <definedName name="GM">INDEX('[55] '!$B$1:$B$18,MATCH('[55]  '!$L$187,'[55] '!$A$1:$A$18,0))</definedName>
    <definedName name="Gma">[103]Data!$C$11</definedName>
    <definedName name="Gml">[103]Data!$C$14</definedName>
    <definedName name="GMR">#REF!</definedName>
    <definedName name="gn">#REF!</definedName>
    <definedName name="gngn">#REF!</definedName>
    <definedName name="Godavari">#REF!</definedName>
    <definedName name="Gol">[103]Data!$C$13</definedName>
    <definedName name="GP" localSheetId="11">#REF!</definedName>
    <definedName name="GP">#REF!</definedName>
    <definedName name="GPR">#REF!</definedName>
    <definedName name="GPs" localSheetId="11">#REF!</definedName>
    <definedName name="GPs">#REF!</definedName>
    <definedName name="Gravel_incl_transport">#REF!</definedName>
    <definedName name="grconc">[22]Intro!$L$157</definedName>
    <definedName name="GrdLineMr">#REF!</definedName>
    <definedName name="GrdLineShear">#REF!</definedName>
    <definedName name="grid">#REF!</definedName>
    <definedName name="GRLvl">#REF!</definedName>
    <definedName name="gross" localSheetId="11">#REF!</definedName>
    <definedName name="gross">#REF!</definedName>
    <definedName name="GROUND">#REF!</definedName>
    <definedName name="GROUND220">#REF!</definedName>
    <definedName name="Groundinga" localSheetId="11">{"'PROFITABILITY'!$A$1:$F$45"}</definedName>
    <definedName name="Groundinga">{"'PROFITABILITY'!$A$1:$F$45"}</definedName>
    <definedName name="Group">#REF!</definedName>
    <definedName name="Group_Mth">#REF!</definedName>
    <definedName name="Group_PM">#REF!</definedName>
    <definedName name="Group_PM1">#REF!</definedName>
    <definedName name="Group_PY">#REF!</definedName>
    <definedName name="Group_PY1">#REF!</definedName>
    <definedName name="Group_YTD">#REF!</definedName>
    <definedName name="Group1">#REF!</definedName>
    <definedName name="Group2">#REF!</definedName>
    <definedName name="Group3">#REF!</definedName>
    <definedName name="Group4">#REF!</definedName>
    <definedName name="GROUT">'[24]Cost of O &amp; O'!$F$34</definedName>
    <definedName name="grout_type">#REF!</definedName>
    <definedName name="GrphActSales">#REF!</definedName>
    <definedName name="GrphActStk">#REF!</definedName>
    <definedName name="GrphPlanSales">#REF!</definedName>
    <definedName name="GrphTgtStk">#REF!</definedName>
    <definedName name="gtst">#REF!</definedName>
    <definedName name="GTTA">#REF!</definedName>
    <definedName name="GTTB">#REF!</definedName>
    <definedName name="GUPTAVP">#REF!</definedName>
    <definedName name="GV" localSheetId="11">{#N/A,#N/A,FALSE,"CCTV"}</definedName>
    <definedName name="GV">{#N/A,#N/A,FALSE,"CCTV"}</definedName>
    <definedName name="GW">#REF!</definedName>
    <definedName name="h">#REF!</definedName>
    <definedName name="H___0">#REF!</definedName>
    <definedName name="H___13">#REF!</definedName>
    <definedName name="h_af">#REF!</definedName>
    <definedName name="h_bf">#REF!</definedName>
    <definedName name="H0___0">#REF!</definedName>
    <definedName name="H0___13">#REF!</definedName>
    <definedName name="HA" localSheetId="11">INDEX(#REF!,MATCH(#REF!,#REF!,0))</definedName>
    <definedName name="HA">INDEX('[55] '!$B$1:$B$18,MATCH('[55]  '!$L$189,'[55] '!$A$1:$A$18,0))</definedName>
    <definedName name="haba">#REF!</definedName>
    <definedName name="haj">#REF!</definedName>
    <definedName name="HANDL">#REF!</definedName>
    <definedName name="hardrock">'[101]RATES (2)'!$L$69</definedName>
    <definedName name="HARI">'[78]ANNEXURE-A'!#REF!</definedName>
    <definedName name="HaulWMM">[17]Basicrates!$D$93</definedName>
    <definedName name="HB" localSheetId="11">INDEX(#REF!,MATCH(#REF!,#REF!,0))</definedName>
    <definedName name="HB">INDEX('[55] '!$B$1:$B$18,MATCH('[55]  '!$L$191,'[55] '!$A$1:$A$18,0))</definedName>
    <definedName name="HBGDust">[17]Basicrates!$F$15</definedName>
    <definedName name="HC" localSheetId="11">INDEX(#REF!,MATCH(#REF!,#REF!,0))</definedName>
    <definedName name="HC">INDEX('[55] '!$B$1:$B$18,MATCH('[55]  '!$L$193,'[55] '!$A$1:$A$18,0))</definedName>
    <definedName name="Hcbdw">[116]Timesheet!#REF!</definedName>
    <definedName name="Hcw">[116]Timesheet!#REF!</definedName>
    <definedName name="HD" localSheetId="11">INDEX(#REF!,MATCH(#REF!,#REF!,0))</definedName>
    <definedName name="HD">INDEX('[55] '!$B$1:$B$18,MATCH('[55]  '!$L$195,'[55] '!$A$1:$A$18,0))</definedName>
    <definedName name="HE" localSheetId="11">#REF!</definedName>
    <definedName name="HE">INDEX('[55] '!$B$1:$B$18,MATCH('[55]  '!$L$197,'[55] '!$A$1:$A$18,0))</definedName>
    <definedName name="Header">#REF!</definedName>
    <definedName name="HEATER_DATA">#REF!</definedName>
    <definedName name="hed">#REF!</definedName>
    <definedName name="HEDGING">#REF!</definedName>
    <definedName name="Herstellerangaben">#REF!</definedName>
    <definedName name="hf" localSheetId="11">#REF!</definedName>
    <definedName name="HF">INDEX('[55] '!$B$1:$B$18,MATCH('[55]  '!$L$199,'[55] '!$A$1:$A$18,0))</definedName>
    <definedName name="hfi">#REF!</definedName>
    <definedName name="HG" localSheetId="11">INDEX(#REF!,MATCH(#REF!,#REF!,0))</definedName>
    <definedName name="HG">INDEX('[55] '!$B$1:$B$18,MATCH('[55]  '!$L$201,'[55] '!$A$1:$A$18,0))</definedName>
    <definedName name="HGDFGD" localSheetId="1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GDF" localSheetId="1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r">#REF!</definedName>
    <definedName name="hh" localSheetId="11">#REF!</definedName>
    <definedName name="HH">INDEX('[55] '!$B$1:$B$18,MATCH('[55]  '!$L$203,'[55] '!$A$1:$A$18,0))</definedName>
    <definedName name="hh___0">#REF!</definedName>
    <definedName name="hh___13">#REF!</definedName>
    <definedName name="hhh">#REF!</definedName>
    <definedName name="hhh_1">#REF!</definedName>
    <definedName name="hhhh">#REF!</definedName>
    <definedName name="hhhkh">#REF!</definedName>
    <definedName name="hhmm">#REF!</definedName>
    <definedName name="Hhpc">[116]Timesheet!#REF!</definedName>
    <definedName name="hhs">#REF!</definedName>
    <definedName name="hhss">#REF!</definedName>
    <definedName name="HI" localSheetId="11">INDEX(#REF!,MATCH(#REF!,#REF!,0))</definedName>
    <definedName name="HI">INDEX('[55] '!$B$1:$B$18,MATCH('[55]  '!$L$205,'[55] '!$A$1:$A$18,0))</definedName>
    <definedName name="HiddenRows">[98]Uls!$A$35:$A$35</definedName>
    <definedName name="hijkl" localSheetId="11">{"'PROFITABILITY'!$A$1:$F$45"}</definedName>
    <definedName name="hijkl">{"'PROFITABILITY'!$A$1:$F$45"}</definedName>
    <definedName name="HINDHUSTAN">#REF!</definedName>
    <definedName name="HINDI">#REF!</definedName>
    <definedName name="HIns">[66]DSLP!#REF!</definedName>
    <definedName name="Hipc">[116]Timesheet!#REF!</definedName>
    <definedName name="Hire_Amortize">#REF!</definedName>
    <definedName name="His" localSheetId="1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uhiuhpoho">#REF!</definedName>
    <definedName name="Hiway">#REF!</definedName>
    <definedName name="HJ" localSheetId="11">INDEX(#REF!,MATCH(#REF!,#REF!,0))</definedName>
    <definedName name="HJ">INDEX('[55] '!$B$1:$B$18,MATCH('[55]  '!$L$207,'[55] '!$A$1:$A$18,0))</definedName>
    <definedName name="HK" localSheetId="11">INDEX(#REF!,MATCH(#REF!,#REF!,0))</definedName>
    <definedName name="HK">INDEX('[55] '!$B$1:$B$18,MATCH('[55]  '!$L$209,'[55] '!$A$1:$A$18,0))</definedName>
    <definedName name="HL" localSheetId="11">INDEX(#REF!,MATCH(#REF!,#REF!,0))</definedName>
    <definedName name="HL">INDEX('[55] '!$B$1:$B$18,MATCH('[55]  '!$L$211,'[55] '!$A$1:$A$18,0))</definedName>
    <definedName name="hleft">#REF!</definedName>
    <definedName name="Hlp">[116]Timesheet!#REF!</definedName>
    <definedName name="HM" localSheetId="11">#REF!</definedName>
    <definedName name="HM">INDEX('[55] '!$B$1:$B$18,MATCH('[55]  '!$L$213,'[55] '!$A$1:$A$18,0))</definedName>
    <definedName name="ＨＭ_ＨＥ_合__計">#REF!</definedName>
    <definedName name="HMD">#REF!</definedName>
    <definedName name="HN">#REF!</definedName>
    <definedName name="HNDCLR_CHGS">#REF!</definedName>
    <definedName name="ho" localSheetId="11">#REF!</definedName>
    <definedName name="ho">[117]SUMMARY!$E$64:$H$64</definedName>
    <definedName name="ho___0">#REF!</definedName>
    <definedName name="ho___13">#REF!</definedName>
    <definedName name="hoi">[66]DSLP!#REF!</definedName>
    <definedName name="hoo">#REF!</definedName>
    <definedName name="HR">#REF!</definedName>
    <definedName name="hright">#REF!</definedName>
    <definedName name="hS">#REF!</definedName>
    <definedName name="hS___0">#REF!</definedName>
    <definedName name="hS___13">#REF!</definedName>
    <definedName name="Hs_atm">[116]Timesheet!#REF!</definedName>
    <definedName name="HSn">#REF!</definedName>
    <definedName name="HSS">#REF!</definedName>
    <definedName name="HTd">#REF!</definedName>
    <definedName name="html" localSheetId="11">{"'PROFITABILITY'!$A$1:$F$45"}</definedName>
    <definedName name="html">{"'PROFITABILITY'!$A$1:$F$45"}</definedName>
    <definedName name="HTML_CodePage">1252</definedName>
    <definedName name="HTML_Control" localSheetId="11">{"'PROFITABILITY'!$A$1:$F$45"}</definedName>
    <definedName name="HTML_Control">{"'PROFITABILITY'!$A$1:$F$45"}</definedName>
    <definedName name="HTML_Control_1" localSheetId="11">{"'PROFITABILITY'!$A$1:$F$45"}</definedName>
    <definedName name="HTML_Control_1">{"'PROFITABILITY'!$A$1:$F$45"}</definedName>
    <definedName name="HTML_control2" localSheetId="11">{"'Sheet1'!$A$4386:$N$4591"}</definedName>
    <definedName name="HTML_control2">{"'Sheet1'!$A$4386:$N$4591"}</definedName>
    <definedName name="HTML_Description">""</definedName>
    <definedName name="HTML_Email">""</definedName>
    <definedName name="HTML_Header">"PRICE AND PROFOTABILITY"</definedName>
    <definedName name="HTML_LastUpdate">"2/9/99"</definedName>
    <definedName name="HTML_LineAfter">TRUE</definedName>
    <definedName name="HTML_LineBefore">TRUE</definedName>
    <definedName name="HTML_Name">"KEC  INTERNATIONAL"</definedName>
    <definedName name="HTML_OBDlg2">TRUE</definedName>
    <definedName name="HTML_OBDlg4">TRUE</definedName>
    <definedName name="HTML_OS">0</definedName>
    <definedName name="HTML_PathFile">"C:\My Documents\XLS.htm"</definedName>
    <definedName name="HTML_Title">"MANANTALI PROJECT"</definedName>
    <definedName name="html2" localSheetId="11">{"'PROFITABILITY'!$A$1:$F$45"}</definedName>
    <definedName name="html2">{"'PROFITABILITY'!$A$1:$F$45"}</definedName>
    <definedName name="HTn">#REF!</definedName>
    <definedName name="htwo">#REF!</definedName>
    <definedName name="Hu">#REF!</definedName>
    <definedName name="Hu___0">#REF!</definedName>
    <definedName name="Hu___13">#REF!</definedName>
    <definedName name="humepipe1200">'[21]Material '!$G$48</definedName>
    <definedName name="humepipenp3">'[21]Material '!$G$49</definedName>
    <definedName name="HV">#REF!</definedName>
    <definedName name="Hw">#REF!</definedName>
    <definedName name="Hw_atm">[116]Timesheet!#REF!</definedName>
    <definedName name="HX">#REF!</definedName>
    <definedName name="hxa">#REF!</definedName>
    <definedName name="hxb">[66]DSLP!#REF!</definedName>
    <definedName name="hxc">#REF!</definedName>
    <definedName name="hxd">#REF!</definedName>
    <definedName name="hxi">[66]DSLP!#REF!</definedName>
    <definedName name="hyio">#REF!</definedName>
    <definedName name="HYSD" localSheetId="11">'[76]Abs PMRL'!$B$702</definedName>
    <definedName name="HYSD">'[76]Abs PMRL'!$B$702</definedName>
    <definedName name="HYSD_Steel">'[43]Materials '!$AV$23</definedName>
    <definedName name="hysdqrate">#REF!</definedName>
    <definedName name="Hz">#REF!</definedName>
    <definedName name="I">#REF!</definedName>
    <definedName name="I___0">#REF!</definedName>
    <definedName name="I___13">#REF!</definedName>
    <definedName name="I00.48">#REF!</definedName>
    <definedName name="I0138.0">#REF!</definedName>
    <definedName name="I04.16">#REF!</definedName>
    <definedName name="I2m">#REF!</definedName>
    <definedName name="i3phf">#REF!</definedName>
    <definedName name="IA" localSheetId="11">INDEX(#REF!,MATCH(#REF!,#REF!,0))</definedName>
    <definedName name="IA">INDEX('[55] '!$B$1:$B$18,MATCH('[55]  '!$L$215,'[55] '!$A$1:$A$18,0))</definedName>
    <definedName name="IAM" localSheetId="11">{"'Sheet1'!$A$4386:$N$4591"}</definedName>
    <definedName name="IAM">{"'Sheet1'!$A$4386:$N$4591"}</definedName>
    <definedName name="IB" localSheetId="11">INDEX(#REF!,MATCH(#REF!,#REF!,0))</definedName>
    <definedName name="IB">INDEX('[55] '!$B$1:$B$18,MATCH('[55]  '!$L$217,'[55] '!$A$1:$A$18,0))</definedName>
    <definedName name="IC" localSheetId="11">INDEX(#REF!,MATCH(#REF!,#REF!,0))</definedName>
    <definedName name="IC">INDEX('[55] '!$B$1:$B$18,MATCH('[55]  '!$L$219,'[55] '!$A$1:$A$18,0))</definedName>
    <definedName name="Icc">#REF!*#REF!</definedName>
    <definedName name="IceThickness">#REF!</definedName>
    <definedName name="icfai">#REF!</definedName>
    <definedName name="ICS_DISCUSSION_C_ISSUES_List" localSheetId="11">#REF!</definedName>
    <definedName name="ICS_DISCUSSION_C_ISSUES_List">#REF!</definedName>
    <definedName name="ID" localSheetId="11">#REF!</definedName>
    <definedName name="ID">INDEX('[55] '!$B$1:$B$18,MATCH('[55]  '!$L$221,'[55] '!$A$1:$A$18,0))</definedName>
    <definedName name="IDA">#REF!</definedName>
    <definedName name="IDIOT">#REF!</definedName>
    <definedName name="IDLandS_Peak_MP">#REF!</definedName>
    <definedName name="idto" localSheetId="11">#REF!</definedName>
    <definedName name="idto">#REF!</definedName>
    <definedName name="idyn">#REF!</definedName>
    <definedName name="ie" localSheetId="11">#REF!</definedName>
    <definedName name="IE">INDEX('[55] '!$B$1:$B$18,MATCH('[55]  '!$L$223,'[55] '!$A$1:$A$18,0))</definedName>
    <definedName name="IELWSALES">#REF!</definedName>
    <definedName name="IELYSALES">#REF!</definedName>
    <definedName name="IEPLANSALES">#REF!</definedName>
    <definedName name="IESP">#REF!</definedName>
    <definedName name="IF" localSheetId="11">INDEX(#REF!,MATCH(#REF!,#REF!,0))</definedName>
    <definedName name="IF">INDEX('[55] '!$B$1:$B$18,MATCH('[55]  '!$L$225,'[55] '!$A$1:$A$18,0))</definedName>
    <definedName name="If_1">#REF!</definedName>
    <definedName name="IF_J_1_RUN__PROG1" localSheetId="11">#REF!</definedName>
    <definedName name="IF_J_1_RUN__PROG1">#REF!</definedName>
    <definedName name="IFB">[118]Codes!$C$6</definedName>
    <definedName name="IG" localSheetId="11">INDEX(#REF!,MATCH(#REF!,#REF!,0))</definedName>
    <definedName name="IG">INDEX('[55] '!$B$1:$B$18,MATCH('[55]  '!$L$227,'[55] '!$A$1:$A$18,0))</definedName>
    <definedName name="Ig___0">#REF!</definedName>
    <definedName name="Ig___13">#REF!</definedName>
    <definedName name="IG0.48">#REF!</definedName>
    <definedName name="IG138.0">#REF!</definedName>
    <definedName name="IGP_M">#REF!</definedName>
    <definedName name="IH" localSheetId="11">INDEX(#REF!,MATCH(#REF!,#REF!,0))</definedName>
    <definedName name="IH">INDEX('[55] '!$B$1:$B$18,MATCH('[55]  '!$L$229,'[55] '!$A$1:$A$18,0))</definedName>
    <definedName name="II" localSheetId="11">#REF!</definedName>
    <definedName name="II">INDEX('[55] '!$B$1:$B$18,MATCH('[55]  '!$L$231,'[55] '!$A$1:$A$18,0))</definedName>
    <definedName name="iii">#REF!</definedName>
    <definedName name="iiiiii" localSheetId="17">#REF!</definedName>
    <definedName name="iiiiii" localSheetId="10">#REF!</definedName>
    <definedName name="iiiiii">#REF!</definedName>
    <definedName name="IJ" localSheetId="11">INDEX(#REF!,MATCH(#REF!,#REF!,0))</definedName>
    <definedName name="IJ">INDEX('[55] '!$B$1:$B$18,MATCH('[55]  '!$L$233,'[55] '!$A$1:$A$18,0))</definedName>
    <definedName name="IK" localSheetId="11">INDEX(#REF!,MATCH(#REF!,#REF!,0))</definedName>
    <definedName name="IK">INDEX('[55] '!$B$1:$B$18,MATCH('[55]  '!$L$235,'[55] '!$A$1:$A$18,0))</definedName>
    <definedName name="ikmax">#REF!</definedName>
    <definedName name="IL" localSheetId="11">INDEX(#REF!,MATCH(#REF!,#REF!,0))</definedName>
    <definedName name="IL">INDEX('[55] '!$B$1:$B$18,MATCH('[55]  '!$L$237,'[55] '!$A$1:$A$18,0))</definedName>
    <definedName name="ilgf">#REF!</definedName>
    <definedName name="illgf">#REF!</definedName>
    <definedName name="Illumination">#REF!</definedName>
    <definedName name="IM" localSheetId="11">INDEX(#REF!,MATCH(#REF!,#REF!,0))</definedName>
    <definedName name="IM">INDEX('[55] '!$B$1:$B$18,MATCH('[55]  '!$L$239,'[55] '!$A$1:$A$18,0))</definedName>
    <definedName name="IMADO">#REF!</definedName>
    <definedName name="IMADOKH">#REF!</definedName>
    <definedName name="in" localSheetId="1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COME_BGT2">#REF!</definedName>
    <definedName name="INCOME_M2">#REF!</definedName>
    <definedName name="Index_Sheet_Kutools">#REF!</definedName>
    <definedName name="Individual_Mth">#REF!</definedName>
    <definedName name="Individual_PM">#REF!</definedName>
    <definedName name="Individual_PY">#REF!</definedName>
    <definedName name="Individual_YTD">#REF!</definedName>
    <definedName name="Indra">#REF!</definedName>
    <definedName name="INFEUR1">#REF!</definedName>
    <definedName name="INFEUR2">#REF!</definedName>
    <definedName name="INFR2">#REF!</definedName>
    <definedName name="INFRASTRUCTURE_ENTRY">'[28]INPUT SHEET'!$B$833:$F$858</definedName>
    <definedName name="INFRP">#REF!</definedName>
    <definedName name="INFRP1">#REF!</definedName>
    <definedName name="INFRP2">#REF!</definedName>
    <definedName name="INFRP3">#REF!</definedName>
    <definedName name="INFSPL">#REF!</definedName>
    <definedName name="INFUSD1">#REF!</definedName>
    <definedName name="INFUSD2">#REF!</definedName>
    <definedName name="InputFile">#REF!</definedName>
    <definedName name="inr">#REF!</definedName>
    <definedName name="INS" localSheetId="11">#REF!</definedName>
    <definedName name="INS">IFERROR(LEFT(INDEX('[55]Ins Hosting'!$D$3:$D$98,MATCH('[55]  '!$C1,'[55]Ins Hosting'!$C$3:$C$98,0)),3),"")</definedName>
    <definedName name="inserplate_joint_1">#REF!</definedName>
    <definedName name="insertplate_and_exp_joint">#REF!</definedName>
    <definedName name="inspol">#REF!</definedName>
    <definedName name="Inst.">#REF!</definedName>
    <definedName name="INSTR">#REF!</definedName>
    <definedName name="Instrument_Index">#REF!</definedName>
    <definedName name="Insurance">#REF!</definedName>
    <definedName name="Int_CFsheet">#REF!</definedName>
    <definedName name="INT_CHGS">#REF!</definedName>
    <definedName name="Int_Topsheet">#REF!</definedName>
    <definedName name="inter">#REF!</definedName>
    <definedName name="Interest_Rate">#REF!</definedName>
    <definedName name="Interior">#REF!</definedName>
    <definedName name="InterlockingBlocks">'[64]Basic Rates'!$C$23</definedName>
    <definedName name="internaluse">#REF!</definedName>
    <definedName name="IntFreeCred">#REF!</definedName>
    <definedName name="IntroParagraph">#REF!</definedName>
    <definedName name="INV">#REF!</definedName>
    <definedName name="io" localSheetId="11">#REF!</definedName>
    <definedName name="io">'[4]Price Working -SRP'!#REF!</definedName>
    <definedName name="IPB">#REF!</definedName>
    <definedName name="ipc">#REF!</definedName>
    <definedName name="ipn">#REF!</definedName>
    <definedName name="IPT">#REF!</definedName>
    <definedName name="ipu">#REF!</definedName>
    <definedName name="ipu___0">#REF!</definedName>
    <definedName name="ipu___13">#REF!</definedName>
    <definedName name="ir">#REF!</definedName>
    <definedName name="Irated">#REF!</definedName>
    <definedName name="IRR">#REF!</definedName>
    <definedName name="IRRPH">#REF!</definedName>
    <definedName name="IRUSD">#REF!</definedName>
    <definedName name="Is">#REF!</definedName>
    <definedName name="Isc">#REF!</definedName>
    <definedName name="ISLG4.16">#REF!</definedName>
    <definedName name="ismb">[119]Sheet2!$A$3:$A$16</definedName>
    <definedName name="isn">#REF!</definedName>
    <definedName name="ISo">#REF!</definedName>
    <definedName name="ISO1E220">#REF!</definedName>
    <definedName name="ISO1E500">#REF!</definedName>
    <definedName name="ISO2E220">#REF!</definedName>
    <definedName name="ISO2E500">#REF!</definedName>
    <definedName name="issue_summ">'[120]water prop.'!$A$1</definedName>
    <definedName name="It">#REF!</definedName>
    <definedName name="Item">#REF!</definedName>
    <definedName name="ItemReference">#REF!</definedName>
    <definedName name="Items">#REF!</definedName>
    <definedName name="ItemTotalPrice">#REF!</definedName>
    <definedName name="iteration">#REF!</definedName>
    <definedName name="itmax">#REF!</definedName>
    <definedName name="ITRY">#REF!</definedName>
    <definedName name="ITRY1">#REF!</definedName>
    <definedName name="j">#REF!</definedName>
    <definedName name="j_filler">#REF!</definedName>
    <definedName name="JA" localSheetId="11">INDEX(#REF!,MATCH(#REF!,#REF!,0))</definedName>
    <definedName name="JA">INDEX('[55] '!$B$1:$B$18,MATCH('[55]  '!$L$241,'[55] '!$A$1:$A$18,0))</definedName>
    <definedName name="Jabalpur">#REF!</definedName>
    <definedName name="JACK">'[24]Cost of O &amp; O'!$F$32</definedName>
    <definedName name="JAHSGFRE">#REF!</definedName>
    <definedName name="jawed">#REF!</definedName>
    <definedName name="JB" localSheetId="11">INDEX(#REF!,MATCH(#REF!,#REF!,0))</definedName>
    <definedName name="JB">INDEX('[55] '!$B$1:$B$18,MATCH('[55]  '!$L$243,'[55] '!$A$1:$A$18,0))</definedName>
    <definedName name="JC" localSheetId="11">INDEX(#REF!,MATCH(#REF!,#REF!,0))</definedName>
    <definedName name="JC">INDEX('[55] '!$B$1:$B$18,MATCH('[55]  '!$L$245,'[55] '!$A$1:$A$18,0))</definedName>
    <definedName name="JCBPOL">'[64]Basic Rates'!$C$31</definedName>
    <definedName name="JD" localSheetId="11">INDEX(#REF!,MATCH(#REF!,#REF!,0))</definedName>
    <definedName name="JD">INDEX('[55] '!$B$1:$B$18,MATCH('[55]  '!$L$247,'[55] '!$A$1:$A$18,0))</definedName>
    <definedName name="JDKSK" localSheetId="11">#REF!</definedName>
    <definedName name="JDKSK">[16]SUMMARY!$E$64:$H$64</definedName>
    <definedName name="JE" localSheetId="11">INDEX(#REF!,MATCH(#REF!,#REF!,0))</definedName>
    <definedName name="JE">INDEX('[55] '!$B$1:$B$18,MATCH('[55]  '!$L$249,'[55] '!$A$1:$A$18,0))</definedName>
    <definedName name="JEERATE">#REF!</definedName>
    <definedName name="JEJS">#REF!</definedName>
    <definedName name="JEJS___0">#REF!</definedName>
    <definedName name="JEJS___11">#REF!</definedName>
    <definedName name="JEJS___12">#REF!</definedName>
    <definedName name="JEJS___13">#REF!</definedName>
    <definedName name="JEJS___4">#REF!</definedName>
    <definedName name="JF" localSheetId="11">INDEX(#REF!,MATCH(#REF!,#REF!,0))</definedName>
    <definedName name="JF">INDEX('[55] '!$B$1:$B$18,MATCH('[55]  '!$L$251,'[55] '!$A$1:$A$18,0))</definedName>
    <definedName name="JFHGDT">#REF!</definedName>
    <definedName name="JG" localSheetId="11">INDEX(#REF!,MATCH(#REF!,#REF!,0))</definedName>
    <definedName name="JG">INDEX('[55] '!$B$1:$B$18,MATCH('[55]  '!$L$253,'[55] '!$A$1:$A$18,0))</definedName>
    <definedName name="JGGJKGKGJK">#REF!</definedName>
    <definedName name="JH" localSheetId="11">INDEX(#REF!,MATCH(#REF!,#REF!,0))</definedName>
    <definedName name="JH">INDEX('[55] '!$B$1:$B$18,MATCH('[55]  '!$L$255,'[55] '!$A$1:$A$18,0))</definedName>
    <definedName name="JHA">#REF!</definedName>
    <definedName name="jhdfjhfkhkzfsqsqs">#REF!</definedName>
    <definedName name="JHKDJRFIA">#REF!</definedName>
    <definedName name="JI" localSheetId="11">INDEX(#REF!,MATCH(#REF!,#REF!,0))</definedName>
    <definedName name="JI">INDEX('[55] '!$B$1:$B$18,MATCH('[55]  '!$L$257,'[55] '!$A$1:$A$18,0))</definedName>
    <definedName name="jj" localSheetId="11">#REF!</definedName>
    <definedName name="JJ">INDEX('[55] '!$B$1:$B$18,MATCH('[55]  '!$L$259,'[55] '!$A$1:$A$18,0))</definedName>
    <definedName name="jjj">#REF!</definedName>
    <definedName name="jjjj" localSheetId="11">{"form-D1",#N/A,FALSE,"FORM-D1";"form-D1_amt",#N/A,FALSE,"FORM-D1"}</definedName>
    <definedName name="jjjj">{"form-D1",#N/A,FALSE,"FORM-D1";"form-D1_amt",#N/A,FALSE,"FORM-D1"}</definedName>
    <definedName name="JK" localSheetId="11">INDEX(#REF!,MATCH(#REF!,#REF!,0))</definedName>
    <definedName name="JK">INDEX('[55] '!$B$1:$B$18,MATCH('[55]  '!$L$261,'[55] '!$A$1:$A$18,0))</definedName>
    <definedName name="jkjj">#REF!</definedName>
    <definedName name="JL" localSheetId="11">INDEX(#REF!,MATCH(#REF!,#REF!,0))</definedName>
    <definedName name="JL">INDEX('[55] '!$B$1:$B$18,MATCH('[55]  '!$L$263,'[55] '!$A$1:$A$18,0))</definedName>
    <definedName name="JM" localSheetId="11">INDEX(#REF!,MATCH(#REF!,#REF!,0))</definedName>
    <definedName name="JM">INDEX('[55] '!$B$1:$B$18,MATCH('[55]  '!$L$265,'[55] '!$A$1:$A$18,0))</definedName>
    <definedName name="job">'[77]DETAILED  BOQ'!$A$1</definedName>
    <definedName name="job___0">'[78]ANNEXURE-A'!$A$1</definedName>
    <definedName name="job___11">'[78]ANNEXURE-A'!$A$1</definedName>
    <definedName name="job___12">'[78]ANNEXURE-A'!$A$1</definedName>
    <definedName name="JobID">#REF!</definedName>
    <definedName name="Jobtypes">#REF!</definedName>
    <definedName name="Jobtypes_3">#REF!</definedName>
    <definedName name="JOINT">#REF!</definedName>
    <definedName name="Jointcutting">'[58]Machinary_Road Work'!$H$87</definedName>
    <definedName name="ju">#REF!</definedName>
    <definedName name="July">#REF!</definedName>
    <definedName name="JULY1">#REF!</definedName>
    <definedName name="JUMBO">'[24]Cost of O &amp; O'!$F$39</definedName>
    <definedName name="june">#REF!</definedName>
    <definedName name="jv">#REF!</definedName>
    <definedName name="K" localSheetId="17">#REF!</definedName>
    <definedName name="K" localSheetId="10">#REF!</definedName>
    <definedName name="k" localSheetId="11">{"'PROFITABILITY'!$A$1:$F$45"}</definedName>
    <definedName name="K">#REF!</definedName>
    <definedName name="K___0">#REF!</definedName>
    <definedName name="K___13">#REF!</definedName>
    <definedName name="k_1">NA()</definedName>
    <definedName name="K_183_PKTCL_LM_15" localSheetId="17">#REF!</definedName>
    <definedName name="K_183_PKTCL_LM_15" localSheetId="10">#REF!</definedName>
    <definedName name="K_183_PKTCL_LM_15">#REF!</definedName>
    <definedName name="K_209_PGC_LM_PV_03" localSheetId="17">#REF!</definedName>
    <definedName name="K_209_PGC_LM_PV_03" localSheetId="10">#REF!</definedName>
    <definedName name="K_209_PGC_LM_PV_03">#REF!</definedName>
    <definedName name="k1_table">#REF!</definedName>
    <definedName name="k1s">#REF!</definedName>
    <definedName name="k1x">#REF!</definedName>
    <definedName name="k1y">#REF!</definedName>
    <definedName name="k2s">#REF!</definedName>
    <definedName name="k2x">#REF!</definedName>
    <definedName name="k2y">#REF!</definedName>
    <definedName name="KA" localSheetId="11">#REF!</definedName>
    <definedName name="KA">INDEX('[55] '!$B$1:$B$18,MATCH('[55]  '!$L$267,'[55] '!$A$1:$A$18,0))</definedName>
    <definedName name="kailash">#REF!</definedName>
    <definedName name="KALPAN">#REF!</definedName>
    <definedName name="KAMREM">#REF!</definedName>
    <definedName name="kar">#REF!</definedName>
    <definedName name="KARAM">#REF!</definedName>
    <definedName name="KARNA">'[78]ANNEXURE-A'!$G$13</definedName>
    <definedName name="KB" localSheetId="11">INDEX(#REF!,MATCH(#REF!,#REF!,0))</definedName>
    <definedName name="KB">INDEX('[55] '!$B$1:$B$18,MATCH('[55]  '!$L$269,'[55] '!$A$1:$A$18,0))</definedName>
    <definedName name="KC" localSheetId="11">INDEX(#REF!,MATCH(#REF!,#REF!,0))</definedName>
    <definedName name="KC">INDEX('[55] '!$B$1:$B$18,MATCH('[55]  '!$L$271,'[55] '!$A$1:$A$18,0))</definedName>
    <definedName name="KD" localSheetId="11">INDEX(#REF!,MATCH(#REF!,#REF!,0))</definedName>
    <definedName name="KD">INDEX('[55] '!$B$1:$B$18,MATCH('[55]  '!$L$273,'[55] '!$A$1:$A$18,0))</definedName>
    <definedName name="KE" localSheetId="11">#REF!</definedName>
    <definedName name="KE">INDEX('[55] '!$B$1:$B$18,MATCH('[55]  '!$L$275,'[55] '!$A$1:$A$18,0))</definedName>
    <definedName name="KEC">#REF!</definedName>
    <definedName name="KEC_TopManagement">OFFSET(#REF!,0,0,COUNTA(#REF!),1)</definedName>
    <definedName name="KECStaff">#REF!</definedName>
    <definedName name="KEPL">#REF!</definedName>
    <definedName name="kerbchhfdpi">'[121]doq-10'!$I$122</definedName>
    <definedName name="kerbchpi">'[121]doq-10'!$I$113</definedName>
    <definedName name="kerbfdpi">'[121]doq-10'!$I$118</definedName>
    <definedName name="kerbpi">'[121]doq-10'!$I$110</definedName>
    <definedName name="KET" localSheetId="11">#REF!</definedName>
    <definedName name="KET">#REF!</definedName>
    <definedName name="KF" localSheetId="11">INDEX(#REF!,MATCH(#REF!,#REF!,0))</definedName>
    <definedName name="KF">INDEX('[55] '!$B$1:$B$18,MATCH('[55]  '!$L$277,'[55] '!$A$1:$A$18,0))</definedName>
    <definedName name="KG" localSheetId="11">INDEX(#REF!,MATCH(#REF!,#REF!,0))</definedName>
    <definedName name="KG">INDEX('[55] '!$B$1:$B$18,MATCH('[55]  '!$L$279,'[55] '!$A$1:$A$18,0))</definedName>
    <definedName name="KH" localSheetId="11">INDEX(#REF!,MATCH(#REF!,#REF!,0))</definedName>
    <definedName name="KH">INDEX('[55] '!$B$1:$B$18,MATCH('[55]  '!$L$281,'[55] '!$A$1:$A$18,0))</definedName>
    <definedName name="Kh___0">#REF!</definedName>
    <definedName name="Kh___13">#REF!</definedName>
    <definedName name="KHA">#REF!</definedName>
    <definedName name="KHALILO">#REF!</definedName>
    <definedName name="KHJKHKHJK">#REF!</definedName>
    <definedName name="KI" localSheetId="11">INDEX(#REF!,MATCH(#REF!,#REF!,0))</definedName>
    <definedName name="KI">INDEX('[55] '!$B$1:$B$18,MATCH('[55]  '!$L$283,'[55] '!$A$1:$A$18,0))</definedName>
    <definedName name="Ki___0">#REF!</definedName>
    <definedName name="Ki___13">#REF!</definedName>
    <definedName name="Ki1___0">#REF!</definedName>
    <definedName name="Ki1___13">#REF!</definedName>
    <definedName name="Ki2___0">#REF!</definedName>
    <definedName name="Ki2___13">#REF!</definedName>
    <definedName name="kib">#REF!</definedName>
    <definedName name="Kii">#REF!</definedName>
    <definedName name="Kii___0">#REF!</definedName>
    <definedName name="Kii___13">#REF!</definedName>
    <definedName name="kililil">#REF!</definedName>
    <definedName name="kir">#REF!</definedName>
    <definedName name="KISHOR">#REF!</definedName>
    <definedName name="KJ" localSheetId="11">INDEX(#REF!,MATCH(#REF!,#REF!,0))</definedName>
    <definedName name="KJ">INDEX('[55] '!$B$1:$B$18,MATCH('[55]  '!$L$285,'[55] '!$A$1:$A$18,0))</definedName>
    <definedName name="KJGDFLKHGKJDFHG" localSheetId="11">{#N/A,#N/A,FALSE,"WRSUMMARY";#N/A,#N/A,FALSE,"ANNEX-1";#N/A,#N/A,FALSE,"ANNEX-2";#N/A,#N/A,FALSE,"ANNEX-3";#N/A,#N/A,FALSE,"WORKING"}</definedName>
    <definedName name="KJGDFLKHGKJDFHG">{#N/A,#N/A,FALSE,"WRSUMMARY";#N/A,#N/A,FALSE,"ANNEX-1";#N/A,#N/A,FALSE,"ANNEX-2";#N/A,#N/A,FALSE,"ANNEX-3";#N/A,#N/A,FALSE,"WORKING"}</definedName>
    <definedName name="kjh" localSheetId="11">#REF!</definedName>
    <definedName name="kjh">'[122]Price Working -SRP'!#REF!</definedName>
    <definedName name="KJU">#REF!</definedName>
    <definedName name="kk" localSheetId="11">#REF!</definedName>
    <definedName name="KK">INDEX('[55] '!$B$1:$B$18,MATCH('[55]  '!$L$287,'[55] '!$A$1:$A$18,0))</definedName>
    <definedName name="KKK" localSheetId="17">#REF!</definedName>
    <definedName name="KKK" localSheetId="10">#REF!</definedName>
    <definedName name="KKK">#REF!</definedName>
    <definedName name="kkkk" localSheetId="11">{"'PROFITABILITY'!$A$1:$F$45"}</definedName>
    <definedName name="kkkk">{"'PROFITABILITY'!$A$1:$F$45"}</definedName>
    <definedName name="kkkkk">#REF!</definedName>
    <definedName name="KL" localSheetId="11">INDEX(#REF!,MATCH(#REF!,#REF!,0))</definedName>
    <definedName name="KL">INDEX('[55] '!$B$1:$B$18,MATCH('[55]  '!$L$289,'[55] '!$A$1:$A$18,0))</definedName>
    <definedName name="kltp" localSheetId="11">{"'PROFITABILITY'!$A$1:$F$45"}</definedName>
    <definedName name="kltp">{"'PROFITABILITY'!$A$1:$F$45"}</definedName>
    <definedName name="KM" localSheetId="11">INDEX(#REF!,MATCH(#REF!,#REF!,0))</definedName>
    <definedName name="KM">INDEX('[55] '!$B$1:$B$18,MATCH('[55]  '!$L$291,'[55] '!$A$1:$A$18,0))</definedName>
    <definedName name="Km___0">#REF!</definedName>
    <definedName name="Km___13">#REF!</definedName>
    <definedName name="kmrc" localSheetId="1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o">#REF!</definedName>
    <definedName name="Kone">#REF!</definedName>
    <definedName name="KP" localSheetId="17">#REF!</definedName>
    <definedName name="KP" localSheetId="10">#REF!</definedName>
    <definedName name="KP">#REF!</definedName>
    <definedName name="KPI_BGT3">#REF!</definedName>
    <definedName name="KPI_M3">#REF!</definedName>
    <definedName name="KPIBRB">#REF!</definedName>
    <definedName name="kptl">#REF!</definedName>
    <definedName name="KR">#REF!</definedName>
    <definedName name="Ks">#REF!</definedName>
    <definedName name="Ks___0">#REF!</definedName>
    <definedName name="Ks___13">#REF!</definedName>
    <definedName name="kscc">#REF!</definedName>
    <definedName name="KSK">#REF!</definedName>
    <definedName name="KSN">#REF!</definedName>
    <definedName name="KST" localSheetId="11">#REF!</definedName>
    <definedName name="KST">#REF!</definedName>
    <definedName name="kst_4.20" localSheetId="11">#REF!</definedName>
    <definedName name="kst_4.20">#REF!</definedName>
    <definedName name="KT">#REF!</definedName>
    <definedName name="KTA">#REF!</definedName>
    <definedName name="KTB">#REF!</definedName>
    <definedName name="ktd">#REF!</definedName>
    <definedName name="KTX">#REF!</definedName>
    <definedName name="KU">#REF!</definedName>
    <definedName name="kususdd" localSheetId="11">{"'PROFITABILITY'!$A$1:$F$45"}</definedName>
    <definedName name="kususdd">{"'PROFITABILITY'!$A$1:$F$45"}</definedName>
    <definedName name="Kw">#REF!</definedName>
    <definedName name="Kw__50_kg">#REF!</definedName>
    <definedName name="Kw__70_kg">#REF!</definedName>
    <definedName name="kweys">#REF!</definedName>
    <definedName name="Kwfa">#REF!</definedName>
    <definedName name="Kwoe" localSheetId="11">#REF!</definedName>
    <definedName name="Kwoe">[123]tb!#REF!</definedName>
    <definedName name="Kwsa">#REF!</definedName>
    <definedName name="Kwto">#REF!</definedName>
    <definedName name="L">#REF!</definedName>
    <definedName name="L_">#REF!</definedName>
    <definedName name="L___0">#REF!</definedName>
    <definedName name="L___13">#REF!</definedName>
    <definedName name="l_10">#REF!</definedName>
    <definedName name="l_2">#REF!</definedName>
    <definedName name="l_20">#REF!</definedName>
    <definedName name="l_30">#REF!</definedName>
    <definedName name="l_40">#REF!</definedName>
    <definedName name="L_BitumenSprayer">[124]Labour!$D$4</definedName>
    <definedName name="L_Blacksmith">[124]Labour!$D$5</definedName>
    <definedName name="L_conc">#REF!</definedName>
    <definedName name="L_Mate">#REF!</definedName>
    <definedName name="L_Mazdoor">#REF!</definedName>
    <definedName name="L_Mazdoor_Semi">[124]Labour!$D$18</definedName>
    <definedName name="L_Mazdoor_Skilled">#REF!</definedName>
    <definedName name="l1x">#REF!</definedName>
    <definedName name="l1xx">#REF!</definedName>
    <definedName name="l2x">#REF!</definedName>
    <definedName name="l2xx">#REF!</definedName>
    <definedName name="LA" localSheetId="11">INDEX(#REF!,MATCH(#REF!,#REF!,0))</definedName>
    <definedName name="LA">INDEX('[55] '!$B$1:$B$18,MATCH('[55]  '!$L$293,'[55] '!$A$1:$A$18,0))</definedName>
    <definedName name="Lab">[125]Inputs!$D$11</definedName>
    <definedName name="LabConc">'[64]General Analysis'!$K$228</definedName>
    <definedName name="LabConcrete">'[74]Batching&amp;Pil POL'!$C$161</definedName>
    <definedName name="Labexcavation">[58]Excavation!$G$51</definedName>
    <definedName name="Labfilling">[58]Excavation!$G$116</definedName>
    <definedName name="LabGsbWMMLaying">'[126]GSB+WMM'!$I$172</definedName>
    <definedName name="LabGsbWMMProduction">'[126]GSB+WMM'!$I$137</definedName>
    <definedName name="LabLaying">'[58]Conc Laying'!$L$20</definedName>
    <definedName name="Labourers">OFFSET(#REF!,0,0,COUNTA(#REF!),1)</definedName>
    <definedName name="Labpilecap">[127]Analysis!$I$69</definedName>
    <definedName name="Labpiling">[74]Pil!$H$87</definedName>
    <definedName name="labplacingviaduct">'[72]General Analysis'!$G$240</definedName>
    <definedName name="LABPOL">#REF!</definedName>
    <definedName name="labreinf">'[64]General Analysis'!$G$378</definedName>
    <definedName name="LAC">[128]S2groupcode!$G$2</definedName>
    <definedName name="LACS">[129]PLAN_FEB97!$A$2</definedName>
    <definedName name="lakh" localSheetId="11">[88]dBase!$J$12</definedName>
    <definedName name="lakh">[89]dBase!$J$12</definedName>
    <definedName name="lamda">#REF!</definedName>
    <definedName name="LAMP">#REF!</definedName>
    <definedName name="LAMP___0">#REF!</definedName>
    <definedName name="LAMP___13">#REF!</definedName>
    <definedName name="LanguageComment">#REF!</definedName>
    <definedName name="LAS">#REF!</definedName>
    <definedName name="Last_Row">#REF!</definedName>
    <definedName name="Layerno">#REF!</definedName>
    <definedName name="LB" localSheetId="11">INDEX(#REF!,MATCH(#REF!,#REF!,0))</definedName>
    <definedName name="LB">INDEX('[55] '!$B$1:$B$18,MATCH('[55]  '!$L$295,'[55] '!$A$1:$A$18,0))</definedName>
    <definedName name="LBA">#REF!</definedName>
    <definedName name="LBA_1">#REF!</definedName>
    <definedName name="LC" localSheetId="11">#REF!</definedName>
    <definedName name="LC">INDEX('[55] '!$B$1:$B$18,MATCH('[55]  '!$L$297,'[55] '!$A$1:$A$18,0))</definedName>
    <definedName name="Lc___0">#REF!</definedName>
    <definedName name="Lc___13">#REF!</definedName>
    <definedName name="LC_CHGS">#REF!</definedName>
    <definedName name="lc1i4f">#REF!</definedName>
    <definedName name="lc1i5f">#REF!</definedName>
    <definedName name="lc2i1bc8f">#REF!</definedName>
    <definedName name="lc350mcbc">#REF!</definedName>
    <definedName name="lc350mcfdr">#REF!</definedName>
    <definedName name="lc350mcic">#REF!</definedName>
    <definedName name="lc350pcfdr">#REF!</definedName>
    <definedName name="lc350pcic">#REF!</definedName>
    <definedName name="lc500mcbc">#REF!</definedName>
    <definedName name="lc500mcfdr">#REF!</definedName>
    <definedName name="lc500mcic">#REF!</definedName>
    <definedName name="lcabbbc">#REF!</definedName>
    <definedName name="lcabbfdr">#REF!</definedName>
    <definedName name="lcabbic">#REF!</definedName>
    <definedName name="lcs">#REF!</definedName>
    <definedName name="Ld" localSheetId="11">#REF!</definedName>
    <definedName name="LD">INDEX('[55] '!$B$1:$B$18,MATCH('[55]  '!$L$299,'[55] '!$A$1:$A$18,0))</definedName>
    <definedName name="LD_Analysis">#REF!</definedName>
    <definedName name="ldlen1">#REF!</definedName>
    <definedName name="ldlen2">#REF!</definedName>
    <definedName name="LE" localSheetId="11">INDEX(#REF!,MATCH(#REF!,#REF!,0))</definedName>
    <definedName name="LE">INDEX('[55] '!$B$1:$B$18,MATCH('[55]  '!$L$301,'[55] '!$A$1:$A$18,0))</definedName>
    <definedName name="lean">#REF!</definedName>
    <definedName name="leave" localSheetId="11">#REF!</definedName>
    <definedName name="leave">[123]tb!#REF!</definedName>
    <definedName name="lef">#REF!</definedName>
    <definedName name="LEGEND">#REF!</definedName>
    <definedName name="lel">#REF!</definedName>
    <definedName name="len">#REF!</definedName>
    <definedName name="LF" localSheetId="11">INDEX(#REF!,MATCH(#REF!,#REF!,0))</definedName>
    <definedName name="LF">INDEX('[55] '!$B$1:$B$18,MATCH('[55]  '!$L$303,'[55] '!$A$1:$A$18,0))</definedName>
    <definedName name="Lg" localSheetId="11">#REF!</definedName>
    <definedName name="LG">INDEX('[55] '!$B$1:$B$18,MATCH('[55]  '!$L$305,'[55] '!$A$1:$A$18,0))</definedName>
    <definedName name="LH" localSheetId="11">INDEX(#REF!,MATCH(#REF!,#REF!,0))</definedName>
    <definedName name="LH">INDEX('[55] '!$B$1:$B$18,MATCH('[55]  '!$L$307,'[55] '!$A$1:$A$18,0))</definedName>
    <definedName name="li" localSheetId="11">#REF!</definedName>
    <definedName name="LI">INDEX('[55] '!$B$1:$B$18,MATCH('[55]  '!$L$309,'[55] '!$A$1:$A$18,0))</definedName>
    <definedName name="LIK">#REF!</definedName>
    <definedName name="lime">'[58]Road Work'!$Q$6</definedName>
    <definedName name="line">#REF!</definedName>
    <definedName name="Line_1">#REF!</definedName>
    <definedName name="Line_2">#REF!</definedName>
    <definedName name="Line_3">#REF!</definedName>
    <definedName name="Line_4">#REF!</definedName>
    <definedName name="Line_type">#REF!</definedName>
    <definedName name="LINE1">#REF!</definedName>
    <definedName name="Liner">[58]RA!$P$24</definedName>
    <definedName name="LineType">OFFSET(#REF!,0,0,COUNTA(#REF!),1)</definedName>
    <definedName name="LineVoltage">OFFSET(#REF!,0,0,COUNTA(#REF!),1)</definedName>
    <definedName name="LIRA">#REF!</definedName>
    <definedName name="LJ" localSheetId="11">INDEX(#REF!,MATCH(#REF!,#REF!,0))</definedName>
    <definedName name="LJ">INDEX('[55] '!$B$1:$B$18,MATCH('[55]  '!$L$311,'[55] '!$A$1:$A$18,0))</definedName>
    <definedName name="lk" localSheetId="11">{#N/A,#N/A,FALSE,"CCTV"}</definedName>
    <definedName name="LK">INDEX('[55] '!$B$1:$B$18,MATCH('[55]  '!$L$313,'[55] '!$A$1:$A$18,0))</definedName>
    <definedName name="lkalgk" localSheetId="11">#REF!</definedName>
    <definedName name="lkalgk">'[4]Price Working -SRP'!#REF!</definedName>
    <definedName name="LKJ">#REF!</definedName>
    <definedName name="LKJHG">#REF!</definedName>
    <definedName name="lku">#REF!</definedName>
    <definedName name="LL" localSheetId="11">#REF!</definedName>
    <definedName name="LL">INDEX('[55] '!$B$1:$B$18,MATCH('[55]  '!$L$315,'[55] '!$A$1:$A$18,0))</definedName>
    <definedName name="LLL" localSheetId="17">#REF!</definedName>
    <definedName name="LLL" localSheetId="10">#REF!</definedName>
    <definedName name="LLL">#REF!</definedName>
    <definedName name="LLLL" localSheetId="11">{"form-D1",#N/A,FALSE,"FORM-D1";"form-D1_amt",#N/A,FALSE,"FORM-D1"}</definedName>
    <definedName name="LLLL">{"form-D1",#N/A,FALSE,"FORM-D1";"form-D1_amt",#N/A,FALSE,"FORM-D1"}</definedName>
    <definedName name="LM" localSheetId="11">INDEX(#REF!,MATCH(#REF!,#REF!,0))</definedName>
    <definedName name="LM">INDEX('[55] '!$B$1:$B$18,MATCH('[55]  '!$L$317,'[55] '!$A$1:$A$18,0))</definedName>
    <definedName name="lmcaccp">#REF!</definedName>
    <definedName name="lmcecp">#REF!</definedName>
    <definedName name="lmcmcc.1">#REF!</definedName>
    <definedName name="lmcmcc.2">#REF!</definedName>
    <definedName name="lmcmcc.3">#REF!</definedName>
    <definedName name="lmcmltsb">#REF!</definedName>
    <definedName name="lmcmsb.ups">#REF!</definedName>
    <definedName name="lmcsmsb.1">#REF!</definedName>
    <definedName name="lmcsmsb.2">#REF!</definedName>
    <definedName name="lmcsmsb.3">#REF!</definedName>
    <definedName name="lmcsmsb.b">#REF!</definedName>
    <definedName name="lmcsmsb.g">#REF!</definedName>
    <definedName name="lmcsmsb.lab">#REF!</definedName>
    <definedName name="lmcsmsb.main">#REF!</definedName>
    <definedName name="lmcsmsb.t">#REF!</definedName>
    <definedName name="lmcsmsb.ups">#REF!</definedName>
    <definedName name="lmcup.1">#REF!</definedName>
    <definedName name="lmcup.2">#REF!</definedName>
    <definedName name="LMG">#REF!</definedName>
    <definedName name="LMO">#REF!</definedName>
    <definedName name="LMO_1">#REF!</definedName>
    <definedName name="LN">#REF!</definedName>
    <definedName name="LND_CHGS" localSheetId="11">#REF!</definedName>
    <definedName name="LND_CHGS">#REF!</definedName>
    <definedName name="Load">#REF!</definedName>
    <definedName name="LoaderPOL">'[64]Basic Rates'!$C$37</definedName>
    <definedName name="Loads">[103]Data!$C$27:$I$46</definedName>
    <definedName name="Loan_Amount">#REF!</definedName>
    <definedName name="Loan_Start">#REF!</definedName>
    <definedName name="Loan_Years">#REF!</definedName>
    <definedName name="LOCAL_STAFF_ENTRY">'[28]INPUT SHEET'!$B$437:$B$461</definedName>
    <definedName name="Location" localSheetId="11">City&amp;" "&amp;[0]!state</definedName>
    <definedName name="Location">City&amp;" "&amp;[0]!state</definedName>
    <definedName name="Location___10">#REF!</definedName>
    <definedName name="Location___11">#REF!</definedName>
    <definedName name="Location___16">#REF!</definedName>
    <definedName name="Location___17">#REF!</definedName>
    <definedName name="Location___20">#REF!</definedName>
    <definedName name="Location___22">#REF!</definedName>
    <definedName name="Location___23">#REF!</definedName>
    <definedName name="Location___24">#REF!</definedName>
    <definedName name="Location___25">#REF!</definedName>
    <definedName name="Location___31">#REF!</definedName>
    <definedName name="Location___6">#REF!</definedName>
    <definedName name="LOCO">'[24]Cost of O &amp; O'!$F$40</definedName>
    <definedName name="logo1">"Picture 7"</definedName>
    <definedName name="logoa">#REF!</definedName>
    <definedName name="lohari" localSheetId="11">{"form-D1",#N/A,FALSE,"FORM-D1";"form-D1_amt",#N/A,FALSE,"FORM-D1"}</definedName>
    <definedName name="lohari">{"form-D1",#N/A,FALSE,"FORM-D1";"form-D1_amt",#N/A,FALSE,"FORM-D1"}</definedName>
    <definedName name="look">#REF!</definedName>
    <definedName name="Lot" localSheetId="11">{"'PROFITABILITY'!$A$1:$F$45"}</definedName>
    <definedName name="Lot">{"'PROFITABILITY'!$A$1:$F$45"}</definedName>
    <definedName name="lp">#REF!</definedName>
    <definedName name="LPROT220">#REF!</definedName>
    <definedName name="LPROT500">#REF!</definedName>
    <definedName name="Lr">#REF!</definedName>
    <definedName name="Lr___0">#REF!</definedName>
    <definedName name="Lr___13">#REF!</definedName>
    <definedName name="ls">#REF!</definedName>
    <definedName name="lte">#REF!</definedName>
    <definedName name="LTErate">#REF!</definedName>
    <definedName name="LTK">#REF!</definedName>
    <definedName name="LTR">#REF!</definedName>
    <definedName name="LTR_1">#REF!</definedName>
    <definedName name="LTswitchgear">#REF!</definedName>
    <definedName name="LTTrafo">#REF!</definedName>
    <definedName name="lub" localSheetId="11">'[76]Abs PMRL'!$B$87</definedName>
    <definedName name="lub">'[76]Abs PMRL'!$B$87</definedName>
    <definedName name="luckt" localSheetId="11">#REF!</definedName>
    <definedName name="luckt">[123]tb!#REF!</definedName>
    <definedName name="LUMEN">#REF!</definedName>
    <definedName name="LUMEN___0">#REF!</definedName>
    <definedName name="LUMEN___13">#REF!</definedName>
    <definedName name="LUX">#REF!</definedName>
    <definedName name="LUX___0">#REF!</definedName>
    <definedName name="LUX___13">#REF!</definedName>
    <definedName name="LV">#REF!</definedName>
    <definedName name="LWSALES">#REF!</definedName>
    <definedName name="lx">#REF!</definedName>
    <definedName name="Lx___0">#REF!</definedName>
    <definedName name="Lx___13">#REF!</definedName>
    <definedName name="Lxx">#REF!</definedName>
    <definedName name="ly">#REF!</definedName>
    <definedName name="LYBin">#REF!</definedName>
    <definedName name="LYHolds">#REF!</definedName>
    <definedName name="LYNet">#REF!</definedName>
    <definedName name="LYoos">#REF!</definedName>
    <definedName name="LYReselects">#REF!</definedName>
    <definedName name="LYReturns">#REF!</definedName>
    <definedName name="LYSales">#REF!</definedName>
    <definedName name="LYTotal">#REF!</definedName>
    <definedName name="M" localSheetId="11">#REF!</definedName>
    <definedName name="M">#REF!</definedName>
    <definedName name="m___0">#REF!</definedName>
    <definedName name="m___13">#REF!</definedName>
    <definedName name="M_01">#REF!</definedName>
    <definedName name="M_25_box_Culvert">#REF!</definedName>
    <definedName name="M_25_box_Culvert_1">"#REF!"</definedName>
    <definedName name="M_Aggregate_Crushable_GradeII">[124]Material!$D$21</definedName>
    <definedName name="M_Aggregate_GradeII_63_45mm">[124]Material!$D$24</definedName>
    <definedName name="M_BindingWire">[124]Material!$D$38</definedName>
    <definedName name="M_Bitumen_S65">[124]Material!$D$42</definedName>
    <definedName name="M_BitumenEmulsion_RS1">[124]Material!$D$44</definedName>
    <definedName name="M_BitumenEmulsion_SS1">[124]Material!$D$45</definedName>
    <definedName name="M_CompensationForEarthTakenFromPrivateLand">[124]Material!$D$54</definedName>
    <definedName name="M_CrowBars_40mm">[124]Material!$D$60</definedName>
    <definedName name="M_CrushedStoneChipping_132">[124]Material!$D$64</definedName>
    <definedName name="M_CrushedStoneChipping_67mm_100Passing_112mm">[124]Material!$D$65</definedName>
    <definedName name="M_F" localSheetId="11">INDEX(#REF!,MATCH(#REF!,#REF!,0))</definedName>
    <definedName name="M_F">INDEX('[55] '!$B$1:$B$18,MATCH('[55]  '!$L$329,'[55] '!$A$1:$A$18,0))</definedName>
    <definedName name="M_GranularMaterial">[124]Material!$D$88</definedName>
    <definedName name="M_QuarriedStone_150_200mm">[124]Material!$D$112</definedName>
    <definedName name="M_RCCPipeNP3_1200mm">[130]Material!$D$113</definedName>
    <definedName name="M_s.MAMTHA_CONTRACTORS" localSheetId="17">#REF!</definedName>
    <definedName name="M_s.MAMTHA_CONTRACTORS" localSheetId="10">#REF!</definedName>
    <definedName name="M_s.MAMTHA_CONTRACTORS">#REF!</definedName>
    <definedName name="M_SteelReinforcement_HYSDBars">[124]Material!$D$129</definedName>
    <definedName name="M_StoneBoulder_150mm_below">[124]Material!$D$132</definedName>
    <definedName name="M_StoneForCoarseRubbleMasonry_1stSort">[131]Material!$D$136</definedName>
    <definedName name="M_StoneSpalls">[130]Material!$D$144</definedName>
    <definedName name="M_Water">#REF!</definedName>
    <definedName name="M_WellGradedGranularBaseMaterial_GradeA_236mm">#REF!</definedName>
    <definedName name="M_WellGradedGranularBaseMaterial_GradeA_265_475mm">#REF!</definedName>
    <definedName name="M_WellGradedGranularBaseMaterial_GradeA_53_265mm">#REF!</definedName>
    <definedName name="M_WoodenSleepers">[124]Material!$D$163</definedName>
    <definedName name="M1_">#REF!</definedName>
    <definedName name="M10cement">#REF!</definedName>
    <definedName name="M10L">[101]Cencrete!$AE$21</definedName>
    <definedName name="M10M">[101]Cencrete!$AD$21</definedName>
    <definedName name="M10P">[101]Cencrete!$AF$21</definedName>
    <definedName name="M15_Cement">'[80]Rate Analysis'!$D$311</definedName>
    <definedName name="M15_Metal20mm">'[80]Rate Analysis'!$D$313</definedName>
    <definedName name="M15_Sand">'[80]Rate Analysis'!$D$312</definedName>
    <definedName name="m15cem">[29]Analysis!$D$311</definedName>
    <definedName name="M15cement">#REF!</definedName>
    <definedName name="M1x">#REF!</definedName>
    <definedName name="M1y">#REF!</definedName>
    <definedName name="M2_">#REF!</definedName>
    <definedName name="m2_bop_f">#REF!</definedName>
    <definedName name="m2_bop_v">#REF!</definedName>
    <definedName name="m2_bop_w">#REF!</definedName>
    <definedName name="m2_civ_f">#REF!</definedName>
    <definedName name="m2_civ_v">#REF!</definedName>
    <definedName name="m2_civ_w">#REF!</definedName>
    <definedName name="m2_cond_f">#REF!</definedName>
    <definedName name="m2_cond_v">#REF!</definedName>
    <definedName name="m2_cond_w">#REF!</definedName>
    <definedName name="m2_ct_f">#REF!</definedName>
    <definedName name="m2_ct_v">#REF!</definedName>
    <definedName name="m2_ct_w">#REF!</definedName>
    <definedName name="m2_e_f">#REF!</definedName>
    <definedName name="m2_e_v">#REF!</definedName>
    <definedName name="m2_e_w">#REF!</definedName>
    <definedName name="m2_ec_f">#REF!</definedName>
    <definedName name="m2_ec_v">#REF!</definedName>
    <definedName name="m2_ec_w">#REF!</definedName>
    <definedName name="m2_fuel_f">#REF!</definedName>
    <definedName name="m2_fuel_v">#REF!</definedName>
    <definedName name="m2_fuel_w">#REF!</definedName>
    <definedName name="m2_geno_f">#REF!</definedName>
    <definedName name="m2_geno_v">#REF!</definedName>
    <definedName name="m2_geno_w">#REF!</definedName>
    <definedName name="m2_gt_f">#REF!</definedName>
    <definedName name="m2_gt_v">#REF!</definedName>
    <definedName name="m2_gt_w">#REF!</definedName>
    <definedName name="m2_gtax_f">#REF!</definedName>
    <definedName name="m2_gtax_v">#REF!</definedName>
    <definedName name="m2_gtax_w">#REF!</definedName>
    <definedName name="m2_hrsg_f">#REF!</definedName>
    <definedName name="m2_hrsg_v">#REF!</definedName>
    <definedName name="m2_hrsg_w">#REF!</definedName>
    <definedName name="m2_ic_f">#REF!</definedName>
    <definedName name="m2_ic_v">#REF!</definedName>
    <definedName name="m2_ic_w">#REF!</definedName>
    <definedName name="m2_st_f">#REF!</definedName>
    <definedName name="m2_st_v">#REF!</definedName>
    <definedName name="m2_st_w">#REF!</definedName>
    <definedName name="M20_cement">'[80]Rate Analysis'!$D$332</definedName>
    <definedName name="M20_Metal20mm">'[80]Rate Analysis'!$D$345</definedName>
    <definedName name="M20_sand">'[80]Rate Analysis'!$D$333</definedName>
    <definedName name="m20cement">[29]Analysis!$D$332</definedName>
    <definedName name="M20L">[101]Cencrete!$AE$19</definedName>
    <definedName name="M20M">[101]Cencrete!$AD$19</definedName>
    <definedName name="m20metal20">[29]Analysis!$D$345</definedName>
    <definedName name="M20P">[101]Cencrete!$AF$19</definedName>
    <definedName name="M20PCCcement">#REF!</definedName>
    <definedName name="M20RCCcement">#REF!</definedName>
    <definedName name="m20sand">[29]Analysis!$D$333</definedName>
    <definedName name="M25_cement">'[80]Rate Analysis'!$D$343</definedName>
    <definedName name="M25_Metal20mm">'[80]Rate Analysis'!$D$345</definedName>
    <definedName name="M25_sand">'[80]Rate Analysis'!$D$344</definedName>
    <definedName name="M25L">[101]Cencrete!$AE$18</definedName>
    <definedName name="M25M">[101]Cencrete!$AD$18</definedName>
    <definedName name="M25P">[101]Cencrete!$AF$18</definedName>
    <definedName name="M25PCCcement">#REF!</definedName>
    <definedName name="M25RCCcement">#REF!</definedName>
    <definedName name="M2A_KPI">#REF!</definedName>
    <definedName name="M2A_KPI2">#REF!</definedName>
    <definedName name="M2x">#REF!</definedName>
    <definedName name="M2y">#REF!</definedName>
    <definedName name="M30cement">#REF!</definedName>
    <definedName name="M30L">[101]Cencrete!$AE$17</definedName>
    <definedName name="M30M">[101]Cencrete!$AD$17</definedName>
    <definedName name="M30P">[101]Cencrete!$AF$17</definedName>
    <definedName name="M35cement">#REF!</definedName>
    <definedName name="M40cement">#REF!</definedName>
    <definedName name="M50cement">#REF!</definedName>
    <definedName name="M65L">[101]Cencrete!$AE$10</definedName>
    <definedName name="M65P">[101]Cencrete!$AF$10</definedName>
    <definedName name="M7.5L">[101]Cencrete!$AE$22</definedName>
    <definedName name="M7.5M">[101]Cencrete!$AD$22</definedName>
    <definedName name="M7.5P">[101]Cencrete!$AF$22</definedName>
    <definedName name="m8_bop_f">#REF!</definedName>
    <definedName name="m8_bop_v">#REF!</definedName>
    <definedName name="m8_bop_w">#REF!</definedName>
    <definedName name="m8_civ_f">#REF!</definedName>
    <definedName name="m8_civ_v">#REF!</definedName>
    <definedName name="m8_civ_w">#REF!</definedName>
    <definedName name="m8_cond_f">#REF!</definedName>
    <definedName name="m8_cond_v">#REF!</definedName>
    <definedName name="m8_cond_w">#REF!</definedName>
    <definedName name="m8_ct_f">#REF!</definedName>
    <definedName name="m8_ct_v">#REF!</definedName>
    <definedName name="m8_ct_w">#REF!</definedName>
    <definedName name="m8_e_f">#REF!</definedName>
    <definedName name="m8_e_v">#REF!</definedName>
    <definedName name="m8_e_w">#REF!</definedName>
    <definedName name="m8_ec_f">#REF!</definedName>
    <definedName name="m8_ec_v">#REF!</definedName>
    <definedName name="m8_ec_w">#REF!</definedName>
    <definedName name="m8_fuel_f">#REF!</definedName>
    <definedName name="m8_fuel_v">#REF!</definedName>
    <definedName name="m8_fuel_w">#REF!</definedName>
    <definedName name="m8_geno_f">#REF!</definedName>
    <definedName name="m8_geno_v">#REF!</definedName>
    <definedName name="m8_geno_w">#REF!</definedName>
    <definedName name="m8_gt_f">#REF!</definedName>
    <definedName name="m8_gt_v">#REF!</definedName>
    <definedName name="m8_gt_w">#REF!</definedName>
    <definedName name="m8_gtax_f">#REF!</definedName>
    <definedName name="m8_gtax_v">#REF!</definedName>
    <definedName name="m8_gtax_w">#REF!</definedName>
    <definedName name="m8_hrsg_f">#REF!</definedName>
    <definedName name="m8_hrsg_v">#REF!</definedName>
    <definedName name="m8_hrsg_w">#REF!</definedName>
    <definedName name="m8_ic_f">#REF!</definedName>
    <definedName name="m8_ic_v">#REF!</definedName>
    <definedName name="m8_ic_w">#REF!</definedName>
    <definedName name="m8_st_f">#REF!</definedName>
    <definedName name="m8_st_v">#REF!</definedName>
    <definedName name="m8_st_w">#REF!</definedName>
    <definedName name="M9A_BS">#REF!</definedName>
    <definedName name="M9B_BS">#REF!</definedName>
    <definedName name="MA" localSheetId="11">INDEX(#REF!,MATCH(#REF!,#REF!,0))</definedName>
    <definedName name="MA">INDEX('[55] '!$B$1:$B$18,MATCH('[55]  '!$L$319,'[55] '!$A$1:$A$18,0))</definedName>
    <definedName name="ma_3">"#REF!"</definedName>
    <definedName name="ma_4">"#REF!"</definedName>
    <definedName name="Ma_v">[116]Timesheet!#REF!</definedName>
    <definedName name="MAACONSTN" localSheetId="17">#REF!</definedName>
    <definedName name="MAACONSTN" localSheetId="10">#REF!</definedName>
    <definedName name="MAACONSTN">#REF!</definedName>
    <definedName name="mac">75</definedName>
    <definedName name="MACHINE_EQUIPMENT">'[28]RES-PLANNING'!$M$452:$P$478</definedName>
    <definedName name="MACHINE_EQUIPMENT_ENTRY">'[28]INPUT SHEET'!$B$487:$B$511</definedName>
    <definedName name="machinery">[132]ANALYSIS!$C$18</definedName>
    <definedName name="MADHU">#REF!</definedName>
    <definedName name="madhu218" localSheetId="11">#REF!</definedName>
    <definedName name="madhu218">'[4]Price Working -SRP'!#REF!</definedName>
    <definedName name="mahan">#REF!</definedName>
    <definedName name="Maharastra">[133]Sheet2!$A$1:$A$35</definedName>
    <definedName name="majord" localSheetId="11">#REF!</definedName>
    <definedName name="majord">#REF!</definedName>
    <definedName name="majororders" localSheetId="11">#REF!</definedName>
    <definedName name="majororders">#REF!</definedName>
    <definedName name="man">#REF!</definedName>
    <definedName name="man___0">#REF!</definedName>
    <definedName name="man___11">#REF!</definedName>
    <definedName name="man___12">#REF!</definedName>
    <definedName name="MAN_SALE">#REF!</definedName>
    <definedName name="MAN_SALE_FACT">#REF!</definedName>
    <definedName name="Manday_Rate">#REF!</definedName>
    <definedName name="manday1">#REF!</definedName>
    <definedName name="manday1___0">#REF!</definedName>
    <definedName name="manday1___11">#REF!</definedName>
    <definedName name="manday1___12">#REF!</definedName>
    <definedName name="MANHOUR">#REF!</definedName>
    <definedName name="manpower">#REF!</definedName>
    <definedName name="MANU1">#REF!</definedName>
    <definedName name="MANU11">#REF!</definedName>
    <definedName name="MANU111">#REF!</definedName>
    <definedName name="MANU2">#REF!</definedName>
    <definedName name="MANU22">#REF!</definedName>
    <definedName name="MANU222">#REF!</definedName>
    <definedName name="MANU3">#REF!</definedName>
    <definedName name="MANU33">#REF!</definedName>
    <definedName name="MANU333">#REF!</definedName>
    <definedName name="MANU4">#REF!</definedName>
    <definedName name="MANU44">#REF!</definedName>
    <definedName name="MANU444">#REF!</definedName>
    <definedName name="MANU5">#REF!</definedName>
    <definedName name="MANU55">#REF!</definedName>
    <definedName name="MANU555">#REF!</definedName>
    <definedName name="MARAN">#REF!</definedName>
    <definedName name="march_qty">#REF!</definedName>
    <definedName name="Margin">'[92]Master data'!$A$56:$B$57</definedName>
    <definedName name="MARGIN_MAN">#REF!</definedName>
    <definedName name="MARGIN_MAT">#REF!</definedName>
    <definedName name="MARGIN_MISC">#REF!</definedName>
    <definedName name="MARGIN_SC">#REF!</definedName>
    <definedName name="MARGINPLAN">#REF!</definedName>
    <definedName name="MARGINPROJ">#REF!</definedName>
    <definedName name="markuprate">'[112]General input'!$B$3</definedName>
    <definedName name="mason">#REF!</definedName>
    <definedName name="mason1">'[21]Labour &amp; Plant'!$C$14</definedName>
    <definedName name="mason2">'[21]Labour &amp; Plant'!$C$15</definedName>
    <definedName name="MASTER">#REF!</definedName>
    <definedName name="Mat_Percentage">#REF!</definedName>
    <definedName name="MAT_RATE_ENTRY">'[28]INPUT SHEET'!$B$540:$D$555</definedName>
    <definedName name="MAT_SALE">#REF!</definedName>
    <definedName name="MAT_SALE_FAC">#REF!</definedName>
    <definedName name="Mat_Sales">#REF!</definedName>
    <definedName name="Match4">[134]MPR_PA_1!$B$5:$AM$5</definedName>
    <definedName name="mate">[43]Labour!$D$20</definedName>
    <definedName name="Material">#REF!</definedName>
    <definedName name="MatGSB">'[126]GSB+WMM'!$H$212</definedName>
    <definedName name="MATHS">#REF!</definedName>
    <definedName name="MatM20">[64]RA!$L$51</definedName>
    <definedName name="MatM25">[64]RA!$J$51</definedName>
    <definedName name="MatM35">[64]RA!$F$51</definedName>
    <definedName name="MatM35Piling">[59]RA!$T$52</definedName>
    <definedName name="MatM40">[64]RA!$V$51</definedName>
    <definedName name="MatM50">[59]RA!$X$52</definedName>
    <definedName name="MatM60">[59]RA!$V$52</definedName>
    <definedName name="Matpilecap">[135]Analysis!$H$69</definedName>
    <definedName name="MatPiling">[74]Pil!$H$72</definedName>
    <definedName name="MatWMM">'[126]GSB+WMM'!$H$205</definedName>
    <definedName name="MaxLegDownWard">#REF!</definedName>
    <definedName name="MaxLegShear">#REF!</definedName>
    <definedName name="MaxLegUplift">#REF!</definedName>
    <definedName name="MaxSNo">#REF!</definedName>
    <definedName name="mazdoor">[43]Labour!$D$19</definedName>
    <definedName name="MAZI">#REF!</definedName>
    <definedName name="MB" localSheetId="11">INDEX(#REF!,MATCH(#REF!,#REF!,0))</definedName>
    <definedName name="MB">INDEX('[55] '!$B$1:$B$18,MATCH('[55]  '!$L$321,'[55] '!$A$1:$A$18,0))</definedName>
    <definedName name="Mb_v">[116]Timesheet!#REF!</definedName>
    <definedName name="MC" localSheetId="11">INDEX(#REF!,MATCH(#REF!,#REF!,0))</definedName>
    <definedName name="MC">INDEX('[55] '!$B$1:$B$18,MATCH('[55]  '!$L$323,'[55] '!$A$1:$A$18,0))</definedName>
    <definedName name="MC_ABB_Imp">#REF!</definedName>
    <definedName name="MC_ABB_local">#REF!</definedName>
    <definedName name="MC_ABB_peenya">#REF!</definedName>
    <definedName name="MC_AIC_Imp">#REF!</definedName>
    <definedName name="MC_AIC_local">#REF!</definedName>
    <definedName name="MC_DEMHW">#REF!</definedName>
    <definedName name="MC_DEMSW">#REF!</definedName>
    <definedName name="MC_FFRHW">#REF!</definedName>
    <definedName name="MC_FFRSW">#REF!</definedName>
    <definedName name="MC_FIMHW">#REF!</definedName>
    <definedName name="MC_FIMSW">#REF!</definedName>
    <definedName name="MC_NOKHW">#REF!</definedName>
    <definedName name="MC_NOKSW">#REF!</definedName>
    <definedName name="MC_NonABB_Imp">#REF!</definedName>
    <definedName name="MC_NonABB_local">#REF!</definedName>
    <definedName name="MC_SEKHW">#REF!</definedName>
    <definedName name="MC_SEKSW">#REF!</definedName>
    <definedName name="MC_SFRHW">#REF!</definedName>
    <definedName name="MC_SFRSW">#REF!</definedName>
    <definedName name="MC_UKPHW">#REF!</definedName>
    <definedName name="MC_UKPSW">#REF!</definedName>
    <definedName name="MC_USDHW">#REF!</definedName>
    <definedName name="MC_USDSW">#REF!</definedName>
    <definedName name="Mc_v">[116]Timesheet!#REF!</definedName>
    <definedName name="MC_YENHW">#REF!</definedName>
    <definedName name="MC_YENSW">#REF!</definedName>
    <definedName name="mcabb3501i5f">#REF!</definedName>
    <definedName name="mcabb3502i1bc8f">#REF!</definedName>
    <definedName name="mcabb5002i1bc8f">#REF!</definedName>
    <definedName name="MCAR">'[24]Cost of O &amp; O'!$F$41</definedName>
    <definedName name="Mcbdo">#REF!</definedName>
    <definedName name="MCi" localSheetId="11">#REF!</definedName>
    <definedName name="MCi">[136]A4a!$R$5</definedName>
    <definedName name="mcl">#REF!</definedName>
    <definedName name="mcl33b1">#REF!</definedName>
    <definedName name="mcl33b2">#REF!</definedName>
    <definedName name="mcl33b3">#REF!</definedName>
    <definedName name="mcmc1i5f" localSheetId="11">#REF!</definedName>
    <definedName name="mcmc1i5f">#REF!</definedName>
    <definedName name="mcmc3502i1bc8f" localSheetId="11">#REF!</definedName>
    <definedName name="mcmc3502i1bc8f">#REF!</definedName>
    <definedName name="mcmc5002i1bc8f" localSheetId="11">#REF!</definedName>
    <definedName name="mcmc5002i1bc8f">#REF!</definedName>
    <definedName name="mcpc1i4f">#REF!</definedName>
    <definedName name="Mcwc">#REF!</definedName>
    <definedName name="Mcws">#REF!</definedName>
    <definedName name="MD" localSheetId="11">INDEX(#REF!,MATCH(#REF!,#REF!,0))</definedName>
    <definedName name="MD">INDEX('[55] '!$B$1:$B$18,MATCH('[55]  '!$L$325,'[55] '!$A$1:$A$18,0))</definedName>
    <definedName name="Md_v">#REF!</definedName>
    <definedName name="mdp">#REF!</definedName>
    <definedName name="MDVT_ABSP" localSheetId="11">#REF!</definedName>
    <definedName name="MDVT_ABSP">#REF!</definedName>
    <definedName name="ME" localSheetId="11">#REF!</definedName>
    <definedName name="ME">INDEX('[55] '!$B$1:$B$18,MATCH('[55]  '!$L$327,'[55] '!$A$1:$A$18,0))</definedName>
    <definedName name="Me_v">#REF!</definedName>
    <definedName name="Meat">#REF!</definedName>
    <definedName name="MENU">#REF!</definedName>
    <definedName name="MET">[61]ANALYSIS!$C$9</definedName>
    <definedName name="Metal_124">'[80]Rate Analysis'!$D$436</definedName>
    <definedName name="Metal12mm">188*1.5</definedName>
    <definedName name="Metal20mm">#REF!</definedName>
    <definedName name="Metal40mm">#REF!</definedName>
    <definedName name="Metal6mm">#REF!</definedName>
    <definedName name="METTL">#REF!</definedName>
    <definedName name="mf" localSheetId="11">{"'PROFITABILITY'!$A$1:$F$45"}</definedName>
    <definedName name="mf">{"'PROFITABILITY'!$A$1:$F$45"}</definedName>
    <definedName name="MF___0">#REF!</definedName>
    <definedName name="MF___13">#REF!</definedName>
    <definedName name="MF_ABB_local" localSheetId="11">#REF!</definedName>
    <definedName name="MF_ABB_local">#REF!</definedName>
    <definedName name="MF_ABB_peenya" localSheetId="11">#REF!</definedName>
    <definedName name="MF_ABB_peenya">#REF!</definedName>
    <definedName name="MF_AIC_Imp">#REF!</definedName>
    <definedName name="MF_AIC_local">#REF!</definedName>
    <definedName name="MF_AUTImp_ABB">#REF!</definedName>
    <definedName name="MF_AUTImp_NonABB">#REF!</definedName>
    <definedName name="MF_NonABB_local">#REF!</definedName>
    <definedName name="Mf_v">#REF!</definedName>
    <definedName name="mff">#REF!</definedName>
    <definedName name="MFit">#REF!</definedName>
    <definedName name="MG" localSheetId="11">INDEX(#REF!,MATCH(#REF!,#REF!,0))</definedName>
    <definedName name="MG">INDEX('[55] '!$B$1:$B$18,MATCH('[55]  '!$L$331,'[55] '!$A$1:$A$18,0))</definedName>
    <definedName name="Mg_v">#REF!</definedName>
    <definedName name="MH" localSheetId="11">INDEX(#REF!,MATCH(#REF!,#REF!,0))</definedName>
    <definedName name="MH">INDEX('[55] '!$B$1:$B$18,MATCH('[55]  '!$L$333,'[55] '!$A$1:$A$18,0))</definedName>
    <definedName name="Mh_v">#REF!</definedName>
    <definedName name="Mhpc">[116]Timesheet!#REF!:[116]Timesheet!#REF!</definedName>
    <definedName name="Mhpipd">[116]Timesheet!#REF!</definedName>
    <definedName name="Mhps">[116]Timesheet!#REF!</definedName>
    <definedName name="MHR">#REF!</definedName>
    <definedName name="MHs_per_MM">#REF!</definedName>
    <definedName name="MI" localSheetId="11">INDEX(#REF!,MATCH(#REF!,#REF!,0))</definedName>
    <definedName name="MI">INDEX('[55] '!$B$1:$B$18,MATCH('[55]  '!$L$335,'[55] '!$A$1:$A$18,0))</definedName>
    <definedName name="microsilica">[59]Inputs!$D$17</definedName>
    <definedName name="Mild_steel">'[43]Materials '!$AV$24</definedName>
    <definedName name="mille">[81]CHIFLET!$B$34</definedName>
    <definedName name="MinSM">#REF!</definedName>
    <definedName name="MinSNo">#REF!</definedName>
    <definedName name="Mipc">[116]Timesheet!#REF!:[116]Timesheet!#REF!</definedName>
    <definedName name="Mips">[116]Timesheet!#REF!</definedName>
    <definedName name="misc">#REF!</definedName>
    <definedName name="Misc_charges">#REF!</definedName>
    <definedName name="Misc_Sales">#REF!</definedName>
    <definedName name="Mix_15">'[26]Mix Design'!$P$11</definedName>
    <definedName name="Mix_30">'[26]Mix Design'!$P$14</definedName>
    <definedName name="MJ" localSheetId="11">INDEX(#REF!,MATCH(#REF!,#REF!,0))</definedName>
    <definedName name="MJ">INDEX('[55] '!$B$1:$B$18,MATCH('[55]  '!$L$337,'[55] '!$A$1:$A$18,0))</definedName>
    <definedName name="MK" localSheetId="11">INDEX(#REF!,MATCH(#REF!,#REF!,0))</definedName>
    <definedName name="MK">INDEX('[55] '!$B$1:$B$18,MATCH('[55]  '!$L$339,'[55] '!$A$1:$A$18,0))</definedName>
    <definedName name="MKP">#REF!</definedName>
    <definedName name="ML" localSheetId="11">INDEX(#REF!,MATCH(#REF!,#REF!,0))</definedName>
    <definedName name="ML">INDEX('[55] '!$B$1:$B$18,MATCH('[55]  '!$L$341,'[55] '!$A$1:$A$18,0))</definedName>
    <definedName name="ml33b1">#REF!</definedName>
    <definedName name="ml33b2">#REF!</definedName>
    <definedName name="ml33b3">#REF!</definedName>
    <definedName name="ml33kv">#REF!</definedName>
    <definedName name="mlc33b1">#REF!</definedName>
    <definedName name="mlc33b2">#REF!</definedName>
    <definedName name="mlc33b3">#REF!</definedName>
    <definedName name="mlclf">#REF!</definedName>
    <definedName name="mllf">#REF!</definedName>
    <definedName name="Mlpc">[116]Timesheet!#REF!</definedName>
    <definedName name="Mlpd">[116]Timesheet!#REF!</definedName>
    <definedName name="Mlps">[116]Timesheet!#REF!</definedName>
    <definedName name="mltf">#REF!</definedName>
    <definedName name="MM" localSheetId="11">#REF!</definedName>
    <definedName name="MM">INDEX('[55] '!$B$1:$B$18,MATCH('[55]  '!$L$343,'[55] '!$A$1:$A$18,0))</definedName>
    <definedName name="MM3_to_M3">0.000001</definedName>
    <definedName name="mmm">#REF!</definedName>
    <definedName name="MN">#REF!</definedName>
    <definedName name="mo">#REF!</definedName>
    <definedName name="modassar">#REF!</definedName>
    <definedName name="mode_list">#REF!</definedName>
    <definedName name="ModelNo">#REF!</definedName>
    <definedName name="modvat" localSheetId="11">#REF!</definedName>
    <definedName name="modvat">#REF!</definedName>
    <definedName name="MONEY">#REF!,#REF!</definedName>
    <definedName name="monomode" localSheetId="11">#REF!</definedName>
    <definedName name="monomode">[85]Fibres!#REF!</definedName>
    <definedName name="Montagesatz">#REF!</definedName>
    <definedName name="Month">#REF!</definedName>
    <definedName name="Monthly">#REF!</definedName>
    <definedName name="months">#REF!</definedName>
    <definedName name="MOO">#REF!</definedName>
    <definedName name="MoreFruit">#REF!</definedName>
    <definedName name="MoreItem">#REF!</definedName>
    <definedName name="MoreItems">#REF!</definedName>
    <definedName name="mortar12">[64]RA!$G$115</definedName>
    <definedName name="MP" localSheetId="11">{#N/A,#N/A,FALSE,"CCTV"}</definedName>
    <definedName name="MP">{#N/A,#N/A,FALSE,"CCTV"}</definedName>
    <definedName name="MPbackup">[137]S1BOQ!$HS$1</definedName>
    <definedName name="MPMOB">#REF!</definedName>
    <definedName name="MPwr_Percent">#REF!</definedName>
    <definedName name="Mpwr_Sales">#REF!</definedName>
    <definedName name="ms">125</definedName>
    <definedName name="MS.NO">#REF!</definedName>
    <definedName name="MS_Royalty" localSheetId="11">#REF!</definedName>
    <definedName name="MS_Royalty">#REF!</definedName>
    <definedName name="MS200202rev2">#REF!</definedName>
    <definedName name="ms2002may1706">#REF!</definedName>
    <definedName name="Msbdo">#REF!</definedName>
    <definedName name="msjune1807">#REF!</definedName>
    <definedName name="MSL">#REF!</definedName>
    <definedName name="mss">#REF!</definedName>
    <definedName name="MTR">#REF!</definedName>
    <definedName name="mu">#REF!</definedName>
    <definedName name="mue">#REF!</definedName>
    <definedName name="mugab">#REF!</definedName>
    <definedName name="mullootubnomtau" localSheetId="11">#REF!</definedName>
    <definedName name="mullootubnomtau">[138]Caixes!$A$14:$B$19</definedName>
    <definedName name="mullootubnumcol" localSheetId="11">#REF!</definedName>
    <definedName name="mullootubnumcol">[138]Caixes!$A$3:$B$11</definedName>
    <definedName name="MultipleSets">#REF!</definedName>
    <definedName name="MultipleSetsArea">#REF!</definedName>
    <definedName name="MultipleSetsLabel">#REF!</definedName>
    <definedName name="MultipleSetsPrice">#REF!</definedName>
    <definedName name="MUNION">#REF!</definedName>
    <definedName name="MUNON">#REF!</definedName>
    <definedName name="MUTP">#REF!</definedName>
    <definedName name="MVP_Total" localSheetId="11">#REF!</definedName>
    <definedName name="MVP_Total">#REF!</definedName>
    <definedName name="MyList">#REF!</definedName>
    <definedName name="n" localSheetId="11">#REF!</definedName>
    <definedName name="n">'[139]Format - 4'!#REF!</definedName>
    <definedName name="N___0">#REF!</definedName>
    <definedName name="N___13">#REF!</definedName>
    <definedName name="n1x">#REF!</definedName>
    <definedName name="n1xx">#REF!</definedName>
    <definedName name="n1y">#REF!</definedName>
    <definedName name="n1yy">#REF!</definedName>
    <definedName name="n2x">#REF!</definedName>
    <definedName name="n2xx">#REF!</definedName>
    <definedName name="n2y">#REF!</definedName>
    <definedName name="n2yy">#REF!</definedName>
    <definedName name="NA" localSheetId="11">INDEX(#REF!,MATCH(#REF!,#REF!,0))</definedName>
    <definedName name="NA">INDEX('[55] '!$B$1:$B$18,MATCH('[55]  '!$L$345,'[55] '!$A$1:$A$18,0))</definedName>
    <definedName name="NAAC">#REF!</definedName>
    <definedName name="NAAR">#REF!</definedName>
    <definedName name="name">#REF!</definedName>
    <definedName name="Name_Company">#REF!</definedName>
    <definedName name="Name_Project">#REF!</definedName>
    <definedName name="nameofbags">#REF!</definedName>
    <definedName name="Nature">#REF!</definedName>
    <definedName name="NB" localSheetId="11">INDEX(#REF!,MATCH(#REF!,#REF!,0))</definedName>
    <definedName name="NB">INDEX('[55] '!$B$1:$B$18,MATCH('[55]  '!$L$347,'[55] '!$A$1:$A$18,0))</definedName>
    <definedName name="NC" localSheetId="11">INDEX(#REF!,MATCH(#REF!,#REF!,0))</definedName>
    <definedName name="NC">INDEX('[55] '!$B$1:$B$18,MATCH('[55]  '!$L$349,'[55] '!$A$1:$A$18,0))</definedName>
    <definedName name="ND" localSheetId="11">INDEX(#REF!,MATCH(#REF!,#REF!,0))</definedName>
    <definedName name="ND">INDEX('[55] '!$B$1:$B$18,MATCH('[55]  '!$L$351,'[55] '!$A$1:$A$18,0))</definedName>
    <definedName name="ND1VisualChart" localSheetId="17">#REF!</definedName>
    <definedName name="ND1VisualChart" localSheetId="10">#REF!</definedName>
    <definedName name="ND1VisualChart">#REF!</definedName>
    <definedName name="NE" localSheetId="11">INDEX(#REF!,MATCH(#REF!,#REF!,0))</definedName>
    <definedName name="NE">INDEX('[55] '!$B$1:$B$18,MATCH('[55]  '!$L$353,'[55] '!$A$1:$A$18,0))</definedName>
    <definedName name="needle">#REF!</definedName>
    <definedName name="Neg_Margin">#REF!</definedName>
    <definedName name="NEng">#REF!</definedName>
    <definedName name="NET">#REF!</definedName>
    <definedName name="New">#REF!</definedName>
    <definedName name="NEWNAME" localSheetId="11">{#N/A,#N/A,FALSE,"CCTV"}</definedName>
    <definedName name="NEWNAME">{#N/A,#N/A,FALSE,"CCTV"}</definedName>
    <definedName name="NF" localSheetId="11">INDEX(#REF!,MATCH(#REF!,#REF!,0))</definedName>
    <definedName name="NF">INDEX('[55] '!$B$1:$B$18,MATCH('[55]  '!$L$355,'[55] '!$A$1:$A$18,0))</definedName>
    <definedName name="NG" localSheetId="11">INDEX(#REF!,MATCH(#REF!,#REF!,0))</definedName>
    <definedName name="NG">INDEX('[55] '!$B$1:$B$18,MATCH('[55]  '!$L$357,'[55] '!$A$1:$A$18,0))</definedName>
    <definedName name="ngl4tank">#REF!</definedName>
    <definedName name="NH" localSheetId="11">INDEX(#REF!,MATCH(#REF!,#REF!,0))</definedName>
    <definedName name="NH">INDEX('[55] '!$B$1:$B$18,MATCH('[55]  '!$L$359,'[55] '!$A$1:$A$18,0))</definedName>
    <definedName name="NHGG">#REF!</definedName>
    <definedName name="NHJK">#REF!</definedName>
    <definedName name="NHP">#REF!</definedName>
    <definedName name="NI" localSheetId="11">INDEX(#REF!,MATCH(#REF!,#REF!,0))</definedName>
    <definedName name="NI">INDEX('[55] '!$B$1:$B$18,MATCH('[55]  '!$L$361,'[55] '!$A$1:$A$18,0))</definedName>
    <definedName name="nikhil">#REF!</definedName>
    <definedName name="NIL" localSheetId="11">#REF!</definedName>
    <definedName name="NIL">#REF!</definedName>
    <definedName name="NIPP">#REF!</definedName>
    <definedName name="nitin">#REF!</definedName>
    <definedName name="NJ" localSheetId="11">INDEX(#REF!,MATCH(#REF!,#REF!,0))</definedName>
    <definedName name="NJ">INDEX('[55] '!$B$1:$B$18,MATCH('[55]  '!$L$363,'[55] '!$A$1:$A$18,0))</definedName>
    <definedName name="NJPE">#REF!</definedName>
    <definedName name="njspsche">#REF!</definedName>
    <definedName name="NK" localSheetId="11">INDEX(#REF!,MATCH(#REF!,#REF!,0))</definedName>
    <definedName name="NK">INDEX('[55] '!$B$1:$B$18,MATCH('[55]  '!$L$365,'[55] '!$A$1:$A$18,0))</definedName>
    <definedName name="NL" localSheetId="11">INDEX(#REF!,MATCH(#REF!,#REF!,0))</definedName>
    <definedName name="NL">INDEX('[55] '!$B$1:$B$18,MATCH('[55]  '!$L$367,'[55] '!$A$1:$A$18,0))</definedName>
    <definedName name="nlg_cd" localSheetId="11">#REF!</definedName>
    <definedName name="nlg_cd">#REF!</definedName>
    <definedName name="nlg_er" localSheetId="11">#REF!</definedName>
    <definedName name="nlg_er">#REF!</definedName>
    <definedName name="nlg_fi" localSheetId="11">#REF!</definedName>
    <definedName name="nlg_fi">#REF!</definedName>
    <definedName name="NM" localSheetId="11">INDEX(#REF!,MATCH(#REF!,#REF!,0))</definedName>
    <definedName name="NM">INDEX('[55] '!$B$1:$B$18,MATCH('[55]  '!$L$369,'[55] '!$A$1:$A$18,0))</definedName>
    <definedName name="NMPA">[140]MLAP!$B$12:$B$31</definedName>
    <definedName name="NN">#REF!</definedName>
    <definedName name="NN___0">#REF!</definedName>
    <definedName name="NN___13">#REF!</definedName>
    <definedName name="NNN">#REF!</definedName>
    <definedName name="NNNN" localSheetId="11">{"'PROFITABILITY'!$A$1:$F$45"}</definedName>
    <definedName name="NNNN">{"'PROFITABILITY'!$A$1:$F$45"}</definedName>
    <definedName name="no_name">#REF!</definedName>
    <definedName name="NoABolts">#REF!</definedName>
    <definedName name="NOK">#REF!</definedName>
    <definedName name="NOMDEVIS">#REF!</definedName>
    <definedName name="non">#REF!</definedName>
    <definedName name="Nos">#REF!</definedName>
    <definedName name="NOZZLE_PRESS">#REF!</definedName>
    <definedName name="NProject">[141]!Project[Project Code]</definedName>
    <definedName name="NPS">#REF!</definedName>
    <definedName name="NRegion">[141]!Region[Region]</definedName>
    <definedName name="NS">#REF!</definedName>
    <definedName name="NSS">#REF!</definedName>
    <definedName name="Nst">#REF!</definedName>
    <definedName name="Nsu">#REF!</definedName>
    <definedName name="NTPC">#REF!</definedName>
    <definedName name="nuclisopgw">#REF!</definedName>
    <definedName name="num">#REF!</definedName>
    <definedName name="num2text" localSheetId="11">[88]dBase!$A$3:$I$1005</definedName>
    <definedName name="num2text">[89]dBase!$A$3:$I$1005</definedName>
    <definedName name="Number">#REF!</definedName>
    <definedName name="numfib">#REF!</definedName>
    <definedName name="NW">#REF!</definedName>
    <definedName name="Nx">#REF!</definedName>
    <definedName name="Nx___0">#REF!</definedName>
    <definedName name="Nx___13">#REF!</definedName>
    <definedName name="nxs">#REF!</definedName>
    <definedName name="Nxx">#REF!</definedName>
    <definedName name="Ny">#REF!</definedName>
    <definedName name="Ny___0">#REF!</definedName>
    <definedName name="Ny___13">#REF!</definedName>
    <definedName name="nys">#REF!</definedName>
    <definedName name="Nyy">#REF!</definedName>
    <definedName name="o">#REF!</definedName>
    <definedName name="O.">#REF!</definedName>
    <definedName name="OA" localSheetId="11">INDEX(#REF!,MATCH(#REF!,#REF!,0))</definedName>
    <definedName name="OA">INDEX('[55] '!$B$1:$B$18,MATCH('[55]  '!$L$371,'[55] '!$A$1:$A$18,0))</definedName>
    <definedName name="OB" localSheetId="11">INDEX(#REF!,MATCH(#REF!,#REF!,0))</definedName>
    <definedName name="OB">INDEX('[55] '!$B$1:$B$18,MATCH('[55]  '!$L$373,'[55] '!$A$1:$A$18,0))</definedName>
    <definedName name="OBJ">#REF!</definedName>
    <definedName name="OC" localSheetId="11">INDEX(#REF!,MATCH(#REF!,#REF!,0))</definedName>
    <definedName name="OC">INDEX('[55] '!$B$1:$B$18,MATCH('[55]  '!$L$375,'[55] '!$A$1:$A$18,0))</definedName>
    <definedName name="OCTROI">#REF!</definedName>
    <definedName name="OCTROI_HW">#REF!</definedName>
    <definedName name="OCTROI_SW">#REF!</definedName>
    <definedName name="OD" localSheetId="11">INDEX(#REF!,MATCH(#REF!,#REF!,0))</definedName>
    <definedName name="OD">INDEX('[55] '!$B$1:$B$18,MATCH('[55]  '!$L$377,'[55] '!$A$1:$A$18,0))</definedName>
    <definedName name="ODH">#REF!</definedName>
    <definedName name="OE" localSheetId="11">INDEX(#REF!,MATCH(#REF!,#REF!,0))</definedName>
    <definedName name="OE">INDEX('[55] '!$B$1:$B$18,MATCH('[55]  '!$L$379,'[55] '!$A$1:$A$18,0))</definedName>
    <definedName name="OF" localSheetId="11">INDEX(#REF!,MATCH(#REF!,#REF!,0))</definedName>
    <definedName name="OF">INDEX('[55] '!$B$1:$B$18,MATCH('[55]  '!$L$381,'[55] '!$A$1:$A$18,0))</definedName>
    <definedName name="off">'[83]Civil &amp; design'!$F$12</definedName>
    <definedName name="OFFICE_LIGHTING">#REF!</definedName>
    <definedName name="OG" localSheetId="11">INDEX(#REF!,MATCH(#REF!,#REF!,0))</definedName>
    <definedName name="OG">INDEX('[55] '!$B$1:$B$18,MATCH('[55]  '!$L$383,'[55] '!$A$1:$A$18,0))</definedName>
    <definedName name="oh" localSheetId="11">#REF!</definedName>
    <definedName name="OH">INDEX('[55] '!$B$1:$B$18,MATCH('[55]  '!$L$385,'[55] '!$A$1:$A$18,0))</definedName>
    <definedName name="OH_Markup">'[92]Master data'!$A$52:$B$53</definedName>
    <definedName name="oh_work_sept">#REF!</definedName>
    <definedName name="OH_workings_sept">#REF!</definedName>
    <definedName name="ohe">#REF!</definedName>
    <definedName name="OI" localSheetId="11">INDEX(#REF!,MATCH(#REF!,#REF!,0))</definedName>
    <definedName name="OI">INDEX('[55] '!$B$1:$B$18,MATCH('[55]  '!$L$387,'[55] '!$A$1:$A$18,0))</definedName>
    <definedName name="OJ" localSheetId="11">INDEX(#REF!,MATCH(#REF!,#REF!,0))</definedName>
    <definedName name="OJ">INDEX('[55] '!$B$1:$B$18,MATCH('[55]  '!$L$389,'[55] '!$A$1:$A$18,0))</definedName>
    <definedName name="ok" localSheetId="17">#REF!</definedName>
    <definedName name="ok" localSheetId="10">#REF!</definedName>
    <definedName name="ok" localSheetId="11">#REF!</definedName>
    <definedName name="ok">#REF!</definedName>
    <definedName name="OL" localSheetId="11">INDEX(#REF!,MATCH(#REF!,#REF!,0))</definedName>
    <definedName name="OL">INDEX('[55] '!$B$1:$B$18,MATCH('[55]  '!$L$393,'[55] '!$A$1:$A$18,0))</definedName>
    <definedName name="OLE_LINK1">"$boq.$"</definedName>
    <definedName name="OLE_LINK2">"$boq.$"</definedName>
    <definedName name="OM" localSheetId="11">INDEX(#REF!,MATCH(#REF!,#REF!,0))</definedName>
    <definedName name="OM">INDEX('[55] '!$B$1:$B$18,MATCH('[55]  '!$L$395,'[55] '!$A$1:$A$18,0))</definedName>
    <definedName name="OO">#REF!</definedName>
    <definedName name="oper">#REF!</definedName>
    <definedName name="oper.">#REF!</definedName>
    <definedName name="operator">[142]Excavation!$I$42</definedName>
    <definedName name="OPEX_BGT7">#REF!</definedName>
    <definedName name="OPEX_M7">#REF!</definedName>
    <definedName name="OPGW">#REF!</definedName>
    <definedName name="Opt">#REF!</definedName>
    <definedName name="optio_2">#REF!</definedName>
    <definedName name="optio_22">#REF!</definedName>
    <definedName name="option">#REF!</definedName>
    <definedName name="option_">#REF!</definedName>
    <definedName name="option9">#REF!</definedName>
    <definedName name="Options">#REF!</definedName>
    <definedName name="Options2">#REF!</definedName>
    <definedName name="ord_musd">#REF!</definedName>
    <definedName name="order">#REF!</definedName>
    <definedName name="orderbacklog" localSheetId="11">#REF!</definedName>
    <definedName name="orderbacklog">#REF!</definedName>
    <definedName name="orderbooked98" localSheetId="11">#REF!</definedName>
    <definedName name="orderbooked98">#REF!</definedName>
    <definedName name="ORDERSTATUS" localSheetId="11">#REF!</definedName>
    <definedName name="ORDERSTATUS">#REF!</definedName>
    <definedName name="OrderTable">#REF!</definedName>
    <definedName name="ORDREVCOLL" localSheetId="11">#REF!</definedName>
    <definedName name="ORDREVCOLL">#REF!</definedName>
    <definedName name="OSF">#REF!</definedName>
    <definedName name="osm">#REF!</definedName>
    <definedName name="OTH">#REF!</definedName>
    <definedName name="other_boq">#REF!</definedName>
    <definedName name="OTHERS">#REF!</definedName>
    <definedName name="OTRY">#REF!</definedName>
    <definedName name="OTRY1">#REF!</definedName>
    <definedName name="OVER_HEADS_ENTRY">'[28]INPUT SHEET'!$B$512:$B$536</definedName>
    <definedName name="Overall_Mobi_Mth">#REF!</definedName>
    <definedName name="Overall_Mth">#REF!</definedName>
    <definedName name="OVERHEADS">'[28]RES-PLANNING'!$R$452:$S$478</definedName>
    <definedName name="p">#REF!</definedName>
    <definedName name="p.s" localSheetId="11">#REF!</definedName>
    <definedName name="p.s">#REF!</definedName>
    <definedName name="p____2___m____p___l_______ln__4___l___d____1___2___K1____l___SQRT_A_____SQRT_m__1__2">"ki1"</definedName>
    <definedName name="p___0">#REF!</definedName>
    <definedName name="p___13">#REF!</definedName>
    <definedName name="P_1" localSheetId="11">#REF!</definedName>
    <definedName name="P_1">#REF!</definedName>
    <definedName name="P_3" localSheetId="11">#REF!</definedName>
    <definedName name="P_3">#REF!</definedName>
    <definedName name="P_4" localSheetId="11">#REF!</definedName>
    <definedName name="P_4">#REF!</definedName>
    <definedName name="P_5" localSheetId="11">#REF!</definedName>
    <definedName name="P_5">#REF!</definedName>
    <definedName name="P_6DSO" localSheetId="11">#REF!</definedName>
    <definedName name="P_6DSO">#REF!</definedName>
    <definedName name="P_7DPO" localSheetId="11">#REF!</definedName>
    <definedName name="P_7DPO">#REF!</definedName>
    <definedName name="p_shape">#REF!</definedName>
    <definedName name="p11i4f" localSheetId="11">#REF!</definedName>
    <definedName name="p11i4f">#REF!</definedName>
    <definedName name="p11i5f" localSheetId="11">#REF!</definedName>
    <definedName name="p11i5f">#REF!</definedName>
    <definedName name="p12i1bc8f" localSheetId="11">#REF!</definedName>
    <definedName name="p12i1bc8f">#REF!</definedName>
    <definedName name="p1350mcbc">#REF!</definedName>
    <definedName name="p1350mcfdr">#REF!</definedName>
    <definedName name="p1350mcic">#REF!</definedName>
    <definedName name="p1350pcfdr">#REF!</definedName>
    <definedName name="p1350pcic">#REF!</definedName>
    <definedName name="p1500mcbc">#REF!</definedName>
    <definedName name="p1500mcfdr">#REF!</definedName>
    <definedName name="p1500mcic">#REF!</definedName>
    <definedName name="p1abbbc">#REF!</definedName>
    <definedName name="p1abbfdr">#REF!</definedName>
    <definedName name="p1abbic">#REF!</definedName>
    <definedName name="p1accp">#REF!</definedName>
    <definedName name="p1acdb1">#REF!</definedName>
    <definedName name="p1acdb2">#REF!</definedName>
    <definedName name="p1acdb3">#REF!</definedName>
    <definedName name="p1amf">#REF!</definedName>
    <definedName name="p1apcc1" localSheetId="11">#REF!</definedName>
    <definedName name="p1apcc1">#REF!</definedName>
    <definedName name="p1apcc2" localSheetId="11">#REF!</definedName>
    <definedName name="p1apcc2">#REF!</definedName>
    <definedName name="p1apcc3" localSheetId="11">#REF!</definedName>
    <definedName name="p1apcc3">#REF!</definedName>
    <definedName name="p1clp">#REF!</definedName>
    <definedName name="p1csp">#REF!</definedName>
    <definedName name="p1db">#REF!</definedName>
    <definedName name="p1ht" localSheetId="11">#REF!</definedName>
    <definedName name="p1ht">#REF!</definedName>
    <definedName name="p1ksk">#REF!</definedName>
    <definedName name="p1ldb" localSheetId="11">#REF!</definedName>
    <definedName name="p1ldb">#REF!</definedName>
    <definedName name="p1lift" localSheetId="11">#REF!</definedName>
    <definedName name="p1lift">#REF!</definedName>
    <definedName name="p1ltsba1" localSheetId="11">#REF!</definedName>
    <definedName name="p1ltsba1">#REF!</definedName>
    <definedName name="p1ltsba2">#REF!</definedName>
    <definedName name="p1ltsbb1">#REF!</definedName>
    <definedName name="p1ltsbb2">#REF!</definedName>
    <definedName name="p1mcc1">#REF!</definedName>
    <definedName name="p1mcc10">#REF!</definedName>
    <definedName name="p1mcc11">#REF!</definedName>
    <definedName name="p1mcc12">#REF!</definedName>
    <definedName name="p1mcc13">#REF!</definedName>
    <definedName name="p1mcc14">#REF!</definedName>
    <definedName name="p1mcc15">#REF!</definedName>
    <definedName name="p1mcc17">#REF!</definedName>
    <definedName name="p1mcc2">#REF!</definedName>
    <definedName name="p1mcc3">#REF!</definedName>
    <definedName name="p1mcc4">#REF!</definedName>
    <definedName name="p1mcc5">#REF!</definedName>
    <definedName name="p1mcc6">#REF!</definedName>
    <definedName name="p1mcc7">#REF!</definedName>
    <definedName name="p1mcc8">#REF!</definedName>
    <definedName name="p1mcc9">#REF!</definedName>
    <definedName name="p1mldb">#REF!</definedName>
    <definedName name="p1mlp">#REF!</definedName>
    <definedName name="p1mltp">#REF!</definedName>
    <definedName name="p1mpcc" localSheetId="11">#REF!</definedName>
    <definedName name="p1mpcc">#REF!</definedName>
    <definedName name="p1mpdb" localSheetId="11">#REF!</definedName>
    <definedName name="p1mpdb">#REF!</definedName>
    <definedName name="p1mpdp" localSheetId="11">#REF!</definedName>
    <definedName name="p1mpdp">#REF!</definedName>
    <definedName name="p1mrlp">#REF!</definedName>
    <definedName name="p1pcc">#REF!</definedName>
    <definedName name="p1pccm">#REF!</definedName>
    <definedName name="p1pdb">#REF!</definedName>
    <definedName name="P1R">#REF!</definedName>
    <definedName name="p1ssb1">#REF!</definedName>
    <definedName name="p1ssb2">#REF!</definedName>
    <definedName name="p1upsdb">#REF!</definedName>
    <definedName name="p1upsip" localSheetId="11">#REF!</definedName>
    <definedName name="p1upsip">#REF!</definedName>
    <definedName name="p1upsmdb" localSheetId="11">#REF!</definedName>
    <definedName name="p1upsmdb">#REF!</definedName>
    <definedName name="p1upsop" localSheetId="11">#REF!</definedName>
    <definedName name="p1upsop">#REF!</definedName>
    <definedName name="P2R">#REF!</definedName>
    <definedName name="P3R">#REF!</definedName>
    <definedName name="P4R">#REF!</definedName>
    <definedName name="P5R">#REF!</definedName>
    <definedName name="PA" localSheetId="11">#REF!</definedName>
    <definedName name="PA">INDEX('[55] '!$B$1:$B$18,MATCH('[55]  '!$L$397,'[55] '!$A$1:$A$18,0))</definedName>
    <definedName name="pa___0">#REF!</definedName>
    <definedName name="pa___13">#REF!</definedName>
    <definedName name="pad_baywise">#REF!</definedName>
    <definedName name="PAGE1" localSheetId="17">#REF!</definedName>
    <definedName name="PAGE1" localSheetId="10">#REF!</definedName>
    <definedName name="PAGE1">#REF!</definedName>
    <definedName name="PAGE1_1">"#REF!"</definedName>
    <definedName name="PAGE1_2">"#REF!"</definedName>
    <definedName name="PAGE10">#REF!</definedName>
    <definedName name="PAGE11">#REF!</definedName>
    <definedName name="PAGE2">#REF!</definedName>
    <definedName name="PAGE3">#REF!</definedName>
    <definedName name="PAGE4">#REF!</definedName>
    <definedName name="PAGE5">#REF!</definedName>
    <definedName name="PAGE6">#REF!</definedName>
    <definedName name="PAGE7">#REF!</definedName>
    <definedName name="PAGE8">#REF!</definedName>
    <definedName name="PAGE9">#REF!</definedName>
    <definedName name="PAGEA">#REF!</definedName>
    <definedName name="PAGEB">#REF!</definedName>
    <definedName name="PAGEC">#REF!</definedName>
    <definedName name="PAGED">#REF!</definedName>
    <definedName name="painter1">'[143]Labour &amp; Plant'!$C$32</definedName>
    <definedName name="Pal_Workbook_GUID">"E9TT7WTUL973YIQMHP4L53VJ"</definedName>
    <definedName name="PAN">#REF!</definedName>
    <definedName name="panch">#REF!</definedName>
    <definedName name="Pancham">#REF!</definedName>
    <definedName name="Pane2">#REF!</definedName>
    <definedName name="Pane2___0">#REF!</definedName>
    <definedName name="Pane2___13">#REF!</definedName>
    <definedName name="PAR">#REF!</definedName>
    <definedName name="pare" localSheetId="11">{"form-D1",#N/A,FALSE,"FORM-D1";"form-D1_amt",#N/A,FALSE,"FORM-D1"}</definedName>
    <definedName name="pare">{"form-D1",#N/A,FALSE,"FORM-D1";"form-D1_amt",#N/A,FALSE,"FORM-D1"}</definedName>
    <definedName name="part">#REF!</definedName>
    <definedName name="part2">0.91</definedName>
    <definedName name="PATH1">#REF!</definedName>
    <definedName name="PATH11">#REF!</definedName>
    <definedName name="PATH111">#REF!</definedName>
    <definedName name="PATH2">#REF!</definedName>
    <definedName name="PATH22">#REF!</definedName>
    <definedName name="PATH222">#REF!</definedName>
    <definedName name="PATH3">#REF!</definedName>
    <definedName name="PATH33">#REF!</definedName>
    <definedName name="PATH333">#REF!</definedName>
    <definedName name="PATH4">#REF!</definedName>
    <definedName name="PATH44">#REF!</definedName>
    <definedName name="PATH444">#REF!</definedName>
    <definedName name="PATH5">#REF!</definedName>
    <definedName name="PATH55">#REF!</definedName>
    <definedName name="PATH555">#REF!</definedName>
    <definedName name="PATHAR1">#REF!</definedName>
    <definedName name="PATHAR2">#REF!</definedName>
    <definedName name="PATHAR3">#REF!</definedName>
    <definedName name="PATHJV1">#REF!</definedName>
    <definedName name="PATHJV11">#REF!</definedName>
    <definedName name="PATHJV111">#REF!</definedName>
    <definedName name="PATHJV2">#REF!</definedName>
    <definedName name="PATHJV22">#REF!</definedName>
    <definedName name="PATHJV222">#REF!</definedName>
    <definedName name="PATHJV3">#REF!</definedName>
    <definedName name="PATHJV33">#REF!</definedName>
    <definedName name="PATHJV333">#REF!</definedName>
    <definedName name="PATHJVPR1">#REF!</definedName>
    <definedName name="PATHJVPR11">#REF!</definedName>
    <definedName name="PATHJVPR111">#REF!</definedName>
    <definedName name="PATHJVPR2">#REF!</definedName>
    <definedName name="PATHJVPR22">#REF!</definedName>
    <definedName name="PATHJVPR222">#REF!</definedName>
    <definedName name="PATHLA1">#REF!</definedName>
    <definedName name="PATHLA2">#REF!</definedName>
    <definedName name="PATHLA3">#REF!</definedName>
    <definedName name="PATHLP1">#REF!</definedName>
    <definedName name="PATHLP2">#REF!</definedName>
    <definedName name="PATHLP3">#REF!</definedName>
    <definedName name="PATHPR1">#REF!</definedName>
    <definedName name="PATHPR2">#REF!</definedName>
    <definedName name="paverfinisher">'[58]Machinary_Road Work'!$K$9</definedName>
    <definedName name="PB" localSheetId="11">#REF!</definedName>
    <definedName name="PB">INDEX('[55] '!$B$1:$B$18,MATCH('[55]  '!$L$399,'[55] '!$A$1:$A$18,0))</definedName>
    <definedName name="pb___0">#REF!</definedName>
    <definedName name="pb___11">#REF!</definedName>
    <definedName name="pb___12">#REF!</definedName>
    <definedName name="PBL">[17]Basicrates!$D$107</definedName>
    <definedName name="Pbx">#REF!</definedName>
    <definedName name="Pby">#REF!</definedName>
    <definedName name="PC" localSheetId="11">INDEX(#REF!,MATCH(#REF!,#REF!,0))</definedName>
    <definedName name="PC">INDEX('[55] '!$B$1:$B$18,MATCH('[55]  '!$L$401,'[55] '!$A$1:$A$18,0))</definedName>
    <definedName name="PC_ED">#REF!</definedName>
    <definedName name="pcc">#REF!</definedName>
    <definedName name="pccp">#REF!</definedName>
    <definedName name="pccproj">#REF!</definedName>
    <definedName name="pcct">#REF!</definedName>
    <definedName name="pccthk">#REF!</definedName>
    <definedName name="PCD">#REF!</definedName>
    <definedName name="PD" localSheetId="11">#REF!</definedName>
    <definedName name="PD">INDEX('[55] '!$B$1:$B$18,MATCH('[55]  '!$L$403,'[55] '!$A$1:$A$18,0))</definedName>
    <definedName name="PDP">#REF!</definedName>
    <definedName name="PE" localSheetId="11">INDEX(#REF!,MATCH(#REF!,#REF!,0))</definedName>
    <definedName name="PE">INDEX('[55] '!$B$1:$B$18,MATCH('[55]  '!$L$405,'[55] '!$A$1:$A$18,0))</definedName>
    <definedName name="ped_no">#REF!</definedName>
    <definedName name="PER">#REF!</definedName>
    <definedName name="PERC">'[24]Cost of O &amp; O'!$F$29</definedName>
    <definedName name="PERCENT">#REF!</definedName>
    <definedName name="PERCENT_1">"#REF!"</definedName>
    <definedName name="Personal">#REF!</definedName>
    <definedName name="PERSONAL_TRANSPORT">#REF!</definedName>
    <definedName name="PERSONNEL">#REF!</definedName>
    <definedName name="PF" localSheetId="11">INDEX(#REF!,MATCH(#REF!,#REF!,0))</definedName>
    <definedName name="PF">INDEX('[55] '!$B$1:$B$18,MATCH('[55]  '!$L$407,'[55] '!$A$1:$A$18,0))</definedName>
    <definedName name="PG" localSheetId="11">INDEX(#REF!,MATCH(#REF!,#REF!,0))</definedName>
    <definedName name="PG">INDEX('[55] '!$B$1:$B$18,MATCH('[55]  '!$L$409,'[55] '!$A$1:$A$18,0))</definedName>
    <definedName name="PH" localSheetId="11">INDEX(#REF!,MATCH(#REF!,#REF!,0))</definedName>
    <definedName name="PH">INDEX('[55] '!$B$1:$B$18,MATCH('[55]  '!$L$411,'[55] '!$A$1:$A$18,0))</definedName>
    <definedName name="pH___0">#REF!</definedName>
    <definedName name="pH___13">#REF!</definedName>
    <definedName name="PhaseCode">#REF!</definedName>
    <definedName name="phi">#REF!</definedName>
    <definedName name="PI" localSheetId="11">INDEX(#REF!,MATCH(#REF!,#REF!,0))</definedName>
    <definedName name="PI">INDEX('[55] '!$B$1:$B$18,MATCH('[55]  '!$L$413,'[55] '!$A$1:$A$18,0))</definedName>
    <definedName name="pIaccp">#REF!</definedName>
    <definedName name="picture_1">"Picture 1"</definedName>
    <definedName name="pIecp">#REF!</definedName>
    <definedName name="Pilduration">[74]Pil!$F$8</definedName>
    <definedName name="Pile">[103]Data!$C$18:$C$23</definedName>
    <definedName name="pile_no">#REF!</definedName>
    <definedName name="pImcc.1">#REF!</definedName>
    <definedName name="pImcc.2">#REF!</definedName>
    <definedName name="pImcc.3">#REF!</definedName>
    <definedName name="pImltsb">#REF!</definedName>
    <definedName name="pImsb.ups">#REF!</definedName>
    <definedName name="PIN">#REF!</definedName>
    <definedName name="PIO">#REF!</definedName>
    <definedName name="PIPE">#REF!</definedName>
    <definedName name="PIPE_ID">#REF!</definedName>
    <definedName name="PIPE_SIZE">#REF!</definedName>
    <definedName name="pipe150" localSheetId="11">'[76]Abs PMRL'!$B$579</definedName>
    <definedName name="pipe150">'[76]Abs PMRL'!$B$579</definedName>
    <definedName name="pipe600" localSheetId="11">'[76]Abs PMRL'!$B$620</definedName>
    <definedName name="pipe600">'[76]Abs PMRL'!$B$620</definedName>
    <definedName name="PIPELENGTH">#REF!</definedName>
    <definedName name="pIsmsb.1">#REF!</definedName>
    <definedName name="pIsmsb.2">#REF!</definedName>
    <definedName name="pIsmsb.3">#REF!</definedName>
    <definedName name="pIsmsb.b">#REF!</definedName>
    <definedName name="pIsmsb.g">#REF!</definedName>
    <definedName name="pIsmsb.lab">#REF!</definedName>
    <definedName name="pIsmsb.main">#REF!</definedName>
    <definedName name="pIsmsb.t">#REF!</definedName>
    <definedName name="pIsmsb.ups">#REF!</definedName>
    <definedName name="pIup.1">#REF!</definedName>
    <definedName name="pIup.2">#REF!</definedName>
    <definedName name="PJ" localSheetId="11">INDEX(#REF!,MATCH(#REF!,#REF!,0))</definedName>
    <definedName name="PJ">INDEX('[55] '!$B$1:$B$18,MATCH('[55]  '!$L$415,'[55] '!$A$1:$A$18,0))</definedName>
    <definedName name="PK" localSheetId="11">INDEX(#REF!,MATCH(#REF!,#REF!,0))</definedName>
    <definedName name="PK">INDEX('[55] '!$B$1:$B$18,MATCH('[55]  '!$L$417,'[55] '!$A$1:$A$18,0))</definedName>
    <definedName name="PKGFRD_HW">#REF!</definedName>
    <definedName name="PKGFRD_SW">#REF!</definedName>
    <definedName name="PL" localSheetId="11">INDEX(#REF!,MATCH(#REF!,#REF!,0))</definedName>
    <definedName name="PL">INDEX('[55] '!$B$1:$B$18,MATCH('[55]  '!$L$419,'[55] '!$A$1:$A$18,0))</definedName>
    <definedName name="place">[118]Codes!$C$7</definedName>
    <definedName name="plan">#REF!</definedName>
    <definedName name="PLAST">[61]ANALYSIS!$C$17</definedName>
    <definedName name="PLASTER">#REF!</definedName>
    <definedName name="PLC">#REF!</definedName>
    <definedName name="PLCUM">#REF!</definedName>
    <definedName name="PLMON">#REF!</definedName>
    <definedName name="PLR">#REF!</definedName>
    <definedName name="plsdata" localSheetId="17">#REF!</definedName>
    <definedName name="plsdata" localSheetId="10">#REF!</definedName>
    <definedName name="plsdata">#REF!</definedName>
    <definedName name="PLUG">#REF!</definedName>
    <definedName name="PM" localSheetId="11">INDEX(#REF!,MATCH(#REF!,#REF!,0))</definedName>
    <definedName name="PM">INDEX('[55] '!$B$1:$B$18,MATCH('[55]  '!$L$421,'[55] '!$A$1:$A$18,0))</definedName>
    <definedName name="PM_AirCompressor_210cfm">'[124]Plant &amp;  Machinery'!$G$4</definedName>
    <definedName name="PM_BitumenBoilerOilFired_1000">'[124]Plant &amp;  Machinery'!$G$9</definedName>
    <definedName name="PM_BitumenBoilerOilFired_200">'[124]Plant &amp;  Machinery'!$G$8</definedName>
    <definedName name="PM_BitumenEmulsionPressureDistributor">'[124]Plant &amp;  Machinery'!$G$10</definedName>
    <definedName name="PM_Crane">'[124]Plant &amp;  Machinery'!$G$12</definedName>
    <definedName name="PM_Dozer_D50">'[144]Plant &amp;  Machinery'!$G$13</definedName>
    <definedName name="PM_FrontEndLoader_1cum">'[124]Plant &amp;  Machinery'!$G$17</definedName>
    <definedName name="PM_HydraulicBroom">'[124]Plant &amp;  Machinery'!$G$19</definedName>
    <definedName name="PM_HydraulicExcavator_09cum">'[124]Plant &amp;  Machinery'!$G$20</definedName>
    <definedName name="PM_Mixall_6_10t">'[124]Plant &amp;  Machinery'!$G$24</definedName>
    <definedName name="PM_MotorGrader">#REF!</definedName>
    <definedName name="PM_StoneCrusher_200TPH">'[124]Plant &amp;  Machinery'!$G$33</definedName>
    <definedName name="PM_ThreeWheeled_80_100kN_StaticRoller">#REF!</definedName>
    <definedName name="PM_Tipper_55">'[124]Plant &amp;  Machinery'!$G$45</definedName>
    <definedName name="PM_Tractor_Rotavator">#REF!</definedName>
    <definedName name="PM_Tractor_Trolley">'[124]Plant &amp;  Machinery'!$G$48</definedName>
    <definedName name="PM_Truck">'[124]Plant &amp;  Machinery'!$G$50</definedName>
    <definedName name="PM_WaterTanker_6kl">#REF!</definedName>
    <definedName name="PmtFreq_TL">#REF!</definedName>
    <definedName name="PNum">#REF!</definedName>
    <definedName name="PO">'[54]PO NOS'!$A$2:$D$994</definedName>
    <definedName name="POL10HPPump">'[64]Basic Rates'!$C$33</definedName>
    <definedName name="POL125KVA">'[64]Basic Rates'!$C$34</definedName>
    <definedName name="POLConc">'[64]General Analysis'!$L$228</definedName>
    <definedName name="POLConcPump">'[64]Basic Rates'!$C$38</definedName>
    <definedName name="POLConcrete">'[74]Batching&amp;Pil POL'!$N$181</definedName>
    <definedName name="polconcreteproductionyard">'[72]General Analysis'!$AC$49</definedName>
    <definedName name="polconcreteprodviaduct">'[72]General Analysis'!$M$49</definedName>
    <definedName name="POLEmptyTM">'[64]Basic Rates'!$C$36</definedName>
    <definedName name="POLExcavation">[58]Excavation!$H$64</definedName>
    <definedName name="POLfilling">[58]Excavation!$H$129</definedName>
    <definedName name="POLGsbWMMPlacing">'[126]GSB+WMM'!$P$148</definedName>
    <definedName name="POLGsbWMMProduction">'[126]GSB+WMM'!$O$100</definedName>
    <definedName name="pollaying">'[145]Batching&amp;Pil POL'!$L$270</definedName>
    <definedName name="POLLoadedTM">'[64]Basic Rates'!$C$35</definedName>
    <definedName name="POLPil">[146]POL!$N$12</definedName>
    <definedName name="POLpilecap">[135]Analysis!$J$69</definedName>
    <definedName name="POLPiling">[74]Pil!$H$59</definedName>
    <definedName name="POLpilingSC">'[74]Batching&amp;Pil POL'!$M$17</definedName>
    <definedName name="POLPLACINGVIADUCT">'[72]General Analysis'!$L$250</definedName>
    <definedName name="polsteel">[58]Steel!$I$45</definedName>
    <definedName name="POLSteelPil">'[74]Steel Piling_POL'!$O$8</definedName>
    <definedName name="POLTowerHoist">'[64]Basic Rates'!$C$39</definedName>
    <definedName name="POLU">#REF!</definedName>
    <definedName name="PONDA">#REF!</definedName>
    <definedName name="popop" localSheetId="11">#REF!</definedName>
    <definedName name="popop">[16]SUMMARY!$E$36:$H$36</definedName>
    <definedName name="POR">#REF!</definedName>
    <definedName name="POST">#REF!</definedName>
    <definedName name="pound">#REF!</definedName>
    <definedName name="POUNDS">#REF!</definedName>
    <definedName name="pp">#REF!</definedName>
    <definedName name="ppo">#REF!</definedName>
    <definedName name="ppp">#REF!</definedName>
    <definedName name="pppp">#REF!</definedName>
    <definedName name="PPPPPP" localSheetId="11">{#N/A,#N/A,FALSE,"COVER1.XLS ";#N/A,#N/A,FALSE,"RACT1.XLS";#N/A,#N/A,FALSE,"RACT2.XLS";#N/A,#N/A,FALSE,"ECCMP";#N/A,#N/A,FALSE,"WELDER.XLS"}</definedName>
    <definedName name="PPPPPP">{#N/A,#N/A,FALSE,"COVER1.XLS ";#N/A,#N/A,FALSE,"RACT1.XLS";#N/A,#N/A,FALSE,"RACT2.XLS";#N/A,#N/A,FALSE,"ECCMP";#N/A,#N/A,FALSE,"WELDER.XLS"}</definedName>
    <definedName name="PR" localSheetId="1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_BO">#REF!</definedName>
    <definedName name="PR_IDTO">#REF!</definedName>
    <definedName name="PR_IMP">#REF!</definedName>
    <definedName name="PR_TR">#REF!</definedName>
    <definedName name="PRA_DETAILSMAR01">#REF!</definedName>
    <definedName name="pradeep">'[95]FAMILY TEXT'!$A$2:$A$7</definedName>
    <definedName name="PRADETAILS">#REF!</definedName>
    <definedName name="PRASAD" localSheetId="1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hant">#REF!</definedName>
    <definedName name="pratap" localSheetId="11">{"'Sheet1'!$A$4386:$N$4591"}</definedName>
    <definedName name="pratap">{"'Sheet1'!$A$4386:$N$4591"}</definedName>
    <definedName name="PRDump">#REF!</definedName>
    <definedName name="PREHE">#REF!</definedName>
    <definedName name="PREHP">#REF!</definedName>
    <definedName name="PREHS">#REF!</definedName>
    <definedName name="PREHT">#REF!</definedName>
    <definedName name="PREP">#REF!</definedName>
    <definedName name="PrevYears">#REF!</definedName>
    <definedName name="PRICE">#REF!</definedName>
    <definedName name="priced_end">#REF!</definedName>
    <definedName name="PriceEach">#REF!</definedName>
    <definedName name="primer">'[147]Rate Analysis'!$D$142</definedName>
    <definedName name="Print_Area_0">NA()</definedName>
    <definedName name="Print_Area_0_0">NA()</definedName>
    <definedName name="Print_Area_0_0_0">NA()</definedName>
    <definedName name="Print_Area_0_0_0_0">NA()</definedName>
    <definedName name="Print_Area_0_0_0_0_1">NA()</definedName>
    <definedName name="Print_Area_0_0_0_1">NA()</definedName>
    <definedName name="Print_Area_0_0_1">NA()</definedName>
    <definedName name="Print_Area_0_1">NA()</definedName>
    <definedName name="Print_Area_1">#REF!</definedName>
    <definedName name="Print_Area_2">#REF!</definedName>
    <definedName name="Print_Area_3">#REF!</definedName>
    <definedName name="PRINT_AREA_MI" localSheetId="17">#REF!</definedName>
    <definedName name="PRINT_AREA_MI" localSheetId="10">#REF!</definedName>
    <definedName name="PRINT_AREA_MI">#REF!</definedName>
    <definedName name="PRINT_AREA_MI___0">#REF!</definedName>
    <definedName name="Print_Area_MI_1">"#REF!"</definedName>
    <definedName name="Print_Area_MI_17">#REF!</definedName>
    <definedName name="Print_Area_MI1">#REF!</definedName>
    <definedName name="Print_Area_Reset">#REF!</definedName>
    <definedName name="PRINT_AREA1">#REF!</definedName>
    <definedName name="PRINT_AREA2">#REF!</definedName>
    <definedName name="Print_Range">#REF!</definedName>
    <definedName name="print_title">[148]Cul_detail!$2:$5</definedName>
    <definedName name="Print_Titles_0">NA()</definedName>
    <definedName name="Print_Titles_0_0">NA()</definedName>
    <definedName name="Print_Titles_0_0_0">NA()</definedName>
    <definedName name="Print_Titles_0_0_0_0">NA()</definedName>
    <definedName name="Print_Titles_0_0_0_0_1">NA()</definedName>
    <definedName name="Print_Titles_0_0_0_1">NA()</definedName>
    <definedName name="Print_Titles_0_0_1">NA()</definedName>
    <definedName name="Print_Titles_0_1">NA()</definedName>
    <definedName name="Print_Titles_1">#REF!,#REF!</definedName>
    <definedName name="Print_Titles_2">#REF!</definedName>
    <definedName name="PRINT_TITLES_MI" localSheetId="17">#REF!</definedName>
    <definedName name="PRINT_TITLES_MI" localSheetId="10">#REF!</definedName>
    <definedName name="PRINT_TITLES_MI" localSheetId="11">#REF!</definedName>
    <definedName name="PRINT_TITLES_MI">#REF!</definedName>
    <definedName name="print1">#REF!</definedName>
    <definedName name="printedname">#REF!</definedName>
    <definedName name="printn">#REF!</definedName>
    <definedName name="PRMIL_HW" localSheetId="11">#REF!</definedName>
    <definedName name="PRMIL_HW">#REF!</definedName>
    <definedName name="PRMIL_SW">#REF!</definedName>
    <definedName name="pro">#REF!</definedName>
    <definedName name="ProdForm">#REF!</definedName>
    <definedName name="Product">#REF!</definedName>
    <definedName name="Professional___Audit_Fees">#REF!</definedName>
    <definedName name="Proffees">#REF!</definedName>
    <definedName name="proj">#REF!</definedName>
    <definedName name="PROJECT">#REF!</definedName>
    <definedName name="project_lookup" localSheetId="11">#REF!</definedName>
    <definedName name="project_lookup">[91]Master_Sheet!$K$5:$P$500</definedName>
    <definedName name="ProjectLocation">'[149]Fill this out first...'!$D$10</definedName>
    <definedName name="ProjectNumber">'[149]Fill this out first...'!$D$16</definedName>
    <definedName name="ProjectSubtitle">'[149]Fill this out first...'!$D$9</definedName>
    <definedName name="ProjectTitle">'[149]Fill this out first...'!$D$8</definedName>
    <definedName name="PROPFLOW">[71]Data!$A$2:$C$108</definedName>
    <definedName name="PROPS">#REF!</definedName>
    <definedName name="PROVISIONS">#REF!</definedName>
    <definedName name="ps">#REF!</definedName>
    <definedName name="PS___0">#REF!</definedName>
    <definedName name="PS___13">#REF!</definedName>
    <definedName name="psi">#REF!</definedName>
    <definedName name="pt">#REF!</definedName>
    <definedName name="pti">#REF!</definedName>
    <definedName name="PublicDocuments" localSheetId="11">#REF!</definedName>
    <definedName name="PublicDocuments">#REF!</definedName>
    <definedName name="PUMP">'[24]Cost of O &amp; O'!$F$27</definedName>
    <definedName name="PUMPS_DATA">#REF!</definedName>
    <definedName name="putty">'[147]Rate Analysis'!$D$140</definedName>
    <definedName name="Puz">#REF!</definedName>
    <definedName name="Pwl">#REF!</definedName>
    <definedName name="q" localSheetId="11">#REF!</definedName>
    <definedName name="q">#REF!</definedName>
    <definedName name="QA" localSheetId="11">INDEX(#REF!,MATCH(#REF!,#REF!,0))</definedName>
    <definedName name="QA">INDEX('[55] '!$B$1:$B$18,MATCH('[55]  '!$L$423,'[55] '!$A$1:$A$18,0))</definedName>
    <definedName name="QB" localSheetId="11">INDEX(#REF!,MATCH(#REF!,#REF!,0))</definedName>
    <definedName name="QB">INDEX('[55] '!$B$1:$B$18,MATCH('[55]  '!$L$425,'[55] '!$A$1:$A$18,0))</definedName>
    <definedName name="QC" localSheetId="11">INDEX(#REF!,MATCH(#REF!,#REF!,0))</definedName>
    <definedName name="QC">INDEX('[55] '!$B$1:$B$18,MATCH('[55]  '!$L$427,'[55] '!$A$1:$A$18,0))</definedName>
    <definedName name="Qc___0">#REF!</definedName>
    <definedName name="Qc___13">#REF!</definedName>
    <definedName name="QD" localSheetId="11">INDEX(#REF!,MATCH(#REF!,#REF!,0))</definedName>
    <definedName name="QD">INDEX('[55] '!$B$1:$B$18,MATCH('[55]  '!$L$429,'[55] '!$A$1:$A$18,0))</definedName>
    <definedName name="QE" localSheetId="11">INDEX(#REF!,MATCH(#REF!,#REF!,0))</definedName>
    <definedName name="QE">INDEX('[55] '!$B$1:$B$18,MATCH('[55]  '!$L$431,'[55] '!$A$1:$A$18,0))</definedName>
    <definedName name="QF" localSheetId="11">INDEX(#REF!,MATCH(#REF!,#REF!,0))</definedName>
    <definedName name="QF">INDEX('[55] '!$B$1:$B$18,MATCH('[55]  '!$L$433,'[55] '!$A$1:$A$18,0))</definedName>
    <definedName name="Qf___0">#REF!</definedName>
    <definedName name="Qf___13">#REF!</definedName>
    <definedName name="qfc" localSheetId="11">#REF!</definedName>
    <definedName name="qfc">#REF!</definedName>
    <definedName name="QFC_AUDh">#REF!</definedName>
    <definedName name="QFC_AUDs">#REF!</definedName>
    <definedName name="QFC_AUDspa">#REF!</definedName>
    <definedName name="QFC_BO">#REF!</definedName>
    <definedName name="QFC_DEMh">#REF!</definedName>
    <definedName name="QFC_DEMs">#REF!</definedName>
    <definedName name="QFC_DEMspa">#REF!</definedName>
    <definedName name="QFC_FIMh">#REF!</definedName>
    <definedName name="QFC_FIMs">#REF!</definedName>
    <definedName name="QFC_FIMspa">#REF!</definedName>
    <definedName name="QFC_FIs">#REF!</definedName>
    <definedName name="QFC_NOKh">#REF!</definedName>
    <definedName name="QFC_NOKs">#REF!</definedName>
    <definedName name="QFC_NOKspa">#REF!</definedName>
    <definedName name="QFC_OWN">#REF!</definedName>
    <definedName name="qfc_s00">#REF!</definedName>
    <definedName name="QFC_S01">#REF!</definedName>
    <definedName name="QFC_S02">#REF!</definedName>
    <definedName name="QFC_S03">#REF!</definedName>
    <definedName name="qfc_s98">#REF!</definedName>
    <definedName name="qfc_s99">#REF!</definedName>
    <definedName name="QFC_SEKh">#REF!</definedName>
    <definedName name="QFC_SEKs">#REF!</definedName>
    <definedName name="QFC_SFRh">#REF!</definedName>
    <definedName name="QFC_SFRs">#REF!</definedName>
    <definedName name="QFC_SPC">#REF!</definedName>
    <definedName name="QFC_TR">#REF!</definedName>
    <definedName name="QFC_UKPh">#REF!</definedName>
    <definedName name="QFC_UKPs">#REF!</definedName>
    <definedName name="QFC_USDh">#REF!</definedName>
    <definedName name="QFC_USDs">#REF!</definedName>
    <definedName name="QFC_USDspa">#REF!</definedName>
    <definedName name="QG" localSheetId="11">INDEX(#REF!,MATCH(#REF!,#REF!,0))</definedName>
    <definedName name="QG">INDEX('[55] '!$B$1:$B$18,MATCH('[55]  '!$L$435,'[55] '!$A$1:$A$18,0))</definedName>
    <definedName name="QH" localSheetId="11">INDEX(#REF!,MATCH(#REF!,#REF!,0))</definedName>
    <definedName name="QH">INDEX('[55] '!$B$1:$B$18,MATCH('[55]  '!$L$437,'[55] '!$A$1:$A$18,0))</definedName>
    <definedName name="QI" localSheetId="11">INDEX(#REF!,MATCH(#REF!,#REF!,0))</definedName>
    <definedName name="QI">INDEX('[55] '!$B$1:$B$18,MATCH('[55]  '!$L$439,'[55] '!$A$1:$A$18,0))</definedName>
    <definedName name="Qi___0">#REF!</definedName>
    <definedName name="Qi___13">#REF!</definedName>
    <definedName name="QJ" localSheetId="11">INDEX(#REF!,MATCH(#REF!,#REF!,0))</definedName>
    <definedName name="QJ">INDEX('[55] '!$B$1:$B$18,MATCH('[55]  '!$L$441,'[55] '!$A$1:$A$18,0))</definedName>
    <definedName name="QK" localSheetId="11">INDEX(#REF!,MATCH(#REF!,#REF!,0))</definedName>
    <definedName name="QK">INDEX('[55] '!$B$1:$B$18,MATCH('[55]  '!$L$443,'[55] '!$A$1:$A$18,0))</definedName>
    <definedName name="QL" localSheetId="11">INDEX(#REF!,MATCH(#REF!,#REF!,0))</definedName>
    <definedName name="QL">INDEX('[55] '!$B$1:$B$18,MATCH('[55]  '!$L$445,'[55] '!$A$1:$A$18,0))</definedName>
    <definedName name="Ql___0">#REF!</definedName>
    <definedName name="Ql___13">#REF!</definedName>
    <definedName name="QM" localSheetId="11">INDEX(#REF!,MATCH(#REF!,#REF!,0))</definedName>
    <definedName name="QM">INDEX('[55] '!$B$1:$B$18,MATCH('[55]  '!$L$447,'[55] '!$A$1:$A$18,0))</definedName>
    <definedName name="qq">#REF!</definedName>
    <definedName name="QQ_1">NA()</definedName>
    <definedName name="qqq">#REF!</definedName>
    <definedName name="QQQQ" localSheetId="11">{"form-D1",#N/A,FALSE,"FORM-D1";"form-D1_amt",#N/A,FALSE,"FORM-D1"}</definedName>
    <definedName name="QQQQ">{"form-D1",#N/A,FALSE,"FORM-D1";"form-D1_amt",#N/A,FALSE,"FORM-D1"}</definedName>
    <definedName name="QQQQ_1">NA()</definedName>
    <definedName name="QQQQQQQQQQ">#REF!</definedName>
    <definedName name="Qr">#REF!</definedName>
    <definedName name="qryEqptOrdDelyETAProfile_byConstrMgr">#REF!</definedName>
    <definedName name="qryEqptOrdPODelProfile_ByConstrMgr">#REF!</definedName>
    <definedName name="Qspan">#REF!</definedName>
    <definedName name="Qt">#REF!</definedName>
    <definedName name="QTY">#REF!</definedName>
    <definedName name="QTY_1">"#REF!"</definedName>
    <definedName name="QTY_2">"#REF!"</definedName>
    <definedName name="Qty_as_on_apr">#REF!</definedName>
    <definedName name="QUANTITY" localSheetId="17">#REF!</definedName>
    <definedName name="QUANTITY" localSheetId="10">#REF!</definedName>
    <definedName name="QUANTITY">#REF!</definedName>
    <definedName name="Quote_Rev_No">#REF!</definedName>
    <definedName name="Qv">#REF!</definedName>
    <definedName name="qw" localSheetId="11">{"'PROFITABILITY'!$A$1:$F$45"}</definedName>
    <definedName name="qw">{"'PROFITABILITY'!$A$1:$F$45"}</definedName>
    <definedName name="qwer">#REF!</definedName>
    <definedName name="qwerty">#REF!</definedName>
    <definedName name="r_">#REF!</definedName>
    <definedName name="R___variation_factor_in_capacity_per_degree_Celcius">#REF!</definedName>
    <definedName name="RA" localSheetId="11">INDEX(#REF!,MATCH(#REF!,#REF!,0))</definedName>
    <definedName name="RA">INDEX('[55] '!$B$1:$B$18,MATCH('[55]  '!$L$449,'[55] '!$A$1:$A$18,0))</definedName>
    <definedName name="raaa" localSheetId="11">{"'Sheet1'!$A$4386:$N$4591"}</definedName>
    <definedName name="raaa">{"'Sheet1'!$A$4386:$N$4591"}</definedName>
    <definedName name="RAB_GI_Mranggen">#REF!</definedName>
    <definedName name="Rac">#REF!</definedName>
    <definedName name="RAD">#REF!</definedName>
    <definedName name="Radio" localSheetId="11">{"'PROFITABILITY'!$A$1:$F$45"}</definedName>
    <definedName name="Radio">{"'PROFITABILITY'!$A$1:$F$45"}</definedName>
    <definedName name="RaftD">#REF!</definedName>
    <definedName name="RaftSlbThk">#REF!</definedName>
    <definedName name="raghu" localSheetId="11">#REF!</definedName>
    <definedName name="raghu">#REF!</definedName>
    <definedName name="rahee" localSheetId="11">{#N/A,#N/A,FALSE,"CCTV"}</definedName>
    <definedName name="rahee">{#N/A,#N/A,FALSE,"CCTV"}</definedName>
    <definedName name="rahee2" localSheetId="11">{#N/A,#N/A,FALSE,"CCTV"}</definedName>
    <definedName name="rahee2">{#N/A,#N/A,FALSE,"CCTV"}</definedName>
    <definedName name="RAIL">#REF!</definedName>
    <definedName name="Raj" localSheetId="11">{"'Sheet1'!$A$4386:$N$4591"}</definedName>
    <definedName name="Raj">{"'Sheet1'!$A$4386:$N$4591"}</definedName>
    <definedName name="raja" localSheetId="11">#REF!</definedName>
    <definedName name="raja">#REF!</definedName>
    <definedName name="RAJEEV_ERECTORS" localSheetId="17">#REF!</definedName>
    <definedName name="RAJEEV_ERECTORS" localSheetId="10">#REF!</definedName>
    <definedName name="RAJEEV_ERECTORS">#REF!</definedName>
    <definedName name="rakesh">#REF!</definedName>
    <definedName name="ram">#REF!</definedName>
    <definedName name="Rango_a_imprimir">#REF!</definedName>
    <definedName name="RAPS">#REF!</definedName>
    <definedName name="RARA" localSheetId="17">#REF!</definedName>
    <definedName name="RARA" localSheetId="10">#REF!</definedName>
    <definedName name="rara" localSheetId="11">[150]E1!$R$3</definedName>
    <definedName name="RARA">#REF!</definedName>
    <definedName name="RATE">#REF!</definedName>
    <definedName name="RATE___0">#REF!</definedName>
    <definedName name="rate0">[151]SUMMARY!$A$3:$E$1159</definedName>
    <definedName name="RATEST">#REF!</definedName>
    <definedName name="raverage">#REF!</definedName>
    <definedName name="RAVI" localSheetId="17">#REF!</definedName>
    <definedName name="RAVI" localSheetId="10">#REF!</definedName>
    <definedName name="RAVI">#REF!</definedName>
    <definedName name="RawAgencyPrice">#REF!</definedName>
    <definedName name="RawData">#REF!</definedName>
    <definedName name="RB" localSheetId="11">INDEX(#REF!,MATCH(#REF!,#REF!,0))</definedName>
    <definedName name="RB">INDEX('[55] '!$B$1:$B$18,MATCH('[55]  '!$L$451,'[55] '!$A$1:$A$18,0))</definedName>
    <definedName name="RBData">#REF!</definedName>
    <definedName name="RC_" localSheetId="11">INDEX(#REF!,MATCH(#REF!,#REF!,0))</definedName>
    <definedName name="RC_">INDEX('[55] '!$B$1:$B$18,MATCH('[55]  '!$L$453,'[55] '!$A$1:$A$18,0))</definedName>
    <definedName name="RCArea">#REF!</definedName>
    <definedName name="RCC">#REF!</definedName>
    <definedName name="RCCpipe300">#REF!</definedName>
    <definedName name="RCCpipe600">#REF!</definedName>
    <definedName name="RCD">#REF!</definedName>
    <definedName name="RCS">#REF!</definedName>
    <definedName name="RCT">#REF!</definedName>
    <definedName name="RD" localSheetId="11">INDEX(#REF!,MATCH(#REF!,#REF!,0))</definedName>
    <definedName name="RD">INDEX('[55] '!$B$1:$B$18,MATCH('[55]  '!$L$455,'[55] '!$A$1:$A$18,0))</definedName>
    <definedName name="rdc">#REF!</definedName>
    <definedName name="re" localSheetId="11">#REF!</definedName>
    <definedName name="RE">INDEX('[55] '!$B$1:$B$18,MATCH('[55]  '!$L$457,'[55] '!$A$1:$A$18,0))</definedName>
    <definedName name="Re___0">#REF!</definedName>
    <definedName name="Re___13">#REF!</definedName>
    <definedName name="re_bar">#REF!</definedName>
    <definedName name="RE_SIZE">#REF!</definedName>
    <definedName name="REACT220CTL">#REF!</definedName>
    <definedName name="REACT220FIRE">#REF!</definedName>
    <definedName name="REACT500">#REF!</definedName>
    <definedName name="REACT500CTL">#REF!</definedName>
    <definedName name="REACT500FIRE">#REF!</definedName>
    <definedName name="REBAR">#REF!</definedName>
    <definedName name="REC6RD">#REF!</definedName>
    <definedName name="RECAPITUL">#REF!</definedName>
    <definedName name="Receivables_yearwise" localSheetId="11">#REF!</definedName>
    <definedName name="Receivables_yearwise">#REF!</definedName>
    <definedName name="RECORD">#REF!</definedName>
    <definedName name="RECOUT">#REF!</definedName>
    <definedName name="rect_4_415">#REF!</definedName>
    <definedName name="RED">#REF!</definedName>
    <definedName name="ref">#REF!</definedName>
    <definedName name="Ref__EUS_632_FDN_001">#REF!</definedName>
    <definedName name="Ref__EUS_632_FDN_002">#REF!</definedName>
    <definedName name="region">#REF!</definedName>
    <definedName name="REGULAR_STAFF_ENTRY">'[28]INPUT SHEET'!$B$462:$B$486</definedName>
    <definedName name="rel">#REF!</definedName>
    <definedName name="Rel.per">#REF!</definedName>
    <definedName name="Rel.perm">#REF!</definedName>
    <definedName name="REN">#REF!</definedName>
    <definedName name="RENT">#REF!</definedName>
    <definedName name="REP">#REF!</definedName>
    <definedName name="Repairs">#REF!</definedName>
    <definedName name="req">#REF!</definedName>
    <definedName name="requi">#REF!</definedName>
    <definedName name="Reselects">#REF!</definedName>
    <definedName name="resistivite">#REF!</definedName>
    <definedName name="Result33">#REF!</definedName>
    <definedName name="Result51">#REF!</definedName>
    <definedName name="Result61">#REF!</definedName>
    <definedName name="Rev" localSheetId="11">#REF!</definedName>
    <definedName name="Rev">#REF!</definedName>
    <definedName name="revconstn">#REF!</definedName>
    <definedName name="REVISION">#REF!</definedName>
    <definedName name="REVSTATUS" localSheetId="11">#REF!</definedName>
    <definedName name="REVSTATUS">#REF!</definedName>
    <definedName name="revstatuspage1">#REF!</definedName>
    <definedName name="revstatuspage2">#REF!</definedName>
    <definedName name="RevTable">#REF!</definedName>
    <definedName name="RF" localSheetId="11">{#N/A,#N/A,FALSE,"CCTV"}</definedName>
    <definedName name="RF">INDEX('[55] '!$B$1:$B$18,MATCH('[55]  '!$L$459,'[55] '!$A$1:$A$18,0))</definedName>
    <definedName name="RFP003A">#REF!</definedName>
    <definedName name="RFP003B">#REF!</definedName>
    <definedName name="RFP003C">#REF!</definedName>
    <definedName name="RFP003D">#REF!</definedName>
    <definedName name="RFP003E">#REF!</definedName>
    <definedName name="RFP003F">#REF!</definedName>
    <definedName name="RFP004Material_Total_LC">#REF!</definedName>
    <definedName name="RFP004Materiall_Total_FC">#REF!</definedName>
    <definedName name="RFP012DL_Total_MM">#REF!</definedName>
    <definedName name="rfsaf" localSheetId="11">{"'PROFITABILITY'!$A$1:$F$45"}</definedName>
    <definedName name="rfsaf">{"'PROFITABILITY'!$A$1:$F$45"}</definedName>
    <definedName name="RG" localSheetId="11">INDEX(#REF!,MATCH(#REF!,#REF!,0))</definedName>
    <definedName name="RG">INDEX('[55] '!$B$1:$B$18,MATCH('[55]  '!$L$461,'[55] '!$A$1:$A$18,0))</definedName>
    <definedName name="rgs">#REF!</definedName>
    <definedName name="RH" localSheetId="11">INDEX(#REF!,MATCH(#REF!,#REF!,0))</definedName>
    <definedName name="RH">INDEX('[55] '!$B$1:$B$18,MATCH('[55]  '!$L$463,'[55] '!$A$1:$A$18,0))</definedName>
    <definedName name="rho">#REF!</definedName>
    <definedName name="RI" localSheetId="11">INDEX(#REF!,MATCH(#REF!,#REF!,0))</definedName>
    <definedName name="RI">INDEX('[55] '!$B$1:$B$18,MATCH('[55]  '!$L$465,'[55] '!$A$1:$A$18,0))</definedName>
    <definedName name="ric">#REF!</definedName>
    <definedName name="rig">#REF!</definedName>
    <definedName name="rishraetc">#REF!</definedName>
    <definedName name="Rising_CI">'[152]Rising Main'!$C$37:$G$62</definedName>
    <definedName name="Rising_Design">'[152]Rising Main'!$C$1:$E$28</definedName>
    <definedName name="risk">#REF!</definedName>
    <definedName name="risk1">#REF!</definedName>
    <definedName name="risk3">#REF!</definedName>
    <definedName name="RiskAfterRecalcMacro">""</definedName>
    <definedName name="RiskAfterSimMacro">""</definedName>
    <definedName name="RiskBeforeRecalcMacro">""</definedName>
    <definedName name="RiskBeforeSimMacro">""</definedName>
    <definedName name="RiskCollectDistributionSamples">2</definedName>
    <definedName name="RiskFixedSeed">1</definedName>
    <definedName name="RiskHasSettings">6</definedName>
    <definedName name="RiskMinimizeOnStart">FALSE</definedName>
    <definedName name="RiskMonitorConvergence">FALSE</definedName>
    <definedName name="RiskMultipleCPUSupportEnabled">TRUE</definedName>
    <definedName name="RiskNumIterations">1000</definedName>
    <definedName name="RiskNumSimulations">1</definedName>
    <definedName name="RiskPauseOnError">FALSE</definedName>
    <definedName name="RiskRunAfterRecalcMacro">FALSE</definedName>
    <definedName name="RiskRunAfterSimMacro">FALSE</definedName>
    <definedName name="RiskRunBeforeRecalcMacro">FALSE</definedName>
    <definedName name="RiskRunBeforeSimMacro">FALSE</definedName>
    <definedName name="RiskSamplingType">2</definedName>
    <definedName name="RiskStandardRecalc">1</definedName>
    <definedName name="RiskUpdateDisplay">FALSE</definedName>
    <definedName name="RiskUseDifferentSeedForEachSim">FALSE</definedName>
    <definedName name="RiskUseFixedSeed">FALSE</definedName>
    <definedName name="RiskUseMultipleCPUs">TRUE</definedName>
    <definedName name="RiverGodavari">#REF!</definedName>
    <definedName name="RJ" localSheetId="11">INDEX(#REF!,MATCH(#REF!,#REF!,0))</definedName>
    <definedName name="RJ">INDEX('[55] '!$B$1:$B$18,MATCH('[55]  '!$L$467,'[55] '!$A$1:$A$18,0))</definedName>
    <definedName name="RK" localSheetId="11">INDEX(#REF!,MATCH(#REF!,#REF!,0))</definedName>
    <definedName name="RK">INDEX('[55] '!$B$1:$B$18,MATCH('[55]  '!$L$469,'[55] '!$A$1:$A$18,0))</definedName>
    <definedName name="RL" localSheetId="11">INDEX(#REF!,MATCH(#REF!,#REF!,0))</definedName>
    <definedName name="RL">INDEX('[55] '!$B$1:$B$18,MATCH('[55]  '!$L$471,'[55] '!$A$1:$A$18,0))</definedName>
    <definedName name="Rl___0">#REF!</definedName>
    <definedName name="Rl___13">#REF!</definedName>
    <definedName name="rldif">#REF!</definedName>
    <definedName name="rldis">#REF!</definedName>
    <definedName name="Rlead">#REF!</definedName>
    <definedName name="RLPS">#REF!</definedName>
    <definedName name="RM" localSheetId="11">INDEX(#REF!,MATCH(#REF!,#REF!,0))</definedName>
    <definedName name="RM">INDEX('[55] '!$B$1:$B$18,MATCH('[55]  '!$L$473,'[55] '!$A$1:$A$18,0))</definedName>
    <definedName name="rmcaccp">#REF!</definedName>
    <definedName name="rmcecp">#REF!</definedName>
    <definedName name="rmcmcc.1">#REF!</definedName>
    <definedName name="rmcmcc.2">#REF!</definedName>
    <definedName name="rmcmcc.3">#REF!</definedName>
    <definedName name="rmcmltsb">#REF!</definedName>
    <definedName name="rmcmsb.ups">#REF!</definedName>
    <definedName name="rmcsmsb.1">#REF!</definedName>
    <definedName name="rmcsmsb.2">#REF!</definedName>
    <definedName name="rmcsmsb.3">#REF!</definedName>
    <definedName name="rmcsmsb.b">#REF!</definedName>
    <definedName name="rmcsmsb.g">#REF!</definedName>
    <definedName name="rmcsmsb.lab">#REF!</definedName>
    <definedName name="rmcsmsb.main">#REF!</definedName>
    <definedName name="rmcsmsb.t">#REF!</definedName>
    <definedName name="rmcsmsb.ups">#REF!</definedName>
    <definedName name="rmcup.1">#REF!</definedName>
    <definedName name="rmcup.2">#REF!</definedName>
    <definedName name="robot">#REF!</definedName>
    <definedName name="ROCE.R">'[153]TS-TC'!$K$1:$L$3</definedName>
    <definedName name="rockexcavation">'[101]Master Rates'!$D$7</definedName>
    <definedName name="RODS">#REF!</definedName>
    <definedName name="roller8MT">'[74]Machinary_Road Work'!$K$47</definedName>
    <definedName name="ROLLFCCASHFLOW" localSheetId="11">#REF!</definedName>
    <definedName name="ROLLFCCASHFLOW">#REF!</definedName>
    <definedName name="ROLLFCWKGS" localSheetId="11">#REF!</definedName>
    <definedName name="ROLLFCWKGS">#REF!</definedName>
    <definedName name="ROLLGFC" localSheetId="11">#REF!</definedName>
    <definedName name="ROLLGFC">#REF!</definedName>
    <definedName name="root1">#REF!</definedName>
    <definedName name="root2">#REF!</definedName>
    <definedName name="root3">#REF!</definedName>
    <definedName name="rorp">#REF!</definedName>
    <definedName name="rosid">#REF!</definedName>
    <definedName name="ROTARY">'[24]Cost of O &amp; O'!$F$28</definedName>
    <definedName name="rousd">#REF!</definedName>
    <definedName name="rout_t">#REF!</definedName>
    <definedName name="Roxy">#REF!</definedName>
    <definedName name="rp">#REF!</definedName>
    <definedName name="RPROT220">#REF!</definedName>
    <definedName name="RPROT500">#REF!</definedName>
    <definedName name="RPRTO500">#REF!</definedName>
    <definedName name="RPRTOT500">#REF!</definedName>
    <definedName name="rr">#REF!</definedName>
    <definedName name="RRecorderecorder">#REF!</definedName>
    <definedName name="Rrelay">#REF!</definedName>
    <definedName name="rrrr" localSheetId="11">#REF!</definedName>
    <definedName name="rrrr">'[1]Price Working -SRP'!#REF!</definedName>
    <definedName name="RRRRRRRRRRRRRRRRRRRRRR">#REF!</definedName>
    <definedName name="RRstones">#REF!</definedName>
    <definedName name="Rs" localSheetId="11">#REF!</definedName>
    <definedName name="RS">IFERROR(LEFT(INDEX('[55]Ins Hosting'!$F$3:$F$123,MATCH('[55]  '!$C1,'[55]Ins Hosting'!$C$3:$C$123,0)),3),"")</definedName>
    <definedName name="Rs___0">#REF!</definedName>
    <definedName name="Rs___13">#REF!</definedName>
    <definedName name="rsat">#REF!</definedName>
    <definedName name="Rse">#REF!</definedName>
    <definedName name="Rse___0">#REF!</definedName>
    <definedName name="Rse___13">#REF!</definedName>
    <definedName name="RSP">#REF!</definedName>
    <definedName name="Rt">#REF!</definedName>
    <definedName name="rtferty" localSheetId="11">#REF!</definedName>
    <definedName name="rtferty">'[14]Price Working -SRP'!#REF!</definedName>
    <definedName name="rtfr">#REF!</definedName>
    <definedName name="rts">#REF!</definedName>
    <definedName name="RTU1_AI">#REF!</definedName>
    <definedName name="RTU1_DI">#REF!</definedName>
    <definedName name="RTU1_DO">#REF!</definedName>
    <definedName name="RTU1_PC">#REF!</definedName>
    <definedName name="RTU2_AI">#REF!</definedName>
    <definedName name="RTU2_DI">#REF!</definedName>
    <definedName name="RTU2_DO">#REF!</definedName>
    <definedName name="RTU2_PC">#REF!</definedName>
    <definedName name="RUPEES">#REF!</definedName>
    <definedName name="RUPEES_1">#REF!</definedName>
    <definedName name="rx">#REF!</definedName>
    <definedName name="rxearthing">#REF!</definedName>
    <definedName name="ry">'[63]FORM-16'!$A$1:$J$61</definedName>
    <definedName name="s" localSheetId="11">#REF!</definedName>
    <definedName name="S">'[154]CFL-KIM'!$G$1</definedName>
    <definedName name="s.f">#REF!</definedName>
    <definedName name="s_1" localSheetId="11">{"'PROFITABILITY'!$A$1:$F$45"}</definedName>
    <definedName name="s_1">{"'PROFITABILITY'!$A$1:$F$45"}</definedName>
    <definedName name="SA" localSheetId="11">#REF!</definedName>
    <definedName name="SA">INDEX('[55] '!$B$1:$B$18,MATCH('[55]  '!$L$475,'[55] '!$A$1:$A$18,0))</definedName>
    <definedName name="SAFAFSDF" localSheetId="17">#REF!</definedName>
    <definedName name="SAFAFSDF" localSheetId="10">#REF!</definedName>
    <definedName name="SAFAFSDF">#REF!</definedName>
    <definedName name="sak">#REF!</definedName>
    <definedName name="sal">#REF!</definedName>
    <definedName name="salar">#REF!</definedName>
    <definedName name="SALARIES___WAGES">#REF!</definedName>
    <definedName name="salary">#REF!</definedName>
    <definedName name="SALEFACT" localSheetId="11">#REF!</definedName>
    <definedName name="SALEFACT">#REF!</definedName>
    <definedName name="SALESPLAN">#REF!</definedName>
    <definedName name="SAME" localSheetId="17">#REF!</definedName>
    <definedName name="SAME" localSheetId="10">#REF!</definedName>
    <definedName name="SAME">#REF!</definedName>
    <definedName name="Sand_124">'[80]Rate Analysis'!$D$435</definedName>
    <definedName name="sand124">[29]Analysis!$D$435</definedName>
    <definedName name="SandI_Mobi_Mth">#REF!</definedName>
    <definedName name="SandI_Mth">#REF!</definedName>
    <definedName name="SandMT">'[64]Basic Rates'!$E$10</definedName>
    <definedName name="Sanitary">#REF!</definedName>
    <definedName name="SAP_SUMM" localSheetId="11">#REF!</definedName>
    <definedName name="SAP_SUMM">#REF!</definedName>
    <definedName name="sarava">#REF!</definedName>
    <definedName name="sarita" localSheetId="11">#REF!</definedName>
    <definedName name="sarita">#REF!</definedName>
    <definedName name="sary">'[106]FORM-16'!$A$1:$J$61</definedName>
    <definedName name="SATYA">#REF!</definedName>
    <definedName name="SAUN">#REF!</definedName>
    <definedName name="SB" localSheetId="11">INDEX(#REF!,MATCH(#REF!,#REF!,0))</definedName>
    <definedName name="SB">INDEX('[55] '!$B$1:$B$18,MATCH('[55]  '!$L$477,'[55] '!$A$1:$A$18,0))</definedName>
    <definedName name="SC" localSheetId="11">INDEX(#REF!,MATCH(#REF!,#REF!,0))</definedName>
    <definedName name="SC">INDEX('[55] '!$B$1:$B$18,MATCH('[55]  '!$L$479,'[55] '!$A$1:$A$18,0))</definedName>
    <definedName name="SC_Ave">#REF!</definedName>
    <definedName name="SC_Mobi_Mth">#REF!</definedName>
    <definedName name="SC_MP_Peak">#REF!</definedName>
    <definedName name="SC_Mth">#REF!</definedName>
    <definedName name="SC_percentage">#REF!</definedName>
    <definedName name="SC_SALE_FACT">#REF!</definedName>
    <definedName name="SC_Sales">#REF!</definedName>
    <definedName name="SCADA">#REF!</definedName>
    <definedName name="SCADA220">#REF!</definedName>
    <definedName name="SCADA220SS">#REF!</definedName>
    <definedName name="scale">#REF!</definedName>
    <definedName name="scbwo">#REF!</definedName>
    <definedName name="scf">#REF!</definedName>
    <definedName name="SCH">#REF!</definedName>
    <definedName name="sch.40">#REF!</definedName>
    <definedName name="schedule" localSheetId="11">{"form-D1",#N/A,FALSE,"FORM-D1";"form-D1_amt",#N/A,FALSE,"FORM-D1"}</definedName>
    <definedName name="schedule">{"form-D1",#N/A,FALSE,"FORM-D1";"form-D1_amt",#N/A,FALSE,"FORM-D1"}</definedName>
    <definedName name="SCHEDULE_NO._1">#REF!</definedName>
    <definedName name="SCHEDULE_NO._10___Loans___Advances">#REF!</definedName>
    <definedName name="SCHEDULE_NO._11a___Current_Liabilities">#REF!</definedName>
    <definedName name="SCHEDULE_NO._11b___Provisions">#REF!</definedName>
    <definedName name="SCHEDULE_NO._2___Reserves___Surplus_P__L">#REF!</definedName>
    <definedName name="SCHEDULE_NO._4___UnSecured_Loans">#REF!</definedName>
    <definedName name="SCHEDULE_NO._5___Fixed_Assets">#REF!</definedName>
    <definedName name="SCHEDULE_NO._6___Investments">#REF!</definedName>
    <definedName name="SCHEDULE_NO._6a___Interest_accrued_on_Investments">#REF!</definedName>
    <definedName name="SCHEDULE_NO._7___Inventories">#REF!</definedName>
    <definedName name="SCHEDULE_NO._8___Sundry_Debtors">#REF!</definedName>
    <definedName name="SCHEDULE_NO._9___Bank_Balances">#REF!</definedName>
    <definedName name="SCHEDULE_NO_10">#REF!</definedName>
    <definedName name="SCHEDULE_NO_13">#REF!</definedName>
    <definedName name="ScheduleArea">#REF!</definedName>
    <definedName name="ScheduleName">#REF!</definedName>
    <definedName name="ScheduleReference">#REF!</definedName>
    <definedName name="SchList">#REF!</definedName>
    <definedName name="SCIENCE">#REF!</definedName>
    <definedName name="Scope">[103]Data!$C$7</definedName>
    <definedName name="scrb">#REF!</definedName>
    <definedName name="sd" localSheetId="17">#REF!</definedName>
    <definedName name="sd" localSheetId="10">#REF!</definedName>
    <definedName name="Sd" localSheetId="11">#REF!</definedName>
    <definedName name="sd">#REF!</definedName>
    <definedName name="Sdate">#REF!</definedName>
    <definedName name="sdf">#REF!</definedName>
    <definedName name="SDF2A">#REF!</definedName>
    <definedName name="sdif">#REF!</definedName>
    <definedName name="sdjghkkjhg">#REF!</definedName>
    <definedName name="sdsdsd">#REF!</definedName>
    <definedName name="SE" localSheetId="11">INDEX(#REF!,MATCH(#REF!,#REF!,0))</definedName>
    <definedName name="SE">INDEX('[55] '!$B$1:$B$18,MATCH('[55]  '!$L$483,'[55] '!$A$1:$A$18,0))</definedName>
    <definedName name="se_">#REF!</definedName>
    <definedName name="SEAL">#REF!</definedName>
    <definedName name="SEAL1">#REF!</definedName>
    <definedName name="sect_table">#REF!:#REF!</definedName>
    <definedName name="SECTAB">#REF!:#REF!</definedName>
    <definedName name="SECTION">#REF!</definedName>
    <definedName name="sedf" localSheetId="11">{"Cost Summary",#N/A,FALSE,"B";"Cost Detail 1",#N/A,FALSE,"C";"Cost Detail 2",#N/A,FALSE,"C"}</definedName>
    <definedName name="sedf">{"Cost Summary",#N/A,FALSE,"B";"Cost Detail 1",#N/A,FALSE,"C";"Cost Detail 2",#N/A,FALSE,"C"}</definedName>
    <definedName name="sek">#REF!</definedName>
    <definedName name="SEK_C">#REF!</definedName>
    <definedName name="Sel_Choice_Rail_OHE">#REF!</definedName>
    <definedName name="Sel_SiteInfra_Rail_OHE">#REF!</definedName>
    <definedName name="Select">#REF!</definedName>
    <definedName name="SelectD1OrC1">#REF!</definedName>
    <definedName name="SelectLessOrExcess">#REF!</definedName>
    <definedName name="semiskill">'[101]RATES (2)'!$L$59</definedName>
    <definedName name="SER_TAX">#REF!</definedName>
    <definedName name="Service">#REF!</definedName>
    <definedName name="ServiceTax">#REF!</definedName>
    <definedName name="SESHA_SAI_CONSTRUCTION" localSheetId="17">#REF!</definedName>
    <definedName name="SESHA_SAI_CONSTRUCTION" localSheetId="10">#REF!</definedName>
    <definedName name="SESHA_SAI_CONSTRUCTION">#REF!</definedName>
    <definedName name="sf" localSheetId="11">#REF!</definedName>
    <definedName name="SF">INDEX('[55] '!$B$1:$B$18,MATCH('[55]  '!$L$485,'[55] '!$A$1:$A$18,0))</definedName>
    <definedName name="sfcon_idr">#REF!</definedName>
    <definedName name="sfcon_usd">#REF!</definedName>
    <definedName name="sfd" localSheetId="11">#REF!</definedName>
    <definedName name="sfd">[155]Cur!$A$8:$A$16</definedName>
    <definedName name="sfdism">#REF!</definedName>
    <definedName name="sfdism_idr">#REF!</definedName>
    <definedName name="sfdism_usd">#REF!</definedName>
    <definedName name="sfearthing_idr">#REF!</definedName>
    <definedName name="sfearthing_usd">#REF!</definedName>
    <definedName name="sfew_idr">#REF!</definedName>
    <definedName name="sfew_usd">#REF!</definedName>
    <definedName name="sffew_idr">#REF!</definedName>
    <definedName name="sffg">#REF!</definedName>
    <definedName name="sffitting_idr">#REF!</definedName>
    <definedName name="sffitting_usd">#REF!</definedName>
    <definedName name="sffound_idr">#REF!</definedName>
    <definedName name="sffound_usd">#REF!</definedName>
    <definedName name="sfinstall">#REF!</definedName>
    <definedName name="sfinsul_idr">#REF!</definedName>
    <definedName name="sfinsul_usd">#REF!</definedName>
    <definedName name="sfjk" localSheetId="11">#REF!</definedName>
    <definedName name="sfjk">[156]Cur!$A$8:$A$16</definedName>
    <definedName name="sfmisc">#REF!</definedName>
    <definedName name="sfmisc_idr">#REF!</definedName>
    <definedName name="sfmisc_usd">#REF!</definedName>
    <definedName name="sfmisce_idr">#REF!</definedName>
    <definedName name="sfnumplate_idr">#REF!</definedName>
    <definedName name="sfnumplate_usd">#REF!</definedName>
    <definedName name="SFR">#REF!</definedName>
    <definedName name="sfsurvey_idr">#REF!</definedName>
    <definedName name="sfsurvey_usd">#REF!</definedName>
    <definedName name="sftest_idr">#REF!</definedName>
    <definedName name="sftest_usd">#REF!</definedName>
    <definedName name="sftower_idr">#REF!</definedName>
    <definedName name="sftower_usd">#REF!</definedName>
    <definedName name="sftransport">#REF!</definedName>
    <definedName name="SG" localSheetId="11">#REF!</definedName>
    <definedName name="SG">INDEX('[55] '!$B$1:$B$18,MATCH('[55]  '!$L$487,'[55] '!$A$1:$A$18,0))</definedName>
    <definedName name="sg_304L">7.945</definedName>
    <definedName name="sg_316L">7.945</definedName>
    <definedName name="sg_317L">7.945</definedName>
    <definedName name="sg_70_30">8.921</definedName>
    <definedName name="sg_90_10">8.927</definedName>
    <definedName name="sg_brass">8.41</definedName>
    <definedName name="sg_bronze">7.78</definedName>
    <definedName name="sg_titanium">4.51</definedName>
    <definedName name="SH" localSheetId="11">#REF!</definedName>
    <definedName name="SH">INDEX('[55] '!$B$1:$B$18,MATCH('[55]  '!$L$489,'[55] '!$A$1:$A$18,0))</definedName>
    <definedName name="SHAB">#REF!</definedName>
    <definedName name="shaeff">'[24]Cost of O &amp; O'!$F$42</definedName>
    <definedName name="shajee">'[157]Malaysia incl. RET'!#REF!</definedName>
    <definedName name="Shakti">#REF!</definedName>
    <definedName name="sharada">185</definedName>
    <definedName name="SHEET">#REF!</definedName>
    <definedName name="sheet1" localSheetId="17">#REF!</definedName>
    <definedName name="sheet1" localSheetId="10">#REF!</definedName>
    <definedName name="sheet1">#REF!</definedName>
    <definedName name="sheet1___0">#REF!</definedName>
    <definedName name="sheet1___13">#REF!</definedName>
    <definedName name="sheet3">#REF!</definedName>
    <definedName name="SHELL___TUBE_DATA">#REF!</definedName>
    <definedName name="Shipping" localSheetId="1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OT">'[24]Cost of O &amp; O'!$F$35</definedName>
    <definedName name="shpe">#REF!</definedName>
    <definedName name="SHS">#REF!</definedName>
    <definedName name="SHTA">#REF!</definedName>
    <definedName name="Shuttering">#REF!</definedName>
    <definedName name="SHV">#REF!</definedName>
    <definedName name="SI" localSheetId="11">INDEX(#REF!,MATCH(#REF!,#REF!,0))</definedName>
    <definedName name="SI">INDEX('[55] '!$B$1:$B$18,MATCH('[55]  '!$L$491,'[55] '!$A$1:$A$18,0))</definedName>
    <definedName name="Side">#REF!</definedName>
    <definedName name="sigma0.2">#REF!</definedName>
    <definedName name="sigma0_2">#REF!</definedName>
    <definedName name="sigmab">#REF!</definedName>
    <definedName name="sigmah">#REF!</definedName>
    <definedName name="sigmat">#REF!</definedName>
    <definedName name="sii">#REF!</definedName>
    <definedName name="Sim1_FirstRow">#REF!</definedName>
    <definedName name="Sim1_LastRow">#REF!</definedName>
    <definedName name="Sim1_Param">#REF!</definedName>
    <definedName name="Sim1_Param2">#REF!</definedName>
    <definedName name="Sim1_RepCount">#REF!</definedName>
    <definedName name="Sim1_Seeds">#REF!</definedName>
    <definedName name="Sim1_SimData">#REF!</definedName>
    <definedName name="Sim1_TopRow">#REF!</definedName>
    <definedName name="SINC2">#REF!</definedName>
    <definedName name="SITE">#REF!</definedName>
    <definedName name="Site_est">#REF!</definedName>
    <definedName name="Site_office_rev_24.05.2005">#REF!</definedName>
    <definedName name="SIZE">#REF!</definedName>
    <definedName name="SIZEC">#REF!</definedName>
    <definedName name="SJ" localSheetId="11">INDEX(#REF!,MATCH(#REF!,#REF!,0))</definedName>
    <definedName name="SJ">INDEX('[55] '!$B$1:$B$18,MATCH('[55]  '!$L$493,'[55] '!$A$1:$A$18,0))</definedName>
    <definedName name="SK" localSheetId="11">INDEX(#REF!,MATCH(#REF!,#REF!,0))</definedName>
    <definedName name="SK">INDEX('[55] '!$B$1:$B$18,MATCH('[55]  '!$L$495,'[55] '!$A$1:$A$18,0))</definedName>
    <definedName name="Skill">[125]Inputs!$D$9</definedName>
    <definedName name="skilled">#REF!</definedName>
    <definedName name="skirting">[158]eff!$E$27</definedName>
    <definedName name="SL" localSheetId="11">INDEX(#REF!,MATCH(#REF!,#REF!,0))</definedName>
    <definedName name="SL">INDEX('[55] '!$B$1:$B$18,MATCH('[55]  '!$L$497,'[55] '!$A$1:$A$18,0))</definedName>
    <definedName name="slab_p" localSheetId="11">{"form-D1",#N/A,FALSE,"FORM-D1";"form-D1_amt",#N/A,FALSE,"FORM-D1"}</definedName>
    <definedName name="slab_p">{"form-D1",#N/A,FALSE,"FORM-D1";"form-D1_amt",#N/A,FALSE,"FORM-D1"}</definedName>
    <definedName name="slab_p_1">NA()</definedName>
    <definedName name="SlabD">#REF!</definedName>
    <definedName name="slope">#REF!</definedName>
    <definedName name="SlopeAreaQ">#REF!</definedName>
    <definedName name="SlopeAreaQ___0">[159]Cor_01Br6_8!$A$1:$K$138</definedName>
    <definedName name="SM" localSheetId="11">INDEX(#REF!,MATCH(#REF!,#REF!,0))</definedName>
    <definedName name="SM">INDEX('[55] '!$B$1:$B$18,MATCH('[55]  '!$L$499,'[55] '!$A$1:$A$18,0))</definedName>
    <definedName name="SMP" localSheetId="11">INDEX(#REF!,MATCH(#REF!,#REF!,0))</definedName>
    <definedName name="SMP">INDEX('[55] '!$B$1:$B$18,MATCH('[55]  '!$L$549,'[55] '!$A$1:$A$18,0))</definedName>
    <definedName name="SMPL" localSheetId="11">INDEX(#REF!,MATCH(#REF!,#REF!,0))</definedName>
    <definedName name="SMPL">INDEX('[55] '!$B$1:$B$18,MATCH('[55]  '!$L$547,'[55] '!$A$1:$A$18,0))</definedName>
    <definedName name="smsb">#REF!</definedName>
    <definedName name="snlkjhsljbhdsjbkj">#REF!</definedName>
    <definedName name="SNS">"Picture 2"</definedName>
    <definedName name="soh">0%</definedName>
    <definedName name="Soil">[103]Data!$C$10:$C$15</definedName>
    <definedName name="SOL">#REF!</definedName>
    <definedName name="SortAREA">#REF!</definedName>
    <definedName name="Source_Price">#REF!</definedName>
    <definedName name="sourceF">#REF!</definedName>
    <definedName name="SourceV">#REF!</definedName>
    <definedName name="sp">4%</definedName>
    <definedName name="SpacerDamper" localSheetId="11">{"'PROFITABILITY'!$A$1:$F$45"}</definedName>
    <definedName name="SpacerDamper">{"'PROFITABILITY'!$A$1:$F$45"}</definedName>
    <definedName name="Spalls">#REF!</definedName>
    <definedName name="SPAN" localSheetId="11">VLOOKUP(#REF!&amp;#REF!,#REF!,4,FALSE)</definedName>
    <definedName name="SPAN">VLOOKUP(#REF!&amp;#REF!,'[55]  '!$B$7:$E$547,4,FALSE)</definedName>
    <definedName name="SPAR">#REF!</definedName>
    <definedName name="Spare" localSheetId="11">{"'PROFITABILITY'!$A$1:$F$45"}</definedName>
    <definedName name="Spare">{"'PROFITABILITY'!$A$1:$F$45"}</definedName>
    <definedName name="SPAVER">'[60]Cost of O &amp; O'!$F$21</definedName>
    <definedName name="SPEC_13">#REF!</definedName>
    <definedName name="SPEC_14">#REF!</definedName>
    <definedName name="SPEC_15">#REF!</definedName>
    <definedName name="SPEC_16">#REF!</definedName>
    <definedName name="SPEC_17">#REF!</definedName>
    <definedName name="SPEC_18">#REF!</definedName>
    <definedName name="SPEC_19">#REF!</definedName>
    <definedName name="SPEC_20">#REF!</definedName>
    <definedName name="SPEC_21">#REF!</definedName>
    <definedName name="SPEC_22">#REF!</definedName>
    <definedName name="SPEC_23">#REF!</definedName>
    <definedName name="SPEC_24">#REF!</definedName>
    <definedName name="SPEC_25">#REF!</definedName>
    <definedName name="SPEC2">#REF!</definedName>
    <definedName name="SpecialPrice">#REF!</definedName>
    <definedName name="spfactor">#REF!</definedName>
    <definedName name="Spl">#REF!</definedName>
    <definedName name="SPRINK">'[24]Cost of O &amp; O'!$F$23</definedName>
    <definedName name="SPTNP">[160]TABLES!$E$4:$F$57</definedName>
    <definedName name="SQRT__1___0.6___1.0">#REF!</definedName>
    <definedName name="SQRT__1___0_6___1_0">#REF!</definedName>
    <definedName name="SQRT__1___0_6___1_0___0">#REF!</definedName>
    <definedName name="SQRT__1___0_6___1_0___13">#REF!</definedName>
    <definedName name="sr">#REF!</definedName>
    <definedName name="sraica">#REF!</definedName>
    <definedName name="srcem">[161]RA!$P$27</definedName>
    <definedName name="srk" localSheetId="1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s" localSheetId="11">#REF!</definedName>
    <definedName name="SS">'[154]CFL-KIM'!$AA$1</definedName>
    <definedName name="SS400_401">#REF!</definedName>
    <definedName name="ss401_404">#REF!</definedName>
    <definedName name="ss405_408">#REF!</definedName>
    <definedName name="SS421_422">#REF!</definedName>
    <definedName name="ss421_424">#REF!</definedName>
    <definedName name="ss6_bop_f">#REF!</definedName>
    <definedName name="ss6_bop_v">#REF!</definedName>
    <definedName name="ss6_bop_w">#REF!</definedName>
    <definedName name="ss6_civ_f">#REF!</definedName>
    <definedName name="ss6_civ_v">#REF!</definedName>
    <definedName name="ss6_civ_w">#REF!</definedName>
    <definedName name="ss6_cond_f">#REF!</definedName>
    <definedName name="ss6_cond_v">#REF!</definedName>
    <definedName name="ss6_cond_w">#REF!</definedName>
    <definedName name="ss6_ct_f">#REF!</definedName>
    <definedName name="ss6_ct_v">#REF!</definedName>
    <definedName name="ss6_ct_w">#REF!</definedName>
    <definedName name="ss6_e_f">#REF!</definedName>
    <definedName name="ss6_e_v">#REF!</definedName>
    <definedName name="ss6_e_w">#REF!</definedName>
    <definedName name="ss6_ec_f">#REF!</definedName>
    <definedName name="ss6_ec_v">#REF!</definedName>
    <definedName name="ss6_ec_w">#REF!</definedName>
    <definedName name="ss6_fuel_f">#REF!</definedName>
    <definedName name="ss6_fuel_v">#REF!</definedName>
    <definedName name="ss6_fuel_w">#REF!</definedName>
    <definedName name="ss6_geno_f">#REF!</definedName>
    <definedName name="ss6_geno_v">#REF!</definedName>
    <definedName name="ss6_geno_w">#REF!</definedName>
    <definedName name="ss6_gt_f">#REF!</definedName>
    <definedName name="ss6_gt_v">#REF!</definedName>
    <definedName name="ss6_gt_w">#REF!</definedName>
    <definedName name="ss6_gtax_f">#REF!</definedName>
    <definedName name="ss6_gtax_v">#REF!</definedName>
    <definedName name="ss6_gtax_w">#REF!</definedName>
    <definedName name="ss6_hrsg_f">#REF!</definedName>
    <definedName name="ss6_hrsg_v">#REF!</definedName>
    <definedName name="ss6_hrsg_w">#REF!</definedName>
    <definedName name="ss6_ic_f">#REF!</definedName>
    <definedName name="ss6_ic_v">#REF!</definedName>
    <definedName name="ss6_ic_w">#REF!</definedName>
    <definedName name="ss6_st_f">#REF!</definedName>
    <definedName name="ss6_st_v">#REF!</definedName>
    <definedName name="ss6_st_w">#REF!</definedName>
    <definedName name="ss8_bop_f">#REF!</definedName>
    <definedName name="ss8_bop_v">#REF!</definedName>
    <definedName name="ss8_bop_w">#REF!</definedName>
    <definedName name="ss8_civ_f">#REF!</definedName>
    <definedName name="ss8_civ_v">#REF!</definedName>
    <definedName name="ss8_civ_w">#REF!</definedName>
    <definedName name="ss8_cond_f">#REF!</definedName>
    <definedName name="ss8_cond_v">#REF!</definedName>
    <definedName name="ss8_cond_w">#REF!</definedName>
    <definedName name="ss8_ct_f">#REF!</definedName>
    <definedName name="ss8_ct_v">#REF!</definedName>
    <definedName name="ss8_ct_w">#REF!</definedName>
    <definedName name="ss8_e_f">#REF!</definedName>
    <definedName name="ss8_e_v">#REF!</definedName>
    <definedName name="ss8_e_w">#REF!</definedName>
    <definedName name="ss8_ec_f">#REF!</definedName>
    <definedName name="ss8_ec_v">#REF!</definedName>
    <definedName name="ss8_ec_w">#REF!</definedName>
    <definedName name="ss8_fuel_f">#REF!</definedName>
    <definedName name="ss8_fuel_v">#REF!</definedName>
    <definedName name="ss8_fuel_w">#REF!</definedName>
    <definedName name="ss8_geno_f">#REF!</definedName>
    <definedName name="ss8_geno_v">#REF!</definedName>
    <definedName name="ss8_geno_w">#REF!</definedName>
    <definedName name="ss8_gt_f">#REF!</definedName>
    <definedName name="ss8_gt_v">#REF!</definedName>
    <definedName name="ss8_gt_w">#REF!</definedName>
    <definedName name="ss8_gtax_f">#REF!</definedName>
    <definedName name="ss8_gtax_v">#REF!</definedName>
    <definedName name="ss8_gtax_w">#REF!</definedName>
    <definedName name="ss8_hrsg_f">#REF!</definedName>
    <definedName name="ss8_hrsg_v">#REF!</definedName>
    <definedName name="ss8_hrsg_w">#REF!</definedName>
    <definedName name="ss8_ic_f">#REF!</definedName>
    <definedName name="ss8_ic_v">#REF!</definedName>
    <definedName name="ss8_ic_w">#REF!</definedName>
    <definedName name="ss8_st_f">#REF!</definedName>
    <definedName name="ss8_st_v">#REF!</definedName>
    <definedName name="ss8_st_w">#REF!</definedName>
    <definedName name="ss9_bop_f">#REF!</definedName>
    <definedName name="ss9_bop_v">#REF!</definedName>
    <definedName name="ss9_bop_w">#REF!</definedName>
    <definedName name="ss9_civ_f">#REF!</definedName>
    <definedName name="ss9_civ_v">#REF!</definedName>
    <definedName name="ss9_civ_w">#REF!</definedName>
    <definedName name="ss9_cond_f">#REF!</definedName>
    <definedName name="ss9_cond_v">#REF!</definedName>
    <definedName name="ss9_cond_w">#REF!</definedName>
    <definedName name="ss9_ct_f">#REF!</definedName>
    <definedName name="ss9_ct_v">#REF!</definedName>
    <definedName name="ss9_ct_w">#REF!</definedName>
    <definedName name="ss9_e_f">#REF!</definedName>
    <definedName name="ss9_e_v">#REF!</definedName>
    <definedName name="ss9_e_w">#REF!</definedName>
    <definedName name="ss9_ec_f">#REF!</definedName>
    <definedName name="ss9_ec_v">#REF!</definedName>
    <definedName name="ss9_ec_w">#REF!</definedName>
    <definedName name="ss9_fuel_f">#REF!</definedName>
    <definedName name="ss9_fuel_v">#REF!</definedName>
    <definedName name="ss9_fuel_w">#REF!</definedName>
    <definedName name="ss9_geno_f">#REF!</definedName>
    <definedName name="ss9_geno_v">#REF!</definedName>
    <definedName name="ss9_geno_w">#REF!</definedName>
    <definedName name="ss9_gt_f">#REF!</definedName>
    <definedName name="ss9_gt_v">#REF!</definedName>
    <definedName name="ss9_gt_w">#REF!</definedName>
    <definedName name="ss9_gtax_f">#REF!</definedName>
    <definedName name="ss9_gtax_v">#REF!</definedName>
    <definedName name="ss9_gtax_w">#REF!</definedName>
    <definedName name="ss9_hrsg_f">#REF!</definedName>
    <definedName name="ss9_hrsg_v">#REF!</definedName>
    <definedName name="ss9_hrsg_w">#REF!</definedName>
    <definedName name="ss9_ic_f">#REF!</definedName>
    <definedName name="ss9_ic_v">#REF!</definedName>
    <definedName name="ss9_ic_w">#REF!</definedName>
    <definedName name="ss9_st_f">#REF!</definedName>
    <definedName name="ss9_st_v">#REF!</definedName>
    <definedName name="ss9_st_w">#REF!</definedName>
    <definedName name="SSDFF">#REF!</definedName>
    <definedName name="ssf">#REF!</definedName>
    <definedName name="ssfsd">#REF!</definedName>
    <definedName name="Ssm">#REF!</definedName>
    <definedName name="SSS" localSheetId="17">#REF!</definedName>
    <definedName name="SSS" localSheetId="10">#REF!</definedName>
    <definedName name="SSS">#REF!</definedName>
    <definedName name="sss_1">#REF!</definedName>
    <definedName name="ssss">#REF!</definedName>
    <definedName name="sssss">#REF!</definedName>
    <definedName name="SSSSSS">[162]PROCTOR!#REF!</definedName>
    <definedName name="sssssssss" localSheetId="11">#REF!</definedName>
    <definedName name="sssssssss">'[108]Format - 4'!#REF!</definedName>
    <definedName name="SSSSSSSSSSSS">#REF!</definedName>
    <definedName name="ST" localSheetId="11">#REF!</definedName>
    <definedName name="ST">#REF!</definedName>
    <definedName name="st_list">#REF!</definedName>
    <definedName name="ST220CTL">#REF!</definedName>
    <definedName name="STA22SCADA">#REF!</definedName>
    <definedName name="STA2SCADA">#REF!</definedName>
    <definedName name="STA2STCTL">#REF!</definedName>
    <definedName name="STAFF">'[49]P Staff fac'!$C$4</definedName>
    <definedName name="Staff_and_IDL_Ave">#REF!</definedName>
    <definedName name="StaffGrades">#REF!</definedName>
    <definedName name="Stage">'[149]Fill this out first...'!$D$12</definedName>
    <definedName name="Staircase">#REF!</definedName>
    <definedName name="Staircase2">#REF!</definedName>
    <definedName name="StartLine">#REF!</definedName>
    <definedName name="state">[133]Sheet2!$A$1:$A$35</definedName>
    <definedName name="STATEMENT_1">#REF!</definedName>
    <definedName name="STATEMENT_2" localSheetId="11">#REF!</definedName>
    <definedName name="STATEMENT_2">[163]eoudesp!#REF!</definedName>
    <definedName name="STATEMENT_3">#REF!</definedName>
    <definedName name="STATEMENT_4">#REF!</definedName>
    <definedName name="Status">#REF!</definedName>
    <definedName name="STCTL">#REF!</definedName>
    <definedName name="STCTL2">#REF!</definedName>
    <definedName name="STCTL220">#REF!</definedName>
    <definedName name="STD" localSheetId="11">#REF!</definedName>
    <definedName name="STD">#REF!</definedName>
    <definedName name="ste">#REF!</definedName>
    <definedName name="steam_props">#REF!</definedName>
    <definedName name="steam_trap">#REF!</definedName>
    <definedName name="STEEL">#REF!</definedName>
    <definedName name="STEEL220">#REF!</definedName>
    <definedName name="stfr">#REF!</definedName>
    <definedName name="Stg_Sub">#REF!</definedName>
    <definedName name="Stg_Super">#REF!</definedName>
    <definedName name="STR">IFERROR(LEFT(INDEX(#REF!,MATCH(#REF!,#REF!,0)),3),"")</definedName>
    <definedName name="Str.1" localSheetId="11">{"form-D1",#N/A,FALSE,"FORM-D1";"form-D1_amt",#N/A,FALSE,"FORM-D1"}</definedName>
    <definedName name="Str.1">{"form-D1",#N/A,FALSE,"FORM-D1";"form-D1_amt",#N/A,FALSE,"FORM-D1"}</definedName>
    <definedName name="Stretch">#REF!</definedName>
    <definedName name="StrID">#REF!</definedName>
    <definedName name="StringingTool">OFFSET(#REF!,0,0,COUNTA(#REF!),1)</definedName>
    <definedName name="stru_det">#REF!</definedName>
    <definedName name="Structure" localSheetId="11">#REF!</definedName>
    <definedName name="Structure">#REF!</definedName>
    <definedName name="StructureType">#REF!</definedName>
    <definedName name="su">#REF!</definedName>
    <definedName name="Subcontract">#REF!</definedName>
    <definedName name="Subject">#REF!</definedName>
    <definedName name="SubTotalArea">#REF!</definedName>
    <definedName name="SubTotalPrice">#REF!</definedName>
    <definedName name="sum">#REF!</definedName>
    <definedName name="sumana">#REF!</definedName>
    <definedName name="SUMExtraCredit">#REF!</definedName>
    <definedName name="SUMIF">#REF!</definedName>
    <definedName name="SUMIFExtraCredit">#REF!</definedName>
    <definedName name="SUMM" localSheetId="11">#REF!</definedName>
    <definedName name="SUMM">'[164]CFL-KIM'!$Z$1</definedName>
    <definedName name="SUMMARY" localSheetId="11">#REF!</definedName>
    <definedName name="SUMMARY">#REF!</definedName>
    <definedName name="SUMMARY_OTHER_EXPS" localSheetId="11">#REF!</definedName>
    <definedName name="SUMMARY_OTHER_EXPS">#REF!</definedName>
    <definedName name="SummaryNew">#REF!</definedName>
    <definedName name="SUMMARYR" localSheetId="11">#REF!</definedName>
    <definedName name="SUMMARYR">'[164]CFL-KIM'!$G$1</definedName>
    <definedName name="Summaryy">#REF!</definedName>
    <definedName name="sump">#REF!</definedName>
    <definedName name="sumtotal">#REF!</definedName>
    <definedName name="sUNDR" localSheetId="11">#REF!</definedName>
    <definedName name="sUNDR">'[99]Format - 4'!#REF!</definedName>
    <definedName name="supb">'[83]Civil &amp; design'!$F$14</definedName>
    <definedName name="supc">'[83]Civil &amp; design'!$F$15</definedName>
    <definedName name="supervisor">[165]Inputs!$D$20</definedName>
    <definedName name="Supervisors">'[64]Basic Rates'!$C$6</definedName>
    <definedName name="supht">[166]Intro!$L$124</definedName>
    <definedName name="Supplies">#REF!</definedName>
    <definedName name="SUPPLY" localSheetId="17">#REF!</definedName>
    <definedName name="SUPPLY" localSheetId="10">#REF!</definedName>
    <definedName name="SUPPLY">#REF!</definedName>
    <definedName name="Supplykalpaka160714">#REF!</definedName>
    <definedName name="supplysch">#REF!</definedName>
    <definedName name="suresh123">#REF!</definedName>
    <definedName name="SurveyTool">OFFSET(#REF!,0,0,COUNTA(#REF!),1)</definedName>
    <definedName name="Sv">#REF!</definedName>
    <definedName name="swd_Adl_dis">#REF!</definedName>
    <definedName name="swd_cd">#REF!</definedName>
    <definedName name="swd_er">#REF!</definedName>
    <definedName name="swd_fi">#REF!</definedName>
    <definedName name="SWGR12">#REF!</definedName>
    <definedName name="SWGR345">#REF!</definedName>
    <definedName name="SWH">#REF!</definedName>
    <definedName name="SWH_">#REF!</definedName>
    <definedName name="swi">#REF!</definedName>
    <definedName name="sws">#REF!</definedName>
    <definedName name="swt">#REF!</definedName>
    <definedName name="t">#REF!</definedName>
    <definedName name="t___0">#REF!</definedName>
    <definedName name="t___13">#REF!</definedName>
    <definedName name="T_Type" localSheetId="11">IFERROR(VLOOKUP(#REF!,#REF!,2,FALSE)," ")</definedName>
    <definedName name="T_Type">IFERROR(VLOOKUP([55]FDN!$B1,'[55]Tower Schedule'!$B$3:$C$317,2,FALSE)," ")</definedName>
    <definedName name="T1_">#REF!</definedName>
    <definedName name="T2_">#REF!</definedName>
    <definedName name="T3_">#REF!</definedName>
    <definedName name="T4_">#REF!</definedName>
    <definedName name="Ta" localSheetId="11">#REF!</definedName>
    <definedName name="TA">INDEX('[55] '!$B$1:$B$18,MATCH('[55]  '!$L$501,'[55] '!$A$1:$A$18,0))</definedName>
    <definedName name="TAB">#REF!</definedName>
    <definedName name="Table">#REF!</definedName>
    <definedName name="Table1">#REF!</definedName>
    <definedName name="tableau1">#REF!</definedName>
    <definedName name="tables">#REF!</definedName>
    <definedName name="Taf">#REF!</definedName>
    <definedName name="tala" localSheetId="17">[102]A!#REF!</definedName>
    <definedName name="tala" localSheetId="10">[102]A!#REF!</definedName>
    <definedName name="tala" localSheetId="11">#REF!</definedName>
    <definedName name="tala">[102]A!#REF!</definedName>
    <definedName name="tala_1">#REF!</definedName>
    <definedName name="tala_1_1">"#N/A"</definedName>
    <definedName name="tala_2">#REF!</definedName>
    <definedName name="tamil">#REF!</definedName>
    <definedName name="Target" localSheetId="11">#REF!</definedName>
    <definedName name="Target">#REF!</definedName>
    <definedName name="Tav">#REF!</definedName>
    <definedName name="Tax">#REF!</definedName>
    <definedName name="TaxTV">10%</definedName>
    <definedName name="TaxXL">5%</definedName>
    <definedName name="TB" localSheetId="11">#REF!</definedName>
    <definedName name="TB">INDEX('[55] '!$B$1:$B$18,MATCH('[55]  '!$L$503,'[55] '!$A$1:$A$18,0))</definedName>
    <definedName name="TBL">#REF!</definedName>
    <definedName name="tbl_ProdInfo">#REF!</definedName>
    <definedName name="tc" localSheetId="11">#REF!</definedName>
    <definedName name="TC">INDEX('[55] '!$B$1:$B$18,MATCH('[55]  '!$L$505,'[55] '!$A$1:$A$18,0))</definedName>
    <definedName name="tcap">#REF!</definedName>
    <definedName name="tcr">#REF!</definedName>
    <definedName name="TD" localSheetId="11">INDEX('[167] '!$B$1:$B$18,MATCH('[167]  '!$L$507,'[167] '!$A$1:$A$18,0))</definedName>
    <definedName name="TD">INDEX('[55] '!$B$1:$B$18,MATCH('[55]  '!$L$507,'[55] '!$A$1:$A$18,0))</definedName>
    <definedName name="te" localSheetId="11">#REF!</definedName>
    <definedName name="TE">INDEX('[55] '!$B$1:$B$18,MATCH('[55]  '!$L$509,'[55] '!$A$1:$A$18,0))</definedName>
    <definedName name="TE_Rate" localSheetId="11">IFERROR(_xlfn.XLOOKUP(#REF!,#REF!,#REF!),"")</definedName>
    <definedName name="TE_Rate">IFERROR(_xlfn.XLOOKUP([55]EREC!$C1,[55]RATE!$A$3:$A$36,[55]RATE!$D$3:$D$36),"")</definedName>
    <definedName name="TEC_Inquiry_No">#REF!</definedName>
    <definedName name="TEE">#REF!</definedName>
    <definedName name="tel" localSheetId="11">#REF!</definedName>
    <definedName name="tel">#REF!</definedName>
    <definedName name="temp">#REF!</definedName>
    <definedName name="temp_strainer">#REF!</definedName>
    <definedName name="temp1">#REF!</definedName>
    <definedName name="tempcoeff">#REF!</definedName>
    <definedName name="Ten">#REF!</definedName>
    <definedName name="TenderNumberPS">#REF!</definedName>
    <definedName name="ter_vapi">#REF!</definedName>
    <definedName name="TEs">#REF!</definedName>
    <definedName name="TEs___0">#REF!</definedName>
    <definedName name="TEs___13">#REF!</definedName>
    <definedName name="TEST" localSheetId="17">#REF!</definedName>
    <definedName name="TEST" localSheetId="10">#REF!</definedName>
    <definedName name="test" localSheetId="11">#REF!</definedName>
    <definedName name="TEST">#REF!</definedName>
    <definedName name="TEST_1">"#REF!"</definedName>
    <definedName name="TEST0">#REF!</definedName>
    <definedName name="TEST1">#REF!</definedName>
    <definedName name="TEST10">#REF!</definedName>
    <definedName name="TEST11">#REF!</definedName>
    <definedName name="TEST12">#REF!</definedName>
    <definedName name="TEST13">#REF!</definedName>
    <definedName name="TEST14">#REF!</definedName>
    <definedName name="TEST2">#REF!</definedName>
    <definedName name="TEST3">#REF!</definedName>
    <definedName name="TEST4">#REF!</definedName>
    <definedName name="TEST5">#REF!</definedName>
    <definedName name="TEST6">#REF!</definedName>
    <definedName name="TEST7">#REF!</definedName>
    <definedName name="TEST8">#REF!</definedName>
    <definedName name="TEST9">#REF!</definedName>
    <definedName name="TESTHKEY">#REF!</definedName>
    <definedName name="TESTKEYS">#REF!</definedName>
    <definedName name="TestTest">#REF!</definedName>
    <definedName name="TESTVKEY">#REF!</definedName>
    <definedName name="TEt">#REF!</definedName>
    <definedName name="TEt___0">#REF!</definedName>
    <definedName name="TEt___13">#REF!</definedName>
    <definedName name="textmach">'[58]Machinary_Road Work'!$H$92</definedName>
    <definedName name="TextRefCopyRangeCount">1</definedName>
    <definedName name="TF" localSheetId="11">#REF!</definedName>
    <definedName name="TF">INDEX('[55] '!$B$1:$B$18,MATCH('[55]  '!$L$511,'[55] '!$A$1:$A$18,0))</definedName>
    <definedName name="Tfc">#REF!</definedName>
    <definedName name="Tfd">#REF!</definedName>
    <definedName name="TG" localSheetId="11">#REF!</definedName>
    <definedName name="TG">INDEX('[55] '!$B$1:$B$18,MATCH('[55]  '!$L$513,'[55] '!$A$1:$A$18,0))</definedName>
    <definedName name="TH" localSheetId="11">INDEX('[167] '!$B$1:$B$18,MATCH('[167]  '!$L$515,'[167] '!$A$1:$A$18,0))</definedName>
    <definedName name="TH">INDEX('[55] '!$B$1:$B$18,MATCH('[55]  '!$L$515,'[55] '!$A$1:$A$18,0))</definedName>
    <definedName name="THK">#REF!</definedName>
    <definedName name="ThreeD">#REF!</definedName>
    <definedName name="ThreeTd">#REF!</definedName>
    <definedName name="ThreeTn">#REF!</definedName>
    <definedName name="TI" localSheetId="11">INDEX('[167] '!$B$1:$B$18,MATCH('[167]  '!$L$517,'[167] '!$A$1:$A$18,0))</definedName>
    <definedName name="TI">INDEX('[55] '!$B$1:$B$18,MATCH('[55]  '!$L$517,'[55] '!$A$1:$A$18,0))</definedName>
    <definedName name="TIL">#REF!</definedName>
    <definedName name="timber">'[21]Material '!$G$30</definedName>
    <definedName name="Tip">#REF!</definedName>
    <definedName name="TipHr">[17]Basicrates!$D$91</definedName>
    <definedName name="Tipper10MTPOL">'[64]Basic Rates'!$C$32</definedName>
    <definedName name="Tipper14MTPOL">'[64]Basic Rates'!$C$30</definedName>
    <definedName name="TipperDiesel">'[126]Cut&amp;Grub'!$F$41</definedName>
    <definedName name="tippertkm">'[58]Machinary_Road Work'!$K$50</definedName>
    <definedName name="TITL">#REF!</definedName>
    <definedName name="TITLE">#REF!</definedName>
    <definedName name="Title1">#REF!</definedName>
    <definedName name="Title2">#REF!</definedName>
    <definedName name="TJ" localSheetId="11">INDEX('[167] '!$B$1:$B$18,MATCH('[167]  '!$L$519,'[167] '!$A$1:$A$18,0))</definedName>
    <definedName name="TJ">INDEX('[55] '!$B$1:$B$18,MATCH('[55]  '!$L$519,'[55] '!$A$1:$A$18,0))</definedName>
    <definedName name="Tk" localSheetId="11">#REF!</definedName>
    <definedName name="TK">INDEX('[55] '!$B$1:$B$18,MATCH('[55]  '!$L$521,'[55] '!$A$1:$A$18,0))</definedName>
    <definedName name="Tkl">#REF!</definedName>
    <definedName name="TL" localSheetId="11">INDEX('[167] '!$B$1:$B$18,MATCH('[167]  '!$L$523,'[167] '!$A$1:$A$18,0))</definedName>
    <definedName name="TL">INDEX('[55] '!$B$1:$B$18,MATCH('[55]  '!$L$523,'[55] '!$A$1:$A$18,0))</definedName>
    <definedName name="Tm" localSheetId="11">#REF!</definedName>
    <definedName name="TM">INDEX('[55] '!$B$1:$B$18,MATCH('[55]  '!$L$525,'[55] '!$A$1:$A$18,0))</definedName>
    <definedName name="TMBPLA">#REF!</definedName>
    <definedName name="TMBSCA">#REF!</definedName>
    <definedName name="TMTbars">#REF!</definedName>
    <definedName name="TNEBJSR">#REF!</definedName>
    <definedName name="tnr">#REF!</definedName>
    <definedName name="TnSWindSpeed">#REF!</definedName>
    <definedName name="TOL">#REF!</definedName>
    <definedName name="TOOL">#REF!</definedName>
    <definedName name="top">#REF!</definedName>
    <definedName name="top_ser">#REF!</definedName>
    <definedName name="TOP_SUP">#REF!</definedName>
    <definedName name="topl">#REF!</definedName>
    <definedName name="TopMgmtGrades">#REF!</definedName>
    <definedName name="topn">#REF!</definedName>
    <definedName name="TopSlbThk">#REF!</definedName>
    <definedName name="TOT">#REF!,#REF!,#REF!,#REF!,#REF!,#REF!,#REF!,#REF!,#REF!,#REF!,#REF!</definedName>
    <definedName name="TOT_ST">#REF!</definedName>
    <definedName name="total">#REF!</definedName>
    <definedName name="TOTAL_1">"#REF!"</definedName>
    <definedName name="Total_EB">#REF!</definedName>
    <definedName name="Total_MP_Peak">#REF!</definedName>
    <definedName name="Total_Mth">#REF!</definedName>
    <definedName name="Total_YTD">#REF!</definedName>
    <definedName name="TOTAL1RP">#REF!</definedName>
    <definedName name="TOTAL2RP">#REF!</definedName>
    <definedName name="totalmc">#REF!</definedName>
    <definedName name="totalmc1">#REF!</definedName>
    <definedName name="TotalValueForOffer">#REF!</definedName>
    <definedName name="totwd">[166]Intro!$L$110</definedName>
    <definedName name="tower" localSheetId="11">{"'PROFITABILITY'!$A$1:$F$45"}</definedName>
    <definedName name="tower">{"'PROFITABILITY'!$A$1:$F$45"}</definedName>
    <definedName name="TowerBaseShear">#REF!</definedName>
    <definedName name="TowerBaseWeight">#REF!</definedName>
    <definedName name="TowerBottomFaceWidth">#REF!</definedName>
    <definedName name="towercosting" localSheetId="11">{"'PROFITABILITY'!$A$1:$F$45"}</definedName>
    <definedName name="towercosting">{"'PROFITABILITY'!$A$1:$F$45"}</definedName>
    <definedName name="TowerOverturningMoment">#REF!</definedName>
    <definedName name="TPROT220">#REF!</definedName>
    <definedName name="TPROT500">#REF!</definedName>
    <definedName name="TR">#REF!</definedName>
    <definedName name="TR220CTL">#REF!</definedName>
    <definedName name="TR220FIRE">#REF!</definedName>
    <definedName name="TR500CTL">#REF!</definedName>
    <definedName name="TR500FIRE">#REF!</definedName>
    <definedName name="TRAD">[81]CHIFLET!$B$29</definedName>
    <definedName name="TRANS">#REF!</definedName>
    <definedName name="Transport">#REF!</definedName>
    <definedName name="TransportCharge">#REF!</definedName>
    <definedName name="TransportTypeName">#REF!</definedName>
    <definedName name="TRAV">#REF!</definedName>
    <definedName name="TRAY_DATA">#REF!</definedName>
    <definedName name="Tres">#REF!</definedName>
    <definedName name="tres4">#REF!</definedName>
    <definedName name="trolley">'[43]MAchinery(R1)'!$G$29</definedName>
    <definedName name="try">#REF!</definedName>
    <definedName name="ts" localSheetId="11">#REF!</definedName>
    <definedName name="ts">#REF!</definedName>
    <definedName name="tS___0">#REF!</definedName>
    <definedName name="tS___13">#REF!</definedName>
    <definedName name="TSD">#REF!</definedName>
    <definedName name="TSK">#REF!</definedName>
    <definedName name="TSS">#REF!</definedName>
    <definedName name="tt" localSheetId="11">#REF!</definedName>
    <definedName name="tt">#REF!</definedName>
    <definedName name="TTA">#REF!</definedName>
    <definedName name="TTB">#REF!</definedName>
    <definedName name="TTDI">#REF!</definedName>
    <definedName name="TTE" localSheetId="11">IFERROR(VLOOKUP(#REF!,#REF!,2,FALSE)," ")</definedName>
    <definedName name="TTE">IFERROR(VLOOKUP([55]EREC!$B1,[55]FDN!$B$67:$C$302,2,FALSE)," ")</definedName>
    <definedName name="TTMH">#REF!</definedName>
    <definedName name="TTMT">#REF!</definedName>
    <definedName name="ttp">#REF!</definedName>
    <definedName name="ttt">#REF!</definedName>
    <definedName name="TTWT">#REF!</definedName>
    <definedName name="TTX">#REF!</definedName>
    <definedName name="tube_test_press1_12">#REF!</definedName>
    <definedName name="TUES1">#REF!</definedName>
    <definedName name="tvr">#REF!</definedName>
    <definedName name="twelve">'[101]RATES (2)'!$L$16</definedName>
    <definedName name="twenty">'[101]RATES (2)'!$L$17</definedName>
    <definedName name="Twr">#REF!</definedName>
    <definedName name="TWR_WT" localSheetId="11">IFERROR(VLOOKUP(#REF!,#REF!,2,FALSE),"")</definedName>
    <definedName name="TWR_WT">IFERROR(VLOOKUP([55]EREC!XFD1,'[55]TOWER SUPPLY'!$B$17:$C$62,2,FALSE),"")</definedName>
    <definedName name="TY">#REF!</definedName>
    <definedName name="type">#REF!</definedName>
    <definedName name="TYPE_OF_LINE">#REF!</definedName>
    <definedName name="Type3">#REF!</definedName>
    <definedName name="typeofbidder">#REF!</definedName>
    <definedName name="Typerate">#REF!</definedName>
    <definedName name="TYPICALARRAY">#REF!</definedName>
    <definedName name="u" localSheetId="11">#REF!</definedName>
    <definedName name="u">#REF!</definedName>
    <definedName name="UA" localSheetId="11">INDEX('[167] '!$B$1:$B$18,MATCH('[167]  '!$L$527,'[167] '!$A$1:$A$18,0))</definedName>
    <definedName name="UA">INDEX('[55] '!$B$1:$B$18,MATCH('[55]  '!$L$527,'[55] '!$A$1:$A$18,0))</definedName>
    <definedName name="UÀ1576">#REF!</definedName>
    <definedName name="UB" localSheetId="11">INDEX('[167] '!$B$1:$B$18,MATCH('[167]  '!$L$529,'[167] '!$A$1:$A$18,0))</definedName>
    <definedName name="UB">INDEX('[55] '!$B$1:$B$18,MATCH('[55]  '!$L$529,'[55] '!$A$1:$A$18,0))</definedName>
    <definedName name="UBAI">#REF!</definedName>
    <definedName name="UC" localSheetId="11">INDEX('[167] '!$B$1:$B$18,MATCH('[167]  '!$L$531,'[167] '!$A$1:$A$18,0))</definedName>
    <definedName name="UC">INDEX('[55] '!$B$1:$B$18,MATCH('[55]  '!$L$531,'[55] '!$A$1:$A$18,0))</definedName>
    <definedName name="UD" localSheetId="11">INDEX('[167] '!$B$1:$B$18,MATCH('[167]  '!$L$533,'[167] '!$A$1:$A$18,0))</definedName>
    <definedName name="UD">INDEX('[55] '!$B$1:$B$18,MATCH('[55]  '!$L$533,'[55] '!$A$1:$A$18,0))</definedName>
    <definedName name="UE" localSheetId="11">INDEX('[167] '!$B$1:$B$18,MATCH('[167]  '!$L$535,'[167] '!$A$1:$A$18,0))</definedName>
    <definedName name="UE">INDEX('[55] '!$B$1:$B$18,MATCH('[55]  '!$L$535,'[55] '!$A$1:$A$18,0))</definedName>
    <definedName name="ueber">#REF!</definedName>
    <definedName name="UF" localSheetId="11">INDEX('[167] '!$B$1:$B$18,MATCH('[167]  '!$L$537,'[167] '!$A$1:$A$18,0))</definedName>
    <definedName name="UF">INDEX('[55] '!$B$1:$B$18,MATCH('[55]  '!$L$537,'[55] '!$A$1:$A$18,0))</definedName>
    <definedName name="UG" localSheetId="11">INDEX('[167] '!$B$1:$B$18,MATCH('[167]  '!$L$539,'[167] '!$A$1:$A$18,0))</definedName>
    <definedName name="UG">INDEX('[55] '!$B$1:$B$18,MATCH('[55]  '!$L$539,'[55] '!$A$1:$A$18,0))</definedName>
    <definedName name="UH" localSheetId="11">INDEX('[167] '!$B$1:$B$18,MATCH('[167]  '!$L$541,'[167] '!$A$1:$A$18,0))</definedName>
    <definedName name="UH">INDEX('[55] '!$B$1:$B$18,MATCH('[55]  '!$L$541,'[55] '!$A$1:$A$18,0))</definedName>
    <definedName name="UI" localSheetId="11">#REF!</definedName>
    <definedName name="UI">INDEX('[55] '!$B$1:$B$18,MATCH('[55]  '!$L$543,'[55] '!$A$1:$A$18,0))</definedName>
    <definedName name="UJ" localSheetId="11">INDEX('[167] '!$B$1:$B$18,MATCH('[167]  '!$L$545,'[167] '!$A$1:$A$18,0))</definedName>
    <definedName name="UJ">INDEX('[55] '!$B$1:$B$18,MATCH('[55]  '!$L$545,'[55] '!$A$1:$A$18,0))</definedName>
    <definedName name="UKP" localSheetId="11">#REF!</definedName>
    <definedName name="UKP">#REF!</definedName>
    <definedName name="un">#REF!</definedName>
    <definedName name="UNION">#REF!</definedName>
    <definedName name="Unit">"D1"</definedName>
    <definedName name="UNIT_PRICE_SCHEDULE" localSheetId="11">#REF!</definedName>
    <definedName name="UNIT_PRICE_SCHEDULE">#REF!</definedName>
    <definedName name="Unit_Rate">"E1"</definedName>
    <definedName name="unitdisc" localSheetId="11">#REF!</definedName>
    <definedName name="unitdisc">#REF!</definedName>
    <definedName name="UNITS">#REF!</definedName>
    <definedName name="unnamed_2">#REF!</definedName>
    <definedName name="unnamed_3">#REF!</definedName>
    <definedName name="unnamed_4">#REF!</definedName>
    <definedName name="Unskilledmazdoor">#REF!</definedName>
    <definedName name="Uo">#REF!</definedName>
    <definedName name="UP">#REF!</definedName>
    <definedName name="UPS">#REF!</definedName>
    <definedName name="us_cd">#REF!</definedName>
    <definedName name="us_er">#REF!</definedName>
    <definedName name="us_fi">#REF!</definedName>
    <definedName name="us_n">#REF!</definedName>
    <definedName name="USD">#REF!</definedName>
    <definedName name="USD_EUR">#REF!</definedName>
    <definedName name="USDproEUR">#REF!</definedName>
    <definedName name="usn">#REF!</definedName>
    <definedName name="Ut">#REF!</definedName>
    <definedName name="uu">#REF!</definedName>
    <definedName name="uuu">#REF!</definedName>
    <definedName name="v">#REF!</definedName>
    <definedName name="va">#REF!</definedName>
    <definedName name="va___0">#REF!</definedName>
    <definedName name="va___13">#REF!</definedName>
    <definedName name="vaib">#REF!</definedName>
    <definedName name="Valn_File">#REF!</definedName>
    <definedName name="Valuation_Date">#REF!</definedName>
    <definedName name="Value0">#REF!</definedName>
    <definedName name="Value1">#REF!</definedName>
    <definedName name="Value10">#REF!</definedName>
    <definedName name="Value11">#REF!</definedName>
    <definedName name="Value12">#REF!</definedName>
    <definedName name="Value13">#REF!</definedName>
    <definedName name="Value14">#REF!</definedName>
    <definedName name="Value15">#REF!</definedName>
    <definedName name="Value16">#REF!</definedName>
    <definedName name="Value17">#REF!</definedName>
    <definedName name="Value18">#REF!</definedName>
    <definedName name="Value19">#REF!</definedName>
    <definedName name="Value2">#REF!</definedName>
    <definedName name="Value20">#REF!</definedName>
    <definedName name="Value21">#REF!</definedName>
    <definedName name="Value22">#REF!</definedName>
    <definedName name="Value23">#REF!</definedName>
    <definedName name="Value24">#REF!</definedName>
    <definedName name="Value25">#REF!</definedName>
    <definedName name="Value26">#REF!</definedName>
    <definedName name="Value27">#REF!</definedName>
    <definedName name="Value28">#REF!</definedName>
    <definedName name="Value29">#REF!</definedName>
    <definedName name="Value3">#REF!</definedName>
    <definedName name="Value30">#REF!</definedName>
    <definedName name="Value31">#REF!</definedName>
    <definedName name="Value32">#REF!</definedName>
    <definedName name="Value33">#REF!</definedName>
    <definedName name="Value34">#REF!</definedName>
    <definedName name="Value35">#REF!</definedName>
    <definedName name="Value36">#REF!</definedName>
    <definedName name="Value37">#REF!</definedName>
    <definedName name="Value38">#REF!</definedName>
    <definedName name="Value39">#REF!</definedName>
    <definedName name="Value4">#REF!</definedName>
    <definedName name="Value40">#REF!</definedName>
    <definedName name="Value41">#REF!</definedName>
    <definedName name="Value42">#REF!</definedName>
    <definedName name="Value43">#REF!</definedName>
    <definedName name="Value44">#REF!</definedName>
    <definedName name="Value45">#REF!</definedName>
    <definedName name="Value46">#REF!</definedName>
    <definedName name="Value47">#REF!</definedName>
    <definedName name="Value48">#REF!</definedName>
    <definedName name="Value49">#REF!</definedName>
    <definedName name="Value5">#REF!</definedName>
    <definedName name="Value50">#REF!</definedName>
    <definedName name="Value51">#REF!</definedName>
    <definedName name="Value52">#REF!</definedName>
    <definedName name="Value53">#REF!</definedName>
    <definedName name="Value54">#REF!</definedName>
    <definedName name="Value55">#REF!</definedName>
    <definedName name="Value6">#REF!</definedName>
    <definedName name="Value7">#REF!</definedName>
    <definedName name="Value8">#REF!</definedName>
    <definedName name="Value9">#REF!</definedName>
    <definedName name="VANDEMATARAM">#REF!</definedName>
    <definedName name="vapi_baywise">#REF!</definedName>
    <definedName name="Var._IGP_M_Dez_00">#REF!</definedName>
    <definedName name="VB">#REF!</definedName>
    <definedName name="Vc">#REF!</definedName>
    <definedName name="vcp">#REF!</definedName>
    <definedName name="vct" localSheetId="11">INDEX(#REF!,MATCH(#REF!,#REF!,0))</definedName>
    <definedName name="vct">INDEX('[55]  '!$D$6:$D$547,MATCH(#REF!,'[55]  '!$C$6:$C$547,0))</definedName>
    <definedName name="VD">#REF!</definedName>
    <definedName name="Vdes">#REF!</definedName>
    <definedName name="VehicleList">OFFSET(#REF!,0,0,COUNTA(#REF!),1)</definedName>
    <definedName name="VehicleLookUp">OFFSET(#REF!,0,0,COUNTA(#REF!),8)</definedName>
    <definedName name="VELOKAL">#REF!</definedName>
    <definedName name="Vend">#REF!</definedName>
    <definedName name="venu">150</definedName>
    <definedName name="vertical_col_and_corner_walls">#REF!</definedName>
    <definedName name="VertPltWt">#REF!</definedName>
    <definedName name="VESWH">#REF!</definedName>
    <definedName name="VETRI">#REF!</definedName>
    <definedName name="Vf">#REF!</definedName>
    <definedName name="Vfour">#REF!</definedName>
    <definedName name="vfourc">#REF!</definedName>
    <definedName name="vggfd" localSheetId="11">{"'Sheet1'!$A$4386:$N$4591"}</definedName>
    <definedName name="vggfd">{"'Sheet1'!$A$4386:$N$4591"}</definedName>
    <definedName name="vgwer">#REF!</definedName>
    <definedName name="vibroroller">'[58]Machinary_Road Work'!$K$62</definedName>
    <definedName name="view" localSheetId="11">{"'PROFITABILITY'!$A$1:$F$45"}</definedName>
    <definedName name="view">{"'PROFITABILITY'!$A$1:$F$45"}</definedName>
    <definedName name="vij">#REF!</definedName>
    <definedName name="VIJAY" localSheetId="17">#REF!</definedName>
    <definedName name="VIJAY" localSheetId="10">#REF!</definedName>
    <definedName name="VIJAY">#REF!</definedName>
    <definedName name="VISUAL" localSheetId="17">#REF!</definedName>
    <definedName name="VISUAL" localSheetId="10">#REF!</definedName>
    <definedName name="VISUAL">#REF!</definedName>
    <definedName name="VITRIFIED">'[101]RATES (2)'!$L$46</definedName>
    <definedName name="VitrifiedTiles">'[64]Basic Rates'!$C$22</definedName>
    <definedName name="Viual_chart" localSheetId="17">#REF!</definedName>
    <definedName name="Viual_chart" localSheetId="10">#REF!</definedName>
    <definedName name="Viual_chart">#REF!</definedName>
    <definedName name="VIVEKANANDA">#REF!</definedName>
    <definedName name="viz">#REF!</definedName>
    <definedName name="vo">#REF!</definedName>
    <definedName name="Vone">#REF!</definedName>
    <definedName name="VPer">#REF!</definedName>
    <definedName name="vr">#REF!</definedName>
    <definedName name="VR10T">[17]Basicrates!$D$97</definedName>
    <definedName name="Vref">#REF!</definedName>
    <definedName name="vrr">#REF!</definedName>
    <definedName name="vs" localSheetId="11">{"'PROFITABILITY'!$A$1:$F$45"}</definedName>
    <definedName name="vs">{"'PROFITABILITY'!$A$1:$F$45"}</definedName>
    <definedName name="Vsigma">#REF!</definedName>
    <definedName name="Vsigma1">#REF!</definedName>
    <definedName name="vthree">#REF!</definedName>
    <definedName name="vtw">#REF!</definedName>
    <definedName name="Vtwo">#REF!</definedName>
    <definedName name="Vtwo1">#REF!</definedName>
    <definedName name="VUTP">#REF!</definedName>
    <definedName name="vv">#REF!</definedName>
    <definedName name="vvv">#REF!</definedName>
    <definedName name="vwo">#REF!</definedName>
    <definedName name="Vz">#REF!</definedName>
    <definedName name="W" localSheetId="17">#REF!</definedName>
    <definedName name="W" localSheetId="10">#REF!</definedName>
    <definedName name="W">#REF!</definedName>
    <definedName name="w1_w2">#REF!</definedName>
    <definedName name="WAG">'[24]Cost of O &amp; O'!$F$31</definedName>
    <definedName name="Waiting">"Picture 1"</definedName>
    <definedName name="wallht">#REF!</definedName>
    <definedName name="wallthk">#REF!</definedName>
    <definedName name="wat">'[63]FORM-16'!$A$1:$J$61</definedName>
    <definedName name="water">'[43]Materials '!$AV$38</definedName>
    <definedName name="water_funds" localSheetId="11">{"'Sheet1'!$A$4386:$N$4591"}</definedName>
    <definedName name="water_funds">{"'Sheet1'!$A$4386:$N$4591"}</definedName>
    <definedName name="Wc">#REF!</definedName>
    <definedName name="wcl">#REF!</definedName>
    <definedName name="WCT" localSheetId="11">#REF!</definedName>
    <definedName name="WCT">[136]A4a!$N$5</definedName>
    <definedName name="wds" localSheetId="11">{"Cost Summary",#N/A,FALSE,"B";"Cost Detail 1",#N/A,FALSE,"C";"Cost Detail 2",#N/A,FALSE,"C"}</definedName>
    <definedName name="wds">{"Cost Summary",#N/A,FALSE,"B";"Cost Detail 1",#N/A,FALSE,"C";"Cost Detail 2",#N/A,FALSE,"C"}</definedName>
    <definedName name="we" localSheetId="17">#REF!</definedName>
    <definedName name="we" localSheetId="10">#REF!</definedName>
    <definedName name="WE" localSheetId="11">{#N/A,#N/A,FALSE,"CCTV"}</definedName>
    <definedName name="we">#REF!</definedName>
    <definedName name="WEIGHT_FACTORS_drums">#REF!</definedName>
    <definedName name="wer">#REF!</definedName>
    <definedName name="wertt" localSheetId="11">{#N/A,#N/A,FALSE,"COVER1.XLS ";#N/A,#N/A,FALSE,"RACT1.XLS";#N/A,#N/A,FALSE,"RACT2.XLS";#N/A,#N/A,FALSE,"ECCMP";#N/A,#N/A,FALSE,"WELDER.XLS"}</definedName>
    <definedName name="wertt">{#N/A,#N/A,FALSE,"COVER1.XLS ";#N/A,#N/A,FALSE,"RACT1.XLS";#N/A,#N/A,FALSE,"RACT2.XLS";#N/A,#N/A,FALSE,"ECCMP";#N/A,#N/A,FALSE,"WELDER.XLS"}</definedName>
    <definedName name="werw">#REF!</definedName>
    <definedName name="werwer">#REF!</definedName>
    <definedName name="Wg">#REF!</definedName>
    <definedName name="wid">#REF!</definedName>
    <definedName name="wind.m">#REF!</definedName>
    <definedName name="wind_pressure">#REF!</definedName>
    <definedName name="Winform">#REF!</definedName>
    <definedName name="wkarea">#REF!</definedName>
    <definedName name="wktable">#REF!</definedName>
    <definedName name="WLP">[66]DSLP!#REF!</definedName>
    <definedName name="Wm_50_kg">#REF!</definedName>
    <definedName name="Wm_70_kg">#REF!</definedName>
    <definedName name="wmm75tph">'[74]Machinary_Road Work'!$K$98</definedName>
    <definedName name="WMP60T">[17]Basicrates!$D$134</definedName>
    <definedName name="wndf">#REF!</definedName>
    <definedName name="WOL">#REF!</definedName>
    <definedName name="word">#REF!</definedName>
    <definedName name="wordings">#REF!</definedName>
    <definedName name="WORKCAPTAL_BGT2">#REF!</definedName>
    <definedName name="workeq">[168]Inputs!$D$21</definedName>
    <definedName name="WORKING_BGT2">#REF!</definedName>
    <definedName name="WorkingDays">'[64]Basic Rates'!$C$9</definedName>
    <definedName name="WP">#REF!</definedName>
    <definedName name="wqwqe" localSheetId="11">#REF!</definedName>
    <definedName name="wqwqe">'[122]Price Working -SRP'!#REF!</definedName>
    <definedName name="wrd" localSheetId="11">{#N/A,#N/A,FALSE,"WRSUMMARY";#N/A,#N/A,FALSE,"ANNEX-1";#N/A,#N/A,FALSE,"ANNEX-2";#N/A,#N/A,FALSE,"ANNEX-3";#N/A,#N/A,FALSE,"WORKING"}</definedName>
    <definedName name="wrd">{#N/A,#N/A,FALSE,"WRSUMMARY";#N/A,#N/A,FALSE,"ANNEX-1";#N/A,#N/A,FALSE,"ANNEX-2";#N/A,#N/A,FALSE,"ANNEX-3";#N/A,#N/A,FALSE,"WORKING"}</definedName>
    <definedName name="WRITE" localSheetId="11">{#N/A,#N/A,FALSE,"CCTV"}</definedName>
    <definedName name="WRITE">{#N/A,#N/A,FALSE,"CCTV"}</definedName>
    <definedName name="wrn.abc." localSheetId="11">{"Execavation",#N/A,FALSE,"furniture (employer)"}</definedName>
    <definedName name="wrn.abc.">{"Execavation",#N/A,FALSE,"furniture (employer)"}</definedName>
    <definedName name="wrn.BM." localSheetId="11">{#N/A,#N/A,FALSE,"CCTV"}</definedName>
    <definedName name="wrn.BM.">{#N/A,#N/A,FALSE,"CCTV"}</definedName>
    <definedName name="wrn.budget." localSheetId="11">{"form-D1",#N/A,FALSE,"FORM-D1";"form-D1_amt",#N/A,FALSE,"FORM-D1"}</definedName>
    <definedName name="wrn.budget.">{"form-D1",#N/A,FALSE,"FORM-D1";"form-D1_amt",#N/A,FALSE,"FORM-D1"}</definedName>
    <definedName name="wrn.budget._1">NA()</definedName>
    <definedName name="wrn.Co." localSheetId="11">{#N/A,#N/A,TRUE,"GW-Cond";#N/A,#N/A,TRUE,"HW"}</definedName>
    <definedName name="wrn.Co.">{#N/A,#N/A,TRUE,"GW-Cond";#N/A,#N/A,TRUE,"HW"}</definedName>
    <definedName name="wrn.Complete._.Cost._.Sheet." localSheetId="1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st." localSheetId="11">{#N/A,#N/A,FALSE,"abs";#N/A,#N/A,FALSE,"Annex-I";#N/A,#N/A,FALSE,"Annex-II";#N/A,#N/A,FALSE,"Annex-III";#N/A,#N/A,FALSE,"Annex-IV";#N/A,#N/A,FALSE,"Annex-V";#N/A,#N/A,FALSE,"Annex-VI"}</definedName>
    <definedName name="wrn.cost.">{#N/A,#N/A,FALSE,"abs";#N/A,#N/A,FALSE,"Annex-I";#N/A,#N/A,FALSE,"Annex-II";#N/A,#N/A,FALSE,"Annex-III";#N/A,#N/A,FALSE,"Annex-IV";#N/A,#N/A,FALSE,"Annex-V";#N/A,#N/A,FALSE,"Annex-VI"}</definedName>
    <definedName name="wrn.Cost._.Summary." localSheetId="11">{"Cost Summary",#N/A,FALSE,"B";"Cost Detail 1",#N/A,FALSE,"C";"Cost Detail 2",#N/A,FALSE,"C"}</definedName>
    <definedName name="wrn.Cost._.Summary.">{"Cost Summary",#N/A,FALSE,"B";"Cost Detail 1",#N/A,FALSE,"C";"Cost Detail 2",#N/A,FALSE,"C"}</definedName>
    <definedName name="wrn.costprint." localSheetId="1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1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DRB._.CLAIMS._.FOR._.BILL._.A3._.SIZE." localSheetId="1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4._.SIZE." localSheetId="1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full." localSheetId="1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_.Report." localSheetId="1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item1." localSheetId="11">{#N/A,#N/A,FALSE,"Wadhal";#N/A,#N/A,FALSE,"Manglad U-S";#N/A,#N/A,FALSE,"Manglad D-S";#N/A,#N/A,FALSE,"Ratanpur U-S";#N/A,#N/A,FALSE,"Ratanpur D-S";#N/A,#N/A,FALSE,"VI Face"}</definedName>
    <definedName name="wrn.item1.">{#N/A,#N/A,FALSE,"Wadhal";#N/A,#N/A,FALSE,"Manglad U-S";#N/A,#N/A,FALSE,"Manglad D-S";#N/A,#N/A,FALSE,"Ratanpur U-S";#N/A,#N/A,FALSE,"Ratanpur D-S";#N/A,#N/A,FALSE,"VI Face"}</definedName>
    <definedName name="wrn.Manpower._.Details." localSheetId="1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onthly._.Report." localSheetId="11">{#N/A,#N/A,TRUE,"STEEL";#N/A,#N/A,TRUE,"OUTSIDE FAB.";#N/A,#N/A,TRUE,"WIP";#N/A,#N/A,TRUE,"FINISHED GOODS";#N/A,#N/A,TRUE,"SCRAP"}</definedName>
    <definedName name="wrn.Monthly._.Report.">{#N/A,#N/A,TRUE,"STEEL";#N/A,#N/A,TRUE,"OUTSIDE FAB.";#N/A,#N/A,TRUE,"WIP";#N/A,#N/A,TRUE,"FINISHED GOODS";#N/A,#N/A,TRUE,"SCRAP"}</definedName>
    <definedName name="wrn.piping." localSheetId="1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LANNING." localSheetId="11">{"PLANNING",#N/A,FALSE,"A"}</definedName>
    <definedName name="wrn.PLANNING.">{"PLANNING",#N/A,FALSE,"A"}</definedName>
    <definedName name="wrn.RCC." localSheetId="1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localSheetId="11">{#N/A,#N/A,FALSE,"COVER.XLS";#N/A,#N/A,FALSE,"RACT1.XLS";#N/A,#N/A,FALSE,"RACT2.XLS";#N/A,#N/A,FALSE,"ECCMP";#N/A,#N/A,FALSE,"WELDER.XLS"}</definedName>
    <definedName name="wrn.report.">{#N/A,#N/A,FALSE,"COVER.XLS";#N/A,#N/A,FALSE,"RACT1.XLS";#N/A,#N/A,FALSE,"RACT2.XLS";#N/A,#N/A,FALSE,"ECCMP";#N/A,#N/A,FALSE,"WELDER.XLS"}</definedName>
    <definedName name="wrn.RPLINS." localSheetId="1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ummary." localSheetId="11">{#N/A,#N/A,FALSE,"COVER1.XLS ";#N/A,#N/A,FALSE,"RACT1.XLS";#N/A,#N/A,FALSE,"RACT2.XLS";#N/A,#N/A,FALSE,"ECCMP";#N/A,#N/A,FALSE,"WELDER.XLS"}</definedName>
    <definedName name="wrn.summary.">{#N/A,#N/A,FALSE,"COVER1.XLS ";#N/A,#N/A,FALSE,"RACT1.XLS";#N/A,#N/A,FALSE,"RACT2.XLS";#N/A,#N/A,FALSE,"ECCMP";#N/A,#N/A,FALSE,"WELDER.XLS"}</definedName>
    <definedName name="wrn.Test._.Report." localSheetId="11">{#N/A,#N/A,FALSE,"DATA D.I.";#N/A,#N/A,FALSE,"DATA C.I."}</definedName>
    <definedName name="wrn.Test._.Report.">{#N/A,#N/A,FALSE,"DATA D.I.";#N/A,#N/A,FALSE,"DATA C.I."}</definedName>
    <definedName name="wrn.WEEKLY." localSheetId="11">{#N/A,#N/A,FALSE,"WRSUMMARY";#N/A,#N/A,FALSE,"ANNEX-1";#N/A,#N/A,FALSE,"ANNEX-2";#N/A,#N/A,FALSE,"ANNEX-3";#N/A,#N/A,FALSE,"WORKING"}</definedName>
    <definedName name="wrn.WEEKLY.">{#N/A,#N/A,FALSE,"WRSUMMARY";#N/A,#N/A,FALSE,"ANNEX-1";#N/A,#N/A,FALSE,"ANNEX-2";#N/A,#N/A,FALSE,"ANNEX-3";#N/A,#N/A,FALSE,"WORKING"}</definedName>
    <definedName name="WT">#REF!</definedName>
    <definedName name="wt.m">#REF!</definedName>
    <definedName name="Wtan1">[17]Basicrates!$D$96</definedName>
    <definedName name="wu">#REF!</definedName>
    <definedName name="ww" localSheetId="11">#REF!</definedName>
    <definedName name="ww">'[4]Price Working -SRP'!#REF!</definedName>
    <definedName name="www">#REF!</definedName>
    <definedName name="wwww" localSheetId="11">#REF!</definedName>
    <definedName name="wwww">[13]SUMMARY!$E$36:$H$36</definedName>
    <definedName name="x" localSheetId="11">#REF!</definedName>
    <definedName name="x">#REF!</definedName>
    <definedName name="X_1">"#REF!"</definedName>
    <definedName name="X_2">"#REF!"</definedName>
    <definedName name="X0G">#REF!</definedName>
    <definedName name="x1byr1">#REF!</definedName>
    <definedName name="x1x">#REF!</definedName>
    <definedName name="X2G">#REF!</definedName>
    <definedName name="x2x">#REF!</definedName>
    <definedName name="x3x">#REF!</definedName>
    <definedName name="xbyr">#REF!</definedName>
    <definedName name="xd">#REF!</definedName>
    <definedName name="Xl">#REF!</definedName>
    <definedName name="Xl___0">#REF!</definedName>
    <definedName name="Xl___13">#REF!</definedName>
    <definedName name="XREF_COLUMN_1">#REF!</definedName>
    <definedName name="XREF_COLUMN_10">#REF!</definedName>
    <definedName name="XREF_COLUMN_11">#REF!</definedName>
    <definedName name="XREF_COLUMN_12">#REF!</definedName>
    <definedName name="XREF_COLUMN_13">#REF!</definedName>
    <definedName name="XREF_COLUMN_14">#REF!</definedName>
    <definedName name="XREF_COLUMN_15">#REF!</definedName>
    <definedName name="XREF_COLUMN_16">#REF!</definedName>
    <definedName name="XREF_COLUMN_17">#REF!</definedName>
    <definedName name="XREF_COLUMN_18">#REF!</definedName>
    <definedName name="XREF_COLUMN_19">#REF!</definedName>
    <definedName name="XREF_COLUMN_1yyyyyyyy">#REF!</definedName>
    <definedName name="XREF_COLUMN_2">#REF!</definedName>
    <definedName name="XREF_COLUMN_20">#REF!</definedName>
    <definedName name="XREF_COLUMN_21">#REF!</definedName>
    <definedName name="XREF_COLUMN_22">#REF!</definedName>
    <definedName name="XREF_COLUMN_3">#REF!</definedName>
    <definedName name="XREF_COLUMN_4">#REF!</definedName>
    <definedName name="XREF_COLUMN_5">#REF!</definedName>
    <definedName name="XREF_COLUMN_6">#REF!</definedName>
    <definedName name="XREF_COLUMN_7">#REF!</definedName>
    <definedName name="XREF_COLUMN_8">#REF!</definedName>
    <definedName name="XREF_COLUMN_9">#REF!</definedName>
    <definedName name="XRefActiveRow">#REF!</definedName>
    <definedName name="XRefColumnsCount">20</definedName>
    <definedName name="XRefCopy1">#REF!</definedName>
    <definedName name="XRefCopy10">#REF!</definedName>
    <definedName name="XRefCopy10Row">#REF!</definedName>
    <definedName name="XRefCopy11">#REF!</definedName>
    <definedName name="XRefCopy11Row">#REF!</definedName>
    <definedName name="XRefCopy12">#REF!</definedName>
    <definedName name="XRefCopy12Row">#REF!</definedName>
    <definedName name="XRefCopy13">#REF!</definedName>
    <definedName name="XRefCopy13Row">#REF!</definedName>
    <definedName name="XRefCopy14">#REF!</definedName>
    <definedName name="XRefCopy14Row">#REF!</definedName>
    <definedName name="XRefCopy15">#REF!</definedName>
    <definedName name="XRefCopy15Row">#REF!</definedName>
    <definedName name="XRefCopy16">#REF!</definedName>
    <definedName name="XRefCopy16Row">#REF!</definedName>
    <definedName name="XRefCopy17">#REF!</definedName>
    <definedName name="XRefCopy17Row">#REF!</definedName>
    <definedName name="XRefCopy18">#REF!</definedName>
    <definedName name="XRefCopy18Row">#REF!</definedName>
    <definedName name="XRefCopy19">#REF!</definedName>
    <definedName name="XRefCopy19Row">#REF!</definedName>
    <definedName name="XRefCopy1Row">#REF!</definedName>
    <definedName name="XRefCopy2">#REF!</definedName>
    <definedName name="XRefCopy20">#REF!</definedName>
    <definedName name="XRefCopy20Row">#REF!</definedName>
    <definedName name="XRefCopy21">#REF!</definedName>
    <definedName name="XRefCopy21Row">#REF!</definedName>
    <definedName name="XRefCopy22">#REF!</definedName>
    <definedName name="XRefCopy22Row">#REF!</definedName>
    <definedName name="XRefCopy23">#REF!</definedName>
    <definedName name="XRefCopy23Row">#REF!</definedName>
    <definedName name="XRefCopy24">#REF!</definedName>
    <definedName name="XRefCopy24Row">#REF!</definedName>
    <definedName name="XRefCopy25">#REF!</definedName>
    <definedName name="XRefCopy25Row">#REF!</definedName>
    <definedName name="XRefCopy26">#REF!</definedName>
    <definedName name="XRefCopy27">#REF!</definedName>
    <definedName name="XRefCopy27Row">#REF!</definedName>
    <definedName name="XRefCopy28">#REF!</definedName>
    <definedName name="XRefCopy28Row">#REF!</definedName>
    <definedName name="XRefCopy29">#REF!</definedName>
    <definedName name="XRefCopy29Row">#REF!</definedName>
    <definedName name="XRefCopy2Row">#REF!</definedName>
    <definedName name="XRefCopy3">#REF!</definedName>
    <definedName name="XRefCopy30">#REF!</definedName>
    <definedName name="XRefCopy30Row">#REF!</definedName>
    <definedName name="XRefCopy31">#REF!</definedName>
    <definedName name="XRefCopy31Row">#REF!</definedName>
    <definedName name="XRefCopy32">#REF!</definedName>
    <definedName name="XRefCopy32Row">#REF!</definedName>
    <definedName name="XRefCopy33">#REF!</definedName>
    <definedName name="XRefCopy33Row">#REF!</definedName>
    <definedName name="XRefCopy34">#REF!</definedName>
    <definedName name="XRefCopy34Row">#REF!</definedName>
    <definedName name="XRefCopy35">#REF!</definedName>
    <definedName name="XRefCopy35Row">#REF!</definedName>
    <definedName name="XRefCopy36">#REF!</definedName>
    <definedName name="XRefCopy36Row">#REF!</definedName>
    <definedName name="XRefCopy37">#REF!</definedName>
    <definedName name="XRefCopy37Row">#REF!</definedName>
    <definedName name="XRefCopy38">#REF!</definedName>
    <definedName name="XRefCopy38Row">#REF!</definedName>
    <definedName name="XRefCopy39">#REF!</definedName>
    <definedName name="XRefCopy39Row">#REF!</definedName>
    <definedName name="XRefCopy3Row">#REF!</definedName>
    <definedName name="XRefCopy40">#REF!</definedName>
    <definedName name="XRefCopy40Row">#REF!</definedName>
    <definedName name="XRefCopy41">#REF!</definedName>
    <definedName name="XRefCopy41Row">#REF!</definedName>
    <definedName name="XRefCopy42">#REF!</definedName>
    <definedName name="XRefCopy42Row">#REF!</definedName>
    <definedName name="XRefCopy43">#REF!</definedName>
    <definedName name="XRefCopy43Row">#REF!</definedName>
    <definedName name="XRefCopy44">#REF!</definedName>
    <definedName name="XRefCopy44Row">#REF!</definedName>
    <definedName name="XRefCopy45">#REF!</definedName>
    <definedName name="XRefCopy45Row">#REF!</definedName>
    <definedName name="XRefCopy46">#REF!</definedName>
    <definedName name="XRefCopy46Row">#REF!</definedName>
    <definedName name="XRefCopy47">#REF!</definedName>
    <definedName name="XRefCopy47Row">#REF!</definedName>
    <definedName name="XRefCopy48">#REF!</definedName>
    <definedName name="XRefCopy48Row">#REF!</definedName>
    <definedName name="XRefCopy49Row">#REF!</definedName>
    <definedName name="XRefCopy4Row">#REF!</definedName>
    <definedName name="XRefCopy5">#REF!</definedName>
    <definedName name="XRefCopy50">#REF!</definedName>
    <definedName name="XRefCopy50Row">#REF!</definedName>
    <definedName name="XRefCopy51">#REF!</definedName>
    <definedName name="XRefCopy51Row">#REF!</definedName>
    <definedName name="XRefCopy52">#REF!</definedName>
    <definedName name="XRefCopy52Row">#REF!</definedName>
    <definedName name="XRefCopy53">#REF!</definedName>
    <definedName name="XRefCopy53Row">#REF!</definedName>
    <definedName name="XRefCopy54">#REF!</definedName>
    <definedName name="XRefCopy54Row">#REF!</definedName>
    <definedName name="XRefCopy55">#REF!</definedName>
    <definedName name="XRefCopy55Row">#REF!</definedName>
    <definedName name="XRefCopy56">#REF!</definedName>
    <definedName name="XRefCopy56Row">#REF!</definedName>
    <definedName name="XRefCopy57">#REF!</definedName>
    <definedName name="XRefCopy57Row">#REF!</definedName>
    <definedName name="XRefCopy58">#REF!</definedName>
    <definedName name="XRefCopy59">#REF!</definedName>
    <definedName name="XRefCopy59Row">#REF!</definedName>
    <definedName name="XRefCopy5Row">#REF!</definedName>
    <definedName name="XRefCopy6">#REF!</definedName>
    <definedName name="XRefCopy60">#REF!</definedName>
    <definedName name="XRefCopy60Row">#REF!</definedName>
    <definedName name="XRefCopy62">#REF!</definedName>
    <definedName name="XRefCopy62Row">#REF!</definedName>
    <definedName name="XRefCopy63">#REF!</definedName>
    <definedName name="XRefCopy63Row">#REF!</definedName>
    <definedName name="XRefCopy64">#REF!</definedName>
    <definedName name="XRefCopy64Row">#REF!</definedName>
    <definedName name="XRefCopy65">#REF!</definedName>
    <definedName name="XRefCopy65Row">#REF!</definedName>
    <definedName name="XRefCopy68">#REF!</definedName>
    <definedName name="XRefCopy68Row">#REF!</definedName>
    <definedName name="XRefCopy69">#REF!</definedName>
    <definedName name="XRefCopy69Row">#REF!</definedName>
    <definedName name="XRefCopy6Row">#REF!</definedName>
    <definedName name="XRefCopy7">#REF!</definedName>
    <definedName name="XRefCopy70">#REF!</definedName>
    <definedName name="XRefCopy70Row">#REF!</definedName>
    <definedName name="XRefCopy7Row">#REF!</definedName>
    <definedName name="XRefCopy8">#REF!</definedName>
    <definedName name="XRefCopy8Row">#REF!</definedName>
    <definedName name="XRefCopy9">#REF!</definedName>
    <definedName name="XRefCopy9Row">#REF!</definedName>
    <definedName name="XRefCopyRangeCount">56</definedName>
    <definedName name="XRefPaste10">#REF!</definedName>
    <definedName name="XRefPaste10Row">#REF!</definedName>
    <definedName name="XRefPaste11">#REF!</definedName>
    <definedName name="XRefPaste11Row">#REF!</definedName>
    <definedName name="XRefPaste12">#REF!</definedName>
    <definedName name="XRefPaste12Row">#REF!</definedName>
    <definedName name="XRefPaste13">#REF!</definedName>
    <definedName name="XRefPaste13Row">#REF!</definedName>
    <definedName name="XRefPaste14">#REF!</definedName>
    <definedName name="XRefPaste14Row">#REF!</definedName>
    <definedName name="XRefPaste15">#REF!</definedName>
    <definedName name="XRefPaste15Row">#REF!</definedName>
    <definedName name="XRefPaste16">#REF!</definedName>
    <definedName name="XRefPaste16Row">#REF!</definedName>
    <definedName name="XRefPaste17">#REF!</definedName>
    <definedName name="XRefPaste17Row">#REF!</definedName>
    <definedName name="XRefPaste18">#REF!</definedName>
    <definedName name="XRefPaste18Row">#REF!</definedName>
    <definedName name="XRefPaste19">#REF!</definedName>
    <definedName name="XRefPaste19Row">#REF!</definedName>
    <definedName name="XRefPaste1Row">#REF!</definedName>
    <definedName name="XRefPaste2">#REF!</definedName>
    <definedName name="XRefPaste20">#REF!</definedName>
    <definedName name="XRefPaste20Row">#REF!</definedName>
    <definedName name="XRefPaste21">#REF!</definedName>
    <definedName name="XRefPaste21Row">#REF!</definedName>
    <definedName name="XRefPaste22">#REF!</definedName>
    <definedName name="XRefPaste22Row">#REF!</definedName>
    <definedName name="XRefPaste23">#REF!</definedName>
    <definedName name="XRefPaste23Row">#REF!</definedName>
    <definedName name="XRefPaste24">#REF!</definedName>
    <definedName name="XRefPaste24Row">#REF!</definedName>
    <definedName name="XRefPaste25">#REF!</definedName>
    <definedName name="XRefPaste25Row">#REF!</definedName>
    <definedName name="XRefPaste26">#REF!</definedName>
    <definedName name="XRefPaste26Row">#REF!</definedName>
    <definedName name="XRefPaste27">#REF!</definedName>
    <definedName name="XRefPaste27Row">#REF!</definedName>
    <definedName name="XRefPaste28">#REF!</definedName>
    <definedName name="XRefPaste28Row">#REF!</definedName>
    <definedName name="XRefPaste29">#REF!</definedName>
    <definedName name="XRefPaste29Row">#REF!</definedName>
    <definedName name="XRefPaste2Row">#REF!</definedName>
    <definedName name="XRefPaste3">#REF!</definedName>
    <definedName name="XRefPaste30">#REF!</definedName>
    <definedName name="XRefPaste30Row">#REF!</definedName>
    <definedName name="XRefPaste31">#REF!</definedName>
    <definedName name="XRefPaste31Row">#REF!</definedName>
    <definedName name="XRefPaste32">#REF!</definedName>
    <definedName name="XRefPaste32Row">#REF!</definedName>
    <definedName name="XRefPaste33">#REF!</definedName>
    <definedName name="XRefPaste33Row">#REF!</definedName>
    <definedName name="XRefPaste34">#REF!</definedName>
    <definedName name="XRefPaste34Row">#REF!</definedName>
    <definedName name="XRefPaste35">#REF!</definedName>
    <definedName name="XRefPaste35Row">#REF!</definedName>
    <definedName name="XRefPaste36">#REF!</definedName>
    <definedName name="XRefPaste36Row">#REF!</definedName>
    <definedName name="XRefPaste37">#REF!</definedName>
    <definedName name="XRefPaste37Row">#REF!</definedName>
    <definedName name="XRefPaste38">#REF!</definedName>
    <definedName name="XRefPaste38Row">#REF!</definedName>
    <definedName name="XRefPaste39">#REF!</definedName>
    <definedName name="XRefPaste39Row">#REF!</definedName>
    <definedName name="XRefPaste3Row">#REF!</definedName>
    <definedName name="XRefPaste4">#REF!</definedName>
    <definedName name="XRefPaste42">#REF!</definedName>
    <definedName name="XRefPaste42Row">#REF!</definedName>
    <definedName name="XRefPaste43">#REF!</definedName>
    <definedName name="XRefPaste43Row">#REF!</definedName>
    <definedName name="XRefPaste44Row">#REF!</definedName>
    <definedName name="XRefPaste45Row">#REF!</definedName>
    <definedName name="XRefPaste4Row">#REF!</definedName>
    <definedName name="XRefPaste5">#REF!</definedName>
    <definedName name="XRefPaste50">#REF!</definedName>
    <definedName name="XRefPaste50Row">#REF!</definedName>
    <definedName name="XRefPaste51">#REF!</definedName>
    <definedName name="XRefPaste51Row">#REF!</definedName>
    <definedName name="XRefPaste5Row">#REF!</definedName>
    <definedName name="XRefPaste6">#REF!</definedName>
    <definedName name="XRefPaste6Row">#REF!</definedName>
    <definedName name="XRefPaste7">#REF!</definedName>
    <definedName name="XRefPaste7Row">#REF!</definedName>
    <definedName name="XRefPaste8">#REF!</definedName>
    <definedName name="XRefPaste8Row">#REF!</definedName>
    <definedName name="XRefPaste9">#REF!</definedName>
    <definedName name="XRefPaste9Row">#REF!</definedName>
    <definedName name="XRefPasteRangeCount">45</definedName>
    <definedName name="XX">#REF!</definedName>
    <definedName name="XXX">#REF!</definedName>
    <definedName name="XXXX">#REF!</definedName>
    <definedName name="XXXXX">#REF!</definedName>
    <definedName name="XYZ">#REF!</definedName>
    <definedName name="XZZ" localSheetId="17">#REF!</definedName>
    <definedName name="XZZ" localSheetId="10">#REF!</definedName>
    <definedName name="XZZ">#REF!</definedName>
    <definedName name="y">#REF!</definedName>
    <definedName name="y_strainer">#REF!</definedName>
    <definedName name="Yen">#REF!</definedName>
    <definedName name="YG">#REF!</definedName>
    <definedName name="ygk" localSheetId="1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hh">#REF!</definedName>
    <definedName name="yit">#REF!</definedName>
    <definedName name="yry">#REF!</definedName>
    <definedName name="ys">#REF!</definedName>
    <definedName name="ysat" localSheetId="11">'[169]lc 21'!$V$15</definedName>
    <definedName name="ysat">'[169]lc 21'!$V$15</definedName>
    <definedName name="ysub" localSheetId="11">'[169]lc 21'!$V$17</definedName>
    <definedName name="ysub">'[169]lc 21'!$V$17</definedName>
    <definedName name="yy">#REF!</definedName>
    <definedName name="yyy" localSheetId="11">{"'PROFITABILITY'!$A$1:$F$45"}</definedName>
    <definedName name="yyy">{"'PROFITABILITY'!$A$1:$F$45"}</definedName>
    <definedName name="yyyyyyyyyyy">#REF!</definedName>
    <definedName name="z" localSheetId="11">{"'PROFITABILITY'!$A$1:$F$45"}</definedName>
    <definedName name="z">{"'PROFITABILITY'!$A$1:$F$45"}</definedName>
    <definedName name="z0at">#REF!</definedName>
    <definedName name="Z0eq138">#REF!</definedName>
    <definedName name="Z0eq4.16">#REF!</definedName>
    <definedName name="Z0G">#REF!</definedName>
    <definedName name="Z0p">#REF!</definedName>
    <definedName name="Z0ps">#REF!</definedName>
    <definedName name="Z0s">#REF!</definedName>
    <definedName name="Z0So">#REF!</definedName>
    <definedName name="Z0t">#REF!</definedName>
    <definedName name="Z1A">#REF!</definedName>
    <definedName name="z1at">#REF!</definedName>
    <definedName name="Z1eq138">#REF!</definedName>
    <definedName name="Z1eq4.16">#REF!</definedName>
    <definedName name="Z1G">#REF!</definedName>
    <definedName name="Z1p">#REF!</definedName>
    <definedName name="Z1ps">#REF!</definedName>
    <definedName name="Z1s">#REF!</definedName>
    <definedName name="Z1so">#REF!</definedName>
    <definedName name="Z1t">#REF!</definedName>
    <definedName name="Z1x">#REF!</definedName>
    <definedName name="Z1y">#REF!</definedName>
    <definedName name="Z2A">#REF!</definedName>
    <definedName name="z2at">#REF!</definedName>
    <definedName name="Z2eq138">#REF!</definedName>
    <definedName name="Z2eq4.16">#REF!</definedName>
    <definedName name="Z2G">#REF!</definedName>
    <definedName name="Z2p">#REF!</definedName>
    <definedName name="Z2ps">#REF!</definedName>
    <definedName name="Z2s">#REF!</definedName>
    <definedName name="Z2So">#REF!</definedName>
    <definedName name="Z2t">#REF!</definedName>
    <definedName name="Z2x">#REF!</definedName>
    <definedName name="z2y">#REF!</definedName>
    <definedName name="za">#REF!</definedName>
    <definedName name="ZAA">#REF!</definedName>
    <definedName name="zae">#REF!</definedName>
    <definedName name="Zbat">#REF!</definedName>
    <definedName name="Zch">#REF!</definedName>
    <definedName name="zcvnsfgf">'[170]BOQ Distribution'!$A$5:$G$24</definedName>
    <definedName name="Ze">#REF!</definedName>
    <definedName name="Zeq00.48">#REF!</definedName>
    <definedName name="zeq10.48">#REF!</definedName>
    <definedName name="Zeq20.48">#REF!</definedName>
    <definedName name="zeta">#REF!</definedName>
    <definedName name="ZG">#REF!</definedName>
    <definedName name="Zh">#REF!</definedName>
    <definedName name="zl">#REF!</definedName>
    <definedName name="zl___0">#REF!</definedName>
    <definedName name="zl___13">#REF!</definedName>
    <definedName name="zlpu">#REF!</definedName>
    <definedName name="zlpu___0">#REF!</definedName>
    <definedName name="zlpu___13">#REF!</definedName>
    <definedName name="Zm">#REF!</definedName>
    <definedName name="znDonnéesRelais">#REF!</definedName>
    <definedName name="zngr">#REF!</definedName>
    <definedName name="znTypesRelais">#REF!</definedName>
    <definedName name="Zone_impres_MI">#REF!</definedName>
    <definedName name="zp">#REF!</definedName>
    <definedName name="Zps">#REF!</definedName>
    <definedName name="zpsb">#REF!</definedName>
    <definedName name="Zpt">#REF!</definedName>
    <definedName name="zptb">#REF!</definedName>
    <definedName name="ZR">#REF!</definedName>
    <definedName name="zs">#REF!</definedName>
    <definedName name="zs___0">#REF!</definedName>
    <definedName name="zs___13">#REF!</definedName>
    <definedName name="ZSo">#REF!</definedName>
    <definedName name="Zspan">#REF!</definedName>
    <definedName name="zspu">#REF!</definedName>
    <definedName name="zspu___0">#REF!</definedName>
    <definedName name="zspu___13">#REF!</definedName>
    <definedName name="ZSS">#REF!</definedName>
    <definedName name="ZSS___0">#REF!</definedName>
    <definedName name="ZSS___13">#REF!</definedName>
    <definedName name="Zst">#REF!</definedName>
    <definedName name="zstb">#REF!</definedName>
    <definedName name="Zt">#REF!</definedName>
    <definedName name="ztpu">#REF!</definedName>
    <definedName name="ztpu___0">#REF!</definedName>
    <definedName name="ztpu___13">#REF!</definedName>
    <definedName name="Zusammenfassung">#REF!</definedName>
    <definedName name="ZY">#REF!</definedName>
    <definedName name="ZY___0">#REF!</definedName>
    <definedName name="ZY___13">#REF!</definedName>
    <definedName name="zz">#REF!</definedName>
    <definedName name="ZZZ" localSheetId="11">{"'PROFITABILITY'!$A$1:$F$45"}</definedName>
    <definedName name="ZZZ">{"'PROFITABILITY'!$A$1:$F$45"}</definedName>
    <definedName name="ZZZZ">#REF!</definedName>
    <definedName name="zzzzzz">#REF!</definedName>
    <definedName name="π">PI()</definedName>
    <definedName name="ガス_灯油混焼">#REF!</definedName>
    <definedName name="صص">#REF!</definedName>
    <definedName name="قغغغ">#REF!</definedName>
    <definedName name="كبرببح">#REF!</definedName>
    <definedName name="محكنج">#REF!</definedName>
    <definedName name="نتمهحت">#REF!</definedName>
    <definedName name="يثظثتكنم">#REF!</definedName>
    <definedName name="ينتثيمنثي">#REF!</definedName>
    <definedName name="ينمتاستا">#REF!</definedName>
    <definedName name="간경1">#REF!</definedName>
    <definedName name="간경2">#REF!</definedName>
    <definedName name="간경3">#REF!</definedName>
    <definedName name="간경4">#REF!</definedName>
    <definedName name="간노1">#REF!</definedName>
    <definedName name="간노2">#REF!</definedName>
    <definedName name="간재">#REF!</definedName>
    <definedName name="감가">#REF!</definedName>
    <definedName name="건축">#REF!</definedName>
    <definedName name="견적비교">#REF!</definedName>
    <definedName name="결산정리">#REF!</definedName>
    <definedName name="결산조정계정">#REF!</definedName>
    <definedName name="계정">#REF!</definedName>
    <definedName name="공">#REF!</definedName>
    <definedName name="공장">#REF!</definedName>
    <definedName name="공종">#REF!</definedName>
    <definedName name="관급">#REF!,#REF!,#REF!</definedName>
    <definedName name="구분">#REF!</definedName>
    <definedName name="기계">#REF!</definedName>
    <definedName name="기타">#REF!</definedName>
    <definedName name="ㄷ1">#REF!</definedName>
    <definedName name="단가비교">#REF!</definedName>
    <definedName name="단가비교표">#REF!,#REF!</definedName>
    <definedName name="도면외주">#REF!</definedName>
    <definedName name="도면용역비">#REF!</definedName>
    <definedName name="리리리">#REF!,#REF!,#REF!</definedName>
    <definedName name="ㅁ1">#REF!</definedName>
    <definedName name="버티">#REF!</definedName>
    <definedName name="부대공사">#REF!</definedName>
    <definedName name="사외">#REF!</definedName>
    <definedName name="사진">#REF!</definedName>
    <definedName name="소모비">#REF!</definedName>
    <definedName name="ㅇ191">#REF!</definedName>
    <definedName name="약수">#REF!</definedName>
    <definedName name="원가">#REF!</definedName>
    <definedName name="월별영업">#REF!</definedName>
    <definedName name="인원">#REF!</definedName>
    <definedName name="일위">#REF!,#REF!</definedName>
    <definedName name="임용태">#REF!</definedName>
    <definedName name="작업계획">#REF!</definedName>
    <definedName name="전">#REF!</definedName>
    <definedName name="전계장금액">#REF!</definedName>
    <definedName name="전기계장">#REF!</definedName>
    <definedName name="전체" localSheetId="17">#REF!</definedName>
    <definedName name="전체" localSheetId="10">#REF!</definedName>
    <definedName name="전체" localSheetId="11">#REF!</definedName>
    <definedName name="전체">#REF!</definedName>
    <definedName name="조직">#REF!</definedName>
    <definedName name="조직1">#REF!</definedName>
    <definedName name="주택사업본부">#REF!</definedName>
    <definedName name="중기">#REF!</definedName>
    <definedName name="직노">#REF!</definedName>
    <definedName name="철구사업본부">#REF!</definedName>
    <definedName name="추가분" localSheetId="11">{"'장비'!$A$3:$M$12"}</definedName>
    <definedName name="추가분">{"'장비'!$A$3:$M$12"}</definedName>
    <definedName name="토목">#REF!</definedName>
    <definedName name="토목1">#REF!</definedName>
    <definedName name="토목변경" localSheetId="11">{"'장비'!$A$3:$M$12"}</definedName>
    <definedName name="토목변경">{"'장비'!$A$3:$M$12"}</definedName>
    <definedName name="토목실행예산" localSheetId="11">{"'장비'!$A$3:$M$12"}</definedName>
    <definedName name="토목실행예산">{"'장비'!$A$3:$M$12"}</definedName>
    <definedName name="토목조정분" localSheetId="11">{"'장비'!$A$3:$M$12"}</definedName>
    <definedName name="토목조정분">{"'장비'!$A$3:$M$12"}</definedName>
    <definedName name="표지1">#REF!</definedName>
    <definedName name="한강진">#REF!</definedName>
    <definedName name="후_담당간사에게_제출한다.">#REF!</definedName>
    <definedName name="ㅣ814">#REF!</definedName>
    <definedName name="ㅣ833">#REF!</definedName>
    <definedName name="中操ｹｰﾌﾞﾙ処理室">#REF!</definedName>
    <definedName name="合計">#REF!</definedName>
    <definedName name="小計">#REF!</definedName>
    <definedName name="材料費">#REF!</definedName>
    <definedName name="直接経費">#REF!</definedName>
    <definedName name="間接費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1" i="11" l="1"/>
  <c r="AI138" i="12"/>
  <c r="E220" i="10"/>
  <c r="D10" i="13"/>
  <c r="D11" i="13"/>
  <c r="D16" i="13"/>
  <c r="D15" i="13"/>
  <c r="D40" i="11"/>
  <c r="A214" i="10"/>
  <c r="A215" i="10" s="1"/>
  <c r="A216" i="10" s="1"/>
  <c r="A217" i="10" s="1"/>
  <c r="A218" i="10" s="1"/>
  <c r="A219" i="10" s="1"/>
  <c r="A220" i="10" s="1"/>
  <c r="A221" i="10" s="1"/>
  <c r="A222" i="10" s="1"/>
  <c r="A223" i="10" s="1"/>
  <c r="A224" i="10" s="1"/>
  <c r="A225" i="10" s="1"/>
  <c r="N217" i="10"/>
  <c r="M217" i="10"/>
  <c r="L217" i="10"/>
  <c r="E217" i="10"/>
  <c r="N216" i="10"/>
  <c r="M216" i="10"/>
  <c r="L216" i="10"/>
  <c r="E216" i="10"/>
  <c r="N215" i="10"/>
  <c r="M215" i="10"/>
  <c r="L215" i="10"/>
  <c r="E215" i="10"/>
  <c r="L305" i="9"/>
  <c r="M305" i="9"/>
  <c r="N305" i="9"/>
  <c r="L306" i="9"/>
  <c r="M306" i="9"/>
  <c r="N306" i="9"/>
  <c r="E305" i="9"/>
  <c r="E306" i="9"/>
  <c r="D37" i="11"/>
  <c r="D38" i="11"/>
  <c r="D39" i="11"/>
  <c r="D9" i="13"/>
  <c r="E304" i="9"/>
  <c r="D35" i="11"/>
  <c r="D36" i="11"/>
  <c r="E219" i="10"/>
  <c r="D33" i="11"/>
  <c r="D34" i="11"/>
  <c r="M83" i="12"/>
  <c r="D31" i="11"/>
  <c r="D32" i="11"/>
  <c r="N212" i="10"/>
  <c r="M212" i="10"/>
  <c r="L212" i="10"/>
  <c r="E212" i="10"/>
  <c r="N303" i="9"/>
  <c r="M303" i="9"/>
  <c r="L303" i="9"/>
  <c r="E303" i="9"/>
  <c r="D30" i="11"/>
  <c r="N211" i="10"/>
  <c r="M211" i="10"/>
  <c r="L211" i="10"/>
  <c r="E211" i="10"/>
  <c r="D28" i="11"/>
  <c r="D29" i="11"/>
  <c r="N210" i="10"/>
  <c r="M210" i="10"/>
  <c r="L210" i="10"/>
  <c r="E210" i="10"/>
  <c r="H59" i="2"/>
  <c r="D27" i="11"/>
  <c r="D26" i="11"/>
  <c r="N209" i="10" l="1"/>
  <c r="M209" i="10"/>
  <c r="L209" i="10"/>
  <c r="E209" i="10"/>
  <c r="D24" i="11"/>
  <c r="D25" i="11"/>
  <c r="N302" i="9"/>
  <c r="M302" i="9"/>
  <c r="L302" i="9"/>
  <c r="E302" i="9"/>
  <c r="D22" i="11"/>
  <c r="D23" i="11"/>
  <c r="F42" i="25"/>
  <c r="E42" i="25"/>
  <c r="H42" i="25" s="1"/>
  <c r="D42" i="25"/>
  <c r="H41" i="25"/>
  <c r="F41" i="25"/>
  <c r="H40" i="25"/>
  <c r="F40" i="25"/>
  <c r="H39" i="25"/>
  <c r="F39" i="25"/>
  <c r="H38" i="25"/>
  <c r="F38" i="25"/>
  <c r="H37" i="25"/>
  <c r="F37" i="25"/>
  <c r="H36" i="25"/>
  <c r="F36" i="25"/>
  <c r="H35" i="25"/>
  <c r="F35" i="25"/>
  <c r="H34" i="25"/>
  <c r="H33" i="25"/>
  <c r="F33" i="25"/>
  <c r="H32" i="25"/>
  <c r="F32" i="25"/>
  <c r="H31" i="25"/>
  <c r="F31" i="25"/>
  <c r="H30" i="25"/>
  <c r="F30" i="25"/>
  <c r="H29" i="25"/>
  <c r="F29" i="25"/>
  <c r="H28" i="25"/>
  <c r="F28" i="25"/>
  <c r="H27" i="25"/>
  <c r="F27" i="25"/>
  <c r="H26" i="25"/>
  <c r="F26" i="25"/>
  <c r="H25" i="25"/>
  <c r="F25" i="25"/>
  <c r="H24" i="25"/>
  <c r="F24" i="25"/>
  <c r="H23" i="25"/>
  <c r="F23" i="25"/>
  <c r="H22" i="25"/>
  <c r="F22" i="25"/>
  <c r="H21" i="25"/>
  <c r="F21" i="25"/>
  <c r="H20" i="25"/>
  <c r="F20" i="25"/>
  <c r="H18" i="25"/>
  <c r="F18" i="25"/>
  <c r="H17" i="25"/>
  <c r="F17" i="25"/>
  <c r="H16" i="25"/>
  <c r="F16" i="25"/>
  <c r="H15" i="25"/>
  <c r="F15" i="25"/>
  <c r="H14" i="25"/>
  <c r="F14" i="25"/>
  <c r="H13" i="25"/>
  <c r="F13" i="25"/>
  <c r="H12" i="25"/>
  <c r="F12" i="25"/>
  <c r="H11" i="25"/>
  <c r="F11" i="25"/>
  <c r="H10" i="25"/>
  <c r="F10" i="25"/>
  <c r="G8" i="25"/>
  <c r="H8" i="25" s="1"/>
  <c r="F8" i="25"/>
  <c r="H7" i="25"/>
  <c r="F7" i="25"/>
  <c r="H6" i="25"/>
  <c r="F6" i="25"/>
  <c r="H5" i="25"/>
  <c r="F5" i="25"/>
  <c r="O100" i="23"/>
  <c r="O95" i="23"/>
  <c r="P90" i="23"/>
  <c r="P89" i="23"/>
  <c r="P88" i="23"/>
  <c r="P87" i="23"/>
  <c r="P86" i="23"/>
  <c r="P85" i="23"/>
  <c r="P84" i="23"/>
  <c r="P83" i="23"/>
  <c r="P82" i="23"/>
  <c r="P81" i="23"/>
  <c r="P80" i="23"/>
  <c r="P79" i="23"/>
  <c r="P78" i="23"/>
  <c r="P77" i="23"/>
  <c r="P76" i="23"/>
  <c r="P75" i="23"/>
  <c r="P74" i="23"/>
  <c r="P73" i="23"/>
  <c r="P72" i="23"/>
  <c r="P71" i="23"/>
  <c r="P70" i="23"/>
  <c r="P69" i="23"/>
  <c r="P68" i="23"/>
  <c r="P67" i="23"/>
  <c r="P66" i="23"/>
  <c r="P65" i="23"/>
  <c r="P64" i="23"/>
  <c r="P63" i="23"/>
  <c r="P62" i="23"/>
  <c r="P61" i="23"/>
  <c r="P60" i="23"/>
  <c r="P59" i="23"/>
  <c r="P58" i="23"/>
  <c r="P57" i="23"/>
  <c r="P56" i="23"/>
  <c r="P55" i="23"/>
  <c r="P54" i="23"/>
  <c r="P53" i="23"/>
  <c r="P52" i="23"/>
  <c r="P51" i="23"/>
  <c r="P50" i="23"/>
  <c r="P49" i="23"/>
  <c r="P48" i="23"/>
  <c r="P47" i="23"/>
  <c r="P46" i="23"/>
  <c r="P45" i="23"/>
  <c r="P44" i="23"/>
  <c r="P43" i="23"/>
  <c r="P42" i="23"/>
  <c r="P41" i="23"/>
  <c r="P40" i="23"/>
  <c r="P39" i="23"/>
  <c r="P38" i="23"/>
  <c r="P37" i="23"/>
  <c r="P36" i="23"/>
  <c r="P35" i="23"/>
  <c r="P34" i="23"/>
  <c r="P33" i="23"/>
  <c r="P32" i="23"/>
  <c r="P31" i="23"/>
  <c r="P30" i="23"/>
  <c r="P29" i="23"/>
  <c r="P28" i="23"/>
  <c r="P27" i="23"/>
  <c r="P26" i="23"/>
  <c r="P25" i="23"/>
  <c r="P24" i="23"/>
  <c r="P23" i="23"/>
  <c r="P22" i="23"/>
  <c r="P21" i="23"/>
  <c r="P20" i="23"/>
  <c r="P19" i="23"/>
  <c r="P18" i="23"/>
  <c r="P17" i="23"/>
  <c r="P16" i="23"/>
  <c r="O15" i="23"/>
  <c r="P14" i="23"/>
  <c r="P13" i="23"/>
  <c r="P12" i="23"/>
  <c r="P11" i="23"/>
  <c r="P10" i="23"/>
  <c r="O9" i="23"/>
  <c r="B2" i="23"/>
  <c r="E447" i="22"/>
  <c r="N412" i="22"/>
  <c r="N410" i="22"/>
  <c r="N392" i="22"/>
  <c r="N342" i="22"/>
  <c r="M332" i="22"/>
  <c r="N332" i="22" s="1"/>
  <c r="F331" i="22"/>
  <c r="L328" i="22"/>
  <c r="N324" i="22"/>
  <c r="F321" i="22"/>
  <c r="M290" i="22"/>
  <c r="N290" i="22" s="1"/>
  <c r="N284" i="22"/>
  <c r="L270" i="22"/>
  <c r="K272" i="22" s="1"/>
  <c r="L272" i="22" s="1"/>
  <c r="K274" i="22" s="1"/>
  <c r="L274" i="22" s="1"/>
  <c r="L268" i="22"/>
  <c r="K270" i="22" s="1"/>
  <c r="K276" i="22" s="1"/>
  <c r="N258" i="22"/>
  <c r="S250" i="22"/>
  <c r="T250" i="22" s="1"/>
  <c r="N248" i="22"/>
  <c r="T240" i="22"/>
  <c r="S240" i="22"/>
  <c r="T224" i="22"/>
  <c r="T222" i="22"/>
  <c r="T220" i="22"/>
  <c r="T218" i="22"/>
  <c r="T216" i="22"/>
  <c r="T214" i="22"/>
  <c r="T212" i="22"/>
  <c r="N212" i="22"/>
  <c r="L200" i="22"/>
  <c r="K200" i="22"/>
  <c r="L198" i="22"/>
  <c r="K192" i="22"/>
  <c r="L192" i="22" s="1"/>
  <c r="K194" i="22" s="1"/>
  <c r="L194" i="22" s="1"/>
  <c r="K196" i="22" s="1"/>
  <c r="L196" i="22" s="1"/>
  <c r="L184" i="22"/>
  <c r="K186" i="22" s="1"/>
  <c r="L186" i="22" s="1"/>
  <c r="K188" i="22" s="1"/>
  <c r="L188" i="22" s="1"/>
  <c r="K190" i="22" s="1"/>
  <c r="L190" i="22" s="1"/>
  <c r="L176" i="22"/>
  <c r="K182" i="22" s="1"/>
  <c r="L182" i="22" s="1"/>
  <c r="K176" i="22"/>
  <c r="N172" i="22"/>
  <c r="N168" i="22"/>
  <c r="M170" i="22" s="1"/>
  <c r="N170" i="22" s="1"/>
  <c r="M168" i="22"/>
  <c r="N166" i="22"/>
  <c r="L162" i="22"/>
  <c r="N156" i="22"/>
  <c r="M164" i="22" s="1"/>
  <c r="N164" i="22" s="1"/>
  <c r="L142" i="22"/>
  <c r="F135" i="22"/>
  <c r="L134" i="22"/>
  <c r="K138" i="22" s="1"/>
  <c r="L138" i="22" s="1"/>
  <c r="K140" i="22" s="1"/>
  <c r="L140" i="22" s="1"/>
  <c r="N130" i="22"/>
  <c r="N128" i="22"/>
  <c r="M128" i="22" s="1"/>
  <c r="T126" i="22"/>
  <c r="N126" i="22"/>
  <c r="F125" i="22"/>
  <c r="T124" i="22"/>
  <c r="T106" i="22"/>
  <c r="S108" i="22" s="1"/>
  <c r="T108" i="22" s="1"/>
  <c r="L106" i="22"/>
  <c r="T104" i="22"/>
  <c r="L104" i="22"/>
  <c r="T102" i="22"/>
  <c r="L102" i="22"/>
  <c r="L100" i="22"/>
  <c r="L90" i="22"/>
  <c r="L88" i="22"/>
  <c r="L86" i="22"/>
  <c r="L82" i="22"/>
  <c r="M76" i="22"/>
  <c r="N76" i="22" s="1"/>
  <c r="L76" i="22"/>
  <c r="L74" i="22"/>
  <c r="L66" i="22"/>
  <c r="N64" i="22"/>
  <c r="M66" i="22" s="1"/>
  <c r="N66" i="22" s="1"/>
  <c r="M60" i="22"/>
  <c r="N60" i="22" s="1"/>
  <c r="L60" i="22"/>
  <c r="N58" i="22"/>
  <c r="L58" i="22"/>
  <c r="L56" i="22"/>
  <c r="N48" i="22"/>
  <c r="M50" i="22" s="1"/>
  <c r="N50" i="22" s="1"/>
  <c r="M56" i="22" s="1"/>
  <c r="N56" i="22" s="1"/>
  <c r="L48" i="22"/>
  <c r="F47" i="22"/>
  <c r="N46" i="22"/>
  <c r="M46" i="22"/>
  <c r="L46" i="22"/>
  <c r="N44" i="22"/>
  <c r="N20" i="22"/>
  <c r="M22" i="22" s="1"/>
  <c r="N22" i="22" s="1"/>
  <c r="M24" i="22" s="1"/>
  <c r="N24" i="22" s="1"/>
  <c r="L20" i="22"/>
  <c r="N16" i="22"/>
  <c r="M18" i="22" s="1"/>
  <c r="N18" i="22" s="1"/>
  <c r="M16" i="22"/>
  <c r="N14" i="22"/>
  <c r="F7" i="22"/>
  <c r="F447" i="22" s="1"/>
  <c r="C688" i="19"/>
  <c r="C687" i="19"/>
  <c r="C686" i="19"/>
  <c r="C685" i="19"/>
  <c r="C684" i="19"/>
  <c r="C683" i="19"/>
  <c r="C682" i="19"/>
  <c r="C681" i="19"/>
  <c r="C680" i="19"/>
  <c r="C679" i="19"/>
  <c r="C678" i="19"/>
  <c r="C677" i="19"/>
  <c r="C676" i="19"/>
  <c r="C675" i="19"/>
  <c r="C674" i="19"/>
  <c r="C673" i="19"/>
  <c r="C672" i="19"/>
  <c r="C671" i="19"/>
  <c r="C670" i="19"/>
  <c r="C669" i="19"/>
  <c r="C668" i="19"/>
  <c r="C667" i="19"/>
  <c r="C666" i="19"/>
  <c r="C665" i="19"/>
  <c r="C664" i="19"/>
  <c r="C663" i="19"/>
  <c r="C661" i="19"/>
  <c r="C660" i="19"/>
  <c r="C659" i="19"/>
  <c r="C658" i="19"/>
  <c r="C657" i="19"/>
  <c r="C656" i="19"/>
  <c r="C655" i="19"/>
  <c r="C654" i="19"/>
  <c r="C653" i="19"/>
  <c r="C652" i="19"/>
  <c r="C651" i="19"/>
  <c r="C650" i="19"/>
  <c r="C690" i="19" s="1"/>
  <c r="H647" i="19"/>
  <c r="G647" i="19"/>
  <c r="AC646" i="19"/>
  <c r="L646" i="19"/>
  <c r="G646" i="19"/>
  <c r="AC644" i="19"/>
  <c r="L644" i="19"/>
  <c r="G644" i="19"/>
  <c r="AC642" i="19"/>
  <c r="L642" i="19"/>
  <c r="G642" i="19"/>
  <c r="AC640" i="19"/>
  <c r="L640" i="19"/>
  <c r="AC638" i="19"/>
  <c r="L638" i="19"/>
  <c r="G638" i="19"/>
  <c r="AC636" i="19"/>
  <c r="L636" i="19"/>
  <c r="G636" i="19"/>
  <c r="AC634" i="19"/>
  <c r="L634" i="19"/>
  <c r="G634" i="19"/>
  <c r="AC632" i="19"/>
  <c r="L632" i="19"/>
  <c r="AC630" i="19"/>
  <c r="L630" i="19"/>
  <c r="AC628" i="19"/>
  <c r="L628" i="19"/>
  <c r="AC626" i="19"/>
  <c r="L626" i="19"/>
  <c r="AC624" i="19"/>
  <c r="L624" i="19"/>
  <c r="AC622" i="19"/>
  <c r="L622" i="19"/>
  <c r="AC620" i="19"/>
  <c r="L620" i="19"/>
  <c r="G620" i="19"/>
  <c r="AC618" i="19"/>
  <c r="L618" i="19"/>
  <c r="AC616" i="19"/>
  <c r="L616" i="19"/>
  <c r="AC614" i="19"/>
  <c r="L614" i="19"/>
  <c r="AC612" i="19"/>
  <c r="L612" i="19"/>
  <c r="AC610" i="19"/>
  <c r="L610" i="19"/>
  <c r="G610" i="19"/>
  <c r="AC608" i="19"/>
  <c r="L608" i="19"/>
  <c r="G608" i="19"/>
  <c r="AC606" i="19"/>
  <c r="L606" i="19"/>
  <c r="AC604" i="19"/>
  <c r="L604" i="19"/>
  <c r="AC602" i="19"/>
  <c r="L602" i="19"/>
  <c r="G602" i="19"/>
  <c r="AC600" i="19"/>
  <c r="L600" i="19"/>
  <c r="AC598" i="19"/>
  <c r="L598" i="19"/>
  <c r="AC596" i="19"/>
  <c r="L596" i="19"/>
  <c r="AC594" i="19"/>
  <c r="L594" i="19"/>
  <c r="AC592" i="19"/>
  <c r="L592" i="19"/>
  <c r="AC590" i="19"/>
  <c r="L590" i="19"/>
  <c r="AC588" i="19"/>
  <c r="L588" i="19"/>
  <c r="AC586" i="19"/>
  <c r="L586" i="19"/>
  <c r="AC584" i="19"/>
  <c r="L584" i="19"/>
  <c r="AC582" i="19"/>
  <c r="L582" i="19"/>
  <c r="AC580" i="19"/>
  <c r="L580" i="19"/>
  <c r="G580" i="19"/>
  <c r="AC578" i="19"/>
  <c r="L578" i="19"/>
  <c r="AC576" i="19"/>
  <c r="L576" i="19"/>
  <c r="AC574" i="19"/>
  <c r="L574" i="19"/>
  <c r="AC572" i="19"/>
  <c r="L572" i="19"/>
  <c r="AC570" i="19"/>
  <c r="L570" i="19"/>
  <c r="AC568" i="19"/>
  <c r="L568" i="19"/>
  <c r="AC566" i="19"/>
  <c r="L566" i="19"/>
  <c r="AC564" i="19"/>
  <c r="L564" i="19"/>
  <c r="AC562" i="19"/>
  <c r="L562" i="19"/>
  <c r="AC560" i="19"/>
  <c r="L560" i="19"/>
  <c r="G560" i="19"/>
  <c r="AC558" i="19"/>
  <c r="L558" i="19"/>
  <c r="AC556" i="19"/>
  <c r="L556" i="19"/>
  <c r="AC554" i="19"/>
  <c r="L554" i="19"/>
  <c r="AC552" i="19"/>
  <c r="L552" i="19"/>
  <c r="AC550" i="19"/>
  <c r="L550" i="19"/>
  <c r="AC548" i="19"/>
  <c r="L548" i="19"/>
  <c r="AC546" i="19"/>
  <c r="L546" i="19"/>
  <c r="AC544" i="19"/>
  <c r="L544" i="19"/>
  <c r="AC542" i="19"/>
  <c r="L542" i="19"/>
  <c r="AC540" i="19"/>
  <c r="L540" i="19"/>
  <c r="G540" i="19"/>
  <c r="AC538" i="19"/>
  <c r="L538" i="19"/>
  <c r="AC536" i="19"/>
  <c r="L536" i="19"/>
  <c r="AC534" i="19"/>
  <c r="L534" i="19"/>
  <c r="AC532" i="19"/>
  <c r="L532" i="19"/>
  <c r="AC530" i="19"/>
  <c r="L530" i="19"/>
  <c r="AC528" i="19"/>
  <c r="L528" i="19"/>
  <c r="AC526" i="19"/>
  <c r="L526" i="19"/>
  <c r="AC524" i="19"/>
  <c r="L524" i="19"/>
  <c r="AC522" i="19"/>
  <c r="L522" i="19"/>
  <c r="AC520" i="19"/>
  <c r="L520" i="19"/>
  <c r="AC518" i="19"/>
  <c r="L518" i="19"/>
  <c r="G518" i="19"/>
  <c r="AC516" i="19"/>
  <c r="L516" i="19"/>
  <c r="G516" i="19"/>
  <c r="AC514" i="19"/>
  <c r="L514" i="19"/>
  <c r="AC512" i="19"/>
  <c r="L512" i="19"/>
  <c r="AC510" i="19"/>
  <c r="L510" i="19"/>
  <c r="AC508" i="19"/>
  <c r="L508" i="19"/>
  <c r="AC506" i="19"/>
  <c r="L506" i="19"/>
  <c r="G506" i="19"/>
  <c r="AC504" i="19"/>
  <c r="L504" i="19"/>
  <c r="AC502" i="19"/>
  <c r="L502" i="19"/>
  <c r="AC500" i="19"/>
  <c r="L500" i="19"/>
  <c r="AC498" i="19"/>
  <c r="L498" i="19"/>
  <c r="AC496" i="19"/>
  <c r="L496" i="19"/>
  <c r="AC494" i="19"/>
  <c r="L494" i="19"/>
  <c r="AC492" i="19"/>
  <c r="L492" i="19"/>
  <c r="AC490" i="19"/>
  <c r="L490" i="19"/>
  <c r="AC488" i="19"/>
  <c r="L488" i="19"/>
  <c r="AC486" i="19"/>
  <c r="L486" i="19"/>
  <c r="AC484" i="19"/>
  <c r="L484" i="19"/>
  <c r="G484" i="19"/>
  <c r="AC482" i="19"/>
  <c r="L482" i="19"/>
  <c r="AC480" i="19"/>
  <c r="L480" i="19"/>
  <c r="AC478" i="19"/>
  <c r="L478" i="19"/>
  <c r="AC476" i="19"/>
  <c r="L476" i="19"/>
  <c r="AC474" i="19"/>
  <c r="L474" i="19"/>
  <c r="AC472" i="19"/>
  <c r="L472" i="19"/>
  <c r="AC470" i="19"/>
  <c r="L470" i="19"/>
  <c r="AC468" i="19"/>
  <c r="L468" i="19"/>
  <c r="AC466" i="19"/>
  <c r="L466" i="19"/>
  <c r="AC464" i="19"/>
  <c r="L464" i="19"/>
  <c r="G464" i="19"/>
  <c r="AC462" i="19"/>
  <c r="L462" i="19"/>
  <c r="AC460" i="19"/>
  <c r="L460" i="19"/>
  <c r="AC458" i="19"/>
  <c r="L458" i="19"/>
  <c r="AC456" i="19"/>
  <c r="L456" i="19"/>
  <c r="AC454" i="19"/>
  <c r="L454" i="19"/>
  <c r="AC452" i="19"/>
  <c r="L452" i="19"/>
  <c r="AC450" i="19"/>
  <c r="L450" i="19"/>
  <c r="AC448" i="19"/>
  <c r="L448" i="19"/>
  <c r="AC446" i="19"/>
  <c r="L446" i="19"/>
  <c r="G446" i="19"/>
  <c r="AC444" i="19"/>
  <c r="L444" i="19"/>
  <c r="AC442" i="19"/>
  <c r="L442" i="19"/>
  <c r="AC440" i="19"/>
  <c r="L440" i="19"/>
  <c r="AC438" i="19"/>
  <c r="L438" i="19"/>
  <c r="AC436" i="19"/>
  <c r="L436" i="19"/>
  <c r="AC434" i="19"/>
  <c r="L434" i="19"/>
  <c r="AC432" i="19"/>
  <c r="L432" i="19"/>
  <c r="AC430" i="19"/>
  <c r="L430" i="19"/>
  <c r="AC428" i="19"/>
  <c r="L428" i="19"/>
  <c r="G428" i="19"/>
  <c r="AC426" i="19"/>
  <c r="L426" i="19"/>
  <c r="AC424" i="19"/>
  <c r="L424" i="19"/>
  <c r="AC422" i="19"/>
  <c r="L422" i="19"/>
  <c r="AC420" i="19"/>
  <c r="L420" i="19"/>
  <c r="AC418" i="19"/>
  <c r="L418" i="19"/>
  <c r="AC416" i="19"/>
  <c r="L416" i="19"/>
  <c r="AC414" i="19"/>
  <c r="L414" i="19"/>
  <c r="AC412" i="19"/>
  <c r="L412" i="19"/>
  <c r="AC410" i="19"/>
  <c r="L410" i="19"/>
  <c r="AC408" i="19"/>
  <c r="L408" i="19"/>
  <c r="G408" i="19"/>
  <c r="AC406" i="19"/>
  <c r="L406" i="19"/>
  <c r="AC404" i="19"/>
  <c r="L404" i="19"/>
  <c r="AC402" i="19"/>
  <c r="L402" i="19"/>
  <c r="AC400" i="19"/>
  <c r="L400" i="19"/>
  <c r="AC398" i="19"/>
  <c r="L398" i="19"/>
  <c r="AC396" i="19"/>
  <c r="L396" i="19"/>
  <c r="AC394" i="19"/>
  <c r="L394" i="19"/>
  <c r="AC392" i="19"/>
  <c r="L392" i="19"/>
  <c r="AC390" i="19"/>
  <c r="L390" i="19"/>
  <c r="G390" i="19"/>
  <c r="AC388" i="19"/>
  <c r="L388" i="19"/>
  <c r="AC386" i="19"/>
  <c r="L386" i="19"/>
  <c r="AC384" i="19"/>
  <c r="L384" i="19"/>
  <c r="AC382" i="19"/>
  <c r="L382" i="19"/>
  <c r="AC380" i="19"/>
  <c r="L380" i="19"/>
  <c r="AC378" i="19"/>
  <c r="L378" i="19"/>
  <c r="AC376" i="19"/>
  <c r="L376" i="19"/>
  <c r="AC374" i="19"/>
  <c r="L374" i="19"/>
  <c r="AC372" i="19"/>
  <c r="L372" i="19"/>
  <c r="AC370" i="19"/>
  <c r="L370" i="19"/>
  <c r="AC368" i="19"/>
  <c r="L368" i="19"/>
  <c r="G368" i="19"/>
  <c r="AC366" i="19"/>
  <c r="L366" i="19"/>
  <c r="AC364" i="19"/>
  <c r="L364" i="19"/>
  <c r="AC362" i="19"/>
  <c r="L362" i="19"/>
  <c r="AC360" i="19"/>
  <c r="L360" i="19"/>
  <c r="AC358" i="19"/>
  <c r="L358" i="19"/>
  <c r="AC356" i="19"/>
  <c r="L356" i="19"/>
  <c r="AC354" i="19"/>
  <c r="L354" i="19"/>
  <c r="AC352" i="19"/>
  <c r="L352" i="19"/>
  <c r="AC350" i="19"/>
  <c r="L350" i="19"/>
  <c r="AC348" i="19"/>
  <c r="L348" i="19"/>
  <c r="AC346" i="19"/>
  <c r="L346" i="19"/>
  <c r="AC344" i="19"/>
  <c r="L344" i="19"/>
  <c r="G344" i="19"/>
  <c r="AC342" i="19"/>
  <c r="L342" i="19"/>
  <c r="AC340" i="19"/>
  <c r="L340" i="19"/>
  <c r="AC338" i="19"/>
  <c r="L338" i="19"/>
  <c r="AC336" i="19"/>
  <c r="L336" i="19"/>
  <c r="AC334" i="19"/>
  <c r="L334" i="19"/>
  <c r="AC332" i="19"/>
  <c r="L332" i="19"/>
  <c r="AC330" i="19"/>
  <c r="L330" i="19"/>
  <c r="AC328" i="19"/>
  <c r="L328" i="19"/>
  <c r="G328" i="19"/>
  <c r="AC326" i="19"/>
  <c r="L326" i="19"/>
  <c r="AC324" i="19"/>
  <c r="L324" i="19"/>
  <c r="AC322" i="19"/>
  <c r="L322" i="19"/>
  <c r="G322" i="19"/>
  <c r="AC320" i="19"/>
  <c r="L320" i="19"/>
  <c r="G320" i="19"/>
  <c r="AC318" i="19"/>
  <c r="L318" i="19"/>
  <c r="G318" i="19"/>
  <c r="AC316" i="19"/>
  <c r="L316" i="19"/>
  <c r="AC314" i="19"/>
  <c r="L314" i="19"/>
  <c r="G314" i="19"/>
  <c r="AC312" i="19"/>
  <c r="L312" i="19"/>
  <c r="G312" i="19"/>
  <c r="AC310" i="19"/>
  <c r="L310" i="19"/>
  <c r="AC308" i="19"/>
  <c r="L308" i="19"/>
  <c r="AC306" i="19"/>
  <c r="L306" i="19"/>
  <c r="AC304" i="19"/>
  <c r="L304" i="19"/>
  <c r="AC302" i="19"/>
  <c r="L302" i="19"/>
  <c r="G302" i="19"/>
  <c r="AC300" i="19"/>
  <c r="L300" i="19"/>
  <c r="G300" i="19"/>
  <c r="AC298" i="19"/>
  <c r="L298" i="19"/>
  <c r="G298" i="19"/>
  <c r="AC296" i="19"/>
  <c r="L296" i="19"/>
  <c r="G296" i="19"/>
  <c r="AC294" i="19"/>
  <c r="L294" i="19"/>
  <c r="AC292" i="19"/>
  <c r="L292" i="19"/>
  <c r="AC290" i="19"/>
  <c r="L290" i="19"/>
  <c r="AC288" i="19"/>
  <c r="L288" i="19"/>
  <c r="AC286" i="19"/>
  <c r="L286" i="19"/>
  <c r="AC284" i="19"/>
  <c r="L284" i="19"/>
  <c r="AC282" i="19"/>
  <c r="L282" i="19"/>
  <c r="AC280" i="19"/>
  <c r="L280" i="19"/>
  <c r="G280" i="19"/>
  <c r="AC278" i="19"/>
  <c r="L278" i="19"/>
  <c r="AC276" i="19"/>
  <c r="L276" i="19"/>
  <c r="AC274" i="19"/>
  <c r="L274" i="19"/>
  <c r="AC272" i="19"/>
  <c r="L272" i="19"/>
  <c r="AC270" i="19"/>
  <c r="L270" i="19"/>
  <c r="AC268" i="19"/>
  <c r="L268" i="19"/>
  <c r="AC266" i="19"/>
  <c r="L266" i="19"/>
  <c r="AC264" i="19"/>
  <c r="L264" i="19"/>
  <c r="G264" i="19"/>
  <c r="AC262" i="19"/>
  <c r="L262" i="19"/>
  <c r="AC260" i="19"/>
  <c r="L260" i="19"/>
  <c r="AC258" i="19"/>
  <c r="L258" i="19"/>
  <c r="AC256" i="19"/>
  <c r="L256" i="19"/>
  <c r="AC254" i="19"/>
  <c r="L254" i="19"/>
  <c r="AC252" i="19"/>
  <c r="L252" i="19"/>
  <c r="G252" i="19"/>
  <c r="AC250" i="19"/>
  <c r="L250" i="19"/>
  <c r="G250" i="19"/>
  <c r="AC248" i="19"/>
  <c r="L248" i="19"/>
  <c r="AC246" i="19"/>
  <c r="L246" i="19"/>
  <c r="AC244" i="19"/>
  <c r="L244" i="19"/>
  <c r="AC242" i="19"/>
  <c r="L242" i="19"/>
  <c r="G242" i="19"/>
  <c r="AC240" i="19"/>
  <c r="L240" i="19"/>
  <c r="G240" i="19"/>
  <c r="AC238" i="19"/>
  <c r="L238" i="19"/>
  <c r="G238" i="19"/>
  <c r="AC236" i="19"/>
  <c r="L236" i="19"/>
  <c r="AC234" i="19"/>
  <c r="L234" i="19"/>
  <c r="G234" i="19"/>
  <c r="AC232" i="19"/>
  <c r="L232" i="19"/>
  <c r="AC230" i="19"/>
  <c r="L230" i="19"/>
  <c r="AC228" i="19"/>
  <c r="L228" i="19"/>
  <c r="AC226" i="19"/>
  <c r="L226" i="19"/>
  <c r="AC224" i="19"/>
  <c r="L224" i="19"/>
  <c r="AC222" i="19"/>
  <c r="L222" i="19"/>
  <c r="G222" i="19"/>
  <c r="AC220" i="19"/>
  <c r="L220" i="19"/>
  <c r="AC218" i="19"/>
  <c r="L218" i="19"/>
  <c r="AC216" i="19"/>
  <c r="L216" i="19"/>
  <c r="AC214" i="19"/>
  <c r="L214" i="19"/>
  <c r="AC212" i="19"/>
  <c r="L212" i="19"/>
  <c r="AC210" i="19"/>
  <c r="L210" i="19"/>
  <c r="AC208" i="19"/>
  <c r="L208" i="19"/>
  <c r="AC206" i="19"/>
  <c r="L206" i="19"/>
  <c r="AC204" i="19"/>
  <c r="L204" i="19"/>
  <c r="G204" i="19"/>
  <c r="AC202" i="19"/>
  <c r="L202" i="19"/>
  <c r="G202" i="19"/>
  <c r="AC200" i="19"/>
  <c r="L200" i="19"/>
  <c r="AC198" i="19"/>
  <c r="L198" i="19"/>
  <c r="AC196" i="19"/>
  <c r="L196" i="19"/>
  <c r="AC194" i="19"/>
  <c r="L194" i="19"/>
  <c r="AC192" i="19"/>
  <c r="L192" i="19"/>
  <c r="G192" i="19"/>
  <c r="AC190" i="19"/>
  <c r="L190" i="19"/>
  <c r="AC188" i="19"/>
  <c r="L188" i="19"/>
  <c r="AC186" i="19"/>
  <c r="L186" i="19"/>
  <c r="AC184" i="19"/>
  <c r="L184" i="19"/>
  <c r="AC182" i="19"/>
  <c r="L182" i="19"/>
  <c r="AC180" i="19"/>
  <c r="L180" i="19"/>
  <c r="AC178" i="19"/>
  <c r="L178" i="19"/>
  <c r="AC176" i="19"/>
  <c r="L176" i="19"/>
  <c r="AC174" i="19"/>
  <c r="L174" i="19"/>
  <c r="G174" i="19"/>
  <c r="AC172" i="19"/>
  <c r="L172" i="19"/>
  <c r="AC170" i="19"/>
  <c r="L170" i="19"/>
  <c r="AC168" i="19"/>
  <c r="L168" i="19"/>
  <c r="AC166" i="19"/>
  <c r="L166" i="19"/>
  <c r="AC164" i="19"/>
  <c r="L164" i="19"/>
  <c r="AC162" i="19"/>
  <c r="L162" i="19"/>
  <c r="AC160" i="19"/>
  <c r="L160" i="19"/>
  <c r="AC158" i="19"/>
  <c r="L158" i="19"/>
  <c r="AC156" i="19"/>
  <c r="L156" i="19"/>
  <c r="AC154" i="19"/>
  <c r="L154" i="19"/>
  <c r="AC152" i="19"/>
  <c r="L152" i="19"/>
  <c r="AC150" i="19"/>
  <c r="L150" i="19"/>
  <c r="G150" i="19"/>
  <c r="AC148" i="19"/>
  <c r="L148" i="19"/>
  <c r="AC146" i="19"/>
  <c r="L146" i="19"/>
  <c r="AC144" i="19"/>
  <c r="L144" i="19"/>
  <c r="AC142" i="19"/>
  <c r="L142" i="19"/>
  <c r="AC140" i="19"/>
  <c r="L140" i="19"/>
  <c r="G140" i="19"/>
  <c r="AC138" i="19"/>
  <c r="L138" i="19"/>
  <c r="AC136" i="19"/>
  <c r="L136" i="19"/>
  <c r="AC134" i="19"/>
  <c r="L134" i="19"/>
  <c r="AC132" i="19"/>
  <c r="L132" i="19"/>
  <c r="AC130" i="19"/>
  <c r="L130" i="19"/>
  <c r="AC128" i="19"/>
  <c r="L128" i="19"/>
  <c r="G128" i="19"/>
  <c r="AC126" i="19"/>
  <c r="L126" i="19"/>
  <c r="AC124" i="19"/>
  <c r="L124" i="19"/>
  <c r="AC122" i="19"/>
  <c r="L122" i="19"/>
  <c r="AC120" i="19"/>
  <c r="L120" i="19"/>
  <c r="AC118" i="19"/>
  <c r="L118" i="19"/>
  <c r="G118" i="19"/>
  <c r="AC116" i="19"/>
  <c r="L116" i="19"/>
  <c r="AC114" i="19"/>
  <c r="L114" i="19"/>
  <c r="AC112" i="19"/>
  <c r="L112" i="19"/>
  <c r="AC110" i="19"/>
  <c r="L110" i="19"/>
  <c r="AC108" i="19"/>
  <c r="L108" i="19"/>
  <c r="AC106" i="19"/>
  <c r="L106" i="19"/>
  <c r="AC104" i="19"/>
  <c r="L104" i="19"/>
  <c r="G104" i="19"/>
  <c r="AC102" i="19"/>
  <c r="L102" i="19"/>
  <c r="AC100" i="19"/>
  <c r="L100" i="19"/>
  <c r="AC98" i="19"/>
  <c r="L98" i="19"/>
  <c r="AC96" i="19"/>
  <c r="L96" i="19"/>
  <c r="AC94" i="19"/>
  <c r="L94" i="19"/>
  <c r="AC92" i="19"/>
  <c r="L92" i="19"/>
  <c r="AC90" i="19"/>
  <c r="L90" i="19"/>
  <c r="AC88" i="19"/>
  <c r="L88" i="19"/>
  <c r="G88" i="19"/>
  <c r="AC86" i="19"/>
  <c r="L86" i="19"/>
  <c r="AC84" i="19"/>
  <c r="L84" i="19"/>
  <c r="AC82" i="19"/>
  <c r="L82" i="19"/>
  <c r="AC80" i="19"/>
  <c r="L80" i="19"/>
  <c r="AC78" i="19"/>
  <c r="L78" i="19"/>
  <c r="AC76" i="19"/>
  <c r="L76" i="19"/>
  <c r="AC74" i="19"/>
  <c r="L74" i="19"/>
  <c r="G74" i="19"/>
  <c r="AC72" i="19"/>
  <c r="L72" i="19"/>
  <c r="AC70" i="19"/>
  <c r="L70" i="19"/>
  <c r="AC68" i="19"/>
  <c r="L68" i="19"/>
  <c r="AC66" i="19"/>
  <c r="L66" i="19"/>
  <c r="G66" i="19"/>
  <c r="AC64" i="19"/>
  <c r="L64" i="19"/>
  <c r="AC62" i="19"/>
  <c r="L62" i="19"/>
  <c r="AC60" i="19"/>
  <c r="L60" i="19"/>
  <c r="AC58" i="19"/>
  <c r="L58" i="19"/>
  <c r="AC56" i="19"/>
  <c r="L56" i="19"/>
  <c r="AC54" i="19"/>
  <c r="L54" i="19"/>
  <c r="AC52" i="19"/>
  <c r="L52" i="19"/>
  <c r="G52" i="19"/>
  <c r="AC50" i="19"/>
  <c r="L50" i="19"/>
  <c r="G50" i="19"/>
  <c r="AC48" i="19"/>
  <c r="L48" i="19"/>
  <c r="AC46" i="19"/>
  <c r="L46" i="19"/>
  <c r="AC44" i="19"/>
  <c r="L44" i="19"/>
  <c r="AC42" i="19"/>
  <c r="L42" i="19"/>
  <c r="AC40" i="19"/>
  <c r="L40" i="19"/>
  <c r="AC38" i="19"/>
  <c r="L38" i="19"/>
  <c r="G38" i="19"/>
  <c r="AC36" i="19"/>
  <c r="L36" i="19"/>
  <c r="AC34" i="19"/>
  <c r="L34" i="19"/>
  <c r="AC32" i="19"/>
  <c r="L32" i="19"/>
  <c r="AC30" i="19"/>
  <c r="L30" i="19"/>
  <c r="AC28" i="19"/>
  <c r="L28" i="19"/>
  <c r="AC26" i="19"/>
  <c r="L26" i="19"/>
  <c r="AC24" i="19"/>
  <c r="L24" i="19"/>
  <c r="G24" i="19"/>
  <c r="AC22" i="19"/>
  <c r="L22" i="19"/>
  <c r="AC20" i="19"/>
  <c r="L20" i="19"/>
  <c r="AC18" i="19"/>
  <c r="L18" i="19"/>
  <c r="AC16" i="19"/>
  <c r="L16" i="19"/>
  <c r="G16" i="19"/>
  <c r="AC14" i="19"/>
  <c r="L14" i="19"/>
  <c r="AC12" i="19"/>
  <c r="L12" i="19"/>
  <c r="G12" i="19"/>
  <c r="A12" i="19"/>
  <c r="A14" i="19" s="1"/>
  <c r="I11" i="19"/>
  <c r="AC10" i="19"/>
  <c r="L10" i="19"/>
  <c r="G10" i="19"/>
  <c r="AC9" i="19"/>
  <c r="I9" i="19"/>
  <c r="D14" i="13"/>
  <c r="D8" i="13"/>
  <c r="D7" i="13"/>
  <c r="E206" i="12"/>
  <c r="J205" i="12"/>
  <c r="G205" i="12"/>
  <c r="I205" i="12" s="1"/>
  <c r="E205" i="12"/>
  <c r="J204" i="12"/>
  <c r="G204" i="12"/>
  <c r="I204" i="12" s="1"/>
  <c r="E204" i="12"/>
  <c r="J203" i="12"/>
  <c r="G203" i="12"/>
  <c r="E203" i="12"/>
  <c r="I203" i="12" s="1"/>
  <c r="J202" i="12"/>
  <c r="G202" i="12"/>
  <c r="I202" i="12" s="1"/>
  <c r="E202" i="12"/>
  <c r="J201" i="12"/>
  <c r="I201" i="12"/>
  <c r="G201" i="12"/>
  <c r="E201" i="12"/>
  <c r="J200" i="12"/>
  <c r="G200" i="12"/>
  <c r="I200" i="12" s="1"/>
  <c r="E200" i="12"/>
  <c r="J199" i="12"/>
  <c r="I199" i="12"/>
  <c r="G199" i="12"/>
  <c r="E199" i="12"/>
  <c r="J198" i="12"/>
  <c r="G198" i="12"/>
  <c r="E198" i="12"/>
  <c r="I198" i="12" s="1"/>
  <c r="J197" i="12"/>
  <c r="I197" i="12"/>
  <c r="G197" i="12"/>
  <c r="E197" i="12"/>
  <c r="J196" i="12"/>
  <c r="I196" i="12"/>
  <c r="G196" i="12"/>
  <c r="E196" i="12"/>
  <c r="J195" i="12"/>
  <c r="G195" i="12"/>
  <c r="I195" i="12" s="1"/>
  <c r="E195" i="12"/>
  <c r="J194" i="12"/>
  <c r="G194" i="12"/>
  <c r="I194" i="12" s="1"/>
  <c r="E194" i="12"/>
  <c r="J193" i="12"/>
  <c r="I193" i="12"/>
  <c r="G193" i="12"/>
  <c r="E193" i="12"/>
  <c r="J192" i="12"/>
  <c r="G192" i="12"/>
  <c r="I192" i="12" s="1"/>
  <c r="E192" i="12"/>
  <c r="J191" i="12"/>
  <c r="G191" i="12"/>
  <c r="E191" i="12"/>
  <c r="I191" i="12" s="1"/>
  <c r="J190" i="12"/>
  <c r="G190" i="12"/>
  <c r="E190" i="12"/>
  <c r="I190" i="12" s="1"/>
  <c r="J189" i="12"/>
  <c r="G189" i="12"/>
  <c r="E189" i="12"/>
  <c r="I189" i="12" s="1"/>
  <c r="J188" i="12"/>
  <c r="G188" i="12"/>
  <c r="I188" i="12" s="1"/>
  <c r="E188" i="12"/>
  <c r="J187" i="12"/>
  <c r="G187" i="12"/>
  <c r="I187" i="12" s="1"/>
  <c r="E187" i="12"/>
  <c r="J186" i="12"/>
  <c r="I186" i="12"/>
  <c r="G186" i="12"/>
  <c r="E186" i="12"/>
  <c r="J185" i="12"/>
  <c r="G185" i="12"/>
  <c r="E185" i="12"/>
  <c r="I185" i="12" s="1"/>
  <c r="J184" i="12"/>
  <c r="G184" i="12"/>
  <c r="E184" i="12"/>
  <c r="I184" i="12" s="1"/>
  <c r="J183" i="12"/>
  <c r="G183" i="12"/>
  <c r="E183" i="12"/>
  <c r="I183" i="12" s="1"/>
  <c r="J182" i="12"/>
  <c r="I182" i="12"/>
  <c r="G182" i="12"/>
  <c r="E182" i="12"/>
  <c r="J181" i="12"/>
  <c r="G181" i="12"/>
  <c r="E181" i="12"/>
  <c r="I181" i="12" s="1"/>
  <c r="J180" i="12"/>
  <c r="G180" i="12"/>
  <c r="E180" i="12"/>
  <c r="I180" i="12" s="1"/>
  <c r="J179" i="12"/>
  <c r="G179" i="12"/>
  <c r="E179" i="12"/>
  <c r="I179" i="12" s="1"/>
  <c r="J178" i="12"/>
  <c r="G178" i="12"/>
  <c r="E178" i="12"/>
  <c r="I178" i="12" s="1"/>
  <c r="J177" i="12"/>
  <c r="J206" i="12" s="1"/>
  <c r="G177" i="12"/>
  <c r="G206" i="12" s="1"/>
  <c r="E177" i="12"/>
  <c r="AH170" i="12"/>
  <c r="AH169" i="12"/>
  <c r="S166" i="12"/>
  <c r="S168" i="12" s="1"/>
  <c r="AH160" i="12"/>
  <c r="AH159" i="12"/>
  <c r="S157" i="12"/>
  <c r="AH156" i="12"/>
  <c r="AQ151" i="12"/>
  <c r="AL151" i="12"/>
  <c r="AG151" i="12"/>
  <c r="AB151" i="12"/>
  <c r="W151" i="12"/>
  <c r="R151" i="12"/>
  <c r="M151" i="12"/>
  <c r="H151" i="12"/>
  <c r="AQ50" i="12"/>
  <c r="AR48" i="12"/>
  <c r="Q18" i="12"/>
  <c r="R16" i="12"/>
  <c r="S13" i="12"/>
  <c r="T16" i="12" s="1"/>
  <c r="Y12" i="12"/>
  <c r="W12" i="12"/>
  <c r="P10" i="12"/>
  <c r="P9" i="12"/>
  <c r="P8" i="12"/>
  <c r="P7" i="12"/>
  <c r="AQ2" i="12"/>
  <c r="D21" i="11"/>
  <c r="D20" i="11"/>
  <c r="D19" i="11"/>
  <c r="D18" i="11"/>
  <c r="D17" i="11"/>
  <c r="D16" i="11"/>
  <c r="D15" i="11"/>
  <c r="D14" i="11"/>
  <c r="D13" i="11"/>
  <c r="D12" i="11"/>
  <c r="D11" i="11"/>
  <c r="D10" i="11"/>
  <c r="D9" i="11"/>
  <c r="D8" i="11"/>
  <c r="D7" i="11"/>
  <c r="D6" i="11"/>
  <c r="D5" i="11"/>
  <c r="N374" i="10"/>
  <c r="M374" i="10"/>
  <c r="L374" i="10"/>
  <c r="N373" i="10"/>
  <c r="M373" i="10"/>
  <c r="L373" i="10"/>
  <c r="N372" i="10"/>
  <c r="M372" i="10"/>
  <c r="L372" i="10"/>
  <c r="N371" i="10"/>
  <c r="M371" i="10"/>
  <c r="L371" i="10"/>
  <c r="N370" i="10"/>
  <c r="M370" i="10"/>
  <c r="L370" i="10"/>
  <c r="N369" i="10"/>
  <c r="M369" i="10"/>
  <c r="L369" i="10"/>
  <c r="N368" i="10"/>
  <c r="M368" i="10"/>
  <c r="L368" i="10"/>
  <c r="N367" i="10"/>
  <c r="M367" i="10"/>
  <c r="L367" i="10"/>
  <c r="N366" i="10"/>
  <c r="M366" i="10"/>
  <c r="L366" i="10"/>
  <c r="N365" i="10"/>
  <c r="M365" i="10"/>
  <c r="L365" i="10"/>
  <c r="N364" i="10"/>
  <c r="M364" i="10"/>
  <c r="L364" i="10"/>
  <c r="N363" i="10"/>
  <c r="M363" i="10"/>
  <c r="L363" i="10"/>
  <c r="N362" i="10"/>
  <c r="M362" i="10"/>
  <c r="L362" i="10"/>
  <c r="N361" i="10"/>
  <c r="M361" i="10"/>
  <c r="L361" i="10"/>
  <c r="N360" i="10"/>
  <c r="M360" i="10"/>
  <c r="L360" i="10"/>
  <c r="N359" i="10"/>
  <c r="M359" i="10"/>
  <c r="L359" i="10"/>
  <c r="N358" i="10"/>
  <c r="M358" i="10"/>
  <c r="L358" i="10"/>
  <c r="N357" i="10"/>
  <c r="M357" i="10"/>
  <c r="L357" i="10"/>
  <c r="N356" i="10"/>
  <c r="M356" i="10"/>
  <c r="L356" i="10"/>
  <c r="N355" i="10"/>
  <c r="M355" i="10"/>
  <c r="L355" i="10"/>
  <c r="N354" i="10"/>
  <c r="M354" i="10"/>
  <c r="L354" i="10"/>
  <c r="N353" i="10"/>
  <c r="M353" i="10"/>
  <c r="L353" i="10"/>
  <c r="N352" i="10"/>
  <c r="M352" i="10"/>
  <c r="L352" i="10"/>
  <c r="N351" i="10"/>
  <c r="M351" i="10"/>
  <c r="L351" i="10"/>
  <c r="N350" i="10"/>
  <c r="M350" i="10"/>
  <c r="L350" i="10"/>
  <c r="N349" i="10"/>
  <c r="M349" i="10"/>
  <c r="L349" i="10"/>
  <c r="N348" i="10"/>
  <c r="M348" i="10"/>
  <c r="L348" i="10"/>
  <c r="N347" i="10"/>
  <c r="M347" i="10"/>
  <c r="L347" i="10"/>
  <c r="N346" i="10"/>
  <c r="M346" i="10"/>
  <c r="L346" i="10"/>
  <c r="N345" i="10"/>
  <c r="M345" i="10"/>
  <c r="L345" i="10"/>
  <c r="N344" i="10"/>
  <c r="M344" i="10"/>
  <c r="L344" i="10"/>
  <c r="N343" i="10"/>
  <c r="M343" i="10"/>
  <c r="L343" i="10"/>
  <c r="N342" i="10"/>
  <c r="M342" i="10"/>
  <c r="L342" i="10"/>
  <c r="N341" i="10"/>
  <c r="M341" i="10"/>
  <c r="L341" i="10"/>
  <c r="N340" i="10"/>
  <c r="M340" i="10"/>
  <c r="L340" i="10"/>
  <c r="N339" i="10"/>
  <c r="M339" i="10"/>
  <c r="L339" i="10"/>
  <c r="N338" i="10"/>
  <c r="M338" i="10"/>
  <c r="L338" i="10"/>
  <c r="N337" i="10"/>
  <c r="M337" i="10"/>
  <c r="L337" i="10"/>
  <c r="N336" i="10"/>
  <c r="M336" i="10"/>
  <c r="L336" i="10"/>
  <c r="N335" i="10"/>
  <c r="M335" i="10"/>
  <c r="L335" i="10"/>
  <c r="N334" i="10"/>
  <c r="M334" i="10"/>
  <c r="L334" i="10"/>
  <c r="N333" i="10"/>
  <c r="M333" i="10"/>
  <c r="L333" i="10"/>
  <c r="N332" i="10"/>
  <c r="M332" i="10"/>
  <c r="L332" i="10"/>
  <c r="N331" i="10"/>
  <c r="M331" i="10"/>
  <c r="L331" i="10"/>
  <c r="N330" i="10"/>
  <c r="M330" i="10"/>
  <c r="L330" i="10"/>
  <c r="N329" i="10"/>
  <c r="M329" i="10"/>
  <c r="L329" i="10"/>
  <c r="N328" i="10"/>
  <c r="M328" i="10"/>
  <c r="L328" i="10"/>
  <c r="N327" i="10"/>
  <c r="M327" i="10"/>
  <c r="L327" i="10"/>
  <c r="N326" i="10"/>
  <c r="M326" i="10"/>
  <c r="L326" i="10"/>
  <c r="N325" i="10"/>
  <c r="M325" i="10"/>
  <c r="L325" i="10"/>
  <c r="N324" i="10"/>
  <c r="M324" i="10"/>
  <c r="L324" i="10"/>
  <c r="N323" i="10"/>
  <c r="M323" i="10"/>
  <c r="L323" i="10"/>
  <c r="N322" i="10"/>
  <c r="M322" i="10"/>
  <c r="L322" i="10"/>
  <c r="N321" i="10"/>
  <c r="M321" i="10"/>
  <c r="L321" i="10"/>
  <c r="N320" i="10"/>
  <c r="M320" i="10"/>
  <c r="L320" i="10"/>
  <c r="N319" i="10"/>
  <c r="M319" i="10"/>
  <c r="L319" i="10"/>
  <c r="N318" i="10"/>
  <c r="M318" i="10"/>
  <c r="L318" i="10"/>
  <c r="N317" i="10"/>
  <c r="M317" i="10"/>
  <c r="L317" i="10"/>
  <c r="N316" i="10"/>
  <c r="M316" i="10"/>
  <c r="L316" i="10"/>
  <c r="N315" i="10"/>
  <c r="M315" i="10"/>
  <c r="L315" i="10"/>
  <c r="N314" i="10"/>
  <c r="M314" i="10"/>
  <c r="L314" i="10"/>
  <c r="N313" i="10"/>
  <c r="M313" i="10"/>
  <c r="L313" i="10"/>
  <c r="N312" i="10"/>
  <c r="M312" i="10"/>
  <c r="L312" i="10"/>
  <c r="N311" i="10"/>
  <c r="M311" i="10"/>
  <c r="L311" i="10"/>
  <c r="N310" i="10"/>
  <c r="M310" i="10"/>
  <c r="L310" i="10"/>
  <c r="N309" i="10"/>
  <c r="M309" i="10"/>
  <c r="L309" i="10"/>
  <c r="N308" i="10"/>
  <c r="M308" i="10"/>
  <c r="L308" i="10"/>
  <c r="N307" i="10"/>
  <c r="M307" i="10"/>
  <c r="L307" i="10"/>
  <c r="N306" i="10"/>
  <c r="M306" i="10"/>
  <c r="L306" i="10"/>
  <c r="N305" i="10"/>
  <c r="M305" i="10"/>
  <c r="L305" i="10"/>
  <c r="N304" i="10"/>
  <c r="M304" i="10"/>
  <c r="L304" i="10"/>
  <c r="N303" i="10"/>
  <c r="M303" i="10"/>
  <c r="L303" i="10"/>
  <c r="N302" i="10"/>
  <c r="M302" i="10"/>
  <c r="L302" i="10"/>
  <c r="N301" i="10"/>
  <c r="M301" i="10"/>
  <c r="L301" i="10"/>
  <c r="N300" i="10"/>
  <c r="M300" i="10"/>
  <c r="L300" i="10"/>
  <c r="N299" i="10"/>
  <c r="M299" i="10"/>
  <c r="L299" i="10"/>
  <c r="N298" i="10"/>
  <c r="M298" i="10"/>
  <c r="L298" i="10"/>
  <c r="N297" i="10"/>
  <c r="M297" i="10"/>
  <c r="L297" i="10"/>
  <c r="N296" i="10"/>
  <c r="M296" i="10"/>
  <c r="L296" i="10"/>
  <c r="N295" i="10"/>
  <c r="M295" i="10"/>
  <c r="L295" i="10"/>
  <c r="N294" i="10"/>
  <c r="M294" i="10"/>
  <c r="L294" i="10"/>
  <c r="N293" i="10"/>
  <c r="M293" i="10"/>
  <c r="L293" i="10"/>
  <c r="N292" i="10"/>
  <c r="M292" i="10"/>
  <c r="L292" i="10"/>
  <c r="N291" i="10"/>
  <c r="M291" i="10"/>
  <c r="L291" i="10"/>
  <c r="N290" i="10"/>
  <c r="M290" i="10"/>
  <c r="L290" i="10"/>
  <c r="N289" i="10"/>
  <c r="M289" i="10"/>
  <c r="L289" i="10"/>
  <c r="N288" i="10"/>
  <c r="M288" i="10"/>
  <c r="L288" i="10"/>
  <c r="N287" i="10"/>
  <c r="M287" i="10"/>
  <c r="L287" i="10"/>
  <c r="N286" i="10"/>
  <c r="M286" i="10"/>
  <c r="L286" i="10"/>
  <c r="N285" i="10"/>
  <c r="M285" i="10"/>
  <c r="L285" i="10"/>
  <c r="N284" i="10"/>
  <c r="M284" i="10"/>
  <c r="L284" i="10"/>
  <c r="N283" i="10"/>
  <c r="M283" i="10"/>
  <c r="L283" i="10"/>
  <c r="N282" i="10"/>
  <c r="M282" i="10"/>
  <c r="L282" i="10"/>
  <c r="N281" i="10"/>
  <c r="M281" i="10"/>
  <c r="L281" i="10"/>
  <c r="N280" i="10"/>
  <c r="M280" i="10"/>
  <c r="L280" i="10"/>
  <c r="N279" i="10"/>
  <c r="M279" i="10"/>
  <c r="L279" i="10"/>
  <c r="N278" i="10"/>
  <c r="M278" i="10"/>
  <c r="L278" i="10"/>
  <c r="N277" i="10"/>
  <c r="M277" i="10"/>
  <c r="L277" i="10"/>
  <c r="N276" i="10"/>
  <c r="M276" i="10"/>
  <c r="L276" i="10"/>
  <c r="N275" i="10"/>
  <c r="M275" i="10"/>
  <c r="L275" i="10"/>
  <c r="N274" i="10"/>
  <c r="M274" i="10"/>
  <c r="L274" i="10"/>
  <c r="N273" i="10"/>
  <c r="M273" i="10"/>
  <c r="L273" i="10"/>
  <c r="N272" i="10"/>
  <c r="M272" i="10"/>
  <c r="L272" i="10"/>
  <c r="N271" i="10"/>
  <c r="M271" i="10"/>
  <c r="L271" i="10"/>
  <c r="N270" i="10"/>
  <c r="M270" i="10"/>
  <c r="L270" i="10"/>
  <c r="N269" i="10"/>
  <c r="M269" i="10"/>
  <c r="L269" i="10"/>
  <c r="N268" i="10"/>
  <c r="M268" i="10"/>
  <c r="L268" i="10"/>
  <c r="N267" i="10"/>
  <c r="M267" i="10"/>
  <c r="L267" i="10"/>
  <c r="N266" i="10"/>
  <c r="M266" i="10"/>
  <c r="L266" i="10"/>
  <c r="N265" i="10"/>
  <c r="M265" i="10"/>
  <c r="L265" i="10"/>
  <c r="N264" i="10"/>
  <c r="M264" i="10"/>
  <c r="L264" i="10"/>
  <c r="N263" i="10"/>
  <c r="M263" i="10"/>
  <c r="L263" i="10"/>
  <c r="N262" i="10"/>
  <c r="M262" i="10"/>
  <c r="L262" i="10"/>
  <c r="N261" i="10"/>
  <c r="M261" i="10"/>
  <c r="L261" i="10"/>
  <c r="N260" i="10"/>
  <c r="M260" i="10"/>
  <c r="L260" i="10"/>
  <c r="N259" i="10"/>
  <c r="M259" i="10"/>
  <c r="L259" i="10"/>
  <c r="N258" i="10"/>
  <c r="M258" i="10"/>
  <c r="L258" i="10"/>
  <c r="N257" i="10"/>
  <c r="M257" i="10"/>
  <c r="L257" i="10"/>
  <c r="N256" i="10"/>
  <c r="M256" i="10"/>
  <c r="L256" i="10"/>
  <c r="N255" i="10"/>
  <c r="M255" i="10"/>
  <c r="L255" i="10"/>
  <c r="N254" i="10"/>
  <c r="M254" i="10"/>
  <c r="L254" i="10"/>
  <c r="N253" i="10"/>
  <c r="M253" i="10"/>
  <c r="L253" i="10"/>
  <c r="N252" i="10"/>
  <c r="M252" i="10"/>
  <c r="L252" i="10"/>
  <c r="N251" i="10"/>
  <c r="M251" i="10"/>
  <c r="L251" i="10"/>
  <c r="N250" i="10"/>
  <c r="M250" i="10"/>
  <c r="L250" i="10"/>
  <c r="N249" i="10"/>
  <c r="M249" i="10"/>
  <c r="L249" i="10"/>
  <c r="N248" i="10"/>
  <c r="M248" i="10"/>
  <c r="L248" i="10"/>
  <c r="N247" i="10"/>
  <c r="M247" i="10"/>
  <c r="L247" i="10"/>
  <c r="N246" i="10"/>
  <c r="M246" i="10"/>
  <c r="L246" i="10"/>
  <c r="N245" i="10"/>
  <c r="M245" i="10"/>
  <c r="L245" i="10"/>
  <c r="N244" i="10"/>
  <c r="M244" i="10"/>
  <c r="L244" i="10"/>
  <c r="N243" i="10"/>
  <c r="M243" i="10"/>
  <c r="L243" i="10"/>
  <c r="N242" i="10"/>
  <c r="M242" i="10"/>
  <c r="L242" i="10"/>
  <c r="N241" i="10"/>
  <c r="M241" i="10"/>
  <c r="L241" i="10"/>
  <c r="N240" i="10"/>
  <c r="M240" i="10"/>
  <c r="L240" i="10"/>
  <c r="N239" i="10"/>
  <c r="M239" i="10"/>
  <c r="L239" i="10"/>
  <c r="N238" i="10"/>
  <c r="M238" i="10"/>
  <c r="L238" i="10"/>
  <c r="N237" i="10"/>
  <c r="M237" i="10"/>
  <c r="L237" i="10"/>
  <c r="N236" i="10"/>
  <c r="M236" i="10"/>
  <c r="L236" i="10"/>
  <c r="N235" i="10"/>
  <c r="M235" i="10"/>
  <c r="L235" i="10"/>
  <c r="N234" i="10"/>
  <c r="M234" i="10"/>
  <c r="L234" i="10"/>
  <c r="N233" i="10"/>
  <c r="M233" i="10"/>
  <c r="L233" i="10"/>
  <c r="N232" i="10"/>
  <c r="M232" i="10"/>
  <c r="L232" i="10"/>
  <c r="N231" i="10"/>
  <c r="M231" i="10"/>
  <c r="L231" i="10"/>
  <c r="N230" i="10"/>
  <c r="M230" i="10"/>
  <c r="L230" i="10"/>
  <c r="N229" i="10"/>
  <c r="M229" i="10"/>
  <c r="L229" i="10"/>
  <c r="N228" i="10"/>
  <c r="M228" i="10"/>
  <c r="L228" i="10"/>
  <c r="N227" i="10"/>
  <c r="M227" i="10"/>
  <c r="L227" i="10"/>
  <c r="N226" i="10"/>
  <c r="M226" i="10"/>
  <c r="L226" i="10"/>
  <c r="N225" i="10"/>
  <c r="M225" i="10"/>
  <c r="L225" i="10"/>
  <c r="N224" i="10"/>
  <c r="M224" i="10"/>
  <c r="L224" i="10"/>
  <c r="N223" i="10"/>
  <c r="M223" i="10"/>
  <c r="L223" i="10"/>
  <c r="N222" i="10"/>
  <c r="M222" i="10"/>
  <c r="L222" i="10"/>
  <c r="N221" i="10"/>
  <c r="M221" i="10"/>
  <c r="L221" i="10"/>
  <c r="N220" i="10"/>
  <c r="M220" i="10"/>
  <c r="L220" i="10"/>
  <c r="N219" i="10"/>
  <c r="M219" i="10"/>
  <c r="L219" i="10"/>
  <c r="N218" i="10"/>
  <c r="M218" i="10"/>
  <c r="L218" i="10"/>
  <c r="E218" i="10"/>
  <c r="N206" i="10"/>
  <c r="M206" i="10"/>
  <c r="L206" i="10"/>
  <c r="E206" i="10"/>
  <c r="N205" i="10"/>
  <c r="M205" i="10"/>
  <c r="L205" i="10"/>
  <c r="E205" i="10"/>
  <c r="N204" i="10"/>
  <c r="M204" i="10"/>
  <c r="L204" i="10"/>
  <c r="E204" i="10"/>
  <c r="N203" i="10"/>
  <c r="M203" i="10"/>
  <c r="L203" i="10"/>
  <c r="E203" i="10"/>
  <c r="N202" i="10"/>
  <c r="M202" i="10"/>
  <c r="L202" i="10"/>
  <c r="E202" i="10"/>
  <c r="N201" i="10"/>
  <c r="M201" i="10"/>
  <c r="L201" i="10"/>
  <c r="E201" i="10"/>
  <c r="N200" i="10"/>
  <c r="M200" i="10"/>
  <c r="L200" i="10"/>
  <c r="E200" i="10"/>
  <c r="N199" i="10"/>
  <c r="M199" i="10"/>
  <c r="L199" i="10"/>
  <c r="E199" i="10"/>
  <c r="N198" i="10"/>
  <c r="M198" i="10"/>
  <c r="L198" i="10"/>
  <c r="E198" i="10"/>
  <c r="N197" i="10"/>
  <c r="M197" i="10"/>
  <c r="L197" i="10"/>
  <c r="E197" i="10"/>
  <c r="N196" i="10"/>
  <c r="M196" i="10"/>
  <c r="L196" i="10"/>
  <c r="E196" i="10"/>
  <c r="N195" i="10"/>
  <c r="M195" i="10"/>
  <c r="L195" i="10"/>
  <c r="E195" i="10"/>
  <c r="N194" i="10"/>
  <c r="M194" i="10"/>
  <c r="L194" i="10"/>
  <c r="E194" i="10"/>
  <c r="N193" i="10"/>
  <c r="M193" i="10"/>
  <c r="L193" i="10"/>
  <c r="E193" i="10"/>
  <c r="N192" i="10"/>
  <c r="M192" i="10"/>
  <c r="L192" i="10"/>
  <c r="E192" i="10"/>
  <c r="N191" i="10"/>
  <c r="M191" i="10"/>
  <c r="L191" i="10"/>
  <c r="E191" i="10"/>
  <c r="N190" i="10"/>
  <c r="M190" i="10"/>
  <c r="L190" i="10"/>
  <c r="E190" i="10"/>
  <c r="N189" i="10"/>
  <c r="M189" i="10"/>
  <c r="L189" i="10"/>
  <c r="E189" i="10"/>
  <c r="N188" i="10"/>
  <c r="M188" i="10"/>
  <c r="L188" i="10"/>
  <c r="E188" i="10"/>
  <c r="N187" i="10"/>
  <c r="M187" i="10"/>
  <c r="L187" i="10"/>
  <c r="E187" i="10"/>
  <c r="N186" i="10"/>
  <c r="M186" i="10"/>
  <c r="L186" i="10"/>
  <c r="E186" i="10"/>
  <c r="N185" i="10"/>
  <c r="M185" i="10"/>
  <c r="L185" i="10"/>
  <c r="E185" i="10"/>
  <c r="N184" i="10"/>
  <c r="M184" i="10"/>
  <c r="L184" i="10"/>
  <c r="E184" i="10"/>
  <c r="N183" i="10"/>
  <c r="M183" i="10"/>
  <c r="L183" i="10"/>
  <c r="E183" i="10"/>
  <c r="N182" i="10"/>
  <c r="M182" i="10"/>
  <c r="L182" i="10"/>
  <c r="E182" i="10"/>
  <c r="N181" i="10"/>
  <c r="M181" i="10"/>
  <c r="L181" i="10"/>
  <c r="E181" i="10"/>
  <c r="N176" i="10"/>
  <c r="M176" i="10"/>
  <c r="L176" i="10"/>
  <c r="E176" i="10"/>
  <c r="N175" i="10"/>
  <c r="M175" i="10"/>
  <c r="L175" i="10"/>
  <c r="E175" i="10"/>
  <c r="N174" i="10"/>
  <c r="M174" i="10"/>
  <c r="L174" i="10"/>
  <c r="E174" i="10"/>
  <c r="N173" i="10"/>
  <c r="M173" i="10"/>
  <c r="L173" i="10"/>
  <c r="E173" i="10"/>
  <c r="N172" i="10"/>
  <c r="M172" i="10"/>
  <c r="L172" i="10"/>
  <c r="E172" i="10"/>
  <c r="N171" i="10"/>
  <c r="M171" i="10"/>
  <c r="L171" i="10"/>
  <c r="E171" i="10"/>
  <c r="N170" i="10"/>
  <c r="M170" i="10"/>
  <c r="L170" i="10"/>
  <c r="E170" i="10"/>
  <c r="N169" i="10"/>
  <c r="M169" i="10"/>
  <c r="L169" i="10"/>
  <c r="E169" i="10"/>
  <c r="N168" i="10"/>
  <c r="M168" i="10"/>
  <c r="L168" i="10"/>
  <c r="E168" i="10"/>
  <c r="N167" i="10"/>
  <c r="M167" i="10"/>
  <c r="L167" i="10"/>
  <c r="E167" i="10"/>
  <c r="N166" i="10"/>
  <c r="M166" i="10"/>
  <c r="L166" i="10"/>
  <c r="E166" i="10"/>
  <c r="A166" i="10"/>
  <c r="A167" i="10" s="1"/>
  <c r="A168" i="10" s="1"/>
  <c r="A169" i="10" s="1"/>
  <c r="A170" i="10" s="1"/>
  <c r="A171" i="10" s="1"/>
  <c r="A172" i="10" s="1"/>
  <c r="A173" i="10" s="1"/>
  <c r="A174" i="10" s="1"/>
  <c r="A175" i="10" s="1"/>
  <c r="A176" i="10" s="1"/>
  <c r="A177" i="10" s="1"/>
  <c r="A178" i="10" s="1"/>
  <c r="A179" i="10" s="1"/>
  <c r="A180" i="10" s="1"/>
  <c r="A181" i="10" s="1"/>
  <c r="A182" i="10" s="1"/>
  <c r="A183" i="10" s="1"/>
  <c r="A184" i="10" s="1"/>
  <c r="A185" i="10" s="1"/>
  <c r="A186" i="10" s="1"/>
  <c r="A187" i="10" s="1"/>
  <c r="A188" i="10" s="1"/>
  <c r="A189" i="10" s="1"/>
  <c r="A190" i="10" s="1"/>
  <c r="A191" i="10" s="1"/>
  <c r="A192" i="10" s="1"/>
  <c r="A193" i="10" s="1"/>
  <c r="A194" i="10" s="1"/>
  <c r="A195" i="10" s="1"/>
  <c r="A196" i="10" s="1"/>
  <c r="A197" i="10" s="1"/>
  <c r="A198" i="10" s="1"/>
  <c r="A199" i="10" s="1"/>
  <c r="A200" i="10" s="1"/>
  <c r="A201" i="10" s="1"/>
  <c r="A202" i="10" s="1"/>
  <c r="A203" i="10" s="1"/>
  <c r="A204" i="10" s="1"/>
  <c r="A205" i="10" s="1"/>
  <c r="A206" i="10" s="1"/>
  <c r="A207" i="10" s="1"/>
  <c r="A208" i="10" s="1"/>
  <c r="A209" i="10" s="1"/>
  <c r="A210" i="10" s="1"/>
  <c r="A211" i="10" s="1"/>
  <c r="A212" i="10" s="1"/>
  <c r="A213" i="10" s="1"/>
  <c r="N165" i="10"/>
  <c r="M165" i="10"/>
  <c r="L165" i="10"/>
  <c r="E165" i="10"/>
  <c r="N164" i="10"/>
  <c r="M164" i="10"/>
  <c r="L164" i="10"/>
  <c r="E164" i="10"/>
  <c r="N163" i="10"/>
  <c r="M163" i="10"/>
  <c r="L163" i="10"/>
  <c r="E163" i="10"/>
  <c r="N162" i="10"/>
  <c r="M162" i="10"/>
  <c r="L162" i="10"/>
  <c r="E162" i="10"/>
  <c r="N161" i="10"/>
  <c r="M161" i="10"/>
  <c r="L161" i="10"/>
  <c r="E161" i="10"/>
  <c r="N160" i="10"/>
  <c r="M160" i="10"/>
  <c r="L160" i="10"/>
  <c r="E160" i="10"/>
  <c r="N159" i="10"/>
  <c r="M159" i="10"/>
  <c r="L159" i="10"/>
  <c r="E159" i="10"/>
  <c r="N158" i="10"/>
  <c r="M158" i="10"/>
  <c r="L158" i="10"/>
  <c r="E158" i="10"/>
  <c r="N157" i="10"/>
  <c r="M157" i="10"/>
  <c r="L157" i="10"/>
  <c r="E157" i="10"/>
  <c r="N156" i="10"/>
  <c r="M156" i="10"/>
  <c r="L156" i="10"/>
  <c r="E156" i="10"/>
  <c r="N155" i="10"/>
  <c r="M155" i="10"/>
  <c r="L155" i="10"/>
  <c r="E155" i="10"/>
  <c r="N154" i="10"/>
  <c r="M154" i="10"/>
  <c r="L154" i="10"/>
  <c r="E154" i="10"/>
  <c r="N153" i="10"/>
  <c r="M153" i="10"/>
  <c r="L153" i="10"/>
  <c r="E153" i="10"/>
  <c r="N152" i="10"/>
  <c r="M152" i="10"/>
  <c r="L152" i="10"/>
  <c r="E152" i="10"/>
  <c r="N151" i="10"/>
  <c r="M151" i="10"/>
  <c r="L151" i="10"/>
  <c r="E151" i="10"/>
  <c r="N150" i="10"/>
  <c r="M150" i="10"/>
  <c r="L150" i="10"/>
  <c r="E150" i="10"/>
  <c r="N149" i="10"/>
  <c r="M149" i="10"/>
  <c r="L149" i="10"/>
  <c r="E149" i="10"/>
  <c r="N148" i="10"/>
  <c r="M148" i="10"/>
  <c r="L148" i="10"/>
  <c r="E148" i="10"/>
  <c r="N147" i="10"/>
  <c r="M147" i="10"/>
  <c r="L147" i="10"/>
  <c r="E147" i="10"/>
  <c r="N146" i="10"/>
  <c r="M146" i="10"/>
  <c r="L146" i="10"/>
  <c r="E146" i="10"/>
  <c r="N145" i="10"/>
  <c r="M145" i="10"/>
  <c r="L145" i="10"/>
  <c r="E145" i="10"/>
  <c r="N144" i="10"/>
  <c r="M144" i="10"/>
  <c r="L144" i="10"/>
  <c r="E144" i="10"/>
  <c r="N143" i="10"/>
  <c r="M143" i="10"/>
  <c r="L143" i="10"/>
  <c r="E143" i="10"/>
  <c r="N142" i="10"/>
  <c r="M142" i="10"/>
  <c r="L142" i="10"/>
  <c r="E142" i="10"/>
  <c r="N141" i="10"/>
  <c r="M141" i="10"/>
  <c r="L141" i="10"/>
  <c r="E141" i="10"/>
  <c r="N140" i="10"/>
  <c r="M140" i="10"/>
  <c r="L140" i="10"/>
  <c r="E140" i="10"/>
  <c r="N139" i="10"/>
  <c r="M139" i="10"/>
  <c r="L139" i="10"/>
  <c r="E139" i="10"/>
  <c r="N138" i="10"/>
  <c r="M138" i="10"/>
  <c r="L138" i="10"/>
  <c r="E138" i="10"/>
  <c r="N137" i="10"/>
  <c r="M137" i="10"/>
  <c r="L137" i="10"/>
  <c r="E137" i="10"/>
  <c r="N136" i="10"/>
  <c r="M136" i="10"/>
  <c r="L136" i="10"/>
  <c r="E136" i="10"/>
  <c r="N135" i="10"/>
  <c r="M135" i="10"/>
  <c r="L135" i="10"/>
  <c r="E135" i="10"/>
  <c r="N134" i="10"/>
  <c r="M134" i="10"/>
  <c r="L134" i="10"/>
  <c r="E134" i="10"/>
  <c r="N133" i="10"/>
  <c r="M133" i="10"/>
  <c r="L133" i="10"/>
  <c r="E133" i="10"/>
  <c r="N132" i="10"/>
  <c r="M132" i="10"/>
  <c r="L132" i="10"/>
  <c r="E132" i="10"/>
  <c r="N131" i="10"/>
  <c r="M131" i="10"/>
  <c r="L131" i="10"/>
  <c r="E131" i="10"/>
  <c r="N130" i="10"/>
  <c r="M130" i="10"/>
  <c r="L130" i="10"/>
  <c r="E130" i="10"/>
  <c r="N129" i="10"/>
  <c r="M129" i="10"/>
  <c r="L129" i="10"/>
  <c r="E129" i="10"/>
  <c r="N128" i="10"/>
  <c r="M128" i="10"/>
  <c r="L128" i="10"/>
  <c r="E128" i="10"/>
  <c r="N127" i="10"/>
  <c r="M127" i="10"/>
  <c r="L127" i="10"/>
  <c r="E127" i="10"/>
  <c r="N126" i="10"/>
  <c r="M126" i="10"/>
  <c r="L126" i="10"/>
  <c r="E126" i="10"/>
  <c r="N125" i="10"/>
  <c r="M125" i="10"/>
  <c r="L125" i="10"/>
  <c r="E125" i="10"/>
  <c r="N124" i="10"/>
  <c r="M124" i="10"/>
  <c r="L124" i="10"/>
  <c r="E124" i="10"/>
  <c r="N123" i="10"/>
  <c r="M123" i="10"/>
  <c r="L123" i="10"/>
  <c r="E123" i="10"/>
  <c r="N122" i="10"/>
  <c r="M122" i="10"/>
  <c r="L122" i="10"/>
  <c r="E122" i="10"/>
  <c r="N121" i="10"/>
  <c r="M121" i="10"/>
  <c r="L121" i="10"/>
  <c r="E121" i="10"/>
  <c r="N120" i="10"/>
  <c r="M120" i="10"/>
  <c r="L120" i="10"/>
  <c r="E120" i="10"/>
  <c r="N119" i="10"/>
  <c r="M119" i="10"/>
  <c r="L119" i="10"/>
  <c r="E119" i="10"/>
  <c r="N118" i="10"/>
  <c r="M118" i="10"/>
  <c r="L118" i="10"/>
  <c r="E118" i="10"/>
  <c r="N117" i="10"/>
  <c r="M117" i="10"/>
  <c r="L117" i="10"/>
  <c r="E117" i="10"/>
  <c r="N116" i="10"/>
  <c r="M116" i="10"/>
  <c r="L116" i="10"/>
  <c r="E116" i="10"/>
  <c r="N115" i="10"/>
  <c r="M115" i="10"/>
  <c r="L115" i="10"/>
  <c r="E115" i="10"/>
  <c r="N114" i="10"/>
  <c r="M114" i="10"/>
  <c r="L114" i="10"/>
  <c r="E114" i="10"/>
  <c r="N113" i="10"/>
  <c r="M113" i="10"/>
  <c r="L113" i="10"/>
  <c r="E113" i="10"/>
  <c r="N112" i="10"/>
  <c r="M112" i="10"/>
  <c r="L112" i="10"/>
  <c r="E112" i="10"/>
  <c r="N111" i="10"/>
  <c r="M111" i="10"/>
  <c r="L111" i="10"/>
  <c r="E111" i="10"/>
  <c r="N110" i="10"/>
  <c r="M110" i="10"/>
  <c r="L110" i="10"/>
  <c r="E110" i="10"/>
  <c r="A110" i="10"/>
  <c r="A111" i="10" s="1"/>
  <c r="A112" i="10" s="1"/>
  <c r="A113" i="10" s="1"/>
  <c r="A114" i="10" s="1"/>
  <c r="A115" i="10" s="1"/>
  <c r="A116" i="10" s="1"/>
  <c r="A117" i="10" s="1"/>
  <c r="A118" i="10" s="1"/>
  <c r="A119" i="10" s="1"/>
  <c r="A120" i="10" s="1"/>
  <c r="A121" i="10" s="1"/>
  <c r="A122" i="10" s="1"/>
  <c r="A123" i="10" s="1"/>
  <c r="A124" i="10" s="1"/>
  <c r="A125" i="10" s="1"/>
  <c r="A126" i="10" s="1"/>
  <c r="A127" i="10" s="1"/>
  <c r="A128" i="10" s="1"/>
  <c r="A129" i="10" s="1"/>
  <c r="A130" i="10" s="1"/>
  <c r="A131" i="10" s="1"/>
  <c r="A132" i="10" s="1"/>
  <c r="A133" i="10" s="1"/>
  <c r="A134" i="10" s="1"/>
  <c r="A135" i="10" s="1"/>
  <c r="A136" i="10" s="1"/>
  <c r="A137" i="10" s="1"/>
  <c r="A138" i="10" s="1"/>
  <c r="A139" i="10" s="1"/>
  <c r="A140" i="10" s="1"/>
  <c r="A141" i="10" s="1"/>
  <c r="A142" i="10" s="1"/>
  <c r="A143" i="10" s="1"/>
  <c r="A144" i="10" s="1"/>
  <c r="A145" i="10" s="1"/>
  <c r="A146" i="10" s="1"/>
  <c r="A147" i="10" s="1"/>
  <c r="A148" i="10" s="1"/>
  <c r="A149" i="10" s="1"/>
  <c r="A150" i="10" s="1"/>
  <c r="A151" i="10" s="1"/>
  <c r="A152" i="10" s="1"/>
  <c r="A153" i="10" s="1"/>
  <c r="A154" i="10" s="1"/>
  <c r="A155" i="10" s="1"/>
  <c r="A156" i="10" s="1"/>
  <c r="A157" i="10" s="1"/>
  <c r="A158" i="10" s="1"/>
  <c r="A159" i="10" s="1"/>
  <c r="A160" i="10" s="1"/>
  <c r="A161" i="10" s="1"/>
  <c r="A162" i="10" s="1"/>
  <c r="A163" i="10" s="1"/>
  <c r="A164" i="10" s="1"/>
  <c r="N109" i="10"/>
  <c r="M109" i="10"/>
  <c r="L109" i="10"/>
  <c r="F109" i="10"/>
  <c r="E109" i="10"/>
  <c r="N108" i="10"/>
  <c r="M108" i="10"/>
  <c r="L108" i="10"/>
  <c r="F108" i="10"/>
  <c r="E108" i="10"/>
  <c r="N107" i="10"/>
  <c r="M107" i="10"/>
  <c r="L107" i="10"/>
  <c r="E107" i="10"/>
  <c r="N106" i="10"/>
  <c r="M106" i="10"/>
  <c r="L106" i="10"/>
  <c r="E106" i="10"/>
  <c r="N105" i="10"/>
  <c r="M105" i="10"/>
  <c r="L105" i="10"/>
  <c r="E105" i="10"/>
  <c r="N104" i="10"/>
  <c r="M104" i="10"/>
  <c r="L104" i="10"/>
  <c r="E104" i="10"/>
  <c r="N103" i="10"/>
  <c r="M103" i="10"/>
  <c r="L103" i="10"/>
  <c r="E103" i="10"/>
  <c r="N102" i="10"/>
  <c r="M102" i="10"/>
  <c r="L102" i="10"/>
  <c r="E102" i="10"/>
  <c r="N101" i="10"/>
  <c r="M101" i="10"/>
  <c r="L101" i="10"/>
  <c r="E101" i="10"/>
  <c r="N100" i="10"/>
  <c r="M100" i="10"/>
  <c r="L100" i="10"/>
  <c r="E100" i="10"/>
  <c r="N99" i="10"/>
  <c r="M99" i="10"/>
  <c r="L99" i="10"/>
  <c r="E99" i="10"/>
  <c r="N98" i="10"/>
  <c r="M98" i="10"/>
  <c r="L98" i="10"/>
  <c r="E98" i="10"/>
  <c r="N97" i="10"/>
  <c r="M97" i="10"/>
  <c r="L97" i="10"/>
  <c r="E97" i="10"/>
  <c r="N96" i="10"/>
  <c r="M96" i="10"/>
  <c r="L96" i="10"/>
  <c r="E96" i="10"/>
  <c r="N95" i="10"/>
  <c r="M95" i="10"/>
  <c r="L95" i="10"/>
  <c r="E95" i="10"/>
  <c r="N94" i="10"/>
  <c r="M94" i="10"/>
  <c r="L94" i="10"/>
  <c r="E94" i="10"/>
  <c r="N93" i="10"/>
  <c r="M93" i="10"/>
  <c r="L93" i="10"/>
  <c r="E93" i="10"/>
  <c r="N92" i="10"/>
  <c r="M92" i="10"/>
  <c r="L92" i="10"/>
  <c r="E92" i="10"/>
  <c r="N91" i="10"/>
  <c r="M91" i="10"/>
  <c r="L91" i="10"/>
  <c r="E91" i="10"/>
  <c r="N90" i="10"/>
  <c r="M90" i="10"/>
  <c r="L90" i="10"/>
  <c r="E90" i="10"/>
  <c r="N89" i="10"/>
  <c r="M89" i="10"/>
  <c r="L89" i="10"/>
  <c r="E89" i="10"/>
  <c r="N88" i="10"/>
  <c r="M88" i="10"/>
  <c r="L88" i="10"/>
  <c r="E88" i="10"/>
  <c r="N87" i="10"/>
  <c r="M87" i="10"/>
  <c r="L87" i="10"/>
  <c r="E87" i="10"/>
  <c r="N86" i="10"/>
  <c r="M86" i="10"/>
  <c r="L86" i="10"/>
  <c r="E86" i="10"/>
  <c r="N85" i="10"/>
  <c r="M85" i="10"/>
  <c r="L85" i="10"/>
  <c r="E85" i="10"/>
  <c r="N84" i="10"/>
  <c r="M84" i="10"/>
  <c r="L84" i="10"/>
  <c r="E84" i="10"/>
  <c r="N83" i="10"/>
  <c r="M83" i="10"/>
  <c r="L83" i="10"/>
  <c r="E83" i="10"/>
  <c r="N82" i="10"/>
  <c r="M82" i="10"/>
  <c r="L82" i="10"/>
  <c r="E82" i="10"/>
  <c r="N81" i="10"/>
  <c r="M81" i="10"/>
  <c r="L81" i="10"/>
  <c r="E81" i="10"/>
  <c r="N80" i="10"/>
  <c r="M80" i="10"/>
  <c r="L80" i="10"/>
  <c r="E80" i="10"/>
  <c r="N79" i="10"/>
  <c r="M79" i="10"/>
  <c r="L79" i="10"/>
  <c r="E79" i="10"/>
  <c r="N78" i="10"/>
  <c r="M78" i="10"/>
  <c r="L78" i="10"/>
  <c r="E78" i="10"/>
  <c r="N77" i="10"/>
  <c r="M77" i="10"/>
  <c r="L77" i="10"/>
  <c r="E77" i="10"/>
  <c r="A77" i="10"/>
  <c r="A78" i="10" s="1"/>
  <c r="A79" i="10" s="1"/>
  <c r="A80" i="10" s="1"/>
  <c r="A81" i="10" s="1"/>
  <c r="A82" i="10" s="1"/>
  <c r="A83" i="10" s="1"/>
  <c r="A84" i="10" s="1"/>
  <c r="A85" i="10" s="1"/>
  <c r="A86" i="10" s="1"/>
  <c r="A87" i="10" s="1"/>
  <c r="A88" i="10" s="1"/>
  <c r="A89" i="10" s="1"/>
  <c r="A90" i="10" s="1"/>
  <c r="A91" i="10" s="1"/>
  <c r="A92" i="10" s="1"/>
  <c r="A93" i="10" s="1"/>
  <c r="A94" i="10" s="1"/>
  <c r="A95" i="10" s="1"/>
  <c r="A96" i="10" s="1"/>
  <c r="A97" i="10" s="1"/>
  <c r="A98" i="10" s="1"/>
  <c r="A99" i="10" s="1"/>
  <c r="A100" i="10" s="1"/>
  <c r="A101" i="10" s="1"/>
  <c r="A102" i="10" s="1"/>
  <c r="A103" i="10" s="1"/>
  <c r="A104" i="10" s="1"/>
  <c r="A105" i="10" s="1"/>
  <c r="A106" i="10" s="1"/>
  <c r="A107" i="10" s="1"/>
  <c r="A108" i="10" s="1"/>
  <c r="N76" i="10"/>
  <c r="M76" i="10"/>
  <c r="L76" i="10"/>
  <c r="E76" i="10"/>
  <c r="N75" i="10"/>
  <c r="M75" i="10"/>
  <c r="L75" i="10"/>
  <c r="E75" i="10"/>
  <c r="N74" i="10"/>
  <c r="M74" i="10"/>
  <c r="L74" i="10"/>
  <c r="E74" i="10"/>
  <c r="N73" i="10"/>
  <c r="M73" i="10"/>
  <c r="L73" i="10"/>
  <c r="E73" i="10"/>
  <c r="N72" i="10"/>
  <c r="M72" i="10"/>
  <c r="L72" i="10"/>
  <c r="E72" i="10"/>
  <c r="N71" i="10"/>
  <c r="M71" i="10"/>
  <c r="L71" i="10"/>
  <c r="E71" i="10"/>
  <c r="N70" i="10"/>
  <c r="M70" i="10"/>
  <c r="L70" i="10"/>
  <c r="E70" i="10"/>
  <c r="N69" i="10"/>
  <c r="M69" i="10"/>
  <c r="L69" i="10"/>
  <c r="E69" i="10"/>
  <c r="N68" i="10"/>
  <c r="M68" i="10"/>
  <c r="L68" i="10"/>
  <c r="E68" i="10"/>
  <c r="N67" i="10"/>
  <c r="M67" i="10"/>
  <c r="L67" i="10"/>
  <c r="E67" i="10"/>
  <c r="N66" i="10"/>
  <c r="M66" i="10"/>
  <c r="L66" i="10"/>
  <c r="E66" i="10"/>
  <c r="N65" i="10"/>
  <c r="M65" i="10"/>
  <c r="L65" i="10"/>
  <c r="E65" i="10"/>
  <c r="N64" i="10"/>
  <c r="M64" i="10"/>
  <c r="L64" i="10"/>
  <c r="E64" i="10"/>
  <c r="N63" i="10"/>
  <c r="M63" i="10"/>
  <c r="L63" i="10"/>
  <c r="E63" i="10"/>
  <c r="N62" i="10"/>
  <c r="M62" i="10"/>
  <c r="L62" i="10"/>
  <c r="E62" i="10"/>
  <c r="N61" i="10"/>
  <c r="M61" i="10"/>
  <c r="L61" i="10"/>
  <c r="E61" i="10"/>
  <c r="N60" i="10"/>
  <c r="M60" i="10"/>
  <c r="L60" i="10"/>
  <c r="E60" i="10"/>
  <c r="A60" i="10"/>
  <c r="A61" i="10" s="1"/>
  <c r="A62" i="10" s="1"/>
  <c r="A63" i="10" s="1"/>
  <c r="A64" i="10" s="1"/>
  <c r="A65" i="10" s="1"/>
  <c r="A66" i="10" s="1"/>
  <c r="A67" i="10" s="1"/>
  <c r="A68" i="10" s="1"/>
  <c r="A69" i="10" s="1"/>
  <c r="A70" i="10" s="1"/>
  <c r="A71" i="10" s="1"/>
  <c r="A72" i="10" s="1"/>
  <c r="A73" i="10" s="1"/>
  <c r="A74" i="10" s="1"/>
  <c r="A75" i="10" s="1"/>
  <c r="N59" i="10"/>
  <c r="M59" i="10"/>
  <c r="L59" i="10"/>
  <c r="E59" i="10"/>
  <c r="N58" i="10"/>
  <c r="M58" i="10"/>
  <c r="L58" i="10"/>
  <c r="E58" i="10"/>
  <c r="N57" i="10"/>
  <c r="M57" i="10"/>
  <c r="L57" i="10"/>
  <c r="E57" i="10"/>
  <c r="N56" i="10"/>
  <c r="M56" i="10"/>
  <c r="L56" i="10"/>
  <c r="E56" i="10"/>
  <c r="N55" i="10"/>
  <c r="M55" i="10"/>
  <c r="L55" i="10"/>
  <c r="E55" i="10"/>
  <c r="N54" i="10"/>
  <c r="M54" i="10"/>
  <c r="L54" i="10"/>
  <c r="E54" i="10"/>
  <c r="N53" i="10"/>
  <c r="M53" i="10"/>
  <c r="L53" i="10"/>
  <c r="E53" i="10"/>
  <c r="N52" i="10"/>
  <c r="M52" i="10"/>
  <c r="L52" i="10"/>
  <c r="E52" i="10"/>
  <c r="N51" i="10"/>
  <c r="M51" i="10"/>
  <c r="L51" i="10"/>
  <c r="E51" i="10"/>
  <c r="N50" i="10"/>
  <c r="M50" i="10"/>
  <c r="L50" i="10"/>
  <c r="E50" i="10"/>
  <c r="N49" i="10"/>
  <c r="M49" i="10"/>
  <c r="L49" i="10"/>
  <c r="E49" i="10"/>
  <c r="N48" i="10"/>
  <c r="M48" i="10"/>
  <c r="L48" i="10"/>
  <c r="E48" i="10"/>
  <c r="N47" i="10"/>
  <c r="M47" i="10"/>
  <c r="L47" i="10"/>
  <c r="E47" i="10"/>
  <c r="N46" i="10"/>
  <c r="M46" i="10"/>
  <c r="L46" i="10"/>
  <c r="E46" i="10"/>
  <c r="N45" i="10"/>
  <c r="M45" i="10"/>
  <c r="L45" i="10"/>
  <c r="E45" i="10"/>
  <c r="N44" i="10"/>
  <c r="M44" i="10"/>
  <c r="L44" i="10"/>
  <c r="E44" i="10"/>
  <c r="N43" i="10"/>
  <c r="M43" i="10"/>
  <c r="L43" i="10"/>
  <c r="E43" i="10"/>
  <c r="N42" i="10"/>
  <c r="M42" i="10"/>
  <c r="L42" i="10"/>
  <c r="E42" i="10"/>
  <c r="N41" i="10"/>
  <c r="M41" i="10"/>
  <c r="L41" i="10"/>
  <c r="E41" i="10"/>
  <c r="N40" i="10"/>
  <c r="M40" i="10"/>
  <c r="L40" i="10"/>
  <c r="E40" i="10"/>
  <c r="N39" i="10"/>
  <c r="M39" i="10"/>
  <c r="L39" i="10"/>
  <c r="E39" i="10"/>
  <c r="N38" i="10"/>
  <c r="M38" i="10"/>
  <c r="L38" i="10"/>
  <c r="E38" i="10"/>
  <c r="N37" i="10"/>
  <c r="M37" i="10"/>
  <c r="L37" i="10"/>
  <c r="E37" i="10"/>
  <c r="N36" i="10"/>
  <c r="M36" i="10"/>
  <c r="L36" i="10"/>
  <c r="E36" i="10"/>
  <c r="N35" i="10"/>
  <c r="M35" i="10"/>
  <c r="L35" i="10"/>
  <c r="E35" i="10"/>
  <c r="N34" i="10"/>
  <c r="M34" i="10"/>
  <c r="L34" i="10"/>
  <c r="E34" i="10"/>
  <c r="N33" i="10"/>
  <c r="M33" i="10"/>
  <c r="L33" i="10"/>
  <c r="E33" i="10"/>
  <c r="N32" i="10"/>
  <c r="M32" i="10"/>
  <c r="L32" i="10"/>
  <c r="E32" i="10"/>
  <c r="N31" i="10"/>
  <c r="M31" i="10"/>
  <c r="L31" i="10"/>
  <c r="E31" i="10"/>
  <c r="N30" i="10"/>
  <c r="M30" i="10"/>
  <c r="L30" i="10"/>
  <c r="E30" i="10"/>
  <c r="N29" i="10"/>
  <c r="M29" i="10"/>
  <c r="L29" i="10"/>
  <c r="E29" i="10"/>
  <c r="N28" i="10"/>
  <c r="M28" i="10"/>
  <c r="L28" i="10"/>
  <c r="E28" i="10"/>
  <c r="N27" i="10"/>
  <c r="M27" i="10"/>
  <c r="L27" i="10"/>
  <c r="E27" i="10"/>
  <c r="N26" i="10"/>
  <c r="M26" i="10"/>
  <c r="L26" i="10"/>
  <c r="E26" i="10"/>
  <c r="N25" i="10"/>
  <c r="M25" i="10"/>
  <c r="L25" i="10"/>
  <c r="E25" i="10"/>
  <c r="N24" i="10"/>
  <c r="M24" i="10"/>
  <c r="L24" i="10"/>
  <c r="E24" i="10"/>
  <c r="N23" i="10"/>
  <c r="M23" i="10"/>
  <c r="L23" i="10"/>
  <c r="E23" i="10"/>
  <c r="N22" i="10"/>
  <c r="M22" i="10"/>
  <c r="L22" i="10"/>
  <c r="E22" i="10"/>
  <c r="N21" i="10"/>
  <c r="M21" i="10"/>
  <c r="L21" i="10"/>
  <c r="E21" i="10"/>
  <c r="N20" i="10"/>
  <c r="M20" i="10"/>
  <c r="L20" i="10"/>
  <c r="E20" i="10"/>
  <c r="N19" i="10"/>
  <c r="M19" i="10"/>
  <c r="L19" i="10"/>
  <c r="E19" i="10"/>
  <c r="N18" i="10"/>
  <c r="M18" i="10"/>
  <c r="L18" i="10"/>
  <c r="E18" i="10"/>
  <c r="N17" i="10"/>
  <c r="M17" i="10"/>
  <c r="L17" i="10"/>
  <c r="E17" i="10"/>
  <c r="N16" i="10"/>
  <c r="M16" i="10"/>
  <c r="L16" i="10"/>
  <c r="E16" i="10"/>
  <c r="N15" i="10"/>
  <c r="M15" i="10"/>
  <c r="L15" i="10"/>
  <c r="E15" i="10"/>
  <c r="N14" i="10"/>
  <c r="M14" i="10"/>
  <c r="L14" i="10"/>
  <c r="E14" i="10"/>
  <c r="N13" i="10"/>
  <c r="M13" i="10"/>
  <c r="L13" i="10"/>
  <c r="E13" i="10"/>
  <c r="N12" i="10"/>
  <c r="M12" i="10"/>
  <c r="L12" i="10"/>
  <c r="E12" i="10"/>
  <c r="N11" i="10"/>
  <c r="M11" i="10"/>
  <c r="L11" i="10"/>
  <c r="E11" i="10"/>
  <c r="N10" i="10"/>
  <c r="M10" i="10"/>
  <c r="L10" i="10"/>
  <c r="E10" i="10"/>
  <c r="N9" i="10"/>
  <c r="M9" i="10"/>
  <c r="L9" i="10"/>
  <c r="E9" i="10"/>
  <c r="N8" i="10"/>
  <c r="M8" i="10"/>
  <c r="L8" i="10"/>
  <c r="E8" i="10"/>
  <c r="N7" i="10"/>
  <c r="M7" i="10"/>
  <c r="L7" i="10"/>
  <c r="E7" i="10"/>
  <c r="N6" i="10"/>
  <c r="M6" i="10"/>
  <c r="L6" i="10"/>
  <c r="E6" i="10"/>
  <c r="A6" i="10"/>
  <c r="A7" i="10" s="1"/>
  <c r="A8" i="10" s="1"/>
  <c r="A9" i="10" s="1"/>
  <c r="A10" i="10" s="1"/>
  <c r="A11" i="10" s="1"/>
  <c r="A12" i="10" s="1"/>
  <c r="A13" i="10" s="1"/>
  <c r="A14" i="10" s="1"/>
  <c r="A15" i="10" s="1"/>
  <c r="A16" i="10" s="1"/>
  <c r="A17" i="10" s="1"/>
  <c r="A18" i="10" s="1"/>
  <c r="A19" i="10" s="1"/>
  <c r="A20" i="10" s="1"/>
  <c r="A21" i="10" s="1"/>
  <c r="A22" i="10" s="1"/>
  <c r="A23" i="10" s="1"/>
  <c r="A24" i="10" s="1"/>
  <c r="A25" i="10" s="1"/>
  <c r="A26" i="10" s="1"/>
  <c r="A27" i="10" s="1"/>
  <c r="A28" i="10" s="1"/>
  <c r="A29" i="10" s="1"/>
  <c r="A30" i="10" s="1"/>
  <c r="A31" i="10" s="1"/>
  <c r="A32" i="10" s="1"/>
  <c r="A33" i="10" s="1"/>
  <c r="A34" i="10" s="1"/>
  <c r="A35" i="10" s="1"/>
  <c r="A36" i="10" s="1"/>
  <c r="A37" i="10" s="1"/>
  <c r="A38" i="10" s="1"/>
  <c r="A39" i="10" s="1"/>
  <c r="A40" i="10" s="1"/>
  <c r="A41" i="10" s="1"/>
  <c r="A42" i="10" s="1"/>
  <c r="A43" i="10" s="1"/>
  <c r="A44" i="10" s="1"/>
  <c r="A45" i="10" s="1"/>
  <c r="A46" i="10" s="1"/>
  <c r="A47" i="10" s="1"/>
  <c r="A48" i="10" s="1"/>
  <c r="A49" i="10" s="1"/>
  <c r="A50" i="10" s="1"/>
  <c r="A51" i="10" s="1"/>
  <c r="A52" i="10" s="1"/>
  <c r="A53" i="10" s="1"/>
  <c r="A54" i="10" s="1"/>
  <c r="A55" i="10" s="1"/>
  <c r="A56" i="10" s="1"/>
  <c r="A57" i="10" s="1"/>
  <c r="A58" i="10" s="1"/>
  <c r="N5" i="10"/>
  <c r="M5" i="10"/>
  <c r="L5" i="10"/>
  <c r="E5" i="10"/>
  <c r="N357" i="9"/>
  <c r="M357" i="9"/>
  <c r="L357" i="9"/>
  <c r="N356" i="9"/>
  <c r="M356" i="9"/>
  <c r="L356" i="9"/>
  <c r="N355" i="9"/>
  <c r="M355" i="9"/>
  <c r="L355" i="9"/>
  <c r="N354" i="9"/>
  <c r="M354" i="9"/>
  <c r="L354" i="9"/>
  <c r="N353" i="9"/>
  <c r="M353" i="9"/>
  <c r="L353" i="9"/>
  <c r="N352" i="9"/>
  <c r="M352" i="9"/>
  <c r="L352" i="9"/>
  <c r="N351" i="9"/>
  <c r="M351" i="9"/>
  <c r="L351" i="9"/>
  <c r="N350" i="9"/>
  <c r="M350" i="9"/>
  <c r="L350" i="9"/>
  <c r="N349" i="9"/>
  <c r="M349" i="9"/>
  <c r="L349" i="9"/>
  <c r="N348" i="9"/>
  <c r="M348" i="9"/>
  <c r="L348" i="9"/>
  <c r="N347" i="9"/>
  <c r="M347" i="9"/>
  <c r="L347" i="9"/>
  <c r="N346" i="9"/>
  <c r="M346" i="9"/>
  <c r="L346" i="9"/>
  <c r="N345" i="9"/>
  <c r="M345" i="9"/>
  <c r="L345" i="9"/>
  <c r="N344" i="9"/>
  <c r="M344" i="9"/>
  <c r="L344" i="9"/>
  <c r="N343" i="9"/>
  <c r="M343" i="9"/>
  <c r="L343" i="9"/>
  <c r="N342" i="9"/>
  <c r="M342" i="9"/>
  <c r="L342" i="9"/>
  <c r="N341" i="9"/>
  <c r="M341" i="9"/>
  <c r="L341" i="9"/>
  <c r="N340" i="9"/>
  <c r="M340" i="9"/>
  <c r="L340" i="9"/>
  <c r="N339" i="9"/>
  <c r="M339" i="9"/>
  <c r="L339" i="9"/>
  <c r="N338" i="9"/>
  <c r="M338" i="9"/>
  <c r="L338" i="9"/>
  <c r="N337" i="9"/>
  <c r="M337" i="9"/>
  <c r="L337" i="9"/>
  <c r="N336" i="9"/>
  <c r="M336" i="9"/>
  <c r="L336" i="9"/>
  <c r="N335" i="9"/>
  <c r="M335" i="9"/>
  <c r="L335" i="9"/>
  <c r="N334" i="9"/>
  <c r="M334" i="9"/>
  <c r="L334" i="9"/>
  <c r="N333" i="9"/>
  <c r="M333" i="9"/>
  <c r="L333" i="9"/>
  <c r="N332" i="9"/>
  <c r="M332" i="9"/>
  <c r="L332" i="9"/>
  <c r="N331" i="9"/>
  <c r="M331" i="9"/>
  <c r="L331" i="9"/>
  <c r="N330" i="9"/>
  <c r="M330" i="9"/>
  <c r="L330" i="9"/>
  <c r="N329" i="9"/>
  <c r="M329" i="9"/>
  <c r="L329" i="9"/>
  <c r="N328" i="9"/>
  <c r="M328" i="9"/>
  <c r="L328" i="9"/>
  <c r="N327" i="9"/>
  <c r="M327" i="9"/>
  <c r="L327" i="9"/>
  <c r="N326" i="9"/>
  <c r="M326" i="9"/>
  <c r="L326" i="9"/>
  <c r="N325" i="9"/>
  <c r="M325" i="9"/>
  <c r="L325" i="9"/>
  <c r="N324" i="9"/>
  <c r="M324" i="9"/>
  <c r="L324" i="9"/>
  <c r="N323" i="9"/>
  <c r="M323" i="9"/>
  <c r="L323" i="9"/>
  <c r="N322" i="9"/>
  <c r="M322" i="9"/>
  <c r="L322" i="9"/>
  <c r="N321" i="9"/>
  <c r="M321" i="9"/>
  <c r="L321" i="9"/>
  <c r="N320" i="9"/>
  <c r="M320" i="9"/>
  <c r="L320" i="9"/>
  <c r="N319" i="9"/>
  <c r="M319" i="9"/>
  <c r="L319" i="9"/>
  <c r="N318" i="9"/>
  <c r="M318" i="9"/>
  <c r="L318" i="9"/>
  <c r="N317" i="9"/>
  <c r="M317" i="9"/>
  <c r="L317" i="9"/>
  <c r="N316" i="9"/>
  <c r="M316" i="9"/>
  <c r="L316" i="9"/>
  <c r="N315" i="9"/>
  <c r="M315" i="9"/>
  <c r="L315" i="9"/>
  <c r="N314" i="9"/>
  <c r="M314" i="9"/>
  <c r="L314" i="9"/>
  <c r="N313" i="9"/>
  <c r="M313" i="9"/>
  <c r="L313" i="9"/>
  <c r="N312" i="9"/>
  <c r="M312" i="9"/>
  <c r="L312" i="9"/>
  <c r="N311" i="9"/>
  <c r="M311" i="9"/>
  <c r="L311" i="9"/>
  <c r="N310" i="9"/>
  <c r="M310" i="9"/>
  <c r="L310" i="9"/>
  <c r="N309" i="9"/>
  <c r="M309" i="9"/>
  <c r="L309" i="9"/>
  <c r="N308" i="9"/>
  <c r="M308" i="9"/>
  <c r="L308" i="9"/>
  <c r="N307" i="9"/>
  <c r="M307" i="9"/>
  <c r="L307" i="9"/>
  <c r="N304" i="9"/>
  <c r="M304" i="9"/>
  <c r="L304" i="9"/>
  <c r="N301" i="9"/>
  <c r="M301" i="9"/>
  <c r="L301" i="9"/>
  <c r="E301" i="9"/>
  <c r="N300" i="9"/>
  <c r="M300" i="9"/>
  <c r="L300" i="9"/>
  <c r="E300" i="9"/>
  <c r="N299" i="9"/>
  <c r="M299" i="9"/>
  <c r="L299" i="9"/>
  <c r="E299" i="9"/>
  <c r="N298" i="9"/>
  <c r="M298" i="9"/>
  <c r="L298" i="9"/>
  <c r="E298" i="9"/>
  <c r="N297" i="9"/>
  <c r="M297" i="9"/>
  <c r="L297" i="9"/>
  <c r="E297" i="9"/>
  <c r="N296" i="9"/>
  <c r="M296" i="9"/>
  <c r="L296" i="9"/>
  <c r="E296" i="9"/>
  <c r="N295" i="9"/>
  <c r="M295" i="9"/>
  <c r="L295" i="9"/>
  <c r="E295" i="9"/>
  <c r="N294" i="9"/>
  <c r="M294" i="9"/>
  <c r="L294" i="9"/>
  <c r="E294" i="9"/>
  <c r="N293" i="9"/>
  <c r="M293" i="9"/>
  <c r="L293" i="9"/>
  <c r="E293" i="9"/>
  <c r="N292" i="9"/>
  <c r="M292" i="9"/>
  <c r="L292" i="9"/>
  <c r="E292" i="9"/>
  <c r="N291" i="9"/>
  <c r="M291" i="9"/>
  <c r="L291" i="9"/>
  <c r="E291" i="9"/>
  <c r="N290" i="9"/>
  <c r="M290" i="9"/>
  <c r="L290" i="9"/>
  <c r="E290" i="9"/>
  <c r="N289" i="9"/>
  <c r="M289" i="9"/>
  <c r="L289" i="9"/>
  <c r="E289" i="9"/>
  <c r="N288" i="9"/>
  <c r="M288" i="9"/>
  <c r="L288" i="9"/>
  <c r="E288" i="9"/>
  <c r="N287" i="9"/>
  <c r="M287" i="9"/>
  <c r="L287" i="9"/>
  <c r="E287" i="9"/>
  <c r="N286" i="9"/>
  <c r="M286" i="9"/>
  <c r="L286" i="9"/>
  <c r="E286" i="9"/>
  <c r="N285" i="9"/>
  <c r="M285" i="9"/>
  <c r="L285" i="9"/>
  <c r="E285" i="9"/>
  <c r="N284" i="9"/>
  <c r="M284" i="9"/>
  <c r="L284" i="9"/>
  <c r="E284" i="9"/>
  <c r="N283" i="9"/>
  <c r="M283" i="9"/>
  <c r="L283" i="9"/>
  <c r="E283" i="9"/>
  <c r="N282" i="9"/>
  <c r="M282" i="9"/>
  <c r="L282" i="9"/>
  <c r="E282" i="9"/>
  <c r="N281" i="9"/>
  <c r="M281" i="9"/>
  <c r="L281" i="9"/>
  <c r="E281" i="9"/>
  <c r="N280" i="9"/>
  <c r="M280" i="9"/>
  <c r="L280" i="9"/>
  <c r="E280" i="9"/>
  <c r="N279" i="9"/>
  <c r="M279" i="9"/>
  <c r="L279" i="9"/>
  <c r="E279" i="9"/>
  <c r="N278" i="9"/>
  <c r="M278" i="9"/>
  <c r="L278" i="9"/>
  <c r="E278" i="9"/>
  <c r="N277" i="9"/>
  <c r="M277" i="9"/>
  <c r="L277" i="9"/>
  <c r="E277" i="9"/>
  <c r="N276" i="9"/>
  <c r="M276" i="9"/>
  <c r="L276" i="9"/>
  <c r="E276" i="9"/>
  <c r="N275" i="9"/>
  <c r="M275" i="9"/>
  <c r="L275" i="9"/>
  <c r="E275" i="9"/>
  <c r="N274" i="9"/>
  <c r="M274" i="9"/>
  <c r="L274" i="9"/>
  <c r="E274" i="9"/>
  <c r="N273" i="9"/>
  <c r="M273" i="9"/>
  <c r="L273" i="9"/>
  <c r="E273" i="9"/>
  <c r="N272" i="9"/>
  <c r="M272" i="9"/>
  <c r="L272" i="9"/>
  <c r="E272" i="9"/>
  <c r="N271" i="9"/>
  <c r="M271" i="9"/>
  <c r="L271" i="9"/>
  <c r="E271" i="9"/>
  <c r="N270" i="9"/>
  <c r="M270" i="9"/>
  <c r="L270" i="9"/>
  <c r="E270" i="9"/>
  <c r="N269" i="9"/>
  <c r="M269" i="9"/>
  <c r="L269" i="9"/>
  <c r="E269" i="9"/>
  <c r="N268" i="9"/>
  <c r="M268" i="9"/>
  <c r="L268" i="9"/>
  <c r="E268" i="9"/>
  <c r="N267" i="9"/>
  <c r="M267" i="9"/>
  <c r="L267" i="9"/>
  <c r="E267" i="9"/>
  <c r="N266" i="9"/>
  <c r="M266" i="9"/>
  <c r="L266" i="9"/>
  <c r="E266" i="9"/>
  <c r="N265" i="9"/>
  <c r="M265" i="9"/>
  <c r="L265" i="9"/>
  <c r="E265" i="9"/>
  <c r="N264" i="9"/>
  <c r="M264" i="9"/>
  <c r="L264" i="9"/>
  <c r="E264" i="9"/>
  <c r="N263" i="9"/>
  <c r="M263" i="9"/>
  <c r="L263" i="9"/>
  <c r="E263" i="9"/>
  <c r="N262" i="9"/>
  <c r="M262" i="9"/>
  <c r="L262" i="9"/>
  <c r="E262" i="9"/>
  <c r="N261" i="9"/>
  <c r="M261" i="9"/>
  <c r="L261" i="9"/>
  <c r="E261" i="9"/>
  <c r="N260" i="9"/>
  <c r="M260" i="9"/>
  <c r="L260" i="9"/>
  <c r="E260" i="9"/>
  <c r="N259" i="9"/>
  <c r="M259" i="9"/>
  <c r="L259" i="9"/>
  <c r="E259" i="9"/>
  <c r="N258" i="9"/>
  <c r="M258" i="9"/>
  <c r="L258" i="9"/>
  <c r="E258" i="9"/>
  <c r="N257" i="9"/>
  <c r="M257" i="9"/>
  <c r="L257" i="9"/>
  <c r="E257" i="9"/>
  <c r="N256" i="9"/>
  <c r="M256" i="9"/>
  <c r="L256" i="9"/>
  <c r="E256" i="9"/>
  <c r="N255" i="9"/>
  <c r="M255" i="9"/>
  <c r="L255" i="9"/>
  <c r="E255" i="9"/>
  <c r="N254" i="9"/>
  <c r="M254" i="9"/>
  <c r="L254" i="9"/>
  <c r="E254" i="9"/>
  <c r="N253" i="9"/>
  <c r="M253" i="9"/>
  <c r="L253" i="9"/>
  <c r="E253" i="9"/>
  <c r="N252" i="9"/>
  <c r="M252" i="9"/>
  <c r="L252" i="9"/>
  <c r="E252" i="9"/>
  <c r="N251" i="9"/>
  <c r="M251" i="9"/>
  <c r="L251" i="9"/>
  <c r="E251" i="9"/>
  <c r="N250" i="9"/>
  <c r="M250" i="9"/>
  <c r="L250" i="9"/>
  <c r="E250" i="9"/>
  <c r="N249" i="9"/>
  <c r="M249" i="9"/>
  <c r="L249" i="9"/>
  <c r="E249" i="9"/>
  <c r="N248" i="9"/>
  <c r="M248" i="9"/>
  <c r="L248" i="9"/>
  <c r="E248" i="9"/>
  <c r="N247" i="9"/>
  <c r="M247" i="9"/>
  <c r="L247" i="9"/>
  <c r="E247" i="9"/>
  <c r="N246" i="9"/>
  <c r="M246" i="9"/>
  <c r="L246" i="9"/>
  <c r="E246" i="9"/>
  <c r="N245" i="9"/>
  <c r="M245" i="9"/>
  <c r="L245" i="9"/>
  <c r="E245" i="9"/>
  <c r="N244" i="9"/>
  <c r="M244" i="9"/>
  <c r="L244" i="9"/>
  <c r="E244" i="9"/>
  <c r="N243" i="9"/>
  <c r="M243" i="9"/>
  <c r="L243" i="9"/>
  <c r="E243" i="9"/>
  <c r="N242" i="9"/>
  <c r="M242" i="9"/>
  <c r="L242" i="9"/>
  <c r="E242" i="9"/>
  <c r="N241" i="9"/>
  <c r="M241" i="9"/>
  <c r="L241" i="9"/>
  <c r="E241" i="9"/>
  <c r="N240" i="9"/>
  <c r="M240" i="9"/>
  <c r="L240" i="9"/>
  <c r="E240" i="9"/>
  <c r="N239" i="9"/>
  <c r="M239" i="9"/>
  <c r="L239" i="9"/>
  <c r="E239" i="9"/>
  <c r="N238" i="9"/>
  <c r="M238" i="9"/>
  <c r="L238" i="9"/>
  <c r="E238" i="9"/>
  <c r="N237" i="9"/>
  <c r="M237" i="9"/>
  <c r="L237" i="9"/>
  <c r="E237" i="9"/>
  <c r="N236" i="9"/>
  <c r="M236" i="9"/>
  <c r="L236" i="9"/>
  <c r="E236" i="9"/>
  <c r="N235" i="9"/>
  <c r="M235" i="9"/>
  <c r="L235" i="9"/>
  <c r="E235" i="9"/>
  <c r="N234" i="9"/>
  <c r="M234" i="9"/>
  <c r="L234" i="9"/>
  <c r="E234" i="9"/>
  <c r="M233" i="9"/>
  <c r="L233" i="9"/>
  <c r="E233" i="9"/>
  <c r="N232" i="9"/>
  <c r="M232" i="9"/>
  <c r="L232" i="9"/>
  <c r="E232" i="9"/>
  <c r="N231" i="9"/>
  <c r="M231" i="9"/>
  <c r="L231" i="9"/>
  <c r="E231" i="9"/>
  <c r="N230" i="9"/>
  <c r="M230" i="9"/>
  <c r="L230" i="9"/>
  <c r="E230" i="9"/>
  <c r="N229" i="9"/>
  <c r="M229" i="9"/>
  <c r="L229" i="9"/>
  <c r="E229" i="9"/>
  <c r="N228" i="9"/>
  <c r="M228" i="9"/>
  <c r="L228" i="9"/>
  <c r="E228" i="9"/>
  <c r="N227" i="9"/>
  <c r="M227" i="9"/>
  <c r="L227" i="9"/>
  <c r="E227" i="9"/>
  <c r="N226" i="9"/>
  <c r="M226" i="9"/>
  <c r="L226" i="9"/>
  <c r="E226" i="9"/>
  <c r="N225" i="9"/>
  <c r="M225" i="9"/>
  <c r="L225" i="9"/>
  <c r="E225" i="9"/>
  <c r="N224" i="9"/>
  <c r="M224" i="9"/>
  <c r="L224" i="9"/>
  <c r="E224" i="9"/>
  <c r="N223" i="9"/>
  <c r="M223" i="9"/>
  <c r="L223" i="9"/>
  <c r="E223" i="9"/>
  <c r="N222" i="9"/>
  <c r="M222" i="9"/>
  <c r="L222" i="9"/>
  <c r="E222" i="9"/>
  <c r="N221" i="9"/>
  <c r="M221" i="9"/>
  <c r="L221" i="9"/>
  <c r="E221" i="9"/>
  <c r="N220" i="9"/>
  <c r="M220" i="9"/>
  <c r="L220" i="9"/>
  <c r="E220" i="9"/>
  <c r="N219" i="9"/>
  <c r="M219" i="9"/>
  <c r="L219" i="9"/>
  <c r="E219" i="9"/>
  <c r="N218" i="9"/>
  <c r="M218" i="9"/>
  <c r="L218" i="9"/>
  <c r="E218" i="9"/>
  <c r="N217" i="9"/>
  <c r="M217" i="9"/>
  <c r="L217" i="9"/>
  <c r="E217" i="9"/>
  <c r="N216" i="9"/>
  <c r="M216" i="9"/>
  <c r="L216" i="9"/>
  <c r="E216" i="9"/>
  <c r="N215" i="9"/>
  <c r="M215" i="9"/>
  <c r="L215" i="9"/>
  <c r="E215" i="9"/>
  <c r="N214" i="9"/>
  <c r="M214" i="9"/>
  <c r="L214" i="9"/>
  <c r="E214" i="9"/>
  <c r="N213" i="9"/>
  <c r="M213" i="9"/>
  <c r="L213" i="9"/>
  <c r="E213" i="9"/>
  <c r="N212" i="9"/>
  <c r="M212" i="9"/>
  <c r="L212" i="9"/>
  <c r="E212" i="9"/>
  <c r="N211" i="9"/>
  <c r="M211" i="9"/>
  <c r="L211" i="9"/>
  <c r="E211" i="9"/>
  <c r="N210" i="9"/>
  <c r="M210" i="9"/>
  <c r="L210" i="9"/>
  <c r="E210" i="9"/>
  <c r="N209" i="9"/>
  <c r="M209" i="9"/>
  <c r="L209" i="9"/>
  <c r="E209" i="9"/>
  <c r="N208" i="9"/>
  <c r="M208" i="9"/>
  <c r="L208" i="9"/>
  <c r="E208" i="9"/>
  <c r="N207" i="9"/>
  <c r="M207" i="9"/>
  <c r="L207" i="9"/>
  <c r="E207" i="9"/>
  <c r="N206" i="9"/>
  <c r="M206" i="9"/>
  <c r="L206" i="9"/>
  <c r="E206" i="9"/>
  <c r="N205" i="9"/>
  <c r="M205" i="9"/>
  <c r="L205" i="9"/>
  <c r="E205" i="9"/>
  <c r="N204" i="9"/>
  <c r="M204" i="9"/>
  <c r="L204" i="9"/>
  <c r="E204" i="9"/>
  <c r="N203" i="9"/>
  <c r="M203" i="9"/>
  <c r="L203" i="9"/>
  <c r="E203" i="9"/>
  <c r="N202" i="9"/>
  <c r="M202" i="9"/>
  <c r="L202" i="9"/>
  <c r="E202" i="9"/>
  <c r="N201" i="9"/>
  <c r="M201" i="9"/>
  <c r="L201" i="9"/>
  <c r="E201" i="9"/>
  <c r="N200" i="9"/>
  <c r="M200" i="9"/>
  <c r="L200" i="9"/>
  <c r="E200" i="9"/>
  <c r="N199" i="9"/>
  <c r="M199" i="9"/>
  <c r="L199" i="9"/>
  <c r="E199" i="9"/>
  <c r="N198" i="9"/>
  <c r="M198" i="9"/>
  <c r="L198" i="9"/>
  <c r="E198" i="9"/>
  <c r="N197" i="9"/>
  <c r="M197" i="9"/>
  <c r="L197" i="9"/>
  <c r="E197" i="9"/>
  <c r="N196" i="9"/>
  <c r="M196" i="9"/>
  <c r="L196" i="9"/>
  <c r="E196" i="9"/>
  <c r="N195" i="9"/>
  <c r="M195" i="9"/>
  <c r="L195" i="9"/>
  <c r="E195" i="9"/>
  <c r="N194" i="9"/>
  <c r="M194" i="9"/>
  <c r="L194" i="9"/>
  <c r="E194" i="9"/>
  <c r="N193" i="9"/>
  <c r="M193" i="9"/>
  <c r="L193" i="9"/>
  <c r="E193" i="9"/>
  <c r="N192" i="9"/>
  <c r="M192" i="9"/>
  <c r="L192" i="9"/>
  <c r="E192" i="9"/>
  <c r="N191" i="9"/>
  <c r="M191" i="9"/>
  <c r="L191" i="9"/>
  <c r="E191" i="9"/>
  <c r="N190" i="9"/>
  <c r="M190" i="9"/>
  <c r="L190" i="9"/>
  <c r="E190" i="9"/>
  <c r="N189" i="9"/>
  <c r="M189" i="9"/>
  <c r="L189" i="9"/>
  <c r="E189" i="9"/>
  <c r="N188" i="9"/>
  <c r="M188" i="9"/>
  <c r="L188" i="9"/>
  <c r="E188" i="9"/>
  <c r="N187" i="9"/>
  <c r="M187" i="9"/>
  <c r="L187" i="9"/>
  <c r="E187" i="9"/>
  <c r="N186" i="9"/>
  <c r="M186" i="9"/>
  <c r="L186" i="9"/>
  <c r="E186" i="9"/>
  <c r="N185" i="9"/>
  <c r="M185" i="9"/>
  <c r="L185" i="9"/>
  <c r="E185" i="9"/>
  <c r="N184" i="9"/>
  <c r="M184" i="9"/>
  <c r="L184" i="9"/>
  <c r="E184" i="9"/>
  <c r="N183" i="9"/>
  <c r="M183" i="9"/>
  <c r="L183" i="9"/>
  <c r="E183" i="9"/>
  <c r="N182" i="9"/>
  <c r="M182" i="9"/>
  <c r="L182" i="9"/>
  <c r="E182" i="9"/>
  <c r="N181" i="9"/>
  <c r="M181" i="9"/>
  <c r="L181" i="9"/>
  <c r="E181" i="9"/>
  <c r="N180" i="9"/>
  <c r="M180" i="9"/>
  <c r="L180" i="9"/>
  <c r="E180" i="9"/>
  <c r="N179" i="9"/>
  <c r="M179" i="9"/>
  <c r="L179" i="9"/>
  <c r="E179" i="9"/>
  <c r="N178" i="9"/>
  <c r="M178" i="9"/>
  <c r="L178" i="9"/>
  <c r="E178" i="9"/>
  <c r="N177" i="9"/>
  <c r="M177" i="9"/>
  <c r="L177" i="9"/>
  <c r="E177" i="9"/>
  <c r="N176" i="9"/>
  <c r="M176" i="9"/>
  <c r="L176" i="9"/>
  <c r="E176" i="9"/>
  <c r="N175" i="9"/>
  <c r="M175" i="9"/>
  <c r="L175" i="9"/>
  <c r="E175" i="9"/>
  <c r="N174" i="9"/>
  <c r="M174" i="9"/>
  <c r="L174" i="9"/>
  <c r="E174" i="9"/>
  <c r="N173" i="9"/>
  <c r="M173" i="9"/>
  <c r="L173" i="9"/>
  <c r="E173" i="9"/>
  <c r="N172" i="9"/>
  <c r="M172" i="9"/>
  <c r="L172" i="9"/>
  <c r="E172" i="9"/>
  <c r="N171" i="9"/>
  <c r="M171" i="9"/>
  <c r="L171" i="9"/>
  <c r="E171" i="9"/>
  <c r="N170" i="9"/>
  <c r="M170" i="9"/>
  <c r="L170" i="9"/>
  <c r="E170" i="9"/>
  <c r="N169" i="9"/>
  <c r="M169" i="9"/>
  <c r="L169" i="9"/>
  <c r="E169" i="9"/>
  <c r="N168" i="9"/>
  <c r="M168" i="9"/>
  <c r="L168" i="9"/>
  <c r="E168" i="9"/>
  <c r="N167" i="9"/>
  <c r="M167" i="9"/>
  <c r="L167" i="9"/>
  <c r="E167" i="9"/>
  <c r="N166" i="9"/>
  <c r="M166" i="9"/>
  <c r="L166" i="9"/>
  <c r="E166" i="9"/>
  <c r="N165" i="9"/>
  <c r="M165" i="9"/>
  <c r="L165" i="9"/>
  <c r="E165" i="9"/>
  <c r="N164" i="9"/>
  <c r="M164" i="9"/>
  <c r="L164" i="9"/>
  <c r="E164" i="9"/>
  <c r="N163" i="9"/>
  <c r="M163" i="9"/>
  <c r="L163" i="9"/>
  <c r="E163" i="9"/>
  <c r="N162" i="9"/>
  <c r="M162" i="9"/>
  <c r="L162" i="9"/>
  <c r="E162" i="9"/>
  <c r="N161" i="9"/>
  <c r="M161" i="9"/>
  <c r="L161" i="9"/>
  <c r="E161" i="9"/>
  <c r="N160" i="9"/>
  <c r="M160" i="9"/>
  <c r="L160" i="9"/>
  <c r="E160" i="9"/>
  <c r="N159" i="9"/>
  <c r="M159" i="9"/>
  <c r="L159" i="9"/>
  <c r="E159" i="9"/>
  <c r="N158" i="9"/>
  <c r="M158" i="9"/>
  <c r="L158" i="9"/>
  <c r="E158" i="9"/>
  <c r="N157" i="9"/>
  <c r="M157" i="9"/>
  <c r="L157" i="9"/>
  <c r="E157" i="9"/>
  <c r="N156" i="9"/>
  <c r="M156" i="9"/>
  <c r="L156" i="9"/>
  <c r="E156" i="9"/>
  <c r="N155" i="9"/>
  <c r="M155" i="9"/>
  <c r="L155" i="9"/>
  <c r="E155" i="9"/>
  <c r="N154" i="9"/>
  <c r="M154" i="9"/>
  <c r="L154" i="9"/>
  <c r="E154" i="9"/>
  <c r="N153" i="9"/>
  <c r="M153" i="9"/>
  <c r="L153" i="9"/>
  <c r="E153" i="9"/>
  <c r="N152" i="9"/>
  <c r="M152" i="9"/>
  <c r="L152" i="9"/>
  <c r="E152" i="9"/>
  <c r="N151" i="9"/>
  <c r="M151" i="9"/>
  <c r="L151" i="9"/>
  <c r="E151" i="9"/>
  <c r="N150" i="9"/>
  <c r="M150" i="9"/>
  <c r="L150" i="9"/>
  <c r="E150" i="9"/>
  <c r="N149" i="9"/>
  <c r="M149" i="9"/>
  <c r="L149" i="9"/>
  <c r="E149" i="9"/>
  <c r="N148" i="9"/>
  <c r="M148" i="9"/>
  <c r="L148" i="9"/>
  <c r="E148" i="9"/>
  <c r="N147" i="9"/>
  <c r="M147" i="9"/>
  <c r="L147" i="9"/>
  <c r="E147" i="9"/>
  <c r="N146" i="9"/>
  <c r="M146" i="9"/>
  <c r="L146" i="9"/>
  <c r="E146" i="9"/>
  <c r="N145" i="9"/>
  <c r="M145" i="9"/>
  <c r="L145" i="9"/>
  <c r="E145" i="9"/>
  <c r="N144" i="9"/>
  <c r="M144" i="9"/>
  <c r="L144" i="9"/>
  <c r="E144" i="9"/>
  <c r="N143" i="9"/>
  <c r="M143" i="9"/>
  <c r="L143" i="9"/>
  <c r="E143" i="9"/>
  <c r="N142" i="9"/>
  <c r="M142" i="9"/>
  <c r="L142" i="9"/>
  <c r="E142" i="9"/>
  <c r="N141" i="9"/>
  <c r="M141" i="9"/>
  <c r="L141" i="9"/>
  <c r="E141" i="9"/>
  <c r="N140" i="9"/>
  <c r="M140" i="9"/>
  <c r="L140" i="9"/>
  <c r="E140" i="9"/>
  <c r="N139" i="9"/>
  <c r="M139" i="9"/>
  <c r="L139" i="9"/>
  <c r="E139" i="9"/>
  <c r="N138" i="9"/>
  <c r="M138" i="9"/>
  <c r="L138" i="9"/>
  <c r="E138" i="9"/>
  <c r="N137" i="9"/>
  <c r="M137" i="9"/>
  <c r="L137" i="9"/>
  <c r="E137" i="9"/>
  <c r="N136" i="9"/>
  <c r="M136" i="9"/>
  <c r="L136" i="9"/>
  <c r="E136" i="9"/>
  <c r="N135" i="9"/>
  <c r="M135" i="9"/>
  <c r="L135" i="9"/>
  <c r="E135" i="9"/>
  <c r="N134" i="9"/>
  <c r="M134" i="9"/>
  <c r="L134" i="9"/>
  <c r="E134" i="9"/>
  <c r="N133" i="9"/>
  <c r="M133" i="9"/>
  <c r="L133" i="9"/>
  <c r="E133" i="9"/>
  <c r="N132" i="9"/>
  <c r="M132" i="9"/>
  <c r="L132" i="9"/>
  <c r="E132" i="9"/>
  <c r="N131" i="9"/>
  <c r="M131" i="9"/>
  <c r="L131" i="9"/>
  <c r="E131" i="9"/>
  <c r="N130" i="9"/>
  <c r="M130" i="9"/>
  <c r="L130" i="9"/>
  <c r="E130" i="9"/>
  <c r="N129" i="9"/>
  <c r="M129" i="9"/>
  <c r="L129" i="9"/>
  <c r="E129" i="9"/>
  <c r="N128" i="9"/>
  <c r="M128" i="9"/>
  <c r="L128" i="9"/>
  <c r="E128" i="9"/>
  <c r="N127" i="9"/>
  <c r="M127" i="9"/>
  <c r="L127" i="9"/>
  <c r="E127" i="9"/>
  <c r="N126" i="9"/>
  <c r="M126" i="9"/>
  <c r="L126" i="9"/>
  <c r="E126" i="9"/>
  <c r="N125" i="9"/>
  <c r="M125" i="9"/>
  <c r="L125" i="9"/>
  <c r="E125" i="9"/>
  <c r="N124" i="9"/>
  <c r="M124" i="9"/>
  <c r="L124" i="9"/>
  <c r="E124" i="9"/>
  <c r="N123" i="9"/>
  <c r="M123" i="9"/>
  <c r="L123" i="9"/>
  <c r="E123" i="9"/>
  <c r="N122" i="9"/>
  <c r="M122" i="9"/>
  <c r="L122" i="9"/>
  <c r="E122" i="9"/>
  <c r="N121" i="9"/>
  <c r="M121" i="9"/>
  <c r="L121" i="9"/>
  <c r="E121" i="9"/>
  <c r="N120" i="9"/>
  <c r="M120" i="9"/>
  <c r="L120" i="9"/>
  <c r="E120" i="9"/>
  <c r="N119" i="9"/>
  <c r="M119" i="9"/>
  <c r="L119" i="9"/>
  <c r="E119" i="9"/>
  <c r="N118" i="9"/>
  <c r="M118" i="9"/>
  <c r="L118" i="9"/>
  <c r="E118" i="9"/>
  <c r="N117" i="9"/>
  <c r="M117" i="9"/>
  <c r="L117" i="9"/>
  <c r="E117" i="9"/>
  <c r="N116" i="9"/>
  <c r="M116" i="9"/>
  <c r="L116" i="9"/>
  <c r="E116" i="9"/>
  <c r="N115" i="9"/>
  <c r="M115" i="9"/>
  <c r="L115" i="9"/>
  <c r="E115" i="9"/>
  <c r="N114" i="9"/>
  <c r="M114" i="9"/>
  <c r="L114" i="9"/>
  <c r="E114" i="9"/>
  <c r="N113" i="9"/>
  <c r="M113" i="9"/>
  <c r="L113" i="9"/>
  <c r="E113" i="9"/>
  <c r="N112" i="9"/>
  <c r="M112" i="9"/>
  <c r="L112" i="9"/>
  <c r="E112" i="9"/>
  <c r="N111" i="9"/>
  <c r="M111" i="9"/>
  <c r="L111" i="9"/>
  <c r="E111" i="9"/>
  <c r="N110" i="9"/>
  <c r="M110" i="9"/>
  <c r="L110" i="9"/>
  <c r="E110" i="9"/>
  <c r="N109" i="9"/>
  <c r="M109" i="9"/>
  <c r="L109" i="9"/>
  <c r="E109" i="9"/>
  <c r="N108" i="9"/>
  <c r="M108" i="9"/>
  <c r="L108" i="9"/>
  <c r="E108" i="9"/>
  <c r="N107" i="9"/>
  <c r="M107" i="9"/>
  <c r="L107" i="9"/>
  <c r="E107" i="9"/>
  <c r="N106" i="9"/>
  <c r="M106" i="9"/>
  <c r="L106" i="9"/>
  <c r="E106" i="9"/>
  <c r="N105" i="9"/>
  <c r="M105" i="9"/>
  <c r="L105" i="9"/>
  <c r="E105" i="9"/>
  <c r="N104" i="9"/>
  <c r="M104" i="9"/>
  <c r="L104" i="9"/>
  <c r="E104" i="9"/>
  <c r="N103" i="9"/>
  <c r="M103" i="9"/>
  <c r="L103" i="9"/>
  <c r="E103" i="9"/>
  <c r="N102" i="9"/>
  <c r="M102" i="9"/>
  <c r="L102" i="9"/>
  <c r="E102" i="9"/>
  <c r="N101" i="9"/>
  <c r="M101" i="9"/>
  <c r="L101" i="9"/>
  <c r="E101" i="9"/>
  <c r="N100" i="9"/>
  <c r="M100" i="9"/>
  <c r="L100" i="9"/>
  <c r="E100" i="9"/>
  <c r="N99" i="9"/>
  <c r="M99" i="9"/>
  <c r="L99" i="9"/>
  <c r="E99" i="9"/>
  <c r="N98" i="9"/>
  <c r="M98" i="9"/>
  <c r="L98" i="9"/>
  <c r="E98" i="9"/>
  <c r="N97" i="9"/>
  <c r="M97" i="9"/>
  <c r="L97" i="9"/>
  <c r="E97" i="9"/>
  <c r="N96" i="9"/>
  <c r="M96" i="9"/>
  <c r="L96" i="9"/>
  <c r="E96" i="9"/>
  <c r="N95" i="9"/>
  <c r="M95" i="9"/>
  <c r="L95" i="9"/>
  <c r="E95" i="9"/>
  <c r="N94" i="9"/>
  <c r="M94" i="9"/>
  <c r="L94" i="9"/>
  <c r="E94" i="9"/>
  <c r="N93" i="9"/>
  <c r="M93" i="9"/>
  <c r="L93" i="9"/>
  <c r="E93" i="9"/>
  <c r="N92" i="9"/>
  <c r="M92" i="9"/>
  <c r="L92" i="9"/>
  <c r="E92" i="9"/>
  <c r="N91" i="9"/>
  <c r="M91" i="9"/>
  <c r="L91" i="9"/>
  <c r="E91" i="9"/>
  <c r="N90" i="9"/>
  <c r="M90" i="9"/>
  <c r="L90" i="9"/>
  <c r="E90" i="9"/>
  <c r="N89" i="9"/>
  <c r="M89" i="9"/>
  <c r="L89" i="9"/>
  <c r="E89" i="9"/>
  <c r="N88" i="9"/>
  <c r="M88" i="9"/>
  <c r="L88" i="9"/>
  <c r="E88" i="9"/>
  <c r="N87" i="9"/>
  <c r="M87" i="9"/>
  <c r="L87" i="9"/>
  <c r="E87" i="9"/>
  <c r="N86" i="9"/>
  <c r="M86" i="9"/>
  <c r="L86" i="9"/>
  <c r="E86" i="9"/>
  <c r="N85" i="9"/>
  <c r="M85" i="9"/>
  <c r="L85" i="9"/>
  <c r="E85" i="9"/>
  <c r="N84" i="9"/>
  <c r="M84" i="9"/>
  <c r="L84" i="9"/>
  <c r="E84" i="9"/>
  <c r="N83" i="9"/>
  <c r="M83" i="9"/>
  <c r="L83" i="9"/>
  <c r="E83" i="9"/>
  <c r="N82" i="9"/>
  <c r="M82" i="9"/>
  <c r="L82" i="9"/>
  <c r="E82" i="9"/>
  <c r="N81" i="9"/>
  <c r="M81" i="9"/>
  <c r="L81" i="9"/>
  <c r="E81" i="9"/>
  <c r="N80" i="9"/>
  <c r="M80" i="9"/>
  <c r="L80" i="9"/>
  <c r="E80" i="9"/>
  <c r="N79" i="9"/>
  <c r="M79" i="9"/>
  <c r="L79" i="9"/>
  <c r="E79" i="9"/>
  <c r="N78" i="9"/>
  <c r="M78" i="9"/>
  <c r="L78" i="9"/>
  <c r="E78" i="9"/>
  <c r="N77" i="9"/>
  <c r="M77" i="9"/>
  <c r="L77" i="9"/>
  <c r="E77" i="9"/>
  <c r="N76" i="9"/>
  <c r="M76" i="9"/>
  <c r="L76" i="9"/>
  <c r="E76" i="9"/>
  <c r="N75" i="9"/>
  <c r="M75" i="9"/>
  <c r="L75" i="9"/>
  <c r="E75" i="9"/>
  <c r="N74" i="9"/>
  <c r="M74" i="9"/>
  <c r="L74" i="9"/>
  <c r="E74" i="9"/>
  <c r="N73" i="9"/>
  <c r="M73" i="9"/>
  <c r="L73" i="9"/>
  <c r="E73" i="9"/>
  <c r="N72" i="9"/>
  <c r="M72" i="9"/>
  <c r="L72" i="9"/>
  <c r="E72" i="9"/>
  <c r="N71" i="9"/>
  <c r="M71" i="9"/>
  <c r="L71" i="9"/>
  <c r="E71" i="9"/>
  <c r="N70" i="9"/>
  <c r="M70" i="9"/>
  <c r="L70" i="9"/>
  <c r="E70" i="9"/>
  <c r="N69" i="9"/>
  <c r="M69" i="9"/>
  <c r="L69" i="9"/>
  <c r="E69" i="9"/>
  <c r="N68" i="9"/>
  <c r="M68" i="9"/>
  <c r="L68" i="9"/>
  <c r="E68" i="9"/>
  <c r="N67" i="9"/>
  <c r="M67" i="9"/>
  <c r="L67" i="9"/>
  <c r="E67" i="9"/>
  <c r="N66" i="9"/>
  <c r="M66" i="9"/>
  <c r="L66" i="9"/>
  <c r="E66" i="9"/>
  <c r="N65" i="9"/>
  <c r="M65" i="9"/>
  <c r="L65" i="9"/>
  <c r="E65" i="9"/>
  <c r="N64" i="9"/>
  <c r="M64" i="9"/>
  <c r="L64" i="9"/>
  <c r="E64" i="9"/>
  <c r="N63" i="9"/>
  <c r="M63" i="9"/>
  <c r="L63" i="9"/>
  <c r="E63" i="9"/>
  <c r="N62" i="9"/>
  <c r="M62" i="9"/>
  <c r="L62" i="9"/>
  <c r="E62" i="9"/>
  <c r="N61" i="9"/>
  <c r="M61" i="9"/>
  <c r="L61" i="9"/>
  <c r="E61" i="9"/>
  <c r="N60" i="9"/>
  <c r="M60" i="9"/>
  <c r="L60" i="9"/>
  <c r="E60" i="9"/>
  <c r="N59" i="9"/>
  <c r="M59" i="9"/>
  <c r="L59" i="9"/>
  <c r="E59" i="9"/>
  <c r="N58" i="9"/>
  <c r="M58" i="9"/>
  <c r="L58" i="9"/>
  <c r="E58" i="9"/>
  <c r="N57" i="9"/>
  <c r="M57" i="9"/>
  <c r="L57" i="9"/>
  <c r="E57" i="9"/>
  <c r="N56" i="9"/>
  <c r="M56" i="9"/>
  <c r="L56" i="9"/>
  <c r="E56" i="9"/>
  <c r="N55" i="9"/>
  <c r="M55" i="9"/>
  <c r="L55" i="9"/>
  <c r="E55" i="9"/>
  <c r="N54" i="9"/>
  <c r="M54" i="9"/>
  <c r="L54" i="9"/>
  <c r="E54" i="9"/>
  <c r="N53" i="9"/>
  <c r="M53" i="9"/>
  <c r="L53" i="9"/>
  <c r="E53" i="9"/>
  <c r="N52" i="9"/>
  <c r="M52" i="9"/>
  <c r="L52" i="9"/>
  <c r="E52" i="9"/>
  <c r="N51" i="9"/>
  <c r="M51" i="9"/>
  <c r="L51" i="9"/>
  <c r="E51" i="9"/>
  <c r="N50" i="9"/>
  <c r="M50" i="9"/>
  <c r="L50" i="9"/>
  <c r="E50" i="9"/>
  <c r="N49" i="9"/>
  <c r="M49" i="9"/>
  <c r="L49" i="9"/>
  <c r="E49" i="9"/>
  <c r="N48" i="9"/>
  <c r="M48" i="9"/>
  <c r="L48" i="9"/>
  <c r="E48" i="9"/>
  <c r="N47" i="9"/>
  <c r="M47" i="9"/>
  <c r="L47" i="9"/>
  <c r="E47" i="9"/>
  <c r="N46" i="9"/>
  <c r="M46" i="9"/>
  <c r="L46" i="9"/>
  <c r="E46" i="9"/>
  <c r="N45" i="9"/>
  <c r="M45" i="9"/>
  <c r="L45" i="9"/>
  <c r="E45" i="9"/>
  <c r="N44" i="9"/>
  <c r="M44" i="9"/>
  <c r="L44" i="9"/>
  <c r="E44" i="9"/>
  <c r="N43" i="9"/>
  <c r="M43" i="9"/>
  <c r="L43" i="9"/>
  <c r="E43" i="9"/>
  <c r="N42" i="9"/>
  <c r="M42" i="9"/>
  <c r="L42" i="9"/>
  <c r="E42" i="9"/>
  <c r="N41" i="9"/>
  <c r="M41" i="9"/>
  <c r="L41" i="9"/>
  <c r="E41" i="9"/>
  <c r="N40" i="9"/>
  <c r="M40" i="9"/>
  <c r="L40" i="9"/>
  <c r="E40" i="9"/>
  <c r="N39" i="9"/>
  <c r="M39" i="9"/>
  <c r="L39" i="9"/>
  <c r="E39" i="9"/>
  <c r="N38" i="9"/>
  <c r="M38" i="9"/>
  <c r="L38" i="9"/>
  <c r="E38" i="9"/>
  <c r="N37" i="9"/>
  <c r="M37" i="9"/>
  <c r="L37" i="9"/>
  <c r="E37" i="9"/>
  <c r="N36" i="9"/>
  <c r="M36" i="9"/>
  <c r="L36" i="9"/>
  <c r="E36" i="9"/>
  <c r="N35" i="9"/>
  <c r="M35" i="9"/>
  <c r="L35" i="9"/>
  <c r="E35" i="9"/>
  <c r="N34" i="9"/>
  <c r="M34" i="9"/>
  <c r="L34" i="9"/>
  <c r="E34" i="9"/>
  <c r="N33" i="9"/>
  <c r="M33" i="9"/>
  <c r="L33" i="9"/>
  <c r="E33" i="9"/>
  <c r="N32" i="9"/>
  <c r="M32" i="9"/>
  <c r="L32" i="9"/>
  <c r="E32" i="9"/>
  <c r="N31" i="9"/>
  <c r="M31" i="9"/>
  <c r="L31" i="9"/>
  <c r="E31" i="9"/>
  <c r="N30" i="9"/>
  <c r="M30" i="9"/>
  <c r="L30" i="9"/>
  <c r="E30" i="9"/>
  <c r="N29" i="9"/>
  <c r="M29" i="9"/>
  <c r="L29" i="9"/>
  <c r="E29" i="9"/>
  <c r="N28" i="9"/>
  <c r="M28" i="9"/>
  <c r="L28" i="9"/>
  <c r="E28" i="9"/>
  <c r="N27" i="9"/>
  <c r="M27" i="9"/>
  <c r="L27" i="9"/>
  <c r="E27" i="9"/>
  <c r="N26" i="9"/>
  <c r="M26" i="9"/>
  <c r="L26" i="9"/>
  <c r="E26" i="9"/>
  <c r="N25" i="9"/>
  <c r="M25" i="9"/>
  <c r="L25" i="9"/>
  <c r="E25" i="9"/>
  <c r="N24" i="9"/>
  <c r="M24" i="9"/>
  <c r="L24" i="9"/>
  <c r="E24" i="9"/>
  <c r="N23" i="9"/>
  <c r="M23" i="9"/>
  <c r="L23" i="9"/>
  <c r="E23" i="9"/>
  <c r="N22" i="9"/>
  <c r="M22" i="9"/>
  <c r="L22" i="9"/>
  <c r="E22" i="9"/>
  <c r="N21" i="9"/>
  <c r="M21" i="9"/>
  <c r="L21" i="9"/>
  <c r="E21" i="9"/>
  <c r="N20" i="9"/>
  <c r="M20" i="9"/>
  <c r="L20" i="9"/>
  <c r="E20" i="9"/>
  <c r="N19" i="9"/>
  <c r="M19" i="9"/>
  <c r="L19" i="9"/>
  <c r="E19" i="9"/>
  <c r="N18" i="9"/>
  <c r="M18" i="9"/>
  <c r="L18" i="9"/>
  <c r="E18" i="9"/>
  <c r="N17" i="9"/>
  <c r="M17" i="9"/>
  <c r="L17" i="9"/>
  <c r="E17" i="9"/>
  <c r="N16" i="9"/>
  <c r="M16" i="9"/>
  <c r="L16" i="9"/>
  <c r="E16" i="9"/>
  <c r="N15" i="9"/>
  <c r="M15" i="9"/>
  <c r="L15" i="9"/>
  <c r="E15" i="9"/>
  <c r="N14" i="9"/>
  <c r="M14" i="9"/>
  <c r="L14" i="9"/>
  <c r="E14" i="9"/>
  <c r="N13" i="9"/>
  <c r="M13" i="9"/>
  <c r="L13" i="9"/>
  <c r="E13" i="9"/>
  <c r="N12" i="9"/>
  <c r="M12" i="9"/>
  <c r="L12" i="9"/>
  <c r="E12" i="9"/>
  <c r="N11" i="9"/>
  <c r="M11" i="9"/>
  <c r="L11" i="9"/>
  <c r="E11" i="9"/>
  <c r="N10" i="9"/>
  <c r="M10" i="9"/>
  <c r="L10" i="9"/>
  <c r="E10" i="9"/>
  <c r="N9" i="9"/>
  <c r="M9" i="9"/>
  <c r="L9" i="9"/>
  <c r="E9" i="9"/>
  <c r="N8" i="9"/>
  <c r="M8" i="9"/>
  <c r="L8" i="9"/>
  <c r="E8" i="9"/>
  <c r="N7" i="9"/>
  <c r="M7" i="9"/>
  <c r="L7" i="9"/>
  <c r="E7" i="9"/>
  <c r="N6" i="9"/>
  <c r="M6" i="9"/>
  <c r="L6" i="9"/>
  <c r="E6" i="9"/>
  <c r="N5" i="9"/>
  <c r="M5" i="9"/>
  <c r="L5" i="9"/>
  <c r="E5" i="9"/>
  <c r="A2" i="9"/>
  <c r="A1" i="9"/>
  <c r="F273" i="8"/>
  <c r="E273" i="8"/>
  <c r="F272" i="8"/>
  <c r="E272" i="8"/>
  <c r="F271" i="8"/>
  <c r="E271" i="8"/>
  <c r="F270" i="8"/>
  <c r="E270" i="8"/>
  <c r="F269" i="8"/>
  <c r="E269" i="8"/>
  <c r="F268" i="8"/>
  <c r="E268" i="8"/>
  <c r="F267" i="8"/>
  <c r="E267" i="8"/>
  <c r="F266" i="8"/>
  <c r="E266" i="8"/>
  <c r="F265" i="8"/>
  <c r="E265" i="8"/>
  <c r="F264" i="8"/>
  <c r="E264" i="8"/>
  <c r="F263" i="8"/>
  <c r="E263" i="8"/>
  <c r="F262" i="8"/>
  <c r="E262" i="8"/>
  <c r="F261" i="8"/>
  <c r="E261" i="8"/>
  <c r="F260" i="8"/>
  <c r="E260" i="8"/>
  <c r="F259" i="8"/>
  <c r="E259" i="8"/>
  <c r="F258" i="8"/>
  <c r="E258" i="8"/>
  <c r="F257" i="8"/>
  <c r="E257" i="8"/>
  <c r="F256" i="8"/>
  <c r="E256" i="8"/>
  <c r="F255" i="8"/>
  <c r="E255" i="8"/>
  <c r="F254" i="8"/>
  <c r="E254" i="8"/>
  <c r="F253" i="8"/>
  <c r="E253" i="8"/>
  <c r="F252" i="8"/>
  <c r="E252" i="8"/>
  <c r="F251" i="8"/>
  <c r="E251" i="8"/>
  <c r="F250" i="8"/>
  <c r="E250" i="8"/>
  <c r="F249" i="8"/>
  <c r="E249" i="8"/>
  <c r="F248" i="8"/>
  <c r="E248" i="8"/>
  <c r="F247" i="8"/>
  <c r="E247" i="8"/>
  <c r="F246" i="8"/>
  <c r="E246" i="8"/>
  <c r="F245" i="8"/>
  <c r="E245" i="8"/>
  <c r="F244" i="8"/>
  <c r="E244" i="8"/>
  <c r="F243" i="8"/>
  <c r="E243" i="8"/>
  <c r="F242" i="8"/>
  <c r="E242" i="8"/>
  <c r="F241" i="8"/>
  <c r="E241" i="8"/>
  <c r="F240" i="8"/>
  <c r="E240" i="8"/>
  <c r="F239" i="8"/>
  <c r="E239" i="8"/>
  <c r="F238" i="8"/>
  <c r="E238" i="8"/>
  <c r="F237" i="8"/>
  <c r="E237" i="8"/>
  <c r="F236" i="8"/>
  <c r="E236" i="8"/>
  <c r="F235" i="8"/>
  <c r="E235" i="8"/>
  <c r="F234" i="8"/>
  <c r="E234" i="8"/>
  <c r="F233" i="8"/>
  <c r="E233" i="8"/>
  <c r="F232" i="8"/>
  <c r="E232" i="8"/>
  <c r="F231" i="8"/>
  <c r="E231" i="8"/>
  <c r="F230" i="8"/>
  <c r="E230" i="8"/>
  <c r="F229" i="8"/>
  <c r="E229" i="8"/>
  <c r="F228" i="8"/>
  <c r="E228" i="8"/>
  <c r="F227" i="8"/>
  <c r="E227" i="8"/>
  <c r="F226" i="8"/>
  <c r="E226" i="8"/>
  <c r="F225" i="8"/>
  <c r="E225" i="8"/>
  <c r="F224" i="8"/>
  <c r="E224" i="8"/>
  <c r="F223" i="8"/>
  <c r="E223" i="8"/>
  <c r="F222" i="8"/>
  <c r="E222" i="8"/>
  <c r="F221" i="8"/>
  <c r="E221" i="8"/>
  <c r="F220" i="8"/>
  <c r="E220" i="8"/>
  <c r="F219" i="8"/>
  <c r="E219" i="8"/>
  <c r="F218" i="8"/>
  <c r="E218" i="8"/>
  <c r="F217" i="8"/>
  <c r="E217" i="8"/>
  <c r="F216" i="8"/>
  <c r="E216" i="8"/>
  <c r="F215" i="8"/>
  <c r="E215" i="8"/>
  <c r="F214" i="8"/>
  <c r="E214" i="8"/>
  <c r="F213" i="8"/>
  <c r="E213" i="8"/>
  <c r="F212" i="8"/>
  <c r="E212" i="8"/>
  <c r="F211" i="8"/>
  <c r="E211" i="8"/>
  <c r="F210" i="8"/>
  <c r="E210" i="8"/>
  <c r="F209" i="8"/>
  <c r="E209" i="8"/>
  <c r="F208" i="8"/>
  <c r="E208" i="8"/>
  <c r="F207" i="8"/>
  <c r="E207" i="8"/>
  <c r="F206" i="8"/>
  <c r="E206" i="8"/>
  <c r="F205" i="8"/>
  <c r="E205" i="8"/>
  <c r="F204" i="8"/>
  <c r="E204" i="8"/>
  <c r="F203" i="8"/>
  <c r="E203" i="8"/>
  <c r="F202" i="8"/>
  <c r="E202" i="8"/>
  <c r="F201" i="8"/>
  <c r="E201" i="8"/>
  <c r="F200" i="8"/>
  <c r="E200" i="8"/>
  <c r="F199" i="8"/>
  <c r="E199" i="8"/>
  <c r="F198" i="8"/>
  <c r="E198" i="8"/>
  <c r="F197" i="8"/>
  <c r="E197" i="8"/>
  <c r="F196" i="8"/>
  <c r="E196" i="8"/>
  <c r="F195" i="8"/>
  <c r="E195" i="8"/>
  <c r="F194" i="8"/>
  <c r="E194" i="8"/>
  <c r="F193" i="8"/>
  <c r="E193" i="8"/>
  <c r="F192" i="8"/>
  <c r="E192" i="8"/>
  <c r="F191" i="8"/>
  <c r="E191" i="8"/>
  <c r="F190" i="8"/>
  <c r="E190" i="8"/>
  <c r="F189" i="8"/>
  <c r="E189" i="8"/>
  <c r="F188" i="8"/>
  <c r="E188" i="8"/>
  <c r="F187" i="8"/>
  <c r="E187" i="8"/>
  <c r="F186" i="8"/>
  <c r="E186" i="8"/>
  <c r="F185" i="8"/>
  <c r="E185" i="8"/>
  <c r="F184" i="8"/>
  <c r="E184" i="8"/>
  <c r="F183" i="8"/>
  <c r="E183" i="8"/>
  <c r="F182" i="8"/>
  <c r="E182" i="8"/>
  <c r="F181" i="8"/>
  <c r="E181" i="8"/>
  <c r="F180" i="8"/>
  <c r="E180" i="8"/>
  <c r="F179" i="8"/>
  <c r="E179" i="8"/>
  <c r="F178" i="8"/>
  <c r="E178" i="8"/>
  <c r="F177" i="8"/>
  <c r="E177" i="8"/>
  <c r="F176" i="8"/>
  <c r="E176" i="8"/>
  <c r="F175" i="8"/>
  <c r="E175" i="8"/>
  <c r="F174" i="8"/>
  <c r="E174" i="8"/>
  <c r="F173" i="8"/>
  <c r="E173" i="8"/>
  <c r="F172" i="8"/>
  <c r="E172" i="8"/>
  <c r="F171" i="8"/>
  <c r="E171" i="8"/>
  <c r="F170" i="8"/>
  <c r="E170" i="8"/>
  <c r="F169" i="8"/>
  <c r="E169" i="8"/>
  <c r="F168" i="8"/>
  <c r="E168" i="8"/>
  <c r="F167" i="8"/>
  <c r="E167" i="8"/>
  <c r="F166" i="8"/>
  <c r="E166" i="8"/>
  <c r="F165" i="8"/>
  <c r="E165" i="8"/>
  <c r="F164" i="8"/>
  <c r="E164" i="8"/>
  <c r="F163" i="8"/>
  <c r="E163" i="8"/>
  <c r="F162" i="8"/>
  <c r="E162" i="8"/>
  <c r="F161" i="8"/>
  <c r="E161" i="8"/>
  <c r="F160" i="8"/>
  <c r="E160" i="8"/>
  <c r="F159" i="8"/>
  <c r="E159" i="8"/>
  <c r="F158" i="8"/>
  <c r="E158" i="8"/>
  <c r="F157" i="8"/>
  <c r="E157" i="8"/>
  <c r="F156" i="8"/>
  <c r="E156" i="8"/>
  <c r="F155" i="8"/>
  <c r="E155" i="8"/>
  <c r="F154" i="8"/>
  <c r="E154" i="8"/>
  <c r="F153" i="8"/>
  <c r="E153" i="8"/>
  <c r="F152" i="8"/>
  <c r="E152" i="8"/>
  <c r="F151" i="8"/>
  <c r="E151" i="8"/>
  <c r="F150" i="8"/>
  <c r="E150" i="8"/>
  <c r="F149" i="8"/>
  <c r="E149" i="8"/>
  <c r="F148" i="8"/>
  <c r="E148" i="8"/>
  <c r="F147" i="8"/>
  <c r="E147" i="8"/>
  <c r="F146" i="8"/>
  <c r="E146" i="8"/>
  <c r="F145" i="8"/>
  <c r="E145" i="8"/>
  <c r="F144" i="8"/>
  <c r="E144" i="8"/>
  <c r="F143" i="8"/>
  <c r="E143" i="8"/>
  <c r="F142" i="8"/>
  <c r="E142" i="8"/>
  <c r="F141" i="8"/>
  <c r="E141" i="8"/>
  <c r="F140" i="8"/>
  <c r="E140" i="8"/>
  <c r="F139" i="8"/>
  <c r="E139" i="8"/>
  <c r="F138" i="8"/>
  <c r="E138" i="8"/>
  <c r="F137" i="8"/>
  <c r="E137" i="8"/>
  <c r="F136" i="8"/>
  <c r="E136" i="8"/>
  <c r="F135" i="8"/>
  <c r="E135" i="8"/>
  <c r="F134" i="8"/>
  <c r="E134" i="8"/>
  <c r="F133" i="8"/>
  <c r="E133" i="8"/>
  <c r="F132" i="8"/>
  <c r="E132" i="8"/>
  <c r="F131" i="8"/>
  <c r="E131" i="8"/>
  <c r="F130" i="8"/>
  <c r="E130" i="8"/>
  <c r="F129" i="8"/>
  <c r="E129" i="8"/>
  <c r="F128" i="8"/>
  <c r="E128" i="8"/>
  <c r="F127" i="8"/>
  <c r="E127" i="8"/>
  <c r="F126" i="8"/>
  <c r="E126" i="8"/>
  <c r="F125" i="8"/>
  <c r="E125" i="8"/>
  <c r="F124" i="8"/>
  <c r="E124" i="8"/>
  <c r="F123" i="8"/>
  <c r="E123" i="8"/>
  <c r="F122" i="8"/>
  <c r="E122" i="8"/>
  <c r="F121" i="8"/>
  <c r="E121" i="8"/>
  <c r="F120" i="8"/>
  <c r="E120" i="8"/>
  <c r="F119" i="8"/>
  <c r="E119" i="8"/>
  <c r="F118" i="8"/>
  <c r="E118" i="8"/>
  <c r="F117" i="8"/>
  <c r="E117" i="8"/>
  <c r="F116" i="8"/>
  <c r="E116" i="8"/>
  <c r="F115" i="8"/>
  <c r="E115" i="8"/>
  <c r="F114" i="8"/>
  <c r="E114" i="8"/>
  <c r="F113" i="8"/>
  <c r="E113" i="8"/>
  <c r="F112" i="8"/>
  <c r="E112" i="8"/>
  <c r="F111" i="8"/>
  <c r="E111" i="8"/>
  <c r="F110" i="8"/>
  <c r="E110" i="8"/>
  <c r="F109" i="8"/>
  <c r="E109" i="8"/>
  <c r="F108" i="8"/>
  <c r="E108" i="8"/>
  <c r="F107" i="8"/>
  <c r="E107" i="8"/>
  <c r="F106" i="8"/>
  <c r="E106" i="8"/>
  <c r="F105" i="8"/>
  <c r="E105" i="8"/>
  <c r="F104" i="8"/>
  <c r="E104" i="8"/>
  <c r="F103" i="8"/>
  <c r="E103" i="8"/>
  <c r="F102" i="8"/>
  <c r="E102" i="8"/>
  <c r="F101" i="8"/>
  <c r="E101" i="8"/>
  <c r="F100" i="8"/>
  <c r="E100" i="8"/>
  <c r="F99" i="8"/>
  <c r="E99" i="8"/>
  <c r="F98" i="8"/>
  <c r="E98" i="8"/>
  <c r="F97" i="8"/>
  <c r="E97" i="8"/>
  <c r="F96" i="8"/>
  <c r="E96" i="8"/>
  <c r="F95" i="8"/>
  <c r="E95" i="8"/>
  <c r="F94" i="8"/>
  <c r="E94" i="8"/>
  <c r="F93" i="8"/>
  <c r="E93" i="8"/>
  <c r="F92" i="8"/>
  <c r="E92" i="8"/>
  <c r="F91" i="8"/>
  <c r="E91" i="8"/>
  <c r="F90" i="8"/>
  <c r="E90" i="8"/>
  <c r="F89" i="8"/>
  <c r="E89" i="8"/>
  <c r="F88" i="8"/>
  <c r="E88" i="8"/>
  <c r="F87" i="8"/>
  <c r="E87" i="8"/>
  <c r="F86" i="8"/>
  <c r="E86" i="8"/>
  <c r="F85" i="8"/>
  <c r="E85" i="8"/>
  <c r="F84" i="8"/>
  <c r="E84" i="8"/>
  <c r="F83" i="8"/>
  <c r="E83" i="8"/>
  <c r="F82" i="8"/>
  <c r="E82" i="8"/>
  <c r="F81" i="8"/>
  <c r="E81" i="8"/>
  <c r="F80" i="8"/>
  <c r="E80" i="8"/>
  <c r="F79" i="8"/>
  <c r="E79" i="8"/>
  <c r="F78" i="8"/>
  <c r="E78" i="8"/>
  <c r="F77" i="8"/>
  <c r="E77" i="8"/>
  <c r="F76" i="8"/>
  <c r="E76" i="8"/>
  <c r="F75" i="8"/>
  <c r="E75" i="8"/>
  <c r="F74" i="8"/>
  <c r="E74" i="8"/>
  <c r="F73" i="8"/>
  <c r="E73" i="8"/>
  <c r="F72" i="8"/>
  <c r="E72" i="8"/>
  <c r="F71" i="8"/>
  <c r="E71" i="8"/>
  <c r="F70" i="8"/>
  <c r="E70" i="8"/>
  <c r="F69" i="8"/>
  <c r="E69" i="8"/>
  <c r="F68" i="8"/>
  <c r="E68" i="8"/>
  <c r="F67" i="8"/>
  <c r="E67" i="8"/>
  <c r="F66" i="8"/>
  <c r="E66" i="8"/>
  <c r="F65" i="8"/>
  <c r="E65" i="8"/>
  <c r="F64" i="8"/>
  <c r="E64" i="8"/>
  <c r="F63" i="8"/>
  <c r="E63" i="8"/>
  <c r="F62" i="8"/>
  <c r="E62" i="8"/>
  <c r="F61" i="8"/>
  <c r="E61" i="8"/>
  <c r="F60" i="8"/>
  <c r="E60" i="8"/>
  <c r="F59" i="8"/>
  <c r="E59" i="8"/>
  <c r="F58" i="8"/>
  <c r="E58" i="8"/>
  <c r="F57" i="8"/>
  <c r="E57" i="8"/>
  <c r="F56" i="8"/>
  <c r="E56" i="8"/>
  <c r="F55" i="8"/>
  <c r="E55" i="8"/>
  <c r="F54" i="8"/>
  <c r="E54" i="8"/>
  <c r="F53" i="8"/>
  <c r="E53" i="8"/>
  <c r="F52" i="8"/>
  <c r="E52" i="8"/>
  <c r="F51" i="8"/>
  <c r="E51" i="8"/>
  <c r="F50" i="8"/>
  <c r="E50" i="8"/>
  <c r="F49" i="8"/>
  <c r="E49" i="8"/>
  <c r="F48" i="8"/>
  <c r="E48" i="8"/>
  <c r="F47" i="8"/>
  <c r="E47" i="8"/>
  <c r="F46" i="8"/>
  <c r="E46" i="8"/>
  <c r="F45" i="8"/>
  <c r="E45" i="8"/>
  <c r="F44" i="8"/>
  <c r="E44" i="8"/>
  <c r="F43" i="8"/>
  <c r="E43" i="8"/>
  <c r="F42" i="8"/>
  <c r="E42" i="8"/>
  <c r="F41" i="8"/>
  <c r="E41" i="8"/>
  <c r="F40" i="8"/>
  <c r="E40" i="8"/>
  <c r="F39" i="8"/>
  <c r="E39" i="8"/>
  <c r="F38" i="8"/>
  <c r="E38" i="8"/>
  <c r="F37" i="8"/>
  <c r="E37" i="8"/>
  <c r="F36" i="8"/>
  <c r="E36" i="8"/>
  <c r="F35" i="8"/>
  <c r="E35" i="8"/>
  <c r="F34" i="8"/>
  <c r="E34" i="8"/>
  <c r="F33" i="8"/>
  <c r="E33" i="8"/>
  <c r="F32" i="8"/>
  <c r="E32" i="8"/>
  <c r="F31" i="8"/>
  <c r="E31" i="8"/>
  <c r="F30" i="8"/>
  <c r="E30" i="8"/>
  <c r="F29" i="8"/>
  <c r="E29" i="8"/>
  <c r="F28" i="8"/>
  <c r="E28" i="8"/>
  <c r="F27" i="8"/>
  <c r="E27" i="8"/>
  <c r="F26" i="8"/>
  <c r="E26" i="8"/>
  <c r="F25" i="8"/>
  <c r="E25" i="8"/>
  <c r="F24" i="8"/>
  <c r="E24" i="8"/>
  <c r="F23" i="8"/>
  <c r="E23" i="8"/>
  <c r="F22" i="8"/>
  <c r="E22" i="8"/>
  <c r="F21" i="8"/>
  <c r="E21" i="8"/>
  <c r="F20" i="8"/>
  <c r="E20" i="8"/>
  <c r="F19" i="8"/>
  <c r="E19" i="8"/>
  <c r="F18" i="8"/>
  <c r="E18" i="8"/>
  <c r="F17" i="8"/>
  <c r="E17" i="8"/>
  <c r="F16" i="8"/>
  <c r="E16" i="8"/>
  <c r="F15" i="8"/>
  <c r="E15" i="8"/>
  <c r="F14" i="8"/>
  <c r="E14" i="8"/>
  <c r="F13" i="8"/>
  <c r="E13" i="8"/>
  <c r="F12" i="8"/>
  <c r="E12" i="8"/>
  <c r="F11" i="8"/>
  <c r="E11" i="8"/>
  <c r="F10" i="8"/>
  <c r="E10" i="8"/>
  <c r="F9" i="8"/>
  <c r="E9" i="8"/>
  <c r="F8" i="8"/>
  <c r="E8" i="8"/>
  <c r="F7" i="8"/>
  <c r="E7" i="8"/>
  <c r="F6" i="8"/>
  <c r="E6" i="8"/>
  <c r="F5" i="8"/>
  <c r="E5" i="8"/>
  <c r="Q322" i="7"/>
  <c r="H322" i="7"/>
  <c r="Q321" i="7"/>
  <c r="H321" i="7"/>
  <c r="Q320" i="7"/>
  <c r="H320" i="7"/>
  <c r="Q319" i="7"/>
  <c r="H319" i="7"/>
  <c r="Q318" i="7"/>
  <c r="H318" i="7"/>
  <c r="Q317" i="7"/>
  <c r="H317" i="7"/>
  <c r="Q316" i="7"/>
  <c r="H316" i="7"/>
  <c r="Q315" i="7"/>
  <c r="H315" i="7"/>
  <c r="Q314" i="7"/>
  <c r="H314" i="7"/>
  <c r="Q313" i="7"/>
  <c r="H313" i="7"/>
  <c r="Q312" i="7"/>
  <c r="H312" i="7"/>
  <c r="Q311" i="7"/>
  <c r="H311" i="7"/>
  <c r="Q310" i="7"/>
  <c r="H310" i="7"/>
  <c r="Q309" i="7"/>
  <c r="H309" i="7"/>
  <c r="Q308" i="7"/>
  <c r="H308" i="7"/>
  <c r="Q307" i="7"/>
  <c r="H307" i="7"/>
  <c r="Q306" i="7"/>
  <c r="H306" i="7"/>
  <c r="Q305" i="7"/>
  <c r="H305" i="7"/>
  <c r="Q304" i="7"/>
  <c r="H304" i="7"/>
  <c r="Q303" i="7"/>
  <c r="H303" i="7"/>
  <c r="Q302" i="7"/>
  <c r="H302" i="7"/>
  <c r="Q301" i="7"/>
  <c r="H301" i="7"/>
  <c r="Q300" i="7"/>
  <c r="H300" i="7"/>
  <c r="Q299" i="7"/>
  <c r="H299" i="7"/>
  <c r="Q298" i="7"/>
  <c r="H298" i="7"/>
  <c r="Q297" i="7"/>
  <c r="H297" i="7"/>
  <c r="Q296" i="7"/>
  <c r="H296" i="7"/>
  <c r="Q295" i="7"/>
  <c r="H295" i="7"/>
  <c r="Q294" i="7"/>
  <c r="H294" i="7"/>
  <c r="Q293" i="7"/>
  <c r="H293" i="7"/>
  <c r="Q292" i="7"/>
  <c r="H292" i="7"/>
  <c r="Q291" i="7"/>
  <c r="H291" i="7"/>
  <c r="Q290" i="7"/>
  <c r="H290" i="7"/>
  <c r="Q289" i="7"/>
  <c r="H289" i="7"/>
  <c r="Q288" i="7"/>
  <c r="H288" i="7"/>
  <c r="Q287" i="7"/>
  <c r="H287" i="7"/>
  <c r="Q286" i="7"/>
  <c r="H286" i="7"/>
  <c r="Q285" i="7"/>
  <c r="H285" i="7"/>
  <c r="Q284" i="7"/>
  <c r="H284" i="7"/>
  <c r="Q283" i="7"/>
  <c r="H283" i="7"/>
  <c r="Q282" i="7"/>
  <c r="H282" i="7"/>
  <c r="Q281" i="7"/>
  <c r="H281" i="7"/>
  <c r="Q280" i="7"/>
  <c r="H280" i="7"/>
  <c r="Q279" i="7"/>
  <c r="H279" i="7"/>
  <c r="Q278" i="7"/>
  <c r="H278" i="7"/>
  <c r="Q277" i="7"/>
  <c r="H277" i="7"/>
  <c r="Q276" i="7"/>
  <c r="H276" i="7"/>
  <c r="Q275" i="7"/>
  <c r="H275" i="7"/>
  <c r="Q274" i="7"/>
  <c r="H274" i="7"/>
  <c r="Q273" i="7"/>
  <c r="H273" i="7"/>
  <c r="Q272" i="7"/>
  <c r="H272" i="7"/>
  <c r="Q271" i="7"/>
  <c r="H271" i="7"/>
  <c r="Q270" i="7"/>
  <c r="H270" i="7"/>
  <c r="Q269" i="7"/>
  <c r="H269" i="7"/>
  <c r="Q268" i="7"/>
  <c r="H268" i="7"/>
  <c r="Q267" i="7"/>
  <c r="H267" i="7"/>
  <c r="Q266" i="7"/>
  <c r="H266" i="7"/>
  <c r="Q265" i="7"/>
  <c r="H265" i="7"/>
  <c r="Q264" i="7"/>
  <c r="H264" i="7"/>
  <c r="Q263" i="7"/>
  <c r="H263" i="7"/>
  <c r="Q262" i="7"/>
  <c r="H262" i="7"/>
  <c r="Q261" i="7"/>
  <c r="H261" i="7"/>
  <c r="Q260" i="7"/>
  <c r="H260" i="7"/>
  <c r="Q259" i="7"/>
  <c r="H259" i="7"/>
  <c r="Q258" i="7"/>
  <c r="H258" i="7"/>
  <c r="Q257" i="7"/>
  <c r="H257" i="7"/>
  <c r="Q256" i="7"/>
  <c r="H256" i="7"/>
  <c r="Q255" i="7"/>
  <c r="H255" i="7"/>
  <c r="Q254" i="7"/>
  <c r="H254" i="7"/>
  <c r="Q253" i="7"/>
  <c r="H253" i="7"/>
  <c r="Q252" i="7"/>
  <c r="H252" i="7"/>
  <c r="Q251" i="7"/>
  <c r="H251" i="7"/>
  <c r="Q250" i="7"/>
  <c r="H250" i="7"/>
  <c r="Q249" i="7"/>
  <c r="H249" i="7"/>
  <c r="Q248" i="7"/>
  <c r="H248" i="7"/>
  <c r="Q247" i="7"/>
  <c r="H247" i="7"/>
  <c r="Q246" i="7"/>
  <c r="H246" i="7"/>
  <c r="Q245" i="7"/>
  <c r="H245" i="7"/>
  <c r="Q244" i="7"/>
  <c r="H244" i="7"/>
  <c r="Q243" i="7"/>
  <c r="H243" i="7"/>
  <c r="Q242" i="7"/>
  <c r="H242" i="7"/>
  <c r="Q241" i="7"/>
  <c r="H241" i="7"/>
  <c r="Q240" i="7"/>
  <c r="H240" i="7"/>
  <c r="Q239" i="7"/>
  <c r="H239" i="7"/>
  <c r="Q238" i="7"/>
  <c r="H238" i="7"/>
  <c r="Q237" i="7"/>
  <c r="H237" i="7"/>
  <c r="Q236" i="7"/>
  <c r="H236" i="7"/>
  <c r="Q235" i="7"/>
  <c r="H235" i="7"/>
  <c r="Q234" i="7"/>
  <c r="H234" i="7"/>
  <c r="Q233" i="7"/>
  <c r="H233" i="7"/>
  <c r="Q232" i="7"/>
  <c r="H232" i="7"/>
  <c r="Q231" i="7"/>
  <c r="H231" i="7"/>
  <c r="Q230" i="7"/>
  <c r="H230" i="7"/>
  <c r="Q229" i="7"/>
  <c r="H229" i="7"/>
  <c r="Q228" i="7"/>
  <c r="H228" i="7"/>
  <c r="Q227" i="7"/>
  <c r="H227" i="7"/>
  <c r="Q226" i="7"/>
  <c r="H226" i="7"/>
  <c r="Q225" i="7"/>
  <c r="H225" i="7"/>
  <c r="Q224" i="7"/>
  <c r="H224" i="7"/>
  <c r="Q223" i="7"/>
  <c r="H223" i="7"/>
  <c r="Q222" i="7"/>
  <c r="H222" i="7"/>
  <c r="Q221" i="7"/>
  <c r="H221" i="7"/>
  <c r="Q220" i="7"/>
  <c r="H220" i="7"/>
  <c r="Q219" i="7"/>
  <c r="H219" i="7"/>
  <c r="Q218" i="7"/>
  <c r="H218" i="7"/>
  <c r="Q217" i="7"/>
  <c r="H217" i="7"/>
  <c r="Q216" i="7"/>
  <c r="H216" i="7"/>
  <c r="Q215" i="7"/>
  <c r="H215" i="7"/>
  <c r="Q214" i="7"/>
  <c r="H214" i="7"/>
  <c r="Q213" i="7"/>
  <c r="H213" i="7"/>
  <c r="Q212" i="7"/>
  <c r="H212" i="7"/>
  <c r="Q211" i="7"/>
  <c r="H211" i="7"/>
  <c r="Q210" i="7"/>
  <c r="H210" i="7"/>
  <c r="Q209" i="7"/>
  <c r="H209" i="7"/>
  <c r="Q208" i="7"/>
  <c r="H208" i="7"/>
  <c r="Q207" i="7"/>
  <c r="H207" i="7"/>
  <c r="Q206" i="7"/>
  <c r="H206" i="7"/>
  <c r="Q205" i="7"/>
  <c r="H205" i="7"/>
  <c r="Q204" i="7"/>
  <c r="H204" i="7"/>
  <c r="Q203" i="7"/>
  <c r="H203" i="7"/>
  <c r="Q202" i="7"/>
  <c r="H202" i="7"/>
  <c r="Q201" i="7"/>
  <c r="H201" i="7"/>
  <c r="Q200" i="7"/>
  <c r="H200" i="7"/>
  <c r="Q199" i="7"/>
  <c r="H199" i="7"/>
  <c r="Q198" i="7"/>
  <c r="H198" i="7"/>
  <c r="Q197" i="7"/>
  <c r="H197" i="7"/>
  <c r="Q196" i="7"/>
  <c r="H196" i="7"/>
  <c r="Q195" i="7"/>
  <c r="H195" i="7"/>
  <c r="Q194" i="7"/>
  <c r="H194" i="7"/>
  <c r="Q193" i="7"/>
  <c r="H193" i="7"/>
  <c r="Q192" i="7"/>
  <c r="H192" i="7"/>
  <c r="Q191" i="7"/>
  <c r="H191" i="7"/>
  <c r="Q190" i="7"/>
  <c r="H190" i="7"/>
  <c r="Q189" i="7"/>
  <c r="H189" i="7"/>
  <c r="Q188" i="7"/>
  <c r="H188" i="7"/>
  <c r="Q187" i="7"/>
  <c r="H187" i="7"/>
  <c r="Q186" i="7"/>
  <c r="H186" i="7"/>
  <c r="Q185" i="7"/>
  <c r="H185" i="7"/>
  <c r="Q184" i="7"/>
  <c r="H184" i="7"/>
  <c r="Q183" i="7"/>
  <c r="H183" i="7"/>
  <c r="Q182" i="7"/>
  <c r="H182" i="7"/>
  <c r="Q181" i="7"/>
  <c r="H181" i="7"/>
  <c r="Q180" i="7"/>
  <c r="H180" i="7"/>
  <c r="Q179" i="7"/>
  <c r="H179" i="7"/>
  <c r="Q178" i="7"/>
  <c r="H178" i="7"/>
  <c r="Q177" i="7"/>
  <c r="H177" i="7"/>
  <c r="Q176" i="7"/>
  <c r="H176" i="7"/>
  <c r="Q175" i="7"/>
  <c r="H175" i="7"/>
  <c r="Q174" i="7"/>
  <c r="H174" i="7"/>
  <c r="Q173" i="7"/>
  <c r="H173" i="7"/>
  <c r="Q172" i="7"/>
  <c r="H172" i="7"/>
  <c r="Q171" i="7"/>
  <c r="H171" i="7"/>
  <c r="Q170" i="7"/>
  <c r="H170" i="7"/>
  <c r="Q169" i="7"/>
  <c r="H169" i="7"/>
  <c r="Q168" i="7"/>
  <c r="H168" i="7"/>
  <c r="Q167" i="7"/>
  <c r="H167" i="7"/>
  <c r="Q166" i="7"/>
  <c r="H166" i="7"/>
  <c r="Q165" i="7"/>
  <c r="H165" i="7"/>
  <c r="Q164" i="7"/>
  <c r="H164" i="7"/>
  <c r="Q163" i="7"/>
  <c r="H163" i="7"/>
  <c r="Q162" i="7"/>
  <c r="H162" i="7"/>
  <c r="Q161" i="7"/>
  <c r="H161" i="7"/>
  <c r="Q160" i="7"/>
  <c r="H160" i="7"/>
  <c r="Q159" i="7"/>
  <c r="H159" i="7"/>
  <c r="Q158" i="7"/>
  <c r="H158" i="7"/>
  <c r="Q157" i="7"/>
  <c r="H157" i="7"/>
  <c r="Q156" i="7"/>
  <c r="H156" i="7"/>
  <c r="Q155" i="7"/>
  <c r="H155" i="7"/>
  <c r="Q154" i="7"/>
  <c r="H154" i="7"/>
  <c r="Q153" i="7"/>
  <c r="H153" i="7"/>
  <c r="Q152" i="7"/>
  <c r="H152" i="7"/>
  <c r="Q151" i="7"/>
  <c r="H151" i="7"/>
  <c r="Q150" i="7"/>
  <c r="H150" i="7"/>
  <c r="Q149" i="7"/>
  <c r="H149" i="7"/>
  <c r="Q148" i="7"/>
  <c r="H148" i="7"/>
  <c r="Q147" i="7"/>
  <c r="H147" i="7"/>
  <c r="Q146" i="7"/>
  <c r="H146" i="7"/>
  <c r="Q145" i="7"/>
  <c r="H145" i="7"/>
  <c r="Q144" i="7"/>
  <c r="H144" i="7"/>
  <c r="Q143" i="7"/>
  <c r="H143" i="7"/>
  <c r="Q142" i="7"/>
  <c r="H142" i="7"/>
  <c r="Q141" i="7"/>
  <c r="H141" i="7"/>
  <c r="Q140" i="7"/>
  <c r="H140" i="7"/>
  <c r="Q139" i="7"/>
  <c r="H139" i="7"/>
  <c r="Q138" i="7"/>
  <c r="H138" i="7"/>
  <c r="Q137" i="7"/>
  <c r="H137" i="7"/>
  <c r="Q136" i="7"/>
  <c r="H136" i="7"/>
  <c r="Q135" i="7"/>
  <c r="H135" i="7"/>
  <c r="Q134" i="7"/>
  <c r="H134" i="7"/>
  <c r="Q133" i="7"/>
  <c r="H133" i="7"/>
  <c r="Q132" i="7"/>
  <c r="H132" i="7"/>
  <c r="Q131" i="7"/>
  <c r="H131" i="7"/>
  <c r="Q130" i="7"/>
  <c r="H130" i="7"/>
  <c r="Q129" i="7"/>
  <c r="H129" i="7"/>
  <c r="Q128" i="7"/>
  <c r="H128" i="7"/>
  <c r="Q127" i="7"/>
  <c r="H127" i="7"/>
  <c r="Q126" i="7"/>
  <c r="H126" i="7"/>
  <c r="Q125" i="7"/>
  <c r="H125" i="7"/>
  <c r="Q124" i="7"/>
  <c r="H124" i="7"/>
  <c r="Q123" i="7"/>
  <c r="H123" i="7"/>
  <c r="Q122" i="7"/>
  <c r="H122" i="7"/>
  <c r="Q121" i="7"/>
  <c r="H121" i="7"/>
  <c r="Q120" i="7"/>
  <c r="H120" i="7"/>
  <c r="Q119" i="7"/>
  <c r="H119" i="7"/>
  <c r="Q118" i="7"/>
  <c r="H118" i="7"/>
  <c r="Q117" i="7"/>
  <c r="H117" i="7"/>
  <c r="Q116" i="7"/>
  <c r="H116" i="7"/>
  <c r="Q115" i="7"/>
  <c r="H115" i="7"/>
  <c r="Q114" i="7"/>
  <c r="H114" i="7"/>
  <c r="Q113" i="7"/>
  <c r="H113" i="7"/>
  <c r="Q112" i="7"/>
  <c r="H112" i="7"/>
  <c r="Q111" i="7"/>
  <c r="H111" i="7"/>
  <c r="Q110" i="7"/>
  <c r="H110" i="7"/>
  <c r="Q109" i="7"/>
  <c r="H109" i="7"/>
  <c r="Q108" i="7"/>
  <c r="H108" i="7"/>
  <c r="Q107" i="7"/>
  <c r="H107" i="7"/>
  <c r="Q106" i="7"/>
  <c r="H106" i="7"/>
  <c r="Q105" i="7"/>
  <c r="H105" i="7"/>
  <c r="Q104" i="7"/>
  <c r="H104" i="7"/>
  <c r="Q103" i="7"/>
  <c r="H103" i="7"/>
  <c r="Q102" i="7"/>
  <c r="H102" i="7"/>
  <c r="Q101" i="7"/>
  <c r="H101" i="7"/>
  <c r="Q100" i="7"/>
  <c r="H100" i="7"/>
  <c r="Q99" i="7"/>
  <c r="H99" i="7"/>
  <c r="Q98" i="7"/>
  <c r="H98" i="7"/>
  <c r="Q97" i="7"/>
  <c r="H97" i="7"/>
  <c r="Q96" i="7"/>
  <c r="H96" i="7"/>
  <c r="Q95" i="7"/>
  <c r="H95" i="7"/>
  <c r="Q94" i="7"/>
  <c r="H94" i="7"/>
  <c r="Q93" i="7"/>
  <c r="H93" i="7"/>
  <c r="Q92" i="7"/>
  <c r="H92" i="7"/>
  <c r="Q91" i="7"/>
  <c r="H91" i="7"/>
  <c r="Q90" i="7"/>
  <c r="H90" i="7"/>
  <c r="Q89" i="7"/>
  <c r="H89" i="7"/>
  <c r="Q88" i="7"/>
  <c r="H88" i="7"/>
  <c r="Q87" i="7"/>
  <c r="H87" i="7"/>
  <c r="Q86" i="7"/>
  <c r="H86" i="7"/>
  <c r="Q85" i="7"/>
  <c r="H85" i="7"/>
  <c r="Q84" i="7"/>
  <c r="H84" i="7"/>
  <c r="Q83" i="7"/>
  <c r="H83" i="7"/>
  <c r="Q82" i="7"/>
  <c r="H82" i="7"/>
  <c r="Q81" i="7"/>
  <c r="H81" i="7"/>
  <c r="Q80" i="7"/>
  <c r="H80" i="7"/>
  <c r="Q79" i="7"/>
  <c r="H79" i="7"/>
  <c r="Q78" i="7"/>
  <c r="H78" i="7"/>
  <c r="Q77" i="7"/>
  <c r="H77" i="7"/>
  <c r="Q76" i="7"/>
  <c r="H76" i="7"/>
  <c r="Q75" i="7"/>
  <c r="H75" i="7"/>
  <c r="Q74" i="7"/>
  <c r="H74" i="7"/>
  <c r="Q73" i="7"/>
  <c r="H73" i="7"/>
  <c r="Q72" i="7"/>
  <c r="H72" i="7"/>
  <c r="Q71" i="7"/>
  <c r="H71" i="7"/>
  <c r="Q70" i="7"/>
  <c r="H70" i="7"/>
  <c r="Q69" i="7"/>
  <c r="H69" i="7"/>
  <c r="Q68" i="7"/>
  <c r="H68" i="7"/>
  <c r="Q67" i="7"/>
  <c r="H67" i="7"/>
  <c r="Q66" i="7"/>
  <c r="H66" i="7"/>
  <c r="Q65" i="7"/>
  <c r="H65" i="7"/>
  <c r="Q64" i="7"/>
  <c r="H64" i="7"/>
  <c r="Q63" i="7"/>
  <c r="H63" i="7"/>
  <c r="Q62" i="7"/>
  <c r="H62" i="7"/>
  <c r="Q61" i="7"/>
  <c r="H61" i="7"/>
  <c r="Q60" i="7"/>
  <c r="H60" i="7"/>
  <c r="Q59" i="7"/>
  <c r="H59" i="7"/>
  <c r="Q58" i="7"/>
  <c r="H58" i="7"/>
  <c r="Q57" i="7"/>
  <c r="H57" i="7"/>
  <c r="Q56" i="7"/>
  <c r="H56" i="7"/>
  <c r="Q55" i="7"/>
  <c r="H55" i="7"/>
  <c r="Q54" i="7"/>
  <c r="H54" i="7"/>
  <c r="Q53" i="7"/>
  <c r="H53" i="7"/>
  <c r="Q52" i="7"/>
  <c r="H52" i="7"/>
  <c r="Q51" i="7"/>
  <c r="H51" i="7"/>
  <c r="Q50" i="7"/>
  <c r="H50" i="7"/>
  <c r="Q49" i="7"/>
  <c r="H49" i="7"/>
  <c r="Q48" i="7"/>
  <c r="H48" i="7"/>
  <c r="Q47" i="7"/>
  <c r="H47" i="7"/>
  <c r="Q46" i="7"/>
  <c r="H46" i="7"/>
  <c r="Q45" i="7"/>
  <c r="H45" i="7"/>
  <c r="Q44" i="7"/>
  <c r="H44" i="7"/>
  <c r="Q43" i="7"/>
  <c r="H43" i="7"/>
  <c r="Q42" i="7"/>
  <c r="H42" i="7"/>
  <c r="Q41" i="7"/>
  <c r="H41" i="7"/>
  <c r="Q40" i="7"/>
  <c r="H40" i="7"/>
  <c r="Q39" i="7"/>
  <c r="H39" i="7"/>
  <c r="Q38" i="7"/>
  <c r="H38" i="7"/>
  <c r="Q37" i="7"/>
  <c r="H37" i="7"/>
  <c r="Q36" i="7"/>
  <c r="H36" i="7"/>
  <c r="Q35" i="7"/>
  <c r="H35" i="7"/>
  <c r="Q34" i="7"/>
  <c r="H34" i="7"/>
  <c r="Q33" i="7"/>
  <c r="H33" i="7"/>
  <c r="Q32" i="7"/>
  <c r="H32" i="7"/>
  <c r="Q31" i="7"/>
  <c r="H31" i="7"/>
  <c r="Q30" i="7"/>
  <c r="H30" i="7"/>
  <c r="Q29" i="7"/>
  <c r="H29" i="7"/>
  <c r="Q28" i="7"/>
  <c r="H28" i="7"/>
  <c r="Q27" i="7"/>
  <c r="H27" i="7"/>
  <c r="Q26" i="7"/>
  <c r="H26" i="7"/>
  <c r="Q25" i="7"/>
  <c r="H25" i="7"/>
  <c r="Q24" i="7"/>
  <c r="H24" i="7"/>
  <c r="Q23" i="7"/>
  <c r="H23" i="7"/>
  <c r="Q22" i="7"/>
  <c r="H22" i="7"/>
  <c r="Q21" i="7"/>
  <c r="H21" i="7"/>
  <c r="Q20" i="7"/>
  <c r="H20" i="7"/>
  <c r="Q19" i="7"/>
  <c r="H19" i="7"/>
  <c r="Q18" i="7"/>
  <c r="H18" i="7"/>
  <c r="Q17" i="7"/>
  <c r="H17" i="7"/>
  <c r="Q16" i="7"/>
  <c r="H16" i="7"/>
  <c r="Q15" i="7"/>
  <c r="H15" i="7"/>
  <c r="Q14" i="7"/>
  <c r="H14" i="7"/>
  <c r="Q13" i="7"/>
  <c r="H13" i="7"/>
  <c r="Q12" i="7"/>
  <c r="H12" i="7"/>
  <c r="Q11" i="7"/>
  <c r="H11" i="7"/>
  <c r="Q10" i="7"/>
  <c r="H10" i="7"/>
  <c r="Q9" i="7"/>
  <c r="H9" i="7"/>
  <c r="Q8" i="7"/>
  <c r="H8" i="7"/>
  <c r="Q7" i="7"/>
  <c r="H7" i="7"/>
  <c r="Q6" i="7"/>
  <c r="H6" i="7"/>
  <c r="Q5" i="7"/>
  <c r="H5" i="7"/>
  <c r="A5" i="7"/>
  <c r="A6" i="7" s="1"/>
  <c r="A7" i="7" s="1"/>
  <c r="A8" i="7" s="1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A65" i="7" s="1"/>
  <c r="A66" i="7" s="1"/>
  <c r="A67" i="7" s="1"/>
  <c r="A68" i="7" s="1"/>
  <c r="A69" i="7" s="1"/>
  <c r="A70" i="7" s="1"/>
  <c r="A71" i="7" s="1"/>
  <c r="A72" i="7" s="1"/>
  <c r="A73" i="7" s="1"/>
  <c r="A74" i="7" s="1"/>
  <c r="A75" i="7" s="1"/>
  <c r="A76" i="7" s="1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A94" i="7" s="1"/>
  <c r="A95" i="7" s="1"/>
  <c r="A96" i="7" s="1"/>
  <c r="A97" i="7" s="1"/>
  <c r="A98" i="7" s="1"/>
  <c r="A99" i="7" s="1"/>
  <c r="A100" i="7" s="1"/>
  <c r="A101" i="7" s="1"/>
  <c r="A102" i="7" s="1"/>
  <c r="A103" i="7" s="1"/>
  <c r="A104" i="7" s="1"/>
  <c r="A105" i="7" s="1"/>
  <c r="A106" i="7" s="1"/>
  <c r="A107" i="7" s="1"/>
  <c r="A108" i="7" s="1"/>
  <c r="A109" i="7" s="1"/>
  <c r="A110" i="7" s="1"/>
  <c r="A111" i="7" s="1"/>
  <c r="A112" i="7" s="1"/>
  <c r="A113" i="7" s="1"/>
  <c r="A114" i="7" s="1"/>
  <c r="A115" i="7" s="1"/>
  <c r="A116" i="7" s="1"/>
  <c r="A117" i="7" s="1"/>
  <c r="A118" i="7" s="1"/>
  <c r="A119" i="7" s="1"/>
  <c r="A120" i="7" s="1"/>
  <c r="A121" i="7" s="1"/>
  <c r="A122" i="7" s="1"/>
  <c r="A123" i="7" s="1"/>
  <c r="A124" i="7" s="1"/>
  <c r="A125" i="7" s="1"/>
  <c r="A126" i="7" s="1"/>
  <c r="A127" i="7" s="1"/>
  <c r="A128" i="7" s="1"/>
  <c r="A129" i="7" s="1"/>
  <c r="A130" i="7" s="1"/>
  <c r="A131" i="7" s="1"/>
  <c r="A132" i="7" s="1"/>
  <c r="A133" i="7" s="1"/>
  <c r="A134" i="7" s="1"/>
  <c r="A135" i="7" s="1"/>
  <c r="A136" i="7" s="1"/>
  <c r="A137" i="7" s="1"/>
  <c r="A138" i="7" s="1"/>
  <c r="A139" i="7" s="1"/>
  <c r="A140" i="7" s="1"/>
  <c r="A141" i="7" s="1"/>
  <c r="A142" i="7" s="1"/>
  <c r="A143" i="7" s="1"/>
  <c r="A144" i="7" s="1"/>
  <c r="A145" i="7" s="1"/>
  <c r="A146" i="7" s="1"/>
  <c r="A147" i="7" s="1"/>
  <c r="A148" i="7" s="1"/>
  <c r="A149" i="7" s="1"/>
  <c r="A150" i="7" s="1"/>
  <c r="A151" i="7" s="1"/>
  <c r="A152" i="7" s="1"/>
  <c r="A153" i="7" s="1"/>
  <c r="A154" i="7" s="1"/>
  <c r="A155" i="7" s="1"/>
  <c r="A156" i="7" s="1"/>
  <c r="A157" i="7" s="1"/>
  <c r="A158" i="7" s="1"/>
  <c r="A159" i="7" s="1"/>
  <c r="A160" i="7" s="1"/>
  <c r="A161" i="7" s="1"/>
  <c r="A162" i="7" s="1"/>
  <c r="A163" i="7" s="1"/>
  <c r="A164" i="7" s="1"/>
  <c r="A165" i="7" s="1"/>
  <c r="A166" i="7" s="1"/>
  <c r="A167" i="7" s="1"/>
  <c r="A168" i="7" s="1"/>
  <c r="A169" i="7" s="1"/>
  <c r="A170" i="7" s="1"/>
  <c r="A171" i="7" s="1"/>
  <c r="A172" i="7" s="1"/>
  <c r="A173" i="7" s="1"/>
  <c r="A174" i="7" s="1"/>
  <c r="A175" i="7" s="1"/>
  <c r="A176" i="7" s="1"/>
  <c r="A177" i="7" s="1"/>
  <c r="A178" i="7" s="1"/>
  <c r="A179" i="7" s="1"/>
  <c r="A180" i="7" s="1"/>
  <c r="A181" i="7" s="1"/>
  <c r="A182" i="7" s="1"/>
  <c r="A183" i="7" s="1"/>
  <c r="A184" i="7" s="1"/>
  <c r="A185" i="7" s="1"/>
  <c r="A186" i="7" s="1"/>
  <c r="A187" i="7" s="1"/>
  <c r="A188" i="7" s="1"/>
  <c r="A189" i="7" s="1"/>
  <c r="A190" i="7" s="1"/>
  <c r="A191" i="7" s="1"/>
  <c r="A192" i="7" s="1"/>
  <c r="A193" i="7" s="1"/>
  <c r="A194" i="7" s="1"/>
  <c r="A195" i="7" s="1"/>
  <c r="A196" i="7" s="1"/>
  <c r="A197" i="7" s="1"/>
  <c r="A198" i="7" s="1"/>
  <c r="A199" i="7" s="1"/>
  <c r="A200" i="7" s="1"/>
  <c r="A201" i="7" s="1"/>
  <c r="A202" i="7" s="1"/>
  <c r="A203" i="7" s="1"/>
  <c r="A204" i="7" s="1"/>
  <c r="A205" i="7" s="1"/>
  <c r="A206" i="7" s="1"/>
  <c r="A207" i="7" s="1"/>
  <c r="A208" i="7" s="1"/>
  <c r="A209" i="7" s="1"/>
  <c r="A210" i="7" s="1"/>
  <c r="A211" i="7" s="1"/>
  <c r="A212" i="7" s="1"/>
  <c r="A213" i="7" s="1"/>
  <c r="A214" i="7" s="1"/>
  <c r="A215" i="7" s="1"/>
  <c r="A216" i="7" s="1"/>
  <c r="A217" i="7" s="1"/>
  <c r="A218" i="7" s="1"/>
  <c r="A219" i="7" s="1"/>
  <c r="A220" i="7" s="1"/>
  <c r="A221" i="7" s="1"/>
  <c r="A222" i="7" s="1"/>
  <c r="A223" i="7" s="1"/>
  <c r="A224" i="7" s="1"/>
  <c r="A225" i="7" s="1"/>
  <c r="A226" i="7" s="1"/>
  <c r="A227" i="7" s="1"/>
  <c r="A228" i="7" s="1"/>
  <c r="A229" i="7" s="1"/>
  <c r="A230" i="7" s="1"/>
  <c r="A231" i="7" s="1"/>
  <c r="A232" i="7" s="1"/>
  <c r="A233" i="7" s="1"/>
  <c r="A234" i="7" s="1"/>
  <c r="A235" i="7" s="1"/>
  <c r="A236" i="7" s="1"/>
  <c r="A237" i="7" s="1"/>
  <c r="A238" i="7" s="1"/>
  <c r="A239" i="7" s="1"/>
  <c r="A240" i="7" s="1"/>
  <c r="A241" i="7" s="1"/>
  <c r="A242" i="7" s="1"/>
  <c r="A243" i="7" s="1"/>
  <c r="A244" i="7" s="1"/>
  <c r="A245" i="7" s="1"/>
  <c r="A246" i="7" s="1"/>
  <c r="A247" i="7" s="1"/>
  <c r="A248" i="7" s="1"/>
  <c r="A249" i="7" s="1"/>
  <c r="A250" i="7" s="1"/>
  <c r="A251" i="7" s="1"/>
  <c r="A252" i="7" s="1"/>
  <c r="A253" i="7" s="1"/>
  <c r="A254" i="7" s="1"/>
  <c r="A255" i="7" s="1"/>
  <c r="A256" i="7" s="1"/>
  <c r="A257" i="7" s="1"/>
  <c r="A258" i="7" s="1"/>
  <c r="A259" i="7" s="1"/>
  <c r="A260" i="7" s="1"/>
  <c r="A261" i="7" s="1"/>
  <c r="A262" i="7" s="1"/>
  <c r="A263" i="7" s="1"/>
  <c r="A264" i="7" s="1"/>
  <c r="A265" i="7" s="1"/>
  <c r="A266" i="7" s="1"/>
  <c r="A267" i="7" s="1"/>
  <c r="A268" i="7" s="1"/>
  <c r="A269" i="7" s="1"/>
  <c r="A270" i="7" s="1"/>
  <c r="A271" i="7" s="1"/>
  <c r="A272" i="7" s="1"/>
  <c r="A273" i="7" s="1"/>
  <c r="A274" i="7" s="1"/>
  <c r="A275" i="7" s="1"/>
  <c r="A276" i="7" s="1"/>
  <c r="A277" i="7" s="1"/>
  <c r="A278" i="7" s="1"/>
  <c r="A279" i="7" s="1"/>
  <c r="A280" i="7" s="1"/>
  <c r="A281" i="7" s="1"/>
  <c r="A282" i="7" s="1"/>
  <c r="A283" i="7" s="1"/>
  <c r="A284" i="7" s="1"/>
  <c r="A285" i="7" s="1"/>
  <c r="A286" i="7" s="1"/>
  <c r="A287" i="7" s="1"/>
  <c r="A288" i="7" s="1"/>
  <c r="A289" i="7" s="1"/>
  <c r="A290" i="7" s="1"/>
  <c r="A291" i="7" s="1"/>
  <c r="A292" i="7" s="1"/>
  <c r="A293" i="7" s="1"/>
  <c r="A294" i="7" s="1"/>
  <c r="A295" i="7" s="1"/>
  <c r="A296" i="7" s="1"/>
  <c r="A297" i="7" s="1"/>
  <c r="A298" i="7" s="1"/>
  <c r="A299" i="7" s="1"/>
  <c r="A300" i="7" s="1"/>
  <c r="A301" i="7" s="1"/>
  <c r="A302" i="7" s="1"/>
  <c r="A303" i="7" s="1"/>
  <c r="A304" i="7" s="1"/>
  <c r="A305" i="7" s="1"/>
  <c r="A306" i="7" s="1"/>
  <c r="A307" i="7" s="1"/>
  <c r="A308" i="7" s="1"/>
  <c r="A309" i="7" s="1"/>
  <c r="A310" i="7" s="1"/>
  <c r="A311" i="7" s="1"/>
  <c r="A312" i="7" s="1"/>
  <c r="A313" i="7" s="1"/>
  <c r="A314" i="7" s="1"/>
  <c r="A315" i="7" s="1"/>
  <c r="A316" i="7" s="1"/>
  <c r="A317" i="7" s="1"/>
  <c r="A318" i="7" s="1"/>
  <c r="A319" i="7" s="1"/>
  <c r="A320" i="7" s="1"/>
  <c r="A321" i="7" s="1"/>
  <c r="A322" i="7" s="1"/>
  <c r="Q4" i="7"/>
  <c r="H4" i="7"/>
  <c r="N2" i="7"/>
  <c r="M2" i="7"/>
  <c r="E2" i="7"/>
  <c r="D2" i="7"/>
  <c r="D21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D21" i="5"/>
  <c r="A7" i="5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F34" i="4"/>
  <c r="D31" i="4"/>
  <c r="C31" i="4"/>
  <c r="B31" i="4"/>
  <c r="F31" i="4" s="1"/>
  <c r="D28" i="4"/>
  <c r="E28" i="4" s="1"/>
  <c r="F28" i="4" s="1"/>
  <c r="C28" i="4"/>
  <c r="B28" i="4"/>
  <c r="E25" i="4"/>
  <c r="F25" i="4" s="1"/>
  <c r="C25" i="4"/>
  <c r="B25" i="4"/>
  <c r="F22" i="4"/>
  <c r="C22" i="4"/>
  <c r="B22" i="4"/>
  <c r="C19" i="4"/>
  <c r="B19" i="4"/>
  <c r="F19" i="4" s="1"/>
  <c r="D16" i="4"/>
  <c r="C16" i="4"/>
  <c r="B16" i="4"/>
  <c r="D13" i="4"/>
  <c r="E13" i="4" s="1"/>
  <c r="F13" i="4" s="1"/>
  <c r="C13" i="4"/>
  <c r="B13" i="4"/>
  <c r="E10" i="4"/>
  <c r="D10" i="4"/>
  <c r="C10" i="4"/>
  <c r="B10" i="4"/>
  <c r="F10" i="4" s="1"/>
  <c r="C7" i="4"/>
  <c r="E7" i="4" s="1"/>
  <c r="B7" i="4"/>
  <c r="F7" i="4" s="1"/>
  <c r="B1" i="4"/>
  <c r="J22" i="3"/>
  <c r="K22" i="3" s="1"/>
  <c r="K21" i="3"/>
  <c r="J21" i="3"/>
  <c r="K20" i="3"/>
  <c r="J20" i="3"/>
  <c r="K19" i="3"/>
  <c r="J19" i="3"/>
  <c r="J18" i="3"/>
  <c r="K18" i="3" s="1"/>
  <c r="J17" i="3"/>
  <c r="K17" i="3" s="1"/>
  <c r="J16" i="3"/>
  <c r="K16" i="3" s="1"/>
  <c r="J15" i="3"/>
  <c r="K15" i="3" s="1"/>
  <c r="J14" i="3"/>
  <c r="K14" i="3" s="1"/>
  <c r="J13" i="3"/>
  <c r="K13" i="3" s="1"/>
  <c r="J12" i="3"/>
  <c r="D12" i="3"/>
  <c r="K12" i="3" s="1"/>
  <c r="J11" i="3"/>
  <c r="K11" i="3" s="1"/>
  <c r="J10" i="3"/>
  <c r="K10" i="3" s="1"/>
  <c r="G10" i="3"/>
  <c r="C10" i="3"/>
  <c r="J9" i="3"/>
  <c r="K9" i="3" s="1"/>
  <c r="G9" i="3"/>
  <c r="J8" i="3"/>
  <c r="K8" i="3" s="1"/>
  <c r="G8" i="3"/>
  <c r="M1" i="3"/>
  <c r="N3" i="17" s="1"/>
  <c r="I106" i="2"/>
  <c r="I105" i="2"/>
  <c r="I104" i="2"/>
  <c r="I103" i="2"/>
  <c r="I102" i="2"/>
  <c r="I101" i="2"/>
  <c r="I100" i="2"/>
  <c r="I99" i="2"/>
  <c r="I98" i="2"/>
  <c r="I97" i="2"/>
  <c r="I96" i="2"/>
  <c r="I95" i="2"/>
  <c r="I94" i="2"/>
  <c r="I93" i="2"/>
  <c r="I92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K4" i="2"/>
  <c r="I11" i="1"/>
  <c r="I10" i="1"/>
  <c r="G9" i="1"/>
  <c r="I9" i="1" s="1"/>
  <c r="I8" i="1"/>
  <c r="I7" i="1"/>
  <c r="I6" i="1"/>
  <c r="I5" i="1"/>
  <c r="J2" i="1"/>
  <c r="A226" i="10" l="1"/>
  <c r="A227" i="10" s="1"/>
  <c r="A228" i="10" s="1"/>
  <c r="A229" i="10" s="1"/>
  <c r="A230" i="10" s="1"/>
  <c r="A231" i="10" s="1"/>
  <c r="A232" i="10" s="1"/>
  <c r="A233" i="10" s="1"/>
  <c r="A234" i="10" s="1"/>
  <c r="A235" i="10" s="1"/>
  <c r="A236" i="10" s="1"/>
  <c r="A237" i="10" s="1"/>
  <c r="A238" i="10" s="1"/>
  <c r="A239" i="10" s="1"/>
  <c r="A240" i="10" s="1"/>
  <c r="A241" i="10" s="1"/>
  <c r="A242" i="10" s="1"/>
  <c r="A243" i="10" s="1"/>
  <c r="A244" i="10" s="1"/>
  <c r="A245" i="10" s="1"/>
  <c r="A246" i="10" s="1"/>
  <c r="A247" i="10" s="1"/>
  <c r="A248" i="10" s="1"/>
  <c r="A249" i="10" s="1"/>
  <c r="A250" i="10" s="1"/>
  <c r="A251" i="10" s="1"/>
  <c r="A252" i="10" s="1"/>
  <c r="A253" i="10" s="1"/>
  <c r="A254" i="10" s="1"/>
  <c r="A255" i="10" s="1"/>
  <c r="A256" i="10" s="1"/>
  <c r="A257" i="10" s="1"/>
  <c r="A258" i="10" s="1"/>
  <c r="A259" i="10" s="1"/>
  <c r="A260" i="10" s="1"/>
  <c r="A261" i="10" s="1"/>
  <c r="A262" i="10" s="1"/>
  <c r="A263" i="10" s="1"/>
  <c r="A264" i="10" s="1"/>
  <c r="A265" i="10" s="1"/>
  <c r="A266" i="10" s="1"/>
  <c r="A267" i="10" s="1"/>
  <c r="A268" i="10" s="1"/>
  <c r="A269" i="10" s="1"/>
  <c r="A270" i="10" s="1"/>
  <c r="A271" i="10" s="1"/>
  <c r="A272" i="10" s="1"/>
  <c r="A273" i="10" s="1"/>
  <c r="A274" i="10" s="1"/>
  <c r="A275" i="10" s="1"/>
  <c r="A276" i="10" s="1"/>
  <c r="A277" i="10" s="1"/>
  <c r="A278" i="10" s="1"/>
  <c r="A279" i="10" s="1"/>
  <c r="A280" i="10" s="1"/>
  <c r="A281" i="10" s="1"/>
  <c r="A282" i="10" s="1"/>
  <c r="A283" i="10" s="1"/>
  <c r="A284" i="10" s="1"/>
  <c r="A285" i="10" s="1"/>
  <c r="A286" i="10" s="1"/>
  <c r="A287" i="10" s="1"/>
  <c r="A288" i="10" s="1"/>
  <c r="A289" i="10" s="1"/>
  <c r="A290" i="10" s="1"/>
  <c r="A291" i="10" s="1"/>
  <c r="A292" i="10" s="1"/>
  <c r="A293" i="10" s="1"/>
  <c r="A294" i="10" s="1"/>
  <c r="A295" i="10" s="1"/>
  <c r="A296" i="10" s="1"/>
  <c r="A297" i="10" s="1"/>
  <c r="A298" i="10" s="1"/>
  <c r="A299" i="10" s="1"/>
  <c r="A300" i="10" s="1"/>
  <c r="A301" i="10" s="1"/>
  <c r="A302" i="10" s="1"/>
  <c r="A303" i="10" s="1"/>
  <c r="A304" i="10" s="1"/>
  <c r="A305" i="10" s="1"/>
  <c r="A306" i="10" s="1"/>
  <c r="A307" i="10" s="1"/>
  <c r="A308" i="10" s="1"/>
  <c r="A309" i="10" s="1"/>
  <c r="A310" i="10" s="1"/>
  <c r="A311" i="10" s="1"/>
  <c r="A312" i="10" s="1"/>
  <c r="A313" i="10" s="1"/>
  <c r="A314" i="10" s="1"/>
  <c r="A315" i="10" s="1"/>
  <c r="A316" i="10" s="1"/>
  <c r="A317" i="10" s="1"/>
  <c r="A318" i="10" s="1"/>
  <c r="A319" i="10" s="1"/>
  <c r="A320" i="10" s="1"/>
  <c r="A321" i="10" s="1"/>
  <c r="A322" i="10" s="1"/>
  <c r="A323" i="10" s="1"/>
  <c r="A324" i="10" s="1"/>
  <c r="A325" i="10" s="1"/>
  <c r="A326" i="10" s="1"/>
  <c r="A327" i="10" s="1"/>
  <c r="A328" i="10" s="1"/>
  <c r="A329" i="10" s="1"/>
  <c r="A330" i="10" s="1"/>
  <c r="A331" i="10" s="1"/>
  <c r="A332" i="10" s="1"/>
  <c r="A333" i="10" s="1"/>
  <c r="A334" i="10" s="1"/>
  <c r="A335" i="10" s="1"/>
  <c r="A336" i="10" s="1"/>
  <c r="A337" i="10" s="1"/>
  <c r="A338" i="10" s="1"/>
  <c r="A339" i="10" s="1"/>
  <c r="A340" i="10" s="1"/>
  <c r="A341" i="10" s="1"/>
  <c r="A342" i="10" s="1"/>
  <c r="A343" i="10" s="1"/>
  <c r="A344" i="10" s="1"/>
  <c r="A345" i="10" s="1"/>
  <c r="A346" i="10" s="1"/>
  <c r="A347" i="10" s="1"/>
  <c r="A348" i="10" s="1"/>
  <c r="A349" i="10" s="1"/>
  <c r="A350" i="10" s="1"/>
  <c r="A351" i="10" s="1"/>
  <c r="A352" i="10" s="1"/>
  <c r="A353" i="10" s="1"/>
  <c r="A354" i="10" s="1"/>
  <c r="A355" i="10" s="1"/>
  <c r="A356" i="10" s="1"/>
  <c r="A357" i="10" s="1"/>
  <c r="A358" i="10" s="1"/>
  <c r="A359" i="10" s="1"/>
  <c r="A360" i="10" s="1"/>
  <c r="A361" i="10" s="1"/>
  <c r="A362" i="10" s="1"/>
  <c r="A363" i="10" s="1"/>
  <c r="A364" i="10" s="1"/>
  <c r="A365" i="10" s="1"/>
  <c r="A366" i="10" s="1"/>
  <c r="A367" i="10" s="1"/>
  <c r="A368" i="10" s="1"/>
  <c r="A369" i="10" s="1"/>
  <c r="A370" i="10" s="1"/>
  <c r="A371" i="10" s="1"/>
  <c r="A372" i="10" s="1"/>
  <c r="A373" i="10" s="1"/>
  <c r="A374" i="10" s="1"/>
  <c r="E16" i="4"/>
  <c r="F16" i="4" s="1"/>
  <c r="G3" i="6"/>
  <c r="G3" i="5"/>
  <c r="T3" i="9"/>
  <c r="G2" i="4"/>
  <c r="L3" i="8"/>
  <c r="T3" i="10"/>
  <c r="A1" i="15"/>
  <c r="A1" i="16" s="1"/>
  <c r="A1" i="11"/>
  <c r="A16" i="19"/>
  <c r="A18" i="19" s="1"/>
  <c r="A20" i="19" s="1"/>
  <c r="A22" i="19" s="1"/>
  <c r="A24" i="19" s="1"/>
  <c r="A26" i="19" s="1"/>
  <c r="A28" i="19" s="1"/>
  <c r="A30" i="19" s="1"/>
  <c r="A32" i="19" s="1"/>
  <c r="A34" i="19" s="1"/>
  <c r="A36" i="19" s="1"/>
  <c r="A38" i="19" s="1"/>
  <c r="A40" i="19" s="1"/>
  <c r="A42" i="19" s="1"/>
  <c r="A44" i="19" s="1"/>
  <c r="A46" i="19" s="1"/>
  <c r="A48" i="19" s="1"/>
  <c r="A50" i="19" s="1"/>
  <c r="A52" i="19" s="1"/>
  <c r="A54" i="19" s="1"/>
  <c r="A56" i="19" s="1"/>
  <c r="A58" i="19" s="1"/>
  <c r="A60" i="19" s="1"/>
  <c r="A62" i="19" s="1"/>
  <c r="A64" i="19" s="1"/>
  <c r="A66" i="19" s="1"/>
  <c r="A68" i="19" s="1"/>
  <c r="A70" i="19" s="1"/>
  <c r="A72" i="19" s="1"/>
  <c r="A74" i="19" s="1"/>
  <c r="A76" i="19" s="1"/>
  <c r="A78" i="19" s="1"/>
  <c r="A80" i="19" s="1"/>
  <c r="A82" i="19" s="1"/>
  <c r="A84" i="19" s="1"/>
  <c r="A86" i="19" s="1"/>
  <c r="A88" i="19" s="1"/>
  <c r="A90" i="19" s="1"/>
  <c r="A92" i="19" s="1"/>
  <c r="A94" i="19" s="1"/>
  <c r="A96" i="19" s="1"/>
  <c r="A98" i="19" s="1"/>
  <c r="A100" i="19" s="1"/>
  <c r="A102" i="19" s="1"/>
  <c r="A104" i="19" s="1"/>
  <c r="A106" i="19" s="1"/>
  <c r="A108" i="19" s="1"/>
  <c r="A110" i="19" s="1"/>
  <c r="A112" i="19" s="1"/>
  <c r="A114" i="19" s="1"/>
  <c r="A116" i="19" s="1"/>
  <c r="A118" i="19" s="1"/>
  <c r="A120" i="19" s="1"/>
  <c r="A122" i="19" s="1"/>
  <c r="A124" i="19" s="1"/>
  <c r="A126" i="19" s="1"/>
  <c r="A128" i="19" s="1"/>
  <c r="A130" i="19" s="1"/>
  <c r="A132" i="19" s="1"/>
  <c r="A134" i="19" s="1"/>
  <c r="A136" i="19" s="1"/>
  <c r="A138" i="19" s="1"/>
  <c r="A140" i="19" s="1"/>
  <c r="A142" i="19" s="1"/>
  <c r="A144" i="19" s="1"/>
  <c r="A146" i="19" s="1"/>
  <c r="A148" i="19" s="1"/>
  <c r="A150" i="19" s="1"/>
  <c r="A152" i="19" s="1"/>
  <c r="A154" i="19" s="1"/>
  <c r="A156" i="19" s="1"/>
  <c r="A158" i="19" s="1"/>
  <c r="A160" i="19" s="1"/>
  <c r="A162" i="19" s="1"/>
  <c r="A164" i="19" s="1"/>
  <c r="A166" i="19" s="1"/>
  <c r="A168" i="19" s="1"/>
  <c r="A170" i="19" s="1"/>
  <c r="A172" i="19" s="1"/>
  <c r="A174" i="19" s="1"/>
  <c r="A176" i="19" s="1"/>
  <c r="A178" i="19" s="1"/>
  <c r="A180" i="19" s="1"/>
  <c r="A182" i="19" s="1"/>
  <c r="A184" i="19" s="1"/>
  <c r="A186" i="19" s="1"/>
  <c r="A188" i="19" s="1"/>
  <c r="A190" i="19" s="1"/>
  <c r="A192" i="19" s="1"/>
  <c r="A194" i="19" s="1"/>
  <c r="A196" i="19" s="1"/>
  <c r="A198" i="19" s="1"/>
  <c r="A200" i="19" s="1"/>
  <c r="A202" i="19" s="1"/>
  <c r="A204" i="19" s="1"/>
  <c r="A206" i="19" s="1"/>
  <c r="A208" i="19" s="1"/>
  <c r="A210" i="19" s="1"/>
  <c r="A212" i="19" s="1"/>
  <c r="A214" i="19" s="1"/>
  <c r="A216" i="19" s="1"/>
  <c r="A218" i="19" s="1"/>
  <c r="A220" i="19" s="1"/>
  <c r="A222" i="19" s="1"/>
  <c r="A224" i="19" s="1"/>
  <c r="A226" i="19" s="1"/>
  <c r="A228" i="19" s="1"/>
  <c r="A230" i="19" s="1"/>
  <c r="A232" i="19" s="1"/>
  <c r="A234" i="19" s="1"/>
  <c r="A236" i="19" s="1"/>
  <c r="A238" i="19" s="1"/>
  <c r="A240" i="19" s="1"/>
  <c r="A242" i="19" s="1"/>
  <c r="A244" i="19" s="1"/>
  <c r="A246" i="19" s="1"/>
  <c r="A248" i="19" s="1"/>
  <c r="A250" i="19" s="1"/>
  <c r="A252" i="19" s="1"/>
  <c r="A254" i="19" s="1"/>
  <c r="A256" i="19" s="1"/>
  <c r="A258" i="19" s="1"/>
  <c r="A260" i="19" s="1"/>
  <c r="A262" i="19" s="1"/>
  <c r="A264" i="19" s="1"/>
  <c r="A266" i="19" s="1"/>
  <c r="A268" i="19" s="1"/>
  <c r="A270" i="19" s="1"/>
  <c r="A272" i="19" s="1"/>
  <c r="A274" i="19" s="1"/>
  <c r="A276" i="19" s="1"/>
  <c r="A278" i="19" s="1"/>
  <c r="A280" i="19" s="1"/>
  <c r="A282" i="19" s="1"/>
  <c r="A284" i="19" s="1"/>
  <c r="A286" i="19" s="1"/>
  <c r="A288" i="19" s="1"/>
  <c r="A290" i="19" s="1"/>
  <c r="A292" i="19" s="1"/>
  <c r="A294" i="19" s="1"/>
  <c r="A296" i="19" s="1"/>
  <c r="A298" i="19" s="1"/>
  <c r="A300" i="19" s="1"/>
  <c r="A302" i="19" s="1"/>
  <c r="A304" i="19" s="1"/>
  <c r="A306" i="19" s="1"/>
  <c r="A308" i="19" s="1"/>
  <c r="A310" i="19" s="1"/>
  <c r="A312" i="19" s="1"/>
  <c r="A314" i="19" s="1"/>
  <c r="A316" i="19" s="1"/>
  <c r="A318" i="19" s="1"/>
  <c r="A320" i="19" s="1"/>
  <c r="A322" i="19" s="1"/>
  <c r="A324" i="19" s="1"/>
  <c r="A326" i="19" s="1"/>
  <c r="A328" i="19" s="1"/>
  <c r="A330" i="19" s="1"/>
  <c r="A332" i="19" s="1"/>
  <c r="A334" i="19" s="1"/>
  <c r="A336" i="19" s="1"/>
  <c r="A338" i="19" s="1"/>
  <c r="A340" i="19" s="1"/>
  <c r="A342" i="19" s="1"/>
  <c r="A344" i="19" s="1"/>
  <c r="A346" i="19" s="1"/>
  <c r="A348" i="19" s="1"/>
  <c r="A350" i="19" s="1"/>
  <c r="A352" i="19" s="1"/>
  <c r="A354" i="19" s="1"/>
  <c r="A356" i="19" s="1"/>
  <c r="A358" i="19" s="1"/>
  <c r="A360" i="19" s="1"/>
  <c r="A362" i="19" s="1"/>
  <c r="A364" i="19" s="1"/>
  <c r="A366" i="19" s="1"/>
  <c r="A368" i="19" s="1"/>
  <c r="A370" i="19" s="1"/>
  <c r="A372" i="19" s="1"/>
  <c r="A374" i="19" s="1"/>
  <c r="A376" i="19" s="1"/>
  <c r="A378" i="19" s="1"/>
  <c r="A380" i="19" s="1"/>
  <c r="A382" i="19" s="1"/>
  <c r="A384" i="19" s="1"/>
  <c r="A386" i="19" s="1"/>
  <c r="A388" i="19" s="1"/>
  <c r="A390" i="19" s="1"/>
  <c r="A392" i="19" s="1"/>
  <c r="A394" i="19" s="1"/>
  <c r="A396" i="19" s="1"/>
  <c r="A398" i="19" s="1"/>
  <c r="A400" i="19" s="1"/>
  <c r="A402" i="19" s="1"/>
  <c r="A404" i="19" s="1"/>
  <c r="A406" i="19" s="1"/>
  <c r="A408" i="19" s="1"/>
  <c r="A410" i="19" s="1"/>
  <c r="A412" i="19" s="1"/>
  <c r="A414" i="19" s="1"/>
  <c r="A416" i="19" s="1"/>
  <c r="A418" i="19" s="1"/>
  <c r="A420" i="19" s="1"/>
  <c r="A422" i="19" s="1"/>
  <c r="A424" i="19" s="1"/>
  <c r="A426" i="19" s="1"/>
  <c r="A428" i="19" s="1"/>
  <c r="A430" i="19" s="1"/>
  <c r="A432" i="19" s="1"/>
  <c r="A434" i="19" s="1"/>
  <c r="A436" i="19" s="1"/>
  <c r="A438" i="19" s="1"/>
  <c r="A440" i="19" s="1"/>
  <c r="A442" i="19" s="1"/>
  <c r="A444" i="19" s="1"/>
  <c r="A446" i="19" s="1"/>
  <c r="A448" i="19" s="1"/>
  <c r="A450" i="19" s="1"/>
  <c r="A452" i="19" s="1"/>
  <c r="A454" i="19" s="1"/>
  <c r="A456" i="19" s="1"/>
  <c r="A458" i="19" s="1"/>
  <c r="A460" i="19" s="1"/>
  <c r="A462" i="19" s="1"/>
  <c r="A464" i="19" s="1"/>
  <c r="A466" i="19" s="1"/>
  <c r="A468" i="19" s="1"/>
  <c r="A470" i="19" s="1"/>
  <c r="A472" i="19" s="1"/>
  <c r="A474" i="19" s="1"/>
  <c r="A476" i="19" s="1"/>
  <c r="A478" i="19" s="1"/>
  <c r="A480" i="19" s="1"/>
  <c r="A482" i="19" s="1"/>
  <c r="A484" i="19" s="1"/>
  <c r="A486" i="19" s="1"/>
  <c r="A488" i="19" s="1"/>
  <c r="A490" i="19" s="1"/>
  <c r="A492" i="19" s="1"/>
  <c r="A494" i="19" s="1"/>
  <c r="A496" i="19" s="1"/>
  <c r="A498" i="19" s="1"/>
  <c r="A500" i="19" s="1"/>
  <c r="A502" i="19" s="1"/>
  <c r="A504" i="19" s="1"/>
  <c r="A506" i="19" s="1"/>
  <c r="A508" i="19" s="1"/>
  <c r="A510" i="19" s="1"/>
  <c r="A512" i="19" s="1"/>
  <c r="A514" i="19" s="1"/>
  <c r="A516" i="19" s="1"/>
  <c r="A518" i="19" s="1"/>
  <c r="A520" i="19" s="1"/>
  <c r="A522" i="19" s="1"/>
  <c r="A524" i="19" s="1"/>
  <c r="A526" i="19" s="1"/>
  <c r="A528" i="19" s="1"/>
  <c r="A530" i="19" s="1"/>
  <c r="A532" i="19" s="1"/>
  <c r="A534" i="19" s="1"/>
  <c r="A536" i="19" s="1"/>
  <c r="A538" i="19" s="1"/>
  <c r="A540" i="19" s="1"/>
  <c r="A542" i="19" s="1"/>
  <c r="A544" i="19" s="1"/>
  <c r="A546" i="19" s="1"/>
  <c r="A548" i="19" s="1"/>
  <c r="A550" i="19" s="1"/>
  <c r="A552" i="19" s="1"/>
  <c r="A554" i="19" s="1"/>
  <c r="A556" i="19" s="1"/>
  <c r="A558" i="19" s="1"/>
  <c r="A560" i="19" s="1"/>
  <c r="A562" i="19" s="1"/>
  <c r="A564" i="19" s="1"/>
  <c r="A566" i="19" s="1"/>
  <c r="A568" i="19" s="1"/>
  <c r="A570" i="19" s="1"/>
  <c r="A572" i="19" s="1"/>
  <c r="A574" i="19" s="1"/>
  <c r="A576" i="19" s="1"/>
  <c r="A578" i="19" s="1"/>
  <c r="A580" i="19" s="1"/>
  <c r="A582" i="19" s="1"/>
  <c r="A584" i="19" s="1"/>
  <c r="A586" i="19" s="1"/>
  <c r="A588" i="19" s="1"/>
  <c r="A590" i="19" s="1"/>
  <c r="A592" i="19" s="1"/>
  <c r="A594" i="19" s="1"/>
  <c r="A596" i="19" s="1"/>
  <c r="A598" i="19" s="1"/>
  <c r="A600" i="19" s="1"/>
  <c r="A602" i="19" s="1"/>
  <c r="A604" i="19" s="1"/>
  <c r="A606" i="19" s="1"/>
  <c r="A608" i="19" s="1"/>
  <c r="A610" i="19" s="1"/>
  <c r="A612" i="19" s="1"/>
  <c r="A614" i="19" s="1"/>
  <c r="A616" i="19" s="1"/>
  <c r="A618" i="19" s="1"/>
  <c r="A620" i="19" s="1"/>
  <c r="A622" i="19" s="1"/>
  <c r="A624" i="19" s="1"/>
  <c r="A626" i="19" s="1"/>
  <c r="A628" i="19" s="1"/>
  <c r="A630" i="19" s="1"/>
  <c r="A632" i="19" s="1"/>
  <c r="A634" i="19" s="1"/>
  <c r="A636" i="19" s="1"/>
  <c r="A638" i="19" s="1"/>
  <c r="A640" i="19" s="1"/>
  <c r="A642" i="19" s="1"/>
  <c r="A644" i="19" s="1"/>
  <c r="A646" i="19" s="1"/>
  <c r="W13" i="12"/>
  <c r="J2" i="23"/>
  <c r="H2" i="13"/>
  <c r="G2" i="25"/>
  <c r="Q4" i="23"/>
  <c r="K3" i="18"/>
  <c r="L3" i="16"/>
  <c r="L3" i="15"/>
  <c r="I3" i="11"/>
  <c r="A2" i="15"/>
  <c r="A2" i="16" s="1"/>
  <c r="A2" i="11"/>
  <c r="A2" i="6" s="1"/>
  <c r="A2" i="5" s="1"/>
  <c r="A2" i="14" s="1"/>
  <c r="U13" i="12"/>
  <c r="S18" i="12"/>
  <c r="L276" i="22"/>
  <c r="K282" i="22" s="1"/>
  <c r="L282" i="22" s="1"/>
  <c r="K286" i="22" s="1"/>
  <c r="L286" i="22" s="1"/>
  <c r="K288" i="22"/>
  <c r="L288" i="22" s="1"/>
  <c r="AA12" i="12"/>
  <c r="I177" i="12"/>
  <c r="I206" i="12" s="1"/>
  <c r="I13" i="19"/>
  <c r="AC11" i="19"/>
  <c r="V16" i="12" l="1"/>
  <c r="U18" i="12"/>
  <c r="X16" i="12"/>
  <c r="W18" i="12"/>
  <c r="I15" i="19"/>
  <c r="AC13" i="19"/>
  <c r="A1" i="17"/>
  <c r="A1" i="6"/>
  <c r="A1" i="5" s="1"/>
  <c r="Y13" i="12"/>
  <c r="AA13" i="12"/>
  <c r="AC12" i="12"/>
  <c r="Z16" i="12" l="1"/>
  <c r="Y18" i="12"/>
  <c r="B1" i="23"/>
  <c r="A1" i="14"/>
  <c r="AC13" i="12"/>
  <c r="AE12" i="12"/>
  <c r="AC15" i="19"/>
  <c r="I17" i="19"/>
  <c r="AB16" i="12"/>
  <c r="AA18" i="12"/>
  <c r="AD16" i="12" l="1"/>
  <c r="AC18" i="12"/>
  <c r="AC17" i="19"/>
  <c r="I19" i="19"/>
  <c r="AG12" i="12"/>
  <c r="AE13" i="12"/>
  <c r="AE18" i="12" l="1"/>
  <c r="AF16" i="12"/>
  <c r="AI12" i="12"/>
  <c r="AG13" i="12"/>
  <c r="I21" i="19"/>
  <c r="AC19" i="19"/>
  <c r="AG18" i="12" l="1"/>
  <c r="AH16" i="12"/>
  <c r="I23" i="19"/>
  <c r="AC21" i="19"/>
  <c r="AK12" i="12"/>
  <c r="AI13" i="12"/>
  <c r="AJ16" i="12" l="1"/>
  <c r="AI18" i="12"/>
  <c r="AM12" i="12"/>
  <c r="AK13" i="12"/>
  <c r="I25" i="19"/>
  <c r="AC23" i="19"/>
  <c r="I27" i="19" l="1"/>
  <c r="AC25" i="19"/>
  <c r="AK18" i="12"/>
  <c r="AL16" i="12"/>
  <c r="AM13" i="12"/>
  <c r="AO12" i="12"/>
  <c r="AO13" i="12" l="1"/>
  <c r="AQ12" i="12"/>
  <c r="AC27" i="19"/>
  <c r="I29" i="19"/>
  <c r="AN16" i="12"/>
  <c r="AM18" i="12"/>
  <c r="AC29" i="19" l="1"/>
  <c r="I31" i="19"/>
  <c r="AQ13" i="12"/>
  <c r="AS12" i="12"/>
  <c r="AO18" i="12"/>
  <c r="AP16" i="12"/>
  <c r="AQ18" i="12" l="1"/>
  <c r="AR16" i="12"/>
  <c r="I33" i="19"/>
  <c r="AC31" i="19"/>
  <c r="C20" i="12"/>
  <c r="AS13" i="12"/>
  <c r="AT16" i="12" l="1"/>
  <c r="AU16" i="12" s="1"/>
  <c r="AS18" i="12"/>
  <c r="C21" i="12"/>
  <c r="E20" i="12"/>
  <c r="I35" i="19"/>
  <c r="AC33" i="19"/>
  <c r="D24" i="12" l="1"/>
  <c r="C26" i="12"/>
  <c r="AC35" i="19"/>
  <c r="I37" i="19"/>
  <c r="G20" i="12"/>
  <c r="E21" i="12"/>
  <c r="F24" i="12" l="1"/>
  <c r="E26" i="12"/>
  <c r="I20" i="12"/>
  <c r="G21" i="12"/>
  <c r="AC37" i="19"/>
  <c r="I39" i="19"/>
  <c r="I41" i="19" l="1"/>
  <c r="AC39" i="19"/>
  <c r="H24" i="12"/>
  <c r="G26" i="12"/>
  <c r="I21" i="12"/>
  <c r="K20" i="12"/>
  <c r="M20" i="12" l="1"/>
  <c r="K21" i="12"/>
  <c r="I26" i="12"/>
  <c r="J24" i="12"/>
  <c r="I43" i="19"/>
  <c r="AC41" i="19"/>
  <c r="I45" i="19" l="1"/>
  <c r="AC43" i="19"/>
  <c r="L24" i="12"/>
  <c r="K26" i="12"/>
  <c r="O20" i="12"/>
  <c r="M21" i="12"/>
  <c r="N24" i="12" l="1"/>
  <c r="M26" i="12"/>
  <c r="Q20" i="12"/>
  <c r="O21" i="12"/>
  <c r="I47" i="19"/>
  <c r="AC45" i="19"/>
  <c r="AC47" i="19" l="1"/>
  <c r="I49" i="19"/>
  <c r="P24" i="12"/>
  <c r="O26" i="12"/>
  <c r="S20" i="12"/>
  <c r="Q21" i="12"/>
  <c r="R24" i="12" l="1"/>
  <c r="Q26" i="12"/>
  <c r="U20" i="12"/>
  <c r="S21" i="12"/>
  <c r="I51" i="19"/>
  <c r="AC49" i="19"/>
  <c r="AC51" i="19" l="1"/>
  <c r="I53" i="19"/>
  <c r="W20" i="12"/>
  <c r="U21" i="12"/>
  <c r="T24" i="12"/>
  <c r="S26" i="12"/>
  <c r="V24" i="12" l="1"/>
  <c r="U26" i="12"/>
  <c r="Y20" i="12"/>
  <c r="W21" i="12"/>
  <c r="AC53" i="19"/>
  <c r="I55" i="19"/>
  <c r="I57" i="19" l="1"/>
  <c r="AC55" i="19"/>
  <c r="X24" i="12"/>
  <c r="W26" i="12"/>
  <c r="AA20" i="12"/>
  <c r="Y21" i="12"/>
  <c r="Y26" i="12" l="1"/>
  <c r="Z24" i="12"/>
  <c r="AC20" i="12"/>
  <c r="AA21" i="12"/>
  <c r="I59" i="19"/>
  <c r="AC57" i="19"/>
  <c r="I61" i="19" l="1"/>
  <c r="AC59" i="19"/>
  <c r="AB24" i="12"/>
  <c r="AA26" i="12"/>
  <c r="AC21" i="12"/>
  <c r="AE20" i="12"/>
  <c r="AG20" i="12" l="1"/>
  <c r="AE21" i="12"/>
  <c r="AC26" i="12"/>
  <c r="AD24" i="12"/>
  <c r="AC61" i="19"/>
  <c r="I63" i="19"/>
  <c r="I65" i="19" l="1"/>
  <c r="AC63" i="19"/>
  <c r="AF24" i="12"/>
  <c r="AE26" i="12"/>
  <c r="AI20" i="12"/>
  <c r="AG21" i="12"/>
  <c r="AG26" i="12" l="1"/>
  <c r="AH24" i="12"/>
  <c r="AI21" i="12"/>
  <c r="AK20" i="12"/>
  <c r="AC65" i="19"/>
  <c r="I67" i="19"/>
  <c r="I69" i="19" l="1"/>
  <c r="AC67" i="19"/>
  <c r="AM20" i="12"/>
  <c r="AK21" i="12"/>
  <c r="AJ24" i="12"/>
  <c r="AI26" i="12"/>
  <c r="AL24" i="12" l="1"/>
  <c r="AK26" i="12"/>
  <c r="AM21" i="12"/>
  <c r="AO20" i="12"/>
  <c r="I71" i="19"/>
  <c r="AC69" i="19"/>
  <c r="AC71" i="19" l="1"/>
  <c r="I73" i="19"/>
  <c r="AQ20" i="12"/>
  <c r="AO21" i="12"/>
  <c r="AM26" i="12"/>
  <c r="AN24" i="12"/>
  <c r="AO26" i="12" l="1"/>
  <c r="AP24" i="12"/>
  <c r="AS20" i="12"/>
  <c r="AQ21" i="12"/>
  <c r="I75" i="19"/>
  <c r="AC73" i="19"/>
  <c r="AC75" i="19" l="1"/>
  <c r="I77" i="19"/>
  <c r="AR24" i="12"/>
  <c r="AQ26" i="12"/>
  <c r="AS21" i="12"/>
  <c r="C28" i="12"/>
  <c r="AT24" i="12" l="1"/>
  <c r="AU24" i="12" s="1"/>
  <c r="AS26" i="12"/>
  <c r="I79" i="19"/>
  <c r="AC77" i="19"/>
  <c r="E28" i="12"/>
  <c r="C29" i="12"/>
  <c r="D32" i="12" l="1"/>
  <c r="C34" i="12"/>
  <c r="G28" i="12"/>
  <c r="E29" i="12"/>
  <c r="I81" i="19"/>
  <c r="AC79" i="19"/>
  <c r="F32" i="12" l="1"/>
  <c r="E34" i="12"/>
  <c r="I28" i="12"/>
  <c r="G29" i="12"/>
  <c r="AC81" i="19"/>
  <c r="I83" i="19"/>
  <c r="AC83" i="19" l="1"/>
  <c r="I85" i="19"/>
  <c r="H32" i="12"/>
  <c r="G34" i="12"/>
  <c r="K28" i="12"/>
  <c r="I29" i="12"/>
  <c r="I34" i="12" l="1"/>
  <c r="J32" i="12"/>
  <c r="M28" i="12"/>
  <c r="K29" i="12"/>
  <c r="I87" i="19"/>
  <c r="AC85" i="19"/>
  <c r="L32" i="12" l="1"/>
  <c r="K34" i="12"/>
  <c r="M29" i="12"/>
  <c r="O28" i="12"/>
  <c r="I89" i="19"/>
  <c r="AC87" i="19"/>
  <c r="M34" i="12" l="1"/>
  <c r="N32" i="12"/>
  <c r="I91" i="19"/>
  <c r="AC89" i="19"/>
  <c r="O29" i="12"/>
  <c r="Q28" i="12"/>
  <c r="Q29" i="12" l="1"/>
  <c r="S28" i="12"/>
  <c r="I93" i="19"/>
  <c r="AC91" i="19"/>
  <c r="P32" i="12"/>
  <c r="O34" i="12"/>
  <c r="I95" i="19" l="1"/>
  <c r="AC93" i="19"/>
  <c r="U28" i="12"/>
  <c r="S29" i="12"/>
  <c r="Q34" i="12"/>
  <c r="R32" i="12"/>
  <c r="T32" i="12" l="1"/>
  <c r="S34" i="12"/>
  <c r="U29" i="12"/>
  <c r="W28" i="12"/>
  <c r="I97" i="19"/>
  <c r="AC95" i="19"/>
  <c r="I99" i="19" l="1"/>
  <c r="AC97" i="19"/>
  <c r="Y28" i="12"/>
  <c r="W29" i="12"/>
  <c r="V32" i="12"/>
  <c r="U34" i="12"/>
  <c r="W34" i="12" l="1"/>
  <c r="X32" i="12"/>
  <c r="Y29" i="12"/>
  <c r="AA28" i="12"/>
  <c r="I101" i="19"/>
  <c r="AC99" i="19"/>
  <c r="Z32" i="12" l="1"/>
  <c r="Y34" i="12"/>
  <c r="I103" i="19"/>
  <c r="AC101" i="19"/>
  <c r="AC28" i="12"/>
  <c r="AA29" i="12"/>
  <c r="AB32" i="12" l="1"/>
  <c r="AA34" i="12"/>
  <c r="I105" i="19"/>
  <c r="AC103" i="19"/>
  <c r="AE28" i="12"/>
  <c r="AC29" i="12"/>
  <c r="AC34" i="12" l="1"/>
  <c r="AD32" i="12"/>
  <c r="AE29" i="12"/>
  <c r="AG28" i="12"/>
  <c r="AC105" i="19"/>
  <c r="I107" i="19"/>
  <c r="AC107" i="19" l="1"/>
  <c r="I109" i="19"/>
  <c r="AE34" i="12"/>
  <c r="AF32" i="12"/>
  <c r="AI28" i="12"/>
  <c r="AG29" i="12"/>
  <c r="AG34" i="12" l="1"/>
  <c r="AH32" i="12"/>
  <c r="AK28" i="12"/>
  <c r="AI29" i="12"/>
  <c r="I111" i="19"/>
  <c r="AC109" i="19"/>
  <c r="I113" i="19" l="1"/>
  <c r="AC111" i="19"/>
  <c r="AM28" i="12"/>
  <c r="AK29" i="12"/>
  <c r="AJ32" i="12"/>
  <c r="AI34" i="12"/>
  <c r="AL32" i="12" l="1"/>
  <c r="AK34" i="12"/>
  <c r="AO28" i="12"/>
  <c r="AM29" i="12"/>
  <c r="AC113" i="19"/>
  <c r="I115" i="19"/>
  <c r="AC115" i="19" l="1"/>
  <c r="I117" i="19"/>
  <c r="AN32" i="12"/>
  <c r="AM34" i="12"/>
  <c r="AQ28" i="12"/>
  <c r="AO29" i="12"/>
  <c r="AS28" i="12" l="1"/>
  <c r="AQ29" i="12"/>
  <c r="AP32" i="12"/>
  <c r="AO34" i="12"/>
  <c r="I119" i="19"/>
  <c r="AC117" i="19"/>
  <c r="I121" i="19" l="1"/>
  <c r="AC119" i="19"/>
  <c r="AR32" i="12"/>
  <c r="AQ34" i="12"/>
  <c r="AS29" i="12"/>
  <c r="C36" i="12"/>
  <c r="AT32" i="12" l="1"/>
  <c r="AU32" i="12" s="1"/>
  <c r="AS34" i="12"/>
  <c r="E36" i="12"/>
  <c r="C37" i="12"/>
  <c r="AC121" i="19"/>
  <c r="I123" i="19"/>
  <c r="AC123" i="19" l="1"/>
  <c r="I125" i="19"/>
  <c r="C42" i="12"/>
  <c r="D40" i="12"/>
  <c r="E37" i="12"/>
  <c r="G36" i="12"/>
  <c r="I36" i="12" l="1"/>
  <c r="G37" i="12"/>
  <c r="F40" i="12"/>
  <c r="E42" i="12"/>
  <c r="I127" i="19"/>
  <c r="AC125" i="19"/>
  <c r="AC127" i="19" l="1"/>
  <c r="I129" i="19"/>
  <c r="G42" i="12"/>
  <c r="H40" i="12"/>
  <c r="I37" i="12"/>
  <c r="K36" i="12"/>
  <c r="M36" i="12" l="1"/>
  <c r="K37" i="12"/>
  <c r="I42" i="12"/>
  <c r="J40" i="12"/>
  <c r="I131" i="19"/>
  <c r="AC129" i="19"/>
  <c r="I133" i="19" l="1"/>
  <c r="AC131" i="19"/>
  <c r="K42" i="12"/>
  <c r="L40" i="12"/>
  <c r="M37" i="12"/>
  <c r="O36" i="12"/>
  <c r="Q36" i="12" l="1"/>
  <c r="O37" i="12"/>
  <c r="M42" i="12"/>
  <c r="N40" i="12"/>
  <c r="AC133" i="19"/>
  <c r="I135" i="19"/>
  <c r="I137" i="19" l="1"/>
  <c r="AC135" i="19"/>
  <c r="O42" i="12"/>
  <c r="P40" i="12"/>
  <c r="S36" i="12"/>
  <c r="Q37" i="12"/>
  <c r="R40" i="12" l="1"/>
  <c r="Q42" i="12"/>
  <c r="S37" i="12"/>
  <c r="U36" i="12"/>
  <c r="I139" i="19"/>
  <c r="AC137" i="19"/>
  <c r="I141" i="19" l="1"/>
  <c r="AC139" i="19"/>
  <c r="U37" i="12"/>
  <c r="W36" i="12"/>
  <c r="T40" i="12"/>
  <c r="S42" i="12"/>
  <c r="Y36" i="12" l="1"/>
  <c r="W37" i="12"/>
  <c r="V40" i="12"/>
  <c r="U42" i="12"/>
  <c r="I143" i="19"/>
  <c r="AC141" i="19"/>
  <c r="AC143" i="19" l="1"/>
  <c r="I145" i="19"/>
  <c r="X40" i="12"/>
  <c r="W42" i="12"/>
  <c r="AA36" i="12"/>
  <c r="Y37" i="12"/>
  <c r="Z40" i="12" l="1"/>
  <c r="Y42" i="12"/>
  <c r="AA37" i="12"/>
  <c r="AC36" i="12"/>
  <c r="AC145" i="19"/>
  <c r="I147" i="19"/>
  <c r="AB40" i="12" l="1"/>
  <c r="AA42" i="12"/>
  <c r="I149" i="19"/>
  <c r="AC147" i="19"/>
  <c r="AE36" i="12"/>
  <c r="AC37" i="12"/>
  <c r="AD40" i="12" l="1"/>
  <c r="AC42" i="12"/>
  <c r="I151" i="19"/>
  <c r="AC149" i="19"/>
  <c r="AG36" i="12"/>
  <c r="AE37" i="12"/>
  <c r="AF40" i="12" l="1"/>
  <c r="AE42" i="12"/>
  <c r="AI36" i="12"/>
  <c r="AG37" i="12"/>
  <c r="I153" i="19"/>
  <c r="AC151" i="19"/>
  <c r="I155" i="19" l="1"/>
  <c r="AC153" i="19"/>
  <c r="AH40" i="12"/>
  <c r="AG42" i="12"/>
  <c r="AK36" i="12"/>
  <c r="AI37" i="12"/>
  <c r="AJ40" i="12" l="1"/>
  <c r="AI42" i="12"/>
  <c r="AM36" i="12"/>
  <c r="AK37" i="12"/>
  <c r="I157" i="19"/>
  <c r="AC155" i="19"/>
  <c r="I159" i="19" l="1"/>
  <c r="AC157" i="19"/>
  <c r="AL40" i="12"/>
  <c r="AK42" i="12"/>
  <c r="AO36" i="12"/>
  <c r="AM37" i="12"/>
  <c r="AO37" i="12" l="1"/>
  <c r="AQ36" i="12"/>
  <c r="AN40" i="12"/>
  <c r="AM42" i="12"/>
  <c r="I161" i="19"/>
  <c r="AC159" i="19"/>
  <c r="AQ37" i="12" l="1"/>
  <c r="AS36" i="12"/>
  <c r="AC161" i="19"/>
  <c r="I163" i="19"/>
  <c r="AO42" i="12"/>
  <c r="AP40" i="12"/>
  <c r="I165" i="19" l="1"/>
  <c r="AC163" i="19"/>
  <c r="AS37" i="12"/>
  <c r="C44" i="12"/>
  <c r="AR40" i="12"/>
  <c r="AQ42" i="12"/>
  <c r="C45" i="12" l="1"/>
  <c r="E44" i="12"/>
  <c r="AS42" i="12"/>
  <c r="AT40" i="12"/>
  <c r="AU40" i="12" s="1"/>
  <c r="I167" i="19"/>
  <c r="AC165" i="19"/>
  <c r="G44" i="12" l="1"/>
  <c r="E45" i="12"/>
  <c r="I169" i="19"/>
  <c r="AC167" i="19"/>
  <c r="D48" i="12"/>
  <c r="C50" i="12"/>
  <c r="I171" i="19" l="1"/>
  <c r="AC169" i="19"/>
  <c r="F48" i="12"/>
  <c r="E50" i="12"/>
  <c r="G45" i="12"/>
  <c r="I44" i="12"/>
  <c r="K44" i="12" l="1"/>
  <c r="I45" i="12"/>
  <c r="G50" i="12"/>
  <c r="H48" i="12"/>
  <c r="AC171" i="19"/>
  <c r="I173" i="19"/>
  <c r="J48" i="12" l="1"/>
  <c r="I50" i="12"/>
  <c r="I175" i="19"/>
  <c r="AC173" i="19"/>
  <c r="K45" i="12"/>
  <c r="M44" i="12"/>
  <c r="O44" i="12" l="1"/>
  <c r="M45" i="12"/>
  <c r="L48" i="12"/>
  <c r="K50" i="12"/>
  <c r="AC175" i="19"/>
  <c r="I177" i="19"/>
  <c r="I179" i="19" l="1"/>
  <c r="AC177" i="19"/>
  <c r="N48" i="12"/>
  <c r="M50" i="12"/>
  <c r="Q44" i="12"/>
  <c r="O45" i="12"/>
  <c r="P48" i="12" l="1"/>
  <c r="O50" i="12"/>
  <c r="S44" i="12"/>
  <c r="Q45" i="12"/>
  <c r="I181" i="19"/>
  <c r="AC179" i="19"/>
  <c r="I183" i="19" l="1"/>
  <c r="AC181" i="19"/>
  <c r="R48" i="12"/>
  <c r="Q50" i="12"/>
  <c r="U44" i="12"/>
  <c r="S45" i="12"/>
  <c r="W44" i="12" l="1"/>
  <c r="U45" i="12"/>
  <c r="T48" i="12"/>
  <c r="S50" i="12"/>
  <c r="AC183" i="19"/>
  <c r="I185" i="19"/>
  <c r="I187" i="19" l="1"/>
  <c r="AC185" i="19"/>
  <c r="V48" i="12"/>
  <c r="U50" i="12"/>
  <c r="W45" i="12"/>
  <c r="Y44" i="12"/>
  <c r="X48" i="12" l="1"/>
  <c r="W50" i="12"/>
  <c r="Y45" i="12"/>
  <c r="AA44" i="12"/>
  <c r="I189" i="19"/>
  <c r="AC187" i="19"/>
  <c r="I191" i="19" l="1"/>
  <c r="AC189" i="19"/>
  <c r="AA45" i="12"/>
  <c r="AC44" i="12"/>
  <c r="Y50" i="12"/>
  <c r="Z48" i="12"/>
  <c r="AC45" i="12" l="1"/>
  <c r="AE44" i="12"/>
  <c r="AB48" i="12"/>
  <c r="AA50" i="12"/>
  <c r="AC191" i="19"/>
  <c r="I193" i="19"/>
  <c r="AC193" i="19" l="1"/>
  <c r="I195" i="19"/>
  <c r="AG44" i="12"/>
  <c r="AE45" i="12"/>
  <c r="AD48" i="12"/>
  <c r="AC50" i="12"/>
  <c r="AF48" i="12" l="1"/>
  <c r="AE50" i="12"/>
  <c r="AI44" i="12"/>
  <c r="AG45" i="12"/>
  <c r="I197" i="19"/>
  <c r="AC195" i="19"/>
  <c r="I199" i="19" l="1"/>
  <c r="AC197" i="19"/>
  <c r="AG50" i="12"/>
  <c r="AH48" i="12"/>
  <c r="AK44" i="12"/>
  <c r="AI45" i="12"/>
  <c r="AI50" i="12" l="1"/>
  <c r="AJ48" i="12"/>
  <c r="AK45" i="12"/>
  <c r="AM44" i="12"/>
  <c r="I201" i="19"/>
  <c r="AC199" i="19"/>
  <c r="AL48" i="12" l="1"/>
  <c r="AK50" i="12"/>
  <c r="AC201" i="19"/>
  <c r="I203" i="19"/>
  <c r="AO44" i="12"/>
  <c r="AM45" i="12"/>
  <c r="AO45" i="12" l="1"/>
  <c r="AQ44" i="12"/>
  <c r="AS44" i="12" s="1"/>
  <c r="AM50" i="12"/>
  <c r="AN48" i="12"/>
  <c r="AC203" i="19"/>
  <c r="I205" i="19"/>
  <c r="AS45" i="12" l="1"/>
  <c r="C54" i="12"/>
  <c r="AC205" i="19"/>
  <c r="I207" i="19"/>
  <c r="AP48" i="12"/>
  <c r="AO50" i="12"/>
  <c r="AC207" i="19" l="1"/>
  <c r="I209" i="19"/>
  <c r="C55" i="12"/>
  <c r="E54" i="12"/>
  <c r="AS50" i="12"/>
  <c r="AT48" i="12"/>
  <c r="AU48" i="12" s="1"/>
  <c r="E55" i="12" l="1"/>
  <c r="G54" i="12"/>
  <c r="C60" i="12"/>
  <c r="D58" i="12"/>
  <c r="I211" i="19"/>
  <c r="AC209" i="19"/>
  <c r="G55" i="12" l="1"/>
  <c r="I54" i="12"/>
  <c r="I213" i="19"/>
  <c r="AC211" i="19"/>
  <c r="F58" i="12"/>
  <c r="E60" i="12"/>
  <c r="H58" i="12" l="1"/>
  <c r="G60" i="12"/>
  <c r="AC213" i="19"/>
  <c r="I215" i="19"/>
  <c r="I55" i="12"/>
  <c r="K54" i="12"/>
  <c r="J58" i="12" l="1"/>
  <c r="I60" i="12"/>
  <c r="M54" i="12"/>
  <c r="K55" i="12"/>
  <c r="AC215" i="19"/>
  <c r="I217" i="19"/>
  <c r="I219" i="19" l="1"/>
  <c r="AC217" i="19"/>
  <c r="O54" i="12"/>
  <c r="M55" i="12"/>
  <c r="L58" i="12"/>
  <c r="K60" i="12"/>
  <c r="N58" i="12" l="1"/>
  <c r="M60" i="12"/>
  <c r="Q54" i="12"/>
  <c r="O55" i="12"/>
  <c r="AC219" i="19"/>
  <c r="I221" i="19"/>
  <c r="I223" i="19" l="1"/>
  <c r="AC221" i="19"/>
  <c r="P58" i="12"/>
  <c r="O60" i="12"/>
  <c r="S54" i="12"/>
  <c r="Q55" i="12"/>
  <c r="U54" i="12" l="1"/>
  <c r="S55" i="12"/>
  <c r="Q60" i="12"/>
  <c r="R58" i="12"/>
  <c r="AC223" i="19"/>
  <c r="I225" i="19"/>
  <c r="I227" i="19" l="1"/>
  <c r="AC225" i="19"/>
  <c r="S60" i="12"/>
  <c r="T58" i="12"/>
  <c r="W54" i="12"/>
  <c r="U55" i="12"/>
  <c r="U60" i="12" l="1"/>
  <c r="V58" i="12"/>
  <c r="Y54" i="12"/>
  <c r="W55" i="12"/>
  <c r="I229" i="19"/>
  <c r="AC227" i="19"/>
  <c r="I231" i="19" l="1"/>
  <c r="AC229" i="19"/>
  <c r="AA54" i="12"/>
  <c r="Y55" i="12"/>
  <c r="X58" i="12"/>
  <c r="W60" i="12"/>
  <c r="Y60" i="12" l="1"/>
  <c r="Z58" i="12"/>
  <c r="AA55" i="12"/>
  <c r="AC54" i="12"/>
  <c r="I233" i="19"/>
  <c r="AC231" i="19"/>
  <c r="AB58" i="12" l="1"/>
  <c r="AA60" i="12"/>
  <c r="AC233" i="19"/>
  <c r="I235" i="19"/>
  <c r="AE54" i="12"/>
  <c r="AC55" i="12"/>
  <c r="AC60" i="12" l="1"/>
  <c r="AD58" i="12"/>
  <c r="AE55" i="12"/>
  <c r="AG54" i="12"/>
  <c r="I237" i="19"/>
  <c r="AC235" i="19"/>
  <c r="AF58" i="12" l="1"/>
  <c r="AE60" i="12"/>
  <c r="AC237" i="19"/>
  <c r="I239" i="19"/>
  <c r="AG55" i="12"/>
  <c r="AI54" i="12"/>
  <c r="AI55" i="12" l="1"/>
  <c r="AK54" i="12"/>
  <c r="AG60" i="12"/>
  <c r="AH58" i="12"/>
  <c r="AC239" i="19"/>
  <c r="I241" i="19"/>
  <c r="AC241" i="19" l="1"/>
  <c r="I243" i="19"/>
  <c r="AM54" i="12"/>
  <c r="AK55" i="12"/>
  <c r="AJ58" i="12"/>
  <c r="AI60" i="12"/>
  <c r="AL58" i="12" l="1"/>
  <c r="AK60" i="12"/>
  <c r="AM55" i="12"/>
  <c r="AO54" i="12"/>
  <c r="AC243" i="19"/>
  <c r="I245" i="19"/>
  <c r="AC245" i="19" l="1"/>
  <c r="I247" i="19"/>
  <c r="AQ54" i="12"/>
  <c r="AO55" i="12"/>
  <c r="AM60" i="12"/>
  <c r="AN58" i="12"/>
  <c r="AP58" i="12" l="1"/>
  <c r="AO60" i="12"/>
  <c r="AS54" i="12"/>
  <c r="AQ55" i="12"/>
  <c r="I249" i="19"/>
  <c r="AC247" i="19"/>
  <c r="I251" i="19" l="1"/>
  <c r="AC249" i="19"/>
  <c r="AR58" i="12"/>
  <c r="AQ60" i="12"/>
  <c r="AS55" i="12"/>
  <c r="C64" i="12"/>
  <c r="AT58" i="12" l="1"/>
  <c r="AU58" i="12" s="1"/>
  <c r="AS60" i="12"/>
  <c r="E64" i="12"/>
  <c r="C65" i="12"/>
  <c r="AC251" i="19"/>
  <c r="I253" i="19"/>
  <c r="C70" i="12" l="1"/>
  <c r="D68" i="12"/>
  <c r="G64" i="12"/>
  <c r="E65" i="12"/>
  <c r="AC253" i="19"/>
  <c r="I255" i="19"/>
  <c r="I257" i="19" l="1"/>
  <c r="AC255" i="19"/>
  <c r="F68" i="12"/>
  <c r="E70" i="12"/>
  <c r="I64" i="12"/>
  <c r="G65" i="12"/>
  <c r="H68" i="12" l="1"/>
  <c r="G70" i="12"/>
  <c r="I65" i="12"/>
  <c r="K64" i="12"/>
  <c r="I259" i="19"/>
  <c r="AC257" i="19"/>
  <c r="J68" i="12" l="1"/>
  <c r="I70" i="12"/>
  <c r="AC259" i="19"/>
  <c r="I261" i="19"/>
  <c r="M64" i="12"/>
  <c r="K65" i="12"/>
  <c r="M65" i="12" l="1"/>
  <c r="O64" i="12"/>
  <c r="L68" i="12"/>
  <c r="K70" i="12"/>
  <c r="AC261" i="19"/>
  <c r="I263" i="19"/>
  <c r="Q64" i="12" l="1"/>
  <c r="O65" i="12"/>
  <c r="I265" i="19"/>
  <c r="AC263" i="19"/>
  <c r="N68" i="12"/>
  <c r="M70" i="12"/>
  <c r="I267" i="19" l="1"/>
  <c r="AC265" i="19"/>
  <c r="O70" i="12"/>
  <c r="P68" i="12"/>
  <c r="S64" i="12"/>
  <c r="Q65" i="12"/>
  <c r="R68" i="12" l="1"/>
  <c r="Q70" i="12"/>
  <c r="U64" i="12"/>
  <c r="S65" i="12"/>
  <c r="AC267" i="19"/>
  <c r="I269" i="19"/>
  <c r="AC269" i="19" l="1"/>
  <c r="I271" i="19"/>
  <c r="S70" i="12"/>
  <c r="T68" i="12"/>
  <c r="U65" i="12"/>
  <c r="W64" i="12"/>
  <c r="V68" i="12" l="1"/>
  <c r="U70" i="12"/>
  <c r="Y64" i="12"/>
  <c r="W65" i="12"/>
  <c r="I273" i="19"/>
  <c r="AC271" i="19"/>
  <c r="I275" i="19" l="1"/>
  <c r="AC273" i="19"/>
  <c r="Y65" i="12"/>
  <c r="AA64" i="12"/>
  <c r="W70" i="12"/>
  <c r="X68" i="12"/>
  <c r="AC64" i="12" l="1"/>
  <c r="AA65" i="12"/>
  <c r="Z68" i="12"/>
  <c r="Y70" i="12"/>
  <c r="I277" i="19"/>
  <c r="AC275" i="19"/>
  <c r="AC277" i="19" l="1"/>
  <c r="I279" i="19"/>
  <c r="AB68" i="12"/>
  <c r="AA70" i="12"/>
  <c r="AC65" i="12"/>
  <c r="AE64" i="12"/>
  <c r="AC70" i="12" l="1"/>
  <c r="AD68" i="12"/>
  <c r="AG64" i="12"/>
  <c r="AE65" i="12"/>
  <c r="I281" i="19"/>
  <c r="AC279" i="19"/>
  <c r="AC281" i="19" l="1"/>
  <c r="I283" i="19"/>
  <c r="AG65" i="12"/>
  <c r="AI64" i="12"/>
  <c r="AF68" i="12"/>
  <c r="AE70" i="12"/>
  <c r="AI65" i="12" l="1"/>
  <c r="AK64" i="12"/>
  <c r="AH68" i="12"/>
  <c r="AG70" i="12"/>
  <c r="I285" i="19"/>
  <c r="AC283" i="19"/>
  <c r="AC285" i="19" l="1"/>
  <c r="I287" i="19"/>
  <c r="AK65" i="12"/>
  <c r="AM64" i="12"/>
  <c r="AI70" i="12"/>
  <c r="AJ68" i="12"/>
  <c r="AM65" i="12" l="1"/>
  <c r="AO64" i="12"/>
  <c r="AL68" i="12"/>
  <c r="AK70" i="12"/>
  <c r="AC287" i="19"/>
  <c r="I289" i="19"/>
  <c r="AO65" i="12" l="1"/>
  <c r="AQ64" i="12"/>
  <c r="AC289" i="19"/>
  <c r="I291" i="19"/>
  <c r="AM70" i="12"/>
  <c r="AN68" i="12"/>
  <c r="I293" i="19" l="1"/>
  <c r="AC291" i="19"/>
  <c r="AS64" i="12"/>
  <c r="AQ65" i="12"/>
  <c r="AP68" i="12"/>
  <c r="AO70" i="12"/>
  <c r="AR68" i="12" l="1"/>
  <c r="AQ70" i="12"/>
  <c r="C73" i="12"/>
  <c r="AS65" i="12"/>
  <c r="I295" i="19"/>
  <c r="AC293" i="19"/>
  <c r="AC295" i="19" l="1"/>
  <c r="I297" i="19"/>
  <c r="AT68" i="12"/>
  <c r="AU68" i="12" s="1"/>
  <c r="AS70" i="12"/>
  <c r="E73" i="12"/>
  <c r="C74" i="12"/>
  <c r="D77" i="12" l="1"/>
  <c r="C79" i="12"/>
  <c r="G73" i="12"/>
  <c r="E74" i="12"/>
  <c r="I299" i="19"/>
  <c r="AC297" i="19"/>
  <c r="E79" i="12" l="1"/>
  <c r="F77" i="12"/>
  <c r="I73" i="12"/>
  <c r="G74" i="12"/>
  <c r="AC299" i="19"/>
  <c r="I301" i="19"/>
  <c r="H77" i="12" l="1"/>
  <c r="G79" i="12"/>
  <c r="I74" i="12"/>
  <c r="K73" i="12"/>
  <c r="I303" i="19"/>
  <c r="AC301" i="19"/>
  <c r="I79" i="12" l="1"/>
  <c r="J77" i="12"/>
  <c r="I305" i="19"/>
  <c r="AC303" i="19"/>
  <c r="K74" i="12"/>
  <c r="M73" i="12"/>
  <c r="M74" i="12" l="1"/>
  <c r="O73" i="12"/>
  <c r="I307" i="19"/>
  <c r="AC305" i="19"/>
  <c r="K79" i="12"/>
  <c r="L77" i="12"/>
  <c r="AC307" i="19" l="1"/>
  <c r="I309" i="19"/>
  <c r="O74" i="12"/>
  <c r="Q73" i="12"/>
  <c r="M79" i="12"/>
  <c r="N77" i="12"/>
  <c r="P77" i="12" l="1"/>
  <c r="O79" i="12"/>
  <c r="Q74" i="12"/>
  <c r="S73" i="12"/>
  <c r="I311" i="19"/>
  <c r="AC309" i="19"/>
  <c r="R77" i="12" l="1"/>
  <c r="Q79" i="12"/>
  <c r="I313" i="19"/>
  <c r="AC311" i="19"/>
  <c r="S74" i="12"/>
  <c r="U73" i="12"/>
  <c r="U74" i="12" l="1"/>
  <c r="W73" i="12"/>
  <c r="I315" i="19"/>
  <c r="AC313" i="19"/>
  <c r="S79" i="12"/>
  <c r="T77" i="12"/>
  <c r="I317" i="19" l="1"/>
  <c r="AC315" i="19"/>
  <c r="Y73" i="12"/>
  <c r="W74" i="12"/>
  <c r="U79" i="12"/>
  <c r="V77" i="12"/>
  <c r="X77" i="12" l="1"/>
  <c r="W79" i="12"/>
  <c r="Y74" i="12"/>
  <c r="AA73" i="12"/>
  <c r="I319" i="19"/>
  <c r="AC317" i="19"/>
  <c r="AC319" i="19" l="1"/>
  <c r="I321" i="19"/>
  <c r="AC73" i="12"/>
  <c r="AA74" i="12"/>
  <c r="Z77" i="12"/>
  <c r="Y79" i="12"/>
  <c r="AB77" i="12" l="1"/>
  <c r="AA79" i="12"/>
  <c r="AE73" i="12"/>
  <c r="AC74" i="12"/>
  <c r="I323" i="19"/>
  <c r="AC321" i="19"/>
  <c r="I325" i="19" l="1"/>
  <c r="AC323" i="19"/>
  <c r="AD77" i="12"/>
  <c r="AC79" i="12"/>
  <c r="AE74" i="12"/>
  <c r="AG73" i="12"/>
  <c r="AF77" i="12" l="1"/>
  <c r="AE79" i="12"/>
  <c r="AI73" i="12"/>
  <c r="AG74" i="12"/>
  <c r="I327" i="19"/>
  <c r="AC325" i="19"/>
  <c r="I329" i="19" l="1"/>
  <c r="AC327" i="19"/>
  <c r="AG79" i="12"/>
  <c r="AH77" i="12"/>
  <c r="AK73" i="12"/>
  <c r="AI74" i="12"/>
  <c r="AM73" i="12" l="1"/>
  <c r="AK74" i="12"/>
  <c r="AI79" i="12"/>
  <c r="AJ77" i="12"/>
  <c r="AC329" i="19"/>
  <c r="I331" i="19"/>
  <c r="AC331" i="19" l="1"/>
  <c r="I333" i="19"/>
  <c r="AL77" i="12"/>
  <c r="AK79" i="12"/>
  <c r="AO73" i="12"/>
  <c r="AM74" i="12"/>
  <c r="AN77" i="12" l="1"/>
  <c r="AM79" i="12"/>
  <c r="AQ73" i="12"/>
  <c r="AO74" i="12"/>
  <c r="I335" i="19"/>
  <c r="AC333" i="19"/>
  <c r="I337" i="19" l="1"/>
  <c r="AC335" i="19"/>
  <c r="AP77" i="12"/>
  <c r="AO79" i="12"/>
  <c r="AS73" i="12"/>
  <c r="AQ74" i="12"/>
  <c r="C82" i="12" l="1"/>
  <c r="AS74" i="12"/>
  <c r="AR77" i="12"/>
  <c r="AQ79" i="12"/>
  <c r="I339" i="19"/>
  <c r="AC337" i="19"/>
  <c r="AC339" i="19" l="1"/>
  <c r="I341" i="19"/>
  <c r="AT77" i="12"/>
  <c r="AU77" i="12" s="1"/>
  <c r="AS79" i="12"/>
  <c r="E82" i="12"/>
  <c r="C83" i="12"/>
  <c r="C88" i="12" l="1"/>
  <c r="D86" i="12"/>
  <c r="E83" i="12"/>
  <c r="G82" i="12"/>
  <c r="I343" i="19"/>
  <c r="AC341" i="19"/>
  <c r="E88" i="12" l="1"/>
  <c r="F86" i="12"/>
  <c r="I345" i="19"/>
  <c r="AC343" i="19"/>
  <c r="I82" i="12"/>
  <c r="G83" i="12"/>
  <c r="H86" i="12" l="1"/>
  <c r="G88" i="12"/>
  <c r="I83" i="12"/>
  <c r="K82" i="12"/>
  <c r="I347" i="19"/>
  <c r="AC345" i="19"/>
  <c r="J86" i="12" l="1"/>
  <c r="I88" i="12"/>
  <c r="I349" i="19"/>
  <c r="AC347" i="19"/>
  <c r="M82" i="12"/>
  <c r="K83" i="12"/>
  <c r="K88" i="12" l="1"/>
  <c r="L86" i="12"/>
  <c r="O82" i="12"/>
  <c r="AC349" i="19"/>
  <c r="I351" i="19"/>
  <c r="AC351" i="19" l="1"/>
  <c r="I353" i="19"/>
  <c r="M88" i="12"/>
  <c r="N86" i="12"/>
  <c r="Q82" i="12"/>
  <c r="O83" i="12"/>
  <c r="P86" i="12" l="1"/>
  <c r="O88" i="12"/>
  <c r="Q83" i="12"/>
  <c r="S82" i="12"/>
  <c r="I355" i="19"/>
  <c r="AC353" i="19"/>
  <c r="AC355" i="19" l="1"/>
  <c r="I357" i="19"/>
  <c r="U82" i="12"/>
  <c r="S83" i="12"/>
  <c r="Q88" i="12"/>
  <c r="R86" i="12"/>
  <c r="T86" i="12" l="1"/>
  <c r="S88" i="12"/>
  <c r="W82" i="12"/>
  <c r="U83" i="12"/>
  <c r="AC357" i="19"/>
  <c r="I359" i="19"/>
  <c r="AC359" i="19" l="1"/>
  <c r="I361" i="19"/>
  <c r="V86" i="12"/>
  <c r="U88" i="12"/>
  <c r="Y82" i="12"/>
  <c r="W83" i="12"/>
  <c r="AA82" i="12" l="1"/>
  <c r="Y83" i="12"/>
  <c r="X86" i="12"/>
  <c r="W88" i="12"/>
  <c r="I363" i="19"/>
  <c r="AC361" i="19"/>
  <c r="I365" i="19" l="1"/>
  <c r="AC363" i="19"/>
  <c r="Z86" i="12"/>
  <c r="Y88" i="12"/>
  <c r="AA83" i="12"/>
  <c r="AC82" i="12"/>
  <c r="AB86" i="12" l="1"/>
  <c r="AA88" i="12"/>
  <c r="AE82" i="12"/>
  <c r="AC83" i="12"/>
  <c r="AC365" i="19"/>
  <c r="I367" i="19"/>
  <c r="AC367" i="19" l="1"/>
  <c r="I369" i="19"/>
  <c r="AD86" i="12"/>
  <c r="AC88" i="12"/>
  <c r="AG82" i="12"/>
  <c r="AE83" i="12"/>
  <c r="AI82" i="12" l="1"/>
  <c r="AG83" i="12"/>
  <c r="AF86" i="12"/>
  <c r="AE88" i="12"/>
  <c r="I371" i="19"/>
  <c r="AC369" i="19"/>
  <c r="I373" i="19" l="1"/>
  <c r="AC371" i="19"/>
  <c r="AH86" i="12"/>
  <c r="AG88" i="12"/>
  <c r="AK82" i="12"/>
  <c r="AI83" i="12"/>
  <c r="AM82" i="12" l="1"/>
  <c r="AK83" i="12"/>
  <c r="AJ86" i="12"/>
  <c r="AI88" i="12"/>
  <c r="I375" i="19"/>
  <c r="AC373" i="19"/>
  <c r="AC375" i="19" l="1"/>
  <c r="I377" i="19"/>
  <c r="AK88" i="12"/>
  <c r="AL86" i="12"/>
  <c r="AO82" i="12"/>
  <c r="AM83" i="12"/>
  <c r="AN86" i="12" l="1"/>
  <c r="AM88" i="12"/>
  <c r="AO83" i="12"/>
  <c r="AQ82" i="12"/>
  <c r="I379" i="19"/>
  <c r="AC377" i="19"/>
  <c r="I381" i="19" l="1"/>
  <c r="AC379" i="19"/>
  <c r="AQ83" i="12"/>
  <c r="AS82" i="12"/>
  <c r="AO88" i="12"/>
  <c r="AP86" i="12"/>
  <c r="AS83" i="12" l="1"/>
  <c r="C90" i="12"/>
  <c r="AQ88" i="12"/>
  <c r="AR86" i="12"/>
  <c r="I383" i="19"/>
  <c r="AC381" i="19"/>
  <c r="I385" i="19" l="1"/>
  <c r="AC383" i="19"/>
  <c r="E90" i="12"/>
  <c r="C91" i="12"/>
  <c r="AS88" i="12"/>
  <c r="AT86" i="12"/>
  <c r="AU86" i="12" s="1"/>
  <c r="C96" i="12" l="1"/>
  <c r="D94" i="12"/>
  <c r="G90" i="12"/>
  <c r="E91" i="12"/>
  <c r="AC385" i="19"/>
  <c r="I387" i="19"/>
  <c r="I389" i="19" l="1"/>
  <c r="AC387" i="19"/>
  <c r="G91" i="12"/>
  <c r="I90" i="12"/>
  <c r="E96" i="12"/>
  <c r="F94" i="12"/>
  <c r="K90" i="12" l="1"/>
  <c r="I91" i="12"/>
  <c r="H94" i="12"/>
  <c r="G96" i="12"/>
  <c r="AC389" i="19"/>
  <c r="I391" i="19"/>
  <c r="I393" i="19" l="1"/>
  <c r="AC391" i="19"/>
  <c r="I96" i="12"/>
  <c r="J94" i="12"/>
  <c r="K91" i="12"/>
  <c r="M90" i="12"/>
  <c r="M91" i="12" l="1"/>
  <c r="O90" i="12"/>
  <c r="L94" i="12"/>
  <c r="K96" i="12"/>
  <c r="I395" i="19"/>
  <c r="AC393" i="19"/>
  <c r="I397" i="19" l="1"/>
  <c r="AC395" i="19"/>
  <c r="Q90" i="12"/>
  <c r="O91" i="12"/>
  <c r="M96" i="12"/>
  <c r="N94" i="12"/>
  <c r="P94" i="12" l="1"/>
  <c r="O96" i="12"/>
  <c r="S90" i="12"/>
  <c r="Q91" i="12"/>
  <c r="AC397" i="19"/>
  <c r="I399" i="19"/>
  <c r="AC399" i="19" l="1"/>
  <c r="I401" i="19"/>
  <c r="Q96" i="12"/>
  <c r="R94" i="12"/>
  <c r="S91" i="12"/>
  <c r="U90" i="12"/>
  <c r="W90" i="12" l="1"/>
  <c r="U91" i="12"/>
  <c r="T94" i="12"/>
  <c r="S96" i="12"/>
  <c r="I403" i="19"/>
  <c r="AC401" i="19"/>
  <c r="I405" i="19" l="1"/>
  <c r="AC403" i="19"/>
  <c r="V94" i="12"/>
  <c r="U96" i="12"/>
  <c r="W91" i="12"/>
  <c r="Y90" i="12"/>
  <c r="W96" i="12" l="1"/>
  <c r="X94" i="12"/>
  <c r="AA90" i="12"/>
  <c r="Y91" i="12"/>
  <c r="AC405" i="19"/>
  <c r="I407" i="19"/>
  <c r="I409" i="19" l="1"/>
  <c r="AC407" i="19"/>
  <c r="AA91" i="12"/>
  <c r="AC90" i="12"/>
  <c r="Y96" i="12"/>
  <c r="Z94" i="12"/>
  <c r="AC91" i="12" l="1"/>
  <c r="AE90" i="12"/>
  <c r="AB94" i="12"/>
  <c r="AA96" i="12"/>
  <c r="I411" i="19"/>
  <c r="AC409" i="19"/>
  <c r="I413" i="19" l="1"/>
  <c r="AC411" i="19"/>
  <c r="AE91" i="12"/>
  <c r="AG90" i="12"/>
  <c r="AD94" i="12"/>
  <c r="AC96" i="12"/>
  <c r="AG91" i="12" l="1"/>
  <c r="AI90" i="12"/>
  <c r="AF94" i="12"/>
  <c r="AE96" i="12"/>
  <c r="I415" i="19"/>
  <c r="AC413" i="19"/>
  <c r="AC415" i="19" l="1"/>
  <c r="I417" i="19"/>
  <c r="AI91" i="12"/>
  <c r="AK90" i="12"/>
  <c r="AH94" i="12"/>
  <c r="AG96" i="12"/>
  <c r="AM90" i="12" l="1"/>
  <c r="AK91" i="12"/>
  <c r="AJ94" i="12"/>
  <c r="AI96" i="12"/>
  <c r="I419" i="19"/>
  <c r="AC417" i="19"/>
  <c r="I421" i="19" l="1"/>
  <c r="AC419" i="19"/>
  <c r="AL94" i="12"/>
  <c r="AK96" i="12"/>
  <c r="AO90" i="12"/>
  <c r="AM91" i="12"/>
  <c r="AN94" i="12" l="1"/>
  <c r="AM96" i="12"/>
  <c r="AO91" i="12"/>
  <c r="AQ90" i="12"/>
  <c r="AC421" i="19"/>
  <c r="I423" i="19"/>
  <c r="AC423" i="19" l="1"/>
  <c r="I425" i="19"/>
  <c r="AS90" i="12"/>
  <c r="AQ91" i="12"/>
  <c r="AO96" i="12"/>
  <c r="AP94" i="12"/>
  <c r="AR94" i="12" l="1"/>
  <c r="AQ96" i="12"/>
  <c r="AS91" i="12"/>
  <c r="C99" i="12"/>
  <c r="I427" i="19"/>
  <c r="AC425" i="19"/>
  <c r="AT94" i="12" l="1"/>
  <c r="AU94" i="12" s="1"/>
  <c r="AS96" i="12"/>
  <c r="I429" i="19"/>
  <c r="AC427" i="19"/>
  <c r="E99" i="12"/>
  <c r="C100" i="12"/>
  <c r="D103" i="12" l="1"/>
  <c r="C105" i="12"/>
  <c r="E100" i="12"/>
  <c r="G99" i="12"/>
  <c r="I431" i="19"/>
  <c r="AC429" i="19"/>
  <c r="I99" i="12" l="1"/>
  <c r="G100" i="12"/>
  <c r="F103" i="12"/>
  <c r="E105" i="12"/>
  <c r="AC431" i="19"/>
  <c r="I433" i="19"/>
  <c r="AC433" i="19" l="1"/>
  <c r="I435" i="19"/>
  <c r="G105" i="12"/>
  <c r="H103" i="12"/>
  <c r="K99" i="12"/>
  <c r="I100" i="12"/>
  <c r="I105" i="12" l="1"/>
  <c r="J103" i="12"/>
  <c r="K100" i="12"/>
  <c r="M99" i="12"/>
  <c r="I437" i="19"/>
  <c r="AC435" i="19"/>
  <c r="K105" i="12" l="1"/>
  <c r="L103" i="12"/>
  <c r="I439" i="19"/>
  <c r="AC437" i="19"/>
  <c r="M100" i="12"/>
  <c r="O99" i="12"/>
  <c r="Q99" i="12" l="1"/>
  <c r="O100" i="12"/>
  <c r="N103" i="12"/>
  <c r="M105" i="12"/>
  <c r="I441" i="19"/>
  <c r="AC439" i="19"/>
  <c r="AC441" i="19" l="1"/>
  <c r="I443" i="19"/>
  <c r="O105" i="12"/>
  <c r="P103" i="12"/>
  <c r="Q100" i="12"/>
  <c r="S99" i="12"/>
  <c r="Q105" i="12" l="1"/>
  <c r="R103" i="12"/>
  <c r="U99" i="12"/>
  <c r="S100" i="12"/>
  <c r="I445" i="19"/>
  <c r="AC443" i="19"/>
  <c r="I447" i="19" l="1"/>
  <c r="AC445" i="19"/>
  <c r="W99" i="12"/>
  <c r="U100" i="12"/>
  <c r="S105" i="12"/>
  <c r="T103" i="12"/>
  <c r="U105" i="12" l="1"/>
  <c r="V103" i="12"/>
  <c r="W100" i="12"/>
  <c r="Y99" i="12"/>
  <c r="I449" i="19"/>
  <c r="AC447" i="19"/>
  <c r="X103" i="12" l="1"/>
  <c r="W105" i="12"/>
  <c r="I451" i="19"/>
  <c r="AC449" i="19"/>
  <c r="AA99" i="12"/>
  <c r="Y100" i="12"/>
  <c r="AC451" i="19" l="1"/>
  <c r="I453" i="19"/>
  <c r="Y105" i="12"/>
  <c r="Z103" i="12"/>
  <c r="AC99" i="12"/>
  <c r="AA100" i="12"/>
  <c r="AE99" i="12" l="1"/>
  <c r="AC100" i="12"/>
  <c r="AB103" i="12"/>
  <c r="AA105" i="12"/>
  <c r="AC453" i="19"/>
  <c r="I455" i="19"/>
  <c r="I457" i="19" l="1"/>
  <c r="AC455" i="19"/>
  <c r="AC105" i="12"/>
  <c r="AD103" i="12"/>
  <c r="AG99" i="12"/>
  <c r="AE100" i="12"/>
  <c r="AE105" i="12" l="1"/>
  <c r="AF103" i="12"/>
  <c r="AG100" i="12"/>
  <c r="AI99" i="12"/>
  <c r="I459" i="19"/>
  <c r="AC457" i="19"/>
  <c r="AH103" i="12" l="1"/>
  <c r="AG105" i="12"/>
  <c r="AC459" i="19"/>
  <c r="I461" i="19"/>
  <c r="AI100" i="12"/>
  <c r="AK99" i="12"/>
  <c r="AK100" i="12" l="1"/>
  <c r="AM99" i="12"/>
  <c r="AI105" i="12"/>
  <c r="AJ103" i="12"/>
  <c r="AC461" i="19"/>
  <c r="I463" i="19"/>
  <c r="AC463" i="19" l="1"/>
  <c r="I465" i="19"/>
  <c r="AM100" i="12"/>
  <c r="AO99" i="12"/>
  <c r="AL103" i="12"/>
  <c r="AK105" i="12"/>
  <c r="AO100" i="12" l="1"/>
  <c r="AQ99" i="12"/>
  <c r="AN103" i="12"/>
  <c r="AM105" i="12"/>
  <c r="I467" i="19"/>
  <c r="AC465" i="19"/>
  <c r="I469" i="19" l="1"/>
  <c r="AC467" i="19"/>
  <c r="AS99" i="12"/>
  <c r="AQ100" i="12"/>
  <c r="AP103" i="12"/>
  <c r="AO105" i="12"/>
  <c r="AQ105" i="12" l="1"/>
  <c r="AR103" i="12"/>
  <c r="C107" i="12"/>
  <c r="AS100" i="12"/>
  <c r="I471" i="19"/>
  <c r="AC469" i="19"/>
  <c r="I473" i="19" l="1"/>
  <c r="AC471" i="19"/>
  <c r="E107" i="12"/>
  <c r="C108" i="12"/>
  <c r="AT103" i="12"/>
  <c r="AU103" i="12" s="1"/>
  <c r="AS105" i="12"/>
  <c r="D111" i="12" l="1"/>
  <c r="C113" i="12"/>
  <c r="E108" i="12"/>
  <c r="G107" i="12"/>
  <c r="I475" i="19"/>
  <c r="AC473" i="19"/>
  <c r="E113" i="12" l="1"/>
  <c r="F111" i="12"/>
  <c r="I477" i="19"/>
  <c r="AC475" i="19"/>
  <c r="I107" i="12"/>
  <c r="G108" i="12"/>
  <c r="H111" i="12" l="1"/>
  <c r="G113" i="12"/>
  <c r="AC477" i="19"/>
  <c r="I479" i="19"/>
  <c r="K107" i="12"/>
  <c r="I108" i="12"/>
  <c r="J111" i="12" l="1"/>
  <c r="I113" i="12"/>
  <c r="M107" i="12"/>
  <c r="K108" i="12"/>
  <c r="I481" i="19"/>
  <c r="AC479" i="19"/>
  <c r="K113" i="12" l="1"/>
  <c r="L111" i="12"/>
  <c r="O107" i="12"/>
  <c r="M108" i="12"/>
  <c r="I483" i="19"/>
  <c r="AC481" i="19"/>
  <c r="M113" i="12" l="1"/>
  <c r="N111" i="12"/>
  <c r="Q107" i="12"/>
  <c r="O108" i="12"/>
  <c r="AC483" i="19"/>
  <c r="I485" i="19"/>
  <c r="P111" i="12" l="1"/>
  <c r="O113" i="12"/>
  <c r="S107" i="12"/>
  <c r="Q108" i="12"/>
  <c r="I487" i="19"/>
  <c r="AC485" i="19"/>
  <c r="AC487" i="19" l="1"/>
  <c r="I489" i="19"/>
  <c r="Q113" i="12"/>
  <c r="R111" i="12"/>
  <c r="S108" i="12"/>
  <c r="U107" i="12"/>
  <c r="T111" i="12" l="1"/>
  <c r="S113" i="12"/>
  <c r="W107" i="12"/>
  <c r="U108" i="12"/>
  <c r="I491" i="19"/>
  <c r="AC489" i="19"/>
  <c r="AC491" i="19" l="1"/>
  <c r="I493" i="19"/>
  <c r="U113" i="12"/>
  <c r="V111" i="12"/>
  <c r="W108" i="12"/>
  <c r="Y107" i="12"/>
  <c r="X111" i="12" l="1"/>
  <c r="W113" i="12"/>
  <c r="AA107" i="12"/>
  <c r="Y108" i="12"/>
  <c r="I495" i="19"/>
  <c r="AC493" i="19"/>
  <c r="I497" i="19" l="1"/>
  <c r="AC495" i="19"/>
  <c r="Y113" i="12"/>
  <c r="Z111" i="12"/>
  <c r="AA108" i="12"/>
  <c r="AC107" i="12"/>
  <c r="AA113" i="12" l="1"/>
  <c r="AB111" i="12"/>
  <c r="AE107" i="12"/>
  <c r="AC108" i="12"/>
  <c r="I499" i="19"/>
  <c r="AC497" i="19"/>
  <c r="AC499" i="19" l="1"/>
  <c r="I501" i="19"/>
  <c r="AG107" i="12"/>
  <c r="AE108" i="12"/>
  <c r="AC113" i="12"/>
  <c r="AD111" i="12"/>
  <c r="AE113" i="12" l="1"/>
  <c r="AF111" i="12"/>
  <c r="AI107" i="12"/>
  <c r="AG108" i="12"/>
  <c r="I503" i="19"/>
  <c r="AC501" i="19"/>
  <c r="I505" i="19" l="1"/>
  <c r="AC503" i="19"/>
  <c r="AK107" i="12"/>
  <c r="AI108" i="12"/>
  <c r="AG113" i="12"/>
  <c r="AH111" i="12"/>
  <c r="AJ111" i="12" l="1"/>
  <c r="AI113" i="12"/>
  <c r="AK108" i="12"/>
  <c r="AM107" i="12"/>
  <c r="I507" i="19"/>
  <c r="AC505" i="19"/>
  <c r="I509" i="19" l="1"/>
  <c r="AC507" i="19"/>
  <c r="AM108" i="12"/>
  <c r="AO107" i="12"/>
  <c r="AL111" i="12"/>
  <c r="AK113" i="12"/>
  <c r="AQ107" i="12" l="1"/>
  <c r="AO108" i="12"/>
  <c r="AN111" i="12"/>
  <c r="AM113" i="12"/>
  <c r="AC509" i="19"/>
  <c r="I511" i="19"/>
  <c r="I513" i="19" l="1"/>
  <c r="AC511" i="19"/>
  <c r="AP111" i="12"/>
  <c r="AO113" i="12"/>
  <c r="AQ108" i="12"/>
  <c r="AS107" i="12"/>
  <c r="AR111" i="12" l="1"/>
  <c r="AQ113" i="12"/>
  <c r="AS108" i="12"/>
  <c r="C115" i="12"/>
  <c r="I515" i="19"/>
  <c r="AC513" i="19"/>
  <c r="I517" i="19" l="1"/>
  <c r="AC515" i="19"/>
  <c r="E115" i="12"/>
  <c r="C116" i="12"/>
  <c r="AS113" i="12"/>
  <c r="AT111" i="12"/>
  <c r="AU111" i="12" s="1"/>
  <c r="C121" i="12" l="1"/>
  <c r="D119" i="12"/>
  <c r="E116" i="12"/>
  <c r="G115" i="12"/>
  <c r="I519" i="19"/>
  <c r="AC517" i="19"/>
  <c r="F119" i="12" l="1"/>
  <c r="E121" i="12"/>
  <c r="I521" i="19"/>
  <c r="AC519" i="19"/>
  <c r="I115" i="12"/>
  <c r="G116" i="12"/>
  <c r="H119" i="12" l="1"/>
  <c r="G121" i="12"/>
  <c r="I116" i="12"/>
  <c r="K115" i="12"/>
  <c r="AC521" i="19"/>
  <c r="I523" i="19"/>
  <c r="M115" i="12" l="1"/>
  <c r="K116" i="12"/>
  <c r="J119" i="12"/>
  <c r="I121" i="12"/>
  <c r="AC523" i="19"/>
  <c r="I525" i="19"/>
  <c r="I527" i="19" l="1"/>
  <c r="AC525" i="19"/>
  <c r="K121" i="12"/>
  <c r="L119" i="12"/>
  <c r="M116" i="12"/>
  <c r="O115" i="12"/>
  <c r="Q115" i="12" l="1"/>
  <c r="O116" i="12"/>
  <c r="N119" i="12"/>
  <c r="M121" i="12"/>
  <c r="I529" i="19"/>
  <c r="AC527" i="19"/>
  <c r="AC529" i="19" l="1"/>
  <c r="I531" i="19"/>
  <c r="P119" i="12"/>
  <c r="O121" i="12"/>
  <c r="S115" i="12"/>
  <c r="Q116" i="12"/>
  <c r="U115" i="12" l="1"/>
  <c r="S116" i="12"/>
  <c r="R119" i="12"/>
  <c r="Q121" i="12"/>
  <c r="AC531" i="19"/>
  <c r="I533" i="19"/>
  <c r="I535" i="19" l="1"/>
  <c r="AC533" i="19"/>
  <c r="T119" i="12"/>
  <c r="S121" i="12"/>
  <c r="U116" i="12"/>
  <c r="W115" i="12"/>
  <c r="U121" i="12" l="1"/>
  <c r="V119" i="12"/>
  <c r="Y115" i="12"/>
  <c r="W116" i="12"/>
  <c r="I537" i="19"/>
  <c r="AC535" i="19"/>
  <c r="AC537" i="19" l="1"/>
  <c r="I539" i="19"/>
  <c r="Y116" i="12"/>
  <c r="AA115" i="12"/>
  <c r="X119" i="12"/>
  <c r="W121" i="12"/>
  <c r="AC115" i="12" l="1"/>
  <c r="AA116" i="12"/>
  <c r="Y121" i="12"/>
  <c r="Z119" i="12"/>
  <c r="AC539" i="19"/>
  <c r="I541" i="19"/>
  <c r="I543" i="19" l="1"/>
  <c r="AC541" i="19"/>
  <c r="AA121" i="12"/>
  <c r="AB119" i="12"/>
  <c r="AE115" i="12"/>
  <c r="AC116" i="12"/>
  <c r="AD119" i="12" l="1"/>
  <c r="AC121" i="12"/>
  <c r="AE116" i="12"/>
  <c r="AG115" i="12"/>
  <c r="I545" i="19"/>
  <c r="AC543" i="19"/>
  <c r="I547" i="19" l="1"/>
  <c r="AC545" i="19"/>
  <c r="AI115" i="12"/>
  <c r="AG116" i="12"/>
  <c r="AE121" i="12"/>
  <c r="AF119" i="12"/>
  <c r="AG121" i="12" l="1"/>
  <c r="AH119" i="12"/>
  <c r="AK115" i="12"/>
  <c r="AI116" i="12"/>
  <c r="I549" i="19"/>
  <c r="AC547" i="19"/>
  <c r="I551" i="19" l="1"/>
  <c r="AC549" i="19"/>
  <c r="AM115" i="12"/>
  <c r="AK116" i="12"/>
  <c r="AI121" i="12"/>
  <c r="AJ119" i="12"/>
  <c r="AK121" i="12" l="1"/>
  <c r="AL119" i="12"/>
  <c r="AO115" i="12"/>
  <c r="AM116" i="12"/>
  <c r="I553" i="19"/>
  <c r="AC551" i="19"/>
  <c r="I555" i="19" l="1"/>
  <c r="AC553" i="19"/>
  <c r="AQ115" i="12"/>
  <c r="AO116" i="12"/>
  <c r="AM121" i="12"/>
  <c r="AN119" i="12"/>
  <c r="AP119" i="12" l="1"/>
  <c r="AO121" i="12"/>
  <c r="AS115" i="12"/>
  <c r="AQ116" i="12"/>
  <c r="AC555" i="19"/>
  <c r="I557" i="19"/>
  <c r="I559" i="19" l="1"/>
  <c r="AC557" i="19"/>
  <c r="AQ121" i="12"/>
  <c r="AR119" i="12"/>
  <c r="AS116" i="12"/>
  <c r="C123" i="12"/>
  <c r="AT119" i="12" l="1"/>
  <c r="AU119" i="12" s="1"/>
  <c r="AS121" i="12"/>
  <c r="C124" i="12"/>
  <c r="E123" i="12"/>
  <c r="I561" i="19"/>
  <c r="AC559" i="19"/>
  <c r="G123" i="12" l="1"/>
  <c r="E124" i="12"/>
  <c r="C129" i="12"/>
  <c r="D127" i="12"/>
  <c r="AC561" i="19"/>
  <c r="I563" i="19"/>
  <c r="I565" i="19" l="1"/>
  <c r="AC563" i="19"/>
  <c r="F127" i="12"/>
  <c r="E129" i="12"/>
  <c r="G124" i="12"/>
  <c r="I123" i="12"/>
  <c r="I124" i="12" l="1"/>
  <c r="K123" i="12"/>
  <c r="H127" i="12"/>
  <c r="G129" i="12"/>
  <c r="AC565" i="19"/>
  <c r="I567" i="19"/>
  <c r="I569" i="19" l="1"/>
  <c r="AC567" i="19"/>
  <c r="I129" i="12"/>
  <c r="J127" i="12"/>
  <c r="K124" i="12"/>
  <c r="M123" i="12"/>
  <c r="L127" i="12" l="1"/>
  <c r="K129" i="12"/>
  <c r="M124" i="12"/>
  <c r="O123" i="12"/>
  <c r="AC569" i="19"/>
  <c r="I571" i="19"/>
  <c r="I573" i="19" l="1"/>
  <c r="AC571" i="19"/>
  <c r="Q123" i="12"/>
  <c r="O124" i="12"/>
  <c r="N127" i="12"/>
  <c r="M129" i="12"/>
  <c r="O129" i="12" l="1"/>
  <c r="P127" i="12"/>
  <c r="S123" i="12"/>
  <c r="Q124" i="12"/>
  <c r="I575" i="19"/>
  <c r="AC573" i="19"/>
  <c r="I577" i="19" l="1"/>
  <c r="AC575" i="19"/>
  <c r="U123" i="12"/>
  <c r="S124" i="12"/>
  <c r="Q129" i="12"/>
  <c r="R127" i="12"/>
  <c r="S129" i="12" l="1"/>
  <c r="T127" i="12"/>
  <c r="W123" i="12"/>
  <c r="U124" i="12"/>
  <c r="AC577" i="19"/>
  <c r="I579" i="19"/>
  <c r="Y123" i="12" l="1"/>
  <c r="W124" i="12"/>
  <c r="I581" i="19"/>
  <c r="AC579" i="19"/>
  <c r="U129" i="12"/>
  <c r="V127" i="12"/>
  <c r="I583" i="19" l="1"/>
  <c r="AC581" i="19"/>
  <c r="X127" i="12"/>
  <c r="W129" i="12"/>
  <c r="Y124" i="12"/>
  <c r="AA123" i="12"/>
  <c r="Z127" i="12" l="1"/>
  <c r="Y129" i="12"/>
  <c r="AA124" i="12"/>
  <c r="AC123" i="12"/>
  <c r="I585" i="19"/>
  <c r="AC583" i="19"/>
  <c r="AC585" i="19" l="1"/>
  <c r="I587" i="19"/>
  <c r="AC124" i="12"/>
  <c r="AE123" i="12"/>
  <c r="AB127" i="12"/>
  <c r="AA129" i="12"/>
  <c r="AE124" i="12" l="1"/>
  <c r="AG123" i="12"/>
  <c r="AD127" i="12"/>
  <c r="AC129" i="12"/>
  <c r="AC587" i="19"/>
  <c r="I589" i="19"/>
  <c r="I591" i="19" l="1"/>
  <c r="AC589" i="19"/>
  <c r="AI123" i="12"/>
  <c r="AG124" i="12"/>
  <c r="AF127" i="12"/>
  <c r="AE129" i="12"/>
  <c r="AG129" i="12" l="1"/>
  <c r="AH127" i="12"/>
  <c r="AI124" i="12"/>
  <c r="AK123" i="12"/>
  <c r="I593" i="19"/>
  <c r="AC591" i="19"/>
  <c r="AI129" i="12" l="1"/>
  <c r="AJ127" i="12"/>
  <c r="I595" i="19"/>
  <c r="AC593" i="19"/>
  <c r="AM123" i="12"/>
  <c r="AK124" i="12"/>
  <c r="AC595" i="19" l="1"/>
  <c r="I597" i="19"/>
  <c r="AL127" i="12"/>
  <c r="AK129" i="12"/>
  <c r="AO123" i="12"/>
  <c r="AM124" i="12"/>
  <c r="AO124" i="12" l="1"/>
  <c r="AQ123" i="12"/>
  <c r="AN127" i="12"/>
  <c r="AM129" i="12"/>
  <c r="I599" i="19"/>
  <c r="AC597" i="19"/>
  <c r="I601" i="19" l="1"/>
  <c r="AC599" i="19"/>
  <c r="AQ124" i="12"/>
  <c r="AS123" i="12"/>
  <c r="AO129" i="12"/>
  <c r="AP127" i="12"/>
  <c r="AS124" i="12" l="1"/>
  <c r="C132" i="12"/>
  <c r="AR127" i="12"/>
  <c r="AQ129" i="12"/>
  <c r="I603" i="19"/>
  <c r="AC601" i="19"/>
  <c r="AC603" i="19" l="1"/>
  <c r="I605" i="19"/>
  <c r="E132" i="12"/>
  <c r="C133" i="12"/>
  <c r="AS129" i="12"/>
  <c r="AT127" i="12"/>
  <c r="AU127" i="12" s="1"/>
  <c r="C138" i="12" l="1"/>
  <c r="D136" i="12"/>
  <c r="G132" i="12"/>
  <c r="E133" i="12"/>
  <c r="I607" i="19"/>
  <c r="AC605" i="19"/>
  <c r="E138" i="12" l="1"/>
  <c r="F136" i="12"/>
  <c r="I132" i="12"/>
  <c r="G133" i="12"/>
  <c r="I609" i="19"/>
  <c r="AC607" i="19"/>
  <c r="AC609" i="19" l="1"/>
  <c r="I611" i="19"/>
  <c r="H136" i="12"/>
  <c r="G138" i="12"/>
  <c r="K132" i="12"/>
  <c r="I133" i="12"/>
  <c r="I138" i="12" l="1"/>
  <c r="J136" i="12"/>
  <c r="M132" i="12"/>
  <c r="K133" i="12"/>
  <c r="I613" i="19"/>
  <c r="AC611" i="19"/>
  <c r="O132" i="12" l="1"/>
  <c r="M133" i="12"/>
  <c r="I615" i="19"/>
  <c r="AC613" i="19"/>
  <c r="K138" i="12"/>
  <c r="L136" i="12"/>
  <c r="I617" i="19" l="1"/>
  <c r="AC615" i="19"/>
  <c r="M138" i="12"/>
  <c r="N136" i="12"/>
  <c r="Q132" i="12"/>
  <c r="O133" i="12"/>
  <c r="O138" i="12" l="1"/>
  <c r="P136" i="12"/>
  <c r="I619" i="19"/>
  <c r="AC617" i="19"/>
  <c r="Q133" i="12"/>
  <c r="S132" i="12"/>
  <c r="S133" i="12" l="1"/>
  <c r="U132" i="12"/>
  <c r="I621" i="19"/>
  <c r="AC619" i="19"/>
  <c r="R136" i="12"/>
  <c r="Q138" i="12"/>
  <c r="W132" i="12" l="1"/>
  <c r="U133" i="12"/>
  <c r="I623" i="19"/>
  <c r="AC621" i="19"/>
  <c r="T136" i="12"/>
  <c r="S138" i="12"/>
  <c r="AC623" i="19" l="1"/>
  <c r="I625" i="19"/>
  <c r="V136" i="12"/>
  <c r="U138" i="12"/>
  <c r="W133" i="12"/>
  <c r="Y132" i="12"/>
  <c r="W138" i="12" l="1"/>
  <c r="X136" i="12"/>
  <c r="Y133" i="12"/>
  <c r="AA132" i="12"/>
  <c r="AC625" i="19"/>
  <c r="I627" i="19"/>
  <c r="Y138" i="12" l="1"/>
  <c r="Z136" i="12"/>
  <c r="AC627" i="19"/>
  <c r="I629" i="19"/>
  <c r="AC132" i="12"/>
  <c r="AA133" i="12"/>
  <c r="AB136" i="12" l="1"/>
  <c r="AA138" i="12"/>
  <c r="AC133" i="12"/>
  <c r="AE132" i="12"/>
  <c r="I631" i="19"/>
  <c r="AC629" i="19"/>
  <c r="AC138" i="12" l="1"/>
  <c r="AD136" i="12"/>
  <c r="AC631" i="19"/>
  <c r="I633" i="19"/>
  <c r="AE133" i="12"/>
  <c r="AG132" i="12"/>
  <c r="AE138" i="12" l="1"/>
  <c r="AF136" i="12"/>
  <c r="AG133" i="12"/>
  <c r="AI132" i="12"/>
  <c r="I635" i="19"/>
  <c r="AC633" i="19"/>
  <c r="AH136" i="12" l="1"/>
  <c r="AG138" i="12"/>
  <c r="I637" i="19"/>
  <c r="AC635" i="19"/>
  <c r="AI133" i="12"/>
  <c r="AK132" i="12"/>
  <c r="AJ136" i="12" l="1"/>
  <c r="AC637" i="19"/>
  <c r="I639" i="19"/>
  <c r="AK133" i="12"/>
  <c r="AM132" i="12"/>
  <c r="AM133" i="12" s="1"/>
  <c r="AM138" i="12" s="1"/>
  <c r="I641" i="19" l="1"/>
  <c r="AC639" i="19"/>
  <c r="AL136" i="12"/>
  <c r="AU136" i="12" s="1"/>
  <c r="AU141" i="12" s="1"/>
  <c r="M5" i="12" s="1"/>
  <c r="AK138" i="12"/>
  <c r="M6" i="12" l="1"/>
  <c r="P6" i="12" s="1"/>
  <c r="P5" i="12"/>
  <c r="I643" i="19"/>
  <c r="AC641" i="19"/>
  <c r="I645" i="19" l="1"/>
  <c r="AC643" i="19"/>
  <c r="I647" i="19" l="1"/>
  <c r="AC645" i="19"/>
</calcChain>
</file>

<file path=xl/sharedStrings.xml><?xml version="1.0" encoding="utf-8"?>
<sst xmlns="http://schemas.openxmlformats.org/spreadsheetml/2006/main" count="11759" uniqueCount="1794">
  <si>
    <t>KEC International Limited</t>
  </si>
  <si>
    <t xml:space="preserve">Supply Status </t>
  </si>
  <si>
    <t>Name of Line _ 765 kV Bikaner-IV PS – Siwani (2nd) line - Part-I</t>
  </si>
  <si>
    <t>Sr. No.</t>
  </si>
  <si>
    <t>Item Description</t>
  </si>
  <si>
    <t>Finalized Vendor</t>
  </si>
  <si>
    <t>Unit</t>
  </si>
  <si>
    <t>Start Date as per Approved L2 Schedule</t>
  </si>
  <si>
    <t>FInish Date as per Approved L2 Schedule</t>
  </si>
  <si>
    <t>Total Qty as per LOA</t>
  </si>
  <si>
    <t>Received Till Date</t>
  </si>
  <si>
    <t>Balance</t>
  </si>
  <si>
    <t>Remarks</t>
  </si>
  <si>
    <t>Tower Stub</t>
  </si>
  <si>
    <t>KEC</t>
  </si>
  <si>
    <t>Nos.</t>
  </si>
  <si>
    <t>Tower Earthing</t>
  </si>
  <si>
    <t>Tower Structure</t>
  </si>
  <si>
    <t>Conductor</t>
  </si>
  <si>
    <t>KEC Cables</t>
  </si>
  <si>
    <t>Km</t>
  </si>
  <si>
    <t>Insulator</t>
  </si>
  <si>
    <t>Aditya Birla</t>
  </si>
  <si>
    <t>H/w Fittings</t>
  </si>
  <si>
    <t>Tag</t>
  </si>
  <si>
    <t>%</t>
  </si>
  <si>
    <t>OPGW Cable</t>
  </si>
  <si>
    <t>Apar Industries</t>
  </si>
  <si>
    <t>SUPPLY STATUS AS PER BOQ</t>
  </si>
  <si>
    <t>Agency: KEC INTERNATIONAL Limited</t>
  </si>
  <si>
    <t>Status as on</t>
  </si>
  <si>
    <t>Sl. No.</t>
  </si>
  <si>
    <t>Activity Description</t>
  </si>
  <si>
    <t>Supplier</t>
  </si>
  <si>
    <t>Total Quantity</t>
  </si>
  <si>
    <t>Supplies as per L2</t>
  </si>
  <si>
    <t>Actual as on date</t>
  </si>
  <si>
    <t>Present status of balance supplies</t>
  </si>
  <si>
    <t>Expected date of supply</t>
  </si>
  <si>
    <t xml:space="preserve">EARTHING OF TOWERS                      </t>
  </si>
  <si>
    <t>Supply of Pipe Type Earthing</t>
  </si>
  <si>
    <t xml:space="preserve">EA </t>
  </si>
  <si>
    <t>Supply of Counterpoise type earthing (120 mlength)</t>
  </si>
  <si>
    <t>ROD TYPE EARTHING</t>
  </si>
  <si>
    <t>Supply of Shieldwire EarthingincludingPG clamps, downlead clampsbutexcluding Earthwire bits for Pipetypeearthing</t>
  </si>
  <si>
    <t>Supply of Shieldwire Earthing Counterpoise (4X30M) Type including PGclamps, downlead clamps but excluding Earthwire bits.</t>
  </si>
  <si>
    <t>Counterpoise type (280 m length)</t>
  </si>
  <si>
    <t xml:space="preserve">TOWER ACCESSORIES                       </t>
  </si>
  <si>
    <t>Danger  Plate for 765kV</t>
  </si>
  <si>
    <t>Number  Plate for 765kV</t>
  </si>
  <si>
    <t>Phase Plate (Set of three)</t>
  </si>
  <si>
    <t>SET</t>
  </si>
  <si>
    <t>Circuit Plate  (Set of two)</t>
  </si>
  <si>
    <t>Supply of Anti-Climbing Devices ofBarbedWire Type</t>
  </si>
  <si>
    <t>Bird Guard (Set of Three)</t>
  </si>
  <si>
    <t xml:space="preserve">CONDUCTOR                               </t>
  </si>
  <si>
    <t>AL59 ZEBRA CONDUCTOR (KM)</t>
  </si>
  <si>
    <t xml:space="preserve">KM </t>
  </si>
  <si>
    <t xml:space="preserve">Earthwire                               </t>
  </si>
  <si>
    <t>7/3.66 G.S. EARTHWIRE</t>
  </si>
  <si>
    <t>Nirmal Wires</t>
  </si>
  <si>
    <t xml:space="preserve">HARDWARE FITTINGS                       </t>
  </si>
  <si>
    <t>Hardware Fittings for 765kV AC with Hexagonal Zebra Conductor-Double ISuspension String</t>
  </si>
  <si>
    <t>TAG</t>
  </si>
  <si>
    <t>Hardware Fittings for 765kV AC with Hexagonal Zebra Conductor-Single ISuspension String (Pilot)</t>
  </si>
  <si>
    <t>Hardware Fittings for 765kV AC with Hexagonal ZebraConductor-Quadruple Tension String</t>
  </si>
  <si>
    <t>Hardware Fittings for 765kV AC with Hexagonal Zebra Conductor-SingleTension String</t>
  </si>
  <si>
    <t xml:space="preserve">CONDUCTOR ACCESSORIES                   </t>
  </si>
  <si>
    <t>MID SPAN COMPRESSION JOINT FOR AL59 ZEBRA CONDUCTOR</t>
  </si>
  <si>
    <t>REPAIR SLEEVE FOR AL59 ZEBRA CONDUCTOR</t>
  </si>
  <si>
    <t>T-CONNECTOR-765KV AC WITH AL59 HEXA ZEBRA</t>
  </si>
  <si>
    <t>PREFORMED RETAINING ROD TYPE SPACER DAMPER SUITABLE FOR HEXA AL59ZEBRA CONDUCTOR</t>
  </si>
  <si>
    <t>HEXAGONAL RIGID SPACER-765KV AC WITH AL59 HEX ZEBRA</t>
  </si>
  <si>
    <t xml:space="preserve">Earthwire Accessories                   </t>
  </si>
  <si>
    <t>Mid Span Compression Joint -7/3.66mmEarth Wire</t>
  </si>
  <si>
    <t>FLEXIBLE AL BOND-7/3.66MM E/W</t>
  </si>
  <si>
    <t>Vibration damper -7/3.66mm Earth Wire</t>
  </si>
  <si>
    <t>Suspension clamp assembly -7/3.66mmEarth Wire</t>
  </si>
  <si>
    <t>Tension clamp assembly-7/3.66mm EarthWire</t>
  </si>
  <si>
    <t xml:space="preserve">INSULATOR (CLR)                         </t>
  </si>
  <si>
    <t>Composite long rod Insulators for 765kV Transmission Line-160 KN (Length-2975 mm, Creepage-12400 mm)</t>
  </si>
  <si>
    <t>Composite long rod Insulators for 765kV Transmission Line-210 KN (Length-2975 mm, Creepage-12400 mm)</t>
  </si>
  <si>
    <t xml:space="preserve">AVIATION REQUIREMENTS                   </t>
  </si>
  <si>
    <t>Supply of Span Marker for Aviation</t>
  </si>
  <si>
    <t>Supply of Obstruction Lights (as perIS5613)-1 Medium Intensity + 2LowIntensity</t>
  </si>
  <si>
    <t>Supply of Obstruction Lights (as per IS5613)-1 Medium Intensity + 4 LowIntensity</t>
  </si>
  <si>
    <t xml:space="preserve">Sleeves                                 </t>
  </si>
  <si>
    <t>INSULATION SLEEVE FOR CONDUCTOR</t>
  </si>
  <si>
    <t xml:space="preserve">M  </t>
  </si>
  <si>
    <t xml:space="preserve">FABRICATION AND SUPPLY (MT)             </t>
  </si>
  <si>
    <t>Fabrication, galvanising &amp; supply ofvarious types of towers &amp; towerparts,tower/leg extensions (complete)excluding step bolt, stubs andbolts &amp;nuts but including hangers, D-Shackles,pack washers etc.-HTSteel for NormalTowers</t>
  </si>
  <si>
    <t xml:space="preserve">MT </t>
  </si>
  <si>
    <t>Fabrication, galvanising &amp; supply ofvarious types of towers &amp; towerparts,tower/leg extensions (complete)excluding step bolt, stubs andbolts &amp;nuts but including hangers, D-Shackles,pack washers etc.-MSSteel for NormalTowers</t>
  </si>
  <si>
    <t>Fabrication, galvanising &amp; supply ofstubs with cleats for varioustypes oftowers and tower extensions(complete)with packwashers excluding supply ofbolts &amp; nuts-HT Steel for Normal Towers</t>
  </si>
  <si>
    <t>Supply of Hexagonal Bolts &amp; Nuts fortowers including Step Bolts,SpringWashers etc.</t>
  </si>
  <si>
    <t>Supply of Bolts &amp; Nuts for Stubsincluding Spring Washers etc.</t>
  </si>
  <si>
    <t xml:space="preserve">OPGW Supply                             </t>
  </si>
  <si>
    <t>24 FIBRE (DWSM) OPGW FIBRE OPTIC CABLE</t>
  </si>
  <si>
    <t>Suspension clamp assembly for 24 fibreOPGW</t>
  </si>
  <si>
    <t>TENSION  FITTINGS ASSEMBLY ON SUSPENSIONTOWER FOR 24F OPGW INCLUDINGALLACCESSORIES AT JOINT BOX (SPLICING)LOCATION</t>
  </si>
  <si>
    <t>TENSION  FITTINGS ASSEMBLY FOR 24F OPGWINCLUDING ALL ACCESSORIES FORJOINT BOX(SPLICING) LOCATION</t>
  </si>
  <si>
    <t>TENSION ASSEMBLY - DOUBLE TENSION PASSTHROUGH ASSEMBLY FOR 24 FIBEROPGW</t>
  </si>
  <si>
    <t>TENSION ASSEMBLY - DEAD END FOR 24 FIBEROPGW</t>
  </si>
  <si>
    <t>Vibration Damper for 24 fibre OPGW</t>
  </si>
  <si>
    <t>Down Lead clamp Assembly for 24 fibreOPGW</t>
  </si>
  <si>
    <t>Joint Box for 24 fibre OPGW</t>
  </si>
  <si>
    <t>48 FIBRE (DWSM) OPGW FIBRE OPTIC CABLE</t>
  </si>
  <si>
    <t>Suspension clamp assembly for 48 fibre OPGW</t>
  </si>
  <si>
    <t>TENSION ASSEMBLY - DEAD END FOR 48 FIBER OPGW</t>
  </si>
  <si>
    <t>TENSION  FITTINGS ASSEMBLY FOR 48F OPGW INCLUDING ALL ACCESSORIES FORJOINT BOX (SPLICING) LOCATION</t>
  </si>
  <si>
    <t>TENSION ASSEMBLY - DOUBLE TENSION PASS THROUGH ASSEMBLY FOR 48 FIBEROPGW</t>
  </si>
  <si>
    <t>TENSION ASSEMBLY FOR JOINTING AT SUSPENSION TOWER FOR 48 FIBER OPGW</t>
  </si>
  <si>
    <t>Vibration Damper for 48 fibre OPGW</t>
  </si>
  <si>
    <t>Down Lead clamp Assembly for 48 fibre OPGW</t>
  </si>
  <si>
    <t>Joint Box for 48 fibre OPGW</t>
  </si>
  <si>
    <t>OPGW Fibre Optic Distribution Panel (FODP): Indoor Type: 96F</t>
  </si>
  <si>
    <t>GI PIPE INSTALLATION HARDWARE FOR APPROACH CABLING</t>
  </si>
  <si>
    <t>GI ELBOW INSTALLATION HARDWARE FOR APPROAH CABLING</t>
  </si>
  <si>
    <t>GI FLEXIBLE CONDUIT INSTALLATION HARDWARE FOR APPROAH CABLING</t>
  </si>
  <si>
    <t>48F (DWSM) APPROACH FIBRE OPTIC CABLE</t>
  </si>
  <si>
    <t xml:space="preserve">Bird Diverter                           </t>
  </si>
  <si>
    <t>BIRD DIVERTER</t>
  </si>
  <si>
    <t xml:space="preserve">OPGW mandatory spares                   </t>
  </si>
  <si>
    <t>Name of Client: Bikaner B Power Transmission Limited</t>
  </si>
  <si>
    <t>Name of Line: 765 kV D/C Bikaner IV PS to Siwani II (Part-01) TL</t>
  </si>
  <si>
    <t>NOA No. CC/T/W-TW/DOM/A00/24/09582/NOA-1 &amp; 2/25-10174/01 &amp; 02, Dated 03/01/2025</t>
  </si>
  <si>
    <t xml:space="preserve">Office :  Hansera, Lunkaransar       </t>
  </si>
  <si>
    <t>S.No.</t>
  </si>
  <si>
    <t>Activity</t>
  </si>
  <si>
    <t>LOA Qty</t>
  </si>
  <si>
    <t>Estimated Quantity</t>
  </si>
  <si>
    <t>Cumm. Progress up to Last Month (Mar'26)</t>
  </si>
  <si>
    <t>Target as per L2 Schedule Cummulative (upto Mar'26)</t>
  </si>
  <si>
    <t>Month's Plan as per L2 Schedule</t>
  </si>
  <si>
    <t>Progress of Month</t>
  </si>
  <si>
    <t>Today</t>
  </si>
  <si>
    <t>Cumulative Progress Till Date</t>
  </si>
  <si>
    <t>No of Gangs/MP</t>
  </si>
  <si>
    <t>Route Alignment (Km)</t>
  </si>
  <si>
    <t>Detailed Survey (Km)</t>
  </si>
  <si>
    <t>Profiling (Km)</t>
  </si>
  <si>
    <t>Check Survey (Km)</t>
  </si>
  <si>
    <t>Land Scheduling (Km)</t>
  </si>
  <si>
    <t>Approved
ROW Corridor - 119.971 Km
Tower Base - 301 Nos.</t>
  </si>
  <si>
    <t>Soil Investigation (Nos.)</t>
  </si>
  <si>
    <t>Excavation</t>
  </si>
  <si>
    <t xml:space="preserve">Foundation (Nos.) </t>
  </si>
  <si>
    <t>Earthing (Nos.)</t>
  </si>
  <si>
    <t>Tower Erection (Nos)</t>
  </si>
  <si>
    <t xml:space="preserve">Tack Welding </t>
  </si>
  <si>
    <t>Stringing (Km)</t>
  </si>
  <si>
    <t>Paying Out</t>
  </si>
  <si>
    <t>Final Sag</t>
  </si>
  <si>
    <t>OPGW (Km)</t>
  </si>
  <si>
    <t xml:space="preserve">DAILY PROGRESS REPORT : STATUS AS ON </t>
  </si>
  <si>
    <t>Name of the Project:</t>
  </si>
  <si>
    <t>765 kV D/C Bikaner IV PS to Siwani II (Part-01) TL</t>
  </si>
  <si>
    <t xml:space="preserve">Contract No. &amp; Date : </t>
  </si>
  <si>
    <t>CC/T/W-TW/DOM/A00/24/09582/CA-1&amp;2/25-100174/01 &amp; 02 Dtd. 21.01.2025</t>
  </si>
  <si>
    <t>ROUTE ALIGNMENT PROGRESS SUMMARY</t>
  </si>
  <si>
    <t>TOTAL QTY (Tentative)</t>
  </si>
  <si>
    <t>COMPLETED UP TO PREV MONTH</t>
  </si>
  <si>
    <t>COMP. IN CURRENT MONTH</t>
  </si>
  <si>
    <t>CUMULATIVE</t>
  </si>
  <si>
    <t>BAL.QTY</t>
  </si>
  <si>
    <t>DETAILED SURVEY PROGRESS SUMMARY</t>
  </si>
  <si>
    <t xml:space="preserve"> CHECK SURVEY PROGRESS SUMMARY</t>
  </si>
  <si>
    <t>FOUNDATION PROGRESS SUMMARY</t>
  </si>
  <si>
    <t>EARTHING PROGRESS SUMMARY</t>
  </si>
  <si>
    <t>TOTAL QTY</t>
  </si>
  <si>
    <t>TOWER ERECTION PROGRESS SUMMARY</t>
  </si>
  <si>
    <t>STRINGING PROGRESS SUMMARY</t>
  </si>
  <si>
    <t>BAL.QTY(KM)</t>
  </si>
  <si>
    <t>OPGW STRINGING PROGRESS SUMMARY</t>
  </si>
  <si>
    <t>TACK WELDING PROGRESS SUMMARY</t>
  </si>
  <si>
    <t>SHIELD WIRE EARTHING PROGRESS SUMMARY</t>
  </si>
  <si>
    <t xml:space="preserve">Detailed Survey </t>
  </si>
  <si>
    <t>Sl.No.</t>
  </si>
  <si>
    <t>SPAN</t>
  </si>
  <si>
    <t>Detail Survey Section Length (Km)</t>
  </si>
  <si>
    <t>Submitted For Approval</t>
  </si>
  <si>
    <t>Approved Date</t>
  </si>
  <si>
    <t>From Section</t>
  </si>
  <si>
    <t>To Section</t>
  </si>
  <si>
    <t>AP8</t>
  </si>
  <si>
    <t>AP19</t>
  </si>
  <si>
    <t>Approved</t>
  </si>
  <si>
    <t>AP6</t>
  </si>
  <si>
    <t xml:space="preserve">AP4 </t>
  </si>
  <si>
    <t xml:space="preserve">AP28 </t>
  </si>
  <si>
    <t>AP29</t>
  </si>
  <si>
    <t xml:space="preserve">AP19 </t>
  </si>
  <si>
    <t>AP28</t>
  </si>
  <si>
    <t xml:space="preserve">AP29 </t>
  </si>
  <si>
    <t>AP32</t>
  </si>
  <si>
    <t>AP35</t>
  </si>
  <si>
    <t>AP36</t>
  </si>
  <si>
    <t>AP44</t>
  </si>
  <si>
    <t>AP1A</t>
  </si>
  <si>
    <t>AP4</t>
  </si>
  <si>
    <t>AP47</t>
  </si>
  <si>
    <t>GSS Gantry</t>
  </si>
  <si>
    <t>Hold By Power Grid</t>
  </si>
  <si>
    <t>Total</t>
  </si>
  <si>
    <t xml:space="preserve">Check Survey </t>
  </si>
  <si>
    <t xml:space="preserve"> Section Length (Km)</t>
  </si>
  <si>
    <t>Submitted for Approval on Dated</t>
  </si>
  <si>
    <t>Approved on Dated</t>
  </si>
  <si>
    <t>AP10</t>
  </si>
  <si>
    <t>AP20</t>
  </si>
  <si>
    <t>AP31</t>
  </si>
  <si>
    <t>AP34</t>
  </si>
  <si>
    <t>Hindrance Record</t>
  </si>
  <si>
    <t>Balance &gt;&gt;</t>
  </si>
  <si>
    <t>Sr. No</t>
  </si>
  <si>
    <t>Loc No</t>
  </si>
  <si>
    <t>Tower Type</t>
  </si>
  <si>
    <t>Foundation Status</t>
  </si>
  <si>
    <t>Hindrance During Foundation Work</t>
  </si>
  <si>
    <t>Start Date</t>
  </si>
  <si>
    <t>End Date</t>
  </si>
  <si>
    <t>Effected Days</t>
  </si>
  <si>
    <t>Farmer Name</t>
  </si>
  <si>
    <t>Village Name</t>
  </si>
  <si>
    <t>Contact No.</t>
  </si>
  <si>
    <t>Tower Erection Status</t>
  </si>
  <si>
    <t>Hindrance During Tower Erection Work</t>
  </si>
  <si>
    <t>1/0</t>
  </si>
  <si>
    <t>DD60+0</t>
  </si>
  <si>
    <t>1/1</t>
  </si>
  <si>
    <t>DB1+18</t>
  </si>
  <si>
    <t>1/2</t>
  </si>
  <si>
    <t>DA-1.5</t>
  </si>
  <si>
    <t>1A/0</t>
  </si>
  <si>
    <t>DD45+0</t>
  </si>
  <si>
    <t>1A/1</t>
  </si>
  <si>
    <t>Completed</t>
  </si>
  <si>
    <t>1A/2</t>
  </si>
  <si>
    <t>1A/3</t>
  </si>
  <si>
    <t>DA-3</t>
  </si>
  <si>
    <t>ROW</t>
  </si>
  <si>
    <t>2/0</t>
  </si>
  <si>
    <t>DD60+3</t>
  </si>
  <si>
    <t>Resolved</t>
  </si>
  <si>
    <t>2/1</t>
  </si>
  <si>
    <t>DA+6</t>
  </si>
  <si>
    <t>2/2</t>
  </si>
  <si>
    <t>DA+9</t>
  </si>
  <si>
    <t>2/3</t>
  </si>
  <si>
    <t>2/4</t>
  </si>
  <si>
    <t>2/5</t>
  </si>
  <si>
    <t>DA+0</t>
  </si>
  <si>
    <t>2/6</t>
  </si>
  <si>
    <t>2A/0</t>
  </si>
  <si>
    <t>DB2+3</t>
  </si>
  <si>
    <t>2A/1</t>
  </si>
  <si>
    <t>2A/2</t>
  </si>
  <si>
    <t>2A/3</t>
  </si>
  <si>
    <t>DA+3</t>
  </si>
  <si>
    <t>2A/4</t>
  </si>
  <si>
    <t>2A/5</t>
  </si>
  <si>
    <t>3/0</t>
  </si>
  <si>
    <t>DC2+9</t>
  </si>
  <si>
    <t>3/1</t>
  </si>
  <si>
    <t>DB1+9</t>
  </si>
  <si>
    <t>3/2</t>
  </si>
  <si>
    <t>3/3</t>
  </si>
  <si>
    <t>3/4</t>
  </si>
  <si>
    <t>3/5</t>
  </si>
  <si>
    <t>3/6</t>
  </si>
  <si>
    <t>3/7</t>
  </si>
  <si>
    <t>3A/0</t>
  </si>
  <si>
    <t>WIP</t>
  </si>
  <si>
    <t>3A/1</t>
  </si>
  <si>
    <t>3A/2</t>
  </si>
  <si>
    <t>3A/3</t>
  </si>
  <si>
    <t>4/0</t>
  </si>
  <si>
    <t>DB2+0</t>
  </si>
  <si>
    <t>4/1</t>
  </si>
  <si>
    <t>4/2</t>
  </si>
  <si>
    <t>4/3</t>
  </si>
  <si>
    <t>4/4</t>
  </si>
  <si>
    <t>4/5</t>
  </si>
  <si>
    <t>4/6</t>
  </si>
  <si>
    <t>4/7</t>
  </si>
  <si>
    <t>DB1+0</t>
  </si>
  <si>
    <t>4/8</t>
  </si>
  <si>
    <t>4/9</t>
  </si>
  <si>
    <t>4/10</t>
  </si>
  <si>
    <t>4/11</t>
  </si>
  <si>
    <t>4/12</t>
  </si>
  <si>
    <t>4/13</t>
  </si>
  <si>
    <t>4/14</t>
  </si>
  <si>
    <t>5/0</t>
  </si>
  <si>
    <t>5/1</t>
  </si>
  <si>
    <t>5/2</t>
  </si>
  <si>
    <t>5/3</t>
  </si>
  <si>
    <t>5/4</t>
  </si>
  <si>
    <t>5/5</t>
  </si>
  <si>
    <t>5/6</t>
  </si>
  <si>
    <t>5/7</t>
  </si>
  <si>
    <t>DB1+3</t>
  </si>
  <si>
    <t>5/8</t>
  </si>
  <si>
    <t>5/9</t>
  </si>
  <si>
    <t>5/10</t>
  </si>
  <si>
    <t>5/11</t>
  </si>
  <si>
    <t>6/0</t>
  </si>
  <si>
    <t>6/1</t>
  </si>
  <si>
    <t>Mohit/ Nanu Ram</t>
  </si>
  <si>
    <t>Winjharwali</t>
  </si>
  <si>
    <t>6/2</t>
  </si>
  <si>
    <t>6/3</t>
  </si>
  <si>
    <t>6/4</t>
  </si>
  <si>
    <t>6/5</t>
  </si>
  <si>
    <t>6/6</t>
  </si>
  <si>
    <t>6/7</t>
  </si>
  <si>
    <t>6/8</t>
  </si>
  <si>
    <t>6/9</t>
  </si>
  <si>
    <t>6/10</t>
  </si>
  <si>
    <t>7/0</t>
  </si>
  <si>
    <t>7/1</t>
  </si>
  <si>
    <t>7/2</t>
  </si>
  <si>
    <t>7/3</t>
  </si>
  <si>
    <t>7/4</t>
  </si>
  <si>
    <t>7/5</t>
  </si>
  <si>
    <t>7/6</t>
  </si>
  <si>
    <t>7/7</t>
  </si>
  <si>
    <t>7/8</t>
  </si>
  <si>
    <t>7/9</t>
  </si>
  <si>
    <t>7/10</t>
  </si>
  <si>
    <t>7/11</t>
  </si>
  <si>
    <t>8/0</t>
  </si>
  <si>
    <t>DC1+0</t>
  </si>
  <si>
    <t>8/1</t>
  </si>
  <si>
    <t>8/2</t>
  </si>
  <si>
    <t>8/3</t>
  </si>
  <si>
    <t>8/4</t>
  </si>
  <si>
    <t>8/5</t>
  </si>
  <si>
    <t>8/6</t>
  </si>
  <si>
    <t>8/7</t>
  </si>
  <si>
    <t>8/8</t>
  </si>
  <si>
    <t>9/0</t>
  </si>
  <si>
    <t>9/1</t>
  </si>
  <si>
    <t>Ratna Ram Siyag</t>
  </si>
  <si>
    <t>Dhirera</t>
  </si>
  <si>
    <t>9/2</t>
  </si>
  <si>
    <t>9/3</t>
  </si>
  <si>
    <t>9/4</t>
  </si>
  <si>
    <t>10/0</t>
  </si>
  <si>
    <t>DD60+25</t>
  </si>
  <si>
    <t>11/0</t>
  </si>
  <si>
    <t>DD60+18</t>
  </si>
  <si>
    <t>11/1</t>
  </si>
  <si>
    <t>11/2</t>
  </si>
  <si>
    <t>11/3</t>
  </si>
  <si>
    <t>Ram Pratap Godara</t>
  </si>
  <si>
    <t>Sahajarasar</t>
  </si>
  <si>
    <t>11/4</t>
  </si>
  <si>
    <t>11/5</t>
  </si>
  <si>
    <t>Jay Kishan Jiyani</t>
  </si>
  <si>
    <t>Hansera</t>
  </si>
  <si>
    <t>11/6</t>
  </si>
  <si>
    <t>11/7</t>
  </si>
  <si>
    <t>Narayan Ram Sharma</t>
  </si>
  <si>
    <t>Surnana</t>
  </si>
  <si>
    <t>11/8</t>
  </si>
  <si>
    <t>Kumbha Ram</t>
  </si>
  <si>
    <t>Khiyrera</t>
  </si>
  <si>
    <t>12/0</t>
  </si>
  <si>
    <t>DC2+0</t>
  </si>
  <si>
    <t>Magga Ram</t>
  </si>
  <si>
    <t>12/1</t>
  </si>
  <si>
    <t>12/2</t>
  </si>
  <si>
    <t>12/3</t>
  </si>
  <si>
    <t>12/4</t>
  </si>
  <si>
    <t>12/5</t>
  </si>
  <si>
    <t>Manful</t>
  </si>
  <si>
    <t>13/0</t>
  </si>
  <si>
    <t>DC1+3</t>
  </si>
  <si>
    <t>13/1</t>
  </si>
  <si>
    <t>14/0</t>
  </si>
  <si>
    <t>15/0</t>
  </si>
  <si>
    <t>16/0</t>
  </si>
  <si>
    <t>16/1</t>
  </si>
  <si>
    <t>16/2</t>
  </si>
  <si>
    <t>16/3</t>
  </si>
  <si>
    <t>17/0</t>
  </si>
  <si>
    <t>18/0</t>
  </si>
  <si>
    <t>18/1</t>
  </si>
  <si>
    <t>18/2</t>
  </si>
  <si>
    <t>Lal Chand Tarad</t>
  </si>
  <si>
    <t>18/3</t>
  </si>
  <si>
    <t>18/4</t>
  </si>
  <si>
    <t>18/5</t>
  </si>
  <si>
    <t>19/0</t>
  </si>
  <si>
    <t>19/1</t>
  </si>
  <si>
    <t>19/2</t>
  </si>
  <si>
    <t>19/3</t>
  </si>
  <si>
    <t>19/4</t>
  </si>
  <si>
    <t>19/5</t>
  </si>
  <si>
    <t>19/6</t>
  </si>
  <si>
    <t>19/7</t>
  </si>
  <si>
    <t>20/0</t>
  </si>
  <si>
    <t>DC1+6</t>
  </si>
  <si>
    <t>20/1</t>
  </si>
  <si>
    <t>20/2</t>
  </si>
  <si>
    <t>20/3</t>
  </si>
  <si>
    <t>20/4</t>
  </si>
  <si>
    <t>20/5</t>
  </si>
  <si>
    <t>20/6</t>
  </si>
  <si>
    <t>20/7</t>
  </si>
  <si>
    <t>20A/0</t>
  </si>
  <si>
    <t>DD45+9</t>
  </si>
  <si>
    <t>21/0</t>
  </si>
  <si>
    <t>DC2+3</t>
  </si>
  <si>
    <t>22/0</t>
  </si>
  <si>
    <t>DD60+6</t>
  </si>
  <si>
    <t>23/0</t>
  </si>
  <si>
    <t>DD60+9</t>
  </si>
  <si>
    <t>23/1</t>
  </si>
  <si>
    <t>23/2</t>
  </si>
  <si>
    <t>23/3</t>
  </si>
  <si>
    <t>23/4</t>
  </si>
  <si>
    <t>24/0</t>
  </si>
  <si>
    <t>25/0</t>
  </si>
  <si>
    <t>25/1</t>
  </si>
  <si>
    <t>26/0</t>
  </si>
  <si>
    <t>DD60+35</t>
  </si>
  <si>
    <t>27/0</t>
  </si>
  <si>
    <t>27/1</t>
  </si>
  <si>
    <t>27/2</t>
  </si>
  <si>
    <t>Sundar Lal Nath</t>
  </si>
  <si>
    <t>Lunkaransar</t>
  </si>
  <si>
    <t>27/3</t>
  </si>
  <si>
    <t>28/0</t>
  </si>
  <si>
    <t>28/1</t>
  </si>
  <si>
    <t>28/2</t>
  </si>
  <si>
    <t>28/3</t>
  </si>
  <si>
    <t>Saraswati W/o Shri Ram</t>
  </si>
  <si>
    <t>Kalu</t>
  </si>
  <si>
    <t>28/4</t>
  </si>
  <si>
    <t>28/5</t>
  </si>
  <si>
    <t>28/6</t>
  </si>
  <si>
    <t>Rajendra Kumar S/o Nanu Ram</t>
  </si>
  <si>
    <t>28/7</t>
  </si>
  <si>
    <t>29/0</t>
  </si>
  <si>
    <t>29/1</t>
  </si>
  <si>
    <t>Nagaraj S/o Bhikhamchand</t>
  </si>
  <si>
    <t>29/2</t>
  </si>
  <si>
    <t>29/3</t>
  </si>
  <si>
    <t>29/4</t>
  </si>
  <si>
    <t>Saraswati W/o Pemaram</t>
  </si>
  <si>
    <t>Gopalyan</t>
  </si>
  <si>
    <t>29/5</t>
  </si>
  <si>
    <t>Omprakash S/o Ramuram
Kailash S/o Ramuram</t>
  </si>
  <si>
    <t>29/6</t>
  </si>
  <si>
    <t>Sumitra Devi W/o Ram Pratap</t>
  </si>
  <si>
    <t>29/7</t>
  </si>
  <si>
    <t>29/8</t>
  </si>
  <si>
    <t>Girdhari Ram S/o Ramdhan</t>
  </si>
  <si>
    <t>29/9</t>
  </si>
  <si>
    <t>Thakshiram S/o Arjanram</t>
  </si>
  <si>
    <t>29/10</t>
  </si>
  <si>
    <t>Hariram S/o Ram Narayan</t>
  </si>
  <si>
    <t>29/11</t>
  </si>
  <si>
    <t>29/12</t>
  </si>
  <si>
    <t>Satyanarayan S/o Jagmalaram</t>
  </si>
  <si>
    <t>29/13</t>
  </si>
  <si>
    <t>29/14</t>
  </si>
  <si>
    <t>29/15</t>
  </si>
  <si>
    <t>29/16</t>
  </si>
  <si>
    <t>29/17</t>
  </si>
  <si>
    <t>29/18</t>
  </si>
  <si>
    <t>29/19</t>
  </si>
  <si>
    <t>29/20</t>
  </si>
  <si>
    <t>29/21</t>
  </si>
  <si>
    <t>29/22</t>
  </si>
  <si>
    <t>30/0</t>
  </si>
  <si>
    <t>30/1</t>
  </si>
  <si>
    <t>30/2</t>
  </si>
  <si>
    <t>30/3</t>
  </si>
  <si>
    <t>30/4</t>
  </si>
  <si>
    <t>30/5</t>
  </si>
  <si>
    <t>30/6</t>
  </si>
  <si>
    <t>30/7</t>
  </si>
  <si>
    <t>30/8</t>
  </si>
  <si>
    <t>30/9</t>
  </si>
  <si>
    <t>Sarita Devi D/o Kanhailal</t>
  </si>
  <si>
    <t>Chhattasar</t>
  </si>
  <si>
    <t>30/10</t>
  </si>
  <si>
    <t>30/11</t>
  </si>
  <si>
    <t>30/12</t>
  </si>
  <si>
    <t>30/13</t>
  </si>
  <si>
    <t>30/14</t>
  </si>
  <si>
    <t>30/15</t>
  </si>
  <si>
    <t>Rajendra S/o Mamraj</t>
  </si>
  <si>
    <t>9829064703
9752095071</t>
  </si>
  <si>
    <t>30/16</t>
  </si>
  <si>
    <t>Kamladevi W/o Chetanram
Miradevi W/o Jaypal</t>
  </si>
  <si>
    <t>30/17</t>
  </si>
  <si>
    <t>Kesaram S/o Shriram
Chhunilal S/o Shriram</t>
  </si>
  <si>
    <t>9879134181
982893117</t>
  </si>
  <si>
    <t>30/18</t>
  </si>
  <si>
    <t>31/0</t>
  </si>
  <si>
    <t>31/1</t>
  </si>
  <si>
    <t>31/2</t>
  </si>
  <si>
    <t>31/3</t>
  </si>
  <si>
    <t>31/4</t>
  </si>
  <si>
    <t>31/5</t>
  </si>
  <si>
    <t>31/6</t>
  </si>
  <si>
    <t>31/7</t>
  </si>
  <si>
    <t>31/8</t>
  </si>
  <si>
    <t>31/9</t>
  </si>
  <si>
    <t>31/10</t>
  </si>
  <si>
    <t>Gorakharam S/o Bhuraram</t>
  </si>
  <si>
    <t>Kagasar</t>
  </si>
  <si>
    <t>31/11</t>
  </si>
  <si>
    <t>31/12</t>
  </si>
  <si>
    <t>31/13</t>
  </si>
  <si>
    <t>31/14</t>
  </si>
  <si>
    <t>31/15</t>
  </si>
  <si>
    <t>31/16</t>
  </si>
  <si>
    <t>31/17</t>
  </si>
  <si>
    <t>31/18</t>
  </si>
  <si>
    <t>31/19</t>
  </si>
  <si>
    <t>31/20</t>
  </si>
  <si>
    <t>31/21</t>
  </si>
  <si>
    <t>31/22</t>
  </si>
  <si>
    <t>31/23</t>
  </si>
  <si>
    <t>31/24</t>
  </si>
  <si>
    <t>31/25</t>
  </si>
  <si>
    <t>31/26</t>
  </si>
  <si>
    <t>31/27</t>
  </si>
  <si>
    <t>32/0</t>
  </si>
  <si>
    <t>32/1</t>
  </si>
  <si>
    <t>32/2</t>
  </si>
  <si>
    <t>32/3</t>
  </si>
  <si>
    <t>32/4</t>
  </si>
  <si>
    <t>32/5</t>
  </si>
  <si>
    <t>32/6</t>
  </si>
  <si>
    <t>32/7</t>
  </si>
  <si>
    <t>32/8</t>
  </si>
  <si>
    <t>32/9</t>
  </si>
  <si>
    <t>32/10</t>
  </si>
  <si>
    <t>33/0</t>
  </si>
  <si>
    <t>33/1</t>
  </si>
  <si>
    <t>33/2</t>
  </si>
  <si>
    <t>33/3</t>
  </si>
  <si>
    <t>33/4</t>
  </si>
  <si>
    <t>33A/0</t>
  </si>
  <si>
    <t>34/0</t>
  </si>
  <si>
    <t>34/1</t>
  </si>
  <si>
    <t>34/2</t>
  </si>
  <si>
    <t>34/3</t>
  </si>
  <si>
    <t>34/4</t>
  </si>
  <si>
    <t>34/5</t>
  </si>
  <si>
    <t>34/6</t>
  </si>
  <si>
    <t>34/7</t>
  </si>
  <si>
    <t>34/8</t>
  </si>
  <si>
    <t>34/9</t>
  </si>
  <si>
    <t>34/10</t>
  </si>
  <si>
    <t>35/0</t>
  </si>
  <si>
    <t>35/1</t>
  </si>
  <si>
    <t>35/2</t>
  </si>
  <si>
    <t>35/3</t>
  </si>
  <si>
    <t>35/4</t>
  </si>
  <si>
    <t>35/5</t>
  </si>
  <si>
    <t>35/6</t>
  </si>
  <si>
    <t>35/7</t>
  </si>
  <si>
    <t>35/8</t>
  </si>
  <si>
    <t>35/9</t>
  </si>
  <si>
    <t>36/0</t>
  </si>
  <si>
    <t>DB1+6</t>
  </si>
  <si>
    <t>36/1</t>
  </si>
  <si>
    <t>36/2</t>
  </si>
  <si>
    <t>36/3</t>
  </si>
  <si>
    <t>36/4</t>
  </si>
  <si>
    <t>36/5</t>
  </si>
  <si>
    <t>36/6</t>
  </si>
  <si>
    <t>36/7</t>
  </si>
  <si>
    <t>36/8</t>
  </si>
  <si>
    <t>36/9</t>
  </si>
  <si>
    <t>37/0</t>
  </si>
  <si>
    <t>37/1</t>
  </si>
  <si>
    <t>37/2</t>
  </si>
  <si>
    <t>37/3</t>
  </si>
  <si>
    <t>37/4</t>
  </si>
  <si>
    <t>37/5</t>
  </si>
  <si>
    <t>37/6</t>
  </si>
  <si>
    <t>37/7</t>
  </si>
  <si>
    <t>37/8</t>
  </si>
  <si>
    <t>37/9</t>
  </si>
  <si>
    <t>37/10</t>
  </si>
  <si>
    <t>38/0</t>
  </si>
  <si>
    <t>38/1</t>
  </si>
  <si>
    <t>38/2</t>
  </si>
  <si>
    <t>39/0</t>
  </si>
  <si>
    <t>DB2+9</t>
  </si>
  <si>
    <t>40/0</t>
  </si>
  <si>
    <t>DC1+9</t>
  </si>
  <si>
    <t>40/1</t>
  </si>
  <si>
    <t>40/2</t>
  </si>
  <si>
    <t>40/3</t>
  </si>
  <si>
    <t>40/4</t>
  </si>
  <si>
    <t>41/0</t>
  </si>
  <si>
    <t>41/1</t>
  </si>
  <si>
    <t>41/2</t>
  </si>
  <si>
    <t>41/3</t>
  </si>
  <si>
    <t>41/4</t>
  </si>
  <si>
    <t>41/5</t>
  </si>
  <si>
    <t>41/6</t>
  </si>
  <si>
    <t>42/0</t>
  </si>
  <si>
    <t>43/0</t>
  </si>
  <si>
    <t>44/0</t>
  </si>
  <si>
    <t>DB2+6</t>
  </si>
  <si>
    <t>44/1</t>
  </si>
  <si>
    <t>45/0</t>
  </si>
  <si>
    <t>46/0</t>
  </si>
  <si>
    <t>47/0</t>
  </si>
  <si>
    <t>Details of Earthing</t>
  </si>
  <si>
    <t>Month</t>
  </si>
  <si>
    <t>Month Sr. No.</t>
  </si>
  <si>
    <t>Loc. No.</t>
  </si>
  <si>
    <t>Type of Tower</t>
  </si>
  <si>
    <t>Type of Classification</t>
  </si>
  <si>
    <t>Start</t>
  </si>
  <si>
    <t>Complete</t>
  </si>
  <si>
    <t>Name of the Contractor</t>
  </si>
  <si>
    <t xml:space="preserve">Name of Supervisor </t>
  </si>
  <si>
    <t>PGCIL Person /Quest</t>
  </si>
  <si>
    <t>June'25</t>
  </si>
  <si>
    <t>M/s. Sanjay Construction</t>
  </si>
  <si>
    <t>Saddam</t>
  </si>
  <si>
    <t>July'25</t>
  </si>
  <si>
    <t>Nov'25</t>
  </si>
  <si>
    <t>Dinesh Kr. Mahto</t>
  </si>
  <si>
    <t>Jan'26</t>
  </si>
  <si>
    <t>Ramshankar</t>
  </si>
  <si>
    <t>Details of Foundation</t>
  </si>
  <si>
    <t>State</t>
  </si>
  <si>
    <t>Village</t>
  </si>
  <si>
    <t>Tehsil</t>
  </si>
  <si>
    <t>District</t>
  </si>
  <si>
    <t>ROW Status
(Yes/No)</t>
  </si>
  <si>
    <t>Action Taken for ROW
(To Be Filled By POWERGRID)</t>
  </si>
  <si>
    <t>Feb'25</t>
  </si>
  <si>
    <t>Sandy</t>
  </si>
  <si>
    <t>M/s. Sanwariya Technical Developers</t>
  </si>
  <si>
    <t>Monu Kumar</t>
  </si>
  <si>
    <t>Rajasthan</t>
  </si>
  <si>
    <t>M/s. MS Construction</t>
  </si>
  <si>
    <t>Sher Singh Rana</t>
  </si>
  <si>
    <t>Mar'25</t>
  </si>
  <si>
    <t>M/s. Choudhari Construction</t>
  </si>
  <si>
    <t>Jagdamba Prasad</t>
  </si>
  <si>
    <t>Narayan Mohoto</t>
  </si>
  <si>
    <t>M/s. ProteK Infra</t>
  </si>
  <si>
    <t>Sujit Choudhary</t>
  </si>
  <si>
    <t>Ankur Gogoi</t>
  </si>
  <si>
    <t>Apr'25</t>
  </si>
  <si>
    <t>Narayan Mohoto/Sonu Kumar</t>
  </si>
  <si>
    <t>M/s. Ruhila Brothers</t>
  </si>
  <si>
    <t>Sujit Choudhary/Ankur Gogoi</t>
  </si>
  <si>
    <t>Sujit Choudhary/Sonu Kumar</t>
  </si>
  <si>
    <t>Sonu Kumar</t>
  </si>
  <si>
    <t>May'25</t>
  </si>
  <si>
    <t>Narayan Mahto</t>
  </si>
  <si>
    <t>Rohit Sharma</t>
  </si>
  <si>
    <t>Ajhar Ali</t>
  </si>
  <si>
    <t>M/s. Karni Kripa Construction Company</t>
  </si>
  <si>
    <t>M/s. Kamla Traders</t>
  </si>
  <si>
    <t>M/s. Protek Infra</t>
  </si>
  <si>
    <t>Dry</t>
  </si>
  <si>
    <t>Chetram</t>
  </si>
  <si>
    <t>M/s. Kuri Construction Company</t>
  </si>
  <si>
    <t>M/s. Om Mahadev</t>
  </si>
  <si>
    <t>Saddam Maliya</t>
  </si>
  <si>
    <t>M/s. Shree Shyam Construction</t>
  </si>
  <si>
    <t>M/s. Veer Tejaji Construction Company</t>
  </si>
  <si>
    <t>M/s. Naganaray Construction Company</t>
  </si>
  <si>
    <t>M/s. Shree Krish Construction</t>
  </si>
  <si>
    <t>Anshu Kumar</t>
  </si>
  <si>
    <t>Aug'25</t>
  </si>
  <si>
    <t>M/s. N V Infra</t>
  </si>
  <si>
    <t>Sep'25</t>
  </si>
  <si>
    <t>Yes</t>
  </si>
  <si>
    <t>Oct'25</t>
  </si>
  <si>
    <t>Raghu Kr. Mahto</t>
  </si>
  <si>
    <t>Deepak Kr. Mahto</t>
  </si>
  <si>
    <t>Narayan Kr. Mahto</t>
  </si>
  <si>
    <t>Montu Biswas</t>
  </si>
  <si>
    <t>Ramesh Kumar Mahto</t>
  </si>
  <si>
    <t>Mantu Bishvash</t>
  </si>
  <si>
    <t>Dec'25</t>
  </si>
  <si>
    <t>Surjit Choudhary</t>
  </si>
  <si>
    <t>Rohit Kumar</t>
  </si>
  <si>
    <t>Dular Chand Mahto</t>
  </si>
  <si>
    <t>Feb'26</t>
  </si>
  <si>
    <t>Mar'26</t>
  </si>
  <si>
    <t>Apr'26</t>
  </si>
  <si>
    <t>Details of Erection</t>
  </si>
  <si>
    <t>Month
Sr. No.</t>
  </si>
  <si>
    <t>Location No.</t>
  </si>
  <si>
    <t>Tower Weight</t>
  </si>
  <si>
    <t>Starting Date</t>
  </si>
  <si>
    <t>Completion Date</t>
  </si>
  <si>
    <t xml:space="preserve"> Gang Name</t>
  </si>
  <si>
    <t>ROW Status (Yes/No)</t>
  </si>
  <si>
    <t>M/s. Kavya Enterprises</t>
  </si>
  <si>
    <t>M/s. Punam Kumari</t>
  </si>
  <si>
    <t>Choturam Meena</t>
  </si>
  <si>
    <t>M/s. Jwala Singh</t>
  </si>
  <si>
    <t>Raj Kishor</t>
  </si>
  <si>
    <t>Mahendra</t>
  </si>
  <si>
    <t>Dhiraj Kumar</t>
  </si>
  <si>
    <t>M/s. Kartik Mahto</t>
  </si>
  <si>
    <t>Kailash Mahto</t>
  </si>
  <si>
    <t>Dinesh Kumar Mahto</t>
  </si>
  <si>
    <t xml:space="preserve">M/s. Jwala Singh </t>
  </si>
  <si>
    <t>M/s. Jwala Singh 2</t>
  </si>
  <si>
    <t>Rakesh Kumar</t>
  </si>
  <si>
    <t>M/s. Punam Kumari 3</t>
  </si>
  <si>
    <t xml:space="preserve">M/s. Company Gang </t>
  </si>
  <si>
    <t>Rohit Mahto</t>
  </si>
  <si>
    <t xml:space="preserve">M/s. Govind Mahto </t>
  </si>
  <si>
    <t>M/s. Punam Kumari 4</t>
  </si>
  <si>
    <t>Deepak Kumar Mahto</t>
  </si>
  <si>
    <t>M/s. Govind Mahto 2</t>
  </si>
  <si>
    <t>Pradeep Luhar</t>
  </si>
  <si>
    <t>M/s. Karni Construction 1</t>
  </si>
  <si>
    <t>Ram Shankar</t>
  </si>
  <si>
    <t>M/s. Karni Construction 2</t>
  </si>
  <si>
    <t>Dheeraj Kumar</t>
  </si>
  <si>
    <t>Dhalchand</t>
  </si>
  <si>
    <t>Narayan Kr .Mahto</t>
  </si>
  <si>
    <t>M/s. Raju Kumar</t>
  </si>
  <si>
    <t>M/s. Shobha Debi</t>
  </si>
  <si>
    <t>M/s. Mohika Costruction</t>
  </si>
  <si>
    <t>M/s. Sunny Construction</t>
  </si>
  <si>
    <t>Sher Singh</t>
  </si>
  <si>
    <t>M/s. Jirwa Debi</t>
  </si>
  <si>
    <t>Dalchand Mahto</t>
  </si>
  <si>
    <t>Dularchand Mahto</t>
  </si>
  <si>
    <t>Hariram Nai</t>
  </si>
  <si>
    <t>M/s. Ganesh Sinha</t>
  </si>
  <si>
    <t>Ramesh</t>
  </si>
  <si>
    <t>M/s. Nirmal Mahto</t>
  </si>
  <si>
    <t>Azhar Ali</t>
  </si>
  <si>
    <t>Raghu Kumar</t>
  </si>
  <si>
    <t>Shankar Lal</t>
  </si>
  <si>
    <t xml:space="preserve">M/s. Kartik Mahto </t>
  </si>
  <si>
    <t xml:space="preserve">M/s. Punam Kumari3 </t>
  </si>
  <si>
    <t xml:space="preserve">M/s. Punam Kumari4 </t>
  </si>
  <si>
    <t>M/s. Govind Mahto 1</t>
  </si>
  <si>
    <t>Smriti Ranjan</t>
  </si>
  <si>
    <t>Ashok Saran</t>
  </si>
  <si>
    <t>AMBARAN</t>
  </si>
  <si>
    <t>CHHATARGARH</t>
  </si>
  <si>
    <t>BIKANER</t>
  </si>
  <si>
    <t>SONPALSAR</t>
  </si>
  <si>
    <t>SARDARSHAHAR</t>
  </si>
  <si>
    <t>CHURU</t>
  </si>
  <si>
    <t>CHHATASAR</t>
  </si>
  <si>
    <t>LUNKARANSAR</t>
  </si>
  <si>
    <t>MALAKSAR</t>
  </si>
  <si>
    <t>Details of Tack Welding</t>
  </si>
  <si>
    <t>CUMM. SR.NO</t>
  </si>
  <si>
    <t>MONTH SR.NO.</t>
  </si>
  <si>
    <t>Name of the Gang</t>
  </si>
  <si>
    <t>RK Construction</t>
  </si>
  <si>
    <t>Mantu Biswas</t>
  </si>
  <si>
    <t>KEC INTERNATIONAL LIMITED</t>
  </si>
  <si>
    <t>TA-512 : 765kV D/C Bikaner IV PS to Siwani II (Part-1) TL</t>
  </si>
  <si>
    <t>Visual Chart</t>
  </si>
  <si>
    <t>S. No.</t>
  </si>
  <si>
    <t>Description</t>
  </si>
  <si>
    <t>UOM</t>
  </si>
  <si>
    <t>Total qty</t>
  </si>
  <si>
    <t>Power Line Crossing</t>
  </si>
  <si>
    <t>Stringing U/P</t>
  </si>
  <si>
    <t>Stringing completed</t>
  </si>
  <si>
    <t>Foundation</t>
  </si>
  <si>
    <t>Nos</t>
  </si>
  <si>
    <t>Tack Welding U/P</t>
  </si>
  <si>
    <t>Tack Welding completed</t>
  </si>
  <si>
    <t>Earthing Rod Type</t>
  </si>
  <si>
    <t>NH / SH Crossing</t>
  </si>
  <si>
    <t>Erection U/P</t>
  </si>
  <si>
    <t>Erection completed</t>
  </si>
  <si>
    <t>Earthing Pipe/Counter Poise</t>
  </si>
  <si>
    <t>Foundation U/P</t>
  </si>
  <si>
    <t>Foundation completed</t>
  </si>
  <si>
    <t>Tower Erection</t>
  </si>
  <si>
    <t>Railway Crossing</t>
  </si>
  <si>
    <t>Angle Tower</t>
  </si>
  <si>
    <t>Rough Sag</t>
  </si>
  <si>
    <t>KM</t>
  </si>
  <si>
    <t>Excavation U/P</t>
  </si>
  <si>
    <t>Excavation completed</t>
  </si>
  <si>
    <t>Final  Sag</t>
  </si>
  <si>
    <t>Canal</t>
  </si>
  <si>
    <t>Earthing completed</t>
  </si>
  <si>
    <t>Hold Xing Proposal</t>
  </si>
  <si>
    <t>Immediate Work Stop By Power Grid</t>
  </si>
  <si>
    <t>Check Survey ROW</t>
  </si>
  <si>
    <t>Gantry</t>
  </si>
  <si>
    <t>132kV</t>
  </si>
  <si>
    <t>Foundation ROW</t>
  </si>
  <si>
    <t>OHTL</t>
  </si>
  <si>
    <t>Bikaner-IV Gantry</t>
  </si>
  <si>
    <t>Erection ROW</t>
  </si>
  <si>
    <t>Stringing ROW</t>
  </si>
  <si>
    <t>400kV</t>
  </si>
  <si>
    <t>RC - 2M</t>
  </si>
  <si>
    <t>ADANI</t>
  </si>
  <si>
    <t>RC - 1M</t>
  </si>
  <si>
    <t>🌿</t>
  </si>
  <si>
    <t>RRVPNL</t>
  </si>
  <si>
    <t>Railway track</t>
  </si>
  <si>
    <t>CANAL &amp; FOREST</t>
  </si>
  <si>
    <t>NH62 &amp; FOREST</t>
  </si>
  <si>
    <t>220kV</t>
  </si>
  <si>
    <t>765kV</t>
  </si>
  <si>
    <t>NH754A</t>
  </si>
  <si>
    <t>POWER GRID</t>
  </si>
  <si>
    <t>SH 6A</t>
  </si>
  <si>
    <t>TP TOWER</t>
  </si>
  <si>
    <t>Petrolium Pipeline</t>
  </si>
  <si>
    <t xml:space="preserve"> </t>
  </si>
  <si>
    <t>RRPVNL</t>
  </si>
  <si>
    <t>2 Nos.</t>
  </si>
  <si>
    <t>SH 7</t>
  </si>
  <si>
    <t>CP TOWER</t>
  </si>
  <si>
    <t>Tentative Tower Summary</t>
  </si>
  <si>
    <t>Qty</t>
  </si>
  <si>
    <t>DDH</t>
  </si>
  <si>
    <t>DA+1.5</t>
  </si>
  <si>
    <t>DB2+18</t>
  </si>
  <si>
    <t>DC1+18</t>
  </si>
  <si>
    <t>DC2+18</t>
  </si>
  <si>
    <t>DD45+18</t>
  </si>
  <si>
    <t>DB2+25</t>
  </si>
  <si>
    <t>DD45+25</t>
  </si>
  <si>
    <t>DD45+3</t>
  </si>
  <si>
    <t>DC2-3</t>
  </si>
  <si>
    <t>DD45+6</t>
  </si>
  <si>
    <t>DC1-3</t>
  </si>
  <si>
    <t>DD45-1.5</t>
  </si>
  <si>
    <t>DD60-3</t>
  </si>
  <si>
    <t>TOTAL</t>
  </si>
  <si>
    <t>Total Towers</t>
  </si>
  <si>
    <t>Tower Erection VS Completed Foundations</t>
  </si>
  <si>
    <t>Foundation Completed</t>
  </si>
  <si>
    <t>Erection Completed</t>
  </si>
  <si>
    <t>Details for balance Locations</t>
  </si>
  <si>
    <t>Haryana</t>
  </si>
  <si>
    <t>Check Survey approval req</t>
  </si>
  <si>
    <t>ULE/RC</t>
  </si>
  <si>
    <t>Forest</t>
  </si>
  <si>
    <t>Balance Location Status</t>
  </si>
  <si>
    <t>Housing Board</t>
  </si>
  <si>
    <t>ROW/Court Case/union</t>
  </si>
  <si>
    <t>TP Tower</t>
  </si>
  <si>
    <t>H Pole Shifting</t>
  </si>
  <si>
    <t>Crop compensation pending</t>
  </si>
  <si>
    <t>Stub Damage Butt joint approval</t>
  </si>
  <si>
    <t>Can  be taken up</t>
  </si>
  <si>
    <t>Deisgn change (112/0) AUX Tower</t>
  </si>
  <si>
    <t>Progress overview (Tower wise breakups)</t>
  </si>
  <si>
    <t>TOT</t>
  </si>
  <si>
    <t>Total Qty in No's</t>
  </si>
  <si>
    <t xml:space="preserve">FDN </t>
  </si>
  <si>
    <t>ERE</t>
  </si>
  <si>
    <t>Comp.</t>
  </si>
  <si>
    <t>Bal.</t>
  </si>
  <si>
    <t>DA+4.5</t>
  </si>
  <si>
    <t>DB1+12</t>
  </si>
  <si>
    <t>DC2+15</t>
  </si>
  <si>
    <t>Contract No. &amp; Date :</t>
  </si>
  <si>
    <t xml:space="preserve">FOUNDATION </t>
  </si>
  <si>
    <t>S.NO.</t>
  </si>
  <si>
    <t>GANG NAME</t>
  </si>
  <si>
    <t>LOC. NO.</t>
  </si>
  <si>
    <t>TYPE</t>
  </si>
  <si>
    <t>CLASSIFICATION</t>
  </si>
  <si>
    <t>D.O.S</t>
  </si>
  <si>
    <t>D.O.C</t>
  </si>
  <si>
    <t>REMARKS</t>
  </si>
  <si>
    <t>No Work front</t>
  </si>
  <si>
    <t>M/s. Choudhary Construction</t>
  </si>
  <si>
    <t>M/s. Karni Kripa Construction</t>
  </si>
  <si>
    <t>ERECTION</t>
  </si>
  <si>
    <t>S.NO</t>
  </si>
  <si>
    <t>GANG</t>
  </si>
  <si>
    <t>T.O.T</t>
  </si>
  <si>
    <t>The location has been under ROW Since 03/02/26.</t>
  </si>
  <si>
    <t xml:space="preserve">STRINGING </t>
  </si>
  <si>
    <t>SECTION</t>
  </si>
  <si>
    <t>LENGTH (KM)</t>
  </si>
  <si>
    <t>OPGW</t>
  </si>
  <si>
    <t>SR.NO</t>
  </si>
  <si>
    <t xml:space="preserve">Earthing </t>
  </si>
  <si>
    <t>T.O.E.</t>
  </si>
  <si>
    <t>Tackwelding</t>
  </si>
  <si>
    <t>Accessories</t>
  </si>
  <si>
    <t>ACD</t>
  </si>
  <si>
    <t>NO/PH/DANGER/ CKT PLATE</t>
  </si>
  <si>
    <t>Details of  NH, River, Railway Line &amp; Power Line crossing Proposals of 765 kV D/C Bikaner IV PS to Siwani II (Part-01) TL</t>
  </si>
  <si>
    <t>NH Crossings</t>
  </si>
  <si>
    <t>Name of NH Being crossed</t>
  </si>
  <si>
    <t>Between AP nos.</t>
  </si>
  <si>
    <t>Proposal submitted by M/s KEC International Ltd on dated</t>
  </si>
  <si>
    <t>Owning Authority</t>
  </si>
  <si>
    <t>Present status</t>
  </si>
  <si>
    <t>Target date for submission</t>
  </si>
  <si>
    <t>NH-62
(Bikaner to Shri Ganga Nagar)</t>
  </si>
  <si>
    <t>AP-14 to AP-15</t>
  </si>
  <si>
    <t>Executive Engineer, NHAI, Bikaner</t>
  </si>
  <si>
    <t>1. Online Submission 04/08/2025, Proposal Submitted NHAI OFFICE Bikaner 10/12/2025</t>
  </si>
  <si>
    <t>NH-754A
(Amritsar to Jam Nagar Expressway)</t>
  </si>
  <si>
    <t>AP-24 to AP-25</t>
  </si>
  <si>
    <t>NHAI, PIU  - Hanumangarh</t>
  </si>
  <si>
    <t xml:space="preserve">1. Online Submission to the PGCIL Office on 25/12/2025, </t>
  </si>
  <si>
    <t>Railway Line Crossings</t>
  </si>
  <si>
    <t>Name of Railway line being crossed</t>
  </si>
  <si>
    <t>Lunkaransar (LKS) to Dulmera (DLC) Railway Station</t>
  </si>
  <si>
    <t>AP-17 to AP-18</t>
  </si>
  <si>
    <t>DRM, Bikaner</t>
  </si>
  <si>
    <t>Details of  Power Line Crossing Proposals of 765 kV D/C Bikaner IV PS to Siwani II (Part-01) TL</t>
  </si>
  <si>
    <t>Name of Powerline being crossed</t>
  </si>
  <si>
    <t>765kV D/C Bikaner - Moga OHTL</t>
  </si>
  <si>
    <t>AP-26 to AP-27</t>
  </si>
  <si>
    <t>Power Grid</t>
  </si>
  <si>
    <t>NOC provided by Power Grid for foundation work.</t>
  </si>
  <si>
    <t>400kV D/C Suratgarh - Bikaner (Adani)</t>
  </si>
  <si>
    <t>AP-10 to AP-11</t>
  </si>
  <si>
    <t>Adani</t>
  </si>
  <si>
    <t>1. Submitted To State Head Adani Transmission Rajasthan (Bikaner) on 08/07/25.
2. Site Inspection done by concern authority on 16/07/25.
3. NOC obtained by Power Grid from Adani on 25/09/25 and allow for foundation work.</t>
  </si>
  <si>
    <t>400kV S/C Suratgarh (Thermal Plant) - Bikaner</t>
  </si>
  <si>
    <t>AP-22 to AP-23</t>
  </si>
  <si>
    <t>RRVPNL, Bikaner</t>
  </si>
  <si>
    <t>1. Submitted To SE (T&amp;C), RRVPNL, Bikaner on 23/06/25.
2. Site Inspection done by concern authority on 26/06/25. 3.NOC obtained by Power Grid from RRVPNL on 27/11/25 and allow for foundation work</t>
  </si>
  <si>
    <t>220kV S/C SUR - BIK</t>
  </si>
  <si>
    <t>AP-20A to AP-21</t>
  </si>
  <si>
    <t>1. Submitted To SE (T&amp;C), RRVPNL, Bikaner on 23/06/25.
2. Site Inspection done by concern authority on 26/06/25.
3. Approved by CE (T&amp;C), RRVPNL, Jodhpur on 17/10/25.  4.NOC obtained by Power Grid from RRVPNL on 01/11/25 and allow for foundation work</t>
  </si>
  <si>
    <t>132kV Halasar to Paltisar Fanta</t>
  </si>
  <si>
    <t>AP-39 to AP-40</t>
  </si>
  <si>
    <t>RRVPNL, Churu</t>
  </si>
  <si>
    <t>NOC obtained by Power Grid from RRVPNL on 09/09/25 and allow for foundation work.</t>
  </si>
  <si>
    <t>132kV S/C Bikaner - Lunkaransar</t>
  </si>
  <si>
    <t>AP-15 to AP-16</t>
  </si>
  <si>
    <t>1. Submitted To SE (T&amp;C), RRVPNL, Bikaner on 23/06/25.
2. Site Inspection done by concern authority on 26/06/25.  3.NOC obtained by Power Grid from RRVPNL on 27/11/25 and allow for foundation work</t>
  </si>
  <si>
    <t>132 KV S/C Halasar-Sardar Shahar</t>
  </si>
  <si>
    <t>AP 45-AP46</t>
  </si>
  <si>
    <t>RRVPNL, Ratangarh</t>
  </si>
  <si>
    <t xml:space="preserve">1.Documents Submission to the PGCIL Office Bikaner 25/11/2025                                        2.Submittedto SE(T&amp;C), RRVPNL Ratangarh on 2/12/2025                                           3.Site Inspection Done by Concern Authority on 23/12/2025                                      4.NOC obtained by Power Grid from RVPN on 13/02/26 and allow for foundation work.     </t>
  </si>
  <si>
    <t>220 KV D/C Ratangarh- Halasar Line</t>
  </si>
  <si>
    <t>1.Documents Submission to the PGCIL Office Bikaner 25/11/2025                                        2.Submittedto SE(T&amp;C), RRVPNL Ratangarh on 2/12/2025                                           3.Site Inspection Done by Concern Authority on 23/12/2025                                      4.NOC obtained by Power Grid from RVPN on 13/02/26 and allow for foundation work.</t>
  </si>
  <si>
    <t>400 KV S/C Suratgarh(SSPTT)-Ratangarh</t>
  </si>
  <si>
    <t>AP 46-AP47</t>
  </si>
  <si>
    <t>24/12/2025</t>
  </si>
  <si>
    <t>ACME</t>
  </si>
  <si>
    <t>Oil &amp; Gas Pipe Line Crossings</t>
  </si>
  <si>
    <t>Name of Oil &amp; Gas Pipe Line being crossed</t>
  </si>
  <si>
    <t>HMPL (MUNDRA - BHATINDA) Petrolium Pipe Line</t>
  </si>
  <si>
    <t>AP-33A to AP-34</t>
  </si>
  <si>
    <t>HPCL - Mittal Pipelines Ltd, Bhatinda</t>
  </si>
  <si>
    <t>1. Submitted to Power Grid for submission to concern authority on 08/08/25.                 2.HMPL Engineer Site Visit 17/10/2025</t>
  </si>
  <si>
    <t>Canal Crossings</t>
  </si>
  <si>
    <t>Name of Canal being crossed</t>
  </si>
  <si>
    <t>Bikaner Lift Canal (Indra Gandhi)</t>
  </si>
  <si>
    <t>12/5 to AP-13</t>
  </si>
  <si>
    <t>IGNP, Bikaner</t>
  </si>
  <si>
    <t>NOC obtained by Power Grid from Canal Department on 09/09/25 and allow for foundation work.</t>
  </si>
  <si>
    <t>PTCC</t>
  </si>
  <si>
    <t>Name of Organization</t>
  </si>
  <si>
    <t>PTCC(Power Telecommunication Cordination Committee)</t>
  </si>
  <si>
    <t>Gantry to AP-47</t>
  </si>
  <si>
    <t>25/02/2026</t>
  </si>
  <si>
    <t>Submitted to Power Grid on 25/02/26</t>
  </si>
  <si>
    <t xml:space="preserve">Details of Stringing </t>
  </si>
  <si>
    <t>Section</t>
  </si>
  <si>
    <t>From</t>
  </si>
  <si>
    <t>To</t>
  </si>
  <si>
    <t>Length in Km's</t>
  </si>
  <si>
    <t>Cum. Length in Km's</t>
  </si>
  <si>
    <t>Insulator Hoisting</t>
  </si>
  <si>
    <t>Paying Out Start</t>
  </si>
  <si>
    <t>Paying Out Completed</t>
  </si>
  <si>
    <t>Final sag</t>
  </si>
  <si>
    <t>Details of OPGW Stringing</t>
  </si>
  <si>
    <t>Cum. Sr.No.</t>
  </si>
  <si>
    <t>Month Sr.No.</t>
  </si>
  <si>
    <t>Section Length in Km's</t>
  </si>
  <si>
    <t>Drum Length in Km's</t>
  </si>
  <si>
    <t>Cum. Drum Length in Km's</t>
  </si>
  <si>
    <t>Details of Accessories</t>
  </si>
  <si>
    <t>Danger Plate</t>
  </si>
  <si>
    <t>Number Plate</t>
  </si>
  <si>
    <t>Phase Plate</t>
  </si>
  <si>
    <t>Circuit Plate</t>
  </si>
  <si>
    <t>Anti Climbing device</t>
  </si>
  <si>
    <t>Details of Shield Wire Earthing</t>
  </si>
  <si>
    <t xml:space="preserve">  CLIENT :- POWERGRID SIWANI TRANSMISSION LIMITED</t>
  </si>
  <si>
    <t>NAME OF PROJECT :- Bikaner-IV PS TO Siwani 765KV D/C (2nd) Transmission Line Part-01</t>
  </si>
  <si>
    <t xml:space="preserve"> M/s. KEC INTERNATIONAL LIMITED</t>
  </si>
  <si>
    <t xml:space="preserve"> CHECK SURVEY TOWER SCHEDULE SECTION:- PS GANTRY TO AP44 LENGTH :- 123.174 KM</t>
  </si>
  <si>
    <t xml:space="preserve">KEC/TA512/BSTL/TS/ REV.0    </t>
  </si>
  <si>
    <t>AP No.</t>
  </si>
  <si>
    <t>TOWER No.</t>
  </si>
  <si>
    <t>TYPE OF TOWER</t>
  </si>
  <si>
    <t>For Visual Chart</t>
  </si>
  <si>
    <t>RAISED CHIMNEY</t>
  </si>
  <si>
    <t>Section Length (m)</t>
  </si>
  <si>
    <t>SPAN
(Mtr)</t>
  </si>
  <si>
    <t>CUMULATIVE SPAN</t>
  </si>
  <si>
    <t>R.L (Mtr)</t>
  </si>
  <si>
    <t>DEVIATION ANGLE (Deg)</t>
  </si>
  <si>
    <t>Sum of Adjacent Spans</t>
  </si>
  <si>
    <t>WIND SPAN (Mtr)</t>
  </si>
  <si>
    <t>WEIGHT SPAN IN  Mtr (Cold)</t>
  </si>
  <si>
    <t>WEIGHT SPAN IN Mtr (Hot)</t>
  </si>
  <si>
    <t>UTM Coordinates(43)</t>
  </si>
  <si>
    <t>CROSSING DETAILS</t>
  </si>
  <si>
    <t>HT of Tower (Mtr)</t>
  </si>
  <si>
    <t>Tehsil Name</t>
  </si>
  <si>
    <t>District Name</t>
  </si>
  <si>
    <t>Left</t>
  </si>
  <si>
    <t>Right</t>
  </si>
  <si>
    <t xml:space="preserve"> Easting (m)</t>
  </si>
  <si>
    <t>Y  Northing (m)</t>
  </si>
  <si>
    <t/>
  </si>
  <si>
    <t>KELAN</t>
  </si>
  <si>
    <t>AP-1</t>
  </si>
  <si>
    <t xml:space="preserve"> 2° 34' 45"LT</t>
  </si>
  <si>
    <t>SS BOUNDARY, 11KV, TAR ROAD, NEW 132KV DC LINE  KELAN TO BAJJU.</t>
  </si>
  <si>
    <t>HUT, CT</t>
  </si>
  <si>
    <t>AP-1A</t>
  </si>
  <si>
    <t xml:space="preserve"> 44° 22' 1"LT</t>
  </si>
  <si>
    <t>CT</t>
  </si>
  <si>
    <t>AP-2</t>
  </si>
  <si>
    <t xml:space="preserve"> 54° 40' 44"LT</t>
  </si>
  <si>
    <t>AP-2A</t>
  </si>
  <si>
    <t xml:space="preserve"> 14° 28' 44"RT</t>
  </si>
  <si>
    <t>HUT</t>
  </si>
  <si>
    <t>AP-3</t>
  </si>
  <si>
    <t xml:space="preserve"> 26° 34' 5"LT</t>
  </si>
  <si>
    <t>RAJASAR BHATIYAN</t>
  </si>
  <si>
    <t>AP-3A</t>
  </si>
  <si>
    <t xml:space="preserve"> 37° 22' 6"RT</t>
  </si>
  <si>
    <t>HOUSE</t>
  </si>
  <si>
    <t>AP-4</t>
  </si>
  <si>
    <t xml:space="preserve"> 14° 45' 47"RT</t>
  </si>
  <si>
    <t>Cart track, Hut &amp; Well</t>
  </si>
  <si>
    <t>Cart track</t>
  </si>
  <si>
    <t>Water tank</t>
  </si>
  <si>
    <t>Hut</t>
  </si>
  <si>
    <t>MAKADASAR</t>
  </si>
  <si>
    <t>Hut &amp; Water tank</t>
  </si>
  <si>
    <t>BINJHARWALI</t>
  </si>
  <si>
    <t>AP-5</t>
  </si>
  <si>
    <t xml:space="preserve"> 0° 48' 12"RT</t>
  </si>
  <si>
    <t>Metal road</t>
  </si>
  <si>
    <t>AP-6</t>
  </si>
  <si>
    <t xml:space="preserve"> 5° 57' 41"LT</t>
  </si>
  <si>
    <t>Fencing</t>
  </si>
  <si>
    <t>SODHWALI</t>
  </si>
  <si>
    <t>Cart track &amp; 11kV</t>
  </si>
  <si>
    <t>AP-7</t>
  </si>
  <si>
    <t xml:space="preserve"> 0° 4' 54"LT</t>
  </si>
  <si>
    <t>DUDIWALI</t>
  </si>
  <si>
    <t>DOODIMU KLERA</t>
  </si>
  <si>
    <t>AP-8</t>
  </si>
  <si>
    <t xml:space="preserve"> 16° 13' 27"LT</t>
  </si>
  <si>
    <t>DOODIMUKLERA</t>
  </si>
  <si>
    <t>11kV line &amp; Cart track</t>
  </si>
  <si>
    <t>JAISAN</t>
  </si>
  <si>
    <t>SADHERAN</t>
  </si>
  <si>
    <t>DHEERERAN</t>
  </si>
  <si>
    <t>Cart track &amp; Fence</t>
  </si>
  <si>
    <t>AP-9</t>
  </si>
  <si>
    <t xml:space="preserve"> 5° 18' 49"RT</t>
  </si>
  <si>
    <t>11kV line</t>
  </si>
  <si>
    <t>Metal road &amp; Fence</t>
  </si>
  <si>
    <t>Fence</t>
  </si>
  <si>
    <t>AP-10</t>
  </si>
  <si>
    <t xml:space="preserve"> 33° 23' 40"RT</t>
  </si>
  <si>
    <t>400 KV DC SURATGARAH - BIKANER OHTL (ADANI) TL</t>
  </si>
  <si>
    <t>AP-11</t>
  </si>
  <si>
    <t xml:space="preserve"> 33° 22' 56"LT</t>
  </si>
  <si>
    <t>SHARAH BEECHHARWAS</t>
  </si>
  <si>
    <t>SHARAH BOOCHAWAS</t>
  </si>
  <si>
    <t>AP-12</t>
  </si>
  <si>
    <t xml:space="preserve"> 24° 56' 43"RT</t>
  </si>
  <si>
    <t>Fence &amp; Cart track</t>
  </si>
  <si>
    <t>HANSHERA</t>
  </si>
  <si>
    <t>11kV line, Canel, Fence &amp; Cart track</t>
  </si>
  <si>
    <t>AP-13</t>
  </si>
  <si>
    <t xml:space="preserve"> 20° 45' 52"RT</t>
  </si>
  <si>
    <t>11kV line &amp; fence</t>
  </si>
  <si>
    <t>AP-14</t>
  </si>
  <si>
    <t xml:space="preserve"> 19° 15' 9"RT</t>
  </si>
  <si>
    <t>NH-62, 33kV line &amp; 11kV line</t>
  </si>
  <si>
    <t>AP-15</t>
  </si>
  <si>
    <t xml:space="preserve"> 20° 44' 43"LT</t>
  </si>
  <si>
    <t>Ex. 132 KV SC BIKANER - LUNKARANSAR OHTL TL</t>
  </si>
  <si>
    <t>AP-16</t>
  </si>
  <si>
    <t xml:space="preserve"> 12° 18' 16"LT</t>
  </si>
  <si>
    <t>JAKHARWALA</t>
  </si>
  <si>
    <t>AP-17</t>
  </si>
  <si>
    <t xml:space="preserve"> 19° 7' 45"RT</t>
  </si>
  <si>
    <t>AP-18</t>
  </si>
  <si>
    <t xml:space="preserve"> 26° 28' 8"LT</t>
  </si>
  <si>
    <t>SURANA</t>
  </si>
  <si>
    <t xml:space="preserve">33kV line &amp; 11kV </t>
  </si>
  <si>
    <t>AP-19</t>
  </si>
  <si>
    <t xml:space="preserve"> 28° 29' 2"LT</t>
  </si>
  <si>
    <t>KAKARICHCHHA</t>
  </si>
  <si>
    <t>AP-20</t>
  </si>
  <si>
    <t xml:space="preserve"> 16° 21' 47"RT</t>
  </si>
  <si>
    <t>KALKAL MUKLERA</t>
  </si>
  <si>
    <t>11kV line &amp; Metal road</t>
  </si>
  <si>
    <t>AP-20A</t>
  </si>
  <si>
    <t xml:space="preserve"> 40° 06' 27"RT</t>
  </si>
  <si>
    <t>220 KV S/C LINE SUR-BIK TL</t>
  </si>
  <si>
    <t>AP-21</t>
  </si>
  <si>
    <t xml:space="preserve"> 28° 54' 20"LT</t>
  </si>
  <si>
    <t>AP-22</t>
  </si>
  <si>
    <t xml:space="preserve"> 21° 33' 56"RT</t>
  </si>
  <si>
    <t>400KV S/C SURATGARH THERMAL PLANT-BIKANER OHTL</t>
  </si>
  <si>
    <t>AP-23</t>
  </si>
  <si>
    <t xml:space="preserve"> 26° 10' 47"LT</t>
  </si>
  <si>
    <t>DHANI BHOPALARAM</t>
  </si>
  <si>
    <t>Water Tank</t>
  </si>
  <si>
    <t>AP-24</t>
  </si>
  <si>
    <t xml:space="preserve"> 25° 14' 38"RT</t>
  </si>
  <si>
    <t>UCHHRANGDESAR</t>
  </si>
  <si>
    <t>NH 754A-AMRITSAR TO JAMNAGAR EXPRESSWAY &amp; Fencing &amp; 11KV LINE</t>
  </si>
  <si>
    <t>AP-25</t>
  </si>
  <si>
    <t xml:space="preserve"> 28° 25' 33"LT</t>
  </si>
  <si>
    <t>AP-26</t>
  </si>
  <si>
    <t xml:space="preserve"> 27° 53' 8"RT</t>
  </si>
  <si>
    <t>765KV D/C BIKANER -MOGA OHTL  (Earthwire removal required)</t>
  </si>
  <si>
    <t>AP-27</t>
  </si>
  <si>
    <t xml:space="preserve"> 46° 27' 18"LT</t>
  </si>
  <si>
    <t>AP-28</t>
  </si>
  <si>
    <t xml:space="preserve"> 10° 12' 18"LT</t>
  </si>
  <si>
    <t>SH 6A road, 33kV line, 11kV line, Fencing &amp; Water tank</t>
  </si>
  <si>
    <t>11kV line &amp; Fencing</t>
  </si>
  <si>
    <t>KALOO</t>
  </si>
  <si>
    <t>Water tank, Hut &amp; Cart track</t>
  </si>
  <si>
    <t>AP-29</t>
  </si>
  <si>
    <t xml:space="preserve"> 7° 39' 26"RT</t>
  </si>
  <si>
    <t>CART TRACK</t>
  </si>
  <si>
    <t>CART TRACK, HOUSE</t>
  </si>
  <si>
    <t>CART TRACK, WATER TANK</t>
  </si>
  <si>
    <t>WATER TANK, HUT</t>
  </si>
  <si>
    <t>GARABDESAR</t>
  </si>
  <si>
    <t>CART TRACK, 11KV LINE</t>
  </si>
  <si>
    <t>CART TRACK, 11KV LINE, WATER TANK</t>
  </si>
  <si>
    <t>RAJPURA HUDAAN</t>
  </si>
  <si>
    <t>AP-30</t>
  </si>
  <si>
    <t xml:space="preserve"> 9° 18' 50"RT</t>
  </si>
  <si>
    <t>CART TRACK, WELL, WATER TANK, HUT, PUMP HOUSE</t>
  </si>
  <si>
    <t>WATER TANK</t>
  </si>
  <si>
    <t>AP-31</t>
  </si>
  <si>
    <t xml:space="preserve"> 7° 5' 9"LT</t>
  </si>
  <si>
    <t>KAGASAR</t>
  </si>
  <si>
    <t>METAL ROAD, WATER TANK</t>
  </si>
  <si>
    <t>KANWALASAR</t>
  </si>
  <si>
    <t>DHEERASAR</t>
  </si>
  <si>
    <t>11KV LINE</t>
  </si>
  <si>
    <t>11KV LINE, WATER TANK</t>
  </si>
  <si>
    <t>11KV LINE, BORE WELL</t>
  </si>
  <si>
    <t>MALSISAR</t>
  </si>
  <si>
    <t>WATER TANK, CART TRACK</t>
  </si>
  <si>
    <t>HUT, 11KV LINE</t>
  </si>
  <si>
    <t>AP-32</t>
  </si>
  <si>
    <t xml:space="preserve"> 8° 3' 32"LT</t>
  </si>
  <si>
    <t>BORE, HUT, 11KV</t>
  </si>
  <si>
    <t>KEEKASAR</t>
  </si>
  <si>
    <t>11KV</t>
  </si>
  <si>
    <t>11KV, 33KV, CT</t>
  </si>
  <si>
    <t>PH, BORE, 11KV LINE, 11KV TF</t>
  </si>
  <si>
    <t>11KV, METAL ROAD, WATER TANK</t>
  </si>
  <si>
    <t>CT, 11KV, WATER TANK</t>
  </si>
  <si>
    <t>11KV, METAL ROAD</t>
  </si>
  <si>
    <t>AP-33</t>
  </si>
  <si>
    <t xml:space="preserve"> 10° 40' 8"RT</t>
  </si>
  <si>
    <t>11KV, 33KV</t>
  </si>
  <si>
    <t>CT, 11KV</t>
  </si>
  <si>
    <t>RANGAISAR</t>
  </si>
  <si>
    <t>AP-33A</t>
  </si>
  <si>
    <t xml:space="preserve"> 33° 38' 31"RT</t>
  </si>
  <si>
    <t>HMPL (MUNDRA-BHATINDA) PETRLOEUM PIPELINE, 11KV, CT, BORE</t>
  </si>
  <si>
    <t>AP-34</t>
  </si>
  <si>
    <t xml:space="preserve"> 38° 2' 52"LT</t>
  </si>
  <si>
    <t>11KV, CT</t>
  </si>
  <si>
    <t>LODSAR</t>
  </si>
  <si>
    <t>NAHARSARA</t>
  </si>
  <si>
    <t>AP-35</t>
  </si>
  <si>
    <t xml:space="preserve"> 3° 37' 34"RT</t>
  </si>
  <si>
    <t>11KV (2)</t>
  </si>
  <si>
    <t>AP-36</t>
  </si>
  <si>
    <t xml:space="preserve"> 0° 36' 30"RT</t>
  </si>
  <si>
    <t>METAL ROAD, 11KV (2), 33KV</t>
  </si>
  <si>
    <t>CT (2)</t>
  </si>
  <si>
    <t>CT, COW HUT</t>
  </si>
  <si>
    <t>AP-37</t>
  </si>
  <si>
    <t xml:space="preserve"> 4° 21' 52"RT</t>
  </si>
  <si>
    <t>HALASAR</t>
  </si>
  <si>
    <t>11KV, BORE</t>
  </si>
  <si>
    <t>MALSAR</t>
  </si>
  <si>
    <t>WATER TANK, CT, 11KV, 11KV CHOK</t>
  </si>
  <si>
    <t>LT, CT, 11KV</t>
  </si>
  <si>
    <t>AP-38</t>
  </si>
  <si>
    <t xml:space="preserve"> 11° 35' 6"LT</t>
  </si>
  <si>
    <t>AP-39</t>
  </si>
  <si>
    <t xml:space="preserve"> 8° 36' 50"LT</t>
  </si>
  <si>
    <t>132KV D/C HALASAR-PALTISAR FANTA TL, 11KV</t>
  </si>
  <si>
    <t>AP-40</t>
  </si>
  <si>
    <t xml:space="preserve"> 19° 32' 59"RT</t>
  </si>
  <si>
    <t>HUT, 11KV</t>
  </si>
  <si>
    <t>AP-41</t>
  </si>
  <si>
    <t xml:space="preserve"> 20° 46' 32"LT</t>
  </si>
  <si>
    <t>AP-42</t>
  </si>
  <si>
    <t xml:space="preserve"> 4° 32' 3"RT</t>
  </si>
  <si>
    <t>33KV S/C (HALASAR-SARDARSHAHAR TL) T93-94</t>
  </si>
  <si>
    <t>AP-43</t>
  </si>
  <si>
    <t xml:space="preserve"> 19° 16' 20"RT</t>
  </si>
  <si>
    <t>SH-7 SARDARSHAHAR-HANUMANGARH, 33KV, DHABA, 11KV</t>
  </si>
  <si>
    <t>AP-44</t>
  </si>
  <si>
    <t xml:space="preserve"> 7° 59' 3"RT</t>
  </si>
  <si>
    <t>AP-45</t>
  </si>
  <si>
    <t xml:space="preserve"> 25° 37' 10"LT</t>
  </si>
  <si>
    <t>132KV S/C Line,
220KV D/C Line,
HOUSE</t>
  </si>
  <si>
    <t>AP-46</t>
  </si>
  <si>
    <t xml:space="preserve"> 0° 52' 56"LT</t>
  </si>
  <si>
    <t>400 KV S/C SURATGARH- BIKANER LINE (I),
400 KV S/C SURATGARH- BIKANER LINE(II)</t>
  </si>
  <si>
    <t>AP-47</t>
  </si>
  <si>
    <t>RC 1M (No. - 01)</t>
  </si>
  <si>
    <t>DC2+6</t>
  </si>
  <si>
    <t>DD45-3</t>
  </si>
  <si>
    <t>RC 2M (No. - 01)</t>
  </si>
  <si>
    <t>RC 2M (No. - 02)</t>
  </si>
  <si>
    <t>Project Code</t>
  </si>
  <si>
    <t>Project Name</t>
  </si>
  <si>
    <t>Client Name</t>
  </si>
  <si>
    <t>NOA Start Date</t>
  </si>
  <si>
    <t>LOA End Date</t>
  </si>
  <si>
    <t>Planning Engineer/Manager</t>
  </si>
  <si>
    <t>PCH</t>
  </si>
  <si>
    <t>Regional Manager</t>
  </si>
  <si>
    <t>Project Manager</t>
  </si>
  <si>
    <t>Section Incharge</t>
  </si>
  <si>
    <t>Supervisor</t>
  </si>
  <si>
    <t>TA 512</t>
  </si>
  <si>
    <t>765KV D/C Bikaner IV PS - Siwani II TL</t>
  </si>
  <si>
    <t>PGCIL</t>
  </si>
  <si>
    <t>Saurabh Katiyar</t>
  </si>
  <si>
    <t>Mr Sanjay Kumar Gupta</t>
  </si>
  <si>
    <t>Mr Atul Kumar Gupta</t>
  </si>
  <si>
    <t>Tamojit Bandyopadhyay</t>
  </si>
  <si>
    <t>Dhiraj kumar</t>
  </si>
  <si>
    <t>Suraji Kumar</t>
  </si>
  <si>
    <t>Rajkishor muni</t>
  </si>
  <si>
    <t>Babasaheb Kushare</t>
  </si>
  <si>
    <t>Mahendra Vishvakarma</t>
  </si>
  <si>
    <t>Dular chand</t>
  </si>
  <si>
    <t>Sher singh Rana</t>
  </si>
  <si>
    <t>Deepak Kumar Mahata</t>
  </si>
  <si>
    <t>Narayan Mahto 1</t>
  </si>
  <si>
    <t>Sujit Chowdhury</t>
  </si>
  <si>
    <t>Chet Ram</t>
  </si>
  <si>
    <t>Ramesh Kumar Mahato</t>
  </si>
  <si>
    <t>Narayan Kumar Mahto 2</t>
  </si>
  <si>
    <t>Rohit Kumar Mahto</t>
  </si>
  <si>
    <t>Ajaru Deen</t>
  </si>
  <si>
    <t>Sadam</t>
  </si>
  <si>
    <t>CONTRACTOR: Kalpataru Power Transmission Limited</t>
  </si>
  <si>
    <t xml:space="preserve">Proposed 765kV D/C Sikar II S/S - Aligarh S/S Transmission Line ,Part-3 
</t>
  </si>
  <si>
    <t>AS PER APPROVED CHECK SURVEY</t>
  </si>
  <si>
    <t>SL- No-</t>
  </si>
  <si>
    <t>New AP NO</t>
  </si>
  <si>
    <t>Angle of Deviation</t>
  </si>
  <si>
    <t>Span</t>
  </si>
  <si>
    <t xml:space="preserve">Sectional Length </t>
  </si>
  <si>
    <t>Detail survey Approval date</t>
  </si>
  <si>
    <t>Check survey completion date</t>
  </si>
  <si>
    <t>Foundation classification</t>
  </si>
  <si>
    <t>Soil investigation date</t>
  </si>
  <si>
    <t>Foundation  dates</t>
  </si>
  <si>
    <t>Tower erection dates</t>
  </si>
  <si>
    <t>Earthing</t>
  </si>
  <si>
    <t>Tac welding</t>
  </si>
  <si>
    <t>Stringing</t>
  </si>
  <si>
    <t>Final checking offer date</t>
  </si>
  <si>
    <t>Completion</t>
  </si>
  <si>
    <t>AP-183/0</t>
  </si>
  <si>
    <t>LT 50° 52' 49"</t>
  </si>
  <si>
    <t>AP-184/0</t>
  </si>
  <si>
    <t>LT 53° 56' 30"</t>
  </si>
  <si>
    <t>AP-185/0</t>
  </si>
  <si>
    <t>DD45+15</t>
  </si>
  <si>
    <t>RT 32° 16' 54"</t>
  </si>
  <si>
    <t>AP-186/0</t>
  </si>
  <si>
    <t>RT 42° 30' 3"</t>
  </si>
  <si>
    <t>186/1</t>
  </si>
  <si>
    <t>DRY</t>
  </si>
  <si>
    <t>186/2</t>
  </si>
  <si>
    <t>WET</t>
  </si>
  <si>
    <t>186/3</t>
  </si>
  <si>
    <t>186/4</t>
  </si>
  <si>
    <t>AP-187/0</t>
  </si>
  <si>
    <t>RT 0° 11' 28"</t>
  </si>
  <si>
    <t>187/1</t>
  </si>
  <si>
    <t>AP-188/0</t>
  </si>
  <si>
    <t>LT 2° 51' 51"</t>
  </si>
  <si>
    <t>AP-188A/0</t>
  </si>
  <si>
    <t>188A/1</t>
  </si>
  <si>
    <t>AP-189/0</t>
  </si>
  <si>
    <t>LT 4° 8' 51"</t>
  </si>
  <si>
    <t>AP-190/0</t>
  </si>
  <si>
    <t>LT 24° 11' 8"</t>
  </si>
  <si>
    <t>190/1</t>
  </si>
  <si>
    <t>AP-191/0</t>
  </si>
  <si>
    <t>RT 16° 53' 23"</t>
  </si>
  <si>
    <t>AP-192/0</t>
  </si>
  <si>
    <t>LT 25° 55' 28"</t>
  </si>
  <si>
    <t>192/1</t>
  </si>
  <si>
    <t>AP-193/0</t>
  </si>
  <si>
    <t>RT 18° 42' 41"</t>
  </si>
  <si>
    <t>AP-194/0</t>
  </si>
  <si>
    <t>RT 11° 47' 10"</t>
  </si>
  <si>
    <t>194/1</t>
  </si>
  <si>
    <t>194/2</t>
  </si>
  <si>
    <t>AP-195/0</t>
  </si>
  <si>
    <t>LT 3° 6' 0"</t>
  </si>
  <si>
    <t>AP-196/0</t>
  </si>
  <si>
    <t>DB2+12</t>
  </si>
  <si>
    <t>LT 7° 20' 59"</t>
  </si>
  <si>
    <t>196/1</t>
  </si>
  <si>
    <t>AP-197/0</t>
  </si>
  <si>
    <t>RT 7° 12' 59"</t>
  </si>
  <si>
    <t>197/1</t>
  </si>
  <si>
    <t>197/2</t>
  </si>
  <si>
    <t>197/3</t>
  </si>
  <si>
    <t>197/4</t>
  </si>
  <si>
    <t>197/5</t>
  </si>
  <si>
    <t>AP-198/0</t>
  </si>
  <si>
    <t>RT 4° 55' 28"</t>
  </si>
  <si>
    <t>AP-199/0</t>
  </si>
  <si>
    <t>LT 2° 55' 58"</t>
  </si>
  <si>
    <t>199/1</t>
  </si>
  <si>
    <t>199/2</t>
  </si>
  <si>
    <t>AP-200/0</t>
  </si>
  <si>
    <t>RT 5° 13' 33"</t>
  </si>
  <si>
    <t>AP-201/0</t>
  </si>
  <si>
    <t>LT 11° 0' 51"</t>
  </si>
  <si>
    <t>AP-202/0</t>
  </si>
  <si>
    <t>LT 14° 6' 30"</t>
  </si>
  <si>
    <t>AP-203/0</t>
  </si>
  <si>
    <t>RT 17° 48' 16"</t>
  </si>
  <si>
    <t>203/1</t>
  </si>
  <si>
    <t>203/2</t>
  </si>
  <si>
    <t>203/3</t>
  </si>
  <si>
    <t>AP-204/0</t>
  </si>
  <si>
    <t>LT 21° 18' 44"</t>
  </si>
  <si>
    <t>204/1</t>
  </si>
  <si>
    <t>204/2</t>
  </si>
  <si>
    <t>AP-204A/0</t>
  </si>
  <si>
    <t>204A/1</t>
  </si>
  <si>
    <t>AP-205/0</t>
  </si>
  <si>
    <t>RT 39° 34' 20"</t>
  </si>
  <si>
    <t>205/1</t>
  </si>
  <si>
    <t>AP-206/0</t>
  </si>
  <si>
    <t>LT 33° 25' 42"</t>
  </si>
  <si>
    <t>206/1</t>
  </si>
  <si>
    <t>206/2</t>
  </si>
  <si>
    <t>206/3</t>
  </si>
  <si>
    <t>206/4</t>
  </si>
  <si>
    <t>206/5</t>
  </si>
  <si>
    <t>206/6</t>
  </si>
  <si>
    <t>206/7</t>
  </si>
  <si>
    <t>FS</t>
  </si>
  <si>
    <t>206/8</t>
  </si>
  <si>
    <t>AP-207/0</t>
  </si>
  <si>
    <t>RT 38° 57' 27"</t>
  </si>
  <si>
    <t>AP-207A/0</t>
  </si>
  <si>
    <t>LT 41° 40' 10"</t>
  </si>
  <si>
    <t>207A/1</t>
  </si>
  <si>
    <t>AP-208/0</t>
  </si>
  <si>
    <t>RT 48° 5' 46"</t>
  </si>
  <si>
    <t>208/1</t>
  </si>
  <si>
    <t>AP-209/0</t>
  </si>
  <si>
    <t>LT 10° 43' 58"</t>
  </si>
  <si>
    <t>209/1</t>
  </si>
  <si>
    <t>209/2</t>
  </si>
  <si>
    <t>209/3</t>
  </si>
  <si>
    <t>AP-209A/0</t>
  </si>
  <si>
    <t>LT 18° 11' 42"</t>
  </si>
  <si>
    <t>AP-210/0</t>
  </si>
  <si>
    <t>LT 42° 25' 7"</t>
  </si>
  <si>
    <t>AP-211/0</t>
  </si>
  <si>
    <t>RT 24° 51' 11"</t>
  </si>
  <si>
    <t>211/1</t>
  </si>
  <si>
    <t>PS</t>
  </si>
  <si>
    <t>211/2</t>
  </si>
  <si>
    <t>211/3</t>
  </si>
  <si>
    <t>July'22</t>
  </si>
  <si>
    <t>211/4</t>
  </si>
  <si>
    <t>211/5</t>
  </si>
  <si>
    <t>211/6</t>
  </si>
  <si>
    <t>211/7</t>
  </si>
  <si>
    <t>211/8</t>
  </si>
  <si>
    <t>211/9</t>
  </si>
  <si>
    <t>211/10</t>
  </si>
  <si>
    <t>211/11</t>
  </si>
  <si>
    <t>AP-212/0</t>
  </si>
  <si>
    <t>LT 13° 41' 29"</t>
  </si>
  <si>
    <t>212/1</t>
  </si>
  <si>
    <t>212/2</t>
  </si>
  <si>
    <t>AP-213/0</t>
  </si>
  <si>
    <t>LT 38° 26' 14"</t>
  </si>
  <si>
    <t>213/1</t>
  </si>
  <si>
    <t>AP-214/0</t>
  </si>
  <si>
    <t>RT 54° 31' 38"</t>
  </si>
  <si>
    <t>214/1</t>
  </si>
  <si>
    <t>214/2</t>
  </si>
  <si>
    <t>214/3</t>
  </si>
  <si>
    <t>214/4</t>
  </si>
  <si>
    <t>214/5</t>
  </si>
  <si>
    <t>214/6</t>
  </si>
  <si>
    <t>214/7</t>
  </si>
  <si>
    <t>214/8</t>
  </si>
  <si>
    <t>214/9</t>
  </si>
  <si>
    <t>AP-215/0</t>
  </si>
  <si>
    <t>RT 9° 53' 57"</t>
  </si>
  <si>
    <t>215/1</t>
  </si>
  <si>
    <t>215/2</t>
  </si>
  <si>
    <t>215/3</t>
  </si>
  <si>
    <t>215/4</t>
  </si>
  <si>
    <t>215/5</t>
  </si>
  <si>
    <t>AP-216/0</t>
  </si>
  <si>
    <t>LT 21° 58' 14"</t>
  </si>
  <si>
    <t>216/1</t>
  </si>
  <si>
    <t>216/2</t>
  </si>
  <si>
    <t>216/3</t>
  </si>
  <si>
    <t>216/4</t>
  </si>
  <si>
    <t>216/5</t>
  </si>
  <si>
    <t>216/6</t>
  </si>
  <si>
    <t>216/7</t>
  </si>
  <si>
    <t>216/8</t>
  </si>
  <si>
    <t>216/9</t>
  </si>
  <si>
    <t>216/10</t>
  </si>
  <si>
    <t>216/11</t>
  </si>
  <si>
    <t>216/12</t>
  </si>
  <si>
    <t>AP-217/0</t>
  </si>
  <si>
    <t>RT 0° 51' 48"</t>
  </si>
  <si>
    <t>AP-218/0</t>
  </si>
  <si>
    <t>LT 23° 26' 54"</t>
  </si>
  <si>
    <t>218/1</t>
  </si>
  <si>
    <t>218/2</t>
  </si>
  <si>
    <t>218/3</t>
  </si>
  <si>
    <t>218/4</t>
  </si>
  <si>
    <t>AP-219/0</t>
  </si>
  <si>
    <t>RT 9° 35' 15"</t>
  </si>
  <si>
    <t>219/1</t>
  </si>
  <si>
    <t>219/2</t>
  </si>
  <si>
    <t>AP-220/0</t>
  </si>
  <si>
    <t>LT 14° 26' 15"</t>
  </si>
  <si>
    <t>220/1</t>
  </si>
  <si>
    <t>AP-221/0</t>
  </si>
  <si>
    <t>RT 10° 5' 27"</t>
  </si>
  <si>
    <t>AP-222/0</t>
  </si>
  <si>
    <t>RT 8° 20' 1"</t>
  </si>
  <si>
    <t>AP-223/0</t>
  </si>
  <si>
    <t>LT 6° 24' 29"</t>
  </si>
  <si>
    <t>AP-224/0</t>
  </si>
  <si>
    <t>RT 1° 25' 38"</t>
  </si>
  <si>
    <t>224A/1</t>
  </si>
  <si>
    <t>224A/2</t>
  </si>
  <si>
    <t>224A/3</t>
  </si>
  <si>
    <t>224A/4</t>
  </si>
  <si>
    <t>224A/5</t>
  </si>
  <si>
    <t>224/6</t>
  </si>
  <si>
    <t>AP-225/0</t>
  </si>
  <si>
    <t>RT 11° 17' 47"</t>
  </si>
  <si>
    <t>225/1</t>
  </si>
  <si>
    <t>225/2</t>
  </si>
  <si>
    <t>225/3</t>
  </si>
  <si>
    <t>225/4</t>
  </si>
  <si>
    <t>225/5</t>
  </si>
  <si>
    <t>225/6</t>
  </si>
  <si>
    <t>225/7</t>
  </si>
  <si>
    <t>AP-226/0</t>
  </si>
  <si>
    <t>LT 11° 19' 59"</t>
  </si>
  <si>
    <t>226/1</t>
  </si>
  <si>
    <t>226/2</t>
  </si>
  <si>
    <t>ps</t>
  </si>
  <si>
    <t>226/3</t>
  </si>
  <si>
    <t>226/4</t>
  </si>
  <si>
    <t>226/5</t>
  </si>
  <si>
    <t>226/6</t>
  </si>
  <si>
    <t>226/7</t>
  </si>
  <si>
    <t>226/8</t>
  </si>
  <si>
    <t>226/9</t>
  </si>
  <si>
    <t>226/10</t>
  </si>
  <si>
    <t>226/11</t>
  </si>
  <si>
    <t>AP-227/0</t>
  </si>
  <si>
    <t>RT 17° 38' 14"</t>
  </si>
  <si>
    <t>227/1</t>
  </si>
  <si>
    <t>227/2</t>
  </si>
  <si>
    <t>227/3</t>
  </si>
  <si>
    <t>AP-228/0</t>
  </si>
  <si>
    <t>RT 3° 6' 5"</t>
  </si>
  <si>
    <t>AP-229/0</t>
  </si>
  <si>
    <t>LT 0° 34' 29"</t>
  </si>
  <si>
    <t>229/1</t>
  </si>
  <si>
    <t>229/2</t>
  </si>
  <si>
    <t>229/3</t>
  </si>
  <si>
    <t>229/4</t>
  </si>
  <si>
    <t>229/5</t>
  </si>
  <si>
    <t>229/6</t>
  </si>
  <si>
    <t>229/7</t>
  </si>
  <si>
    <t>229/8</t>
  </si>
  <si>
    <t>229/9</t>
  </si>
  <si>
    <t>229/10</t>
  </si>
  <si>
    <t>WET-PADDY</t>
  </si>
  <si>
    <t>229/11</t>
  </si>
  <si>
    <t>AP-230/0</t>
  </si>
  <si>
    <t>LT 45° 26' 6"</t>
  </si>
  <si>
    <t>AP-231/0</t>
  </si>
  <si>
    <t>RT 48° 42' 59"</t>
  </si>
  <si>
    <t>231/1</t>
  </si>
  <si>
    <t>231/2</t>
  </si>
  <si>
    <t>231/3</t>
  </si>
  <si>
    <t>231/4</t>
  </si>
  <si>
    <t>231/5</t>
  </si>
  <si>
    <t>AP-232/0</t>
  </si>
  <si>
    <t>LT 16° 14' 12"</t>
  </si>
  <si>
    <t>232/1</t>
  </si>
  <si>
    <t>232/2</t>
  </si>
  <si>
    <t>232/3</t>
  </si>
  <si>
    <t>232/4</t>
  </si>
  <si>
    <t>232/5</t>
  </si>
  <si>
    <t>232/6</t>
  </si>
  <si>
    <t>232/7</t>
  </si>
  <si>
    <t>26-06-201</t>
  </si>
  <si>
    <t>AP-233/0</t>
  </si>
  <si>
    <t>LT 12° 38' 53"</t>
  </si>
  <si>
    <t>AP-234/0</t>
  </si>
  <si>
    <t>RT 5° 54' 51"</t>
  </si>
  <si>
    <t>234/1</t>
  </si>
  <si>
    <t>234/2</t>
  </si>
  <si>
    <t>234/3</t>
  </si>
  <si>
    <t>234/4</t>
  </si>
  <si>
    <t>234/5</t>
  </si>
  <si>
    <t>234/6</t>
  </si>
  <si>
    <t>234/7</t>
  </si>
  <si>
    <t>234/8</t>
  </si>
  <si>
    <t>234/9</t>
  </si>
  <si>
    <t>234/10</t>
  </si>
  <si>
    <t>234/11</t>
  </si>
  <si>
    <t>AP-235/0</t>
  </si>
  <si>
    <t>LT 13° 36' 10"</t>
  </si>
  <si>
    <t>AP-236/0</t>
  </si>
  <si>
    <t>RT 2° 28' 33"</t>
  </si>
  <si>
    <t>236/1</t>
  </si>
  <si>
    <t>236/2</t>
  </si>
  <si>
    <t>236/3</t>
  </si>
  <si>
    <t>AP-237/0</t>
  </si>
  <si>
    <t>LT 6° 10' 33"</t>
  </si>
  <si>
    <t>AP-238/0</t>
  </si>
  <si>
    <t>RT 42° 22' 40"</t>
  </si>
  <si>
    <t>238/1</t>
  </si>
  <si>
    <t>238/2</t>
  </si>
  <si>
    <t>AP-239/0</t>
  </si>
  <si>
    <t>LT 15° 59' 39"</t>
  </si>
  <si>
    <t>AP-240/0</t>
  </si>
  <si>
    <t>RT 18° 8' 12"</t>
  </si>
  <si>
    <t>AP-241/0</t>
  </si>
  <si>
    <t>LT 48° 57' 31"</t>
  </si>
  <si>
    <t>AP-242/0</t>
  </si>
  <si>
    <t>RT 45° 0' 27"</t>
  </si>
  <si>
    <t>AP-243/0</t>
  </si>
  <si>
    <t>DD45+12</t>
  </si>
  <si>
    <t>LT 36° 12' 37"</t>
  </si>
  <si>
    <t>243/1</t>
  </si>
  <si>
    <t>243/2</t>
  </si>
  <si>
    <t>243/3</t>
  </si>
  <si>
    <t>AP-244/0</t>
  </si>
  <si>
    <t>DD60(Aux)+3</t>
  </si>
  <si>
    <t>LT 93° 2' 19"</t>
  </si>
  <si>
    <t>STORE :- 1:  Kosi Kalan, Uttar Pradesh,       2:  Hodal, Haryana</t>
  </si>
  <si>
    <t>STUBS &amp; TOWER PARTS (RECEIVED)</t>
  </si>
  <si>
    <t>SL NO</t>
  </si>
  <si>
    <t>DESCRIPTION</t>
  </si>
  <si>
    <t>UNIT</t>
  </si>
  <si>
    <t xml:space="preserve">Total LOA Qty. </t>
  </si>
  <si>
    <t xml:space="preserve">Cumulative  Qty. as per Check Survey  </t>
  </si>
  <si>
    <t xml:space="preserve">Cumulative Released for Supply </t>
  </si>
  <si>
    <t xml:space="preserve">Unit </t>
  </si>
  <si>
    <t xml:space="preserve">RECEIVED Qty. </t>
  </si>
  <si>
    <t>TOTAL RECEIVED</t>
  </si>
  <si>
    <t xml:space="preserve">Total Received   </t>
  </si>
  <si>
    <t>Issued From Store</t>
  </si>
  <si>
    <t xml:space="preserve">Consumed </t>
  </si>
  <si>
    <t xml:space="preserve">Balance at Store </t>
  </si>
  <si>
    <t xml:space="preserve">Balance Req. from Plant </t>
  </si>
  <si>
    <t>HT</t>
  </si>
  <si>
    <t>MS</t>
  </si>
  <si>
    <t>STUBS</t>
  </si>
  <si>
    <t>A</t>
  </si>
  <si>
    <t>DA-TYPE</t>
  </si>
  <si>
    <t>DA TYPE NORMAL STUB</t>
  </si>
  <si>
    <t>Sets</t>
  </si>
  <si>
    <t>+1M RC STUB</t>
  </si>
  <si>
    <t xml:space="preserve">.+1.5 M RC Stub Extenssion </t>
  </si>
  <si>
    <t xml:space="preserve">.+2.5 M RC Stub Extenssion </t>
  </si>
  <si>
    <t xml:space="preserve">.+3 M RC Stub Extenssion </t>
  </si>
  <si>
    <t>B</t>
  </si>
  <si>
    <t>DB-TYPE</t>
  </si>
  <si>
    <t>DB1 TYPE NORMAL STUB(Up to +9 M Extension)</t>
  </si>
  <si>
    <t>DB1 TYPE NORMAL STUB( +18 M to +25 M Extension)</t>
  </si>
  <si>
    <t>DB2 TYPE NORMAL STUB(Up to +9 M Extension)</t>
  </si>
  <si>
    <t>DB2 TYPE NORMAL STUB( +18 M to +25 M Extension)</t>
  </si>
  <si>
    <t>C</t>
  </si>
  <si>
    <t>DC-TYPE</t>
  </si>
  <si>
    <t>DC1 TYPE NORMAL STUB(Up to +9 M Extension)</t>
  </si>
  <si>
    <t>DC1 TYPE NORMAL STUB( +18 M to +25 M Extension)</t>
  </si>
  <si>
    <t>DC2 TYPE NORMAL STUB(Up to +9 M Extension)</t>
  </si>
  <si>
    <t>DC2 TYPE NORMAL STUB( +18 M to +25 M Extension)</t>
  </si>
  <si>
    <t>D</t>
  </si>
  <si>
    <t>DD-TYPE</t>
  </si>
  <si>
    <t>DD45 TYPE NORMAL STUB(Up to +9 M Extension)</t>
  </si>
  <si>
    <t>DD45 TYPE NORMAL STUB(+18/25 Extension)</t>
  </si>
  <si>
    <t>DD60 TYPE NORMAL STUB(Up to +9 M Extension)</t>
  </si>
  <si>
    <t>DD60 (+18/25) NORMAL STUB</t>
  </si>
  <si>
    <t>DD60+30M NORMAL STUB</t>
  </si>
  <si>
    <t>DD60+35M NORMAL STUB</t>
  </si>
  <si>
    <t>TOWER PARTS</t>
  </si>
  <si>
    <t>DA TYPE</t>
  </si>
  <si>
    <t>BASIC BODY</t>
  </si>
  <si>
    <t>-6M EXTENSION ONLY</t>
  </si>
  <si>
    <t>-4.5M EXTENSION ONLY</t>
  </si>
  <si>
    <t>-3M EXTENSION ONLY</t>
  </si>
  <si>
    <t>-1.5M EXTENSION ONLY</t>
  </si>
  <si>
    <t>0M EXTENSION ONLY</t>
  </si>
  <si>
    <t>+1.5M EXTENSION ONLY</t>
  </si>
  <si>
    <t>+3M EXTENSION ONLY</t>
  </si>
  <si>
    <t>+4.5M EXTENSION ONLY</t>
  </si>
  <si>
    <t>+6M EXTENSION ONLY</t>
  </si>
  <si>
    <t>+9M EXTENSION ONLY</t>
  </si>
  <si>
    <t>Plan at -3M Level</t>
  </si>
  <si>
    <t>DB - TYPE</t>
  </si>
  <si>
    <t>i</t>
  </si>
  <si>
    <t>DB1 TYPE</t>
  </si>
  <si>
    <t>+0M EXTENSION ONLY</t>
  </si>
  <si>
    <t xml:space="preserve"> EXTENSION ONLY</t>
  </si>
  <si>
    <t>ii</t>
  </si>
  <si>
    <t>DB2 TYPE</t>
  </si>
  <si>
    <t>DC - TYPE</t>
  </si>
  <si>
    <t>DC1 TYPE</t>
  </si>
  <si>
    <t>.+18M EXTENSION ONLY</t>
  </si>
  <si>
    <t>DC2 TYPE</t>
  </si>
  <si>
    <t>DD - TYPE</t>
  </si>
  <si>
    <t>DD45 TYPE</t>
  </si>
  <si>
    <t>+18M EXTENSION ONLY</t>
  </si>
  <si>
    <t>+25M EXTENSION ONLY</t>
  </si>
  <si>
    <t>DD60 TYPE</t>
  </si>
  <si>
    <t>+30M EXTENSION ONLY</t>
  </si>
  <si>
    <t xml:space="preserve">DETAILS OF POWER LINE CROSSING </t>
  </si>
  <si>
    <t>Crossing Location</t>
  </si>
  <si>
    <t>Crossing Span</t>
  </si>
  <si>
    <t>Details of crossing</t>
  </si>
  <si>
    <t>Owner</t>
  </si>
  <si>
    <t>Status of proposal</t>
  </si>
  <si>
    <t>Erection</t>
  </si>
  <si>
    <t>Remarks/Critical Needs</t>
  </si>
  <si>
    <t>Target</t>
  </si>
  <si>
    <t>Requirement</t>
  </si>
  <si>
    <t>Material Availability</t>
  </si>
  <si>
    <t>Submission</t>
  </si>
  <si>
    <t>Approval</t>
  </si>
  <si>
    <t>End</t>
  </si>
  <si>
    <t>Stub</t>
  </si>
  <si>
    <t>Steel</t>
  </si>
  <si>
    <t>Cement</t>
  </si>
  <si>
    <t>Gang</t>
  </si>
  <si>
    <t>Tower</t>
  </si>
  <si>
    <t>BNA</t>
  </si>
  <si>
    <t>H/ware</t>
  </si>
  <si>
    <t>AP 187</t>
  </si>
  <si>
    <t>AP 188</t>
  </si>
  <si>
    <t>66kV D/C</t>
  </si>
  <si>
    <t>AP 189</t>
  </si>
  <si>
    <t>AP 190</t>
  </si>
  <si>
    <t>220kV D/C</t>
  </si>
  <si>
    <t>AP 191</t>
  </si>
  <si>
    <t>AP 192</t>
  </si>
  <si>
    <t>220kV S/C</t>
  </si>
  <si>
    <t>AP 193</t>
  </si>
  <si>
    <t>AP 194</t>
  </si>
  <si>
    <t xml:space="preserve"> 400kV S/C</t>
  </si>
  <si>
    <t>AP 195</t>
  </si>
  <si>
    <t>AP 196</t>
  </si>
  <si>
    <t>AP 207</t>
  </si>
  <si>
    <t>207/1</t>
  </si>
  <si>
    <t>66kV S/C</t>
  </si>
  <si>
    <t>AP 210</t>
  </si>
  <si>
    <t>AP 211</t>
  </si>
  <si>
    <t xml:space="preserve">400KV D/C AGR - BWE </t>
  </si>
  <si>
    <t>AP 213</t>
  </si>
  <si>
    <t>AP 214</t>
  </si>
  <si>
    <t xml:space="preserve">765KV S/C AGR - JTK  </t>
  </si>
  <si>
    <t>AP 217</t>
  </si>
  <si>
    <t>AP 218</t>
  </si>
  <si>
    <t>AP 230</t>
  </si>
  <si>
    <t>AP 231</t>
  </si>
  <si>
    <t>765 kV S/C</t>
  </si>
  <si>
    <t>AP 235</t>
  </si>
  <si>
    <t>AP 236</t>
  </si>
  <si>
    <t>500HVDC LINE BLA - BWD</t>
  </si>
  <si>
    <t>AP 237</t>
  </si>
  <si>
    <t>AP 238</t>
  </si>
  <si>
    <t>400KV D/C MNP - BCB</t>
  </si>
  <si>
    <t>AP 239</t>
  </si>
  <si>
    <t>AP 240</t>
  </si>
  <si>
    <t>400KV D/C KNP - BCB</t>
  </si>
  <si>
    <t>AP 241</t>
  </si>
  <si>
    <t>AP 242</t>
  </si>
  <si>
    <t>400KV S/C KNP - BCB</t>
  </si>
  <si>
    <t>400KV DC Khetri Sikar Transmission Line</t>
  </si>
  <si>
    <t>Hardware and Conductor Supply and Consumption</t>
  </si>
  <si>
    <t>Name of the Item</t>
  </si>
  <si>
    <t>Required Qty.</t>
  </si>
  <si>
    <t>Receipt Qty.</t>
  </si>
  <si>
    <t>Balance Required Qty.</t>
  </si>
  <si>
    <t>Insulators</t>
  </si>
  <si>
    <t>120KN Long rod</t>
  </si>
  <si>
    <t>No's</t>
  </si>
  <si>
    <t>160KN Long rod</t>
  </si>
  <si>
    <t>120KN Pilot</t>
  </si>
  <si>
    <t>Conductor (AL59 Moose)</t>
  </si>
  <si>
    <t>Hardware for Conductor</t>
  </si>
  <si>
    <t>Single "I" Suspension fittings</t>
  </si>
  <si>
    <t>Set</t>
  </si>
  <si>
    <t>DT fittings</t>
  </si>
  <si>
    <t>Single "I" Pilot fittings</t>
  </si>
  <si>
    <t>VD for Moose Conductor</t>
  </si>
  <si>
    <t>Twin Rigid Spacer</t>
  </si>
  <si>
    <t>Twin Bundle Spacer</t>
  </si>
  <si>
    <t>MSJ for Conductor</t>
  </si>
  <si>
    <t>Repaire Sleeve</t>
  </si>
  <si>
    <t>Earthwire</t>
  </si>
  <si>
    <t>Hardware for Earthwire</t>
  </si>
  <si>
    <t>Suspension Clamp for Earthwire</t>
  </si>
  <si>
    <t>Tension Clamp for Earthwire</t>
  </si>
  <si>
    <t>VD for Earthwire</t>
  </si>
  <si>
    <t>MSJ for Eartwire</t>
  </si>
  <si>
    <t>Flexible AL Bond</t>
  </si>
  <si>
    <t>VD for OPGW</t>
  </si>
  <si>
    <t xml:space="preserve">Downlead Clamp Assembly </t>
  </si>
  <si>
    <t>Suspension Clamp Assembly</t>
  </si>
  <si>
    <t>Dead End Tension Clamp Assembly</t>
  </si>
  <si>
    <t>Tension fittings assemby for Joint box</t>
  </si>
  <si>
    <t>Tenssion fittings assembly for Pas Through</t>
  </si>
  <si>
    <t xml:space="preserve">Tension fittings assembly on Suspension tower </t>
  </si>
  <si>
    <t>Joint Boxes</t>
  </si>
  <si>
    <t xml:space="preserve">Accessories </t>
  </si>
  <si>
    <t>Phase Plate - R</t>
  </si>
  <si>
    <t>Phase Plate - Y</t>
  </si>
  <si>
    <t>Phase Plate - B</t>
  </si>
  <si>
    <t>Circuit Plate -1</t>
  </si>
  <si>
    <t>Circuit Plate -2</t>
  </si>
  <si>
    <t>Bird Guard</t>
  </si>
  <si>
    <t>1. Approved By Power Grid RHQ (Engineering).
2. Submitted through online on 02/07/2025.
3. Site Inspection done by concern authority on 23/07/25.  4. Approval Optained Power Grid by Railway Authority.</t>
  </si>
  <si>
    <r>
      <t xml:space="preserve">DA+0/+3/+6/+9/-1.5/-3 Extn - 51/71/54/44/18/12 Nos.
DB1+0/+3/+6/+9 Extn - 9/3/1/2 Nos.
DB2+0/+3/+6/+9 Extn - 6/3/1/1 Nos.
DC1+0/+3/+6 Extn - 3/1/1Nos.
DC2+0/+3/+9 Extn - 3/1/1 Nos.                                                                                  DC2+0 - 1 Nos.(TP Tower)
DD1+0/+9 Extn - 2/2 Nos.                                                                                        
DD2+0/+3/+18/+25/+35 Extn - 1/1/1/1/2 Nos.                                                </t>
    </r>
    <r>
      <rPr>
        <b/>
        <sz val="11"/>
        <color theme="1"/>
        <rFont val="Calibri"/>
      </rPr>
      <t xml:space="preserve">                                          (12937.29 MT received)</t>
    </r>
  </si>
  <si>
    <t>02/30</t>
  </si>
  <si>
    <t>220KVD/C LINE KELAN TO BAJJU TL</t>
  </si>
  <si>
    <t>1/0- 1/1</t>
  </si>
  <si>
    <t>1.Documents Submission to PGCIL Office for Review and Approval Pending by PGCIL Engineering 24/12/2025              2.PGCIL Approved on 03/04/2026                                        3.Submitted to Concern Authority (220KV Line)ACME &amp; PGCIL on 04/04/2026</t>
  </si>
  <si>
    <t>Civil Aviation</t>
  </si>
  <si>
    <t>Airport Authority of India</t>
  </si>
  <si>
    <t>AAI</t>
  </si>
  <si>
    <t>Submitted to Concern Authority by Power Grid</t>
  </si>
  <si>
    <t>02/60</t>
  </si>
  <si>
    <t>Pit AB Steel Binding WIP</t>
  </si>
  <si>
    <t>Pit Dressing WIP</t>
  </si>
  <si>
    <t>Pit Excavation WIP</t>
  </si>
  <si>
    <t>Pit D PCC &amp; Pit A Steel Binding Complete</t>
  </si>
  <si>
    <t>Middle Xarm Complete</t>
  </si>
  <si>
    <t>2nd Section WIP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</si>
</sst>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_ * #,##0.00_ ;_ * \-#,##0.00_ ;_ * &quot;-&quot;??_ ;_ @_ "/>
    <numFmt numFmtId="165" formatCode="d/m/yyyy"/>
    <numFmt numFmtId="166" formatCode="_(* #,##0.000_);_(* \(#,##0.000\);_(* &quot;-&quot;???_);_(@_)"/>
    <numFmt numFmtId="167" formatCode="0.000"/>
    <numFmt numFmtId="168" formatCode="_ * #,##0.000_ ;_ * \-#,##0.000_ ;_ * &quot;-&quot;??_ ;_ @_ "/>
    <numFmt numFmtId="169" formatCode="[$-409]dd\-mmm\-yy"/>
    <numFmt numFmtId="170" formatCode="[$-409]d\-mmm\-yyyy"/>
    <numFmt numFmtId="171" formatCode="[$-409]d\-mmm\-yy"/>
    <numFmt numFmtId="172" formatCode="[$-F800]dddd\,\ mmmm\ dd\,\ yyyy"/>
    <numFmt numFmtId="173" formatCode="_ * #,##0_ ;_ * \-#,##0_ ;_ * &quot;-&quot;??_ ;_ @_ "/>
    <numFmt numFmtId="174" formatCode="_(* #,##0_);_(* \(#,##0\);_(* &quot;-&quot;???_);_(@_)"/>
  </numFmts>
  <fonts count="56">
    <font>
      <sz val="11"/>
      <color theme="1"/>
      <name val="Calibri"/>
      <scheme val="minor"/>
    </font>
    <font>
      <b/>
      <u/>
      <sz val="14"/>
      <color theme="1"/>
      <name val="Lucida Bright"/>
    </font>
    <font>
      <sz val="11"/>
      <name val="Calibri"/>
    </font>
    <font>
      <b/>
      <u/>
      <sz val="12"/>
      <color theme="1"/>
      <name val="Lucida Bright"/>
    </font>
    <font>
      <b/>
      <sz val="12"/>
      <color theme="1"/>
      <name val="Calibri"/>
    </font>
    <font>
      <b/>
      <u/>
      <sz val="12"/>
      <color theme="1"/>
      <name val="Lucida Bright"/>
    </font>
    <font>
      <b/>
      <sz val="11"/>
      <color theme="1"/>
      <name val="Lucida Bright"/>
    </font>
    <font>
      <sz val="11"/>
      <color theme="1"/>
      <name val="Lucida Bright"/>
    </font>
    <font>
      <sz val="11"/>
      <color theme="1"/>
      <name val="Calibri"/>
    </font>
    <font>
      <b/>
      <u/>
      <sz val="11"/>
      <color rgb="FF000000"/>
      <name val="Book Antiqua"/>
    </font>
    <font>
      <b/>
      <sz val="11"/>
      <color rgb="FF000000"/>
      <name val="Book Antiqua"/>
    </font>
    <font>
      <sz val="11"/>
      <color theme="1"/>
      <name val="Book Antiqua"/>
    </font>
    <font>
      <b/>
      <sz val="14"/>
      <color theme="1"/>
      <name val="Calibri"/>
    </font>
    <font>
      <sz val="10"/>
      <color theme="1"/>
      <name val="Cambria"/>
    </font>
    <font>
      <sz val="9"/>
      <color theme="1"/>
      <name val="Calibri"/>
    </font>
    <font>
      <b/>
      <sz val="11"/>
      <color rgb="FF17365D"/>
      <name val="Calibri"/>
    </font>
    <font>
      <b/>
      <sz val="11"/>
      <color theme="1"/>
      <name val="Calibri"/>
    </font>
    <font>
      <sz val="10"/>
      <color theme="1"/>
      <name val="Arial"/>
    </font>
    <font>
      <sz val="11"/>
      <color rgb="FF000000"/>
      <name val="Calibri"/>
    </font>
    <font>
      <sz val="10"/>
      <color rgb="FF000000"/>
      <name val="Lucida Bright"/>
    </font>
    <font>
      <b/>
      <sz val="11"/>
      <color rgb="FFFF0000"/>
      <name val="Calibri"/>
    </font>
    <font>
      <sz val="12"/>
      <color theme="1"/>
      <name val="Calibri"/>
    </font>
    <font>
      <sz val="10"/>
      <color theme="1"/>
      <name val="Calibri"/>
    </font>
    <font>
      <b/>
      <sz val="26"/>
      <color theme="1"/>
      <name val="Calibri"/>
    </font>
    <font>
      <b/>
      <sz val="18"/>
      <color theme="1"/>
      <name val="Calibri"/>
    </font>
    <font>
      <b/>
      <sz val="10"/>
      <color theme="1"/>
      <name val="Calibri"/>
    </font>
    <font>
      <b/>
      <sz val="16"/>
      <color theme="1"/>
      <name val="Calibri"/>
    </font>
    <font>
      <sz val="10"/>
      <color rgb="FFFF0000"/>
      <name val="Calibri"/>
    </font>
    <font>
      <sz val="9"/>
      <color theme="1"/>
      <name val="Times New Roman"/>
    </font>
    <font>
      <b/>
      <sz val="10"/>
      <color rgb="FFFF0000"/>
      <name val="Calibri"/>
    </font>
    <font>
      <b/>
      <sz val="11"/>
      <color rgb="FFC00000"/>
      <name val="Calibri"/>
    </font>
    <font>
      <b/>
      <sz val="12"/>
      <color rgb="FFC00000"/>
      <name val="Calibri"/>
    </font>
    <font>
      <b/>
      <sz val="10"/>
      <color rgb="FFFF0000"/>
      <name val="Arial"/>
    </font>
    <font>
      <sz val="9"/>
      <color theme="0"/>
      <name val="Times New Roman"/>
    </font>
    <font>
      <b/>
      <sz val="16"/>
      <color rgb="FF00B050"/>
      <name val="+mn-ea"/>
    </font>
    <font>
      <sz val="10"/>
      <color rgb="FFA5A5A5"/>
      <name val="Calibri"/>
    </font>
    <font>
      <sz val="9"/>
      <color rgb="FF000000"/>
      <name val="Calibri"/>
    </font>
    <font>
      <sz val="14"/>
      <color theme="1"/>
      <name val="Calibri"/>
    </font>
    <font>
      <sz val="8"/>
      <color theme="1"/>
      <name val="Tahoma"/>
    </font>
    <font>
      <sz val="11"/>
      <color theme="1"/>
      <name val="Times New Roman"/>
    </font>
    <font>
      <b/>
      <sz val="14"/>
      <color theme="1"/>
      <name val="Tahoma"/>
    </font>
    <font>
      <b/>
      <sz val="11"/>
      <color theme="1"/>
      <name val="Tahoma"/>
    </font>
    <font>
      <b/>
      <sz val="10"/>
      <color theme="1"/>
      <name val="Tahoma"/>
    </font>
    <font>
      <b/>
      <sz val="9"/>
      <color theme="1"/>
      <name val="Tahoma"/>
    </font>
    <font>
      <sz val="10"/>
      <color theme="1"/>
      <name val="Tahoma"/>
    </font>
    <font>
      <b/>
      <sz val="10"/>
      <color rgb="FFFF0000"/>
      <name val="Tahoma"/>
    </font>
    <font>
      <sz val="11"/>
      <color theme="1"/>
      <name val="Aptos Narrow"/>
    </font>
    <font>
      <sz val="11"/>
      <color theme="1"/>
      <name val="Arial"/>
    </font>
    <font>
      <sz val="12"/>
      <color theme="1"/>
      <name val="Tahoma"/>
    </font>
    <font>
      <b/>
      <sz val="8"/>
      <color theme="1"/>
      <name val="Tahoma"/>
    </font>
    <font>
      <sz val="16"/>
      <color theme="1"/>
      <name val="Calibri"/>
    </font>
    <font>
      <b/>
      <sz val="13"/>
      <color theme="1"/>
      <name val="Calibri"/>
    </font>
    <font>
      <sz val="13"/>
      <color theme="1"/>
      <name val="Calibri"/>
    </font>
    <font>
      <sz val="11"/>
      <color theme="1"/>
      <name val="Calibri"/>
      <scheme val="minor"/>
    </font>
    <font>
      <sz val="11"/>
      <color theme="1"/>
      <name val="Calibri"/>
      <family val="2"/>
    </font>
    <font>
      <sz val="10"/>
      <color rgb="FF000000"/>
      <name val="Lucida Bright"/>
      <family val="1"/>
    </font>
  </fonts>
  <fills count="16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FF99"/>
        <bgColor rgb="FFFFFF99"/>
      </patternFill>
    </fill>
    <fill>
      <patternFill patternType="solid">
        <fgColor rgb="FFFFFF00"/>
        <bgColor rgb="FFFFFF00"/>
      </patternFill>
    </fill>
    <fill>
      <patternFill patternType="solid">
        <fgColor rgb="FFF2DBDB"/>
        <bgColor rgb="FFF2DBDB"/>
      </patternFill>
    </fill>
    <fill>
      <patternFill patternType="solid">
        <fgColor rgb="FFF2DCDB"/>
        <bgColor rgb="FFF2DCDB"/>
      </patternFill>
    </fill>
    <fill>
      <patternFill patternType="solid">
        <fgColor theme="4"/>
        <bgColor theme="4"/>
      </patternFill>
    </fill>
    <fill>
      <patternFill patternType="solid">
        <fgColor rgb="FF00B050"/>
        <bgColor rgb="FF00B050"/>
      </patternFill>
    </fill>
    <fill>
      <patternFill patternType="solid">
        <fgColor theme="1"/>
        <bgColor theme="1"/>
      </patternFill>
    </fill>
    <fill>
      <patternFill patternType="solid">
        <fgColor rgb="FFFF0000"/>
        <bgColor rgb="FFFF0000"/>
      </patternFill>
    </fill>
    <fill>
      <patternFill patternType="solid">
        <fgColor rgb="FF9CC2E5"/>
        <bgColor rgb="FF9CC2E5"/>
      </patternFill>
    </fill>
    <fill>
      <patternFill patternType="solid">
        <fgColor rgb="FF92D050"/>
        <bgColor rgb="FF92D050"/>
      </patternFill>
    </fill>
    <fill>
      <patternFill patternType="solid">
        <fgColor rgb="FFFABF8F"/>
        <bgColor rgb="FFFABF8F"/>
      </patternFill>
    </fill>
    <fill>
      <patternFill patternType="solid">
        <fgColor rgb="FFFFC000"/>
        <bgColor rgb="FFFFC000"/>
      </patternFill>
    </fill>
  </fills>
  <borders count="13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 style="thin">
        <color rgb="FF000000"/>
      </right>
      <top style="hair">
        <color rgb="FF000000"/>
      </top>
      <bottom style="thin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thin">
        <color rgb="FF000000"/>
      </right>
      <top style="thin">
        <color indexed="64"/>
      </top>
      <bottom style="medium">
        <color indexed="64"/>
      </bottom>
      <diagonal/>
    </border>
    <border>
      <left/>
      <right style="thin">
        <color rgb="FF000000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3" fillId="0" borderId="24"/>
  </cellStyleXfs>
  <cellXfs count="812">
    <xf numFmtId="0" fontId="0" fillId="0" borderId="0" xfId="0"/>
    <xf numFmtId="165" fontId="4" fillId="2" borderId="4" xfId="0" applyNumberFormat="1" applyFont="1" applyFill="1" applyBorder="1" applyAlignment="1">
      <alignment horizontal="right" vertical="center" wrapText="1"/>
    </xf>
    <xf numFmtId="0" fontId="6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7" fillId="0" borderId="4" xfId="0" applyFont="1" applyBorder="1" applyAlignment="1">
      <alignment horizontal="left" vertical="center"/>
    </xf>
    <xf numFmtId="165" fontId="7" fillId="0" borderId="4" xfId="0" applyNumberFormat="1" applyFont="1" applyBorder="1" applyAlignment="1">
      <alignment horizontal="center" vertical="center"/>
    </xf>
    <xf numFmtId="0" fontId="8" fillId="0" borderId="4" xfId="0" applyFont="1" applyBorder="1"/>
    <xf numFmtId="0" fontId="8" fillId="0" borderId="4" xfId="0" applyFont="1" applyBorder="1" applyAlignment="1">
      <alignment horizontal="left" vertical="center" wrapText="1"/>
    </xf>
    <xf numFmtId="2" fontId="7" fillId="0" borderId="4" xfId="0" applyNumberFormat="1" applyFont="1" applyBorder="1" applyAlignment="1">
      <alignment horizontal="center" vertical="center"/>
    </xf>
    <xf numFmtId="9" fontId="7" fillId="0" borderId="4" xfId="0" applyNumberFormat="1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4" xfId="0" applyFont="1" applyBorder="1" applyAlignment="1">
      <alignment horizontal="left" vertical="center" wrapText="1"/>
    </xf>
    <xf numFmtId="0" fontId="11" fillId="0" borderId="4" xfId="0" applyFont="1" applyBorder="1" applyAlignment="1">
      <alignment horizontal="left" vertical="center"/>
    </xf>
    <xf numFmtId="0" fontId="11" fillId="0" borderId="4" xfId="0" applyFont="1" applyBorder="1" applyAlignment="1">
      <alignment horizontal="center"/>
    </xf>
    <xf numFmtId="2" fontId="11" fillId="0" borderId="4" xfId="0" applyNumberFormat="1" applyFont="1" applyBorder="1" applyAlignment="1">
      <alignment horizontal="center" vertical="center"/>
    </xf>
    <xf numFmtId="165" fontId="4" fillId="2" borderId="8" xfId="0" applyNumberFormat="1" applyFont="1" applyFill="1" applyBorder="1" applyAlignment="1">
      <alignment horizontal="center" vertical="center" wrapText="1"/>
    </xf>
    <xf numFmtId="0" fontId="13" fillId="3" borderId="9" xfId="0" applyFont="1" applyFill="1" applyBorder="1"/>
    <xf numFmtId="0" fontId="13" fillId="3" borderId="9" xfId="0" applyFont="1" applyFill="1" applyBorder="1" applyAlignment="1">
      <alignment horizontal="center" vertical="center" wrapText="1"/>
    </xf>
    <xf numFmtId="0" fontId="8" fillId="3" borderId="13" xfId="0" applyFont="1" applyFill="1" applyBorder="1" applyAlignment="1">
      <alignment horizontal="left" vertical="center"/>
    </xf>
    <xf numFmtId="0" fontId="8" fillId="3" borderId="9" xfId="0" applyFont="1" applyFill="1" applyBorder="1" applyAlignment="1">
      <alignment horizontal="left" vertical="center" wrapText="1"/>
    </xf>
    <xf numFmtId="0" fontId="8" fillId="3" borderId="9" xfId="0" applyFont="1" applyFill="1" applyBorder="1" applyAlignment="1">
      <alignment horizontal="center" vertical="center" wrapText="1"/>
    </xf>
    <xf numFmtId="0" fontId="8" fillId="3" borderId="14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left" vertical="center"/>
    </xf>
    <xf numFmtId="166" fontId="8" fillId="3" borderId="9" xfId="0" applyNumberFormat="1" applyFont="1" applyFill="1" applyBorder="1" applyAlignment="1">
      <alignment horizontal="center" vertical="center" wrapText="1"/>
    </xf>
    <xf numFmtId="0" fontId="16" fillId="4" borderId="15" xfId="0" applyFont="1" applyFill="1" applyBorder="1" applyAlignment="1">
      <alignment horizontal="center" vertical="center" wrapText="1"/>
    </xf>
    <xf numFmtId="0" fontId="16" fillId="4" borderId="16" xfId="0" applyFont="1" applyFill="1" applyBorder="1" applyAlignment="1">
      <alignment horizontal="center" vertical="center" wrapText="1"/>
    </xf>
    <xf numFmtId="0" fontId="16" fillId="4" borderId="8" xfId="0" applyFont="1" applyFill="1" applyBorder="1" applyAlignment="1">
      <alignment horizontal="center" vertical="center" wrapText="1"/>
    </xf>
    <xf numFmtId="0" fontId="8" fillId="3" borderId="17" xfId="0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left" vertical="center" wrapText="1"/>
    </xf>
    <xf numFmtId="167" fontId="8" fillId="3" borderId="4" xfId="0" applyNumberFormat="1" applyFont="1" applyFill="1" applyBorder="1" applyAlignment="1">
      <alignment horizontal="center" vertical="center" wrapText="1"/>
    </xf>
    <xf numFmtId="166" fontId="8" fillId="3" borderId="4" xfId="0" applyNumberFormat="1" applyFont="1" applyFill="1" applyBorder="1" applyAlignment="1">
      <alignment horizontal="center" vertical="center" wrapText="1"/>
    </xf>
    <xf numFmtId="166" fontId="8" fillId="0" borderId="4" xfId="0" applyNumberFormat="1" applyFont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16" fillId="3" borderId="18" xfId="0" applyFont="1" applyFill="1" applyBorder="1" applyAlignment="1">
      <alignment horizontal="center" vertical="center" wrapText="1"/>
    </xf>
    <xf numFmtId="168" fontId="13" fillId="3" borderId="9" xfId="0" applyNumberFormat="1" applyFont="1" applyFill="1" applyBorder="1" applyAlignment="1">
      <alignment horizontal="center" vertical="center" wrapText="1"/>
    </xf>
    <xf numFmtId="164" fontId="13" fillId="3" borderId="9" xfId="0" applyNumberFormat="1" applyFont="1" applyFill="1" applyBorder="1" applyAlignment="1">
      <alignment horizontal="center" vertical="center" wrapText="1"/>
    </xf>
    <xf numFmtId="0" fontId="16" fillId="3" borderId="18" xfId="0" applyFont="1" applyFill="1" applyBorder="1" applyAlignment="1">
      <alignment horizontal="left" vertical="center" wrapText="1"/>
    </xf>
    <xf numFmtId="166" fontId="13" fillId="3" borderId="9" xfId="0" applyNumberFormat="1" applyFont="1" applyFill="1" applyBorder="1" applyAlignment="1">
      <alignment horizontal="center" vertical="center" wrapText="1"/>
    </xf>
    <xf numFmtId="0" fontId="8" fillId="3" borderId="4" xfId="0" quotePrefix="1" applyFont="1" applyFill="1" applyBorder="1" applyAlignment="1">
      <alignment horizontal="center" vertical="center" wrapText="1"/>
    </xf>
    <xf numFmtId="166" fontId="16" fillId="3" borderId="18" xfId="0" applyNumberFormat="1" applyFont="1" applyFill="1" applyBorder="1" applyAlignment="1">
      <alignment horizontal="left" vertical="center" wrapText="1"/>
    </xf>
    <xf numFmtId="9" fontId="13" fillId="3" borderId="9" xfId="0" applyNumberFormat="1" applyFont="1" applyFill="1" applyBorder="1" applyAlignment="1">
      <alignment horizontal="center" vertical="center" wrapText="1"/>
    </xf>
    <xf numFmtId="167" fontId="13" fillId="3" borderId="9" xfId="0" applyNumberFormat="1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 vertical="center" wrapText="1"/>
    </xf>
    <xf numFmtId="0" fontId="8" fillId="3" borderId="20" xfId="0" applyFont="1" applyFill="1" applyBorder="1" applyAlignment="1">
      <alignment horizontal="left" vertical="center" wrapText="1"/>
    </xf>
    <xf numFmtId="167" fontId="8" fillId="3" borderId="21" xfId="0" applyNumberFormat="1" applyFont="1" applyFill="1" applyBorder="1" applyAlignment="1">
      <alignment horizontal="center" vertical="center" wrapText="1"/>
    </xf>
    <xf numFmtId="166" fontId="8" fillId="3" borderId="21" xfId="0" applyNumberFormat="1" applyFont="1" applyFill="1" applyBorder="1" applyAlignment="1">
      <alignment horizontal="center" vertical="center" wrapText="1"/>
    </xf>
    <xf numFmtId="166" fontId="8" fillId="0" borderId="21" xfId="0" applyNumberFormat="1" applyFont="1" applyBorder="1" applyAlignment="1">
      <alignment horizontal="center" vertical="center" wrapText="1"/>
    </xf>
    <xf numFmtId="0" fontId="8" fillId="3" borderId="21" xfId="0" applyFont="1" applyFill="1" applyBorder="1" applyAlignment="1">
      <alignment horizontal="center" vertical="center" wrapText="1"/>
    </xf>
    <xf numFmtId="0" fontId="16" fillId="3" borderId="22" xfId="0" applyFont="1" applyFill="1" applyBorder="1" applyAlignment="1">
      <alignment horizontal="center" vertical="center" wrapText="1"/>
    </xf>
    <xf numFmtId="0" fontId="13" fillId="3" borderId="9" xfId="0" applyFont="1" applyFill="1" applyBorder="1" applyAlignment="1">
      <alignment horizontal="left" vertical="center" wrapText="1"/>
    </xf>
    <xf numFmtId="164" fontId="13" fillId="3" borderId="9" xfId="0" applyNumberFormat="1" applyFont="1" applyFill="1" applyBorder="1" applyAlignment="1">
      <alignment horizontal="left" vertical="center" wrapText="1"/>
    </xf>
    <xf numFmtId="0" fontId="13" fillId="3" borderId="9" xfId="0" applyFont="1" applyFill="1" applyBorder="1" applyAlignment="1">
      <alignment horizontal="left"/>
    </xf>
    <xf numFmtId="0" fontId="13" fillId="3" borderId="9" xfId="0" applyFont="1" applyFill="1" applyBorder="1" applyAlignment="1">
      <alignment horizontal="center"/>
    </xf>
    <xf numFmtId="169" fontId="4" fillId="5" borderId="29" xfId="0" applyNumberFormat="1" applyFont="1" applyFill="1" applyBorder="1" applyAlignment="1">
      <alignment horizontal="right" vertical="center"/>
    </xf>
    <xf numFmtId="0" fontId="16" fillId="0" borderId="33" xfId="0" applyFont="1" applyBorder="1" applyAlignment="1">
      <alignment horizontal="center" vertical="center" wrapText="1"/>
    </xf>
    <xf numFmtId="0" fontId="16" fillId="0" borderId="34" xfId="0" applyFont="1" applyBorder="1" applyAlignment="1">
      <alignment horizontal="center" vertical="center" wrapText="1"/>
    </xf>
    <xf numFmtId="166" fontId="16" fillId="0" borderId="17" xfId="0" applyNumberFormat="1" applyFont="1" applyBorder="1" applyAlignment="1">
      <alignment horizontal="center" vertical="center"/>
    </xf>
    <xf numFmtId="166" fontId="16" fillId="0" borderId="4" xfId="0" applyNumberFormat="1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167" fontId="16" fillId="0" borderId="4" xfId="0" applyNumberFormat="1" applyFont="1" applyBorder="1" applyAlignment="1">
      <alignment horizontal="center" vertical="center"/>
    </xf>
    <xf numFmtId="0" fontId="16" fillId="0" borderId="38" xfId="0" applyFont="1" applyBorder="1" applyAlignment="1">
      <alignment horizontal="center" vertical="center" wrapText="1"/>
    </xf>
    <xf numFmtId="0" fontId="16" fillId="0" borderId="39" xfId="0" applyFont="1" applyBorder="1" applyAlignment="1">
      <alignment horizontal="center" vertical="center" wrapText="1"/>
    </xf>
    <xf numFmtId="166" fontId="16" fillId="0" borderId="42" xfId="0" applyNumberFormat="1" applyFont="1" applyBorder="1" applyAlignment="1">
      <alignment horizontal="center" vertical="center"/>
    </xf>
    <xf numFmtId="166" fontId="16" fillId="0" borderId="43" xfId="0" applyNumberFormat="1" applyFont="1" applyBorder="1" applyAlignment="1">
      <alignment horizontal="center" vertical="center" wrapText="1"/>
    </xf>
    <xf numFmtId="166" fontId="16" fillId="0" borderId="4" xfId="0" applyNumberFormat="1" applyFont="1" applyBorder="1" applyAlignment="1">
      <alignment horizontal="center" vertical="center" wrapText="1"/>
    </xf>
    <xf numFmtId="0" fontId="16" fillId="0" borderId="43" xfId="0" applyFont="1" applyBorder="1" applyAlignment="1">
      <alignment horizontal="center" vertical="center" wrapText="1"/>
    </xf>
    <xf numFmtId="0" fontId="16" fillId="0" borderId="4" xfId="0" applyFont="1" applyBorder="1" applyAlignment="1">
      <alignment horizontal="center" vertical="center" wrapText="1"/>
    </xf>
    <xf numFmtId="167" fontId="16" fillId="0" borderId="17" xfId="0" applyNumberFormat="1" applyFont="1" applyBorder="1" applyAlignment="1">
      <alignment horizontal="center" vertical="center"/>
    </xf>
    <xf numFmtId="167" fontId="16" fillId="0" borderId="4" xfId="0" applyNumberFormat="1" applyFont="1" applyBorder="1" applyAlignment="1">
      <alignment horizontal="center" vertical="center" wrapText="1"/>
    </xf>
    <xf numFmtId="167" fontId="16" fillId="0" borderId="42" xfId="0" applyNumberFormat="1" applyFont="1" applyBorder="1" applyAlignment="1">
      <alignment horizontal="center" vertical="center"/>
    </xf>
    <xf numFmtId="167" fontId="16" fillId="0" borderId="43" xfId="0" applyNumberFormat="1" applyFont="1" applyBorder="1" applyAlignment="1">
      <alignment horizontal="center" vertical="center" wrapText="1"/>
    </xf>
    <xf numFmtId="166" fontId="16" fillId="0" borderId="19" xfId="0" applyNumberFormat="1" applyFont="1" applyBorder="1" applyAlignment="1">
      <alignment horizontal="center" vertical="center"/>
    </xf>
    <xf numFmtId="166" fontId="16" fillId="0" borderId="21" xfId="0" applyNumberFormat="1" applyFont="1" applyBorder="1" applyAlignment="1">
      <alignment horizontal="center" vertical="center" wrapText="1"/>
    </xf>
    <xf numFmtId="0" fontId="16" fillId="0" borderId="21" xfId="0" applyFont="1" applyBorder="1" applyAlignment="1">
      <alignment horizontal="center" vertical="center" wrapText="1"/>
    </xf>
    <xf numFmtId="0" fontId="16" fillId="0" borderId="19" xfId="0" applyFont="1" applyBorder="1" applyAlignment="1">
      <alignment horizontal="center" vertical="center"/>
    </xf>
    <xf numFmtId="0" fontId="8" fillId="2" borderId="9" xfId="0" applyFont="1" applyFill="1" applyBorder="1" applyAlignment="1">
      <alignment vertical="center"/>
    </xf>
    <xf numFmtId="165" fontId="16" fillId="2" borderId="18" xfId="0" applyNumberFormat="1" applyFont="1" applyFill="1" applyBorder="1" applyAlignment="1">
      <alignment horizontal="right" vertical="center"/>
    </xf>
    <xf numFmtId="0" fontId="16" fillId="2" borderId="4" xfId="0" applyFont="1" applyFill="1" applyBorder="1" applyAlignment="1">
      <alignment horizontal="center" vertical="center" wrapText="1"/>
    </xf>
    <xf numFmtId="0" fontId="8" fillId="2" borderId="49" xfId="0" applyFont="1" applyFill="1" applyBorder="1" applyAlignment="1">
      <alignment horizontal="center" vertical="center"/>
    </xf>
    <xf numFmtId="0" fontId="8" fillId="2" borderId="50" xfId="0" applyFont="1" applyFill="1" applyBorder="1" applyAlignment="1">
      <alignment horizontal="center" vertical="center" wrapText="1"/>
    </xf>
    <xf numFmtId="17" fontId="8" fillId="2" borderId="4" xfId="0" quotePrefix="1" applyNumberFormat="1" applyFont="1" applyFill="1" applyBorder="1" applyAlignment="1">
      <alignment horizontal="center" vertical="center" wrapText="1"/>
    </xf>
    <xf numFmtId="167" fontId="8" fillId="2" borderId="4" xfId="0" applyNumberFormat="1" applyFont="1" applyFill="1" applyBorder="1" applyAlignment="1">
      <alignment horizontal="center" vertical="center" wrapText="1"/>
    </xf>
    <xf numFmtId="170" fontId="8" fillId="2" borderId="4" xfId="0" applyNumberFormat="1" applyFont="1" applyFill="1" applyBorder="1" applyAlignment="1">
      <alignment horizontal="center" vertical="center"/>
    </xf>
    <xf numFmtId="0" fontId="8" fillId="2" borderId="18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 wrapText="1"/>
    </xf>
    <xf numFmtId="17" fontId="8" fillId="2" borderId="4" xfId="0" applyNumberFormat="1" applyFont="1" applyFill="1" applyBorder="1" applyAlignment="1">
      <alignment horizontal="center" vertical="center" wrapText="1"/>
    </xf>
    <xf numFmtId="0" fontId="16" fillId="2" borderId="51" xfId="0" applyFont="1" applyFill="1" applyBorder="1" applyAlignment="1">
      <alignment horizontal="center" vertical="center"/>
    </xf>
    <xf numFmtId="0" fontId="16" fillId="2" borderId="52" xfId="0" applyFont="1" applyFill="1" applyBorder="1" applyAlignment="1">
      <alignment horizontal="center" vertical="center"/>
    </xf>
    <xf numFmtId="0" fontId="16" fillId="2" borderId="53" xfId="0" applyFont="1" applyFill="1" applyBorder="1" applyAlignment="1">
      <alignment horizontal="center" vertical="center"/>
    </xf>
    <xf numFmtId="167" fontId="16" fillId="2" borderId="20" xfId="0" applyNumberFormat="1" applyFont="1" applyFill="1" applyBorder="1" applyAlignment="1">
      <alignment horizontal="center" vertical="center"/>
    </xf>
    <xf numFmtId="0" fontId="8" fillId="2" borderId="21" xfId="0" applyFont="1" applyFill="1" applyBorder="1" applyAlignment="1">
      <alignment vertical="center"/>
    </xf>
    <xf numFmtId="0" fontId="8" fillId="2" borderId="22" xfId="0" applyFont="1" applyFill="1" applyBorder="1" applyAlignment="1">
      <alignment vertical="center"/>
    </xf>
    <xf numFmtId="167" fontId="8" fillId="2" borderId="9" xfId="0" applyNumberFormat="1" applyFont="1" applyFill="1" applyBorder="1" applyAlignment="1">
      <alignment vertical="center"/>
    </xf>
    <xf numFmtId="0" fontId="8" fillId="0" borderId="0" xfId="0" applyFont="1" applyAlignment="1">
      <alignment vertical="center"/>
    </xf>
    <xf numFmtId="165" fontId="16" fillId="0" borderId="18" xfId="0" applyNumberFormat="1" applyFont="1" applyBorder="1" applyAlignment="1">
      <alignment horizontal="center" vertical="center"/>
    </xf>
    <xf numFmtId="0" fontId="16" fillId="0" borderId="47" xfId="0" applyFont="1" applyBorder="1" applyAlignment="1">
      <alignment horizontal="center" vertical="center" wrapText="1"/>
    </xf>
    <xf numFmtId="0" fontId="8" fillId="0" borderId="38" xfId="0" applyFont="1" applyBorder="1" applyAlignment="1">
      <alignment horizontal="center" vertical="center"/>
    </xf>
    <xf numFmtId="0" fontId="8" fillId="0" borderId="39" xfId="0" applyFont="1" applyBorder="1" applyAlignment="1">
      <alignment horizontal="center" vertical="center" wrapText="1"/>
    </xf>
    <xf numFmtId="17" fontId="8" fillId="0" borderId="4" xfId="0" quotePrefix="1" applyNumberFormat="1" applyFont="1" applyBorder="1" applyAlignment="1">
      <alignment horizontal="center" vertical="center" wrapText="1"/>
    </xf>
    <xf numFmtId="167" fontId="8" fillId="0" borderId="4" xfId="0" applyNumberFormat="1" applyFont="1" applyBorder="1" applyAlignment="1">
      <alignment horizontal="center" vertical="center"/>
    </xf>
    <xf numFmtId="170" fontId="8" fillId="0" borderId="4" xfId="0" applyNumberFormat="1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167" fontId="8" fillId="0" borderId="0" xfId="0" applyNumberFormat="1" applyFont="1" applyAlignment="1">
      <alignment vertical="center"/>
    </xf>
    <xf numFmtId="0" fontId="8" fillId="0" borderId="4" xfId="0" quotePrefix="1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/>
    </xf>
    <xf numFmtId="170" fontId="8" fillId="0" borderId="43" xfId="0" applyNumberFormat="1" applyFont="1" applyBorder="1" applyAlignment="1">
      <alignment horizontal="center" vertical="center"/>
    </xf>
    <xf numFmtId="0" fontId="8" fillId="0" borderId="47" xfId="0" applyFont="1" applyBorder="1" applyAlignment="1">
      <alignment horizontal="center" vertical="center"/>
    </xf>
    <xf numFmtId="167" fontId="16" fillId="0" borderId="21" xfId="0" applyNumberFormat="1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right" vertical="center"/>
    </xf>
    <xf numFmtId="0" fontId="8" fillId="6" borderId="4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6" fillId="6" borderId="4" xfId="0" applyFont="1" applyFill="1" applyBorder="1" applyAlignment="1">
      <alignment horizontal="center" vertical="center" wrapText="1"/>
    </xf>
    <xf numFmtId="0" fontId="8" fillId="7" borderId="4" xfId="0" applyFont="1" applyFill="1" applyBorder="1" applyAlignment="1">
      <alignment horizontal="center" vertical="center" wrapText="1"/>
    </xf>
    <xf numFmtId="165" fontId="8" fillId="0" borderId="4" xfId="0" applyNumberFormat="1" applyFont="1" applyBorder="1" applyAlignment="1">
      <alignment horizontal="center" vertical="center" wrapText="1"/>
    </xf>
    <xf numFmtId="1" fontId="8" fillId="0" borderId="4" xfId="0" applyNumberFormat="1" applyFont="1" applyBorder="1" applyAlignment="1">
      <alignment horizontal="center" vertical="center"/>
    </xf>
    <xf numFmtId="0" fontId="8" fillId="7" borderId="4" xfId="0" applyFont="1" applyFill="1" applyBorder="1" applyAlignment="1">
      <alignment horizontal="center" vertical="center"/>
    </xf>
    <xf numFmtId="165" fontId="8" fillId="0" borderId="4" xfId="0" applyNumberFormat="1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8" fillId="0" borderId="4" xfId="0" applyFont="1" applyBorder="1" applyAlignment="1">
      <alignment horizontal="left" vertical="center"/>
    </xf>
    <xf numFmtId="0" fontId="17" fillId="0" borderId="39" xfId="0" applyFont="1" applyBorder="1" applyAlignment="1">
      <alignment horizontal="center" vertical="center"/>
    </xf>
    <xf numFmtId="165" fontId="16" fillId="0" borderId="57" xfId="0" applyNumberFormat="1" applyFont="1" applyBorder="1" applyAlignment="1">
      <alignment horizontal="center" vertical="center"/>
    </xf>
    <xf numFmtId="0" fontId="16" fillId="0" borderId="58" xfId="0" applyFont="1" applyBorder="1" applyAlignment="1">
      <alignment horizontal="center" vertical="center" wrapText="1"/>
    </xf>
    <xf numFmtId="0" fontId="16" fillId="0" borderId="30" xfId="0" applyFont="1" applyBorder="1" applyAlignment="1">
      <alignment horizontal="center" vertical="center" wrapText="1"/>
    </xf>
    <xf numFmtId="0" fontId="16" fillId="0" borderId="59" xfId="0" applyFont="1" applyBorder="1" applyAlignment="1">
      <alignment horizontal="center" vertical="center" wrapText="1"/>
    </xf>
    <xf numFmtId="0" fontId="16" fillId="0" borderId="59" xfId="0" applyFont="1" applyBorder="1" applyAlignment="1">
      <alignment horizontal="center" vertical="center"/>
    </xf>
    <xf numFmtId="171" fontId="16" fillId="0" borderId="59" xfId="0" applyNumberFormat="1" applyFont="1" applyBorder="1" applyAlignment="1">
      <alignment horizontal="center" vertical="center"/>
    </xf>
    <xf numFmtId="171" fontId="16" fillId="0" borderId="59" xfId="0" applyNumberFormat="1" applyFont="1" applyBorder="1" applyAlignment="1">
      <alignment horizontal="center" vertical="center" wrapText="1"/>
    </xf>
    <xf numFmtId="0" fontId="16" fillId="0" borderId="60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49" fontId="8" fillId="0" borderId="16" xfId="0" quotePrefix="1" applyNumberFormat="1" applyFont="1" applyBorder="1" applyAlignment="1">
      <alignment horizontal="center" vertical="center" wrapText="1"/>
    </xf>
    <xf numFmtId="165" fontId="8" fillId="0" borderId="16" xfId="0" applyNumberFormat="1" applyFont="1" applyBorder="1" applyAlignment="1">
      <alignment horizontal="center" vertical="center"/>
    </xf>
    <xf numFmtId="0" fontId="8" fillId="0" borderId="16" xfId="0" applyFont="1" applyBorder="1" applyAlignment="1">
      <alignment horizontal="left" vertical="center"/>
    </xf>
    <xf numFmtId="17" fontId="8" fillId="0" borderId="8" xfId="0" applyNumberFormat="1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49" fontId="8" fillId="0" borderId="4" xfId="0" quotePrefix="1" applyNumberFormat="1" applyFont="1" applyBorder="1" applyAlignment="1">
      <alignment horizontal="center" vertical="center" wrapText="1"/>
    </xf>
    <xf numFmtId="17" fontId="8" fillId="0" borderId="4" xfId="0" applyNumberFormat="1" applyFont="1" applyBorder="1" applyAlignment="1">
      <alignment horizontal="center" vertical="center"/>
    </xf>
    <xf numFmtId="17" fontId="8" fillId="0" borderId="18" xfId="0" applyNumberFormat="1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49" fontId="8" fillId="0" borderId="21" xfId="0" quotePrefix="1" applyNumberFormat="1" applyFont="1" applyBorder="1" applyAlignment="1">
      <alignment horizontal="center" vertical="center" wrapText="1"/>
    </xf>
    <xf numFmtId="165" fontId="8" fillId="0" borderId="21" xfId="0" applyNumberFormat="1" applyFont="1" applyBorder="1" applyAlignment="1">
      <alignment horizontal="center" vertical="center"/>
    </xf>
    <xf numFmtId="0" fontId="8" fillId="0" borderId="21" xfId="0" applyFont="1" applyBorder="1" applyAlignment="1">
      <alignment horizontal="left" vertical="center"/>
    </xf>
    <xf numFmtId="17" fontId="8" fillId="0" borderId="22" xfId="0" applyNumberFormat="1" applyFont="1" applyBorder="1" applyAlignment="1">
      <alignment horizontal="center" vertical="center"/>
    </xf>
    <xf numFmtId="0" fontId="8" fillId="0" borderId="39" xfId="0" applyFont="1" applyBorder="1" applyAlignment="1">
      <alignment horizontal="center" vertical="center"/>
    </xf>
    <xf numFmtId="49" fontId="8" fillId="0" borderId="39" xfId="0" quotePrefix="1" applyNumberFormat="1" applyFont="1" applyBorder="1" applyAlignment="1">
      <alignment horizontal="center" vertical="center" wrapText="1"/>
    </xf>
    <xf numFmtId="165" fontId="8" fillId="0" borderId="39" xfId="0" applyNumberFormat="1" applyFont="1" applyBorder="1" applyAlignment="1">
      <alignment horizontal="center" vertical="center"/>
    </xf>
    <xf numFmtId="0" fontId="8" fillId="0" borderId="39" xfId="0" applyFont="1" applyBorder="1" applyAlignment="1">
      <alignment horizontal="left" vertical="center"/>
    </xf>
    <xf numFmtId="17" fontId="8" fillId="0" borderId="48" xfId="0" applyNumberFormat="1" applyFont="1" applyBorder="1" applyAlignment="1">
      <alignment horizontal="center" vertical="center" wrapText="1"/>
    </xf>
    <xf numFmtId="17" fontId="8" fillId="0" borderId="18" xfId="0" applyNumberFormat="1" applyFont="1" applyBorder="1" applyAlignment="1">
      <alignment horizontal="center" vertical="center" wrapText="1"/>
    </xf>
    <xf numFmtId="165" fontId="8" fillId="2" borderId="4" xfId="0" applyNumberFormat="1" applyFont="1" applyFill="1" applyBorder="1" applyAlignment="1">
      <alignment horizontal="center"/>
    </xf>
    <xf numFmtId="49" fontId="8" fillId="0" borderId="4" xfId="0" applyNumberFormat="1" applyFont="1" applyBorder="1" applyAlignment="1">
      <alignment horizontal="center" vertical="center" wrapText="1"/>
    </xf>
    <xf numFmtId="0" fontId="4" fillId="0" borderId="61" xfId="0" applyFont="1" applyBorder="1" applyAlignment="1">
      <alignment horizontal="center" vertical="center"/>
    </xf>
    <xf numFmtId="0" fontId="4" fillId="0" borderId="62" xfId="0" applyFont="1" applyBorder="1" applyAlignment="1">
      <alignment horizontal="center" vertical="center"/>
    </xf>
    <xf numFmtId="165" fontId="4" fillId="0" borderId="63" xfId="0" applyNumberFormat="1" applyFont="1" applyBorder="1" applyAlignment="1">
      <alignment horizontal="center" vertical="center"/>
    </xf>
    <xf numFmtId="170" fontId="8" fillId="0" borderId="16" xfId="0" applyNumberFormat="1" applyFont="1" applyBorder="1" applyAlignment="1">
      <alignment horizontal="center" vertical="center"/>
    </xf>
    <xf numFmtId="0" fontId="8" fillId="2" borderId="16" xfId="0" applyFont="1" applyFill="1" applyBorder="1" applyAlignment="1">
      <alignment horizontal="left" vertical="center"/>
    </xf>
    <xf numFmtId="17" fontId="8" fillId="0" borderId="16" xfId="0" applyNumberFormat="1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170" fontId="8" fillId="0" borderId="21" xfId="0" applyNumberFormat="1" applyFont="1" applyBorder="1" applyAlignment="1">
      <alignment horizontal="center" vertical="center"/>
    </xf>
    <xf numFmtId="17" fontId="8" fillId="0" borderId="21" xfId="0" applyNumberFormat="1" applyFont="1" applyBorder="1" applyAlignment="1">
      <alignment horizontal="center" vertical="center"/>
    </xf>
    <xf numFmtId="0" fontId="8" fillId="2" borderId="4" xfId="0" applyFont="1" applyFill="1" applyBorder="1" applyAlignment="1">
      <alignment horizontal="left" vertical="center"/>
    </xf>
    <xf numFmtId="16" fontId="8" fillId="0" borderId="4" xfId="0" quotePrefix="1" applyNumberFormat="1" applyFont="1" applyBorder="1" applyAlignment="1">
      <alignment horizontal="center" vertical="center"/>
    </xf>
    <xf numFmtId="170" fontId="8" fillId="2" borderId="21" xfId="0" applyNumberFormat="1" applyFont="1" applyFill="1" applyBorder="1" applyAlignment="1">
      <alignment horizontal="center" vertical="center"/>
    </xf>
    <xf numFmtId="15" fontId="8" fillId="0" borderId="21" xfId="0" applyNumberFormat="1" applyFont="1" applyBorder="1" applyAlignment="1">
      <alignment horizontal="center" vertical="center"/>
    </xf>
    <xf numFmtId="17" fontId="8" fillId="0" borderId="22" xfId="0" applyNumberFormat="1" applyFont="1" applyBorder="1" applyAlignment="1">
      <alignment horizontal="center" vertical="center" wrapText="1"/>
    </xf>
    <xf numFmtId="170" fontId="8" fillId="2" borderId="16" xfId="0" applyNumberFormat="1" applyFont="1" applyFill="1" applyBorder="1" applyAlignment="1">
      <alignment horizontal="center" vertical="center"/>
    </xf>
    <xf numFmtId="15" fontId="8" fillId="0" borderId="16" xfId="0" applyNumberFormat="1" applyFont="1" applyBorder="1" applyAlignment="1">
      <alignment horizontal="center" vertical="center"/>
    </xf>
    <xf numFmtId="17" fontId="8" fillId="0" borderId="8" xfId="0" applyNumberFormat="1" applyFont="1" applyBorder="1" applyAlignment="1">
      <alignment horizontal="center" vertical="center" wrapText="1"/>
    </xf>
    <xf numFmtId="15" fontId="8" fillId="0" borderId="4" xfId="0" applyNumberFormat="1" applyFont="1" applyBorder="1" applyAlignment="1">
      <alignment horizontal="center" vertical="center"/>
    </xf>
    <xf numFmtId="0" fontId="8" fillId="0" borderId="4" xfId="0" quotePrefix="1" applyFont="1" applyBorder="1" applyAlignment="1">
      <alignment horizontal="center" vertical="center"/>
    </xf>
    <xf numFmtId="15" fontId="8" fillId="2" borderId="4" xfId="0" applyNumberFormat="1" applyFont="1" applyFill="1" applyBorder="1" applyAlignment="1">
      <alignment horizontal="center" vertical="center"/>
    </xf>
    <xf numFmtId="0" fontId="8" fillId="0" borderId="43" xfId="0" applyFont="1" applyBorder="1" applyAlignment="1">
      <alignment horizontal="left" vertical="center"/>
    </xf>
    <xf numFmtId="0" fontId="8" fillId="0" borderId="43" xfId="0" applyFont="1" applyBorder="1" applyAlignment="1">
      <alignment horizontal="center" vertical="center"/>
    </xf>
    <xf numFmtId="17" fontId="8" fillId="0" borderId="47" xfId="0" applyNumberFormat="1" applyFont="1" applyBorder="1" applyAlignment="1">
      <alignment horizontal="center" vertical="center"/>
    </xf>
    <xf numFmtId="49" fontId="8" fillId="0" borderId="43" xfId="0" quotePrefix="1" applyNumberFormat="1" applyFont="1" applyBorder="1" applyAlignment="1">
      <alignment horizontal="center" vertical="center" wrapText="1"/>
    </xf>
    <xf numFmtId="0" fontId="8" fillId="0" borderId="21" xfId="0" applyFont="1" applyBorder="1" applyAlignment="1">
      <alignment horizontal="left" vertical="center" wrapText="1"/>
    </xf>
    <xf numFmtId="15" fontId="8" fillId="0" borderId="39" xfId="0" applyNumberFormat="1" applyFont="1" applyBorder="1" applyAlignment="1">
      <alignment horizontal="center" vertical="center"/>
    </xf>
    <xf numFmtId="0" fontId="8" fillId="0" borderId="62" xfId="0" applyFont="1" applyBorder="1" applyAlignment="1">
      <alignment horizontal="center" vertical="center"/>
    </xf>
    <xf numFmtId="0" fontId="8" fillId="0" borderId="21" xfId="0" quotePrefix="1" applyFont="1" applyBorder="1" applyAlignment="1">
      <alignment horizontal="center" vertical="center"/>
    </xf>
    <xf numFmtId="15" fontId="8" fillId="0" borderId="62" xfId="0" applyNumberFormat="1" applyFont="1" applyBorder="1" applyAlignment="1">
      <alignment horizontal="center" vertical="center"/>
    </xf>
    <xf numFmtId="0" fontId="8" fillId="0" borderId="16" xfId="0" applyFont="1" applyBorder="1" applyAlignment="1">
      <alignment horizontal="left"/>
    </xf>
    <xf numFmtId="170" fontId="8" fillId="0" borderId="39" xfId="0" applyNumberFormat="1" applyFont="1" applyBorder="1" applyAlignment="1">
      <alignment horizontal="center" vertical="center"/>
    </xf>
    <xf numFmtId="0" fontId="8" fillId="0" borderId="4" xfId="0" applyFont="1" applyBorder="1" applyAlignment="1">
      <alignment horizontal="left"/>
    </xf>
    <xf numFmtId="0" fontId="8" fillId="0" borderId="21" xfId="0" applyFont="1" applyBorder="1" applyAlignment="1">
      <alignment horizontal="left"/>
    </xf>
    <xf numFmtId="17" fontId="8" fillId="0" borderId="48" xfId="0" applyNumberFormat="1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49" fontId="8" fillId="0" borderId="18" xfId="0" applyNumberFormat="1" applyFont="1" applyBorder="1" applyAlignment="1">
      <alignment horizontal="center" vertical="center"/>
    </xf>
    <xf numFmtId="0" fontId="8" fillId="0" borderId="56" xfId="0" applyFont="1" applyBorder="1" applyAlignment="1">
      <alignment horizontal="center" vertical="center"/>
    </xf>
    <xf numFmtId="49" fontId="8" fillId="0" borderId="22" xfId="0" applyNumberFormat="1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49" fontId="8" fillId="0" borderId="8" xfId="0" applyNumberFormat="1" applyFont="1" applyBorder="1" applyAlignment="1">
      <alignment horizontal="center" vertical="center"/>
    </xf>
    <xf numFmtId="0" fontId="8" fillId="0" borderId="64" xfId="0" applyFont="1" applyBorder="1" applyAlignment="1">
      <alignment horizontal="center" vertical="center"/>
    </xf>
    <xf numFmtId="0" fontId="8" fillId="0" borderId="39" xfId="0" applyFont="1" applyBorder="1" applyAlignment="1">
      <alignment horizontal="left"/>
    </xf>
    <xf numFmtId="16" fontId="8" fillId="0" borderId="18" xfId="0" applyNumberFormat="1" applyFont="1" applyBorder="1" applyAlignment="1">
      <alignment horizontal="center" vertical="center"/>
    </xf>
    <xf numFmtId="0" fontId="8" fillId="0" borderId="61" xfId="0" applyFont="1" applyBorder="1" applyAlignment="1">
      <alignment horizontal="center" vertical="center"/>
    </xf>
    <xf numFmtId="0" fontId="8" fillId="0" borderId="21" xfId="0" quotePrefix="1" applyFont="1" applyBorder="1" applyAlignment="1">
      <alignment horizontal="center" vertical="center" wrapText="1"/>
    </xf>
    <xf numFmtId="0" fontId="8" fillId="0" borderId="62" xfId="0" applyFont="1" applyBorder="1" applyAlignment="1">
      <alignment horizontal="left"/>
    </xf>
    <xf numFmtId="16" fontId="8" fillId="0" borderId="22" xfId="0" applyNumberFormat="1" applyFont="1" applyBorder="1" applyAlignment="1">
      <alignment horizontal="center" vertical="center"/>
    </xf>
    <xf numFmtId="0" fontId="8" fillId="0" borderId="65" xfId="0" applyFont="1" applyBorder="1" applyAlignment="1">
      <alignment horizontal="center" vertical="center"/>
    </xf>
    <xf numFmtId="0" fontId="8" fillId="0" borderId="39" xfId="0" quotePrefix="1" applyFont="1" applyBorder="1" applyAlignment="1">
      <alignment horizontal="center" vertical="center" wrapText="1"/>
    </xf>
    <xf numFmtId="16" fontId="8" fillId="0" borderId="48" xfId="0" applyNumberFormat="1" applyFont="1" applyBorder="1" applyAlignment="1">
      <alignment horizontal="center" vertical="center"/>
    </xf>
    <xf numFmtId="0" fontId="8" fillId="2" borderId="4" xfId="0" quotePrefix="1" applyFont="1" applyFill="1" applyBorder="1" applyAlignment="1">
      <alignment horizontal="center" vertical="center"/>
    </xf>
    <xf numFmtId="0" fontId="8" fillId="2" borderId="4" xfId="0" quotePrefix="1" applyFont="1" applyFill="1" applyBorder="1" applyAlignment="1">
      <alignment horizontal="center" vertical="center" wrapText="1"/>
    </xf>
    <xf numFmtId="49" fontId="8" fillId="0" borderId="4" xfId="0" quotePrefix="1" applyNumberFormat="1" applyFont="1" applyBorder="1" applyAlignment="1">
      <alignment horizontal="center" vertical="center"/>
    </xf>
    <xf numFmtId="0" fontId="8" fillId="0" borderId="4" xfId="0" applyFont="1" applyBorder="1" applyAlignment="1">
      <alignment horizontal="left" vertical="top"/>
    </xf>
    <xf numFmtId="49" fontId="8" fillId="0" borderId="4" xfId="0" applyNumberFormat="1" applyFont="1" applyBorder="1" applyAlignment="1">
      <alignment horizontal="center" vertical="center"/>
    </xf>
    <xf numFmtId="0" fontId="8" fillId="0" borderId="66" xfId="0" applyFont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4" fillId="0" borderId="43" xfId="0" applyFont="1" applyBorder="1" applyAlignment="1">
      <alignment horizontal="center" vertical="center"/>
    </xf>
    <xf numFmtId="165" fontId="16" fillId="0" borderId="43" xfId="0" applyNumberFormat="1" applyFont="1" applyBorder="1" applyAlignment="1">
      <alignment horizontal="center" vertical="center"/>
    </xf>
    <xf numFmtId="171" fontId="16" fillId="0" borderId="15" xfId="0" applyNumberFormat="1" applyFont="1" applyBorder="1" applyAlignment="1">
      <alignment horizontal="center" vertical="center" wrapText="1"/>
    </xf>
    <xf numFmtId="171" fontId="16" fillId="0" borderId="16" xfId="0" applyNumberFormat="1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171" fontId="16" fillId="0" borderId="8" xfId="0" applyNumberFormat="1" applyFont="1" applyBorder="1" applyAlignment="1">
      <alignment horizontal="center" vertical="center" wrapText="1"/>
    </xf>
    <xf numFmtId="49" fontId="8" fillId="0" borderId="39" xfId="0" quotePrefix="1" applyNumberFormat="1" applyFont="1" applyBorder="1" applyAlignment="1">
      <alignment horizontal="center" vertical="center"/>
    </xf>
    <xf numFmtId="167" fontId="8" fillId="0" borderId="39" xfId="0" applyNumberFormat="1" applyFont="1" applyBorder="1" applyAlignment="1">
      <alignment horizontal="center" vertical="center"/>
    </xf>
    <xf numFmtId="167" fontId="8" fillId="0" borderId="21" xfId="0" applyNumberFormat="1" applyFont="1" applyBorder="1" applyAlignment="1">
      <alignment horizontal="center" vertical="center"/>
    </xf>
    <xf numFmtId="170" fontId="8" fillId="0" borderId="62" xfId="0" applyNumberFormat="1" applyFont="1" applyBorder="1" applyAlignment="1">
      <alignment horizontal="center" vertical="center"/>
    </xf>
    <xf numFmtId="0" fontId="8" fillId="0" borderId="62" xfId="0" applyFont="1" applyBorder="1" applyAlignment="1">
      <alignment horizontal="left" vertical="center"/>
    </xf>
    <xf numFmtId="49" fontId="8" fillId="0" borderId="16" xfId="0" quotePrefix="1" applyNumberFormat="1" applyFont="1" applyBorder="1" applyAlignment="1">
      <alignment horizontal="center" vertical="center"/>
    </xf>
    <xf numFmtId="167" fontId="8" fillId="0" borderId="16" xfId="0" applyNumberFormat="1" applyFont="1" applyBorder="1" applyAlignment="1">
      <alignment horizontal="center" vertical="center"/>
    </xf>
    <xf numFmtId="0" fontId="8" fillId="0" borderId="69" xfId="0" applyFont="1" applyBorder="1" applyAlignment="1">
      <alignment horizontal="center" vertical="center"/>
    </xf>
    <xf numFmtId="49" fontId="8" fillId="0" borderId="21" xfId="0" quotePrefix="1" applyNumberFormat="1" applyFont="1" applyBorder="1" applyAlignment="1">
      <alignment horizontal="center" vertical="center"/>
    </xf>
    <xf numFmtId="170" fontId="8" fillId="0" borderId="4" xfId="0" applyNumberFormat="1" applyFont="1" applyBorder="1" applyAlignment="1">
      <alignment horizontal="center"/>
    </xf>
    <xf numFmtId="0" fontId="18" fillId="0" borderId="4" xfId="0" applyFont="1" applyBorder="1" applyAlignment="1">
      <alignment horizontal="center" vertical="center"/>
    </xf>
    <xf numFmtId="49" fontId="8" fillId="0" borderId="43" xfId="0" quotePrefix="1" applyNumberFormat="1" applyFont="1" applyBorder="1" applyAlignment="1">
      <alignment horizontal="center" vertical="center"/>
    </xf>
    <xf numFmtId="0" fontId="8" fillId="0" borderId="40" xfId="0" applyFont="1" applyBorder="1" applyAlignment="1">
      <alignment horizontal="center" vertical="center"/>
    </xf>
    <xf numFmtId="0" fontId="19" fillId="0" borderId="4" xfId="0" applyFont="1" applyBorder="1" applyAlignment="1">
      <alignment horizontal="center" vertical="center"/>
    </xf>
    <xf numFmtId="49" fontId="8" fillId="2" borderId="4" xfId="0" quotePrefix="1" applyNumberFormat="1" applyFont="1" applyFill="1" applyBorder="1" applyAlignment="1">
      <alignment horizontal="center" vertical="center"/>
    </xf>
    <xf numFmtId="49" fontId="8" fillId="0" borderId="21" xfId="0" applyNumberFormat="1" applyFont="1" applyBorder="1" applyAlignment="1">
      <alignment horizontal="center" vertical="center"/>
    </xf>
    <xf numFmtId="49" fontId="8" fillId="2" borderId="50" xfId="0" quotePrefix="1" applyNumberFormat="1" applyFont="1" applyFill="1" applyBorder="1" applyAlignment="1">
      <alignment horizontal="center" vertical="center"/>
    </xf>
    <xf numFmtId="170" fontId="8" fillId="2" borderId="50" xfId="0" applyNumberFormat="1" applyFont="1" applyFill="1" applyBorder="1" applyAlignment="1">
      <alignment horizontal="center" vertical="center"/>
    </xf>
    <xf numFmtId="49" fontId="8" fillId="0" borderId="39" xfId="0" applyNumberFormat="1" applyFont="1" applyBorder="1" applyAlignment="1">
      <alignment horizontal="center" vertical="center"/>
    </xf>
    <xf numFmtId="49" fontId="8" fillId="0" borderId="0" xfId="0" quotePrefix="1" applyNumberFormat="1" applyFont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165" fontId="8" fillId="2" borderId="4" xfId="0" applyNumberFormat="1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/>
    </xf>
    <xf numFmtId="0" fontId="8" fillId="2" borderId="21" xfId="0" applyFont="1" applyFill="1" applyBorder="1" applyAlignment="1">
      <alignment horizontal="center" vertical="center"/>
    </xf>
    <xf numFmtId="49" fontId="8" fillId="2" borderId="4" xfId="0" applyNumberFormat="1" applyFont="1" applyFill="1" applyBorder="1" applyAlignment="1">
      <alignment horizontal="center" vertical="center"/>
    </xf>
    <xf numFmtId="16" fontId="8" fillId="0" borderId="4" xfId="0" applyNumberFormat="1" applyFont="1" applyBorder="1" applyAlignment="1">
      <alignment horizontal="center" vertical="center"/>
    </xf>
    <xf numFmtId="171" fontId="20" fillId="0" borderId="4" xfId="0" applyNumberFormat="1" applyFont="1" applyBorder="1" applyAlignment="1">
      <alignment horizontal="center" vertical="center"/>
    </xf>
    <xf numFmtId="0" fontId="16" fillId="0" borderId="43" xfId="0" applyFont="1" applyBorder="1" applyAlignment="1">
      <alignment horizontal="center" vertical="center"/>
    </xf>
    <xf numFmtId="171" fontId="16" fillId="0" borderId="43" xfId="0" applyNumberFormat="1" applyFont="1" applyBorder="1" applyAlignment="1">
      <alignment horizontal="center" vertical="center"/>
    </xf>
    <xf numFmtId="171" fontId="16" fillId="0" borderId="43" xfId="0" applyNumberFormat="1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/>
    </xf>
    <xf numFmtId="0" fontId="8" fillId="0" borderId="3" xfId="0" quotePrefix="1" applyFont="1" applyBorder="1" applyAlignment="1">
      <alignment horizontal="center" vertical="center"/>
    </xf>
    <xf numFmtId="0" fontId="8" fillId="0" borderId="46" xfId="0" applyFont="1" applyBorder="1" applyAlignment="1">
      <alignment horizontal="center" vertical="center"/>
    </xf>
    <xf numFmtId="0" fontId="8" fillId="0" borderId="54" xfId="0" applyFont="1" applyBorder="1" applyAlignment="1">
      <alignment horizontal="center" vertical="center"/>
    </xf>
    <xf numFmtId="17" fontId="8" fillId="0" borderId="39" xfId="0" applyNumberFormat="1" applyFont="1" applyBorder="1" applyAlignment="1">
      <alignment horizontal="center" vertical="center"/>
    </xf>
    <xf numFmtId="0" fontId="8" fillId="0" borderId="70" xfId="0" applyFont="1" applyBorder="1" applyAlignment="1">
      <alignment horizontal="center" vertical="center"/>
    </xf>
    <xf numFmtId="1" fontId="17" fillId="0" borderId="4" xfId="0" applyNumberFormat="1" applyFont="1" applyBorder="1" applyAlignment="1">
      <alignment horizontal="center" vertical="top"/>
    </xf>
    <xf numFmtId="0" fontId="8" fillId="0" borderId="71" xfId="0" applyFont="1" applyBorder="1" applyAlignment="1">
      <alignment horizontal="center" vertical="center"/>
    </xf>
    <xf numFmtId="0" fontId="21" fillId="0" borderId="4" xfId="0" applyFont="1" applyBorder="1" applyAlignment="1">
      <alignment horizontal="center" vertical="center"/>
    </xf>
    <xf numFmtId="16" fontId="8" fillId="0" borderId="4" xfId="0" applyNumberFormat="1" applyFont="1" applyBorder="1" applyAlignment="1">
      <alignment horizontal="center" vertical="center" wrapText="1"/>
    </xf>
    <xf numFmtId="165" fontId="8" fillId="0" borderId="4" xfId="0" applyNumberFormat="1" applyFont="1" applyBorder="1"/>
    <xf numFmtId="0" fontId="8" fillId="0" borderId="4" xfId="0" applyFont="1" applyBorder="1" applyAlignment="1">
      <alignment horizontal="center"/>
    </xf>
    <xf numFmtId="0" fontId="22" fillId="0" borderId="0" xfId="0" applyFont="1"/>
    <xf numFmtId="0" fontId="12" fillId="0" borderId="26" xfId="0" applyFont="1" applyBorder="1"/>
    <xf numFmtId="0" fontId="12" fillId="0" borderId="27" xfId="0" applyFont="1" applyBorder="1"/>
    <xf numFmtId="0" fontId="24" fillId="0" borderId="27" xfId="0" applyFont="1" applyBorder="1"/>
    <xf numFmtId="0" fontId="25" fillId="0" borderId="27" xfId="0" applyFont="1" applyBorder="1"/>
    <xf numFmtId="0" fontId="25" fillId="0" borderId="32" xfId="0" applyFont="1" applyBorder="1"/>
    <xf numFmtId="0" fontId="25" fillId="0" borderId="66" xfId="0" applyFont="1" applyBorder="1" applyAlignment="1">
      <alignment horizontal="left"/>
    </xf>
    <xf numFmtId="0" fontId="25" fillId="0" borderId="72" xfId="0" applyFont="1" applyBorder="1" applyAlignment="1">
      <alignment horizontal="left"/>
    </xf>
    <xf numFmtId="0" fontId="22" fillId="0" borderId="72" xfId="0" applyFont="1" applyBorder="1"/>
    <xf numFmtId="0" fontId="25" fillId="0" borderId="73" xfId="0" applyFont="1" applyBorder="1" applyAlignment="1">
      <alignment horizontal="left"/>
    </xf>
    <xf numFmtId="0" fontId="25" fillId="0" borderId="74" xfId="0" applyFont="1" applyBorder="1" applyAlignment="1">
      <alignment horizontal="left"/>
    </xf>
    <xf numFmtId="0" fontId="25" fillId="0" borderId="0" xfId="0" applyFont="1" applyAlignment="1">
      <alignment horizontal="left"/>
    </xf>
    <xf numFmtId="0" fontId="22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5" fillId="0" borderId="36" xfId="0" applyFont="1" applyBorder="1" applyAlignment="1">
      <alignment horizontal="left"/>
    </xf>
    <xf numFmtId="0" fontId="28" fillId="8" borderId="75" xfId="0" applyFont="1" applyFill="1" applyBorder="1" applyAlignment="1">
      <alignment horizontal="center"/>
    </xf>
    <xf numFmtId="0" fontId="28" fillId="8" borderId="50" xfId="0" applyFont="1" applyFill="1" applyBorder="1" applyAlignment="1">
      <alignment horizontal="center"/>
    </xf>
    <xf numFmtId="0" fontId="22" fillId="5" borderId="4" xfId="0" applyFont="1" applyFill="1" applyBorder="1" applyAlignment="1">
      <alignment horizontal="center" vertical="center"/>
    </xf>
    <xf numFmtId="0" fontId="28" fillId="9" borderId="4" xfId="0" applyFont="1" applyFill="1" applyBorder="1" applyAlignment="1">
      <alignment horizontal="center" vertical="center"/>
    </xf>
    <xf numFmtId="0" fontId="25" fillId="0" borderId="0" xfId="0" applyFont="1" applyAlignment="1">
      <alignment horizontal="center"/>
    </xf>
    <xf numFmtId="0" fontId="27" fillId="0" borderId="74" xfId="0" applyFont="1" applyBorder="1" applyAlignment="1">
      <alignment horizontal="right" vertical="center"/>
    </xf>
    <xf numFmtId="0" fontId="25" fillId="0" borderId="0" xfId="0" applyFont="1"/>
    <xf numFmtId="0" fontId="22" fillId="0" borderId="0" xfId="0" applyFont="1" applyAlignment="1">
      <alignment horizontal="center"/>
    </xf>
    <xf numFmtId="0" fontId="22" fillId="0" borderId="36" xfId="0" applyFont="1" applyBorder="1"/>
    <xf numFmtId="0" fontId="16" fillId="0" borderId="0" xfId="0" applyFont="1" applyAlignment="1">
      <alignment horizontal="left" vertical="center"/>
    </xf>
    <xf numFmtId="16" fontId="20" fillId="0" borderId="0" xfId="0" quotePrefix="1" applyNumberFormat="1" applyFont="1" applyAlignment="1">
      <alignment horizontal="center" vertical="center"/>
    </xf>
    <xf numFmtId="16" fontId="29" fillId="0" borderId="0" xfId="0" applyNumberFormat="1" applyFont="1" applyAlignment="1">
      <alignment horizontal="center" vertical="center"/>
    </xf>
    <xf numFmtId="0" fontId="22" fillId="0" borderId="74" xfId="0" applyFont="1" applyBorder="1" applyAlignment="1">
      <alignment horizontal="center" vertical="center"/>
    </xf>
    <xf numFmtId="0" fontId="25" fillId="5" borderId="9" xfId="0" applyFont="1" applyFill="1" applyBorder="1" applyAlignment="1">
      <alignment horizontal="center" vertical="center"/>
    </xf>
    <xf numFmtId="1" fontId="22" fillId="0" borderId="74" xfId="0" applyNumberFormat="1" applyFont="1" applyBorder="1" applyAlignment="1">
      <alignment horizontal="center" vertical="center"/>
    </xf>
    <xf numFmtId="0" fontId="27" fillId="0" borderId="0" xfId="0" applyFont="1"/>
    <xf numFmtId="0" fontId="30" fillId="0" borderId="0" xfId="0" applyFont="1" applyAlignment="1">
      <alignment horizontal="center"/>
    </xf>
    <xf numFmtId="0" fontId="31" fillId="0" borderId="0" xfId="0" applyFont="1" applyAlignment="1">
      <alignment horizontal="center" vertical="center"/>
    </xf>
    <xf numFmtId="0" fontId="28" fillId="10" borderId="4" xfId="0" applyFont="1" applyFill="1" applyBorder="1" applyAlignment="1">
      <alignment horizontal="center"/>
    </xf>
    <xf numFmtId="1" fontId="25" fillId="0" borderId="0" xfId="0" applyNumberFormat="1" applyFont="1" applyAlignment="1">
      <alignment horizontal="center" vertical="center"/>
    </xf>
    <xf numFmtId="0" fontId="28" fillId="0" borderId="4" xfId="0" applyFont="1" applyBorder="1" applyAlignment="1">
      <alignment horizontal="center"/>
    </xf>
    <xf numFmtId="1" fontId="25" fillId="0" borderId="36" xfId="0" applyNumberFormat="1" applyFont="1" applyBorder="1" applyAlignment="1">
      <alignment horizontal="center" vertical="center"/>
    </xf>
    <xf numFmtId="0" fontId="16" fillId="0" borderId="0" xfId="0" applyFont="1" applyAlignment="1">
      <alignment horizontal="center"/>
    </xf>
    <xf numFmtId="0" fontId="28" fillId="10" borderId="50" xfId="0" applyFont="1" applyFill="1" applyBorder="1" applyAlignment="1">
      <alignment horizontal="center"/>
    </xf>
    <xf numFmtId="0" fontId="28" fillId="0" borderId="39" xfId="0" applyFont="1" applyBorder="1" applyAlignment="1">
      <alignment horizontal="center"/>
    </xf>
    <xf numFmtId="0" fontId="22" fillId="0" borderId="0" xfId="0" applyFont="1" applyAlignment="1">
      <alignment vertical="center"/>
    </xf>
    <xf numFmtId="0" fontId="22" fillId="0" borderId="36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0" xfId="0" applyFont="1" applyAlignment="1">
      <alignment vertical="center"/>
    </xf>
    <xf numFmtId="0" fontId="22" fillId="0" borderId="74" xfId="0" applyFont="1" applyBorder="1" applyAlignment="1">
      <alignment horizontal="center"/>
    </xf>
    <xf numFmtId="0" fontId="29" fillId="0" borderId="74" xfId="0" applyFont="1" applyBorder="1" applyAlignment="1">
      <alignment horizontal="right" vertical="center"/>
    </xf>
    <xf numFmtId="0" fontId="25" fillId="0" borderId="36" xfId="0" applyFont="1" applyBorder="1" applyAlignment="1">
      <alignment horizontal="center" vertical="center"/>
    </xf>
    <xf numFmtId="1" fontId="22" fillId="0" borderId="0" xfId="0" applyNumberFormat="1" applyFont="1" applyAlignment="1">
      <alignment horizontal="center"/>
    </xf>
    <xf numFmtId="0" fontId="29" fillId="0" borderId="0" xfId="0" applyFont="1"/>
    <xf numFmtId="0" fontId="29" fillId="0" borderId="36" xfId="0" applyFont="1" applyBorder="1"/>
    <xf numFmtId="1" fontId="22" fillId="0" borderId="74" xfId="0" applyNumberFormat="1" applyFont="1" applyBorder="1" applyAlignment="1">
      <alignment vertical="center"/>
    </xf>
    <xf numFmtId="9" fontId="22" fillId="0" borderId="74" xfId="0" applyNumberFormat="1" applyFont="1" applyBorder="1" applyAlignment="1">
      <alignment vertical="center"/>
    </xf>
    <xf numFmtId="0" fontId="22" fillId="0" borderId="36" xfId="0" applyFont="1" applyBorder="1" applyAlignment="1">
      <alignment horizontal="center"/>
    </xf>
    <xf numFmtId="0" fontId="32" fillId="0" borderId="36" xfId="0" applyFont="1" applyBorder="1" applyAlignment="1">
      <alignment horizontal="center"/>
    </xf>
    <xf numFmtId="0" fontId="33" fillId="0" borderId="4" xfId="0" applyFont="1" applyBorder="1" applyAlignment="1">
      <alignment horizontal="center" vertical="center"/>
    </xf>
    <xf numFmtId="0" fontId="28" fillId="0" borderId="4" xfId="0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29" fillId="0" borderId="74" xfId="0" applyFont="1" applyBorder="1" applyAlignment="1">
      <alignment horizontal="center" vertical="center"/>
    </xf>
    <xf numFmtId="16" fontId="29" fillId="0" borderId="0" xfId="0" quotePrefix="1" applyNumberFormat="1" applyFont="1" applyAlignment="1">
      <alignment horizontal="center" vertical="center"/>
    </xf>
    <xf numFmtId="0" fontId="25" fillId="5" borderId="9" xfId="0" applyFont="1" applyFill="1" applyBorder="1" applyAlignment="1">
      <alignment horizontal="center"/>
    </xf>
    <xf numFmtId="0" fontId="22" fillId="5" borderId="9" xfId="0" applyFont="1" applyFill="1" applyBorder="1" applyAlignment="1">
      <alignment horizontal="center"/>
    </xf>
    <xf numFmtId="0" fontId="22" fillId="5" borderId="9" xfId="0" applyFont="1" applyFill="1" applyBorder="1" applyAlignment="1">
      <alignment horizontal="center" vertical="center"/>
    </xf>
    <xf numFmtId="0" fontId="22" fillId="0" borderId="74" xfId="0" applyFont="1" applyBorder="1" applyAlignment="1">
      <alignment vertical="center"/>
    </xf>
    <xf numFmtId="0" fontId="25" fillId="0" borderId="36" xfId="0" applyFont="1" applyBorder="1" applyAlignment="1">
      <alignment horizontal="center"/>
    </xf>
    <xf numFmtId="0" fontId="34" fillId="0" borderId="0" xfId="0" applyFont="1" applyAlignment="1">
      <alignment horizontal="center" vertical="center"/>
    </xf>
    <xf numFmtId="0" fontId="25" fillId="0" borderId="74" xfId="0" applyFont="1" applyBorder="1" applyAlignment="1">
      <alignment horizontal="left" vertical="center"/>
    </xf>
    <xf numFmtId="0" fontId="25" fillId="5" borderId="14" xfId="0" applyFont="1" applyFill="1" applyBorder="1" applyAlignment="1">
      <alignment horizontal="center" vertical="center"/>
    </xf>
    <xf numFmtId="0" fontId="22" fillId="0" borderId="71" xfId="0" applyFont="1" applyBorder="1" applyAlignment="1">
      <alignment horizontal="center" vertical="center"/>
    </xf>
    <xf numFmtId="0" fontId="22" fillId="0" borderId="65" xfId="0" applyFont="1" applyBorder="1" applyAlignment="1">
      <alignment horizontal="center" vertical="center"/>
    </xf>
    <xf numFmtId="0" fontId="22" fillId="5" borderId="52" xfId="0" applyFont="1" applyFill="1" applyBorder="1" applyAlignment="1">
      <alignment horizontal="center" vertical="center"/>
    </xf>
    <xf numFmtId="0" fontId="25" fillId="5" borderId="52" xfId="0" applyFont="1" applyFill="1" applyBorder="1" applyAlignment="1">
      <alignment horizontal="center" vertical="center"/>
    </xf>
    <xf numFmtId="0" fontId="25" fillId="5" borderId="76" xfId="0" applyFont="1" applyFill="1" applyBorder="1" applyAlignment="1">
      <alignment horizontal="center" vertical="center"/>
    </xf>
    <xf numFmtId="0" fontId="25" fillId="0" borderId="36" xfId="0" applyFont="1" applyBorder="1"/>
    <xf numFmtId="0" fontId="22" fillId="0" borderId="0" xfId="0" applyFont="1" applyAlignment="1">
      <alignment vertical="top"/>
    </xf>
    <xf numFmtId="0" fontId="22" fillId="0" borderId="74" xfId="0" applyFont="1" applyBorder="1" applyAlignment="1">
      <alignment vertical="top" wrapText="1"/>
    </xf>
    <xf numFmtId="0" fontId="22" fillId="0" borderId="74" xfId="0" applyFont="1" applyBorder="1" applyAlignment="1">
      <alignment horizontal="center" vertical="top" wrapText="1"/>
    </xf>
    <xf numFmtId="0" fontId="16" fillId="5" borderId="9" xfId="0" applyFont="1" applyFill="1" applyBorder="1" applyAlignment="1">
      <alignment horizontal="center" vertical="center"/>
    </xf>
    <xf numFmtId="0" fontId="25" fillId="0" borderId="74" xfId="0" applyFont="1" applyBorder="1" applyAlignment="1">
      <alignment horizontal="center" vertical="center"/>
    </xf>
    <xf numFmtId="0" fontId="25" fillId="0" borderId="74" xfId="0" applyFont="1" applyBorder="1" applyAlignment="1">
      <alignment horizontal="center"/>
    </xf>
    <xf numFmtId="0" fontId="28" fillId="11" borderId="4" xfId="0" applyFont="1" applyFill="1" applyBorder="1" applyAlignment="1">
      <alignment horizontal="center"/>
    </xf>
    <xf numFmtId="0" fontId="32" fillId="0" borderId="36" xfId="0" applyFont="1" applyBorder="1" applyAlignment="1">
      <alignment horizontal="center" vertical="center"/>
    </xf>
    <xf numFmtId="0" fontId="22" fillId="10" borderId="9" xfId="0" applyFont="1" applyFill="1" applyBorder="1" applyAlignment="1">
      <alignment horizontal="center" vertical="center"/>
    </xf>
    <xf numFmtId="0" fontId="28" fillId="0" borderId="0" xfId="0" applyFont="1" applyAlignment="1">
      <alignment horizontal="center"/>
    </xf>
    <xf numFmtId="0" fontId="28" fillId="5" borderId="50" xfId="0" applyFont="1" applyFill="1" applyBorder="1" applyAlignment="1">
      <alignment horizontal="center"/>
    </xf>
    <xf numFmtId="0" fontId="22" fillId="10" borderId="9" xfId="0" applyFont="1" applyFill="1" applyBorder="1"/>
    <xf numFmtId="0" fontId="25" fillId="5" borderId="9" xfId="0" applyFont="1" applyFill="1" applyBorder="1" applyAlignment="1">
      <alignment horizontal="left" vertical="center"/>
    </xf>
    <xf numFmtId="0" fontId="25" fillId="0" borderId="65" xfId="0" applyFont="1" applyBorder="1" applyAlignment="1">
      <alignment horizontal="center" vertical="center"/>
    </xf>
    <xf numFmtId="0" fontId="22" fillId="0" borderId="65" xfId="0" applyFont="1" applyBorder="1" applyAlignment="1">
      <alignment vertical="center" wrapText="1"/>
    </xf>
    <xf numFmtId="0" fontId="22" fillId="0" borderId="65" xfId="0" applyFont="1" applyBorder="1"/>
    <xf numFmtId="0" fontId="22" fillId="0" borderId="77" xfId="0" applyFont="1" applyBorder="1"/>
    <xf numFmtId="0" fontId="25" fillId="0" borderId="4" xfId="0" applyFont="1" applyBorder="1" applyAlignment="1">
      <alignment horizontal="center"/>
    </xf>
    <xf numFmtId="0" fontId="25" fillId="0" borderId="4" xfId="0" applyFont="1" applyBorder="1"/>
    <xf numFmtId="0" fontId="22" fillId="0" borderId="4" xfId="0" applyFont="1" applyBorder="1" applyAlignment="1">
      <alignment horizontal="center"/>
    </xf>
    <xf numFmtId="0" fontId="22" fillId="0" borderId="4" xfId="0" applyFont="1" applyBorder="1"/>
    <xf numFmtId="0" fontId="8" fillId="0" borderId="0" xfId="0" applyFont="1"/>
    <xf numFmtId="0" fontId="16" fillId="0" borderId="4" xfId="0" applyFont="1" applyBorder="1"/>
    <xf numFmtId="0" fontId="16" fillId="0" borderId="0" xfId="0" applyFont="1" applyAlignment="1">
      <alignment horizontal="left"/>
    </xf>
    <xf numFmtId="0" fontId="16" fillId="0" borderId="0" xfId="0" applyFont="1" applyAlignment="1">
      <alignment horizontal="center" vertical="center"/>
    </xf>
    <xf numFmtId="0" fontId="22" fillId="0" borderId="0" xfId="0" applyFont="1" applyAlignment="1">
      <alignment horizontal="left"/>
    </xf>
    <xf numFmtId="0" fontId="25" fillId="0" borderId="2" xfId="0" applyFont="1" applyBorder="1" applyAlignment="1">
      <alignment horizontal="center" vertical="center" wrapText="1"/>
    </xf>
    <xf numFmtId="0" fontId="22" fillId="0" borderId="81" xfId="0" applyFont="1" applyBorder="1"/>
    <xf numFmtId="0" fontId="22" fillId="0" borderId="82" xfId="0" applyFont="1" applyBorder="1" applyAlignment="1">
      <alignment horizontal="left" vertical="center"/>
    </xf>
    <xf numFmtId="0" fontId="22" fillId="0" borderId="84" xfId="0" applyFont="1" applyBorder="1"/>
    <xf numFmtId="0" fontId="22" fillId="0" borderId="83" xfId="0" applyFont="1" applyBorder="1" applyAlignment="1">
      <alignment horizontal="left" vertical="center"/>
    </xf>
    <xf numFmtId="0" fontId="22" fillId="0" borderId="87" xfId="0" applyFont="1" applyBorder="1"/>
    <xf numFmtId="0" fontId="36" fillId="0" borderId="0" xfId="0" applyFont="1" applyAlignment="1">
      <alignment vertical="center"/>
    </xf>
    <xf numFmtId="0" fontId="25" fillId="0" borderId="2" xfId="0" applyFont="1" applyBorder="1"/>
    <xf numFmtId="0" fontId="12" fillId="0" borderId="0" xfId="0" applyFont="1" applyAlignment="1">
      <alignment horizontal="center" vertical="center"/>
    </xf>
    <xf numFmtId="165" fontId="4" fillId="5" borderId="4" xfId="0" applyNumberFormat="1" applyFont="1" applyFill="1" applyBorder="1" applyAlignment="1">
      <alignment horizontal="center" vertical="center"/>
    </xf>
    <xf numFmtId="0" fontId="37" fillId="2" borderId="9" xfId="0" applyFont="1" applyFill="1" applyBorder="1" applyAlignment="1">
      <alignment horizontal="center" vertical="center"/>
    </xf>
    <xf numFmtId="0" fontId="16" fillId="2" borderId="88" xfId="0" applyFont="1" applyFill="1" applyBorder="1" applyAlignment="1">
      <alignment horizontal="center" vertical="center" wrapText="1"/>
    </xf>
    <xf numFmtId="0" fontId="16" fillId="2" borderId="88" xfId="0" applyFont="1" applyFill="1" applyBorder="1" applyAlignment="1">
      <alignment horizontal="center" vertical="center"/>
    </xf>
    <xf numFmtId="0" fontId="21" fillId="2" borderId="9" xfId="0" applyFont="1" applyFill="1" applyBorder="1" applyAlignment="1">
      <alignment horizontal="center" vertical="center"/>
    </xf>
    <xf numFmtId="0" fontId="12" fillId="2" borderId="4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/>
    </xf>
    <xf numFmtId="0" fontId="16" fillId="5" borderId="88" xfId="0" applyFont="1" applyFill="1" applyBorder="1" applyAlignment="1">
      <alignment horizontal="center" vertical="center"/>
    </xf>
    <xf numFmtId="49" fontId="16" fillId="5" borderId="88" xfId="0" applyNumberFormat="1" applyFont="1" applyFill="1" applyBorder="1" applyAlignment="1">
      <alignment horizontal="center" vertical="center"/>
    </xf>
    <xf numFmtId="170" fontId="16" fillId="5" borderId="88" xfId="0" applyNumberFormat="1" applyFont="1" applyFill="1" applyBorder="1" applyAlignment="1">
      <alignment horizontal="center" vertical="center"/>
    </xf>
    <xf numFmtId="0" fontId="3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170" fontId="8" fillId="0" borderId="0" xfId="0" applyNumberFormat="1" applyFont="1" applyAlignment="1">
      <alignment horizontal="center" vertical="center"/>
    </xf>
    <xf numFmtId="172" fontId="16" fillId="0" borderId="4" xfId="0" applyNumberFormat="1" applyFont="1" applyBorder="1" applyAlignment="1">
      <alignment horizontal="center" vertical="center"/>
    </xf>
    <xf numFmtId="167" fontId="18" fillId="0" borderId="4" xfId="0" applyNumberFormat="1" applyFont="1" applyBorder="1" applyAlignment="1">
      <alignment horizontal="center" vertical="center"/>
    </xf>
    <xf numFmtId="170" fontId="8" fillId="0" borderId="4" xfId="0" applyNumberFormat="1" applyFont="1" applyBorder="1" applyAlignment="1">
      <alignment horizontal="center" vertical="center" wrapText="1"/>
    </xf>
    <xf numFmtId="167" fontId="8" fillId="0" borderId="4" xfId="0" applyNumberFormat="1" applyFont="1" applyBorder="1" applyAlignment="1">
      <alignment horizontal="center" vertical="center" wrapText="1"/>
    </xf>
    <xf numFmtId="0" fontId="37" fillId="0" borderId="4" xfId="0" applyFont="1" applyBorder="1" applyAlignment="1">
      <alignment horizontal="center" vertical="center"/>
    </xf>
    <xf numFmtId="172" fontId="16" fillId="0" borderId="4" xfId="0" applyNumberFormat="1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6" fillId="0" borderId="17" xfId="0" applyFont="1" applyBorder="1" applyAlignment="1">
      <alignment horizontal="center" vertical="center"/>
    </xf>
    <xf numFmtId="0" fontId="16" fillId="0" borderId="18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170" fontId="8" fillId="2" borderId="18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wrapText="1"/>
    </xf>
    <xf numFmtId="170" fontId="8" fillId="2" borderId="18" xfId="0" applyNumberFormat="1" applyFont="1" applyFill="1" applyBorder="1" applyAlignment="1">
      <alignment horizontal="center" vertical="center"/>
    </xf>
    <xf numFmtId="0" fontId="8" fillId="0" borderId="74" xfId="0" applyFont="1" applyBorder="1" applyAlignment="1">
      <alignment horizontal="center" vertical="center"/>
    </xf>
    <xf numFmtId="0" fontId="8" fillId="0" borderId="0" xfId="0" applyFont="1" applyAlignment="1">
      <alignment horizontal="left" vertical="center" wrapText="1"/>
    </xf>
    <xf numFmtId="170" fontId="8" fillId="2" borderId="14" xfId="0" applyNumberFormat="1" applyFont="1" applyFill="1" applyBorder="1" applyAlignment="1">
      <alignment horizontal="center" vertical="center"/>
    </xf>
    <xf numFmtId="0" fontId="8" fillId="0" borderId="36" xfId="0" applyFont="1" applyBorder="1" applyAlignment="1">
      <alignment horizontal="center"/>
    </xf>
    <xf numFmtId="0" fontId="8" fillId="2" borderId="17" xfId="0" applyFont="1" applyFill="1" applyBorder="1" applyAlignment="1">
      <alignment horizontal="center" vertical="center"/>
    </xf>
    <xf numFmtId="165" fontId="8" fillId="2" borderId="4" xfId="0" applyNumberFormat="1" applyFont="1" applyFill="1" applyBorder="1" applyAlignment="1">
      <alignment horizontal="center" vertical="center" wrapText="1"/>
    </xf>
    <xf numFmtId="170" fontId="8" fillId="0" borderId="18" xfId="0" applyNumberFormat="1" applyFont="1" applyBorder="1" applyAlignment="1">
      <alignment horizontal="center" vertical="center"/>
    </xf>
    <xf numFmtId="0" fontId="8" fillId="2" borderId="88" xfId="0" applyFont="1" applyFill="1" applyBorder="1" applyAlignment="1">
      <alignment horizontal="left" vertical="center"/>
    </xf>
    <xf numFmtId="165" fontId="8" fillId="2" borderId="88" xfId="0" applyNumberFormat="1" applyFont="1" applyFill="1" applyBorder="1" applyAlignment="1">
      <alignment horizontal="center" vertical="center" wrapText="1"/>
    </xf>
    <xf numFmtId="0" fontId="8" fillId="2" borderId="88" xfId="0" applyFont="1" applyFill="1" applyBorder="1" applyAlignment="1">
      <alignment horizontal="left" vertical="center" wrapText="1"/>
    </xf>
    <xf numFmtId="170" fontId="8" fillId="2" borderId="94" xfId="0" applyNumberFormat="1" applyFont="1" applyFill="1" applyBorder="1" applyAlignment="1">
      <alignment horizontal="center" vertical="center"/>
    </xf>
    <xf numFmtId="0" fontId="8" fillId="0" borderId="0" xfId="0" applyFont="1" applyAlignment="1">
      <alignment horizontal="center"/>
    </xf>
    <xf numFmtId="171" fontId="16" fillId="0" borderId="47" xfId="0" applyNumberFormat="1" applyFont="1" applyBorder="1" applyAlignment="1">
      <alignment horizontal="center" vertical="center"/>
    </xf>
    <xf numFmtId="0" fontId="16" fillId="0" borderId="96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/>
    </xf>
    <xf numFmtId="0" fontId="20" fillId="0" borderId="8" xfId="0" applyFont="1" applyBorder="1" applyAlignment="1">
      <alignment horizontal="center" vertical="center"/>
    </xf>
    <xf numFmtId="17" fontId="8" fillId="0" borderId="4" xfId="0" applyNumberFormat="1" applyFont="1" applyBorder="1" applyAlignment="1">
      <alignment vertical="center"/>
    </xf>
    <xf numFmtId="17" fontId="8" fillId="0" borderId="4" xfId="0" applyNumberFormat="1" applyFont="1" applyBorder="1" applyAlignment="1">
      <alignment horizontal="left" vertical="center"/>
    </xf>
    <xf numFmtId="167" fontId="8" fillId="0" borderId="0" xfId="0" applyNumberFormat="1" applyFont="1" applyAlignment="1">
      <alignment horizontal="center" vertical="center"/>
    </xf>
    <xf numFmtId="0" fontId="16" fillId="0" borderId="99" xfId="0" applyFont="1" applyBorder="1" applyAlignment="1">
      <alignment horizontal="center" vertical="center" wrapText="1"/>
    </xf>
    <xf numFmtId="171" fontId="16" fillId="0" borderId="99" xfId="0" applyNumberFormat="1" applyFont="1" applyBorder="1" applyAlignment="1">
      <alignment horizontal="center" vertical="center" wrapText="1"/>
    </xf>
    <xf numFmtId="0" fontId="16" fillId="0" borderId="100" xfId="0" applyFont="1" applyBorder="1" applyAlignment="1">
      <alignment horizontal="center" vertical="center" wrapText="1"/>
    </xf>
    <xf numFmtId="0" fontId="8" fillId="0" borderId="58" xfId="0" applyFont="1" applyBorder="1" applyAlignment="1">
      <alignment horizontal="center" vertical="center"/>
    </xf>
    <xf numFmtId="0" fontId="8" fillId="0" borderId="42" xfId="0" applyFont="1" applyBorder="1" applyAlignment="1">
      <alignment horizontal="center" vertical="center"/>
    </xf>
    <xf numFmtId="0" fontId="16" fillId="0" borderId="99" xfId="0" applyFont="1" applyBorder="1" applyAlignment="1">
      <alignment horizontal="center" vertical="center"/>
    </xf>
    <xf numFmtId="0" fontId="38" fillId="0" borderId="4" xfId="0" applyFont="1" applyBorder="1" applyAlignment="1">
      <alignment horizontal="center" vertical="center"/>
    </xf>
    <xf numFmtId="170" fontId="39" fillId="0" borderId="4" xfId="0" applyNumberFormat="1" applyFont="1" applyBorder="1" applyAlignment="1">
      <alignment horizontal="center" vertical="center"/>
    </xf>
    <xf numFmtId="171" fontId="39" fillId="0" borderId="4" xfId="0" applyNumberFormat="1" applyFont="1" applyBorder="1" applyAlignment="1">
      <alignment horizontal="center" vertical="center"/>
    </xf>
    <xf numFmtId="0" fontId="38" fillId="2" borderId="4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/>
    </xf>
    <xf numFmtId="0" fontId="4" fillId="0" borderId="4" xfId="0" applyFont="1" applyBorder="1" applyAlignment="1">
      <alignment horizontal="center" vertical="center"/>
    </xf>
    <xf numFmtId="165" fontId="16" fillId="0" borderId="4" xfId="0" applyNumberFormat="1" applyFont="1" applyBorder="1" applyAlignment="1">
      <alignment horizontal="center" vertical="center"/>
    </xf>
    <xf numFmtId="171" fontId="16" fillId="0" borderId="4" xfId="0" applyNumberFormat="1" applyFont="1" applyBorder="1" applyAlignment="1">
      <alignment horizontal="center" vertical="center"/>
    </xf>
    <xf numFmtId="171" fontId="16" fillId="0" borderId="4" xfId="0" applyNumberFormat="1" applyFont="1" applyBorder="1" applyAlignment="1">
      <alignment horizontal="center" vertical="center" wrapText="1"/>
    </xf>
    <xf numFmtId="0" fontId="42" fillId="0" borderId="4" xfId="0" applyFont="1" applyBorder="1" applyAlignment="1">
      <alignment horizontal="center" vertical="center" wrapText="1"/>
    </xf>
    <xf numFmtId="0" fontId="41" fillId="0" borderId="4" xfId="0" applyFont="1" applyBorder="1" applyAlignment="1">
      <alignment horizontal="center" vertical="center" wrapText="1"/>
    </xf>
    <xf numFmtId="0" fontId="42" fillId="0" borderId="4" xfId="0" applyFont="1" applyBorder="1" applyAlignment="1">
      <alignment horizontal="center" vertical="center"/>
    </xf>
    <xf numFmtId="0" fontId="44" fillId="0" borderId="4" xfId="0" applyFont="1" applyBorder="1" applyAlignment="1">
      <alignment horizontal="center" vertical="center"/>
    </xf>
    <xf numFmtId="173" fontId="44" fillId="0" borderId="4" xfId="0" applyNumberFormat="1" applyFont="1" applyBorder="1" applyAlignment="1">
      <alignment horizontal="center" vertical="center"/>
    </xf>
    <xf numFmtId="2" fontId="44" fillId="0" borderId="4" xfId="0" applyNumberFormat="1" applyFont="1" applyBorder="1" applyAlignment="1">
      <alignment horizontal="center" vertical="center"/>
    </xf>
    <xf numFmtId="164" fontId="44" fillId="0" borderId="4" xfId="0" applyNumberFormat="1" applyFont="1" applyBorder="1" applyAlignment="1">
      <alignment horizontal="center" vertical="center"/>
    </xf>
    <xf numFmtId="167" fontId="44" fillId="0" borderId="4" xfId="0" applyNumberFormat="1" applyFont="1" applyBorder="1" applyAlignment="1">
      <alignment horizontal="center" vertical="center"/>
    </xf>
    <xf numFmtId="0" fontId="44" fillId="0" borderId="4" xfId="0" applyFont="1" applyBorder="1" applyAlignment="1">
      <alignment horizontal="left" vertical="center" wrapText="1"/>
    </xf>
    <xf numFmtId="164" fontId="21" fillId="0" borderId="4" xfId="0" applyNumberFormat="1" applyFont="1" applyBorder="1" applyAlignment="1">
      <alignment horizontal="center" vertical="center"/>
    </xf>
    <xf numFmtId="164" fontId="8" fillId="0" borderId="0" xfId="0" applyNumberFormat="1" applyFont="1"/>
    <xf numFmtId="0" fontId="44" fillId="5" borderId="4" xfId="0" applyFont="1" applyFill="1" applyBorder="1" applyAlignment="1">
      <alignment horizontal="center" vertical="center"/>
    </xf>
    <xf numFmtId="173" fontId="44" fillId="5" borderId="4" xfId="0" applyNumberFormat="1" applyFont="1" applyFill="1" applyBorder="1" applyAlignment="1">
      <alignment horizontal="center" vertical="center"/>
    </xf>
    <xf numFmtId="164" fontId="44" fillId="5" borderId="4" xfId="0" applyNumberFormat="1" applyFont="1" applyFill="1" applyBorder="1" applyAlignment="1">
      <alignment horizontal="center" vertical="center"/>
    </xf>
    <xf numFmtId="2" fontId="44" fillId="5" borderId="4" xfId="0" applyNumberFormat="1" applyFont="1" applyFill="1" applyBorder="1" applyAlignment="1">
      <alignment horizontal="center" vertical="center"/>
    </xf>
    <xf numFmtId="164" fontId="21" fillId="5" borderId="4" xfId="0" applyNumberFormat="1" applyFont="1" applyFill="1" applyBorder="1" applyAlignment="1">
      <alignment horizontal="center" vertical="center"/>
    </xf>
    <xf numFmtId="167" fontId="44" fillId="5" borderId="4" xfId="0" applyNumberFormat="1" applyFont="1" applyFill="1" applyBorder="1" applyAlignment="1">
      <alignment horizontal="center" vertical="center"/>
    </xf>
    <xf numFmtId="0" fontId="44" fillId="5" borderId="4" xfId="0" applyFont="1" applyFill="1" applyBorder="1" applyAlignment="1">
      <alignment horizontal="left" vertical="center" wrapText="1"/>
    </xf>
    <xf numFmtId="0" fontId="42" fillId="0" borderId="4" xfId="0" applyFont="1" applyBorder="1" applyAlignment="1">
      <alignment horizontal="left" vertical="center" wrapText="1"/>
    </xf>
    <xf numFmtId="0" fontId="45" fillId="0" borderId="4" xfId="0" applyFont="1" applyBorder="1" applyAlignment="1">
      <alignment horizontal="left" vertical="center" wrapText="1"/>
    </xf>
    <xf numFmtId="0" fontId="45" fillId="0" borderId="4" xfId="0" applyFont="1" applyBorder="1" applyAlignment="1">
      <alignment horizontal="center" vertical="center"/>
    </xf>
    <xf numFmtId="0" fontId="45" fillId="5" borderId="4" xfId="0" applyFont="1" applyFill="1" applyBorder="1" applyAlignment="1">
      <alignment horizontal="center" vertical="center"/>
    </xf>
    <xf numFmtId="0" fontId="42" fillId="5" borderId="4" xfId="0" applyFont="1" applyFill="1" applyBorder="1" applyAlignment="1">
      <alignment horizontal="left" vertical="center" wrapText="1"/>
    </xf>
    <xf numFmtId="0" fontId="45" fillId="5" borderId="4" xfId="0" applyFont="1" applyFill="1" applyBorder="1" applyAlignment="1">
      <alignment horizontal="left" vertical="center" wrapText="1"/>
    </xf>
    <xf numFmtId="0" fontId="44" fillId="0" borderId="4" xfId="0" quotePrefix="1" applyFont="1" applyBorder="1" applyAlignment="1">
      <alignment horizontal="center" vertical="center"/>
    </xf>
    <xf numFmtId="0" fontId="44" fillId="5" borderId="4" xfId="0" quotePrefix="1" applyFont="1" applyFill="1" applyBorder="1" applyAlignment="1">
      <alignment horizontal="center" vertical="center"/>
    </xf>
    <xf numFmtId="0" fontId="8" fillId="5" borderId="4" xfId="0" applyFont="1" applyFill="1" applyBorder="1" applyAlignment="1">
      <alignment horizontal="center"/>
    </xf>
    <xf numFmtId="168" fontId="42" fillId="0" borderId="4" xfId="0" applyNumberFormat="1" applyFont="1" applyBorder="1" applyAlignment="1">
      <alignment horizontal="center" vertical="center"/>
    </xf>
    <xf numFmtId="167" fontId="42" fillId="0" borderId="4" xfId="0" applyNumberFormat="1" applyFont="1" applyBorder="1" applyAlignment="1">
      <alignment horizontal="center" vertical="center"/>
    </xf>
    <xf numFmtId="0" fontId="44" fillId="0" borderId="0" xfId="0" applyFont="1" applyAlignment="1">
      <alignment horizontal="center" vertical="center"/>
    </xf>
    <xf numFmtId="0" fontId="44" fillId="0" borderId="0" xfId="0" applyFont="1" applyAlignment="1">
      <alignment horizontal="center"/>
    </xf>
    <xf numFmtId="0" fontId="44" fillId="0" borderId="0" xfId="0" applyFont="1"/>
    <xf numFmtId="0" fontId="44" fillId="0" borderId="4" xfId="0" applyFont="1" applyBorder="1" applyAlignment="1">
      <alignment horizontal="left" vertical="center"/>
    </xf>
    <xf numFmtId="0" fontId="8" fillId="12" borderId="4" xfId="0" applyFont="1" applyFill="1" applyBorder="1" applyAlignment="1">
      <alignment vertical="top"/>
    </xf>
    <xf numFmtId="0" fontId="8" fillId="0" borderId="4" xfId="0" applyFont="1" applyBorder="1" applyAlignment="1">
      <alignment vertical="top"/>
    </xf>
    <xf numFmtId="165" fontId="8" fillId="0" borderId="4" xfId="0" applyNumberFormat="1" applyFont="1" applyBorder="1" applyAlignment="1">
      <alignment horizontal="center" vertical="top"/>
    </xf>
    <xf numFmtId="0" fontId="46" fillId="0" borderId="4" xfId="0" applyFont="1" applyBorder="1" applyAlignment="1">
      <alignment horizontal="center"/>
    </xf>
    <xf numFmtId="0" fontId="8" fillId="0" borderId="0" xfId="0" applyFont="1" applyAlignment="1">
      <alignment vertical="top"/>
    </xf>
    <xf numFmtId="0" fontId="47" fillId="0" borderId="4" xfId="0" applyFont="1" applyBorder="1" applyAlignment="1">
      <alignment horizontal="center"/>
    </xf>
    <xf numFmtId="165" fontId="8" fillId="0" borderId="0" xfId="0" applyNumberFormat="1" applyFont="1" applyAlignment="1">
      <alignment vertical="top"/>
    </xf>
    <xf numFmtId="164" fontId="8" fillId="0" borderId="0" xfId="0" applyNumberFormat="1" applyFont="1" applyAlignment="1">
      <alignment vertical="top"/>
    </xf>
    <xf numFmtId="0" fontId="8" fillId="2" borderId="9" xfId="0" applyFont="1" applyFill="1" applyBorder="1"/>
    <xf numFmtId="0" fontId="8" fillId="2" borderId="9" xfId="0" applyFont="1" applyFill="1" applyBorder="1" applyAlignment="1">
      <alignment horizontal="center"/>
    </xf>
    <xf numFmtId="1" fontId="16" fillId="2" borderId="4" xfId="0" applyNumberFormat="1" applyFont="1" applyFill="1" applyBorder="1" applyAlignment="1">
      <alignment horizontal="center" vertical="center" wrapText="1"/>
    </xf>
    <xf numFmtId="1" fontId="16" fillId="2" borderId="4" xfId="0" applyNumberFormat="1" applyFont="1" applyFill="1" applyBorder="1" applyAlignment="1">
      <alignment horizontal="center" vertical="center"/>
    </xf>
    <xf numFmtId="0" fontId="16" fillId="2" borderId="4" xfId="0" applyFont="1" applyFill="1" applyBorder="1" applyAlignment="1">
      <alignment horizontal="center" vertical="center"/>
    </xf>
    <xf numFmtId="1" fontId="38" fillId="0" borderId="1" xfId="0" applyNumberFormat="1" applyFont="1" applyBorder="1" applyAlignment="1">
      <alignment horizontal="center" vertical="center"/>
    </xf>
    <xf numFmtId="0" fontId="26" fillId="0" borderId="4" xfId="0" applyFont="1" applyBorder="1" applyAlignment="1">
      <alignment horizontal="center" vertical="center" textRotation="90"/>
    </xf>
    <xf numFmtId="0" fontId="8" fillId="0" borderId="3" xfId="0" applyFont="1" applyBorder="1" applyAlignment="1">
      <alignment horizontal="center"/>
    </xf>
    <xf numFmtId="1" fontId="38" fillId="0" borderId="4" xfId="0" applyNumberFormat="1" applyFont="1" applyBorder="1" applyAlignment="1">
      <alignment horizontal="center" vertical="center"/>
    </xf>
    <xf numFmtId="0" fontId="24" fillId="0" borderId="4" xfId="0" applyFont="1" applyBorder="1" applyAlignment="1">
      <alignment vertical="center" textRotation="90"/>
    </xf>
    <xf numFmtId="0" fontId="8" fillId="2" borderId="103" xfId="0" applyFont="1" applyFill="1" applyBorder="1" applyAlignment="1">
      <alignment horizontal="center"/>
    </xf>
    <xf numFmtId="170" fontId="8" fillId="13" borderId="4" xfId="0" applyNumberFormat="1" applyFont="1" applyFill="1" applyBorder="1" applyAlignment="1">
      <alignment horizontal="center" vertical="center"/>
    </xf>
    <xf numFmtId="170" fontId="8" fillId="5" borderId="4" xfId="0" applyNumberFormat="1" applyFont="1" applyFill="1" applyBorder="1" applyAlignment="1">
      <alignment horizontal="center" vertical="center"/>
    </xf>
    <xf numFmtId="170" fontId="8" fillId="5" borderId="4" xfId="0" applyNumberFormat="1" applyFont="1" applyFill="1" applyBorder="1"/>
    <xf numFmtId="0" fontId="8" fillId="2" borderId="4" xfId="0" applyFont="1" applyFill="1" applyBorder="1"/>
    <xf numFmtId="170" fontId="8" fillId="13" borderId="88" xfId="0" applyNumberFormat="1" applyFont="1" applyFill="1" applyBorder="1" applyAlignment="1">
      <alignment horizontal="center" vertical="center"/>
    </xf>
    <xf numFmtId="1" fontId="38" fillId="2" borderId="104" xfId="0" applyNumberFormat="1" applyFont="1" applyFill="1" applyBorder="1" applyAlignment="1">
      <alignment horizontal="center" vertical="center"/>
    </xf>
    <xf numFmtId="1" fontId="38" fillId="0" borderId="35" xfId="0" applyNumberFormat="1" applyFont="1" applyBorder="1" applyAlignment="1">
      <alignment horizontal="center" vertical="center"/>
    </xf>
    <xf numFmtId="170" fontId="8" fillId="5" borderId="88" xfId="0" applyNumberFormat="1" applyFont="1" applyFill="1" applyBorder="1" applyAlignment="1">
      <alignment horizontal="center" vertical="center"/>
    </xf>
    <xf numFmtId="165" fontId="8" fillId="13" borderId="4" xfId="0" applyNumberFormat="1" applyFont="1" applyFill="1" applyBorder="1" applyAlignment="1">
      <alignment horizontal="center" vertical="center"/>
    </xf>
    <xf numFmtId="170" fontId="8" fillId="2" borderId="88" xfId="0" applyNumberFormat="1" applyFont="1" applyFill="1" applyBorder="1" applyAlignment="1">
      <alignment horizontal="center" vertical="center"/>
    </xf>
    <xf numFmtId="1" fontId="38" fillId="0" borderId="35" xfId="0" applyNumberFormat="1" applyFont="1" applyBorder="1" applyAlignment="1">
      <alignment vertical="center"/>
    </xf>
    <xf numFmtId="0" fontId="24" fillId="0" borderId="4" xfId="0" applyFont="1" applyBorder="1" applyAlignment="1">
      <alignment vertical="center" textRotation="255"/>
    </xf>
    <xf numFmtId="0" fontId="48" fillId="0" borderId="4" xfId="0" applyFont="1" applyBorder="1" applyAlignment="1">
      <alignment horizontal="left" vertical="center"/>
    </xf>
    <xf numFmtId="0" fontId="48" fillId="0" borderId="4" xfId="0" applyFont="1" applyBorder="1" applyAlignment="1">
      <alignment horizontal="center" vertical="center"/>
    </xf>
    <xf numFmtId="0" fontId="8" fillId="2" borderId="103" xfId="0" applyFont="1" applyFill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1" fontId="49" fillId="0" borderId="105" xfId="0" applyNumberFormat="1" applyFont="1" applyBorder="1" applyAlignment="1">
      <alignment horizontal="center" vertical="center"/>
    </xf>
    <xf numFmtId="0" fontId="12" fillId="2" borderId="9" xfId="0" applyFont="1" applyFill="1" applyBorder="1" applyAlignment="1">
      <alignment horizontal="left" vertical="center"/>
    </xf>
    <xf numFmtId="0" fontId="26" fillId="2" borderId="9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left" vertical="center"/>
    </xf>
    <xf numFmtId="0" fontId="4" fillId="2" borderId="9" xfId="0" applyFont="1" applyFill="1" applyBorder="1" applyAlignment="1">
      <alignment horizontal="center" vertical="center"/>
    </xf>
    <xf numFmtId="171" fontId="4" fillId="2" borderId="9" xfId="0" applyNumberFormat="1" applyFont="1" applyFill="1" applyBorder="1" applyAlignment="1">
      <alignment horizontal="center" vertical="center"/>
    </xf>
    <xf numFmtId="171" fontId="4" fillId="2" borderId="9" xfId="0" applyNumberFormat="1" applyFont="1" applyFill="1" applyBorder="1" applyAlignment="1">
      <alignment horizontal="left" vertical="center"/>
    </xf>
    <xf numFmtId="0" fontId="12" fillId="5" borderId="9" xfId="0" applyFont="1" applyFill="1" applyBorder="1" applyAlignment="1">
      <alignment horizontal="left" vertical="center"/>
    </xf>
    <xf numFmtId="0" fontId="26" fillId="5" borderId="9" xfId="0" applyFont="1" applyFill="1" applyBorder="1" applyAlignment="1">
      <alignment horizontal="center" vertical="center"/>
    </xf>
    <xf numFmtId="0" fontId="50" fillId="5" borderId="9" xfId="0" applyFont="1" applyFill="1" applyBorder="1" applyAlignment="1">
      <alignment horizontal="center" vertical="center"/>
    </xf>
    <xf numFmtId="171" fontId="16" fillId="2" borderId="9" xfId="0" applyNumberFormat="1" applyFont="1" applyFill="1" applyBorder="1" applyAlignment="1">
      <alignment horizontal="right" vertical="center"/>
    </xf>
    <xf numFmtId="0" fontId="4" fillId="2" borderId="21" xfId="0" applyFont="1" applyFill="1" applyBorder="1" applyAlignment="1">
      <alignment horizontal="center" vertical="center" wrapText="1"/>
    </xf>
    <xf numFmtId="0" fontId="16" fillId="2" borderId="49" xfId="0" applyFont="1" applyFill="1" applyBorder="1" applyAlignment="1">
      <alignment horizontal="center" vertical="center"/>
    </xf>
    <xf numFmtId="0" fontId="16" fillId="2" borderId="50" xfId="0" applyFont="1" applyFill="1" applyBorder="1" applyAlignment="1">
      <alignment horizontal="center" vertical="center"/>
    </xf>
    <xf numFmtId="0" fontId="8" fillId="2" borderId="50" xfId="0" applyFont="1" applyFill="1" applyBorder="1" applyAlignment="1">
      <alignment horizontal="center" vertical="center"/>
    </xf>
    <xf numFmtId="0" fontId="8" fillId="2" borderId="109" xfId="0" applyFont="1" applyFill="1" applyBorder="1" applyAlignment="1">
      <alignment horizontal="center" vertical="center"/>
    </xf>
    <xf numFmtId="1" fontId="8" fillId="3" borderId="4" xfId="0" applyNumberFormat="1" applyFont="1" applyFill="1" applyBorder="1" applyAlignment="1">
      <alignment horizontal="right" vertical="center" wrapText="1"/>
    </xf>
    <xf numFmtId="49" fontId="8" fillId="2" borderId="18" xfId="0" applyNumberFormat="1" applyFont="1" applyFill="1" applyBorder="1" applyAlignment="1">
      <alignment horizontal="center" vertical="center"/>
    </xf>
    <xf numFmtId="174" fontId="8" fillId="3" borderId="4" xfId="0" applyNumberFormat="1" applyFont="1" applyFill="1" applyBorder="1" applyAlignment="1">
      <alignment horizontal="center" vertical="center" wrapText="1"/>
    </xf>
    <xf numFmtId="0" fontId="16" fillId="2" borderId="17" xfId="0" applyFont="1" applyFill="1" applyBorder="1" applyAlignment="1">
      <alignment horizontal="center" vertical="center"/>
    </xf>
    <xf numFmtId="0" fontId="16" fillId="2" borderId="15" xfId="0" applyFont="1" applyFill="1" applyBorder="1" applyAlignment="1">
      <alignment horizontal="center" vertical="center"/>
    </xf>
    <xf numFmtId="0" fontId="16" fillId="2" borderId="16" xfId="0" applyFont="1" applyFill="1" applyBorder="1" applyAlignment="1">
      <alignment horizontal="center" vertical="center"/>
    </xf>
    <xf numFmtId="0" fontId="8" fillId="2" borderId="16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8" fillId="2" borderId="88" xfId="0" quotePrefix="1" applyFont="1" applyFill="1" applyBorder="1" applyAlignment="1">
      <alignment horizontal="center" vertical="center"/>
    </xf>
    <xf numFmtId="0" fontId="8" fillId="2" borderId="88" xfId="0" applyFont="1" applyFill="1" applyBorder="1" applyAlignment="1">
      <alignment horizontal="center" vertical="center"/>
    </xf>
    <xf numFmtId="0" fontId="8" fillId="2" borderId="94" xfId="0" applyFont="1" applyFill="1" applyBorder="1" applyAlignment="1">
      <alignment horizontal="center" vertical="center"/>
    </xf>
    <xf numFmtId="0" fontId="8" fillId="2" borderId="19" xfId="0" applyFont="1" applyFill="1" applyBorder="1" applyAlignment="1">
      <alignment horizontal="center" vertical="center"/>
    </xf>
    <xf numFmtId="0" fontId="8" fillId="2" borderId="22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vertical="center"/>
    </xf>
    <xf numFmtId="0" fontId="8" fillId="2" borderId="4" xfId="0" applyFont="1" applyFill="1" applyBorder="1" applyAlignment="1">
      <alignment vertical="center" wrapText="1"/>
    </xf>
    <xf numFmtId="0" fontId="52" fillId="0" borderId="0" xfId="0" applyFont="1" applyAlignment="1">
      <alignment horizontal="center" vertical="center"/>
    </xf>
    <xf numFmtId="0" fontId="16" fillId="15" borderId="4" xfId="0" applyFont="1" applyFill="1" applyBorder="1" applyAlignment="1">
      <alignment horizontal="center" vertical="center" wrapText="1"/>
    </xf>
    <xf numFmtId="0" fontId="16" fillId="13" borderId="4" xfId="0" applyFont="1" applyFill="1" applyBorder="1" applyAlignment="1">
      <alignment horizontal="center" vertical="center" wrapText="1"/>
    </xf>
    <xf numFmtId="0" fontId="16" fillId="0" borderId="4" xfId="0" applyFont="1" applyBorder="1" applyAlignment="1">
      <alignment horizontal="left" vertical="center"/>
    </xf>
    <xf numFmtId="0" fontId="8" fillId="0" borderId="4" xfId="0" applyFont="1" applyBorder="1" applyAlignment="1">
      <alignment horizontal="right" vertical="center"/>
    </xf>
    <xf numFmtId="0" fontId="8" fillId="15" borderId="4" xfId="0" applyFont="1" applyFill="1" applyBorder="1" applyAlignment="1">
      <alignment horizontal="right" vertical="center"/>
    </xf>
    <xf numFmtId="0" fontId="8" fillId="13" borderId="4" xfId="0" applyFont="1" applyFill="1" applyBorder="1" applyAlignment="1">
      <alignment horizontal="right" vertical="center"/>
    </xf>
    <xf numFmtId="2" fontId="8" fillId="0" borderId="4" xfId="0" applyNumberFormat="1" applyFont="1" applyBorder="1" applyAlignment="1">
      <alignment horizontal="right" vertical="center"/>
    </xf>
    <xf numFmtId="0" fontId="8" fillId="0" borderId="4" xfId="0" applyFont="1" applyBorder="1" applyAlignment="1">
      <alignment horizontal="right"/>
    </xf>
    <xf numFmtId="0" fontId="8" fillId="0" borderId="75" xfId="0" applyFont="1" applyBorder="1" applyAlignment="1">
      <alignment horizontal="center" vertical="center"/>
    </xf>
    <xf numFmtId="167" fontId="8" fillId="0" borderId="50" xfId="0" applyNumberFormat="1" applyFont="1" applyBorder="1" applyAlignment="1">
      <alignment horizontal="center" vertical="center"/>
    </xf>
    <xf numFmtId="167" fontId="8" fillId="0" borderId="112" xfId="0" applyNumberFormat="1" applyFont="1" applyBorder="1" applyAlignment="1">
      <alignment horizontal="center" vertical="center"/>
    </xf>
    <xf numFmtId="14" fontId="8" fillId="0" borderId="4" xfId="0" applyNumberFormat="1" applyFont="1" applyBorder="1" applyAlignment="1">
      <alignment horizontal="center" vertical="center"/>
    </xf>
    <xf numFmtId="0" fontId="37" fillId="2" borderId="24" xfId="0" applyFont="1" applyFill="1" applyBorder="1" applyAlignment="1">
      <alignment horizontal="center" vertical="center"/>
    </xf>
    <xf numFmtId="0" fontId="8" fillId="0" borderId="91" xfId="0" applyFont="1" applyBorder="1" applyAlignment="1">
      <alignment horizontal="center" vertical="center"/>
    </xf>
    <xf numFmtId="0" fontId="8" fillId="0" borderId="110" xfId="0" applyFont="1" applyBorder="1" applyAlignment="1">
      <alignment horizontal="center" vertical="center"/>
    </xf>
    <xf numFmtId="0" fontId="8" fillId="0" borderId="49" xfId="0" applyFont="1" applyBorder="1" applyAlignment="1">
      <alignment horizontal="center" vertical="center"/>
    </xf>
    <xf numFmtId="0" fontId="8" fillId="0" borderId="50" xfId="0" applyFont="1" applyBorder="1" applyAlignment="1">
      <alignment horizontal="center" vertical="center"/>
    </xf>
    <xf numFmtId="0" fontId="8" fillId="0" borderId="50" xfId="0" quotePrefix="1" applyFont="1" applyBorder="1" applyAlignment="1">
      <alignment horizontal="center" vertical="center" wrapText="1"/>
    </xf>
    <xf numFmtId="170" fontId="8" fillId="0" borderId="50" xfId="0" applyNumberFormat="1" applyFont="1" applyBorder="1" applyAlignment="1">
      <alignment horizontal="center" vertical="center"/>
    </xf>
    <xf numFmtId="0" fontId="8" fillId="0" borderId="50" xfId="0" applyFont="1" applyBorder="1" applyAlignment="1">
      <alignment horizontal="left" vertical="center"/>
    </xf>
    <xf numFmtId="16" fontId="8" fillId="0" borderId="109" xfId="0" applyNumberFormat="1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/>
    </xf>
    <xf numFmtId="0" fontId="0" fillId="0" borderId="24" xfId="0" applyBorder="1"/>
    <xf numFmtId="0" fontId="8" fillId="0" borderId="113" xfId="0" applyFont="1" applyBorder="1" applyAlignment="1">
      <alignment horizontal="center" vertical="center"/>
    </xf>
    <xf numFmtId="0" fontId="8" fillId="0" borderId="114" xfId="0" applyFont="1" applyBorder="1" applyAlignment="1">
      <alignment horizontal="center" vertical="center"/>
    </xf>
    <xf numFmtId="0" fontId="8" fillId="0" borderId="115" xfId="0" applyFont="1" applyBorder="1" applyAlignment="1">
      <alignment horizontal="center" vertical="center"/>
    </xf>
    <xf numFmtId="0" fontId="8" fillId="0" borderId="111" xfId="0" quotePrefix="1" applyFont="1" applyBorder="1" applyAlignment="1">
      <alignment horizontal="center" vertical="center" wrapText="1"/>
    </xf>
    <xf numFmtId="170" fontId="8" fillId="0" borderId="111" xfId="0" applyNumberFormat="1" applyFont="1" applyBorder="1" applyAlignment="1">
      <alignment horizontal="center" vertical="center"/>
    </xf>
    <xf numFmtId="0" fontId="8" fillId="0" borderId="111" xfId="0" applyFont="1" applyBorder="1" applyAlignment="1">
      <alignment horizontal="left" vertical="center"/>
    </xf>
    <xf numFmtId="0" fontId="8" fillId="0" borderId="111" xfId="0" applyFont="1" applyBorder="1" applyAlignment="1">
      <alignment horizontal="center" vertical="center"/>
    </xf>
    <xf numFmtId="16" fontId="8" fillId="0" borderId="116" xfId="0" applyNumberFormat="1" applyFont="1" applyBorder="1" applyAlignment="1">
      <alignment horizontal="center" vertical="center"/>
    </xf>
    <xf numFmtId="0" fontId="8" fillId="0" borderId="117" xfId="0" applyFont="1" applyBorder="1" applyAlignment="1">
      <alignment horizontal="center" vertical="center"/>
    </xf>
    <xf numFmtId="0" fontId="0" fillId="0" borderId="117" xfId="0" applyBorder="1"/>
    <xf numFmtId="0" fontId="8" fillId="0" borderId="103" xfId="0" quotePrefix="1" applyFont="1" applyBorder="1" applyAlignment="1">
      <alignment horizontal="center" vertical="center"/>
    </xf>
    <xf numFmtId="49" fontId="8" fillId="0" borderId="103" xfId="0" quotePrefix="1" applyNumberFormat="1" applyFont="1" applyBorder="1" applyAlignment="1">
      <alignment horizontal="center" vertical="center"/>
    </xf>
    <xf numFmtId="0" fontId="8" fillId="0" borderId="118" xfId="0" applyFont="1" applyBorder="1" applyAlignment="1">
      <alignment horizontal="center" vertical="center"/>
    </xf>
    <xf numFmtId="167" fontId="55" fillId="0" borderId="4" xfId="1" applyNumberFormat="1" applyFont="1" applyBorder="1" applyAlignment="1">
      <alignment horizontal="center" vertical="center"/>
    </xf>
    <xf numFmtId="49" fontId="54" fillId="0" borderId="4" xfId="0" quotePrefix="1" applyNumberFormat="1" applyFont="1" applyBorder="1" applyAlignment="1">
      <alignment horizontal="center" vertical="center"/>
    </xf>
    <xf numFmtId="0" fontId="54" fillId="0" borderId="4" xfId="0" quotePrefix="1" applyFont="1" applyBorder="1" applyAlignment="1">
      <alignment horizontal="center" vertical="center"/>
    </xf>
    <xf numFmtId="0" fontId="54" fillId="2" borderId="4" xfId="0" applyFont="1" applyFill="1" applyBorder="1" applyAlignment="1">
      <alignment horizontal="center" vertical="center"/>
    </xf>
    <xf numFmtId="0" fontId="21" fillId="0" borderId="4" xfId="0" quotePrefix="1" applyFont="1" applyBorder="1" applyAlignment="1">
      <alignment horizontal="center" vertical="center" wrapText="1"/>
    </xf>
    <xf numFmtId="0" fontId="8" fillId="0" borderId="33" xfId="0" applyFont="1" applyBorder="1" applyAlignment="1">
      <alignment horizontal="center" vertical="center"/>
    </xf>
    <xf numFmtId="0" fontId="8" fillId="0" borderId="93" xfId="0" applyFont="1" applyBorder="1" applyAlignment="1">
      <alignment horizontal="center" vertical="center"/>
    </xf>
    <xf numFmtId="0" fontId="8" fillId="0" borderId="88" xfId="0" quotePrefix="1" applyFont="1" applyBorder="1" applyAlignment="1">
      <alignment horizontal="center" vertical="center" wrapText="1"/>
    </xf>
    <xf numFmtId="170" fontId="8" fillId="0" borderId="88" xfId="0" applyNumberFormat="1" applyFont="1" applyBorder="1" applyAlignment="1">
      <alignment horizontal="center" vertical="center"/>
    </xf>
    <xf numFmtId="0" fontId="8" fillId="0" borderId="88" xfId="0" applyFont="1" applyBorder="1" applyAlignment="1">
      <alignment horizontal="left" vertical="center"/>
    </xf>
    <xf numFmtId="0" fontId="8" fillId="0" borderId="88" xfId="0" applyFont="1" applyBorder="1" applyAlignment="1">
      <alignment horizontal="center" vertical="center"/>
    </xf>
    <xf numFmtId="16" fontId="8" fillId="0" borderId="94" xfId="0" applyNumberFormat="1" applyFont="1" applyBorder="1" applyAlignment="1">
      <alignment horizontal="center" vertical="center"/>
    </xf>
    <xf numFmtId="0" fontId="8" fillId="0" borderId="110" xfId="0" quotePrefix="1" applyFont="1" applyBorder="1" applyAlignment="1">
      <alignment horizontal="center" vertical="center" wrapText="1"/>
    </xf>
    <xf numFmtId="170" fontId="8" fillId="0" borderId="110" xfId="0" applyNumberFormat="1" applyFont="1" applyBorder="1" applyAlignment="1">
      <alignment horizontal="center" vertical="center"/>
    </xf>
    <xf numFmtId="0" fontId="8" fillId="0" borderId="110" xfId="0" applyFont="1" applyBorder="1" applyAlignment="1">
      <alignment horizontal="left" vertical="center"/>
    </xf>
    <xf numFmtId="16" fontId="8" fillId="0" borderId="110" xfId="0" applyNumberFormat="1" applyFont="1" applyBorder="1" applyAlignment="1">
      <alignment horizontal="center" vertical="center"/>
    </xf>
    <xf numFmtId="0" fontId="0" fillId="0" borderId="110" xfId="0" applyBorder="1"/>
    <xf numFmtId="0" fontId="8" fillId="0" borderId="119" xfId="0" applyFont="1" applyBorder="1" applyAlignment="1">
      <alignment horizontal="center" vertical="center"/>
    </xf>
    <xf numFmtId="0" fontId="8" fillId="0" borderId="120" xfId="0" applyFont="1" applyBorder="1" applyAlignment="1">
      <alignment horizontal="center" vertical="center"/>
    </xf>
    <xf numFmtId="0" fontId="8" fillId="0" borderId="121" xfId="0" applyFont="1" applyBorder="1" applyAlignment="1">
      <alignment horizontal="center" vertical="center"/>
    </xf>
    <xf numFmtId="49" fontId="8" fillId="0" borderId="88" xfId="0" quotePrefix="1" applyNumberFormat="1" applyFont="1" applyBorder="1" applyAlignment="1">
      <alignment horizontal="center" vertical="center"/>
    </xf>
    <xf numFmtId="0" fontId="8" fillId="2" borderId="88" xfId="0" applyFont="1" applyFill="1" applyBorder="1" applyAlignment="1">
      <alignment horizontal="center"/>
    </xf>
    <xf numFmtId="0" fontId="8" fillId="0" borderId="75" xfId="0" applyFont="1" applyBorder="1" applyAlignment="1">
      <alignment horizontal="left" vertical="center"/>
    </xf>
    <xf numFmtId="165" fontId="8" fillId="0" borderId="75" xfId="0" applyNumberFormat="1" applyFont="1" applyBorder="1" applyAlignment="1">
      <alignment horizontal="center" vertical="center"/>
    </xf>
    <xf numFmtId="49" fontId="8" fillId="0" borderId="75" xfId="0" applyNumberFormat="1" applyFont="1" applyBorder="1" applyAlignment="1">
      <alignment horizontal="center" vertical="center"/>
    </xf>
    <xf numFmtId="0" fontId="8" fillId="0" borderId="50" xfId="0" quotePrefix="1" applyFont="1" applyBorder="1" applyAlignment="1">
      <alignment horizontal="center" vertical="center"/>
    </xf>
    <xf numFmtId="0" fontId="8" fillId="0" borderId="89" xfId="0" applyFont="1" applyBorder="1" applyAlignment="1">
      <alignment horizontal="center" vertical="center"/>
    </xf>
    <xf numFmtId="170" fontId="8" fillId="2" borderId="91" xfId="0" applyNumberFormat="1" applyFont="1" applyFill="1" applyBorder="1" applyAlignment="1">
      <alignment horizontal="center" vertical="center"/>
    </xf>
    <xf numFmtId="165" fontId="8" fillId="2" borderId="50" xfId="0" applyNumberFormat="1" applyFont="1" applyFill="1" applyBorder="1" applyAlignment="1">
      <alignment horizontal="center" vertical="center"/>
    </xf>
    <xf numFmtId="0" fontId="8" fillId="0" borderId="110" xfId="0" quotePrefix="1" applyFont="1" applyBorder="1" applyAlignment="1">
      <alignment horizontal="center" vertical="center"/>
    </xf>
    <xf numFmtId="167" fontId="8" fillId="0" borderId="110" xfId="0" applyNumberFormat="1" applyFont="1" applyBorder="1" applyAlignment="1">
      <alignment horizontal="center" vertical="center"/>
    </xf>
    <xf numFmtId="170" fontId="8" fillId="2" borderId="110" xfId="0" applyNumberFormat="1" applyFont="1" applyFill="1" applyBorder="1" applyAlignment="1">
      <alignment horizontal="center" vertical="center"/>
    </xf>
    <xf numFmtId="0" fontId="8" fillId="2" borderId="110" xfId="0" applyFont="1" applyFill="1" applyBorder="1" applyAlignment="1">
      <alignment horizontal="center" vertical="center"/>
    </xf>
    <xf numFmtId="165" fontId="8" fillId="2" borderId="110" xfId="0" applyNumberFormat="1" applyFont="1" applyFill="1" applyBorder="1" applyAlignment="1">
      <alignment horizontal="center" vertical="center"/>
    </xf>
    <xf numFmtId="49" fontId="8" fillId="0" borderId="110" xfId="0" applyNumberFormat="1" applyFont="1" applyBorder="1" applyAlignment="1">
      <alignment horizontal="center" vertical="center"/>
    </xf>
    <xf numFmtId="167" fontId="8" fillId="0" borderId="114" xfId="0" applyNumberFormat="1" applyFont="1" applyBorder="1" applyAlignment="1">
      <alignment horizontal="center" vertical="center"/>
    </xf>
    <xf numFmtId="170" fontId="8" fillId="2" borderId="111" xfId="0" applyNumberFormat="1" applyFont="1" applyFill="1" applyBorder="1" applyAlignment="1">
      <alignment horizontal="center" vertical="center"/>
    </xf>
    <xf numFmtId="0" fontId="8" fillId="0" borderId="114" xfId="0" applyFont="1" applyBorder="1" applyAlignment="1">
      <alignment horizontal="left" vertical="center"/>
    </xf>
    <xf numFmtId="49" fontId="8" fillId="2" borderId="111" xfId="0" applyNumberFormat="1" applyFont="1" applyFill="1" applyBorder="1" applyAlignment="1">
      <alignment horizontal="center" vertical="center"/>
    </xf>
    <xf numFmtId="165" fontId="8" fillId="2" borderId="111" xfId="0" applyNumberFormat="1" applyFont="1" applyFill="1" applyBorder="1" applyAlignment="1">
      <alignment horizontal="center" vertical="center"/>
    </xf>
    <xf numFmtId="0" fontId="8" fillId="2" borderId="111" xfId="0" applyFont="1" applyFill="1" applyBorder="1" applyAlignment="1">
      <alignment horizontal="center" vertical="center"/>
    </xf>
    <xf numFmtId="170" fontId="8" fillId="0" borderId="104" xfId="0" applyNumberFormat="1" applyFont="1" applyBorder="1" applyAlignment="1">
      <alignment horizontal="center" vertical="center"/>
    </xf>
    <xf numFmtId="0" fontId="8" fillId="0" borderId="91" xfId="0" applyFont="1" applyBorder="1" applyAlignment="1">
      <alignment horizontal="left" vertical="center"/>
    </xf>
    <xf numFmtId="0" fontId="8" fillId="0" borderId="103" xfId="0" applyFont="1" applyBorder="1" applyAlignment="1">
      <alignment horizontal="center" vertical="center"/>
    </xf>
    <xf numFmtId="0" fontId="8" fillId="0" borderId="122" xfId="0" applyFont="1" applyBorder="1" applyAlignment="1">
      <alignment horizontal="center" vertical="center"/>
    </xf>
    <xf numFmtId="0" fontId="8" fillId="0" borderId="75" xfId="0" quotePrefix="1" applyFont="1" applyBorder="1" applyAlignment="1">
      <alignment horizontal="center" vertical="center" wrapText="1"/>
    </xf>
    <xf numFmtId="170" fontId="8" fillId="0" borderId="75" xfId="0" applyNumberFormat="1" applyFont="1" applyBorder="1" applyAlignment="1">
      <alignment horizontal="center" vertical="center"/>
    </xf>
    <xf numFmtId="16" fontId="8" fillId="0" borderId="101" xfId="0" applyNumberFormat="1" applyFont="1" applyBorder="1" applyAlignment="1">
      <alignment horizontal="center" vertical="center"/>
    </xf>
    <xf numFmtId="170" fontId="8" fillId="0" borderId="89" xfId="0" applyNumberFormat="1" applyFont="1" applyBorder="1" applyAlignment="1">
      <alignment horizontal="center" vertical="center"/>
    </xf>
    <xf numFmtId="0" fontId="8" fillId="0" borderId="112" xfId="0" applyFont="1" applyBorder="1" applyAlignment="1">
      <alignment horizontal="left" vertical="center"/>
    </xf>
    <xf numFmtId="0" fontId="8" fillId="0" borderId="123" xfId="0" applyFont="1" applyBorder="1" applyAlignment="1">
      <alignment horizontal="center" vertical="center"/>
    </xf>
    <xf numFmtId="0" fontId="8" fillId="0" borderId="124" xfId="0" applyFont="1" applyBorder="1" applyAlignment="1">
      <alignment horizontal="center" vertical="center"/>
    </xf>
    <xf numFmtId="0" fontId="8" fillId="0" borderId="125" xfId="0" quotePrefix="1" applyFont="1" applyBorder="1" applyAlignment="1">
      <alignment horizontal="center" vertical="center" wrapText="1"/>
    </xf>
    <xf numFmtId="0" fontId="8" fillId="0" borderId="125" xfId="0" applyFont="1" applyBorder="1" applyAlignment="1">
      <alignment horizontal="center" vertical="center"/>
    </xf>
    <xf numFmtId="170" fontId="8" fillId="0" borderId="125" xfId="0" applyNumberFormat="1" applyFont="1" applyBorder="1" applyAlignment="1">
      <alignment horizontal="center" vertical="center"/>
    </xf>
    <xf numFmtId="0" fontId="8" fillId="0" borderId="125" xfId="0" applyFont="1" applyBorder="1" applyAlignment="1">
      <alignment horizontal="left" vertical="center"/>
    </xf>
    <xf numFmtId="16" fontId="8" fillId="0" borderId="126" xfId="0" applyNumberFormat="1" applyFont="1" applyBorder="1" applyAlignment="1">
      <alignment horizontal="center" vertical="center"/>
    </xf>
    <xf numFmtId="0" fontId="8" fillId="0" borderId="127" xfId="0" applyFont="1" applyBorder="1" applyAlignment="1">
      <alignment horizontal="center" vertical="center"/>
    </xf>
    <xf numFmtId="0" fontId="0" fillId="0" borderId="127" xfId="0" applyBorder="1"/>
    <xf numFmtId="167" fontId="8" fillId="0" borderId="128" xfId="0" applyNumberFormat="1" applyFont="1" applyBorder="1" applyAlignment="1">
      <alignment horizontal="center" vertical="center"/>
    </xf>
    <xf numFmtId="49" fontId="8" fillId="2" borderId="88" xfId="0" applyNumberFormat="1" applyFont="1" applyFill="1" applyBorder="1" applyAlignment="1">
      <alignment horizontal="center" vertical="center"/>
    </xf>
    <xf numFmtId="165" fontId="8" fillId="2" borderId="88" xfId="0" applyNumberFormat="1" applyFont="1" applyFill="1" applyBorder="1" applyAlignment="1">
      <alignment horizontal="center" vertical="center"/>
    </xf>
    <xf numFmtId="49" fontId="8" fillId="0" borderId="50" xfId="0" quotePrefix="1" applyNumberFormat="1" applyFont="1" applyBorder="1" applyAlignment="1">
      <alignment horizontal="center" vertical="center"/>
    </xf>
    <xf numFmtId="165" fontId="8" fillId="0" borderId="50" xfId="0" applyNumberFormat="1" applyFont="1" applyBorder="1" applyAlignment="1">
      <alignment horizontal="center" vertical="center"/>
    </xf>
    <xf numFmtId="49" fontId="8" fillId="0" borderId="50" xfId="0" applyNumberFormat="1" applyFont="1" applyBorder="1" applyAlignment="1">
      <alignment horizontal="center" vertical="center"/>
    </xf>
    <xf numFmtId="0" fontId="8" fillId="2" borderId="110" xfId="0" quotePrefix="1" applyFont="1" applyFill="1" applyBorder="1" applyAlignment="1">
      <alignment horizontal="center" vertical="center"/>
    </xf>
    <xf numFmtId="49" fontId="8" fillId="2" borderId="110" xfId="0" applyNumberFormat="1" applyFont="1" applyFill="1" applyBorder="1" applyAlignment="1">
      <alignment horizontal="center" vertical="center"/>
    </xf>
    <xf numFmtId="49" fontId="8" fillId="0" borderId="111" xfId="0" quotePrefix="1" applyNumberFormat="1" applyFont="1" applyBorder="1" applyAlignment="1">
      <alignment horizontal="center" vertical="center"/>
    </xf>
    <xf numFmtId="0" fontId="8" fillId="0" borderId="119" xfId="0" applyFont="1" applyBorder="1" applyAlignment="1">
      <alignment horizontal="left" vertical="center"/>
    </xf>
    <xf numFmtId="0" fontId="8" fillId="0" borderId="121" xfId="0" applyFont="1" applyBorder="1" applyAlignment="1">
      <alignment horizontal="left" vertical="center"/>
    </xf>
    <xf numFmtId="0" fontId="12" fillId="2" borderId="24" xfId="0" applyFont="1" applyFill="1" applyBorder="1" applyAlignment="1">
      <alignment horizontal="center" vertical="center"/>
    </xf>
    <xf numFmtId="0" fontId="22" fillId="0" borderId="79" xfId="0" applyFont="1" applyBorder="1" applyAlignment="1">
      <alignment horizontal="left" vertical="center"/>
    </xf>
    <xf numFmtId="0" fontId="2" fillId="0" borderId="80" xfId="0" applyFont="1" applyBorder="1"/>
    <xf numFmtId="0" fontId="22" fillId="0" borderId="79" xfId="0" applyFont="1" applyBorder="1" applyAlignment="1">
      <alignment horizontal="center"/>
    </xf>
    <xf numFmtId="0" fontId="35" fillId="0" borderId="79" xfId="0" applyFont="1" applyBorder="1" applyAlignment="1">
      <alignment horizontal="center"/>
    </xf>
    <xf numFmtId="0" fontId="22" fillId="0" borderId="81" xfId="0" applyFont="1" applyBorder="1" applyAlignment="1">
      <alignment horizontal="center"/>
    </xf>
    <xf numFmtId="0" fontId="35" fillId="0" borderId="82" xfId="0" applyFont="1" applyBorder="1" applyAlignment="1">
      <alignment horizontal="center"/>
    </xf>
    <xf numFmtId="0" fontId="2" fillId="0" borderId="83" xfId="0" applyFont="1" applyBorder="1"/>
    <xf numFmtId="0" fontId="22" fillId="0" borderId="84" xfId="0" applyFont="1" applyBorder="1" applyAlignment="1">
      <alignment horizontal="center"/>
    </xf>
    <xf numFmtId="0" fontId="22" fillId="0" borderId="82" xfId="0" applyFont="1" applyBorder="1" applyAlignment="1">
      <alignment horizontal="left" vertical="center"/>
    </xf>
    <xf numFmtId="0" fontId="22" fillId="0" borderId="82" xfId="0" applyFont="1" applyBorder="1" applyAlignment="1">
      <alignment horizontal="center"/>
    </xf>
    <xf numFmtId="0" fontId="35" fillId="0" borderId="85" xfId="0" applyFont="1" applyBorder="1" applyAlignment="1">
      <alignment horizontal="center"/>
    </xf>
    <xf numFmtId="0" fontId="2" fillId="0" borderId="86" xfId="0" applyFont="1" applyBorder="1"/>
    <xf numFmtId="0" fontId="35" fillId="0" borderId="1" xfId="0" applyFont="1" applyBorder="1" applyAlignment="1">
      <alignment horizontal="center"/>
    </xf>
    <xf numFmtId="0" fontId="2" fillId="0" borderId="3" xfId="0" applyFont="1" applyBorder="1"/>
    <xf numFmtId="0" fontId="22" fillId="0" borderId="85" xfId="0" applyFont="1" applyBorder="1" applyAlignment="1">
      <alignment horizontal="left" vertical="center"/>
    </xf>
    <xf numFmtId="0" fontId="22" fillId="0" borderId="87" xfId="0" applyFont="1" applyBorder="1" applyAlignment="1">
      <alignment horizontal="center"/>
    </xf>
    <xf numFmtId="0" fontId="25" fillId="0" borderId="1" xfId="0" applyFont="1" applyBorder="1" applyAlignment="1">
      <alignment horizontal="center"/>
    </xf>
    <xf numFmtId="0" fontId="22" fillId="0" borderId="1" xfId="0" applyFont="1" applyBorder="1" applyAlignment="1">
      <alignment horizontal="center"/>
    </xf>
    <xf numFmtId="0" fontId="22" fillId="0" borderId="2" xfId="0" applyFont="1" applyBorder="1" applyAlignment="1">
      <alignment horizontal="center"/>
    </xf>
    <xf numFmtId="0" fontId="23" fillId="0" borderId="66" xfId="0" applyFont="1" applyBorder="1" applyAlignment="1">
      <alignment horizontal="center" vertical="center"/>
    </xf>
    <xf numFmtId="0" fontId="2" fillId="0" borderId="72" xfId="0" applyFont="1" applyBorder="1"/>
    <xf numFmtId="0" fontId="2" fillId="0" borderId="73" xfId="0" applyFont="1" applyBorder="1"/>
    <xf numFmtId="165" fontId="26" fillId="0" borderId="27" xfId="0" applyNumberFormat="1" applyFont="1" applyBorder="1" applyAlignment="1">
      <alignment horizontal="center"/>
    </xf>
    <xf numFmtId="0" fontId="2" fillId="0" borderId="27" xfId="0" applyFont="1" applyBorder="1"/>
    <xf numFmtId="0" fontId="25" fillId="0" borderId="1" xfId="0" applyFont="1" applyBorder="1" applyAlignment="1">
      <alignment horizontal="center" vertical="center"/>
    </xf>
    <xf numFmtId="0" fontId="2" fillId="0" borderId="2" xfId="0" applyFont="1" applyBorder="1"/>
    <xf numFmtId="0" fontId="25" fillId="0" borderId="1" xfId="0" applyFont="1" applyBorder="1" applyAlignment="1">
      <alignment horizontal="left" vertical="center"/>
    </xf>
    <xf numFmtId="1" fontId="25" fillId="0" borderId="1" xfId="0" applyNumberFormat="1" applyFont="1" applyBorder="1" applyAlignment="1">
      <alignment horizontal="center" vertical="center"/>
    </xf>
    <xf numFmtId="0" fontId="25" fillId="3" borderId="1" xfId="0" applyFont="1" applyFill="1" applyBorder="1" applyAlignment="1">
      <alignment horizontal="center" vertical="center"/>
    </xf>
    <xf numFmtId="0" fontId="25" fillId="0" borderId="1" xfId="0" applyFont="1" applyBorder="1" applyAlignment="1">
      <alignment horizontal="right" vertical="center"/>
    </xf>
    <xf numFmtId="0" fontId="22" fillId="0" borderId="0" xfId="0" applyFont="1" applyAlignment="1">
      <alignment horizontal="center" vertical="center"/>
    </xf>
    <xf numFmtId="0" fontId="0" fillId="0" borderId="0" xfId="0"/>
    <xf numFmtId="0" fontId="22" fillId="5" borderId="43" xfId="0" applyFont="1" applyFill="1" applyBorder="1" applyAlignment="1">
      <alignment horizontal="center"/>
    </xf>
    <xf numFmtId="0" fontId="2" fillId="0" borderId="39" xfId="0" applyFont="1" applyBorder="1"/>
    <xf numFmtId="1" fontId="22" fillId="0" borderId="74" xfId="0" applyNumberFormat="1" applyFont="1" applyBorder="1" applyAlignment="1">
      <alignment horizontal="center" vertical="center"/>
    </xf>
    <xf numFmtId="0" fontId="2" fillId="0" borderId="74" xfId="0" applyFont="1" applyBorder="1"/>
    <xf numFmtId="0" fontId="22" fillId="0" borderId="74" xfId="0" applyFont="1" applyBorder="1" applyAlignment="1">
      <alignment horizontal="center" vertical="center"/>
    </xf>
    <xf numFmtId="0" fontId="25" fillId="0" borderId="1" xfId="0" applyFont="1" applyBorder="1" applyAlignment="1">
      <alignment horizontal="left" vertical="center" wrapText="1"/>
    </xf>
    <xf numFmtId="0" fontId="25" fillId="0" borderId="1" xfId="0" applyFont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25" fillId="0" borderId="0" xfId="0" applyFont="1" applyAlignment="1">
      <alignment horizontal="center"/>
    </xf>
    <xf numFmtId="0" fontId="25" fillId="0" borderId="40" xfId="0" applyFont="1" applyBorder="1" applyAlignment="1">
      <alignment horizontal="center"/>
    </xf>
    <xf numFmtId="0" fontId="2" fillId="0" borderId="78" xfId="0" applyFont="1" applyBorder="1"/>
    <xf numFmtId="0" fontId="2" fillId="0" borderId="64" xfId="0" applyFont="1" applyBorder="1"/>
    <xf numFmtId="0" fontId="16" fillId="0" borderId="1" xfId="0" applyFont="1" applyBorder="1" applyAlignment="1">
      <alignment horizontal="center"/>
    </xf>
    <xf numFmtId="0" fontId="16" fillId="0" borderId="1" xfId="0" applyFont="1" applyBorder="1" applyAlignment="1">
      <alignment horizontal="left"/>
    </xf>
    <xf numFmtId="0" fontId="16" fillId="0" borderId="1" xfId="0" applyFont="1" applyBorder="1"/>
    <xf numFmtId="0" fontId="16" fillId="0" borderId="78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25" fillId="0" borderId="44" xfId="0" applyFont="1" applyBorder="1" applyAlignment="1">
      <alignment horizontal="center" vertical="center"/>
    </xf>
    <xf numFmtId="0" fontId="2" fillId="0" borderId="68" xfId="0" applyFont="1" applyBorder="1"/>
    <xf numFmtId="0" fontId="2" fillId="0" borderId="40" xfId="0" applyFont="1" applyBorder="1"/>
    <xf numFmtId="0" fontId="25" fillId="0" borderId="44" xfId="0" applyFont="1" applyBorder="1" applyAlignment="1">
      <alignment horizontal="center" vertical="center" wrapText="1"/>
    </xf>
    <xf numFmtId="0" fontId="25" fillId="0" borderId="2" xfId="0" applyFont="1" applyBorder="1" applyAlignment="1">
      <alignment horizontal="center"/>
    </xf>
    <xf numFmtId="0" fontId="25" fillId="0" borderId="1" xfId="0" applyFont="1" applyBorder="1" applyAlignment="1">
      <alignment horizontal="center" vertical="center" wrapText="1"/>
    </xf>
    <xf numFmtId="0" fontId="25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right" vertical="center" wrapText="1"/>
    </xf>
    <xf numFmtId="0" fontId="13" fillId="3" borderId="23" xfId="0" applyFont="1" applyFill="1" applyBorder="1" applyAlignment="1">
      <alignment horizontal="center" vertical="center" wrapText="1"/>
    </xf>
    <xf numFmtId="0" fontId="2" fillId="0" borderId="24" xfId="0" applyFont="1" applyBorder="1"/>
    <xf numFmtId="0" fontId="12" fillId="3" borderId="5" xfId="0" applyFont="1" applyFill="1" applyBorder="1" applyAlignment="1">
      <alignment horizontal="center" vertical="center" wrapText="1"/>
    </xf>
    <xf numFmtId="0" fontId="2" fillId="0" borderId="6" xfId="0" applyFont="1" applyBorder="1"/>
    <xf numFmtId="0" fontId="2" fillId="0" borderId="7" xfId="0" applyFont="1" applyBorder="1"/>
    <xf numFmtId="0" fontId="8" fillId="3" borderId="10" xfId="0" applyFont="1" applyFill="1" applyBorder="1" applyAlignment="1">
      <alignment horizontal="left" vertical="center" wrapText="1"/>
    </xf>
    <xf numFmtId="0" fontId="2" fillId="0" borderId="11" xfId="0" applyFont="1" applyBorder="1"/>
    <xf numFmtId="0" fontId="2" fillId="0" borderId="12" xfId="0" applyFont="1" applyBorder="1"/>
    <xf numFmtId="0" fontId="15" fillId="3" borderId="10" xfId="0" applyFont="1" applyFill="1" applyBorder="1" applyAlignment="1">
      <alignment horizontal="left" vertical="center" wrapText="1"/>
    </xf>
    <xf numFmtId="0" fontId="12" fillId="0" borderId="5" xfId="0" applyFont="1" applyBorder="1" applyAlignment="1">
      <alignment horizontal="center" vertical="center"/>
    </xf>
    <xf numFmtId="0" fontId="2" fillId="0" borderId="25" xfId="0" applyFont="1" applyBorder="1"/>
    <xf numFmtId="0" fontId="4" fillId="5" borderId="26" xfId="0" applyFont="1" applyFill="1" applyBorder="1" applyAlignment="1">
      <alignment horizontal="center" vertical="center"/>
    </xf>
    <xf numFmtId="0" fontId="2" fillId="0" borderId="28" xfId="0" applyFont="1" applyBorder="1"/>
    <xf numFmtId="0" fontId="4" fillId="0" borderId="26" xfId="0" applyFont="1" applyBorder="1" applyAlignment="1">
      <alignment horizontal="center" vertical="center"/>
    </xf>
    <xf numFmtId="0" fontId="2" fillId="0" borderId="30" xfId="0" applyFont="1" applyBorder="1"/>
    <xf numFmtId="0" fontId="4" fillId="0" borderId="31" xfId="0" applyFont="1" applyBorder="1" applyAlignment="1">
      <alignment horizontal="left" vertical="center"/>
    </xf>
    <xf numFmtId="0" fontId="2" fillId="0" borderId="32" xfId="0" applyFont="1" applyBorder="1"/>
    <xf numFmtId="0" fontId="4" fillId="0" borderId="31" xfId="0" applyFont="1" applyBorder="1" applyAlignment="1">
      <alignment horizontal="left" vertical="center" wrapText="1"/>
    </xf>
    <xf numFmtId="0" fontId="16" fillId="5" borderId="26" xfId="0" applyFont="1" applyFill="1" applyBorder="1" applyAlignment="1">
      <alignment horizontal="center" vertical="center"/>
    </xf>
    <xf numFmtId="0" fontId="16" fillId="0" borderId="35" xfId="0" applyFont="1" applyBorder="1" applyAlignment="1">
      <alignment horizontal="center" vertical="center" wrapText="1"/>
    </xf>
    <xf numFmtId="0" fontId="2" fillId="0" borderId="36" xfId="0" applyFont="1" applyBorder="1"/>
    <xf numFmtId="166" fontId="16" fillId="0" borderId="1" xfId="0" applyNumberFormat="1" applyFont="1" applyBorder="1" applyAlignment="1">
      <alignment horizontal="center" vertical="center"/>
    </xf>
    <xf numFmtId="0" fontId="2" fillId="0" borderId="37" xfId="0" applyFont="1" applyBorder="1"/>
    <xf numFmtId="167" fontId="16" fillId="0" borderId="1" xfId="0" applyNumberFormat="1" applyFont="1" applyBorder="1" applyAlignment="1">
      <alignment horizontal="center" vertical="center"/>
    </xf>
    <xf numFmtId="0" fontId="16" fillId="0" borderId="40" xfId="0" applyFont="1" applyBorder="1" applyAlignment="1">
      <alignment horizontal="center" vertical="center" wrapText="1"/>
    </xf>
    <xf numFmtId="0" fontId="2" fillId="0" borderId="41" xfId="0" applyFont="1" applyBorder="1"/>
    <xf numFmtId="166" fontId="16" fillId="0" borderId="44" xfId="0" applyNumberFormat="1" applyFont="1" applyBorder="1" applyAlignment="1">
      <alignment horizontal="center" vertical="center"/>
    </xf>
    <xf numFmtId="0" fontId="2" fillId="0" borderId="45" xfId="0" applyFont="1" applyBorder="1"/>
    <xf numFmtId="167" fontId="16" fillId="0" borderId="44" xfId="0" applyNumberFormat="1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6" fillId="2" borderId="43" xfId="0" applyFont="1" applyFill="1" applyBorder="1" applyAlignment="1">
      <alignment horizontal="center" vertical="center" wrapText="1"/>
    </xf>
    <xf numFmtId="0" fontId="16" fillId="2" borderId="47" xfId="0" applyFont="1" applyFill="1" applyBorder="1" applyAlignment="1">
      <alignment horizontal="center" vertical="center" wrapText="1"/>
    </xf>
    <xf numFmtId="0" fontId="2" fillId="0" borderId="48" xfId="0" applyFont="1" applyBorder="1"/>
    <xf numFmtId="0" fontId="4" fillId="2" borderId="5" xfId="0" applyFont="1" applyFill="1" applyBorder="1" applyAlignment="1">
      <alignment horizontal="center" vertical="center"/>
    </xf>
    <xf numFmtId="0" fontId="4" fillId="2" borderId="46" xfId="0" applyFont="1" applyFill="1" applyBorder="1" applyAlignment="1">
      <alignment horizontal="center" vertical="center"/>
    </xf>
    <xf numFmtId="0" fontId="16" fillId="2" borderId="42" xfId="0" applyFont="1" applyFill="1" applyBorder="1" applyAlignment="1">
      <alignment horizontal="center" vertical="center" wrapText="1"/>
    </xf>
    <xf numFmtId="0" fontId="2" fillId="0" borderId="38" xfId="0" applyFont="1" applyBorder="1"/>
    <xf numFmtId="0" fontId="16" fillId="2" borderId="1" xfId="0" applyFont="1" applyFill="1" applyBorder="1" applyAlignment="1">
      <alignment horizontal="center" vertical="center" wrapText="1"/>
    </xf>
    <xf numFmtId="17" fontId="16" fillId="0" borderId="54" xfId="0" applyNumberFormat="1" applyFont="1" applyBorder="1" applyAlignment="1">
      <alignment horizontal="center" vertical="center"/>
    </xf>
    <xf numFmtId="0" fontId="2" fillId="0" borderId="55" xfId="0" applyFont="1" applyBorder="1"/>
    <xf numFmtId="0" fontId="2" fillId="0" borderId="56" xfId="0" applyFont="1" applyBorder="1"/>
    <xf numFmtId="0" fontId="16" fillId="0" borderId="43" xfId="0" applyFont="1" applyBorder="1" applyAlignment="1">
      <alignment horizontal="center" vertical="center" wrapText="1"/>
    </xf>
    <xf numFmtId="0" fontId="16" fillId="0" borderId="47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0" fontId="4" fillId="0" borderId="46" xfId="0" applyFont="1" applyBorder="1" applyAlignment="1">
      <alignment horizontal="center" vertical="center"/>
    </xf>
    <xf numFmtId="0" fontId="16" fillId="0" borderId="42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4" fillId="2" borderId="26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0" borderId="44" xfId="0" applyFont="1" applyBorder="1" applyAlignment="1">
      <alignment horizontal="center" vertical="center"/>
    </xf>
    <xf numFmtId="0" fontId="2" fillId="0" borderId="67" xfId="0" applyFont="1" applyBorder="1"/>
    <xf numFmtId="0" fontId="4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4" fillId="5" borderId="1" xfId="0" applyFont="1" applyFill="1" applyBorder="1" applyAlignment="1">
      <alignment horizontal="right" vertical="center"/>
    </xf>
    <xf numFmtId="0" fontId="4" fillId="0" borderId="1" xfId="0" applyFont="1" applyBorder="1" applyAlignment="1">
      <alignment horizontal="left" vertical="center"/>
    </xf>
    <xf numFmtId="0" fontId="16" fillId="5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16" fillId="5" borderId="89" xfId="0" applyFont="1" applyFill="1" applyBorder="1" applyAlignment="1">
      <alignment horizontal="center" vertical="center"/>
    </xf>
    <xf numFmtId="0" fontId="2" fillId="0" borderId="90" xfId="0" applyFont="1" applyBorder="1"/>
    <xf numFmtId="0" fontId="2" fillId="0" borderId="91" xfId="0" applyFont="1" applyBorder="1"/>
    <xf numFmtId="0" fontId="16" fillId="5" borderId="92" xfId="0" applyFont="1" applyFill="1" applyBorder="1" applyAlignment="1">
      <alignment horizontal="center" vertical="center"/>
    </xf>
    <xf numFmtId="0" fontId="2" fillId="0" borderId="93" xfId="0" applyFont="1" applyBorder="1"/>
    <xf numFmtId="0" fontId="4" fillId="0" borderId="46" xfId="0" applyFont="1" applyBorder="1" applyAlignment="1">
      <alignment horizontal="center" vertical="top" wrapText="1"/>
    </xf>
    <xf numFmtId="0" fontId="4" fillId="2" borderId="26" xfId="0" applyFont="1" applyFill="1" applyBorder="1" applyAlignment="1">
      <alignment horizontal="center" vertical="center"/>
    </xf>
    <xf numFmtId="0" fontId="4" fillId="0" borderId="95" xfId="0" applyFont="1" applyBorder="1" applyAlignment="1">
      <alignment horizontal="center" vertical="center"/>
    </xf>
    <xf numFmtId="0" fontId="4" fillId="0" borderId="97" xfId="0" applyFont="1" applyBorder="1" applyAlignment="1">
      <alignment horizontal="center" vertical="center"/>
    </xf>
    <xf numFmtId="0" fontId="16" fillId="0" borderId="99" xfId="0" applyFont="1" applyBorder="1" applyAlignment="1">
      <alignment horizontal="center" vertical="center" wrapText="1"/>
    </xf>
    <xf numFmtId="0" fontId="2" fillId="0" borderId="34" xfId="0" applyFont="1" applyBorder="1"/>
    <xf numFmtId="171" fontId="16" fillId="0" borderId="99" xfId="0" applyNumberFormat="1" applyFont="1" applyBorder="1" applyAlignment="1">
      <alignment horizontal="center" vertical="center" wrapText="1"/>
    </xf>
    <xf numFmtId="0" fontId="16" fillId="0" borderId="100" xfId="0" applyFont="1" applyBorder="1" applyAlignment="1">
      <alignment horizontal="center" vertical="center" wrapText="1"/>
    </xf>
    <xf numFmtId="0" fontId="2" fillId="0" borderId="101" xfId="0" applyFont="1" applyBorder="1"/>
    <xf numFmtId="0" fontId="4" fillId="2" borderId="92" xfId="0" applyFont="1" applyFill="1" applyBorder="1" applyAlignment="1">
      <alignment horizontal="center" vertical="center"/>
    </xf>
    <xf numFmtId="0" fontId="2" fillId="0" borderId="98" xfId="0" applyFont="1" applyBorder="1"/>
    <xf numFmtId="0" fontId="16" fillId="0" borderId="96" xfId="0" applyFont="1" applyBorder="1" applyAlignment="1">
      <alignment horizontal="center" vertical="center" wrapText="1"/>
    </xf>
    <xf numFmtId="0" fontId="2" fillId="0" borderId="33" xfId="0" applyFont="1" applyBorder="1"/>
    <xf numFmtId="0" fontId="44" fillId="0" borderId="35" xfId="0" applyFont="1" applyBorder="1" applyAlignment="1">
      <alignment horizontal="left"/>
    </xf>
    <xf numFmtId="0" fontId="40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 vertical="center" wrapText="1"/>
    </xf>
    <xf numFmtId="0" fontId="41" fillId="0" borderId="1" xfId="0" applyFont="1" applyBorder="1" applyAlignment="1">
      <alignment horizontal="center" vertical="center"/>
    </xf>
    <xf numFmtId="0" fontId="42" fillId="0" borderId="1" xfId="0" applyFont="1" applyBorder="1" applyAlignment="1">
      <alignment horizontal="center" vertical="center" wrapText="1"/>
    </xf>
    <xf numFmtId="0" fontId="43" fillId="0" borderId="1" xfId="0" applyFont="1" applyBorder="1" applyAlignment="1">
      <alignment horizontal="center" vertical="center"/>
    </xf>
    <xf numFmtId="0" fontId="42" fillId="0" borderId="1" xfId="0" applyFont="1" applyBorder="1" applyAlignment="1">
      <alignment horizontal="center" vertical="center"/>
    </xf>
    <xf numFmtId="0" fontId="12" fillId="2" borderId="23" xfId="0" applyFont="1" applyFill="1" applyBorder="1" applyAlignment="1">
      <alignment horizontal="center" vertical="center"/>
    </xf>
    <xf numFmtId="0" fontId="12" fillId="2" borderId="23" xfId="0" applyFont="1" applyFill="1" applyBorder="1" applyAlignment="1">
      <alignment horizontal="center" wrapText="1"/>
    </xf>
    <xf numFmtId="0" fontId="12" fillId="2" borderId="89" xfId="0" applyFont="1" applyFill="1" applyBorder="1" applyAlignment="1">
      <alignment horizontal="center" vertical="center" wrapText="1"/>
    </xf>
    <xf numFmtId="0" fontId="2" fillId="0" borderId="102" xfId="0" applyFont="1" applyBorder="1"/>
    <xf numFmtId="1" fontId="38" fillId="0" borderId="44" xfId="0" applyNumberFormat="1" applyFont="1" applyBorder="1" applyAlignment="1">
      <alignment horizontal="center" vertical="center"/>
    </xf>
    <xf numFmtId="0" fontId="2" fillId="0" borderId="35" xfId="0" applyFont="1" applyBorder="1"/>
    <xf numFmtId="171" fontId="4" fillId="2" borderId="23" xfId="0" applyNumberFormat="1" applyFont="1" applyFill="1" applyBorder="1" applyAlignment="1">
      <alignment horizontal="center" vertical="center"/>
    </xf>
    <xf numFmtId="0" fontId="4" fillId="2" borderId="96" xfId="0" applyFont="1" applyFill="1" applyBorder="1" applyAlignment="1">
      <alignment horizontal="center" vertical="center" wrapText="1"/>
    </xf>
    <xf numFmtId="0" fontId="2" fillId="0" borderId="69" xfId="0" applyFont="1" applyBorder="1"/>
    <xf numFmtId="0" fontId="4" fillId="2" borderId="99" xfId="0" applyFont="1" applyFill="1" applyBorder="1" applyAlignment="1">
      <alignment horizontal="center" vertical="center" wrapText="1"/>
    </xf>
    <xf numFmtId="0" fontId="2" fillId="0" borderId="62" xfId="0" applyFont="1" applyBorder="1"/>
    <xf numFmtId="0" fontId="16" fillId="13" borderId="106" xfId="0" applyFont="1" applyFill="1" applyBorder="1" applyAlignment="1">
      <alignment horizontal="center" vertical="center"/>
    </xf>
    <xf numFmtId="0" fontId="2" fillId="0" borderId="107" xfId="0" applyFont="1" applyBorder="1"/>
    <xf numFmtId="0" fontId="2" fillId="0" borderId="108" xfId="0" applyFont="1" applyBorder="1"/>
    <xf numFmtId="0" fontId="16" fillId="14" borderId="26" xfId="0" applyFont="1" applyFill="1" applyBorder="1" applyAlignment="1">
      <alignment horizontal="center" vertical="center"/>
    </xf>
    <xf numFmtId="0" fontId="4" fillId="5" borderId="99" xfId="0" applyFont="1" applyFill="1" applyBorder="1" applyAlignment="1">
      <alignment horizontal="center" vertical="center" wrapText="1"/>
    </xf>
    <xf numFmtId="0" fontId="4" fillId="2" borderId="100" xfId="0" applyFont="1" applyFill="1" applyBorder="1" applyAlignment="1">
      <alignment horizontal="center" vertical="center"/>
    </xf>
    <xf numFmtId="0" fontId="2" fillId="0" borderId="63" xfId="0" applyFont="1" applyBorder="1"/>
    <xf numFmtId="0" fontId="4" fillId="2" borderId="97" xfId="0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16" fillId="0" borderId="44" xfId="0" applyFont="1" applyBorder="1" applyAlignment="1">
      <alignment horizontal="center" vertical="center" wrapText="1"/>
    </xf>
    <xf numFmtId="0" fontId="16" fillId="0" borderId="44" xfId="0" applyFont="1" applyBorder="1" applyAlignment="1">
      <alignment horizontal="center" vertical="center"/>
    </xf>
    <xf numFmtId="0" fontId="51" fillId="0" borderId="1" xfId="0" applyFont="1" applyBorder="1" applyAlignment="1">
      <alignment horizontal="center" vertical="center"/>
    </xf>
    <xf numFmtId="171" fontId="4" fillId="0" borderId="1" xfId="0" applyNumberFormat="1" applyFont="1" applyBorder="1" applyAlignment="1">
      <alignment horizontal="right" vertical="center"/>
    </xf>
    <xf numFmtId="0" fontId="8" fillId="0" borderId="129" xfId="0" applyFont="1" applyBorder="1" applyAlignment="1">
      <alignment horizontal="center" vertical="center"/>
    </xf>
    <xf numFmtId="0" fontId="8" fillId="0" borderId="95" xfId="0" applyFont="1" applyBorder="1" applyAlignment="1">
      <alignment horizontal="center" vertical="center"/>
    </xf>
  </cellXfs>
  <cellStyles count="2">
    <cellStyle name="Normal" xfId="0" builtinId="0"/>
    <cellStyle name="Normal 2" xfId="1" xr:uid="{BA877A63-EAB8-4801-812F-BD96B44EF29A}"/>
  </cellStyles>
  <dxfs count="16">
    <dxf>
      <font>
        <color rgb="FFFFFF00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theme="4"/>
      </font>
      <fill>
        <patternFill patternType="solid">
          <fgColor theme="4"/>
          <bgColor theme="4"/>
        </patternFill>
      </fill>
    </dxf>
    <dxf>
      <font>
        <color theme="0"/>
      </font>
      <fill>
        <patternFill patternType="none"/>
      </fill>
      <border>
        <top style="dotted">
          <color rgb="FFFF0000"/>
        </top>
      </border>
    </dxf>
    <dxf>
      <font>
        <color rgb="FFFFFF00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theme="4"/>
      </font>
      <fill>
        <patternFill patternType="solid">
          <fgColor theme="4"/>
          <bgColor theme="4"/>
        </patternFill>
      </fill>
    </dxf>
    <dxf>
      <font>
        <color theme="0"/>
      </font>
      <fill>
        <patternFill patternType="none"/>
      </fill>
      <border>
        <top style="dotted">
          <color rgb="FFFF0000"/>
        </top>
      </border>
    </dxf>
    <dxf>
      <font>
        <color rgb="FFFFFF00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theme="4"/>
      </font>
      <fill>
        <patternFill patternType="solid">
          <fgColor theme="4"/>
          <bgColor theme="4"/>
        </patternFill>
      </fill>
    </dxf>
    <dxf>
      <font>
        <color theme="0"/>
      </font>
      <fill>
        <patternFill patternType="none"/>
      </fill>
      <border>
        <top style="dotted">
          <color rgb="FFFF0000"/>
        </top>
      </border>
    </dxf>
    <dxf>
      <font>
        <color rgb="FFFFFF00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theme="4"/>
      </font>
      <fill>
        <patternFill patternType="solid">
          <fgColor theme="4"/>
          <bgColor theme="4"/>
        </patternFill>
      </fill>
    </dxf>
    <dxf>
      <font>
        <color theme="0"/>
      </font>
      <fill>
        <patternFill patternType="none"/>
      </fill>
      <border>
        <top style="dotted">
          <color rgb="FFFF0000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externalLink" Target="externalLinks/externalLink92.xml"/><Relationship Id="rId21" Type="http://schemas.openxmlformats.org/officeDocument/2006/relationships/worksheet" Target="worksheets/sheet21.xml"/><Relationship Id="rId42" Type="http://schemas.openxmlformats.org/officeDocument/2006/relationships/externalLink" Target="externalLinks/externalLink17.xml"/><Relationship Id="rId63" Type="http://schemas.openxmlformats.org/officeDocument/2006/relationships/externalLink" Target="externalLinks/externalLink38.xml"/><Relationship Id="rId84" Type="http://schemas.openxmlformats.org/officeDocument/2006/relationships/externalLink" Target="externalLinks/externalLink59.xml"/><Relationship Id="rId138" Type="http://schemas.openxmlformats.org/officeDocument/2006/relationships/externalLink" Target="externalLinks/externalLink113.xml"/><Relationship Id="rId159" Type="http://schemas.openxmlformats.org/officeDocument/2006/relationships/externalLink" Target="externalLinks/externalLink134.xml"/><Relationship Id="rId170" Type="http://schemas.openxmlformats.org/officeDocument/2006/relationships/externalLink" Target="externalLinks/externalLink145.xml"/><Relationship Id="rId191" Type="http://schemas.openxmlformats.org/officeDocument/2006/relationships/externalLink" Target="externalLinks/externalLink166.xml"/><Relationship Id="rId107" Type="http://schemas.openxmlformats.org/officeDocument/2006/relationships/externalLink" Target="externalLinks/externalLink82.xml"/><Relationship Id="rId11" Type="http://schemas.openxmlformats.org/officeDocument/2006/relationships/worksheet" Target="worksheets/sheet11.xml"/><Relationship Id="rId32" Type="http://schemas.openxmlformats.org/officeDocument/2006/relationships/externalLink" Target="externalLinks/externalLink7.xml"/><Relationship Id="rId53" Type="http://schemas.openxmlformats.org/officeDocument/2006/relationships/externalLink" Target="externalLinks/externalLink28.xml"/><Relationship Id="rId74" Type="http://schemas.openxmlformats.org/officeDocument/2006/relationships/externalLink" Target="externalLinks/externalLink49.xml"/><Relationship Id="rId128" Type="http://schemas.openxmlformats.org/officeDocument/2006/relationships/externalLink" Target="externalLinks/externalLink103.xml"/><Relationship Id="rId149" Type="http://schemas.openxmlformats.org/officeDocument/2006/relationships/externalLink" Target="externalLinks/externalLink124.xml"/><Relationship Id="rId5" Type="http://schemas.openxmlformats.org/officeDocument/2006/relationships/worksheet" Target="worksheets/sheet5.xml"/><Relationship Id="rId95" Type="http://schemas.openxmlformats.org/officeDocument/2006/relationships/externalLink" Target="externalLinks/externalLink70.xml"/><Relationship Id="rId160" Type="http://schemas.openxmlformats.org/officeDocument/2006/relationships/externalLink" Target="externalLinks/externalLink135.xml"/><Relationship Id="rId181" Type="http://schemas.openxmlformats.org/officeDocument/2006/relationships/externalLink" Target="externalLinks/externalLink156.xml"/><Relationship Id="rId22" Type="http://schemas.openxmlformats.org/officeDocument/2006/relationships/worksheet" Target="worksheets/sheet22.xml"/><Relationship Id="rId43" Type="http://schemas.openxmlformats.org/officeDocument/2006/relationships/externalLink" Target="externalLinks/externalLink18.xml"/><Relationship Id="rId64" Type="http://schemas.openxmlformats.org/officeDocument/2006/relationships/externalLink" Target="externalLinks/externalLink39.xml"/><Relationship Id="rId118" Type="http://schemas.openxmlformats.org/officeDocument/2006/relationships/externalLink" Target="externalLinks/externalLink93.xml"/><Relationship Id="rId139" Type="http://schemas.openxmlformats.org/officeDocument/2006/relationships/externalLink" Target="externalLinks/externalLink114.xml"/><Relationship Id="rId85" Type="http://schemas.openxmlformats.org/officeDocument/2006/relationships/externalLink" Target="externalLinks/externalLink60.xml"/><Relationship Id="rId150" Type="http://schemas.openxmlformats.org/officeDocument/2006/relationships/externalLink" Target="externalLinks/externalLink125.xml"/><Relationship Id="rId171" Type="http://schemas.openxmlformats.org/officeDocument/2006/relationships/externalLink" Target="externalLinks/externalLink146.xml"/><Relationship Id="rId192" Type="http://schemas.openxmlformats.org/officeDocument/2006/relationships/externalLink" Target="externalLinks/externalLink167.xml"/><Relationship Id="rId12" Type="http://schemas.openxmlformats.org/officeDocument/2006/relationships/worksheet" Target="worksheets/sheet12.xml"/><Relationship Id="rId33" Type="http://schemas.openxmlformats.org/officeDocument/2006/relationships/externalLink" Target="externalLinks/externalLink8.xml"/><Relationship Id="rId108" Type="http://schemas.openxmlformats.org/officeDocument/2006/relationships/externalLink" Target="externalLinks/externalLink83.xml"/><Relationship Id="rId129" Type="http://schemas.openxmlformats.org/officeDocument/2006/relationships/externalLink" Target="externalLinks/externalLink104.xml"/><Relationship Id="rId54" Type="http://schemas.openxmlformats.org/officeDocument/2006/relationships/externalLink" Target="externalLinks/externalLink29.xml"/><Relationship Id="rId75" Type="http://schemas.openxmlformats.org/officeDocument/2006/relationships/externalLink" Target="externalLinks/externalLink50.xml"/><Relationship Id="rId96" Type="http://schemas.openxmlformats.org/officeDocument/2006/relationships/externalLink" Target="externalLinks/externalLink71.xml"/><Relationship Id="rId140" Type="http://schemas.openxmlformats.org/officeDocument/2006/relationships/externalLink" Target="externalLinks/externalLink115.xml"/><Relationship Id="rId161" Type="http://schemas.openxmlformats.org/officeDocument/2006/relationships/externalLink" Target="externalLinks/externalLink136.xml"/><Relationship Id="rId182" Type="http://schemas.openxmlformats.org/officeDocument/2006/relationships/externalLink" Target="externalLinks/externalLink157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119" Type="http://schemas.openxmlformats.org/officeDocument/2006/relationships/externalLink" Target="externalLinks/externalLink94.xml"/><Relationship Id="rId44" Type="http://schemas.openxmlformats.org/officeDocument/2006/relationships/externalLink" Target="externalLinks/externalLink19.xml"/><Relationship Id="rId65" Type="http://schemas.openxmlformats.org/officeDocument/2006/relationships/externalLink" Target="externalLinks/externalLink40.xml"/><Relationship Id="rId86" Type="http://schemas.openxmlformats.org/officeDocument/2006/relationships/externalLink" Target="externalLinks/externalLink61.xml"/><Relationship Id="rId130" Type="http://schemas.openxmlformats.org/officeDocument/2006/relationships/externalLink" Target="externalLinks/externalLink105.xml"/><Relationship Id="rId151" Type="http://schemas.openxmlformats.org/officeDocument/2006/relationships/externalLink" Target="externalLinks/externalLink126.xml"/><Relationship Id="rId172" Type="http://schemas.openxmlformats.org/officeDocument/2006/relationships/externalLink" Target="externalLinks/externalLink147.xml"/><Relationship Id="rId193" Type="http://schemas.openxmlformats.org/officeDocument/2006/relationships/externalLink" Target="externalLinks/externalLink168.xml"/><Relationship Id="rId13" Type="http://schemas.openxmlformats.org/officeDocument/2006/relationships/worksheet" Target="worksheets/sheet13.xml"/><Relationship Id="rId109" Type="http://schemas.openxmlformats.org/officeDocument/2006/relationships/externalLink" Target="externalLinks/externalLink84.xml"/><Relationship Id="rId34" Type="http://schemas.openxmlformats.org/officeDocument/2006/relationships/externalLink" Target="externalLinks/externalLink9.xml"/><Relationship Id="rId55" Type="http://schemas.openxmlformats.org/officeDocument/2006/relationships/externalLink" Target="externalLinks/externalLink30.xml"/><Relationship Id="rId76" Type="http://schemas.openxmlformats.org/officeDocument/2006/relationships/externalLink" Target="externalLinks/externalLink51.xml"/><Relationship Id="rId97" Type="http://schemas.openxmlformats.org/officeDocument/2006/relationships/externalLink" Target="externalLinks/externalLink72.xml"/><Relationship Id="rId120" Type="http://schemas.openxmlformats.org/officeDocument/2006/relationships/externalLink" Target="externalLinks/externalLink95.xml"/><Relationship Id="rId141" Type="http://schemas.openxmlformats.org/officeDocument/2006/relationships/externalLink" Target="externalLinks/externalLink116.xml"/><Relationship Id="rId7" Type="http://schemas.openxmlformats.org/officeDocument/2006/relationships/worksheet" Target="worksheets/sheet7.xml"/><Relationship Id="rId162" Type="http://schemas.openxmlformats.org/officeDocument/2006/relationships/externalLink" Target="externalLinks/externalLink137.xml"/><Relationship Id="rId183" Type="http://schemas.openxmlformats.org/officeDocument/2006/relationships/externalLink" Target="externalLinks/externalLink158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4.xml"/><Relationship Id="rId24" Type="http://schemas.openxmlformats.org/officeDocument/2006/relationships/worksheet" Target="worksheets/sheet24.xml"/><Relationship Id="rId40" Type="http://schemas.openxmlformats.org/officeDocument/2006/relationships/externalLink" Target="externalLinks/externalLink15.xml"/><Relationship Id="rId45" Type="http://schemas.openxmlformats.org/officeDocument/2006/relationships/externalLink" Target="externalLinks/externalLink20.xml"/><Relationship Id="rId66" Type="http://schemas.openxmlformats.org/officeDocument/2006/relationships/externalLink" Target="externalLinks/externalLink41.xml"/><Relationship Id="rId87" Type="http://schemas.openxmlformats.org/officeDocument/2006/relationships/externalLink" Target="externalLinks/externalLink62.xml"/><Relationship Id="rId110" Type="http://schemas.openxmlformats.org/officeDocument/2006/relationships/externalLink" Target="externalLinks/externalLink85.xml"/><Relationship Id="rId115" Type="http://schemas.openxmlformats.org/officeDocument/2006/relationships/externalLink" Target="externalLinks/externalLink90.xml"/><Relationship Id="rId131" Type="http://schemas.openxmlformats.org/officeDocument/2006/relationships/externalLink" Target="externalLinks/externalLink106.xml"/><Relationship Id="rId136" Type="http://schemas.openxmlformats.org/officeDocument/2006/relationships/externalLink" Target="externalLinks/externalLink111.xml"/><Relationship Id="rId157" Type="http://schemas.openxmlformats.org/officeDocument/2006/relationships/externalLink" Target="externalLinks/externalLink132.xml"/><Relationship Id="rId178" Type="http://schemas.openxmlformats.org/officeDocument/2006/relationships/externalLink" Target="externalLinks/externalLink153.xml"/><Relationship Id="rId61" Type="http://schemas.openxmlformats.org/officeDocument/2006/relationships/externalLink" Target="externalLinks/externalLink36.xml"/><Relationship Id="rId82" Type="http://schemas.openxmlformats.org/officeDocument/2006/relationships/externalLink" Target="externalLinks/externalLink57.xml"/><Relationship Id="rId152" Type="http://schemas.openxmlformats.org/officeDocument/2006/relationships/externalLink" Target="externalLinks/externalLink127.xml"/><Relationship Id="rId173" Type="http://schemas.openxmlformats.org/officeDocument/2006/relationships/externalLink" Target="externalLinks/externalLink148.xml"/><Relationship Id="rId194" Type="http://schemas.openxmlformats.org/officeDocument/2006/relationships/externalLink" Target="externalLinks/externalLink169.xml"/><Relationship Id="rId199" Type="http://schemas.openxmlformats.org/officeDocument/2006/relationships/styles" Target="styles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externalLink" Target="externalLinks/externalLink5.xml"/><Relationship Id="rId35" Type="http://schemas.openxmlformats.org/officeDocument/2006/relationships/externalLink" Target="externalLinks/externalLink10.xml"/><Relationship Id="rId56" Type="http://schemas.openxmlformats.org/officeDocument/2006/relationships/externalLink" Target="externalLinks/externalLink31.xml"/><Relationship Id="rId77" Type="http://schemas.openxmlformats.org/officeDocument/2006/relationships/externalLink" Target="externalLinks/externalLink52.xml"/><Relationship Id="rId100" Type="http://schemas.openxmlformats.org/officeDocument/2006/relationships/externalLink" Target="externalLinks/externalLink75.xml"/><Relationship Id="rId105" Type="http://schemas.openxmlformats.org/officeDocument/2006/relationships/externalLink" Target="externalLinks/externalLink80.xml"/><Relationship Id="rId126" Type="http://schemas.openxmlformats.org/officeDocument/2006/relationships/externalLink" Target="externalLinks/externalLink101.xml"/><Relationship Id="rId147" Type="http://schemas.openxmlformats.org/officeDocument/2006/relationships/externalLink" Target="externalLinks/externalLink122.xml"/><Relationship Id="rId168" Type="http://schemas.openxmlformats.org/officeDocument/2006/relationships/externalLink" Target="externalLinks/externalLink143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26.xml"/><Relationship Id="rId72" Type="http://schemas.openxmlformats.org/officeDocument/2006/relationships/externalLink" Target="externalLinks/externalLink47.xml"/><Relationship Id="rId93" Type="http://schemas.openxmlformats.org/officeDocument/2006/relationships/externalLink" Target="externalLinks/externalLink68.xml"/><Relationship Id="rId98" Type="http://schemas.openxmlformats.org/officeDocument/2006/relationships/externalLink" Target="externalLinks/externalLink73.xml"/><Relationship Id="rId121" Type="http://schemas.openxmlformats.org/officeDocument/2006/relationships/externalLink" Target="externalLinks/externalLink96.xml"/><Relationship Id="rId142" Type="http://schemas.openxmlformats.org/officeDocument/2006/relationships/externalLink" Target="externalLinks/externalLink117.xml"/><Relationship Id="rId163" Type="http://schemas.openxmlformats.org/officeDocument/2006/relationships/externalLink" Target="externalLinks/externalLink138.xml"/><Relationship Id="rId184" Type="http://schemas.openxmlformats.org/officeDocument/2006/relationships/externalLink" Target="externalLinks/externalLink159.xml"/><Relationship Id="rId189" Type="http://schemas.openxmlformats.org/officeDocument/2006/relationships/externalLink" Target="externalLinks/externalLink164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externalLink" Target="externalLinks/externalLink21.xml"/><Relationship Id="rId67" Type="http://schemas.openxmlformats.org/officeDocument/2006/relationships/externalLink" Target="externalLinks/externalLink42.xml"/><Relationship Id="rId116" Type="http://schemas.openxmlformats.org/officeDocument/2006/relationships/externalLink" Target="externalLinks/externalLink91.xml"/><Relationship Id="rId137" Type="http://schemas.openxmlformats.org/officeDocument/2006/relationships/externalLink" Target="externalLinks/externalLink112.xml"/><Relationship Id="rId158" Type="http://schemas.openxmlformats.org/officeDocument/2006/relationships/externalLink" Target="externalLinks/externalLink133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6.xml"/><Relationship Id="rId62" Type="http://schemas.openxmlformats.org/officeDocument/2006/relationships/externalLink" Target="externalLinks/externalLink37.xml"/><Relationship Id="rId83" Type="http://schemas.openxmlformats.org/officeDocument/2006/relationships/externalLink" Target="externalLinks/externalLink58.xml"/><Relationship Id="rId88" Type="http://schemas.openxmlformats.org/officeDocument/2006/relationships/externalLink" Target="externalLinks/externalLink63.xml"/><Relationship Id="rId111" Type="http://schemas.openxmlformats.org/officeDocument/2006/relationships/externalLink" Target="externalLinks/externalLink86.xml"/><Relationship Id="rId132" Type="http://schemas.openxmlformats.org/officeDocument/2006/relationships/externalLink" Target="externalLinks/externalLink107.xml"/><Relationship Id="rId153" Type="http://schemas.openxmlformats.org/officeDocument/2006/relationships/externalLink" Target="externalLinks/externalLink128.xml"/><Relationship Id="rId174" Type="http://schemas.openxmlformats.org/officeDocument/2006/relationships/externalLink" Target="externalLinks/externalLink149.xml"/><Relationship Id="rId179" Type="http://schemas.openxmlformats.org/officeDocument/2006/relationships/externalLink" Target="externalLinks/externalLink154.xml"/><Relationship Id="rId195" Type="http://schemas.openxmlformats.org/officeDocument/2006/relationships/externalLink" Target="externalLinks/externalLink170.xml"/><Relationship Id="rId190" Type="http://schemas.openxmlformats.org/officeDocument/2006/relationships/externalLink" Target="externalLinks/externalLink165.xml"/><Relationship Id="rId15" Type="http://schemas.openxmlformats.org/officeDocument/2006/relationships/worksheet" Target="worksheets/sheet15.xml"/><Relationship Id="rId36" Type="http://schemas.openxmlformats.org/officeDocument/2006/relationships/externalLink" Target="externalLinks/externalLink11.xml"/><Relationship Id="rId57" Type="http://schemas.openxmlformats.org/officeDocument/2006/relationships/externalLink" Target="externalLinks/externalLink32.xml"/><Relationship Id="rId106" Type="http://schemas.openxmlformats.org/officeDocument/2006/relationships/externalLink" Target="externalLinks/externalLink81.xml"/><Relationship Id="rId127" Type="http://schemas.openxmlformats.org/officeDocument/2006/relationships/externalLink" Target="externalLinks/externalLink102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6.xml"/><Relationship Id="rId52" Type="http://schemas.openxmlformats.org/officeDocument/2006/relationships/externalLink" Target="externalLinks/externalLink27.xml"/><Relationship Id="rId73" Type="http://schemas.openxmlformats.org/officeDocument/2006/relationships/externalLink" Target="externalLinks/externalLink48.xml"/><Relationship Id="rId78" Type="http://schemas.openxmlformats.org/officeDocument/2006/relationships/externalLink" Target="externalLinks/externalLink53.xml"/><Relationship Id="rId94" Type="http://schemas.openxmlformats.org/officeDocument/2006/relationships/externalLink" Target="externalLinks/externalLink69.xml"/><Relationship Id="rId99" Type="http://schemas.openxmlformats.org/officeDocument/2006/relationships/externalLink" Target="externalLinks/externalLink74.xml"/><Relationship Id="rId101" Type="http://schemas.openxmlformats.org/officeDocument/2006/relationships/externalLink" Target="externalLinks/externalLink76.xml"/><Relationship Id="rId122" Type="http://schemas.openxmlformats.org/officeDocument/2006/relationships/externalLink" Target="externalLinks/externalLink97.xml"/><Relationship Id="rId143" Type="http://schemas.openxmlformats.org/officeDocument/2006/relationships/externalLink" Target="externalLinks/externalLink118.xml"/><Relationship Id="rId148" Type="http://schemas.openxmlformats.org/officeDocument/2006/relationships/externalLink" Target="externalLinks/externalLink123.xml"/><Relationship Id="rId164" Type="http://schemas.openxmlformats.org/officeDocument/2006/relationships/externalLink" Target="externalLinks/externalLink139.xml"/><Relationship Id="rId169" Type="http://schemas.openxmlformats.org/officeDocument/2006/relationships/externalLink" Target="externalLinks/externalLink144.xml"/><Relationship Id="rId185" Type="http://schemas.openxmlformats.org/officeDocument/2006/relationships/externalLink" Target="externalLinks/externalLink16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80" Type="http://schemas.openxmlformats.org/officeDocument/2006/relationships/externalLink" Target="externalLinks/externalLink155.xml"/><Relationship Id="rId26" Type="http://schemas.openxmlformats.org/officeDocument/2006/relationships/externalLink" Target="externalLinks/externalLink1.xml"/><Relationship Id="rId47" Type="http://schemas.openxmlformats.org/officeDocument/2006/relationships/externalLink" Target="externalLinks/externalLink22.xml"/><Relationship Id="rId68" Type="http://schemas.openxmlformats.org/officeDocument/2006/relationships/externalLink" Target="externalLinks/externalLink43.xml"/><Relationship Id="rId89" Type="http://schemas.openxmlformats.org/officeDocument/2006/relationships/externalLink" Target="externalLinks/externalLink64.xml"/><Relationship Id="rId112" Type="http://schemas.openxmlformats.org/officeDocument/2006/relationships/externalLink" Target="externalLinks/externalLink87.xml"/><Relationship Id="rId133" Type="http://schemas.openxmlformats.org/officeDocument/2006/relationships/externalLink" Target="externalLinks/externalLink108.xml"/><Relationship Id="rId154" Type="http://schemas.openxmlformats.org/officeDocument/2006/relationships/externalLink" Target="externalLinks/externalLink129.xml"/><Relationship Id="rId175" Type="http://schemas.openxmlformats.org/officeDocument/2006/relationships/externalLink" Target="externalLinks/externalLink150.xml"/><Relationship Id="rId196" Type="http://schemas.openxmlformats.org/officeDocument/2006/relationships/externalLink" Target="externalLinks/externalLink171.xml"/><Relationship Id="rId200" Type="http://schemas.openxmlformats.org/officeDocument/2006/relationships/sharedStrings" Target="sharedStrings.xml"/><Relationship Id="rId16" Type="http://schemas.openxmlformats.org/officeDocument/2006/relationships/worksheet" Target="worksheets/sheet16.xml"/><Relationship Id="rId37" Type="http://schemas.openxmlformats.org/officeDocument/2006/relationships/externalLink" Target="externalLinks/externalLink12.xml"/><Relationship Id="rId58" Type="http://schemas.openxmlformats.org/officeDocument/2006/relationships/externalLink" Target="externalLinks/externalLink33.xml"/><Relationship Id="rId79" Type="http://schemas.openxmlformats.org/officeDocument/2006/relationships/externalLink" Target="externalLinks/externalLink54.xml"/><Relationship Id="rId102" Type="http://schemas.openxmlformats.org/officeDocument/2006/relationships/externalLink" Target="externalLinks/externalLink77.xml"/><Relationship Id="rId123" Type="http://schemas.openxmlformats.org/officeDocument/2006/relationships/externalLink" Target="externalLinks/externalLink98.xml"/><Relationship Id="rId144" Type="http://schemas.openxmlformats.org/officeDocument/2006/relationships/externalLink" Target="externalLinks/externalLink119.xml"/><Relationship Id="rId90" Type="http://schemas.openxmlformats.org/officeDocument/2006/relationships/externalLink" Target="externalLinks/externalLink65.xml"/><Relationship Id="rId165" Type="http://schemas.openxmlformats.org/officeDocument/2006/relationships/externalLink" Target="externalLinks/externalLink140.xml"/><Relationship Id="rId186" Type="http://schemas.openxmlformats.org/officeDocument/2006/relationships/externalLink" Target="externalLinks/externalLink161.xml"/><Relationship Id="rId27" Type="http://schemas.openxmlformats.org/officeDocument/2006/relationships/externalLink" Target="externalLinks/externalLink2.xml"/><Relationship Id="rId48" Type="http://schemas.openxmlformats.org/officeDocument/2006/relationships/externalLink" Target="externalLinks/externalLink23.xml"/><Relationship Id="rId69" Type="http://schemas.openxmlformats.org/officeDocument/2006/relationships/externalLink" Target="externalLinks/externalLink44.xml"/><Relationship Id="rId113" Type="http://schemas.openxmlformats.org/officeDocument/2006/relationships/externalLink" Target="externalLinks/externalLink88.xml"/><Relationship Id="rId134" Type="http://schemas.openxmlformats.org/officeDocument/2006/relationships/externalLink" Target="externalLinks/externalLink109.xml"/><Relationship Id="rId80" Type="http://schemas.openxmlformats.org/officeDocument/2006/relationships/externalLink" Target="externalLinks/externalLink55.xml"/><Relationship Id="rId155" Type="http://schemas.openxmlformats.org/officeDocument/2006/relationships/externalLink" Target="externalLinks/externalLink130.xml"/><Relationship Id="rId176" Type="http://schemas.openxmlformats.org/officeDocument/2006/relationships/externalLink" Target="externalLinks/externalLink151.xml"/><Relationship Id="rId197" Type="http://schemas.openxmlformats.org/officeDocument/2006/relationships/externalLink" Target="externalLinks/externalLink172.xml"/><Relationship Id="rId201" Type="http://schemas.openxmlformats.org/officeDocument/2006/relationships/calcChain" Target="calcChain.xml"/><Relationship Id="rId17" Type="http://schemas.openxmlformats.org/officeDocument/2006/relationships/worksheet" Target="worksheets/sheet17.xml"/><Relationship Id="rId38" Type="http://schemas.openxmlformats.org/officeDocument/2006/relationships/externalLink" Target="externalLinks/externalLink13.xml"/><Relationship Id="rId59" Type="http://schemas.openxmlformats.org/officeDocument/2006/relationships/externalLink" Target="externalLinks/externalLink34.xml"/><Relationship Id="rId103" Type="http://schemas.openxmlformats.org/officeDocument/2006/relationships/externalLink" Target="externalLinks/externalLink78.xml"/><Relationship Id="rId124" Type="http://schemas.openxmlformats.org/officeDocument/2006/relationships/externalLink" Target="externalLinks/externalLink99.xml"/><Relationship Id="rId70" Type="http://schemas.openxmlformats.org/officeDocument/2006/relationships/externalLink" Target="externalLinks/externalLink45.xml"/><Relationship Id="rId91" Type="http://schemas.openxmlformats.org/officeDocument/2006/relationships/externalLink" Target="externalLinks/externalLink66.xml"/><Relationship Id="rId145" Type="http://schemas.openxmlformats.org/officeDocument/2006/relationships/externalLink" Target="externalLinks/externalLink120.xml"/><Relationship Id="rId166" Type="http://schemas.openxmlformats.org/officeDocument/2006/relationships/externalLink" Target="externalLinks/externalLink141.xml"/><Relationship Id="rId187" Type="http://schemas.openxmlformats.org/officeDocument/2006/relationships/externalLink" Target="externalLinks/externalLink162.xml"/><Relationship Id="rId1" Type="http://schemas.openxmlformats.org/officeDocument/2006/relationships/worksheet" Target="worksheets/sheet1.xml"/><Relationship Id="rId28" Type="http://schemas.openxmlformats.org/officeDocument/2006/relationships/externalLink" Target="externalLinks/externalLink3.xml"/><Relationship Id="rId49" Type="http://schemas.openxmlformats.org/officeDocument/2006/relationships/externalLink" Target="externalLinks/externalLink24.xml"/><Relationship Id="rId114" Type="http://schemas.openxmlformats.org/officeDocument/2006/relationships/externalLink" Target="externalLinks/externalLink89.xml"/><Relationship Id="rId60" Type="http://schemas.openxmlformats.org/officeDocument/2006/relationships/externalLink" Target="externalLinks/externalLink35.xml"/><Relationship Id="rId81" Type="http://schemas.openxmlformats.org/officeDocument/2006/relationships/externalLink" Target="externalLinks/externalLink56.xml"/><Relationship Id="rId135" Type="http://schemas.openxmlformats.org/officeDocument/2006/relationships/externalLink" Target="externalLinks/externalLink110.xml"/><Relationship Id="rId156" Type="http://schemas.openxmlformats.org/officeDocument/2006/relationships/externalLink" Target="externalLinks/externalLink131.xml"/><Relationship Id="rId177" Type="http://schemas.openxmlformats.org/officeDocument/2006/relationships/externalLink" Target="externalLinks/externalLink152.xml"/><Relationship Id="rId198" Type="http://schemas.openxmlformats.org/officeDocument/2006/relationships/theme" Target="theme/theme1.xml"/><Relationship Id="rId18" Type="http://schemas.openxmlformats.org/officeDocument/2006/relationships/worksheet" Target="worksheets/sheet18.xml"/><Relationship Id="rId39" Type="http://schemas.openxmlformats.org/officeDocument/2006/relationships/externalLink" Target="externalLinks/externalLink14.xml"/><Relationship Id="rId50" Type="http://schemas.openxmlformats.org/officeDocument/2006/relationships/externalLink" Target="externalLinks/externalLink25.xml"/><Relationship Id="rId104" Type="http://schemas.openxmlformats.org/officeDocument/2006/relationships/externalLink" Target="externalLinks/externalLink79.xml"/><Relationship Id="rId125" Type="http://schemas.openxmlformats.org/officeDocument/2006/relationships/externalLink" Target="externalLinks/externalLink100.xml"/><Relationship Id="rId146" Type="http://schemas.openxmlformats.org/officeDocument/2006/relationships/externalLink" Target="externalLinks/externalLink121.xml"/><Relationship Id="rId167" Type="http://schemas.openxmlformats.org/officeDocument/2006/relationships/externalLink" Target="externalLinks/externalLink142.xml"/><Relationship Id="rId188" Type="http://schemas.openxmlformats.org/officeDocument/2006/relationships/externalLink" Target="externalLinks/externalLink163.xml"/><Relationship Id="rId71" Type="http://schemas.openxmlformats.org/officeDocument/2006/relationships/externalLink" Target="externalLinks/externalLink46.xml"/><Relationship Id="rId92" Type="http://schemas.openxmlformats.org/officeDocument/2006/relationships/externalLink" Target="externalLinks/externalLink67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26</xdr:col>
      <xdr:colOff>0</xdr:colOff>
      <xdr:row>4</xdr:row>
      <xdr:rowOff>28575</xdr:rowOff>
    </xdr:from>
    <xdr:ext cx="447675" cy="3619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114300</xdr:colOff>
      <xdr:row>3</xdr:row>
      <xdr:rowOff>66675</xdr:rowOff>
    </xdr:from>
    <xdr:ext cx="171450" cy="20955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SpPr/>
      </xdr:nvSpPr>
      <xdr:spPr>
        <a:xfrm>
          <a:off x="5265038" y="3679988"/>
          <a:ext cx="161925" cy="200025"/>
        </a:xfrm>
        <a:prstGeom prst="star6">
          <a:avLst>
            <a:gd name="adj" fmla="val 28868"/>
            <a:gd name="hf" fmla="val 115470"/>
          </a:avLst>
        </a:prstGeom>
        <a:solidFill>
          <a:srgbClr val="002060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26</xdr:col>
      <xdr:colOff>219075</xdr:colOff>
      <xdr:row>4</xdr:row>
      <xdr:rowOff>47625</xdr:rowOff>
    </xdr:from>
    <xdr:ext cx="838200" cy="2857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pSpPr/>
      </xdr:nvGrpSpPr>
      <xdr:grpSpPr>
        <a:xfrm>
          <a:off x="12020550" y="1123950"/>
          <a:ext cx="838200" cy="28575"/>
          <a:chOff x="4926900" y="3765713"/>
          <a:chExt cx="838200" cy="28575"/>
        </a:xfrm>
      </xdr:grpSpPr>
      <xdr:grpSp>
        <xdr:nvGrpSpPr>
          <xdr:cNvPr id="5" name="Shape 5">
            <a:extLst>
              <a:ext uri="{FF2B5EF4-FFF2-40B4-BE49-F238E27FC236}">
                <a16:creationId xmlns:a16="http://schemas.microsoft.com/office/drawing/2014/main" id="{00000000-0008-0000-0B00-000005000000}"/>
              </a:ext>
            </a:extLst>
          </xdr:cNvPr>
          <xdr:cNvGrpSpPr/>
        </xdr:nvGrpSpPr>
        <xdr:grpSpPr>
          <a:xfrm>
            <a:off x="4926900" y="3765713"/>
            <a:ext cx="838200" cy="28575"/>
            <a:chOff x="4926900" y="3765713"/>
            <a:chExt cx="838200" cy="28575"/>
          </a:xfrm>
        </xdr:grpSpPr>
        <xdr:sp macro="" textlink="">
          <xdr:nvSpPr>
            <xdr:cNvPr id="6" name="Shape 6">
              <a:extLst>
                <a:ext uri="{FF2B5EF4-FFF2-40B4-BE49-F238E27FC236}">
                  <a16:creationId xmlns:a16="http://schemas.microsoft.com/office/drawing/2014/main" id="{00000000-0008-0000-0B00-000006000000}"/>
                </a:ext>
              </a:extLst>
            </xdr:cNvPr>
            <xdr:cNvSpPr/>
          </xdr:nvSpPr>
          <xdr:spPr>
            <a:xfrm>
              <a:off x="4926900" y="3765713"/>
              <a:ext cx="838200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" name="Shape 7">
              <a:extLst>
                <a:ext uri="{FF2B5EF4-FFF2-40B4-BE49-F238E27FC236}">
                  <a16:creationId xmlns:a16="http://schemas.microsoft.com/office/drawing/2014/main" id="{00000000-0008-0000-0B00-000007000000}"/>
                </a:ext>
              </a:extLst>
            </xdr:cNvPr>
            <xdr:cNvGrpSpPr/>
          </xdr:nvGrpSpPr>
          <xdr:grpSpPr>
            <a:xfrm>
              <a:off x="4926900" y="3765713"/>
              <a:ext cx="838200" cy="28575"/>
              <a:chOff x="4926900" y="3775238"/>
              <a:chExt cx="838200" cy="9525"/>
            </a:xfrm>
          </xdr:grpSpPr>
          <xdr:sp macro="" textlink="">
            <xdr:nvSpPr>
              <xdr:cNvPr id="8" name="Shape 8">
                <a:extLst>
                  <a:ext uri="{FF2B5EF4-FFF2-40B4-BE49-F238E27FC236}">
                    <a16:creationId xmlns:a16="http://schemas.microsoft.com/office/drawing/2014/main" id="{00000000-0008-0000-0B00-000008000000}"/>
                  </a:ext>
                </a:extLst>
              </xdr:cNvPr>
              <xdr:cNvSpPr/>
            </xdr:nvSpPr>
            <xdr:spPr>
              <a:xfrm>
                <a:off x="4926900" y="3775238"/>
                <a:ext cx="838200" cy="9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9" name="Shape 9">
                <a:extLst>
                  <a:ext uri="{FF2B5EF4-FFF2-40B4-BE49-F238E27FC236}">
                    <a16:creationId xmlns:a16="http://schemas.microsoft.com/office/drawing/2014/main" id="{00000000-0008-0000-0B00-000009000000}"/>
                  </a:ext>
                </a:extLst>
              </xdr:cNvPr>
              <xdr:cNvCxnSpPr/>
            </xdr:nvCxnSpPr>
            <xdr:spPr>
              <a:xfrm>
                <a:off x="4926900" y="3775238"/>
                <a:ext cx="838200" cy="95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25</xdr:col>
      <xdr:colOff>104775</xdr:colOff>
      <xdr:row>3</xdr:row>
      <xdr:rowOff>19050</xdr:rowOff>
    </xdr:from>
    <xdr:ext cx="666750" cy="104775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B00-00000A000000}"/>
            </a:ext>
          </a:extLst>
        </xdr:cNvPr>
        <xdr:cNvSpPr/>
      </xdr:nvSpPr>
      <xdr:spPr>
        <a:xfrm>
          <a:off x="5017388" y="3732375"/>
          <a:ext cx="657225" cy="95250"/>
        </a:xfrm>
        <a:custGeom>
          <a:avLst/>
          <a:gdLst/>
          <a:ahLst/>
          <a:cxnLst/>
          <a:rect l="l" t="t" r="r" b="b"/>
          <a:pathLst>
            <a:path w="130" h="50" extrusionOk="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FF"/>
        </a:solidFill>
        <a:ln w="15875" cap="flat" cmpd="sng">
          <a:solidFill>
            <a:srgbClr val="000000"/>
          </a:solidFill>
          <a:prstDash val="dash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219075</xdr:colOff>
      <xdr:row>5</xdr:row>
      <xdr:rowOff>57150</xdr:rowOff>
    </xdr:from>
    <xdr:ext cx="838200" cy="28575"/>
    <xdr:grpSp>
      <xdr:nvGrpSpPr>
        <xdr:cNvPr id="11" name="Shape 2">
          <a:extLst>
            <a:ext uri="{FF2B5EF4-FFF2-40B4-BE49-F238E27FC236}">
              <a16:creationId xmlns:a16="http://schemas.microsoft.com/office/drawing/2014/main" id="{00000000-0008-0000-0B00-00000B000000}"/>
            </a:ext>
          </a:extLst>
        </xdr:cNvPr>
        <xdr:cNvGrpSpPr/>
      </xdr:nvGrpSpPr>
      <xdr:grpSpPr>
        <a:xfrm>
          <a:off x="12020550" y="1323975"/>
          <a:ext cx="838200" cy="28575"/>
          <a:chOff x="4926900" y="3765713"/>
          <a:chExt cx="838200" cy="28575"/>
        </a:xfrm>
      </xdr:grpSpPr>
      <xdr:grpSp>
        <xdr:nvGrpSpPr>
          <xdr:cNvPr id="12" name="Shape 11">
            <a:extLst>
              <a:ext uri="{FF2B5EF4-FFF2-40B4-BE49-F238E27FC236}">
                <a16:creationId xmlns:a16="http://schemas.microsoft.com/office/drawing/2014/main" id="{00000000-0008-0000-0B00-00000C000000}"/>
              </a:ext>
            </a:extLst>
          </xdr:cNvPr>
          <xdr:cNvGrpSpPr/>
        </xdr:nvGrpSpPr>
        <xdr:grpSpPr>
          <a:xfrm>
            <a:off x="4926900" y="3765713"/>
            <a:ext cx="838200" cy="28575"/>
            <a:chOff x="4926900" y="3765713"/>
            <a:chExt cx="838200" cy="28575"/>
          </a:xfrm>
        </xdr:grpSpPr>
        <xdr:sp macro="" textlink="">
          <xdr:nvSpPr>
            <xdr:cNvPr id="13" name="Shape 6">
              <a:extLst>
                <a:ext uri="{FF2B5EF4-FFF2-40B4-BE49-F238E27FC236}">
                  <a16:creationId xmlns:a16="http://schemas.microsoft.com/office/drawing/2014/main" id="{00000000-0008-0000-0B00-00000D000000}"/>
                </a:ext>
              </a:extLst>
            </xdr:cNvPr>
            <xdr:cNvSpPr/>
          </xdr:nvSpPr>
          <xdr:spPr>
            <a:xfrm>
              <a:off x="4926900" y="3765713"/>
              <a:ext cx="838200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" name="Shape 12">
              <a:extLst>
                <a:ext uri="{FF2B5EF4-FFF2-40B4-BE49-F238E27FC236}">
                  <a16:creationId xmlns:a16="http://schemas.microsoft.com/office/drawing/2014/main" id="{00000000-0008-0000-0B00-00000E000000}"/>
                </a:ext>
              </a:extLst>
            </xdr:cNvPr>
            <xdr:cNvGrpSpPr/>
          </xdr:nvGrpSpPr>
          <xdr:grpSpPr>
            <a:xfrm>
              <a:off x="4926900" y="3765713"/>
              <a:ext cx="838200" cy="28575"/>
              <a:chOff x="4926900" y="3775238"/>
              <a:chExt cx="838200" cy="9525"/>
            </a:xfrm>
          </xdr:grpSpPr>
          <xdr:sp macro="" textlink="">
            <xdr:nvSpPr>
              <xdr:cNvPr id="15" name="Shape 13">
                <a:extLst>
                  <a:ext uri="{FF2B5EF4-FFF2-40B4-BE49-F238E27FC236}">
                    <a16:creationId xmlns:a16="http://schemas.microsoft.com/office/drawing/2014/main" id="{00000000-0008-0000-0B00-00000F000000}"/>
                  </a:ext>
                </a:extLst>
              </xdr:cNvPr>
              <xdr:cNvSpPr/>
            </xdr:nvSpPr>
            <xdr:spPr>
              <a:xfrm>
                <a:off x="4926900" y="3775238"/>
                <a:ext cx="838200" cy="9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6" name="Shape 14">
                <a:extLst>
                  <a:ext uri="{FF2B5EF4-FFF2-40B4-BE49-F238E27FC236}">
                    <a16:creationId xmlns:a16="http://schemas.microsoft.com/office/drawing/2014/main" id="{00000000-0008-0000-0B00-000010000000}"/>
                  </a:ext>
                </a:extLst>
              </xdr:cNvPr>
              <xdr:cNvCxnSpPr/>
            </xdr:nvCxnSpPr>
            <xdr:spPr>
              <a:xfrm>
                <a:off x="4926900" y="3775238"/>
                <a:ext cx="838200" cy="95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26</xdr:col>
      <xdr:colOff>238125</xdr:colOff>
      <xdr:row>6</xdr:row>
      <xdr:rowOff>76200</xdr:rowOff>
    </xdr:from>
    <xdr:ext cx="838200" cy="38100"/>
    <xdr:grpSp>
      <xdr:nvGrpSpPr>
        <xdr:cNvPr id="17" name="Shape 2">
          <a:extLst>
            <a:ext uri="{FF2B5EF4-FFF2-40B4-BE49-F238E27FC236}">
              <a16:creationId xmlns:a16="http://schemas.microsoft.com/office/drawing/2014/main" id="{00000000-0008-0000-0B00-000011000000}"/>
            </a:ext>
          </a:extLst>
        </xdr:cNvPr>
        <xdr:cNvGrpSpPr/>
      </xdr:nvGrpSpPr>
      <xdr:grpSpPr>
        <a:xfrm>
          <a:off x="12039600" y="1533525"/>
          <a:ext cx="838200" cy="38100"/>
          <a:chOff x="4926900" y="3760950"/>
          <a:chExt cx="838200" cy="38100"/>
        </a:xfrm>
      </xdr:grpSpPr>
      <xdr:grpSp>
        <xdr:nvGrpSpPr>
          <xdr:cNvPr id="18" name="Shape 15">
            <a:extLst>
              <a:ext uri="{FF2B5EF4-FFF2-40B4-BE49-F238E27FC236}">
                <a16:creationId xmlns:a16="http://schemas.microsoft.com/office/drawing/2014/main" id="{00000000-0008-0000-0B00-000012000000}"/>
              </a:ext>
            </a:extLst>
          </xdr:cNvPr>
          <xdr:cNvGrpSpPr/>
        </xdr:nvGrpSpPr>
        <xdr:grpSpPr>
          <a:xfrm>
            <a:off x="4926900" y="3760950"/>
            <a:ext cx="838200" cy="38100"/>
            <a:chOff x="4926900" y="3760950"/>
            <a:chExt cx="838200" cy="38100"/>
          </a:xfrm>
        </xdr:grpSpPr>
        <xdr:sp macro="" textlink="">
          <xdr:nvSpPr>
            <xdr:cNvPr id="19" name="Shape 6">
              <a:extLst>
                <a:ext uri="{FF2B5EF4-FFF2-40B4-BE49-F238E27FC236}">
                  <a16:creationId xmlns:a16="http://schemas.microsoft.com/office/drawing/2014/main" id="{00000000-0008-0000-0B00-000013000000}"/>
                </a:ext>
              </a:extLst>
            </xdr:cNvPr>
            <xdr:cNvSpPr/>
          </xdr:nvSpPr>
          <xdr:spPr>
            <a:xfrm>
              <a:off x="4926900" y="3760950"/>
              <a:ext cx="838200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" name="Shape 16">
              <a:extLst>
                <a:ext uri="{FF2B5EF4-FFF2-40B4-BE49-F238E27FC236}">
                  <a16:creationId xmlns:a16="http://schemas.microsoft.com/office/drawing/2014/main" id="{00000000-0008-0000-0B00-000014000000}"/>
                </a:ext>
              </a:extLst>
            </xdr:cNvPr>
            <xdr:cNvGrpSpPr/>
          </xdr:nvGrpSpPr>
          <xdr:grpSpPr>
            <a:xfrm>
              <a:off x="4926900" y="3760950"/>
              <a:ext cx="838200" cy="38100"/>
              <a:chOff x="4926900" y="3770475"/>
              <a:chExt cx="838200" cy="19050"/>
            </a:xfrm>
          </xdr:grpSpPr>
          <xdr:sp macro="" textlink="">
            <xdr:nvSpPr>
              <xdr:cNvPr id="21" name="Shape 17">
                <a:extLst>
                  <a:ext uri="{FF2B5EF4-FFF2-40B4-BE49-F238E27FC236}">
                    <a16:creationId xmlns:a16="http://schemas.microsoft.com/office/drawing/2014/main" id="{00000000-0008-0000-0B00-000015000000}"/>
                  </a:ext>
                </a:extLst>
              </xdr:cNvPr>
              <xdr:cNvSpPr/>
            </xdr:nvSpPr>
            <xdr:spPr>
              <a:xfrm>
                <a:off x="4926900" y="3770475"/>
                <a:ext cx="838200" cy="19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22" name="Shape 18">
                <a:extLst>
                  <a:ext uri="{FF2B5EF4-FFF2-40B4-BE49-F238E27FC236}">
                    <a16:creationId xmlns:a16="http://schemas.microsoft.com/office/drawing/2014/main" id="{00000000-0008-0000-0B00-000016000000}"/>
                  </a:ext>
                </a:extLst>
              </xdr:cNvPr>
              <xdr:cNvCxnSpPr/>
            </xdr:nvCxnSpPr>
            <xdr:spPr>
              <a:xfrm>
                <a:off x="4926900" y="3770475"/>
                <a:ext cx="838200" cy="1905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26</xdr:col>
      <xdr:colOff>209550</xdr:colOff>
      <xdr:row>3</xdr:row>
      <xdr:rowOff>47625</xdr:rowOff>
    </xdr:from>
    <xdr:ext cx="838200" cy="28575"/>
    <xdr:grpSp>
      <xdr:nvGrpSpPr>
        <xdr:cNvPr id="23" name="Shape 2">
          <a:extLst>
            <a:ext uri="{FF2B5EF4-FFF2-40B4-BE49-F238E27FC236}">
              <a16:creationId xmlns:a16="http://schemas.microsoft.com/office/drawing/2014/main" id="{00000000-0008-0000-0B00-000017000000}"/>
            </a:ext>
          </a:extLst>
        </xdr:cNvPr>
        <xdr:cNvGrpSpPr/>
      </xdr:nvGrpSpPr>
      <xdr:grpSpPr>
        <a:xfrm>
          <a:off x="12011025" y="933450"/>
          <a:ext cx="838200" cy="28575"/>
          <a:chOff x="4926900" y="3765713"/>
          <a:chExt cx="838200" cy="28575"/>
        </a:xfrm>
      </xdr:grpSpPr>
      <xdr:grpSp>
        <xdr:nvGrpSpPr>
          <xdr:cNvPr id="24" name="Shape 19">
            <a:extLst>
              <a:ext uri="{FF2B5EF4-FFF2-40B4-BE49-F238E27FC236}">
                <a16:creationId xmlns:a16="http://schemas.microsoft.com/office/drawing/2014/main" id="{00000000-0008-0000-0B00-000018000000}"/>
              </a:ext>
            </a:extLst>
          </xdr:cNvPr>
          <xdr:cNvGrpSpPr/>
        </xdr:nvGrpSpPr>
        <xdr:grpSpPr>
          <a:xfrm>
            <a:off x="4926900" y="3765713"/>
            <a:ext cx="838200" cy="28575"/>
            <a:chOff x="4926900" y="3765713"/>
            <a:chExt cx="838200" cy="28575"/>
          </a:xfrm>
        </xdr:grpSpPr>
        <xdr:sp macro="" textlink="">
          <xdr:nvSpPr>
            <xdr:cNvPr id="25" name="Shape 6">
              <a:extLst>
                <a:ext uri="{FF2B5EF4-FFF2-40B4-BE49-F238E27FC236}">
                  <a16:creationId xmlns:a16="http://schemas.microsoft.com/office/drawing/2014/main" id="{00000000-0008-0000-0B00-000019000000}"/>
                </a:ext>
              </a:extLst>
            </xdr:cNvPr>
            <xdr:cNvSpPr/>
          </xdr:nvSpPr>
          <xdr:spPr>
            <a:xfrm>
              <a:off x="4926900" y="3765713"/>
              <a:ext cx="838200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" name="Shape 20">
              <a:extLst>
                <a:ext uri="{FF2B5EF4-FFF2-40B4-BE49-F238E27FC236}">
                  <a16:creationId xmlns:a16="http://schemas.microsoft.com/office/drawing/2014/main" id="{00000000-0008-0000-0B00-00001A000000}"/>
                </a:ext>
              </a:extLst>
            </xdr:cNvPr>
            <xdr:cNvGrpSpPr/>
          </xdr:nvGrpSpPr>
          <xdr:grpSpPr>
            <a:xfrm>
              <a:off x="4926900" y="3765713"/>
              <a:ext cx="838200" cy="28575"/>
              <a:chOff x="4926900" y="3775238"/>
              <a:chExt cx="838200" cy="9525"/>
            </a:xfrm>
          </xdr:grpSpPr>
          <xdr:sp macro="" textlink="">
            <xdr:nvSpPr>
              <xdr:cNvPr id="27" name="Shape 21">
                <a:extLst>
                  <a:ext uri="{FF2B5EF4-FFF2-40B4-BE49-F238E27FC236}">
                    <a16:creationId xmlns:a16="http://schemas.microsoft.com/office/drawing/2014/main" id="{00000000-0008-0000-0B00-00001B000000}"/>
                  </a:ext>
                </a:extLst>
              </xdr:cNvPr>
              <xdr:cNvSpPr/>
            </xdr:nvSpPr>
            <xdr:spPr>
              <a:xfrm>
                <a:off x="4926900" y="3775238"/>
                <a:ext cx="838200" cy="9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28" name="Shape 22">
                <a:extLst>
                  <a:ext uri="{FF2B5EF4-FFF2-40B4-BE49-F238E27FC236}">
                    <a16:creationId xmlns:a16="http://schemas.microsoft.com/office/drawing/2014/main" id="{00000000-0008-0000-0B00-00001C000000}"/>
                  </a:ext>
                </a:extLst>
              </xdr:cNvPr>
              <xdr:cNvCxnSpPr/>
            </xdr:nvCxnSpPr>
            <xdr:spPr>
              <a:xfrm>
                <a:off x="4926900" y="3775238"/>
                <a:ext cx="838200" cy="95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26</xdr:col>
      <xdr:colOff>219075</xdr:colOff>
      <xdr:row>8</xdr:row>
      <xdr:rowOff>76200</xdr:rowOff>
    </xdr:from>
    <xdr:ext cx="838200" cy="28575"/>
    <xdr:grpSp>
      <xdr:nvGrpSpPr>
        <xdr:cNvPr id="29" name="Shape 2">
          <a:extLst>
            <a:ext uri="{FF2B5EF4-FFF2-40B4-BE49-F238E27FC236}">
              <a16:creationId xmlns:a16="http://schemas.microsoft.com/office/drawing/2014/main" id="{00000000-0008-0000-0B00-00001D000000}"/>
            </a:ext>
          </a:extLst>
        </xdr:cNvPr>
        <xdr:cNvGrpSpPr/>
      </xdr:nvGrpSpPr>
      <xdr:grpSpPr>
        <a:xfrm>
          <a:off x="12020550" y="1914525"/>
          <a:ext cx="838200" cy="28575"/>
          <a:chOff x="4926900" y="3765713"/>
          <a:chExt cx="838200" cy="28575"/>
        </a:xfrm>
      </xdr:grpSpPr>
      <xdr:grpSp>
        <xdr:nvGrpSpPr>
          <xdr:cNvPr id="30" name="Shape 23">
            <a:extLst>
              <a:ext uri="{FF2B5EF4-FFF2-40B4-BE49-F238E27FC236}">
                <a16:creationId xmlns:a16="http://schemas.microsoft.com/office/drawing/2014/main" id="{00000000-0008-0000-0B00-00001E000000}"/>
              </a:ext>
            </a:extLst>
          </xdr:cNvPr>
          <xdr:cNvGrpSpPr/>
        </xdr:nvGrpSpPr>
        <xdr:grpSpPr>
          <a:xfrm>
            <a:off x="4926900" y="3765713"/>
            <a:ext cx="838200" cy="28575"/>
            <a:chOff x="4926900" y="3765713"/>
            <a:chExt cx="838200" cy="28575"/>
          </a:xfrm>
        </xdr:grpSpPr>
        <xdr:sp macro="" textlink="">
          <xdr:nvSpPr>
            <xdr:cNvPr id="31" name="Shape 6">
              <a:extLst>
                <a:ext uri="{FF2B5EF4-FFF2-40B4-BE49-F238E27FC236}">
                  <a16:creationId xmlns:a16="http://schemas.microsoft.com/office/drawing/2014/main" id="{00000000-0008-0000-0B00-00001F000000}"/>
                </a:ext>
              </a:extLst>
            </xdr:cNvPr>
            <xdr:cNvSpPr/>
          </xdr:nvSpPr>
          <xdr:spPr>
            <a:xfrm>
              <a:off x="4926900" y="3765713"/>
              <a:ext cx="838200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" name="Shape 24">
              <a:extLst>
                <a:ext uri="{FF2B5EF4-FFF2-40B4-BE49-F238E27FC236}">
                  <a16:creationId xmlns:a16="http://schemas.microsoft.com/office/drawing/2014/main" id="{00000000-0008-0000-0B00-000020000000}"/>
                </a:ext>
              </a:extLst>
            </xdr:cNvPr>
            <xdr:cNvGrpSpPr/>
          </xdr:nvGrpSpPr>
          <xdr:grpSpPr>
            <a:xfrm>
              <a:off x="4926900" y="3765713"/>
              <a:ext cx="838200" cy="28575"/>
              <a:chOff x="4926900" y="3775238"/>
              <a:chExt cx="838200" cy="9525"/>
            </a:xfrm>
          </xdr:grpSpPr>
          <xdr:sp macro="" textlink="">
            <xdr:nvSpPr>
              <xdr:cNvPr id="33" name="Shape 25">
                <a:extLst>
                  <a:ext uri="{FF2B5EF4-FFF2-40B4-BE49-F238E27FC236}">
                    <a16:creationId xmlns:a16="http://schemas.microsoft.com/office/drawing/2014/main" id="{00000000-0008-0000-0B00-000021000000}"/>
                  </a:ext>
                </a:extLst>
              </xdr:cNvPr>
              <xdr:cNvSpPr/>
            </xdr:nvSpPr>
            <xdr:spPr>
              <a:xfrm>
                <a:off x="4926900" y="3775238"/>
                <a:ext cx="838200" cy="9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34" name="Shape 26">
                <a:extLst>
                  <a:ext uri="{FF2B5EF4-FFF2-40B4-BE49-F238E27FC236}">
                    <a16:creationId xmlns:a16="http://schemas.microsoft.com/office/drawing/2014/main" id="{00000000-0008-0000-0B00-000022000000}"/>
                  </a:ext>
                </a:extLst>
              </xdr:cNvPr>
              <xdr:cNvCxnSpPr/>
            </xdr:nvCxnSpPr>
            <xdr:spPr>
              <a:xfrm>
                <a:off x="4926900" y="3775238"/>
                <a:ext cx="838200" cy="95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4</xdr:row>
      <xdr:rowOff>28575</xdr:rowOff>
    </xdr:from>
    <xdr:ext cx="533400" cy="361950"/>
    <xdr:sp macro="" textlink="">
      <xdr:nvSpPr>
        <xdr:cNvPr id="35" name="Shape 27">
          <a:extLst>
            <a:ext uri="{FF2B5EF4-FFF2-40B4-BE49-F238E27FC236}">
              <a16:creationId xmlns:a16="http://schemas.microsoft.com/office/drawing/2014/main" id="{00000000-0008-0000-0B00-000023000000}"/>
            </a:ext>
          </a:extLst>
        </xdr:cNvPr>
        <xdr:cNvSpPr/>
      </xdr:nvSpPr>
      <xdr:spPr>
        <a:xfrm>
          <a:off x="5084063" y="3603788"/>
          <a:ext cx="52387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35</xdr:col>
      <xdr:colOff>142875</xdr:colOff>
      <xdr:row>3</xdr:row>
      <xdr:rowOff>57150</xdr:rowOff>
    </xdr:from>
    <xdr:ext cx="171450" cy="209550"/>
    <xdr:sp macro="" textlink="">
      <xdr:nvSpPr>
        <xdr:cNvPr id="36" name="Shape 28">
          <a:extLst>
            <a:ext uri="{FF2B5EF4-FFF2-40B4-BE49-F238E27FC236}">
              <a16:creationId xmlns:a16="http://schemas.microsoft.com/office/drawing/2014/main" id="{00000000-0008-0000-0B00-000024000000}"/>
            </a:ext>
          </a:extLst>
        </xdr:cNvPr>
        <xdr:cNvSpPr/>
      </xdr:nvSpPr>
      <xdr:spPr>
        <a:xfrm>
          <a:off x="5265038" y="3679988"/>
          <a:ext cx="161925" cy="200025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34</xdr:col>
      <xdr:colOff>95250</xdr:colOff>
      <xdr:row>3</xdr:row>
      <xdr:rowOff>0</xdr:rowOff>
    </xdr:from>
    <xdr:ext cx="533400" cy="142875"/>
    <xdr:sp macro="" textlink="">
      <xdr:nvSpPr>
        <xdr:cNvPr id="37" name="Shape 29">
          <a:extLst>
            <a:ext uri="{FF2B5EF4-FFF2-40B4-BE49-F238E27FC236}">
              <a16:creationId xmlns:a16="http://schemas.microsoft.com/office/drawing/2014/main" id="{00000000-0008-0000-0B00-000025000000}"/>
            </a:ext>
          </a:extLst>
        </xdr:cNvPr>
        <xdr:cNvSpPr/>
      </xdr:nvSpPr>
      <xdr:spPr>
        <a:xfrm>
          <a:off x="5084063" y="3713325"/>
          <a:ext cx="523875" cy="133350"/>
        </a:xfrm>
        <a:custGeom>
          <a:avLst/>
          <a:gdLst/>
          <a:ahLst/>
          <a:cxnLst/>
          <a:rect l="l" t="t" r="r" b="b"/>
          <a:pathLst>
            <a:path w="130" h="50" extrusionOk="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35</xdr:col>
      <xdr:colOff>200025</xdr:colOff>
      <xdr:row>3</xdr:row>
      <xdr:rowOff>28575</xdr:rowOff>
    </xdr:from>
    <xdr:ext cx="714375" cy="28575"/>
    <xdr:grpSp>
      <xdr:nvGrpSpPr>
        <xdr:cNvPr id="38" name="Shape 2">
          <a:extLst>
            <a:ext uri="{FF2B5EF4-FFF2-40B4-BE49-F238E27FC236}">
              <a16:creationId xmlns:a16="http://schemas.microsoft.com/office/drawing/2014/main" id="{00000000-0008-0000-0B00-000026000000}"/>
            </a:ext>
          </a:extLst>
        </xdr:cNvPr>
        <xdr:cNvGrpSpPr/>
      </xdr:nvGrpSpPr>
      <xdr:grpSpPr>
        <a:xfrm>
          <a:off x="16154400" y="914400"/>
          <a:ext cx="714375" cy="28575"/>
          <a:chOff x="4988813" y="3765713"/>
          <a:chExt cx="714375" cy="28575"/>
        </a:xfrm>
      </xdr:grpSpPr>
      <xdr:grpSp>
        <xdr:nvGrpSpPr>
          <xdr:cNvPr id="39" name="Shape 30">
            <a:extLst>
              <a:ext uri="{FF2B5EF4-FFF2-40B4-BE49-F238E27FC236}">
                <a16:creationId xmlns:a16="http://schemas.microsoft.com/office/drawing/2014/main" id="{00000000-0008-0000-0B00-000027000000}"/>
              </a:ext>
            </a:extLst>
          </xdr:cNvPr>
          <xdr:cNvGrpSpPr/>
        </xdr:nvGrpSpPr>
        <xdr:grpSpPr>
          <a:xfrm>
            <a:off x="4988813" y="3765713"/>
            <a:ext cx="714375" cy="28575"/>
            <a:chOff x="4988813" y="3765713"/>
            <a:chExt cx="714375" cy="28575"/>
          </a:xfrm>
        </xdr:grpSpPr>
        <xdr:sp macro="" textlink="">
          <xdr:nvSpPr>
            <xdr:cNvPr id="40" name="Shape 6">
              <a:extLst>
                <a:ext uri="{FF2B5EF4-FFF2-40B4-BE49-F238E27FC236}">
                  <a16:creationId xmlns:a16="http://schemas.microsoft.com/office/drawing/2014/main" id="{00000000-0008-0000-0B00-000028000000}"/>
                </a:ext>
              </a:extLst>
            </xdr:cNvPr>
            <xdr:cNvSpPr/>
          </xdr:nvSpPr>
          <xdr:spPr>
            <a:xfrm>
              <a:off x="4988813" y="3765713"/>
              <a:ext cx="714375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1" name="Shape 31">
              <a:extLst>
                <a:ext uri="{FF2B5EF4-FFF2-40B4-BE49-F238E27FC236}">
                  <a16:creationId xmlns:a16="http://schemas.microsoft.com/office/drawing/2014/main" id="{00000000-0008-0000-0B00-000029000000}"/>
                </a:ext>
              </a:extLst>
            </xdr:cNvPr>
            <xdr:cNvGrpSpPr/>
          </xdr:nvGrpSpPr>
          <xdr:grpSpPr>
            <a:xfrm>
              <a:off x="4988813" y="3765713"/>
              <a:ext cx="714375" cy="28575"/>
              <a:chOff x="4988813" y="3775238"/>
              <a:chExt cx="714375" cy="9525"/>
            </a:xfrm>
          </xdr:grpSpPr>
          <xdr:sp macro="" textlink="">
            <xdr:nvSpPr>
              <xdr:cNvPr id="42" name="Shape 32">
                <a:extLst>
                  <a:ext uri="{FF2B5EF4-FFF2-40B4-BE49-F238E27FC236}">
                    <a16:creationId xmlns:a16="http://schemas.microsoft.com/office/drawing/2014/main" id="{00000000-0008-0000-0B00-00002A000000}"/>
                  </a:ext>
                </a:extLst>
              </xdr:cNvPr>
              <xdr:cNvSpPr/>
            </xdr:nvSpPr>
            <xdr:spPr>
              <a:xfrm>
                <a:off x="4988813" y="3775238"/>
                <a:ext cx="714375" cy="9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43" name="Shape 33">
                <a:extLst>
                  <a:ext uri="{FF2B5EF4-FFF2-40B4-BE49-F238E27FC236}">
                    <a16:creationId xmlns:a16="http://schemas.microsoft.com/office/drawing/2014/main" id="{00000000-0008-0000-0B00-00002B000000}"/>
                  </a:ext>
                </a:extLst>
              </xdr:cNvPr>
              <xdr:cNvCxnSpPr/>
            </xdr:nvCxnSpPr>
            <xdr:spPr>
              <a:xfrm>
                <a:off x="4988813" y="3775238"/>
                <a:ext cx="714375" cy="95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35</xdr:col>
      <xdr:colOff>133350</xdr:colOff>
      <xdr:row>6</xdr:row>
      <xdr:rowOff>47625</xdr:rowOff>
    </xdr:from>
    <xdr:ext cx="838200" cy="28575"/>
    <xdr:grpSp>
      <xdr:nvGrpSpPr>
        <xdr:cNvPr id="44" name="Shape 2">
          <a:extLst>
            <a:ext uri="{FF2B5EF4-FFF2-40B4-BE49-F238E27FC236}">
              <a16:creationId xmlns:a16="http://schemas.microsoft.com/office/drawing/2014/main" id="{00000000-0008-0000-0B00-00002C000000}"/>
            </a:ext>
          </a:extLst>
        </xdr:cNvPr>
        <xdr:cNvGrpSpPr/>
      </xdr:nvGrpSpPr>
      <xdr:grpSpPr>
        <a:xfrm>
          <a:off x="16087725" y="1504950"/>
          <a:ext cx="838200" cy="28575"/>
          <a:chOff x="4926900" y="3765713"/>
          <a:chExt cx="838200" cy="28575"/>
        </a:xfrm>
      </xdr:grpSpPr>
      <xdr:grpSp>
        <xdr:nvGrpSpPr>
          <xdr:cNvPr id="45" name="Shape 34">
            <a:extLst>
              <a:ext uri="{FF2B5EF4-FFF2-40B4-BE49-F238E27FC236}">
                <a16:creationId xmlns:a16="http://schemas.microsoft.com/office/drawing/2014/main" id="{00000000-0008-0000-0B00-00002D000000}"/>
              </a:ext>
            </a:extLst>
          </xdr:cNvPr>
          <xdr:cNvGrpSpPr/>
        </xdr:nvGrpSpPr>
        <xdr:grpSpPr>
          <a:xfrm>
            <a:off x="4926900" y="3765713"/>
            <a:ext cx="838200" cy="28575"/>
            <a:chOff x="4926900" y="3765713"/>
            <a:chExt cx="838200" cy="28575"/>
          </a:xfrm>
        </xdr:grpSpPr>
        <xdr:sp macro="" textlink="">
          <xdr:nvSpPr>
            <xdr:cNvPr id="46" name="Shape 6">
              <a:extLst>
                <a:ext uri="{FF2B5EF4-FFF2-40B4-BE49-F238E27FC236}">
                  <a16:creationId xmlns:a16="http://schemas.microsoft.com/office/drawing/2014/main" id="{00000000-0008-0000-0B00-00002E000000}"/>
                </a:ext>
              </a:extLst>
            </xdr:cNvPr>
            <xdr:cNvSpPr/>
          </xdr:nvSpPr>
          <xdr:spPr>
            <a:xfrm>
              <a:off x="4926900" y="3765713"/>
              <a:ext cx="838200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7" name="Shape 35">
              <a:extLst>
                <a:ext uri="{FF2B5EF4-FFF2-40B4-BE49-F238E27FC236}">
                  <a16:creationId xmlns:a16="http://schemas.microsoft.com/office/drawing/2014/main" id="{00000000-0008-0000-0B00-00002F000000}"/>
                </a:ext>
              </a:extLst>
            </xdr:cNvPr>
            <xdr:cNvGrpSpPr/>
          </xdr:nvGrpSpPr>
          <xdr:grpSpPr>
            <a:xfrm>
              <a:off x="4926900" y="3765713"/>
              <a:ext cx="838200" cy="28575"/>
              <a:chOff x="4926900" y="3775238"/>
              <a:chExt cx="838200" cy="9525"/>
            </a:xfrm>
          </xdr:grpSpPr>
          <xdr:sp macro="" textlink="">
            <xdr:nvSpPr>
              <xdr:cNvPr id="48" name="Shape 36">
                <a:extLst>
                  <a:ext uri="{FF2B5EF4-FFF2-40B4-BE49-F238E27FC236}">
                    <a16:creationId xmlns:a16="http://schemas.microsoft.com/office/drawing/2014/main" id="{00000000-0008-0000-0B00-000030000000}"/>
                  </a:ext>
                </a:extLst>
              </xdr:cNvPr>
              <xdr:cNvSpPr/>
            </xdr:nvSpPr>
            <xdr:spPr>
              <a:xfrm>
                <a:off x="4926900" y="3775238"/>
                <a:ext cx="838200" cy="9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49" name="Shape 37">
                <a:extLst>
                  <a:ext uri="{FF2B5EF4-FFF2-40B4-BE49-F238E27FC236}">
                    <a16:creationId xmlns:a16="http://schemas.microsoft.com/office/drawing/2014/main" id="{00000000-0008-0000-0B00-000031000000}"/>
                  </a:ext>
                </a:extLst>
              </xdr:cNvPr>
              <xdr:cNvCxnSpPr/>
            </xdr:nvCxnSpPr>
            <xdr:spPr>
              <a:xfrm>
                <a:off x="4926900" y="3775238"/>
                <a:ext cx="838200" cy="95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35</xdr:col>
      <xdr:colOff>276225</xdr:colOff>
      <xdr:row>8</xdr:row>
      <xdr:rowOff>66675</xdr:rowOff>
    </xdr:from>
    <xdr:ext cx="685800" cy="28575"/>
    <xdr:grpSp>
      <xdr:nvGrpSpPr>
        <xdr:cNvPr id="50" name="Shape 2">
          <a:extLst>
            <a:ext uri="{FF2B5EF4-FFF2-40B4-BE49-F238E27FC236}">
              <a16:creationId xmlns:a16="http://schemas.microsoft.com/office/drawing/2014/main" id="{00000000-0008-0000-0B00-000032000000}"/>
            </a:ext>
          </a:extLst>
        </xdr:cNvPr>
        <xdr:cNvGrpSpPr/>
      </xdr:nvGrpSpPr>
      <xdr:grpSpPr>
        <a:xfrm>
          <a:off x="16230600" y="1905000"/>
          <a:ext cx="685800" cy="28575"/>
          <a:chOff x="5003100" y="3765713"/>
          <a:chExt cx="685800" cy="28575"/>
        </a:xfrm>
      </xdr:grpSpPr>
      <xdr:grpSp>
        <xdr:nvGrpSpPr>
          <xdr:cNvPr id="51" name="Shape 38">
            <a:extLst>
              <a:ext uri="{FF2B5EF4-FFF2-40B4-BE49-F238E27FC236}">
                <a16:creationId xmlns:a16="http://schemas.microsoft.com/office/drawing/2014/main" id="{00000000-0008-0000-0B00-000033000000}"/>
              </a:ext>
            </a:extLst>
          </xdr:cNvPr>
          <xdr:cNvGrpSpPr/>
        </xdr:nvGrpSpPr>
        <xdr:grpSpPr>
          <a:xfrm>
            <a:off x="5003100" y="3765713"/>
            <a:ext cx="685800" cy="28575"/>
            <a:chOff x="5003100" y="3765713"/>
            <a:chExt cx="685800" cy="28575"/>
          </a:xfrm>
        </xdr:grpSpPr>
        <xdr:sp macro="" textlink="">
          <xdr:nvSpPr>
            <xdr:cNvPr id="52" name="Shape 6">
              <a:extLst>
                <a:ext uri="{FF2B5EF4-FFF2-40B4-BE49-F238E27FC236}">
                  <a16:creationId xmlns:a16="http://schemas.microsoft.com/office/drawing/2014/main" id="{00000000-0008-0000-0B00-000034000000}"/>
                </a:ext>
              </a:extLst>
            </xdr:cNvPr>
            <xdr:cNvSpPr/>
          </xdr:nvSpPr>
          <xdr:spPr>
            <a:xfrm>
              <a:off x="5003100" y="3765713"/>
              <a:ext cx="685800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3" name="Shape 39">
              <a:extLst>
                <a:ext uri="{FF2B5EF4-FFF2-40B4-BE49-F238E27FC236}">
                  <a16:creationId xmlns:a16="http://schemas.microsoft.com/office/drawing/2014/main" id="{00000000-0008-0000-0B00-000035000000}"/>
                </a:ext>
              </a:extLst>
            </xdr:cNvPr>
            <xdr:cNvGrpSpPr/>
          </xdr:nvGrpSpPr>
          <xdr:grpSpPr>
            <a:xfrm>
              <a:off x="5003100" y="3765713"/>
              <a:ext cx="685800" cy="28575"/>
              <a:chOff x="5003100" y="3775238"/>
              <a:chExt cx="685800" cy="9525"/>
            </a:xfrm>
          </xdr:grpSpPr>
          <xdr:sp macro="" textlink="">
            <xdr:nvSpPr>
              <xdr:cNvPr id="54" name="Shape 40">
                <a:extLst>
                  <a:ext uri="{FF2B5EF4-FFF2-40B4-BE49-F238E27FC236}">
                    <a16:creationId xmlns:a16="http://schemas.microsoft.com/office/drawing/2014/main" id="{00000000-0008-0000-0B00-000036000000}"/>
                  </a:ext>
                </a:extLst>
              </xdr:cNvPr>
              <xdr:cNvSpPr/>
            </xdr:nvSpPr>
            <xdr:spPr>
              <a:xfrm>
                <a:off x="5003100" y="3775238"/>
                <a:ext cx="685800" cy="9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55" name="Shape 41">
                <a:extLst>
                  <a:ext uri="{FF2B5EF4-FFF2-40B4-BE49-F238E27FC236}">
                    <a16:creationId xmlns:a16="http://schemas.microsoft.com/office/drawing/2014/main" id="{00000000-0008-0000-0B00-000037000000}"/>
                  </a:ext>
                </a:extLst>
              </xdr:cNvPr>
              <xdr:cNvCxnSpPr/>
            </xdr:nvCxnSpPr>
            <xdr:spPr>
              <a:xfrm>
                <a:off x="5003100" y="3775238"/>
                <a:ext cx="685800" cy="95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35</xdr:col>
      <xdr:colOff>152400</xdr:colOff>
      <xdr:row>5</xdr:row>
      <xdr:rowOff>66675</xdr:rowOff>
    </xdr:from>
    <xdr:ext cx="838200" cy="28575"/>
    <xdr:grpSp>
      <xdr:nvGrpSpPr>
        <xdr:cNvPr id="56" name="Shape 2">
          <a:extLst>
            <a:ext uri="{FF2B5EF4-FFF2-40B4-BE49-F238E27FC236}">
              <a16:creationId xmlns:a16="http://schemas.microsoft.com/office/drawing/2014/main" id="{00000000-0008-0000-0B00-000038000000}"/>
            </a:ext>
          </a:extLst>
        </xdr:cNvPr>
        <xdr:cNvGrpSpPr/>
      </xdr:nvGrpSpPr>
      <xdr:grpSpPr>
        <a:xfrm>
          <a:off x="16106775" y="1333500"/>
          <a:ext cx="838200" cy="28575"/>
          <a:chOff x="4926900" y="3765713"/>
          <a:chExt cx="838200" cy="28575"/>
        </a:xfrm>
      </xdr:grpSpPr>
      <xdr:grpSp>
        <xdr:nvGrpSpPr>
          <xdr:cNvPr id="57" name="Shape 42">
            <a:extLst>
              <a:ext uri="{FF2B5EF4-FFF2-40B4-BE49-F238E27FC236}">
                <a16:creationId xmlns:a16="http://schemas.microsoft.com/office/drawing/2014/main" id="{00000000-0008-0000-0B00-000039000000}"/>
              </a:ext>
            </a:extLst>
          </xdr:cNvPr>
          <xdr:cNvGrpSpPr/>
        </xdr:nvGrpSpPr>
        <xdr:grpSpPr>
          <a:xfrm>
            <a:off x="4926900" y="3765713"/>
            <a:ext cx="838200" cy="28575"/>
            <a:chOff x="4926900" y="3765713"/>
            <a:chExt cx="838200" cy="28575"/>
          </a:xfrm>
        </xdr:grpSpPr>
        <xdr:sp macro="" textlink="">
          <xdr:nvSpPr>
            <xdr:cNvPr id="58" name="Shape 6">
              <a:extLst>
                <a:ext uri="{FF2B5EF4-FFF2-40B4-BE49-F238E27FC236}">
                  <a16:creationId xmlns:a16="http://schemas.microsoft.com/office/drawing/2014/main" id="{00000000-0008-0000-0B00-00003A000000}"/>
                </a:ext>
              </a:extLst>
            </xdr:cNvPr>
            <xdr:cNvSpPr/>
          </xdr:nvSpPr>
          <xdr:spPr>
            <a:xfrm>
              <a:off x="4926900" y="3765713"/>
              <a:ext cx="838200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" name="Shape 43">
              <a:extLst>
                <a:ext uri="{FF2B5EF4-FFF2-40B4-BE49-F238E27FC236}">
                  <a16:creationId xmlns:a16="http://schemas.microsoft.com/office/drawing/2014/main" id="{00000000-0008-0000-0B00-00003B000000}"/>
                </a:ext>
              </a:extLst>
            </xdr:cNvPr>
            <xdr:cNvGrpSpPr/>
          </xdr:nvGrpSpPr>
          <xdr:grpSpPr>
            <a:xfrm>
              <a:off x="4926900" y="3765713"/>
              <a:ext cx="838200" cy="28575"/>
              <a:chOff x="4926900" y="3775238"/>
              <a:chExt cx="838200" cy="9525"/>
            </a:xfrm>
          </xdr:grpSpPr>
          <xdr:sp macro="" textlink="">
            <xdr:nvSpPr>
              <xdr:cNvPr id="60" name="Shape 44">
                <a:extLst>
                  <a:ext uri="{FF2B5EF4-FFF2-40B4-BE49-F238E27FC236}">
                    <a16:creationId xmlns:a16="http://schemas.microsoft.com/office/drawing/2014/main" id="{00000000-0008-0000-0B00-00003C000000}"/>
                  </a:ext>
                </a:extLst>
              </xdr:cNvPr>
              <xdr:cNvSpPr/>
            </xdr:nvSpPr>
            <xdr:spPr>
              <a:xfrm>
                <a:off x="4926900" y="3775238"/>
                <a:ext cx="838200" cy="9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61" name="Shape 45">
                <a:extLst>
                  <a:ext uri="{FF2B5EF4-FFF2-40B4-BE49-F238E27FC236}">
                    <a16:creationId xmlns:a16="http://schemas.microsoft.com/office/drawing/2014/main" id="{00000000-0008-0000-0B00-00003D000000}"/>
                  </a:ext>
                </a:extLst>
              </xdr:cNvPr>
              <xdr:cNvCxnSpPr/>
            </xdr:nvCxnSpPr>
            <xdr:spPr>
              <a:xfrm>
                <a:off x="4926900" y="3775238"/>
                <a:ext cx="838200" cy="95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35</xdr:col>
      <xdr:colOff>257175</xdr:colOff>
      <xdr:row>4</xdr:row>
      <xdr:rowOff>47625</xdr:rowOff>
    </xdr:from>
    <xdr:ext cx="685800" cy="28575"/>
    <xdr:grpSp>
      <xdr:nvGrpSpPr>
        <xdr:cNvPr id="62" name="Shape 2">
          <a:extLst>
            <a:ext uri="{FF2B5EF4-FFF2-40B4-BE49-F238E27FC236}">
              <a16:creationId xmlns:a16="http://schemas.microsoft.com/office/drawing/2014/main" id="{00000000-0008-0000-0B00-00003E000000}"/>
            </a:ext>
          </a:extLst>
        </xdr:cNvPr>
        <xdr:cNvGrpSpPr/>
      </xdr:nvGrpSpPr>
      <xdr:grpSpPr>
        <a:xfrm>
          <a:off x="16211550" y="1123950"/>
          <a:ext cx="685800" cy="28575"/>
          <a:chOff x="5003100" y="3765713"/>
          <a:chExt cx="685800" cy="28575"/>
        </a:xfrm>
      </xdr:grpSpPr>
      <xdr:grpSp>
        <xdr:nvGrpSpPr>
          <xdr:cNvPr id="63" name="Shape 46">
            <a:extLst>
              <a:ext uri="{FF2B5EF4-FFF2-40B4-BE49-F238E27FC236}">
                <a16:creationId xmlns:a16="http://schemas.microsoft.com/office/drawing/2014/main" id="{00000000-0008-0000-0B00-00003F000000}"/>
              </a:ext>
            </a:extLst>
          </xdr:cNvPr>
          <xdr:cNvGrpSpPr/>
        </xdr:nvGrpSpPr>
        <xdr:grpSpPr>
          <a:xfrm>
            <a:off x="5003100" y="3765713"/>
            <a:ext cx="685800" cy="28575"/>
            <a:chOff x="5003100" y="3765713"/>
            <a:chExt cx="685800" cy="28575"/>
          </a:xfrm>
        </xdr:grpSpPr>
        <xdr:sp macro="" textlink="">
          <xdr:nvSpPr>
            <xdr:cNvPr id="64" name="Shape 6">
              <a:extLst>
                <a:ext uri="{FF2B5EF4-FFF2-40B4-BE49-F238E27FC236}">
                  <a16:creationId xmlns:a16="http://schemas.microsoft.com/office/drawing/2014/main" id="{00000000-0008-0000-0B00-000040000000}"/>
                </a:ext>
              </a:extLst>
            </xdr:cNvPr>
            <xdr:cNvSpPr/>
          </xdr:nvSpPr>
          <xdr:spPr>
            <a:xfrm>
              <a:off x="5003100" y="3765713"/>
              <a:ext cx="685800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5" name="Shape 47">
              <a:extLst>
                <a:ext uri="{FF2B5EF4-FFF2-40B4-BE49-F238E27FC236}">
                  <a16:creationId xmlns:a16="http://schemas.microsoft.com/office/drawing/2014/main" id="{00000000-0008-0000-0B00-000041000000}"/>
                </a:ext>
              </a:extLst>
            </xdr:cNvPr>
            <xdr:cNvGrpSpPr/>
          </xdr:nvGrpSpPr>
          <xdr:grpSpPr>
            <a:xfrm>
              <a:off x="5003100" y="3765713"/>
              <a:ext cx="685800" cy="28575"/>
              <a:chOff x="5003100" y="3775238"/>
              <a:chExt cx="685800" cy="9525"/>
            </a:xfrm>
          </xdr:grpSpPr>
          <xdr:sp macro="" textlink="">
            <xdr:nvSpPr>
              <xdr:cNvPr id="66" name="Shape 48">
                <a:extLst>
                  <a:ext uri="{FF2B5EF4-FFF2-40B4-BE49-F238E27FC236}">
                    <a16:creationId xmlns:a16="http://schemas.microsoft.com/office/drawing/2014/main" id="{00000000-0008-0000-0B00-000042000000}"/>
                  </a:ext>
                </a:extLst>
              </xdr:cNvPr>
              <xdr:cNvSpPr/>
            </xdr:nvSpPr>
            <xdr:spPr>
              <a:xfrm>
                <a:off x="5003100" y="3775238"/>
                <a:ext cx="685800" cy="9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67" name="Shape 49">
                <a:extLst>
                  <a:ext uri="{FF2B5EF4-FFF2-40B4-BE49-F238E27FC236}">
                    <a16:creationId xmlns:a16="http://schemas.microsoft.com/office/drawing/2014/main" id="{00000000-0008-0000-0B00-000043000000}"/>
                  </a:ext>
                </a:extLst>
              </xdr:cNvPr>
              <xdr:cNvCxnSpPr/>
            </xdr:nvCxnSpPr>
            <xdr:spPr>
              <a:xfrm>
                <a:off x="5003100" y="3775238"/>
                <a:ext cx="685800" cy="95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9</xdr:col>
      <xdr:colOff>276225</xdr:colOff>
      <xdr:row>14</xdr:row>
      <xdr:rowOff>-28575</xdr:rowOff>
    </xdr:from>
    <xdr:ext cx="2809875" cy="742950"/>
    <xdr:sp macro="" textlink="">
      <xdr:nvSpPr>
        <xdr:cNvPr id="68" name="Shape 50">
          <a:extLst>
            <a:ext uri="{FF2B5EF4-FFF2-40B4-BE49-F238E27FC236}">
              <a16:creationId xmlns:a16="http://schemas.microsoft.com/office/drawing/2014/main" id="{00000000-0008-0000-0B00-000044000000}"/>
            </a:ext>
          </a:extLst>
        </xdr:cNvPr>
        <xdr:cNvSpPr/>
      </xdr:nvSpPr>
      <xdr:spPr>
        <a:xfrm>
          <a:off x="3950588" y="3418050"/>
          <a:ext cx="2790825" cy="723900"/>
        </a:xfrm>
        <a:prstGeom prst="notchedRightArrow">
          <a:avLst>
            <a:gd name="adj1" fmla="val 50000"/>
            <a:gd name="adj2" fmla="val 65401"/>
          </a:avLst>
        </a:prstGeom>
        <a:noFill/>
        <a:ln w="25400" cap="flat" cmpd="sng">
          <a:solidFill>
            <a:schemeClr val="accent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32</xdr:col>
      <xdr:colOff>9525</xdr:colOff>
      <xdr:row>112</xdr:row>
      <xdr:rowOff>47625</xdr:rowOff>
    </xdr:from>
    <xdr:ext cx="190500" cy="114300"/>
    <xdr:grpSp>
      <xdr:nvGrpSpPr>
        <xdr:cNvPr id="69" name="Shape 2">
          <a:extLst>
            <a:ext uri="{FF2B5EF4-FFF2-40B4-BE49-F238E27FC236}">
              <a16:creationId xmlns:a16="http://schemas.microsoft.com/office/drawing/2014/main" id="{00000000-0008-0000-0B00-000045000000}"/>
            </a:ext>
          </a:extLst>
        </xdr:cNvPr>
        <xdr:cNvGrpSpPr/>
      </xdr:nvGrpSpPr>
      <xdr:grpSpPr>
        <a:xfrm>
          <a:off x="14611350" y="24669750"/>
          <a:ext cx="190500" cy="114300"/>
          <a:chOff x="5250750" y="3722850"/>
          <a:chExt cx="190500" cy="114300"/>
        </a:xfrm>
      </xdr:grpSpPr>
      <xdr:grpSp>
        <xdr:nvGrpSpPr>
          <xdr:cNvPr id="70" name="Shape 51">
            <a:extLst>
              <a:ext uri="{FF2B5EF4-FFF2-40B4-BE49-F238E27FC236}">
                <a16:creationId xmlns:a16="http://schemas.microsoft.com/office/drawing/2014/main" id="{00000000-0008-0000-0B00-000046000000}"/>
              </a:ext>
            </a:extLst>
          </xdr:cNvPr>
          <xdr:cNvGrpSpPr/>
        </xdr:nvGrpSpPr>
        <xdr:grpSpPr>
          <a:xfrm>
            <a:off x="5250750" y="3722850"/>
            <a:ext cx="190500" cy="114300"/>
            <a:chOff x="5250750" y="3722850"/>
            <a:chExt cx="190500" cy="114300"/>
          </a:xfrm>
        </xdr:grpSpPr>
        <xdr:sp macro="" textlink="">
          <xdr:nvSpPr>
            <xdr:cNvPr id="71" name="Shape 6">
              <a:extLst>
                <a:ext uri="{FF2B5EF4-FFF2-40B4-BE49-F238E27FC236}">
                  <a16:creationId xmlns:a16="http://schemas.microsoft.com/office/drawing/2014/main" id="{00000000-0008-0000-0B00-000047000000}"/>
                </a:ext>
              </a:extLst>
            </xdr:cNvPr>
            <xdr:cNvSpPr/>
          </xdr:nvSpPr>
          <xdr:spPr>
            <a:xfrm>
              <a:off x="5250750" y="3722850"/>
              <a:ext cx="190500" cy="1143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2" name="Shape 52">
              <a:extLst>
                <a:ext uri="{FF2B5EF4-FFF2-40B4-BE49-F238E27FC236}">
                  <a16:creationId xmlns:a16="http://schemas.microsoft.com/office/drawing/2014/main" id="{00000000-0008-0000-0B00-000048000000}"/>
                </a:ext>
              </a:extLst>
            </xdr:cNvPr>
            <xdr:cNvGrpSpPr/>
          </xdr:nvGrpSpPr>
          <xdr:grpSpPr>
            <a:xfrm>
              <a:off x="5250750" y="3722850"/>
              <a:ext cx="190500" cy="114300"/>
              <a:chOff x="5250750" y="3722850"/>
              <a:chExt cx="276225" cy="2371725"/>
            </a:xfrm>
          </xdr:grpSpPr>
          <xdr:sp macro="" textlink="">
            <xdr:nvSpPr>
              <xdr:cNvPr id="73" name="Shape 53">
                <a:extLst>
                  <a:ext uri="{FF2B5EF4-FFF2-40B4-BE49-F238E27FC236}">
                    <a16:creationId xmlns:a16="http://schemas.microsoft.com/office/drawing/2014/main" id="{00000000-0008-0000-0B00-000049000000}"/>
                  </a:ext>
                </a:extLst>
              </xdr:cNvPr>
              <xdr:cNvSpPr/>
            </xdr:nvSpPr>
            <xdr:spPr>
              <a:xfrm>
                <a:off x="5250750" y="3722850"/>
                <a:ext cx="276225" cy="23717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" name="Shape 54">
                <a:extLst>
                  <a:ext uri="{FF2B5EF4-FFF2-40B4-BE49-F238E27FC236}">
                    <a16:creationId xmlns:a16="http://schemas.microsoft.com/office/drawing/2014/main" id="{00000000-0008-0000-0B00-00004A000000}"/>
                  </a:ext>
                </a:extLst>
              </xdr:cNvPr>
              <xdr:cNvGrpSpPr/>
            </xdr:nvGrpSpPr>
            <xdr:grpSpPr>
              <a:xfrm>
                <a:off x="5250750" y="3722850"/>
                <a:ext cx="276225" cy="2371725"/>
                <a:chOff x="5475762" y="47760700"/>
                <a:chExt cx="455771" cy="4776837"/>
              </a:xfrm>
            </xdr:grpSpPr>
            <xdr:sp macro="" textlink="">
              <xdr:nvSpPr>
                <xdr:cNvPr id="75" name="Shape 55">
                  <a:extLst>
                    <a:ext uri="{FF2B5EF4-FFF2-40B4-BE49-F238E27FC236}">
                      <a16:creationId xmlns:a16="http://schemas.microsoft.com/office/drawing/2014/main" id="{00000000-0008-0000-0B00-00004B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6" name="Shape 56">
                  <a:extLst>
                    <a:ext uri="{FF2B5EF4-FFF2-40B4-BE49-F238E27FC236}">
                      <a16:creationId xmlns:a16="http://schemas.microsoft.com/office/drawing/2014/main" id="{00000000-0008-0000-0B00-00004C000000}"/>
                    </a:ext>
                  </a:extLst>
                </xdr:cNvPr>
                <xdr:cNvCxnSpPr/>
              </xdr:nvCxnSpPr>
              <xdr:spPr>
                <a:xfrm>
                  <a:off x="5931533" y="52422432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" name="Shape 57">
                  <a:extLst>
                    <a:ext uri="{FF2B5EF4-FFF2-40B4-BE49-F238E27FC236}">
                      <a16:creationId xmlns:a16="http://schemas.microsoft.com/office/drawing/2014/main" id="{00000000-0008-0000-0B00-00004D000000}"/>
                    </a:ext>
                  </a:extLst>
                </xdr:cNvPr>
                <xdr:cNvCxnSpPr/>
              </xdr:nvCxnSpPr>
              <xdr:spPr>
                <a:xfrm rot="5400000">
                  <a:off x="5902756" y="52451209"/>
                  <a:ext cx="57552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" name="Shape 58">
                  <a:extLst>
                    <a:ext uri="{FF2B5EF4-FFF2-40B4-BE49-F238E27FC236}">
                      <a16:creationId xmlns:a16="http://schemas.microsoft.com/office/drawing/2014/main" id="{00000000-0008-0000-0B00-00004E000000}"/>
                    </a:ext>
                  </a:extLst>
                </xdr:cNvPr>
                <xdr:cNvCxnSpPr/>
              </xdr:nvCxnSpPr>
              <xdr:spPr>
                <a:xfrm>
                  <a:off x="5931533" y="52479985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" name="Shape 59">
                  <a:extLst>
                    <a:ext uri="{FF2B5EF4-FFF2-40B4-BE49-F238E27FC236}">
                      <a16:creationId xmlns:a16="http://schemas.microsoft.com/office/drawing/2014/main" id="{00000000-0008-0000-0B00-00004F000000}"/>
                    </a:ext>
                  </a:extLst>
                </xdr:cNvPr>
                <xdr:cNvCxnSpPr/>
              </xdr:nvCxnSpPr>
              <xdr:spPr>
                <a:xfrm>
                  <a:off x="5931533" y="5251835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" name="Shape 60">
                  <a:extLst>
                    <a:ext uri="{FF2B5EF4-FFF2-40B4-BE49-F238E27FC236}">
                      <a16:creationId xmlns:a16="http://schemas.microsoft.com/office/drawing/2014/main" id="{00000000-0008-0000-0B00-000050000000}"/>
                    </a:ext>
                  </a:extLst>
                </xdr:cNvPr>
                <xdr:cNvCxnSpPr/>
              </xdr:nvCxnSpPr>
              <xdr:spPr>
                <a:xfrm>
                  <a:off x="5931533" y="5251835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" name="Shape 61">
                  <a:extLst>
                    <a:ext uri="{FF2B5EF4-FFF2-40B4-BE49-F238E27FC236}">
                      <a16:creationId xmlns:a16="http://schemas.microsoft.com/office/drawing/2014/main" id="{00000000-0008-0000-0B00-000051000000}"/>
                    </a:ext>
                  </a:extLst>
                </xdr:cNvPr>
                <xdr:cNvCxnSpPr/>
              </xdr:nvCxnSpPr>
              <xdr:spPr>
                <a:xfrm>
                  <a:off x="5931533" y="52537537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</xdr:col>
      <xdr:colOff>0</xdr:colOff>
      <xdr:row>111</xdr:row>
      <xdr:rowOff>95250</xdr:rowOff>
    </xdr:from>
    <xdr:ext cx="0" cy="171450"/>
    <xdr:grpSp>
      <xdr:nvGrpSpPr>
        <xdr:cNvPr id="82" name="Shape 2">
          <a:extLst>
            <a:ext uri="{FF2B5EF4-FFF2-40B4-BE49-F238E27FC236}">
              <a16:creationId xmlns:a16="http://schemas.microsoft.com/office/drawing/2014/main" id="{00000000-0008-0000-0B00-000052000000}"/>
            </a:ext>
          </a:extLst>
        </xdr:cNvPr>
        <xdr:cNvGrpSpPr/>
      </xdr:nvGrpSpPr>
      <xdr:grpSpPr>
        <a:xfrm>
          <a:off x="600075" y="24469725"/>
          <a:ext cx="0" cy="171450"/>
          <a:chOff x="5346000" y="3694275"/>
          <a:chExt cx="0" cy="171450"/>
        </a:xfrm>
      </xdr:grpSpPr>
      <xdr:grpSp>
        <xdr:nvGrpSpPr>
          <xdr:cNvPr id="83" name="Shape 62">
            <a:extLst>
              <a:ext uri="{FF2B5EF4-FFF2-40B4-BE49-F238E27FC236}">
                <a16:creationId xmlns:a16="http://schemas.microsoft.com/office/drawing/2014/main" id="{00000000-0008-0000-0B00-00005300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84" name="Shape 6">
              <a:extLst>
                <a:ext uri="{FF2B5EF4-FFF2-40B4-BE49-F238E27FC236}">
                  <a16:creationId xmlns:a16="http://schemas.microsoft.com/office/drawing/2014/main" id="{00000000-0008-0000-0B00-00005400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" name="Shape 63">
              <a:extLst>
                <a:ext uri="{FF2B5EF4-FFF2-40B4-BE49-F238E27FC236}">
                  <a16:creationId xmlns:a16="http://schemas.microsoft.com/office/drawing/2014/main" id="{00000000-0008-0000-0B00-00005500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5328138"/>
            </a:xfrm>
          </xdr:grpSpPr>
          <xdr:sp macro="" textlink="">
            <xdr:nvSpPr>
              <xdr:cNvPr id="86" name="Shape 64">
                <a:extLst>
                  <a:ext uri="{FF2B5EF4-FFF2-40B4-BE49-F238E27FC236}">
                    <a16:creationId xmlns:a16="http://schemas.microsoft.com/office/drawing/2014/main" id="{00000000-0008-0000-0B00-000056000000}"/>
                  </a:ext>
                </a:extLst>
              </xdr:cNvPr>
              <xdr:cNvSpPr/>
            </xdr:nvSpPr>
            <xdr:spPr>
              <a:xfrm>
                <a:off x="5346000" y="3694275"/>
                <a:ext cx="0" cy="532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7" name="Shape 65">
                <a:extLst>
                  <a:ext uri="{FF2B5EF4-FFF2-40B4-BE49-F238E27FC236}">
                    <a16:creationId xmlns:a16="http://schemas.microsoft.com/office/drawing/2014/main" id="{00000000-0008-0000-0B00-00005700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5328138"/>
                <a:chOff x="5475762" y="47760700"/>
                <a:chExt cx="314325" cy="7154187"/>
              </a:xfrm>
            </xdr:grpSpPr>
            <xdr:sp macro="" textlink="">
              <xdr:nvSpPr>
                <xdr:cNvPr id="88" name="Shape 66">
                  <a:extLst>
                    <a:ext uri="{FF2B5EF4-FFF2-40B4-BE49-F238E27FC236}">
                      <a16:creationId xmlns:a16="http://schemas.microsoft.com/office/drawing/2014/main" id="{00000000-0008-0000-0B00-000058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9" name="Shape 67">
                  <a:extLst>
                    <a:ext uri="{FF2B5EF4-FFF2-40B4-BE49-F238E27FC236}">
                      <a16:creationId xmlns:a16="http://schemas.microsoft.com/office/drawing/2014/main" id="{00000000-0008-0000-0B00-000059000000}"/>
                    </a:ext>
                  </a:extLst>
                </xdr:cNvPr>
                <xdr:cNvCxnSpPr/>
              </xdr:nvCxnSpPr>
              <xdr:spPr>
                <a:xfrm>
                  <a:off x="5790087" y="54914887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" name="Shape 68">
                  <a:extLst>
                    <a:ext uri="{FF2B5EF4-FFF2-40B4-BE49-F238E27FC236}">
                      <a16:creationId xmlns:a16="http://schemas.microsoft.com/office/drawing/2014/main" id="{00000000-0008-0000-0B00-00005A000000}"/>
                    </a:ext>
                  </a:extLst>
                </xdr:cNvPr>
                <xdr:cNvCxnSpPr/>
              </xdr:nvCxnSpPr>
              <xdr:spPr>
                <a:xfrm>
                  <a:off x="5790087" y="54914887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" name="Shape 69">
                  <a:extLst>
                    <a:ext uri="{FF2B5EF4-FFF2-40B4-BE49-F238E27FC236}">
                      <a16:creationId xmlns:a16="http://schemas.microsoft.com/office/drawing/2014/main" id="{00000000-0008-0000-0B00-00005B000000}"/>
                    </a:ext>
                  </a:extLst>
                </xdr:cNvPr>
                <xdr:cNvCxnSpPr/>
              </xdr:nvCxnSpPr>
              <xdr:spPr>
                <a:xfrm>
                  <a:off x="5790087" y="54914887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" name="Shape 70">
                  <a:extLst>
                    <a:ext uri="{FF2B5EF4-FFF2-40B4-BE49-F238E27FC236}">
                      <a16:creationId xmlns:a16="http://schemas.microsoft.com/office/drawing/2014/main" id="{00000000-0008-0000-0B00-00005C000000}"/>
                    </a:ext>
                  </a:extLst>
                </xdr:cNvPr>
                <xdr:cNvCxnSpPr/>
              </xdr:nvCxnSpPr>
              <xdr:spPr>
                <a:xfrm>
                  <a:off x="5790087" y="54914887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" name="Shape 71">
                  <a:extLst>
                    <a:ext uri="{FF2B5EF4-FFF2-40B4-BE49-F238E27FC236}">
                      <a16:creationId xmlns:a16="http://schemas.microsoft.com/office/drawing/2014/main" id="{00000000-0008-0000-0B00-00005D000000}"/>
                    </a:ext>
                  </a:extLst>
                </xdr:cNvPr>
                <xdr:cNvCxnSpPr/>
              </xdr:nvCxnSpPr>
              <xdr:spPr>
                <a:xfrm>
                  <a:off x="5790087" y="54914887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" name="Shape 72">
                  <a:extLst>
                    <a:ext uri="{FF2B5EF4-FFF2-40B4-BE49-F238E27FC236}">
                      <a16:creationId xmlns:a16="http://schemas.microsoft.com/office/drawing/2014/main" id="{00000000-0008-0000-0B00-00005E000000}"/>
                    </a:ext>
                  </a:extLst>
                </xdr:cNvPr>
                <xdr:cNvCxnSpPr/>
              </xdr:nvCxnSpPr>
              <xdr:spPr>
                <a:xfrm>
                  <a:off x="5790087" y="54914887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95" name="Shape 2">
          <a:extLst>
            <a:ext uri="{FF2B5EF4-FFF2-40B4-BE49-F238E27FC236}">
              <a16:creationId xmlns:a16="http://schemas.microsoft.com/office/drawing/2014/main" id="{00000000-0008-0000-0B00-00005F00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96" name="Shape 73">
            <a:extLst>
              <a:ext uri="{FF2B5EF4-FFF2-40B4-BE49-F238E27FC236}">
                <a16:creationId xmlns:a16="http://schemas.microsoft.com/office/drawing/2014/main" id="{00000000-0008-0000-0B00-0000600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7" name="Shape 6">
              <a:extLst>
                <a:ext uri="{FF2B5EF4-FFF2-40B4-BE49-F238E27FC236}">
                  <a16:creationId xmlns:a16="http://schemas.microsoft.com/office/drawing/2014/main" id="{00000000-0008-0000-0B00-000061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8" name="Shape 74">
              <a:extLst>
                <a:ext uri="{FF2B5EF4-FFF2-40B4-BE49-F238E27FC236}">
                  <a16:creationId xmlns:a16="http://schemas.microsoft.com/office/drawing/2014/main" id="{00000000-0008-0000-0B00-0000620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9" name="Shape 75">
                <a:extLst>
                  <a:ext uri="{FF2B5EF4-FFF2-40B4-BE49-F238E27FC236}">
                    <a16:creationId xmlns:a16="http://schemas.microsoft.com/office/drawing/2014/main" id="{00000000-0008-0000-0B00-0000630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" name="Shape 76">
                <a:extLst>
                  <a:ext uri="{FF2B5EF4-FFF2-40B4-BE49-F238E27FC236}">
                    <a16:creationId xmlns:a16="http://schemas.microsoft.com/office/drawing/2014/main" id="{00000000-0008-0000-0B00-0000640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1" name="Shape 77">
                  <a:extLst>
                    <a:ext uri="{FF2B5EF4-FFF2-40B4-BE49-F238E27FC236}">
                      <a16:creationId xmlns:a16="http://schemas.microsoft.com/office/drawing/2014/main" id="{00000000-0008-0000-0B00-000065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2" name="Shape 78">
                  <a:extLst>
                    <a:ext uri="{FF2B5EF4-FFF2-40B4-BE49-F238E27FC236}">
                      <a16:creationId xmlns:a16="http://schemas.microsoft.com/office/drawing/2014/main" id="{00000000-0008-0000-0B00-000066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" name="Shape 79">
                  <a:extLst>
                    <a:ext uri="{FF2B5EF4-FFF2-40B4-BE49-F238E27FC236}">
                      <a16:creationId xmlns:a16="http://schemas.microsoft.com/office/drawing/2014/main" id="{00000000-0008-0000-0B00-000067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4" name="Shape 80">
                  <a:extLst>
                    <a:ext uri="{FF2B5EF4-FFF2-40B4-BE49-F238E27FC236}">
                      <a16:creationId xmlns:a16="http://schemas.microsoft.com/office/drawing/2014/main" id="{00000000-0008-0000-0B00-0000680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5" name="Shape 81">
                  <a:extLst>
                    <a:ext uri="{FF2B5EF4-FFF2-40B4-BE49-F238E27FC236}">
                      <a16:creationId xmlns:a16="http://schemas.microsoft.com/office/drawing/2014/main" id="{00000000-0008-0000-0B00-000069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6" name="Shape 82">
                  <a:extLst>
                    <a:ext uri="{FF2B5EF4-FFF2-40B4-BE49-F238E27FC236}">
                      <a16:creationId xmlns:a16="http://schemas.microsoft.com/office/drawing/2014/main" id="{00000000-0008-0000-0B00-00006A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7" name="Shape 83">
                  <a:extLst>
                    <a:ext uri="{FF2B5EF4-FFF2-40B4-BE49-F238E27FC236}">
                      <a16:creationId xmlns:a16="http://schemas.microsoft.com/office/drawing/2014/main" id="{00000000-0008-0000-0B00-00006B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108" name="Shape 2">
          <a:extLst>
            <a:ext uri="{FF2B5EF4-FFF2-40B4-BE49-F238E27FC236}">
              <a16:creationId xmlns:a16="http://schemas.microsoft.com/office/drawing/2014/main" id="{00000000-0008-0000-0B00-00006C00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109" name="Shape 84">
            <a:extLst>
              <a:ext uri="{FF2B5EF4-FFF2-40B4-BE49-F238E27FC236}">
                <a16:creationId xmlns:a16="http://schemas.microsoft.com/office/drawing/2014/main" id="{00000000-0008-0000-0B00-00006D0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0" name="Shape 6">
              <a:extLst>
                <a:ext uri="{FF2B5EF4-FFF2-40B4-BE49-F238E27FC236}">
                  <a16:creationId xmlns:a16="http://schemas.microsoft.com/office/drawing/2014/main" id="{00000000-0008-0000-0B00-00006E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" name="Shape 85">
              <a:extLst>
                <a:ext uri="{FF2B5EF4-FFF2-40B4-BE49-F238E27FC236}">
                  <a16:creationId xmlns:a16="http://schemas.microsoft.com/office/drawing/2014/main" id="{00000000-0008-0000-0B00-00006F0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12" name="Shape 86">
                <a:extLst>
                  <a:ext uri="{FF2B5EF4-FFF2-40B4-BE49-F238E27FC236}">
                    <a16:creationId xmlns:a16="http://schemas.microsoft.com/office/drawing/2014/main" id="{00000000-0008-0000-0B00-0000700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3" name="Shape 87">
                <a:extLst>
                  <a:ext uri="{FF2B5EF4-FFF2-40B4-BE49-F238E27FC236}">
                    <a16:creationId xmlns:a16="http://schemas.microsoft.com/office/drawing/2014/main" id="{00000000-0008-0000-0B00-0000710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114" name="Shape 88">
                  <a:extLst>
                    <a:ext uri="{FF2B5EF4-FFF2-40B4-BE49-F238E27FC236}">
                      <a16:creationId xmlns:a16="http://schemas.microsoft.com/office/drawing/2014/main" id="{00000000-0008-0000-0B00-000072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15" name="Shape 89">
                  <a:extLst>
                    <a:ext uri="{FF2B5EF4-FFF2-40B4-BE49-F238E27FC236}">
                      <a16:creationId xmlns:a16="http://schemas.microsoft.com/office/drawing/2014/main" id="{00000000-0008-0000-0B00-000073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6" name="Shape 90">
                  <a:extLst>
                    <a:ext uri="{FF2B5EF4-FFF2-40B4-BE49-F238E27FC236}">
                      <a16:creationId xmlns:a16="http://schemas.microsoft.com/office/drawing/2014/main" id="{00000000-0008-0000-0B00-000074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7" name="Shape 91">
                  <a:extLst>
                    <a:ext uri="{FF2B5EF4-FFF2-40B4-BE49-F238E27FC236}">
                      <a16:creationId xmlns:a16="http://schemas.microsoft.com/office/drawing/2014/main" id="{00000000-0008-0000-0B00-000075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8" name="Shape 92">
                  <a:extLst>
                    <a:ext uri="{FF2B5EF4-FFF2-40B4-BE49-F238E27FC236}">
                      <a16:creationId xmlns:a16="http://schemas.microsoft.com/office/drawing/2014/main" id="{00000000-0008-0000-0B00-000076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9" name="Shape 93">
                  <a:extLst>
                    <a:ext uri="{FF2B5EF4-FFF2-40B4-BE49-F238E27FC236}">
                      <a16:creationId xmlns:a16="http://schemas.microsoft.com/office/drawing/2014/main" id="{00000000-0008-0000-0B00-000077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0" name="Shape 94">
                  <a:extLst>
                    <a:ext uri="{FF2B5EF4-FFF2-40B4-BE49-F238E27FC236}">
                      <a16:creationId xmlns:a16="http://schemas.microsoft.com/office/drawing/2014/main" id="{00000000-0008-0000-0B00-000078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133350</xdr:rowOff>
    </xdr:from>
    <xdr:ext cx="0" cy="161925"/>
    <xdr:grpSp>
      <xdr:nvGrpSpPr>
        <xdr:cNvPr id="121" name="Shape 2">
          <a:extLst>
            <a:ext uri="{FF2B5EF4-FFF2-40B4-BE49-F238E27FC236}">
              <a16:creationId xmlns:a16="http://schemas.microsoft.com/office/drawing/2014/main" id="{00000000-0008-0000-0B00-000079000000}"/>
            </a:ext>
          </a:extLst>
        </xdr:cNvPr>
        <xdr:cNvGrpSpPr/>
      </xdr:nvGrpSpPr>
      <xdr:grpSpPr>
        <a:xfrm>
          <a:off x="2466975" y="5381625"/>
          <a:ext cx="0" cy="161925"/>
          <a:chOff x="5346000" y="3699038"/>
          <a:chExt cx="0" cy="161925"/>
        </a:xfrm>
      </xdr:grpSpPr>
      <xdr:grpSp>
        <xdr:nvGrpSpPr>
          <xdr:cNvPr id="122" name="Shape 95">
            <a:extLst>
              <a:ext uri="{FF2B5EF4-FFF2-40B4-BE49-F238E27FC236}">
                <a16:creationId xmlns:a16="http://schemas.microsoft.com/office/drawing/2014/main" id="{00000000-0008-0000-0B00-00007A0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23" name="Shape 6">
              <a:extLst>
                <a:ext uri="{FF2B5EF4-FFF2-40B4-BE49-F238E27FC236}">
                  <a16:creationId xmlns:a16="http://schemas.microsoft.com/office/drawing/2014/main" id="{00000000-0008-0000-0B00-00007B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" name="Shape 96">
              <a:extLst>
                <a:ext uri="{FF2B5EF4-FFF2-40B4-BE49-F238E27FC236}">
                  <a16:creationId xmlns:a16="http://schemas.microsoft.com/office/drawing/2014/main" id="{00000000-0008-0000-0B00-00007C0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25" name="Shape 97">
                <a:extLst>
                  <a:ext uri="{FF2B5EF4-FFF2-40B4-BE49-F238E27FC236}">
                    <a16:creationId xmlns:a16="http://schemas.microsoft.com/office/drawing/2014/main" id="{00000000-0008-0000-0B00-00007D0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6" name="Shape 98">
                <a:extLst>
                  <a:ext uri="{FF2B5EF4-FFF2-40B4-BE49-F238E27FC236}">
                    <a16:creationId xmlns:a16="http://schemas.microsoft.com/office/drawing/2014/main" id="{00000000-0008-0000-0B00-00007E0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127" name="Shape 99">
                  <a:extLst>
                    <a:ext uri="{FF2B5EF4-FFF2-40B4-BE49-F238E27FC236}">
                      <a16:creationId xmlns:a16="http://schemas.microsoft.com/office/drawing/2014/main" id="{00000000-0008-0000-0B00-00007F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8" name="Shape 100">
                  <a:extLst>
                    <a:ext uri="{FF2B5EF4-FFF2-40B4-BE49-F238E27FC236}">
                      <a16:creationId xmlns:a16="http://schemas.microsoft.com/office/drawing/2014/main" id="{00000000-0008-0000-0B00-000080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9" name="Shape 101">
                  <a:extLst>
                    <a:ext uri="{FF2B5EF4-FFF2-40B4-BE49-F238E27FC236}">
                      <a16:creationId xmlns:a16="http://schemas.microsoft.com/office/drawing/2014/main" id="{00000000-0008-0000-0B00-000081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0" name="Shape 102">
                  <a:extLst>
                    <a:ext uri="{FF2B5EF4-FFF2-40B4-BE49-F238E27FC236}">
                      <a16:creationId xmlns:a16="http://schemas.microsoft.com/office/drawing/2014/main" id="{00000000-0008-0000-0B00-000082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1" name="Shape 103">
                  <a:extLst>
                    <a:ext uri="{FF2B5EF4-FFF2-40B4-BE49-F238E27FC236}">
                      <a16:creationId xmlns:a16="http://schemas.microsoft.com/office/drawing/2014/main" id="{00000000-0008-0000-0B00-000083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2" name="Shape 104">
                  <a:extLst>
                    <a:ext uri="{FF2B5EF4-FFF2-40B4-BE49-F238E27FC236}">
                      <a16:creationId xmlns:a16="http://schemas.microsoft.com/office/drawing/2014/main" id="{00000000-0008-0000-0B00-000084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3" name="Shape 105">
                  <a:extLst>
                    <a:ext uri="{FF2B5EF4-FFF2-40B4-BE49-F238E27FC236}">
                      <a16:creationId xmlns:a16="http://schemas.microsoft.com/office/drawing/2014/main" id="{00000000-0008-0000-0B00-000085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133350</xdr:rowOff>
    </xdr:from>
    <xdr:ext cx="0" cy="171450"/>
    <xdr:grpSp>
      <xdr:nvGrpSpPr>
        <xdr:cNvPr id="134" name="Shape 2">
          <a:extLst>
            <a:ext uri="{FF2B5EF4-FFF2-40B4-BE49-F238E27FC236}">
              <a16:creationId xmlns:a16="http://schemas.microsoft.com/office/drawing/2014/main" id="{00000000-0008-0000-0B00-000086000000}"/>
            </a:ext>
          </a:extLst>
        </xdr:cNvPr>
        <xdr:cNvGrpSpPr/>
      </xdr:nvGrpSpPr>
      <xdr:grpSpPr>
        <a:xfrm>
          <a:off x="2466975" y="5381625"/>
          <a:ext cx="0" cy="171450"/>
          <a:chOff x="5346000" y="3694275"/>
          <a:chExt cx="0" cy="171450"/>
        </a:xfrm>
      </xdr:grpSpPr>
      <xdr:grpSp>
        <xdr:nvGrpSpPr>
          <xdr:cNvPr id="135" name="Shape 106">
            <a:extLst>
              <a:ext uri="{FF2B5EF4-FFF2-40B4-BE49-F238E27FC236}">
                <a16:creationId xmlns:a16="http://schemas.microsoft.com/office/drawing/2014/main" id="{00000000-0008-0000-0B00-00008700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136" name="Shape 6">
              <a:extLst>
                <a:ext uri="{FF2B5EF4-FFF2-40B4-BE49-F238E27FC236}">
                  <a16:creationId xmlns:a16="http://schemas.microsoft.com/office/drawing/2014/main" id="{00000000-0008-0000-0B00-00008800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7" name="Shape 107">
              <a:extLst>
                <a:ext uri="{FF2B5EF4-FFF2-40B4-BE49-F238E27FC236}">
                  <a16:creationId xmlns:a16="http://schemas.microsoft.com/office/drawing/2014/main" id="{00000000-0008-0000-0B00-00008900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138" name="Shape 108">
                <a:extLst>
                  <a:ext uri="{FF2B5EF4-FFF2-40B4-BE49-F238E27FC236}">
                    <a16:creationId xmlns:a16="http://schemas.microsoft.com/office/drawing/2014/main" id="{00000000-0008-0000-0B00-00008A00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9" name="Shape 109">
                <a:extLst>
                  <a:ext uri="{FF2B5EF4-FFF2-40B4-BE49-F238E27FC236}">
                    <a16:creationId xmlns:a16="http://schemas.microsoft.com/office/drawing/2014/main" id="{00000000-0008-0000-0B00-00008B00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140" name="Shape 110">
                  <a:extLst>
                    <a:ext uri="{FF2B5EF4-FFF2-40B4-BE49-F238E27FC236}">
                      <a16:creationId xmlns:a16="http://schemas.microsoft.com/office/drawing/2014/main" id="{00000000-0008-0000-0B00-00008C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1" name="Shape 111">
                  <a:extLst>
                    <a:ext uri="{FF2B5EF4-FFF2-40B4-BE49-F238E27FC236}">
                      <a16:creationId xmlns:a16="http://schemas.microsoft.com/office/drawing/2014/main" id="{00000000-0008-0000-0B00-00008D0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2" name="Shape 112">
                  <a:extLst>
                    <a:ext uri="{FF2B5EF4-FFF2-40B4-BE49-F238E27FC236}">
                      <a16:creationId xmlns:a16="http://schemas.microsoft.com/office/drawing/2014/main" id="{00000000-0008-0000-0B00-00008E0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3" name="Shape 113">
                  <a:extLst>
                    <a:ext uri="{FF2B5EF4-FFF2-40B4-BE49-F238E27FC236}">
                      <a16:creationId xmlns:a16="http://schemas.microsoft.com/office/drawing/2014/main" id="{00000000-0008-0000-0B00-00008F0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4" name="Shape 114">
                  <a:extLst>
                    <a:ext uri="{FF2B5EF4-FFF2-40B4-BE49-F238E27FC236}">
                      <a16:creationId xmlns:a16="http://schemas.microsoft.com/office/drawing/2014/main" id="{00000000-0008-0000-0B00-0000900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5" name="Shape 115">
                  <a:extLst>
                    <a:ext uri="{FF2B5EF4-FFF2-40B4-BE49-F238E27FC236}">
                      <a16:creationId xmlns:a16="http://schemas.microsoft.com/office/drawing/2014/main" id="{00000000-0008-0000-0B00-0000910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6" name="Shape 116">
                  <a:extLst>
                    <a:ext uri="{FF2B5EF4-FFF2-40B4-BE49-F238E27FC236}">
                      <a16:creationId xmlns:a16="http://schemas.microsoft.com/office/drawing/2014/main" id="{00000000-0008-0000-0B00-0000920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13</xdr:row>
      <xdr:rowOff>38100</xdr:rowOff>
    </xdr:from>
    <xdr:ext cx="438150" cy="352425"/>
    <xdr:sp macro="" textlink="">
      <xdr:nvSpPr>
        <xdr:cNvPr id="147" name="Shape 117">
          <a:extLst>
            <a:ext uri="{FF2B5EF4-FFF2-40B4-BE49-F238E27FC236}">
              <a16:creationId xmlns:a16="http://schemas.microsoft.com/office/drawing/2014/main" id="{00000000-0008-0000-0B00-00009300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chemeClr val="dk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148" name="Shape 2">
          <a:extLst>
            <a:ext uri="{FF2B5EF4-FFF2-40B4-BE49-F238E27FC236}">
              <a16:creationId xmlns:a16="http://schemas.microsoft.com/office/drawing/2014/main" id="{00000000-0008-0000-0B00-000094000000}"/>
            </a:ext>
          </a:extLst>
        </xdr:cNvPr>
        <xdr:cNvGrpSpPr/>
      </xdr:nvGrpSpPr>
      <xdr:grpSpPr>
        <a:xfrm>
          <a:off x="7134225" y="3600450"/>
          <a:ext cx="0" cy="161925"/>
          <a:chOff x="5346000" y="3699038"/>
          <a:chExt cx="0" cy="161925"/>
        </a:xfrm>
      </xdr:grpSpPr>
      <xdr:grpSp>
        <xdr:nvGrpSpPr>
          <xdr:cNvPr id="149" name="Shape 118">
            <a:extLst>
              <a:ext uri="{FF2B5EF4-FFF2-40B4-BE49-F238E27FC236}">
                <a16:creationId xmlns:a16="http://schemas.microsoft.com/office/drawing/2014/main" id="{00000000-0008-0000-0B00-0000950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50" name="Shape 6">
              <a:extLst>
                <a:ext uri="{FF2B5EF4-FFF2-40B4-BE49-F238E27FC236}">
                  <a16:creationId xmlns:a16="http://schemas.microsoft.com/office/drawing/2014/main" id="{00000000-0008-0000-0B00-000096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1" name="Shape 119">
              <a:extLst>
                <a:ext uri="{FF2B5EF4-FFF2-40B4-BE49-F238E27FC236}">
                  <a16:creationId xmlns:a16="http://schemas.microsoft.com/office/drawing/2014/main" id="{00000000-0008-0000-0B00-0000970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206086"/>
            </a:xfrm>
          </xdr:grpSpPr>
          <xdr:sp macro="" textlink="">
            <xdr:nvSpPr>
              <xdr:cNvPr id="152" name="Shape 120">
                <a:extLst>
                  <a:ext uri="{FF2B5EF4-FFF2-40B4-BE49-F238E27FC236}">
                    <a16:creationId xmlns:a16="http://schemas.microsoft.com/office/drawing/2014/main" id="{00000000-0008-0000-0B00-000098000000}"/>
                  </a:ext>
                </a:extLst>
              </xdr:cNvPr>
              <xdr:cNvSpPr/>
            </xdr:nvSpPr>
            <xdr:spPr>
              <a:xfrm>
                <a:off x="5346000" y="3699038"/>
                <a:ext cx="0" cy="2060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3" name="Shape 121">
                <a:extLst>
                  <a:ext uri="{FF2B5EF4-FFF2-40B4-BE49-F238E27FC236}">
                    <a16:creationId xmlns:a16="http://schemas.microsoft.com/office/drawing/2014/main" id="{00000000-0008-0000-0B00-0000990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206086"/>
                <a:chOff x="5475762" y="47760700"/>
                <a:chExt cx="314325" cy="292993"/>
              </a:xfrm>
            </xdr:grpSpPr>
            <xdr:sp macro="" textlink="">
              <xdr:nvSpPr>
                <xdr:cNvPr id="154" name="Shape 122">
                  <a:extLst>
                    <a:ext uri="{FF2B5EF4-FFF2-40B4-BE49-F238E27FC236}">
                      <a16:creationId xmlns:a16="http://schemas.microsoft.com/office/drawing/2014/main" id="{00000000-0008-0000-0B00-00009A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5" name="Shape 123">
                  <a:extLst>
                    <a:ext uri="{FF2B5EF4-FFF2-40B4-BE49-F238E27FC236}">
                      <a16:creationId xmlns:a16="http://schemas.microsoft.com/office/drawing/2014/main" id="{00000000-0008-0000-0B00-00009B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6" name="Shape 124">
                  <a:extLst>
                    <a:ext uri="{FF2B5EF4-FFF2-40B4-BE49-F238E27FC236}">
                      <a16:creationId xmlns:a16="http://schemas.microsoft.com/office/drawing/2014/main" id="{00000000-0008-0000-0B00-00009C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7" name="Shape 125">
                  <a:extLst>
                    <a:ext uri="{FF2B5EF4-FFF2-40B4-BE49-F238E27FC236}">
                      <a16:creationId xmlns:a16="http://schemas.microsoft.com/office/drawing/2014/main" id="{00000000-0008-0000-0B00-00009D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8" name="Shape 126">
                  <a:extLst>
                    <a:ext uri="{FF2B5EF4-FFF2-40B4-BE49-F238E27FC236}">
                      <a16:creationId xmlns:a16="http://schemas.microsoft.com/office/drawing/2014/main" id="{00000000-0008-0000-0B00-00009E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9" name="Shape 127">
                  <a:extLst>
                    <a:ext uri="{FF2B5EF4-FFF2-40B4-BE49-F238E27FC236}">
                      <a16:creationId xmlns:a16="http://schemas.microsoft.com/office/drawing/2014/main" id="{00000000-0008-0000-0B00-00009F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0" name="Shape 128">
                  <a:extLst>
                    <a:ext uri="{FF2B5EF4-FFF2-40B4-BE49-F238E27FC236}">
                      <a16:creationId xmlns:a16="http://schemas.microsoft.com/office/drawing/2014/main" id="{00000000-0008-0000-0B00-0000A0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161" name="Shape 2">
          <a:extLst>
            <a:ext uri="{FF2B5EF4-FFF2-40B4-BE49-F238E27FC236}">
              <a16:creationId xmlns:a16="http://schemas.microsoft.com/office/drawing/2014/main" id="{00000000-0008-0000-0B00-0000A1000000}"/>
            </a:ext>
          </a:extLst>
        </xdr:cNvPr>
        <xdr:cNvGrpSpPr/>
      </xdr:nvGrpSpPr>
      <xdr:grpSpPr>
        <a:xfrm>
          <a:off x="7134225" y="3600450"/>
          <a:ext cx="0" cy="161925"/>
          <a:chOff x="5346000" y="3699038"/>
          <a:chExt cx="0" cy="161925"/>
        </a:xfrm>
      </xdr:grpSpPr>
      <xdr:grpSp>
        <xdr:nvGrpSpPr>
          <xdr:cNvPr id="162" name="Shape 129">
            <a:extLst>
              <a:ext uri="{FF2B5EF4-FFF2-40B4-BE49-F238E27FC236}">
                <a16:creationId xmlns:a16="http://schemas.microsoft.com/office/drawing/2014/main" id="{00000000-0008-0000-0B00-0000A20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63" name="Shape 6">
              <a:extLst>
                <a:ext uri="{FF2B5EF4-FFF2-40B4-BE49-F238E27FC236}">
                  <a16:creationId xmlns:a16="http://schemas.microsoft.com/office/drawing/2014/main" id="{00000000-0008-0000-0B00-0000A3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4" name="Shape 130">
              <a:extLst>
                <a:ext uri="{FF2B5EF4-FFF2-40B4-BE49-F238E27FC236}">
                  <a16:creationId xmlns:a16="http://schemas.microsoft.com/office/drawing/2014/main" id="{00000000-0008-0000-0B00-0000A40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206086"/>
            </a:xfrm>
          </xdr:grpSpPr>
          <xdr:sp macro="" textlink="">
            <xdr:nvSpPr>
              <xdr:cNvPr id="165" name="Shape 131">
                <a:extLst>
                  <a:ext uri="{FF2B5EF4-FFF2-40B4-BE49-F238E27FC236}">
                    <a16:creationId xmlns:a16="http://schemas.microsoft.com/office/drawing/2014/main" id="{00000000-0008-0000-0B00-0000A5000000}"/>
                  </a:ext>
                </a:extLst>
              </xdr:cNvPr>
              <xdr:cNvSpPr/>
            </xdr:nvSpPr>
            <xdr:spPr>
              <a:xfrm>
                <a:off x="5346000" y="3699038"/>
                <a:ext cx="0" cy="2060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6" name="Shape 132">
                <a:extLst>
                  <a:ext uri="{FF2B5EF4-FFF2-40B4-BE49-F238E27FC236}">
                    <a16:creationId xmlns:a16="http://schemas.microsoft.com/office/drawing/2014/main" id="{00000000-0008-0000-0B00-0000A60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206086"/>
                <a:chOff x="5475762" y="47760700"/>
                <a:chExt cx="314325" cy="292993"/>
              </a:xfrm>
            </xdr:grpSpPr>
            <xdr:sp macro="" textlink="">
              <xdr:nvSpPr>
                <xdr:cNvPr id="167" name="Shape 133">
                  <a:extLst>
                    <a:ext uri="{FF2B5EF4-FFF2-40B4-BE49-F238E27FC236}">
                      <a16:creationId xmlns:a16="http://schemas.microsoft.com/office/drawing/2014/main" id="{00000000-0008-0000-0B00-0000A7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68" name="Shape 134">
                  <a:extLst>
                    <a:ext uri="{FF2B5EF4-FFF2-40B4-BE49-F238E27FC236}">
                      <a16:creationId xmlns:a16="http://schemas.microsoft.com/office/drawing/2014/main" id="{00000000-0008-0000-0B00-0000A8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9" name="Shape 135">
                  <a:extLst>
                    <a:ext uri="{FF2B5EF4-FFF2-40B4-BE49-F238E27FC236}">
                      <a16:creationId xmlns:a16="http://schemas.microsoft.com/office/drawing/2014/main" id="{00000000-0008-0000-0B00-0000A9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0" name="Shape 136">
                  <a:extLst>
                    <a:ext uri="{FF2B5EF4-FFF2-40B4-BE49-F238E27FC236}">
                      <a16:creationId xmlns:a16="http://schemas.microsoft.com/office/drawing/2014/main" id="{00000000-0008-0000-0B00-0000AA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1" name="Shape 137">
                  <a:extLst>
                    <a:ext uri="{FF2B5EF4-FFF2-40B4-BE49-F238E27FC236}">
                      <a16:creationId xmlns:a16="http://schemas.microsoft.com/office/drawing/2014/main" id="{00000000-0008-0000-0B00-0000AB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2" name="Shape 138">
                  <a:extLst>
                    <a:ext uri="{FF2B5EF4-FFF2-40B4-BE49-F238E27FC236}">
                      <a16:creationId xmlns:a16="http://schemas.microsoft.com/office/drawing/2014/main" id="{00000000-0008-0000-0B00-0000AC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3" name="Shape 139">
                  <a:extLst>
                    <a:ext uri="{FF2B5EF4-FFF2-40B4-BE49-F238E27FC236}">
                      <a16:creationId xmlns:a16="http://schemas.microsoft.com/office/drawing/2014/main" id="{00000000-0008-0000-0B00-0000AD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174" name="Shape 2">
          <a:extLst>
            <a:ext uri="{FF2B5EF4-FFF2-40B4-BE49-F238E27FC236}">
              <a16:creationId xmlns:a16="http://schemas.microsoft.com/office/drawing/2014/main" id="{00000000-0008-0000-0B00-0000AE000000}"/>
            </a:ext>
          </a:extLst>
        </xdr:cNvPr>
        <xdr:cNvGrpSpPr/>
      </xdr:nvGrpSpPr>
      <xdr:grpSpPr>
        <a:xfrm>
          <a:off x="7134225" y="3600450"/>
          <a:ext cx="0" cy="161925"/>
          <a:chOff x="5346000" y="3699038"/>
          <a:chExt cx="0" cy="161925"/>
        </a:xfrm>
      </xdr:grpSpPr>
      <xdr:grpSp>
        <xdr:nvGrpSpPr>
          <xdr:cNvPr id="175" name="Shape 140">
            <a:extLst>
              <a:ext uri="{FF2B5EF4-FFF2-40B4-BE49-F238E27FC236}">
                <a16:creationId xmlns:a16="http://schemas.microsoft.com/office/drawing/2014/main" id="{00000000-0008-0000-0B00-0000AF0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76" name="Shape 6">
              <a:extLst>
                <a:ext uri="{FF2B5EF4-FFF2-40B4-BE49-F238E27FC236}">
                  <a16:creationId xmlns:a16="http://schemas.microsoft.com/office/drawing/2014/main" id="{00000000-0008-0000-0B00-0000B0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7" name="Shape 141">
              <a:extLst>
                <a:ext uri="{FF2B5EF4-FFF2-40B4-BE49-F238E27FC236}">
                  <a16:creationId xmlns:a16="http://schemas.microsoft.com/office/drawing/2014/main" id="{00000000-0008-0000-0B00-0000B10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206086"/>
            </a:xfrm>
          </xdr:grpSpPr>
          <xdr:sp macro="" textlink="">
            <xdr:nvSpPr>
              <xdr:cNvPr id="178" name="Shape 142">
                <a:extLst>
                  <a:ext uri="{FF2B5EF4-FFF2-40B4-BE49-F238E27FC236}">
                    <a16:creationId xmlns:a16="http://schemas.microsoft.com/office/drawing/2014/main" id="{00000000-0008-0000-0B00-0000B2000000}"/>
                  </a:ext>
                </a:extLst>
              </xdr:cNvPr>
              <xdr:cNvSpPr/>
            </xdr:nvSpPr>
            <xdr:spPr>
              <a:xfrm>
                <a:off x="5346000" y="3699038"/>
                <a:ext cx="0" cy="2060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9" name="Shape 143">
                <a:extLst>
                  <a:ext uri="{FF2B5EF4-FFF2-40B4-BE49-F238E27FC236}">
                    <a16:creationId xmlns:a16="http://schemas.microsoft.com/office/drawing/2014/main" id="{00000000-0008-0000-0B00-0000B30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206086"/>
                <a:chOff x="5475762" y="47760700"/>
                <a:chExt cx="314325" cy="292993"/>
              </a:xfrm>
            </xdr:grpSpPr>
            <xdr:sp macro="" textlink="">
              <xdr:nvSpPr>
                <xdr:cNvPr id="180" name="Shape 144">
                  <a:extLst>
                    <a:ext uri="{FF2B5EF4-FFF2-40B4-BE49-F238E27FC236}">
                      <a16:creationId xmlns:a16="http://schemas.microsoft.com/office/drawing/2014/main" id="{00000000-0008-0000-0B00-0000B4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81" name="Shape 145">
                  <a:extLst>
                    <a:ext uri="{FF2B5EF4-FFF2-40B4-BE49-F238E27FC236}">
                      <a16:creationId xmlns:a16="http://schemas.microsoft.com/office/drawing/2014/main" id="{00000000-0008-0000-0B00-0000B5000000}"/>
                    </a:ext>
                  </a:extLst>
                </xdr:cNvPr>
                <xdr:cNvCxnSpPr/>
              </xdr:nvCxnSpPr>
              <xdr:spPr>
                <a:xfrm>
                  <a:off x="5730216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2" name="Shape 146">
                  <a:extLst>
                    <a:ext uri="{FF2B5EF4-FFF2-40B4-BE49-F238E27FC236}">
                      <a16:creationId xmlns:a16="http://schemas.microsoft.com/office/drawing/2014/main" id="{00000000-0008-0000-0B00-0000B6000000}"/>
                    </a:ext>
                  </a:extLst>
                </xdr:cNvPr>
                <xdr:cNvCxnSpPr/>
              </xdr:nvCxnSpPr>
              <xdr:spPr>
                <a:xfrm>
                  <a:off x="5730216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3" name="Shape 147">
                  <a:extLst>
                    <a:ext uri="{FF2B5EF4-FFF2-40B4-BE49-F238E27FC236}">
                      <a16:creationId xmlns:a16="http://schemas.microsoft.com/office/drawing/2014/main" id="{00000000-0008-0000-0B00-0000B7000000}"/>
                    </a:ext>
                  </a:extLst>
                </xdr:cNvPr>
                <xdr:cNvCxnSpPr/>
              </xdr:nvCxnSpPr>
              <xdr:spPr>
                <a:xfrm>
                  <a:off x="5730216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4" name="Shape 148">
                  <a:extLst>
                    <a:ext uri="{FF2B5EF4-FFF2-40B4-BE49-F238E27FC236}">
                      <a16:creationId xmlns:a16="http://schemas.microsoft.com/office/drawing/2014/main" id="{00000000-0008-0000-0B00-0000B8000000}"/>
                    </a:ext>
                  </a:extLst>
                </xdr:cNvPr>
                <xdr:cNvCxnSpPr/>
              </xdr:nvCxnSpPr>
              <xdr:spPr>
                <a:xfrm>
                  <a:off x="5730216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5" name="Shape 149">
                  <a:extLst>
                    <a:ext uri="{FF2B5EF4-FFF2-40B4-BE49-F238E27FC236}">
                      <a16:creationId xmlns:a16="http://schemas.microsoft.com/office/drawing/2014/main" id="{00000000-0008-0000-0B00-0000B9000000}"/>
                    </a:ext>
                  </a:extLst>
                </xdr:cNvPr>
                <xdr:cNvCxnSpPr/>
              </xdr:nvCxnSpPr>
              <xdr:spPr>
                <a:xfrm>
                  <a:off x="5730216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6" name="Shape 150">
                  <a:extLst>
                    <a:ext uri="{FF2B5EF4-FFF2-40B4-BE49-F238E27FC236}">
                      <a16:creationId xmlns:a16="http://schemas.microsoft.com/office/drawing/2014/main" id="{00000000-0008-0000-0B00-0000BA000000}"/>
                    </a:ext>
                  </a:extLst>
                </xdr:cNvPr>
                <xdr:cNvCxnSpPr/>
              </xdr:nvCxnSpPr>
              <xdr:spPr>
                <a:xfrm>
                  <a:off x="5730216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187" name="Shape 2">
          <a:extLst>
            <a:ext uri="{FF2B5EF4-FFF2-40B4-BE49-F238E27FC236}">
              <a16:creationId xmlns:a16="http://schemas.microsoft.com/office/drawing/2014/main" id="{00000000-0008-0000-0B00-0000BB000000}"/>
            </a:ext>
          </a:extLst>
        </xdr:cNvPr>
        <xdr:cNvGrpSpPr/>
      </xdr:nvGrpSpPr>
      <xdr:grpSpPr>
        <a:xfrm>
          <a:off x="7134225" y="3600450"/>
          <a:ext cx="0" cy="161925"/>
          <a:chOff x="5346000" y="3699038"/>
          <a:chExt cx="0" cy="161925"/>
        </a:xfrm>
      </xdr:grpSpPr>
      <xdr:grpSp>
        <xdr:nvGrpSpPr>
          <xdr:cNvPr id="188" name="Shape 151">
            <a:extLst>
              <a:ext uri="{FF2B5EF4-FFF2-40B4-BE49-F238E27FC236}">
                <a16:creationId xmlns:a16="http://schemas.microsoft.com/office/drawing/2014/main" id="{00000000-0008-0000-0B00-0000BC0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89" name="Shape 6">
              <a:extLst>
                <a:ext uri="{FF2B5EF4-FFF2-40B4-BE49-F238E27FC236}">
                  <a16:creationId xmlns:a16="http://schemas.microsoft.com/office/drawing/2014/main" id="{00000000-0008-0000-0B00-0000BD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0" name="Shape 152">
              <a:extLst>
                <a:ext uri="{FF2B5EF4-FFF2-40B4-BE49-F238E27FC236}">
                  <a16:creationId xmlns:a16="http://schemas.microsoft.com/office/drawing/2014/main" id="{00000000-0008-0000-0B00-0000BE0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206086"/>
            </a:xfrm>
          </xdr:grpSpPr>
          <xdr:sp macro="" textlink="">
            <xdr:nvSpPr>
              <xdr:cNvPr id="191" name="Shape 153">
                <a:extLst>
                  <a:ext uri="{FF2B5EF4-FFF2-40B4-BE49-F238E27FC236}">
                    <a16:creationId xmlns:a16="http://schemas.microsoft.com/office/drawing/2014/main" id="{00000000-0008-0000-0B00-0000BF000000}"/>
                  </a:ext>
                </a:extLst>
              </xdr:cNvPr>
              <xdr:cNvSpPr/>
            </xdr:nvSpPr>
            <xdr:spPr>
              <a:xfrm>
                <a:off x="5346000" y="3699038"/>
                <a:ext cx="0" cy="2060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2" name="Shape 154">
                <a:extLst>
                  <a:ext uri="{FF2B5EF4-FFF2-40B4-BE49-F238E27FC236}">
                    <a16:creationId xmlns:a16="http://schemas.microsoft.com/office/drawing/2014/main" id="{00000000-0008-0000-0B00-0000C00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206086"/>
                <a:chOff x="5475762" y="47760700"/>
                <a:chExt cx="314325" cy="292993"/>
              </a:xfrm>
            </xdr:grpSpPr>
            <xdr:sp macro="" textlink="">
              <xdr:nvSpPr>
                <xdr:cNvPr id="193" name="Shape 155">
                  <a:extLst>
                    <a:ext uri="{FF2B5EF4-FFF2-40B4-BE49-F238E27FC236}">
                      <a16:creationId xmlns:a16="http://schemas.microsoft.com/office/drawing/2014/main" id="{00000000-0008-0000-0B00-0000C1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94" name="Shape 156">
                  <a:extLst>
                    <a:ext uri="{FF2B5EF4-FFF2-40B4-BE49-F238E27FC236}">
                      <a16:creationId xmlns:a16="http://schemas.microsoft.com/office/drawing/2014/main" id="{00000000-0008-0000-0B00-0000C2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5" name="Shape 157">
                  <a:extLst>
                    <a:ext uri="{FF2B5EF4-FFF2-40B4-BE49-F238E27FC236}">
                      <a16:creationId xmlns:a16="http://schemas.microsoft.com/office/drawing/2014/main" id="{00000000-0008-0000-0B00-0000C3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6" name="Shape 158">
                  <a:extLst>
                    <a:ext uri="{FF2B5EF4-FFF2-40B4-BE49-F238E27FC236}">
                      <a16:creationId xmlns:a16="http://schemas.microsoft.com/office/drawing/2014/main" id="{00000000-0008-0000-0B00-0000C4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7" name="Shape 159">
                  <a:extLst>
                    <a:ext uri="{FF2B5EF4-FFF2-40B4-BE49-F238E27FC236}">
                      <a16:creationId xmlns:a16="http://schemas.microsoft.com/office/drawing/2014/main" id="{00000000-0008-0000-0B00-0000C5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8" name="Shape 160">
                  <a:extLst>
                    <a:ext uri="{FF2B5EF4-FFF2-40B4-BE49-F238E27FC236}">
                      <a16:creationId xmlns:a16="http://schemas.microsoft.com/office/drawing/2014/main" id="{00000000-0008-0000-0B00-0000C6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9" name="Shape 161">
                  <a:extLst>
                    <a:ext uri="{FF2B5EF4-FFF2-40B4-BE49-F238E27FC236}">
                      <a16:creationId xmlns:a16="http://schemas.microsoft.com/office/drawing/2014/main" id="{00000000-0008-0000-0B00-0000C7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18</xdr:col>
      <xdr:colOff>0</xdr:colOff>
      <xdr:row>3</xdr:row>
      <xdr:rowOff>0</xdr:rowOff>
    </xdr:from>
    <xdr:ext cx="228600" cy="238125"/>
    <xdr:sp macro="" textlink="">
      <xdr:nvSpPr>
        <xdr:cNvPr id="200" name="Shape 162">
          <a:extLst>
            <a:ext uri="{FF2B5EF4-FFF2-40B4-BE49-F238E27FC236}">
              <a16:creationId xmlns:a16="http://schemas.microsoft.com/office/drawing/2014/main" id="{00000000-0008-0000-0B00-0000C8000000}"/>
            </a:ext>
          </a:extLst>
        </xdr:cNvPr>
        <xdr:cNvSpPr/>
      </xdr:nvSpPr>
      <xdr:spPr>
        <a:xfrm rot="-5400000" flipH="1">
          <a:off x="5231700" y="3670463"/>
          <a:ext cx="228600" cy="219075"/>
        </a:xfrm>
        <a:prstGeom prst="lightningBol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201" name="Shape 2">
          <a:extLst>
            <a:ext uri="{FF2B5EF4-FFF2-40B4-BE49-F238E27FC236}">
              <a16:creationId xmlns:a16="http://schemas.microsoft.com/office/drawing/2014/main" id="{00000000-0008-0000-0B00-0000C900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202" name="Shape 163">
            <a:extLst>
              <a:ext uri="{FF2B5EF4-FFF2-40B4-BE49-F238E27FC236}">
                <a16:creationId xmlns:a16="http://schemas.microsoft.com/office/drawing/2014/main" id="{00000000-0008-0000-0B00-0000CA0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03" name="Shape 6">
              <a:extLst>
                <a:ext uri="{FF2B5EF4-FFF2-40B4-BE49-F238E27FC236}">
                  <a16:creationId xmlns:a16="http://schemas.microsoft.com/office/drawing/2014/main" id="{00000000-0008-0000-0B00-0000CB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4" name="Shape 164">
              <a:extLst>
                <a:ext uri="{FF2B5EF4-FFF2-40B4-BE49-F238E27FC236}">
                  <a16:creationId xmlns:a16="http://schemas.microsoft.com/office/drawing/2014/main" id="{00000000-0008-0000-0B00-0000CC0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05" name="Shape 165">
                <a:extLst>
                  <a:ext uri="{FF2B5EF4-FFF2-40B4-BE49-F238E27FC236}">
                    <a16:creationId xmlns:a16="http://schemas.microsoft.com/office/drawing/2014/main" id="{00000000-0008-0000-0B00-0000CD0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6" name="Shape 166">
                <a:extLst>
                  <a:ext uri="{FF2B5EF4-FFF2-40B4-BE49-F238E27FC236}">
                    <a16:creationId xmlns:a16="http://schemas.microsoft.com/office/drawing/2014/main" id="{00000000-0008-0000-0B00-0000CE0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07" name="Shape 167">
                  <a:extLst>
                    <a:ext uri="{FF2B5EF4-FFF2-40B4-BE49-F238E27FC236}">
                      <a16:creationId xmlns:a16="http://schemas.microsoft.com/office/drawing/2014/main" id="{00000000-0008-0000-0B00-0000CF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08" name="Shape 168">
                  <a:extLst>
                    <a:ext uri="{FF2B5EF4-FFF2-40B4-BE49-F238E27FC236}">
                      <a16:creationId xmlns:a16="http://schemas.microsoft.com/office/drawing/2014/main" id="{00000000-0008-0000-0B00-0000D0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9" name="Shape 169">
                  <a:extLst>
                    <a:ext uri="{FF2B5EF4-FFF2-40B4-BE49-F238E27FC236}">
                      <a16:creationId xmlns:a16="http://schemas.microsoft.com/office/drawing/2014/main" id="{00000000-0008-0000-0B00-0000D1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0" name="Shape 170">
                  <a:extLst>
                    <a:ext uri="{FF2B5EF4-FFF2-40B4-BE49-F238E27FC236}">
                      <a16:creationId xmlns:a16="http://schemas.microsoft.com/office/drawing/2014/main" id="{00000000-0008-0000-0B00-0000D20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1" name="Shape 171">
                  <a:extLst>
                    <a:ext uri="{FF2B5EF4-FFF2-40B4-BE49-F238E27FC236}">
                      <a16:creationId xmlns:a16="http://schemas.microsoft.com/office/drawing/2014/main" id="{00000000-0008-0000-0B00-0000D3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2" name="Shape 172">
                  <a:extLst>
                    <a:ext uri="{FF2B5EF4-FFF2-40B4-BE49-F238E27FC236}">
                      <a16:creationId xmlns:a16="http://schemas.microsoft.com/office/drawing/2014/main" id="{00000000-0008-0000-0B00-0000D4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3" name="Shape 173">
                  <a:extLst>
                    <a:ext uri="{FF2B5EF4-FFF2-40B4-BE49-F238E27FC236}">
                      <a16:creationId xmlns:a16="http://schemas.microsoft.com/office/drawing/2014/main" id="{00000000-0008-0000-0B00-0000D5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214" name="Shape 2">
          <a:extLst>
            <a:ext uri="{FF2B5EF4-FFF2-40B4-BE49-F238E27FC236}">
              <a16:creationId xmlns:a16="http://schemas.microsoft.com/office/drawing/2014/main" id="{00000000-0008-0000-0B00-0000D600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215" name="Shape 174">
            <a:extLst>
              <a:ext uri="{FF2B5EF4-FFF2-40B4-BE49-F238E27FC236}">
                <a16:creationId xmlns:a16="http://schemas.microsoft.com/office/drawing/2014/main" id="{00000000-0008-0000-0B00-0000D70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16" name="Shape 6">
              <a:extLst>
                <a:ext uri="{FF2B5EF4-FFF2-40B4-BE49-F238E27FC236}">
                  <a16:creationId xmlns:a16="http://schemas.microsoft.com/office/drawing/2014/main" id="{00000000-0008-0000-0B00-0000D8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7" name="Shape 175">
              <a:extLst>
                <a:ext uri="{FF2B5EF4-FFF2-40B4-BE49-F238E27FC236}">
                  <a16:creationId xmlns:a16="http://schemas.microsoft.com/office/drawing/2014/main" id="{00000000-0008-0000-0B00-0000D90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18" name="Shape 176">
                <a:extLst>
                  <a:ext uri="{FF2B5EF4-FFF2-40B4-BE49-F238E27FC236}">
                    <a16:creationId xmlns:a16="http://schemas.microsoft.com/office/drawing/2014/main" id="{00000000-0008-0000-0B00-0000DA0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9" name="Shape 177">
                <a:extLst>
                  <a:ext uri="{FF2B5EF4-FFF2-40B4-BE49-F238E27FC236}">
                    <a16:creationId xmlns:a16="http://schemas.microsoft.com/office/drawing/2014/main" id="{00000000-0008-0000-0B00-0000DB0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20" name="Shape 178">
                  <a:extLst>
                    <a:ext uri="{FF2B5EF4-FFF2-40B4-BE49-F238E27FC236}">
                      <a16:creationId xmlns:a16="http://schemas.microsoft.com/office/drawing/2014/main" id="{00000000-0008-0000-0B00-0000DC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21" name="Shape 179">
                  <a:extLst>
                    <a:ext uri="{FF2B5EF4-FFF2-40B4-BE49-F238E27FC236}">
                      <a16:creationId xmlns:a16="http://schemas.microsoft.com/office/drawing/2014/main" id="{00000000-0008-0000-0B00-0000DD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2" name="Shape 180">
                  <a:extLst>
                    <a:ext uri="{FF2B5EF4-FFF2-40B4-BE49-F238E27FC236}">
                      <a16:creationId xmlns:a16="http://schemas.microsoft.com/office/drawing/2014/main" id="{00000000-0008-0000-0B00-0000DE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3" name="Shape 181">
                  <a:extLst>
                    <a:ext uri="{FF2B5EF4-FFF2-40B4-BE49-F238E27FC236}">
                      <a16:creationId xmlns:a16="http://schemas.microsoft.com/office/drawing/2014/main" id="{00000000-0008-0000-0B00-0000DF0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4" name="Shape 182">
                  <a:extLst>
                    <a:ext uri="{FF2B5EF4-FFF2-40B4-BE49-F238E27FC236}">
                      <a16:creationId xmlns:a16="http://schemas.microsoft.com/office/drawing/2014/main" id="{00000000-0008-0000-0B00-0000E0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5" name="Shape 183">
                  <a:extLst>
                    <a:ext uri="{FF2B5EF4-FFF2-40B4-BE49-F238E27FC236}">
                      <a16:creationId xmlns:a16="http://schemas.microsoft.com/office/drawing/2014/main" id="{00000000-0008-0000-0B00-0000E1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6" name="Shape 184">
                  <a:extLst>
                    <a:ext uri="{FF2B5EF4-FFF2-40B4-BE49-F238E27FC236}">
                      <a16:creationId xmlns:a16="http://schemas.microsoft.com/office/drawing/2014/main" id="{00000000-0008-0000-0B00-0000E2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227" name="Shape 2">
          <a:extLst>
            <a:ext uri="{FF2B5EF4-FFF2-40B4-BE49-F238E27FC236}">
              <a16:creationId xmlns:a16="http://schemas.microsoft.com/office/drawing/2014/main" id="{00000000-0008-0000-0B00-0000E3000000}"/>
            </a:ext>
          </a:extLst>
        </xdr:cNvPr>
        <xdr:cNvGrpSpPr/>
      </xdr:nvGrpSpPr>
      <xdr:grpSpPr>
        <a:xfrm>
          <a:off x="7134225" y="3600450"/>
          <a:ext cx="0" cy="161925"/>
          <a:chOff x="5346000" y="3699038"/>
          <a:chExt cx="0" cy="161925"/>
        </a:xfrm>
      </xdr:grpSpPr>
      <xdr:grpSp>
        <xdr:nvGrpSpPr>
          <xdr:cNvPr id="228" name="Shape 185">
            <a:extLst>
              <a:ext uri="{FF2B5EF4-FFF2-40B4-BE49-F238E27FC236}">
                <a16:creationId xmlns:a16="http://schemas.microsoft.com/office/drawing/2014/main" id="{00000000-0008-0000-0B00-0000E40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29" name="Shape 6">
              <a:extLst>
                <a:ext uri="{FF2B5EF4-FFF2-40B4-BE49-F238E27FC236}">
                  <a16:creationId xmlns:a16="http://schemas.microsoft.com/office/drawing/2014/main" id="{00000000-0008-0000-0B00-0000E5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0" name="Shape 186">
              <a:extLst>
                <a:ext uri="{FF2B5EF4-FFF2-40B4-BE49-F238E27FC236}">
                  <a16:creationId xmlns:a16="http://schemas.microsoft.com/office/drawing/2014/main" id="{00000000-0008-0000-0B00-0000E60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31" name="Shape 187">
                <a:extLst>
                  <a:ext uri="{FF2B5EF4-FFF2-40B4-BE49-F238E27FC236}">
                    <a16:creationId xmlns:a16="http://schemas.microsoft.com/office/drawing/2014/main" id="{00000000-0008-0000-0B00-0000E70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2" name="Shape 188">
                <a:extLst>
                  <a:ext uri="{FF2B5EF4-FFF2-40B4-BE49-F238E27FC236}">
                    <a16:creationId xmlns:a16="http://schemas.microsoft.com/office/drawing/2014/main" id="{00000000-0008-0000-0B00-0000E80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33" name="Shape 189">
                  <a:extLst>
                    <a:ext uri="{FF2B5EF4-FFF2-40B4-BE49-F238E27FC236}">
                      <a16:creationId xmlns:a16="http://schemas.microsoft.com/office/drawing/2014/main" id="{00000000-0008-0000-0B00-0000E9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34" name="Shape 190">
                  <a:extLst>
                    <a:ext uri="{FF2B5EF4-FFF2-40B4-BE49-F238E27FC236}">
                      <a16:creationId xmlns:a16="http://schemas.microsoft.com/office/drawing/2014/main" id="{00000000-0008-0000-0B00-0000EA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5" name="Shape 191">
                  <a:extLst>
                    <a:ext uri="{FF2B5EF4-FFF2-40B4-BE49-F238E27FC236}">
                      <a16:creationId xmlns:a16="http://schemas.microsoft.com/office/drawing/2014/main" id="{00000000-0008-0000-0B00-0000EB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6" name="Shape 192">
                  <a:extLst>
                    <a:ext uri="{FF2B5EF4-FFF2-40B4-BE49-F238E27FC236}">
                      <a16:creationId xmlns:a16="http://schemas.microsoft.com/office/drawing/2014/main" id="{00000000-0008-0000-0B00-0000EC0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7" name="Shape 193">
                  <a:extLst>
                    <a:ext uri="{FF2B5EF4-FFF2-40B4-BE49-F238E27FC236}">
                      <a16:creationId xmlns:a16="http://schemas.microsoft.com/office/drawing/2014/main" id="{00000000-0008-0000-0B00-0000ED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8" name="Shape 194">
                  <a:extLst>
                    <a:ext uri="{FF2B5EF4-FFF2-40B4-BE49-F238E27FC236}">
                      <a16:creationId xmlns:a16="http://schemas.microsoft.com/office/drawing/2014/main" id="{00000000-0008-0000-0B00-0000EE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9" name="Shape 195">
                  <a:extLst>
                    <a:ext uri="{FF2B5EF4-FFF2-40B4-BE49-F238E27FC236}">
                      <a16:creationId xmlns:a16="http://schemas.microsoft.com/office/drawing/2014/main" id="{00000000-0008-0000-0B00-0000EF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240" name="Shape 2">
          <a:extLst>
            <a:ext uri="{FF2B5EF4-FFF2-40B4-BE49-F238E27FC236}">
              <a16:creationId xmlns:a16="http://schemas.microsoft.com/office/drawing/2014/main" id="{00000000-0008-0000-0B00-0000F0000000}"/>
            </a:ext>
          </a:extLst>
        </xdr:cNvPr>
        <xdr:cNvGrpSpPr/>
      </xdr:nvGrpSpPr>
      <xdr:grpSpPr>
        <a:xfrm>
          <a:off x="7134225" y="3600450"/>
          <a:ext cx="0" cy="161925"/>
          <a:chOff x="5346000" y="3699038"/>
          <a:chExt cx="0" cy="161925"/>
        </a:xfrm>
      </xdr:grpSpPr>
      <xdr:grpSp>
        <xdr:nvGrpSpPr>
          <xdr:cNvPr id="241" name="Shape 196">
            <a:extLst>
              <a:ext uri="{FF2B5EF4-FFF2-40B4-BE49-F238E27FC236}">
                <a16:creationId xmlns:a16="http://schemas.microsoft.com/office/drawing/2014/main" id="{00000000-0008-0000-0B00-0000F10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42" name="Shape 6">
              <a:extLst>
                <a:ext uri="{FF2B5EF4-FFF2-40B4-BE49-F238E27FC236}">
                  <a16:creationId xmlns:a16="http://schemas.microsoft.com/office/drawing/2014/main" id="{00000000-0008-0000-0B00-0000F2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3" name="Shape 197">
              <a:extLst>
                <a:ext uri="{FF2B5EF4-FFF2-40B4-BE49-F238E27FC236}">
                  <a16:creationId xmlns:a16="http://schemas.microsoft.com/office/drawing/2014/main" id="{00000000-0008-0000-0B00-0000F30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44" name="Shape 198">
                <a:extLst>
                  <a:ext uri="{FF2B5EF4-FFF2-40B4-BE49-F238E27FC236}">
                    <a16:creationId xmlns:a16="http://schemas.microsoft.com/office/drawing/2014/main" id="{00000000-0008-0000-0B00-0000F40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5" name="Shape 199">
                <a:extLst>
                  <a:ext uri="{FF2B5EF4-FFF2-40B4-BE49-F238E27FC236}">
                    <a16:creationId xmlns:a16="http://schemas.microsoft.com/office/drawing/2014/main" id="{00000000-0008-0000-0B00-0000F50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46" name="Shape 200">
                  <a:extLst>
                    <a:ext uri="{FF2B5EF4-FFF2-40B4-BE49-F238E27FC236}">
                      <a16:creationId xmlns:a16="http://schemas.microsoft.com/office/drawing/2014/main" id="{00000000-0008-0000-0B00-0000F6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47" name="Shape 201">
                  <a:extLst>
                    <a:ext uri="{FF2B5EF4-FFF2-40B4-BE49-F238E27FC236}">
                      <a16:creationId xmlns:a16="http://schemas.microsoft.com/office/drawing/2014/main" id="{00000000-0008-0000-0B00-0000F7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8" name="Shape 202">
                  <a:extLst>
                    <a:ext uri="{FF2B5EF4-FFF2-40B4-BE49-F238E27FC236}">
                      <a16:creationId xmlns:a16="http://schemas.microsoft.com/office/drawing/2014/main" id="{00000000-0008-0000-0B00-0000F8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9" name="Shape 203">
                  <a:extLst>
                    <a:ext uri="{FF2B5EF4-FFF2-40B4-BE49-F238E27FC236}">
                      <a16:creationId xmlns:a16="http://schemas.microsoft.com/office/drawing/2014/main" id="{00000000-0008-0000-0B00-0000F90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0" name="Shape 204">
                  <a:extLst>
                    <a:ext uri="{FF2B5EF4-FFF2-40B4-BE49-F238E27FC236}">
                      <a16:creationId xmlns:a16="http://schemas.microsoft.com/office/drawing/2014/main" id="{00000000-0008-0000-0B00-0000FA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1" name="Shape 205">
                  <a:extLst>
                    <a:ext uri="{FF2B5EF4-FFF2-40B4-BE49-F238E27FC236}">
                      <a16:creationId xmlns:a16="http://schemas.microsoft.com/office/drawing/2014/main" id="{00000000-0008-0000-0B00-0000FB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2" name="Shape 206">
                  <a:extLst>
                    <a:ext uri="{FF2B5EF4-FFF2-40B4-BE49-F238E27FC236}">
                      <a16:creationId xmlns:a16="http://schemas.microsoft.com/office/drawing/2014/main" id="{00000000-0008-0000-0B00-0000FC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253" name="Shape 2">
          <a:extLst>
            <a:ext uri="{FF2B5EF4-FFF2-40B4-BE49-F238E27FC236}">
              <a16:creationId xmlns:a16="http://schemas.microsoft.com/office/drawing/2014/main" id="{00000000-0008-0000-0B00-0000FD000000}"/>
            </a:ext>
          </a:extLst>
        </xdr:cNvPr>
        <xdr:cNvGrpSpPr/>
      </xdr:nvGrpSpPr>
      <xdr:grpSpPr>
        <a:xfrm>
          <a:off x="7134225" y="3600450"/>
          <a:ext cx="0" cy="161925"/>
          <a:chOff x="5346000" y="3699038"/>
          <a:chExt cx="0" cy="161925"/>
        </a:xfrm>
      </xdr:grpSpPr>
      <xdr:grpSp>
        <xdr:nvGrpSpPr>
          <xdr:cNvPr id="254" name="Shape 207">
            <a:extLst>
              <a:ext uri="{FF2B5EF4-FFF2-40B4-BE49-F238E27FC236}">
                <a16:creationId xmlns:a16="http://schemas.microsoft.com/office/drawing/2014/main" id="{00000000-0008-0000-0B00-0000FE0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55" name="Shape 6">
              <a:extLst>
                <a:ext uri="{FF2B5EF4-FFF2-40B4-BE49-F238E27FC236}">
                  <a16:creationId xmlns:a16="http://schemas.microsoft.com/office/drawing/2014/main" id="{00000000-0008-0000-0B00-0000FF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6" name="Shape 208">
              <a:extLst>
                <a:ext uri="{FF2B5EF4-FFF2-40B4-BE49-F238E27FC236}">
                  <a16:creationId xmlns:a16="http://schemas.microsoft.com/office/drawing/2014/main" id="{00000000-0008-0000-0B00-0000000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57" name="Shape 209">
                <a:extLst>
                  <a:ext uri="{FF2B5EF4-FFF2-40B4-BE49-F238E27FC236}">
                    <a16:creationId xmlns:a16="http://schemas.microsoft.com/office/drawing/2014/main" id="{00000000-0008-0000-0B00-000001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8" name="Shape 210">
                <a:extLst>
                  <a:ext uri="{FF2B5EF4-FFF2-40B4-BE49-F238E27FC236}">
                    <a16:creationId xmlns:a16="http://schemas.microsoft.com/office/drawing/2014/main" id="{00000000-0008-0000-0B00-0000020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59" name="Shape 211">
                  <a:extLst>
                    <a:ext uri="{FF2B5EF4-FFF2-40B4-BE49-F238E27FC236}">
                      <a16:creationId xmlns:a16="http://schemas.microsoft.com/office/drawing/2014/main" id="{00000000-0008-0000-0B00-000003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60" name="Shape 212">
                  <a:extLst>
                    <a:ext uri="{FF2B5EF4-FFF2-40B4-BE49-F238E27FC236}">
                      <a16:creationId xmlns:a16="http://schemas.microsoft.com/office/drawing/2014/main" id="{00000000-0008-0000-0B00-000004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1" name="Shape 213">
                  <a:extLst>
                    <a:ext uri="{FF2B5EF4-FFF2-40B4-BE49-F238E27FC236}">
                      <a16:creationId xmlns:a16="http://schemas.microsoft.com/office/drawing/2014/main" id="{00000000-0008-0000-0B00-000005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2" name="Shape 214">
                  <a:extLst>
                    <a:ext uri="{FF2B5EF4-FFF2-40B4-BE49-F238E27FC236}">
                      <a16:creationId xmlns:a16="http://schemas.microsoft.com/office/drawing/2014/main" id="{00000000-0008-0000-0B00-000006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3" name="Shape 215">
                  <a:extLst>
                    <a:ext uri="{FF2B5EF4-FFF2-40B4-BE49-F238E27FC236}">
                      <a16:creationId xmlns:a16="http://schemas.microsoft.com/office/drawing/2014/main" id="{00000000-0008-0000-0B00-000007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4" name="Shape 216">
                  <a:extLst>
                    <a:ext uri="{FF2B5EF4-FFF2-40B4-BE49-F238E27FC236}">
                      <a16:creationId xmlns:a16="http://schemas.microsoft.com/office/drawing/2014/main" id="{00000000-0008-0000-0B00-000008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5" name="Shape 217">
                  <a:extLst>
                    <a:ext uri="{FF2B5EF4-FFF2-40B4-BE49-F238E27FC236}">
                      <a16:creationId xmlns:a16="http://schemas.microsoft.com/office/drawing/2014/main" id="{00000000-0008-0000-0B00-000009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266" name="Shape 2">
          <a:extLst>
            <a:ext uri="{FF2B5EF4-FFF2-40B4-BE49-F238E27FC236}">
              <a16:creationId xmlns:a16="http://schemas.microsoft.com/office/drawing/2014/main" id="{00000000-0008-0000-0B00-00000A010000}"/>
            </a:ext>
          </a:extLst>
        </xdr:cNvPr>
        <xdr:cNvGrpSpPr/>
      </xdr:nvGrpSpPr>
      <xdr:grpSpPr>
        <a:xfrm>
          <a:off x="7134225" y="3600450"/>
          <a:ext cx="0" cy="161925"/>
          <a:chOff x="5346000" y="3699038"/>
          <a:chExt cx="0" cy="161925"/>
        </a:xfrm>
      </xdr:grpSpPr>
      <xdr:grpSp>
        <xdr:nvGrpSpPr>
          <xdr:cNvPr id="267" name="Shape 218">
            <a:extLst>
              <a:ext uri="{FF2B5EF4-FFF2-40B4-BE49-F238E27FC236}">
                <a16:creationId xmlns:a16="http://schemas.microsoft.com/office/drawing/2014/main" id="{00000000-0008-0000-0B00-00000B0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68" name="Shape 6">
              <a:extLst>
                <a:ext uri="{FF2B5EF4-FFF2-40B4-BE49-F238E27FC236}">
                  <a16:creationId xmlns:a16="http://schemas.microsoft.com/office/drawing/2014/main" id="{00000000-0008-0000-0B00-00000C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9" name="Shape 219">
              <a:extLst>
                <a:ext uri="{FF2B5EF4-FFF2-40B4-BE49-F238E27FC236}">
                  <a16:creationId xmlns:a16="http://schemas.microsoft.com/office/drawing/2014/main" id="{00000000-0008-0000-0B00-00000D0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70" name="Shape 220">
                <a:extLst>
                  <a:ext uri="{FF2B5EF4-FFF2-40B4-BE49-F238E27FC236}">
                    <a16:creationId xmlns:a16="http://schemas.microsoft.com/office/drawing/2014/main" id="{00000000-0008-0000-0B00-00000E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1" name="Shape 221">
                <a:extLst>
                  <a:ext uri="{FF2B5EF4-FFF2-40B4-BE49-F238E27FC236}">
                    <a16:creationId xmlns:a16="http://schemas.microsoft.com/office/drawing/2014/main" id="{00000000-0008-0000-0B00-00000F0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72" name="Shape 222">
                  <a:extLst>
                    <a:ext uri="{FF2B5EF4-FFF2-40B4-BE49-F238E27FC236}">
                      <a16:creationId xmlns:a16="http://schemas.microsoft.com/office/drawing/2014/main" id="{00000000-0008-0000-0B00-000010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73" name="Shape 223">
                  <a:extLst>
                    <a:ext uri="{FF2B5EF4-FFF2-40B4-BE49-F238E27FC236}">
                      <a16:creationId xmlns:a16="http://schemas.microsoft.com/office/drawing/2014/main" id="{00000000-0008-0000-0B00-000011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4" name="Shape 224">
                  <a:extLst>
                    <a:ext uri="{FF2B5EF4-FFF2-40B4-BE49-F238E27FC236}">
                      <a16:creationId xmlns:a16="http://schemas.microsoft.com/office/drawing/2014/main" id="{00000000-0008-0000-0B00-000012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5" name="Shape 225">
                  <a:extLst>
                    <a:ext uri="{FF2B5EF4-FFF2-40B4-BE49-F238E27FC236}">
                      <a16:creationId xmlns:a16="http://schemas.microsoft.com/office/drawing/2014/main" id="{00000000-0008-0000-0B00-000013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6" name="Shape 226">
                  <a:extLst>
                    <a:ext uri="{FF2B5EF4-FFF2-40B4-BE49-F238E27FC236}">
                      <a16:creationId xmlns:a16="http://schemas.microsoft.com/office/drawing/2014/main" id="{00000000-0008-0000-0B00-000014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7" name="Shape 227">
                  <a:extLst>
                    <a:ext uri="{FF2B5EF4-FFF2-40B4-BE49-F238E27FC236}">
                      <a16:creationId xmlns:a16="http://schemas.microsoft.com/office/drawing/2014/main" id="{00000000-0008-0000-0B00-000015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8" name="Shape 228">
                  <a:extLst>
                    <a:ext uri="{FF2B5EF4-FFF2-40B4-BE49-F238E27FC236}">
                      <a16:creationId xmlns:a16="http://schemas.microsoft.com/office/drawing/2014/main" id="{00000000-0008-0000-0B00-000016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279" name="Shape 2">
          <a:extLst>
            <a:ext uri="{FF2B5EF4-FFF2-40B4-BE49-F238E27FC236}">
              <a16:creationId xmlns:a16="http://schemas.microsoft.com/office/drawing/2014/main" id="{00000000-0008-0000-0B00-000017010000}"/>
            </a:ext>
          </a:extLst>
        </xdr:cNvPr>
        <xdr:cNvGrpSpPr/>
      </xdr:nvGrpSpPr>
      <xdr:grpSpPr>
        <a:xfrm>
          <a:off x="7134225" y="3600450"/>
          <a:ext cx="0" cy="161925"/>
          <a:chOff x="5346000" y="3699038"/>
          <a:chExt cx="0" cy="161925"/>
        </a:xfrm>
      </xdr:grpSpPr>
      <xdr:grpSp>
        <xdr:nvGrpSpPr>
          <xdr:cNvPr id="280" name="Shape 229">
            <a:extLst>
              <a:ext uri="{FF2B5EF4-FFF2-40B4-BE49-F238E27FC236}">
                <a16:creationId xmlns:a16="http://schemas.microsoft.com/office/drawing/2014/main" id="{00000000-0008-0000-0B00-0000180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81" name="Shape 6">
              <a:extLst>
                <a:ext uri="{FF2B5EF4-FFF2-40B4-BE49-F238E27FC236}">
                  <a16:creationId xmlns:a16="http://schemas.microsoft.com/office/drawing/2014/main" id="{00000000-0008-0000-0B00-000019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2" name="Shape 230">
              <a:extLst>
                <a:ext uri="{FF2B5EF4-FFF2-40B4-BE49-F238E27FC236}">
                  <a16:creationId xmlns:a16="http://schemas.microsoft.com/office/drawing/2014/main" id="{00000000-0008-0000-0B00-00001A0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83" name="Shape 231">
                <a:extLst>
                  <a:ext uri="{FF2B5EF4-FFF2-40B4-BE49-F238E27FC236}">
                    <a16:creationId xmlns:a16="http://schemas.microsoft.com/office/drawing/2014/main" id="{00000000-0008-0000-0B00-00001B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4" name="Shape 232">
                <a:extLst>
                  <a:ext uri="{FF2B5EF4-FFF2-40B4-BE49-F238E27FC236}">
                    <a16:creationId xmlns:a16="http://schemas.microsoft.com/office/drawing/2014/main" id="{00000000-0008-0000-0B00-00001C0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85" name="Shape 233">
                  <a:extLst>
                    <a:ext uri="{FF2B5EF4-FFF2-40B4-BE49-F238E27FC236}">
                      <a16:creationId xmlns:a16="http://schemas.microsoft.com/office/drawing/2014/main" id="{00000000-0008-0000-0B00-00001D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86" name="Shape 234">
                  <a:extLst>
                    <a:ext uri="{FF2B5EF4-FFF2-40B4-BE49-F238E27FC236}">
                      <a16:creationId xmlns:a16="http://schemas.microsoft.com/office/drawing/2014/main" id="{00000000-0008-0000-0B00-00001E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7" name="Shape 235">
                  <a:extLst>
                    <a:ext uri="{FF2B5EF4-FFF2-40B4-BE49-F238E27FC236}">
                      <a16:creationId xmlns:a16="http://schemas.microsoft.com/office/drawing/2014/main" id="{00000000-0008-0000-0B00-00001F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8" name="Shape 236">
                  <a:extLst>
                    <a:ext uri="{FF2B5EF4-FFF2-40B4-BE49-F238E27FC236}">
                      <a16:creationId xmlns:a16="http://schemas.microsoft.com/office/drawing/2014/main" id="{00000000-0008-0000-0B00-000020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9" name="Shape 237">
                  <a:extLst>
                    <a:ext uri="{FF2B5EF4-FFF2-40B4-BE49-F238E27FC236}">
                      <a16:creationId xmlns:a16="http://schemas.microsoft.com/office/drawing/2014/main" id="{00000000-0008-0000-0B00-000021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0" name="Shape 238">
                  <a:extLst>
                    <a:ext uri="{FF2B5EF4-FFF2-40B4-BE49-F238E27FC236}">
                      <a16:creationId xmlns:a16="http://schemas.microsoft.com/office/drawing/2014/main" id="{00000000-0008-0000-0B00-000022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1" name="Shape 239">
                  <a:extLst>
                    <a:ext uri="{FF2B5EF4-FFF2-40B4-BE49-F238E27FC236}">
                      <a16:creationId xmlns:a16="http://schemas.microsoft.com/office/drawing/2014/main" id="{00000000-0008-0000-0B00-000023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292" name="Shape 2">
          <a:extLst>
            <a:ext uri="{FF2B5EF4-FFF2-40B4-BE49-F238E27FC236}">
              <a16:creationId xmlns:a16="http://schemas.microsoft.com/office/drawing/2014/main" id="{00000000-0008-0000-0B00-000024010000}"/>
            </a:ext>
          </a:extLst>
        </xdr:cNvPr>
        <xdr:cNvGrpSpPr/>
      </xdr:nvGrpSpPr>
      <xdr:grpSpPr>
        <a:xfrm>
          <a:off x="7134225" y="3600450"/>
          <a:ext cx="0" cy="161925"/>
          <a:chOff x="5346000" y="3699038"/>
          <a:chExt cx="0" cy="161925"/>
        </a:xfrm>
      </xdr:grpSpPr>
      <xdr:grpSp>
        <xdr:nvGrpSpPr>
          <xdr:cNvPr id="293" name="Shape 240">
            <a:extLst>
              <a:ext uri="{FF2B5EF4-FFF2-40B4-BE49-F238E27FC236}">
                <a16:creationId xmlns:a16="http://schemas.microsoft.com/office/drawing/2014/main" id="{00000000-0008-0000-0B00-0000250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94" name="Shape 6">
              <a:extLst>
                <a:ext uri="{FF2B5EF4-FFF2-40B4-BE49-F238E27FC236}">
                  <a16:creationId xmlns:a16="http://schemas.microsoft.com/office/drawing/2014/main" id="{00000000-0008-0000-0B00-000026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5" name="Shape 241">
              <a:extLst>
                <a:ext uri="{FF2B5EF4-FFF2-40B4-BE49-F238E27FC236}">
                  <a16:creationId xmlns:a16="http://schemas.microsoft.com/office/drawing/2014/main" id="{00000000-0008-0000-0B00-0000270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96" name="Shape 242">
                <a:extLst>
                  <a:ext uri="{FF2B5EF4-FFF2-40B4-BE49-F238E27FC236}">
                    <a16:creationId xmlns:a16="http://schemas.microsoft.com/office/drawing/2014/main" id="{00000000-0008-0000-0B00-000028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7" name="Shape 243">
                <a:extLst>
                  <a:ext uri="{FF2B5EF4-FFF2-40B4-BE49-F238E27FC236}">
                    <a16:creationId xmlns:a16="http://schemas.microsoft.com/office/drawing/2014/main" id="{00000000-0008-0000-0B00-0000290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98" name="Shape 244">
                  <a:extLst>
                    <a:ext uri="{FF2B5EF4-FFF2-40B4-BE49-F238E27FC236}">
                      <a16:creationId xmlns:a16="http://schemas.microsoft.com/office/drawing/2014/main" id="{00000000-0008-0000-0B00-00002A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99" name="Shape 245">
                  <a:extLst>
                    <a:ext uri="{FF2B5EF4-FFF2-40B4-BE49-F238E27FC236}">
                      <a16:creationId xmlns:a16="http://schemas.microsoft.com/office/drawing/2014/main" id="{00000000-0008-0000-0B00-00002B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0" name="Shape 246">
                  <a:extLst>
                    <a:ext uri="{FF2B5EF4-FFF2-40B4-BE49-F238E27FC236}">
                      <a16:creationId xmlns:a16="http://schemas.microsoft.com/office/drawing/2014/main" id="{00000000-0008-0000-0B00-00002C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1" name="Shape 247">
                  <a:extLst>
                    <a:ext uri="{FF2B5EF4-FFF2-40B4-BE49-F238E27FC236}">
                      <a16:creationId xmlns:a16="http://schemas.microsoft.com/office/drawing/2014/main" id="{00000000-0008-0000-0B00-00002D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2" name="Shape 248">
                  <a:extLst>
                    <a:ext uri="{FF2B5EF4-FFF2-40B4-BE49-F238E27FC236}">
                      <a16:creationId xmlns:a16="http://schemas.microsoft.com/office/drawing/2014/main" id="{00000000-0008-0000-0B00-00002E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3" name="Shape 249">
                  <a:extLst>
                    <a:ext uri="{FF2B5EF4-FFF2-40B4-BE49-F238E27FC236}">
                      <a16:creationId xmlns:a16="http://schemas.microsoft.com/office/drawing/2014/main" id="{00000000-0008-0000-0B00-00002F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4" name="Shape 250">
                  <a:extLst>
                    <a:ext uri="{FF2B5EF4-FFF2-40B4-BE49-F238E27FC236}">
                      <a16:creationId xmlns:a16="http://schemas.microsoft.com/office/drawing/2014/main" id="{00000000-0008-0000-0B00-000030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305" name="Shape 2">
          <a:extLst>
            <a:ext uri="{FF2B5EF4-FFF2-40B4-BE49-F238E27FC236}">
              <a16:creationId xmlns:a16="http://schemas.microsoft.com/office/drawing/2014/main" id="{00000000-0008-0000-0B00-000031010000}"/>
            </a:ext>
          </a:extLst>
        </xdr:cNvPr>
        <xdr:cNvGrpSpPr/>
      </xdr:nvGrpSpPr>
      <xdr:grpSpPr>
        <a:xfrm>
          <a:off x="7134225" y="3600450"/>
          <a:ext cx="0" cy="161925"/>
          <a:chOff x="5346000" y="3699038"/>
          <a:chExt cx="0" cy="161925"/>
        </a:xfrm>
      </xdr:grpSpPr>
      <xdr:grpSp>
        <xdr:nvGrpSpPr>
          <xdr:cNvPr id="306" name="Shape 251">
            <a:extLst>
              <a:ext uri="{FF2B5EF4-FFF2-40B4-BE49-F238E27FC236}">
                <a16:creationId xmlns:a16="http://schemas.microsoft.com/office/drawing/2014/main" id="{00000000-0008-0000-0B00-0000320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07" name="Shape 6">
              <a:extLst>
                <a:ext uri="{FF2B5EF4-FFF2-40B4-BE49-F238E27FC236}">
                  <a16:creationId xmlns:a16="http://schemas.microsoft.com/office/drawing/2014/main" id="{00000000-0008-0000-0B00-000033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08" name="Shape 252">
              <a:extLst>
                <a:ext uri="{FF2B5EF4-FFF2-40B4-BE49-F238E27FC236}">
                  <a16:creationId xmlns:a16="http://schemas.microsoft.com/office/drawing/2014/main" id="{00000000-0008-0000-0B00-0000340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09" name="Shape 253">
                <a:extLst>
                  <a:ext uri="{FF2B5EF4-FFF2-40B4-BE49-F238E27FC236}">
                    <a16:creationId xmlns:a16="http://schemas.microsoft.com/office/drawing/2014/main" id="{00000000-0008-0000-0B00-000035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0" name="Shape 254">
                <a:extLst>
                  <a:ext uri="{FF2B5EF4-FFF2-40B4-BE49-F238E27FC236}">
                    <a16:creationId xmlns:a16="http://schemas.microsoft.com/office/drawing/2014/main" id="{00000000-0008-0000-0B00-0000360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11" name="Shape 255">
                  <a:extLst>
                    <a:ext uri="{FF2B5EF4-FFF2-40B4-BE49-F238E27FC236}">
                      <a16:creationId xmlns:a16="http://schemas.microsoft.com/office/drawing/2014/main" id="{00000000-0008-0000-0B00-000037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12" name="Shape 256">
                  <a:extLst>
                    <a:ext uri="{FF2B5EF4-FFF2-40B4-BE49-F238E27FC236}">
                      <a16:creationId xmlns:a16="http://schemas.microsoft.com/office/drawing/2014/main" id="{00000000-0008-0000-0B00-000038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3" name="Shape 257">
                  <a:extLst>
                    <a:ext uri="{FF2B5EF4-FFF2-40B4-BE49-F238E27FC236}">
                      <a16:creationId xmlns:a16="http://schemas.microsoft.com/office/drawing/2014/main" id="{00000000-0008-0000-0B00-000039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4" name="Shape 258">
                  <a:extLst>
                    <a:ext uri="{FF2B5EF4-FFF2-40B4-BE49-F238E27FC236}">
                      <a16:creationId xmlns:a16="http://schemas.microsoft.com/office/drawing/2014/main" id="{00000000-0008-0000-0B00-00003A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5" name="Shape 259">
                  <a:extLst>
                    <a:ext uri="{FF2B5EF4-FFF2-40B4-BE49-F238E27FC236}">
                      <a16:creationId xmlns:a16="http://schemas.microsoft.com/office/drawing/2014/main" id="{00000000-0008-0000-0B00-00003B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6" name="Shape 260">
                  <a:extLst>
                    <a:ext uri="{FF2B5EF4-FFF2-40B4-BE49-F238E27FC236}">
                      <a16:creationId xmlns:a16="http://schemas.microsoft.com/office/drawing/2014/main" id="{00000000-0008-0000-0B00-00003C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7" name="Shape 261">
                  <a:extLst>
                    <a:ext uri="{FF2B5EF4-FFF2-40B4-BE49-F238E27FC236}">
                      <a16:creationId xmlns:a16="http://schemas.microsoft.com/office/drawing/2014/main" id="{00000000-0008-0000-0B00-00003D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318" name="Shape 2">
          <a:extLst>
            <a:ext uri="{FF2B5EF4-FFF2-40B4-BE49-F238E27FC236}">
              <a16:creationId xmlns:a16="http://schemas.microsoft.com/office/drawing/2014/main" id="{00000000-0008-0000-0B00-00003E010000}"/>
            </a:ext>
          </a:extLst>
        </xdr:cNvPr>
        <xdr:cNvGrpSpPr/>
      </xdr:nvGrpSpPr>
      <xdr:grpSpPr>
        <a:xfrm>
          <a:off x="7134225" y="3600450"/>
          <a:ext cx="0" cy="161925"/>
          <a:chOff x="5346000" y="3699038"/>
          <a:chExt cx="0" cy="161925"/>
        </a:xfrm>
      </xdr:grpSpPr>
      <xdr:grpSp>
        <xdr:nvGrpSpPr>
          <xdr:cNvPr id="319" name="Shape 262">
            <a:extLst>
              <a:ext uri="{FF2B5EF4-FFF2-40B4-BE49-F238E27FC236}">
                <a16:creationId xmlns:a16="http://schemas.microsoft.com/office/drawing/2014/main" id="{00000000-0008-0000-0B00-00003F0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20" name="Shape 6">
              <a:extLst>
                <a:ext uri="{FF2B5EF4-FFF2-40B4-BE49-F238E27FC236}">
                  <a16:creationId xmlns:a16="http://schemas.microsoft.com/office/drawing/2014/main" id="{00000000-0008-0000-0B00-000040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1" name="Shape 263">
              <a:extLst>
                <a:ext uri="{FF2B5EF4-FFF2-40B4-BE49-F238E27FC236}">
                  <a16:creationId xmlns:a16="http://schemas.microsoft.com/office/drawing/2014/main" id="{00000000-0008-0000-0B00-0000410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22" name="Shape 264">
                <a:extLst>
                  <a:ext uri="{FF2B5EF4-FFF2-40B4-BE49-F238E27FC236}">
                    <a16:creationId xmlns:a16="http://schemas.microsoft.com/office/drawing/2014/main" id="{00000000-0008-0000-0B00-000042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23" name="Shape 265">
                <a:extLst>
                  <a:ext uri="{FF2B5EF4-FFF2-40B4-BE49-F238E27FC236}">
                    <a16:creationId xmlns:a16="http://schemas.microsoft.com/office/drawing/2014/main" id="{00000000-0008-0000-0B00-0000430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24" name="Shape 266">
                  <a:extLst>
                    <a:ext uri="{FF2B5EF4-FFF2-40B4-BE49-F238E27FC236}">
                      <a16:creationId xmlns:a16="http://schemas.microsoft.com/office/drawing/2014/main" id="{00000000-0008-0000-0B00-000044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25" name="Shape 267">
                  <a:extLst>
                    <a:ext uri="{FF2B5EF4-FFF2-40B4-BE49-F238E27FC236}">
                      <a16:creationId xmlns:a16="http://schemas.microsoft.com/office/drawing/2014/main" id="{00000000-0008-0000-0B00-000045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6" name="Shape 268">
                  <a:extLst>
                    <a:ext uri="{FF2B5EF4-FFF2-40B4-BE49-F238E27FC236}">
                      <a16:creationId xmlns:a16="http://schemas.microsoft.com/office/drawing/2014/main" id="{00000000-0008-0000-0B00-000046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7" name="Shape 269">
                  <a:extLst>
                    <a:ext uri="{FF2B5EF4-FFF2-40B4-BE49-F238E27FC236}">
                      <a16:creationId xmlns:a16="http://schemas.microsoft.com/office/drawing/2014/main" id="{00000000-0008-0000-0B00-000047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8" name="Shape 270">
                  <a:extLst>
                    <a:ext uri="{FF2B5EF4-FFF2-40B4-BE49-F238E27FC236}">
                      <a16:creationId xmlns:a16="http://schemas.microsoft.com/office/drawing/2014/main" id="{00000000-0008-0000-0B00-000048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9" name="Shape 271">
                  <a:extLst>
                    <a:ext uri="{FF2B5EF4-FFF2-40B4-BE49-F238E27FC236}">
                      <a16:creationId xmlns:a16="http://schemas.microsoft.com/office/drawing/2014/main" id="{00000000-0008-0000-0B00-000049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0" name="Shape 272">
                  <a:extLst>
                    <a:ext uri="{FF2B5EF4-FFF2-40B4-BE49-F238E27FC236}">
                      <a16:creationId xmlns:a16="http://schemas.microsoft.com/office/drawing/2014/main" id="{00000000-0008-0000-0B00-00004A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331" name="Shape 2">
          <a:extLst>
            <a:ext uri="{FF2B5EF4-FFF2-40B4-BE49-F238E27FC236}">
              <a16:creationId xmlns:a16="http://schemas.microsoft.com/office/drawing/2014/main" id="{00000000-0008-0000-0B00-00004B010000}"/>
            </a:ext>
          </a:extLst>
        </xdr:cNvPr>
        <xdr:cNvGrpSpPr/>
      </xdr:nvGrpSpPr>
      <xdr:grpSpPr>
        <a:xfrm>
          <a:off x="7134225" y="3600450"/>
          <a:ext cx="0" cy="161925"/>
          <a:chOff x="5346000" y="3699038"/>
          <a:chExt cx="0" cy="161925"/>
        </a:xfrm>
      </xdr:grpSpPr>
      <xdr:grpSp>
        <xdr:nvGrpSpPr>
          <xdr:cNvPr id="332" name="Shape 273">
            <a:extLst>
              <a:ext uri="{FF2B5EF4-FFF2-40B4-BE49-F238E27FC236}">
                <a16:creationId xmlns:a16="http://schemas.microsoft.com/office/drawing/2014/main" id="{00000000-0008-0000-0B00-00004C0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33" name="Shape 6">
              <a:extLst>
                <a:ext uri="{FF2B5EF4-FFF2-40B4-BE49-F238E27FC236}">
                  <a16:creationId xmlns:a16="http://schemas.microsoft.com/office/drawing/2014/main" id="{00000000-0008-0000-0B00-00004D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4" name="Shape 274">
              <a:extLst>
                <a:ext uri="{FF2B5EF4-FFF2-40B4-BE49-F238E27FC236}">
                  <a16:creationId xmlns:a16="http://schemas.microsoft.com/office/drawing/2014/main" id="{00000000-0008-0000-0B00-00004E0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35" name="Shape 275">
                <a:extLst>
                  <a:ext uri="{FF2B5EF4-FFF2-40B4-BE49-F238E27FC236}">
                    <a16:creationId xmlns:a16="http://schemas.microsoft.com/office/drawing/2014/main" id="{00000000-0008-0000-0B00-00004F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6" name="Shape 276">
                <a:extLst>
                  <a:ext uri="{FF2B5EF4-FFF2-40B4-BE49-F238E27FC236}">
                    <a16:creationId xmlns:a16="http://schemas.microsoft.com/office/drawing/2014/main" id="{00000000-0008-0000-0B00-0000500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37" name="Shape 277">
                  <a:extLst>
                    <a:ext uri="{FF2B5EF4-FFF2-40B4-BE49-F238E27FC236}">
                      <a16:creationId xmlns:a16="http://schemas.microsoft.com/office/drawing/2014/main" id="{00000000-0008-0000-0B00-000051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38" name="Shape 278">
                  <a:extLst>
                    <a:ext uri="{FF2B5EF4-FFF2-40B4-BE49-F238E27FC236}">
                      <a16:creationId xmlns:a16="http://schemas.microsoft.com/office/drawing/2014/main" id="{00000000-0008-0000-0B00-000052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9" name="Shape 279">
                  <a:extLst>
                    <a:ext uri="{FF2B5EF4-FFF2-40B4-BE49-F238E27FC236}">
                      <a16:creationId xmlns:a16="http://schemas.microsoft.com/office/drawing/2014/main" id="{00000000-0008-0000-0B00-000053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0" name="Shape 280">
                  <a:extLst>
                    <a:ext uri="{FF2B5EF4-FFF2-40B4-BE49-F238E27FC236}">
                      <a16:creationId xmlns:a16="http://schemas.microsoft.com/office/drawing/2014/main" id="{00000000-0008-0000-0B00-000054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1" name="Shape 281">
                  <a:extLst>
                    <a:ext uri="{FF2B5EF4-FFF2-40B4-BE49-F238E27FC236}">
                      <a16:creationId xmlns:a16="http://schemas.microsoft.com/office/drawing/2014/main" id="{00000000-0008-0000-0B00-000055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2" name="Shape 282">
                  <a:extLst>
                    <a:ext uri="{FF2B5EF4-FFF2-40B4-BE49-F238E27FC236}">
                      <a16:creationId xmlns:a16="http://schemas.microsoft.com/office/drawing/2014/main" id="{00000000-0008-0000-0B00-000056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3" name="Shape 283">
                  <a:extLst>
                    <a:ext uri="{FF2B5EF4-FFF2-40B4-BE49-F238E27FC236}">
                      <a16:creationId xmlns:a16="http://schemas.microsoft.com/office/drawing/2014/main" id="{00000000-0008-0000-0B00-000057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344" name="Shape 2">
          <a:extLst>
            <a:ext uri="{FF2B5EF4-FFF2-40B4-BE49-F238E27FC236}">
              <a16:creationId xmlns:a16="http://schemas.microsoft.com/office/drawing/2014/main" id="{00000000-0008-0000-0B00-000058010000}"/>
            </a:ext>
          </a:extLst>
        </xdr:cNvPr>
        <xdr:cNvGrpSpPr/>
      </xdr:nvGrpSpPr>
      <xdr:grpSpPr>
        <a:xfrm>
          <a:off x="7134225" y="3600450"/>
          <a:ext cx="0" cy="161925"/>
          <a:chOff x="5346000" y="3699038"/>
          <a:chExt cx="0" cy="161925"/>
        </a:xfrm>
      </xdr:grpSpPr>
      <xdr:grpSp>
        <xdr:nvGrpSpPr>
          <xdr:cNvPr id="345" name="Shape 284">
            <a:extLst>
              <a:ext uri="{FF2B5EF4-FFF2-40B4-BE49-F238E27FC236}">
                <a16:creationId xmlns:a16="http://schemas.microsoft.com/office/drawing/2014/main" id="{00000000-0008-0000-0B00-0000590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46" name="Shape 6">
              <a:extLst>
                <a:ext uri="{FF2B5EF4-FFF2-40B4-BE49-F238E27FC236}">
                  <a16:creationId xmlns:a16="http://schemas.microsoft.com/office/drawing/2014/main" id="{00000000-0008-0000-0B00-00005A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47" name="Shape 285">
              <a:extLst>
                <a:ext uri="{FF2B5EF4-FFF2-40B4-BE49-F238E27FC236}">
                  <a16:creationId xmlns:a16="http://schemas.microsoft.com/office/drawing/2014/main" id="{00000000-0008-0000-0B00-00005B0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48" name="Shape 286">
                <a:extLst>
                  <a:ext uri="{FF2B5EF4-FFF2-40B4-BE49-F238E27FC236}">
                    <a16:creationId xmlns:a16="http://schemas.microsoft.com/office/drawing/2014/main" id="{00000000-0008-0000-0B00-00005C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49" name="Shape 287">
                <a:extLst>
                  <a:ext uri="{FF2B5EF4-FFF2-40B4-BE49-F238E27FC236}">
                    <a16:creationId xmlns:a16="http://schemas.microsoft.com/office/drawing/2014/main" id="{00000000-0008-0000-0B00-00005D0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50" name="Shape 288">
                  <a:extLst>
                    <a:ext uri="{FF2B5EF4-FFF2-40B4-BE49-F238E27FC236}">
                      <a16:creationId xmlns:a16="http://schemas.microsoft.com/office/drawing/2014/main" id="{00000000-0008-0000-0B00-00005E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51" name="Shape 289">
                  <a:extLst>
                    <a:ext uri="{FF2B5EF4-FFF2-40B4-BE49-F238E27FC236}">
                      <a16:creationId xmlns:a16="http://schemas.microsoft.com/office/drawing/2014/main" id="{00000000-0008-0000-0B00-00005F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2" name="Shape 290">
                  <a:extLst>
                    <a:ext uri="{FF2B5EF4-FFF2-40B4-BE49-F238E27FC236}">
                      <a16:creationId xmlns:a16="http://schemas.microsoft.com/office/drawing/2014/main" id="{00000000-0008-0000-0B00-000060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3" name="Shape 291">
                  <a:extLst>
                    <a:ext uri="{FF2B5EF4-FFF2-40B4-BE49-F238E27FC236}">
                      <a16:creationId xmlns:a16="http://schemas.microsoft.com/office/drawing/2014/main" id="{00000000-0008-0000-0B00-000061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4" name="Shape 292">
                  <a:extLst>
                    <a:ext uri="{FF2B5EF4-FFF2-40B4-BE49-F238E27FC236}">
                      <a16:creationId xmlns:a16="http://schemas.microsoft.com/office/drawing/2014/main" id="{00000000-0008-0000-0B00-000062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5" name="Shape 293">
                  <a:extLst>
                    <a:ext uri="{FF2B5EF4-FFF2-40B4-BE49-F238E27FC236}">
                      <a16:creationId xmlns:a16="http://schemas.microsoft.com/office/drawing/2014/main" id="{00000000-0008-0000-0B00-000063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6" name="Shape 294">
                  <a:extLst>
                    <a:ext uri="{FF2B5EF4-FFF2-40B4-BE49-F238E27FC236}">
                      <a16:creationId xmlns:a16="http://schemas.microsoft.com/office/drawing/2014/main" id="{00000000-0008-0000-0B00-000064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357" name="Shape 2">
          <a:extLst>
            <a:ext uri="{FF2B5EF4-FFF2-40B4-BE49-F238E27FC236}">
              <a16:creationId xmlns:a16="http://schemas.microsoft.com/office/drawing/2014/main" id="{00000000-0008-0000-0B00-000065010000}"/>
            </a:ext>
          </a:extLst>
        </xdr:cNvPr>
        <xdr:cNvGrpSpPr/>
      </xdr:nvGrpSpPr>
      <xdr:grpSpPr>
        <a:xfrm>
          <a:off x="7134225" y="3600450"/>
          <a:ext cx="0" cy="161925"/>
          <a:chOff x="5346000" y="3699038"/>
          <a:chExt cx="0" cy="161925"/>
        </a:xfrm>
      </xdr:grpSpPr>
      <xdr:grpSp>
        <xdr:nvGrpSpPr>
          <xdr:cNvPr id="358" name="Shape 295">
            <a:extLst>
              <a:ext uri="{FF2B5EF4-FFF2-40B4-BE49-F238E27FC236}">
                <a16:creationId xmlns:a16="http://schemas.microsoft.com/office/drawing/2014/main" id="{00000000-0008-0000-0B00-0000660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59" name="Shape 6">
              <a:extLst>
                <a:ext uri="{FF2B5EF4-FFF2-40B4-BE49-F238E27FC236}">
                  <a16:creationId xmlns:a16="http://schemas.microsoft.com/office/drawing/2014/main" id="{00000000-0008-0000-0B00-000067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60" name="Shape 296">
              <a:extLst>
                <a:ext uri="{FF2B5EF4-FFF2-40B4-BE49-F238E27FC236}">
                  <a16:creationId xmlns:a16="http://schemas.microsoft.com/office/drawing/2014/main" id="{00000000-0008-0000-0B00-0000680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61" name="Shape 297">
                <a:extLst>
                  <a:ext uri="{FF2B5EF4-FFF2-40B4-BE49-F238E27FC236}">
                    <a16:creationId xmlns:a16="http://schemas.microsoft.com/office/drawing/2014/main" id="{00000000-0008-0000-0B00-000069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2" name="Shape 298">
                <a:extLst>
                  <a:ext uri="{FF2B5EF4-FFF2-40B4-BE49-F238E27FC236}">
                    <a16:creationId xmlns:a16="http://schemas.microsoft.com/office/drawing/2014/main" id="{00000000-0008-0000-0B00-00006A0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63" name="Shape 299">
                  <a:extLst>
                    <a:ext uri="{FF2B5EF4-FFF2-40B4-BE49-F238E27FC236}">
                      <a16:creationId xmlns:a16="http://schemas.microsoft.com/office/drawing/2014/main" id="{00000000-0008-0000-0B00-00006B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64" name="Shape 300">
                  <a:extLst>
                    <a:ext uri="{FF2B5EF4-FFF2-40B4-BE49-F238E27FC236}">
                      <a16:creationId xmlns:a16="http://schemas.microsoft.com/office/drawing/2014/main" id="{00000000-0008-0000-0B00-00006C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5" name="Shape 301">
                  <a:extLst>
                    <a:ext uri="{FF2B5EF4-FFF2-40B4-BE49-F238E27FC236}">
                      <a16:creationId xmlns:a16="http://schemas.microsoft.com/office/drawing/2014/main" id="{00000000-0008-0000-0B00-00006D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6" name="Shape 302">
                  <a:extLst>
                    <a:ext uri="{FF2B5EF4-FFF2-40B4-BE49-F238E27FC236}">
                      <a16:creationId xmlns:a16="http://schemas.microsoft.com/office/drawing/2014/main" id="{00000000-0008-0000-0B00-00006E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7" name="Shape 303">
                  <a:extLst>
                    <a:ext uri="{FF2B5EF4-FFF2-40B4-BE49-F238E27FC236}">
                      <a16:creationId xmlns:a16="http://schemas.microsoft.com/office/drawing/2014/main" id="{00000000-0008-0000-0B00-00006F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8" name="Shape 304">
                  <a:extLst>
                    <a:ext uri="{FF2B5EF4-FFF2-40B4-BE49-F238E27FC236}">
                      <a16:creationId xmlns:a16="http://schemas.microsoft.com/office/drawing/2014/main" id="{00000000-0008-0000-0B00-000070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9" name="Shape 305">
                  <a:extLst>
                    <a:ext uri="{FF2B5EF4-FFF2-40B4-BE49-F238E27FC236}">
                      <a16:creationId xmlns:a16="http://schemas.microsoft.com/office/drawing/2014/main" id="{00000000-0008-0000-0B00-000071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370" name="Shape 2">
          <a:extLst>
            <a:ext uri="{FF2B5EF4-FFF2-40B4-BE49-F238E27FC236}">
              <a16:creationId xmlns:a16="http://schemas.microsoft.com/office/drawing/2014/main" id="{00000000-0008-0000-0B00-000072010000}"/>
            </a:ext>
          </a:extLst>
        </xdr:cNvPr>
        <xdr:cNvGrpSpPr/>
      </xdr:nvGrpSpPr>
      <xdr:grpSpPr>
        <a:xfrm>
          <a:off x="7134225" y="3600450"/>
          <a:ext cx="0" cy="161925"/>
          <a:chOff x="5346000" y="3699038"/>
          <a:chExt cx="0" cy="161925"/>
        </a:xfrm>
      </xdr:grpSpPr>
      <xdr:grpSp>
        <xdr:nvGrpSpPr>
          <xdr:cNvPr id="371" name="Shape 306">
            <a:extLst>
              <a:ext uri="{FF2B5EF4-FFF2-40B4-BE49-F238E27FC236}">
                <a16:creationId xmlns:a16="http://schemas.microsoft.com/office/drawing/2014/main" id="{00000000-0008-0000-0B00-0000730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72" name="Shape 6">
              <a:extLst>
                <a:ext uri="{FF2B5EF4-FFF2-40B4-BE49-F238E27FC236}">
                  <a16:creationId xmlns:a16="http://schemas.microsoft.com/office/drawing/2014/main" id="{00000000-0008-0000-0B00-000074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73" name="Shape 307">
              <a:extLst>
                <a:ext uri="{FF2B5EF4-FFF2-40B4-BE49-F238E27FC236}">
                  <a16:creationId xmlns:a16="http://schemas.microsoft.com/office/drawing/2014/main" id="{00000000-0008-0000-0B00-0000750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74" name="Shape 308">
                <a:extLst>
                  <a:ext uri="{FF2B5EF4-FFF2-40B4-BE49-F238E27FC236}">
                    <a16:creationId xmlns:a16="http://schemas.microsoft.com/office/drawing/2014/main" id="{00000000-0008-0000-0B00-000076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75" name="Shape 309">
                <a:extLst>
                  <a:ext uri="{FF2B5EF4-FFF2-40B4-BE49-F238E27FC236}">
                    <a16:creationId xmlns:a16="http://schemas.microsoft.com/office/drawing/2014/main" id="{00000000-0008-0000-0B00-0000770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76" name="Shape 310">
                  <a:extLst>
                    <a:ext uri="{FF2B5EF4-FFF2-40B4-BE49-F238E27FC236}">
                      <a16:creationId xmlns:a16="http://schemas.microsoft.com/office/drawing/2014/main" id="{00000000-0008-0000-0B00-000078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77" name="Shape 311">
                  <a:extLst>
                    <a:ext uri="{FF2B5EF4-FFF2-40B4-BE49-F238E27FC236}">
                      <a16:creationId xmlns:a16="http://schemas.microsoft.com/office/drawing/2014/main" id="{00000000-0008-0000-0B00-000079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8" name="Shape 312">
                  <a:extLst>
                    <a:ext uri="{FF2B5EF4-FFF2-40B4-BE49-F238E27FC236}">
                      <a16:creationId xmlns:a16="http://schemas.microsoft.com/office/drawing/2014/main" id="{00000000-0008-0000-0B00-00007A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9" name="Shape 313">
                  <a:extLst>
                    <a:ext uri="{FF2B5EF4-FFF2-40B4-BE49-F238E27FC236}">
                      <a16:creationId xmlns:a16="http://schemas.microsoft.com/office/drawing/2014/main" id="{00000000-0008-0000-0B00-00007B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0" name="Shape 314">
                  <a:extLst>
                    <a:ext uri="{FF2B5EF4-FFF2-40B4-BE49-F238E27FC236}">
                      <a16:creationId xmlns:a16="http://schemas.microsoft.com/office/drawing/2014/main" id="{00000000-0008-0000-0B00-00007C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1" name="Shape 315">
                  <a:extLst>
                    <a:ext uri="{FF2B5EF4-FFF2-40B4-BE49-F238E27FC236}">
                      <a16:creationId xmlns:a16="http://schemas.microsoft.com/office/drawing/2014/main" id="{00000000-0008-0000-0B00-00007D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2" name="Shape 316">
                  <a:extLst>
                    <a:ext uri="{FF2B5EF4-FFF2-40B4-BE49-F238E27FC236}">
                      <a16:creationId xmlns:a16="http://schemas.microsoft.com/office/drawing/2014/main" id="{00000000-0008-0000-0B00-00007E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383" name="Shape 2">
          <a:extLst>
            <a:ext uri="{FF2B5EF4-FFF2-40B4-BE49-F238E27FC236}">
              <a16:creationId xmlns:a16="http://schemas.microsoft.com/office/drawing/2014/main" id="{00000000-0008-0000-0B00-00007F010000}"/>
            </a:ext>
          </a:extLst>
        </xdr:cNvPr>
        <xdr:cNvGrpSpPr/>
      </xdr:nvGrpSpPr>
      <xdr:grpSpPr>
        <a:xfrm>
          <a:off x="7134225" y="3600450"/>
          <a:ext cx="0" cy="161925"/>
          <a:chOff x="5346000" y="3699038"/>
          <a:chExt cx="0" cy="161925"/>
        </a:xfrm>
      </xdr:grpSpPr>
      <xdr:grpSp>
        <xdr:nvGrpSpPr>
          <xdr:cNvPr id="384" name="Shape 317">
            <a:extLst>
              <a:ext uri="{FF2B5EF4-FFF2-40B4-BE49-F238E27FC236}">
                <a16:creationId xmlns:a16="http://schemas.microsoft.com/office/drawing/2014/main" id="{00000000-0008-0000-0B00-0000800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85" name="Shape 6">
              <a:extLst>
                <a:ext uri="{FF2B5EF4-FFF2-40B4-BE49-F238E27FC236}">
                  <a16:creationId xmlns:a16="http://schemas.microsoft.com/office/drawing/2014/main" id="{00000000-0008-0000-0B00-000081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86" name="Shape 318">
              <a:extLst>
                <a:ext uri="{FF2B5EF4-FFF2-40B4-BE49-F238E27FC236}">
                  <a16:creationId xmlns:a16="http://schemas.microsoft.com/office/drawing/2014/main" id="{00000000-0008-0000-0B00-0000820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87" name="Shape 319">
                <a:extLst>
                  <a:ext uri="{FF2B5EF4-FFF2-40B4-BE49-F238E27FC236}">
                    <a16:creationId xmlns:a16="http://schemas.microsoft.com/office/drawing/2014/main" id="{00000000-0008-0000-0B00-000083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88" name="Shape 320">
                <a:extLst>
                  <a:ext uri="{FF2B5EF4-FFF2-40B4-BE49-F238E27FC236}">
                    <a16:creationId xmlns:a16="http://schemas.microsoft.com/office/drawing/2014/main" id="{00000000-0008-0000-0B00-0000840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89" name="Shape 321">
                  <a:extLst>
                    <a:ext uri="{FF2B5EF4-FFF2-40B4-BE49-F238E27FC236}">
                      <a16:creationId xmlns:a16="http://schemas.microsoft.com/office/drawing/2014/main" id="{00000000-0008-0000-0B00-000085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90" name="Shape 322">
                  <a:extLst>
                    <a:ext uri="{FF2B5EF4-FFF2-40B4-BE49-F238E27FC236}">
                      <a16:creationId xmlns:a16="http://schemas.microsoft.com/office/drawing/2014/main" id="{00000000-0008-0000-0B00-000086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1" name="Shape 323">
                  <a:extLst>
                    <a:ext uri="{FF2B5EF4-FFF2-40B4-BE49-F238E27FC236}">
                      <a16:creationId xmlns:a16="http://schemas.microsoft.com/office/drawing/2014/main" id="{00000000-0008-0000-0B00-000087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2" name="Shape 324">
                  <a:extLst>
                    <a:ext uri="{FF2B5EF4-FFF2-40B4-BE49-F238E27FC236}">
                      <a16:creationId xmlns:a16="http://schemas.microsoft.com/office/drawing/2014/main" id="{00000000-0008-0000-0B00-000088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3" name="Shape 325">
                  <a:extLst>
                    <a:ext uri="{FF2B5EF4-FFF2-40B4-BE49-F238E27FC236}">
                      <a16:creationId xmlns:a16="http://schemas.microsoft.com/office/drawing/2014/main" id="{00000000-0008-0000-0B00-000089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4" name="Shape 326">
                  <a:extLst>
                    <a:ext uri="{FF2B5EF4-FFF2-40B4-BE49-F238E27FC236}">
                      <a16:creationId xmlns:a16="http://schemas.microsoft.com/office/drawing/2014/main" id="{00000000-0008-0000-0B00-00008A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5" name="Shape 327">
                  <a:extLst>
                    <a:ext uri="{FF2B5EF4-FFF2-40B4-BE49-F238E27FC236}">
                      <a16:creationId xmlns:a16="http://schemas.microsoft.com/office/drawing/2014/main" id="{00000000-0008-0000-0B00-00008B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396" name="Shape 2">
          <a:extLst>
            <a:ext uri="{FF2B5EF4-FFF2-40B4-BE49-F238E27FC236}">
              <a16:creationId xmlns:a16="http://schemas.microsoft.com/office/drawing/2014/main" id="{00000000-0008-0000-0B00-00008C01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397" name="Shape 328">
            <a:extLst>
              <a:ext uri="{FF2B5EF4-FFF2-40B4-BE49-F238E27FC236}">
                <a16:creationId xmlns:a16="http://schemas.microsoft.com/office/drawing/2014/main" id="{00000000-0008-0000-0B00-00008D0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98" name="Shape 6">
              <a:extLst>
                <a:ext uri="{FF2B5EF4-FFF2-40B4-BE49-F238E27FC236}">
                  <a16:creationId xmlns:a16="http://schemas.microsoft.com/office/drawing/2014/main" id="{00000000-0008-0000-0B00-00008E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99" name="Shape 329">
              <a:extLst>
                <a:ext uri="{FF2B5EF4-FFF2-40B4-BE49-F238E27FC236}">
                  <a16:creationId xmlns:a16="http://schemas.microsoft.com/office/drawing/2014/main" id="{00000000-0008-0000-0B00-00008F0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00" name="Shape 330">
                <a:extLst>
                  <a:ext uri="{FF2B5EF4-FFF2-40B4-BE49-F238E27FC236}">
                    <a16:creationId xmlns:a16="http://schemas.microsoft.com/office/drawing/2014/main" id="{00000000-0008-0000-0B00-000090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01" name="Shape 331">
                <a:extLst>
                  <a:ext uri="{FF2B5EF4-FFF2-40B4-BE49-F238E27FC236}">
                    <a16:creationId xmlns:a16="http://schemas.microsoft.com/office/drawing/2014/main" id="{00000000-0008-0000-0B00-0000910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02" name="Shape 332">
                  <a:extLst>
                    <a:ext uri="{FF2B5EF4-FFF2-40B4-BE49-F238E27FC236}">
                      <a16:creationId xmlns:a16="http://schemas.microsoft.com/office/drawing/2014/main" id="{00000000-0008-0000-0B00-000092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03" name="Shape 333">
                  <a:extLst>
                    <a:ext uri="{FF2B5EF4-FFF2-40B4-BE49-F238E27FC236}">
                      <a16:creationId xmlns:a16="http://schemas.microsoft.com/office/drawing/2014/main" id="{00000000-0008-0000-0B00-000093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4" name="Shape 334">
                  <a:extLst>
                    <a:ext uri="{FF2B5EF4-FFF2-40B4-BE49-F238E27FC236}">
                      <a16:creationId xmlns:a16="http://schemas.microsoft.com/office/drawing/2014/main" id="{00000000-0008-0000-0B00-000094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5" name="Shape 335">
                  <a:extLst>
                    <a:ext uri="{FF2B5EF4-FFF2-40B4-BE49-F238E27FC236}">
                      <a16:creationId xmlns:a16="http://schemas.microsoft.com/office/drawing/2014/main" id="{00000000-0008-0000-0B00-000095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6" name="Shape 336">
                  <a:extLst>
                    <a:ext uri="{FF2B5EF4-FFF2-40B4-BE49-F238E27FC236}">
                      <a16:creationId xmlns:a16="http://schemas.microsoft.com/office/drawing/2014/main" id="{00000000-0008-0000-0B00-000096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7" name="Shape 337">
                  <a:extLst>
                    <a:ext uri="{FF2B5EF4-FFF2-40B4-BE49-F238E27FC236}">
                      <a16:creationId xmlns:a16="http://schemas.microsoft.com/office/drawing/2014/main" id="{00000000-0008-0000-0B00-000097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8" name="Shape 338">
                  <a:extLst>
                    <a:ext uri="{FF2B5EF4-FFF2-40B4-BE49-F238E27FC236}">
                      <a16:creationId xmlns:a16="http://schemas.microsoft.com/office/drawing/2014/main" id="{00000000-0008-0000-0B00-000098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409" name="Shape 2">
          <a:extLst>
            <a:ext uri="{FF2B5EF4-FFF2-40B4-BE49-F238E27FC236}">
              <a16:creationId xmlns:a16="http://schemas.microsoft.com/office/drawing/2014/main" id="{00000000-0008-0000-0B00-00009901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410" name="Shape 339">
            <a:extLst>
              <a:ext uri="{FF2B5EF4-FFF2-40B4-BE49-F238E27FC236}">
                <a16:creationId xmlns:a16="http://schemas.microsoft.com/office/drawing/2014/main" id="{00000000-0008-0000-0B00-00009A0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11" name="Shape 6">
              <a:extLst>
                <a:ext uri="{FF2B5EF4-FFF2-40B4-BE49-F238E27FC236}">
                  <a16:creationId xmlns:a16="http://schemas.microsoft.com/office/drawing/2014/main" id="{00000000-0008-0000-0B00-00009B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12" name="Shape 340">
              <a:extLst>
                <a:ext uri="{FF2B5EF4-FFF2-40B4-BE49-F238E27FC236}">
                  <a16:creationId xmlns:a16="http://schemas.microsoft.com/office/drawing/2014/main" id="{00000000-0008-0000-0B00-00009C0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13" name="Shape 341">
                <a:extLst>
                  <a:ext uri="{FF2B5EF4-FFF2-40B4-BE49-F238E27FC236}">
                    <a16:creationId xmlns:a16="http://schemas.microsoft.com/office/drawing/2014/main" id="{00000000-0008-0000-0B00-00009D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14" name="Shape 342">
                <a:extLst>
                  <a:ext uri="{FF2B5EF4-FFF2-40B4-BE49-F238E27FC236}">
                    <a16:creationId xmlns:a16="http://schemas.microsoft.com/office/drawing/2014/main" id="{00000000-0008-0000-0B00-00009E0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15" name="Shape 343">
                  <a:extLst>
                    <a:ext uri="{FF2B5EF4-FFF2-40B4-BE49-F238E27FC236}">
                      <a16:creationId xmlns:a16="http://schemas.microsoft.com/office/drawing/2014/main" id="{00000000-0008-0000-0B00-00009F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16" name="Shape 344">
                  <a:extLst>
                    <a:ext uri="{FF2B5EF4-FFF2-40B4-BE49-F238E27FC236}">
                      <a16:creationId xmlns:a16="http://schemas.microsoft.com/office/drawing/2014/main" id="{00000000-0008-0000-0B00-0000A0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7" name="Shape 345">
                  <a:extLst>
                    <a:ext uri="{FF2B5EF4-FFF2-40B4-BE49-F238E27FC236}">
                      <a16:creationId xmlns:a16="http://schemas.microsoft.com/office/drawing/2014/main" id="{00000000-0008-0000-0B00-0000A1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8" name="Shape 346">
                  <a:extLst>
                    <a:ext uri="{FF2B5EF4-FFF2-40B4-BE49-F238E27FC236}">
                      <a16:creationId xmlns:a16="http://schemas.microsoft.com/office/drawing/2014/main" id="{00000000-0008-0000-0B00-0000A2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9" name="Shape 347">
                  <a:extLst>
                    <a:ext uri="{FF2B5EF4-FFF2-40B4-BE49-F238E27FC236}">
                      <a16:creationId xmlns:a16="http://schemas.microsoft.com/office/drawing/2014/main" id="{00000000-0008-0000-0B00-0000A3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0" name="Shape 348">
                  <a:extLst>
                    <a:ext uri="{FF2B5EF4-FFF2-40B4-BE49-F238E27FC236}">
                      <a16:creationId xmlns:a16="http://schemas.microsoft.com/office/drawing/2014/main" id="{00000000-0008-0000-0B00-0000A4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1" name="Shape 349">
                  <a:extLst>
                    <a:ext uri="{FF2B5EF4-FFF2-40B4-BE49-F238E27FC236}">
                      <a16:creationId xmlns:a16="http://schemas.microsoft.com/office/drawing/2014/main" id="{00000000-0008-0000-0B00-0000A5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422" name="Shape 2">
          <a:extLst>
            <a:ext uri="{FF2B5EF4-FFF2-40B4-BE49-F238E27FC236}">
              <a16:creationId xmlns:a16="http://schemas.microsoft.com/office/drawing/2014/main" id="{00000000-0008-0000-0B00-0000A601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423" name="Shape 350">
            <a:extLst>
              <a:ext uri="{FF2B5EF4-FFF2-40B4-BE49-F238E27FC236}">
                <a16:creationId xmlns:a16="http://schemas.microsoft.com/office/drawing/2014/main" id="{00000000-0008-0000-0B00-0000A70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24" name="Shape 6">
              <a:extLst>
                <a:ext uri="{FF2B5EF4-FFF2-40B4-BE49-F238E27FC236}">
                  <a16:creationId xmlns:a16="http://schemas.microsoft.com/office/drawing/2014/main" id="{00000000-0008-0000-0B00-0000A8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25" name="Shape 351">
              <a:extLst>
                <a:ext uri="{FF2B5EF4-FFF2-40B4-BE49-F238E27FC236}">
                  <a16:creationId xmlns:a16="http://schemas.microsoft.com/office/drawing/2014/main" id="{00000000-0008-0000-0B00-0000A90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26" name="Shape 352">
                <a:extLst>
                  <a:ext uri="{FF2B5EF4-FFF2-40B4-BE49-F238E27FC236}">
                    <a16:creationId xmlns:a16="http://schemas.microsoft.com/office/drawing/2014/main" id="{00000000-0008-0000-0B00-0000AA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7" name="Shape 353">
                <a:extLst>
                  <a:ext uri="{FF2B5EF4-FFF2-40B4-BE49-F238E27FC236}">
                    <a16:creationId xmlns:a16="http://schemas.microsoft.com/office/drawing/2014/main" id="{00000000-0008-0000-0B00-0000AB0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28" name="Shape 354">
                  <a:extLst>
                    <a:ext uri="{FF2B5EF4-FFF2-40B4-BE49-F238E27FC236}">
                      <a16:creationId xmlns:a16="http://schemas.microsoft.com/office/drawing/2014/main" id="{00000000-0008-0000-0B00-0000AC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29" name="Shape 355">
                  <a:extLst>
                    <a:ext uri="{FF2B5EF4-FFF2-40B4-BE49-F238E27FC236}">
                      <a16:creationId xmlns:a16="http://schemas.microsoft.com/office/drawing/2014/main" id="{00000000-0008-0000-0B00-0000AD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0" name="Shape 356">
                  <a:extLst>
                    <a:ext uri="{FF2B5EF4-FFF2-40B4-BE49-F238E27FC236}">
                      <a16:creationId xmlns:a16="http://schemas.microsoft.com/office/drawing/2014/main" id="{00000000-0008-0000-0B00-0000AE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1" name="Shape 357">
                  <a:extLst>
                    <a:ext uri="{FF2B5EF4-FFF2-40B4-BE49-F238E27FC236}">
                      <a16:creationId xmlns:a16="http://schemas.microsoft.com/office/drawing/2014/main" id="{00000000-0008-0000-0B00-0000AF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2" name="Shape 358">
                  <a:extLst>
                    <a:ext uri="{FF2B5EF4-FFF2-40B4-BE49-F238E27FC236}">
                      <a16:creationId xmlns:a16="http://schemas.microsoft.com/office/drawing/2014/main" id="{00000000-0008-0000-0B00-0000B0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3" name="Shape 359">
                  <a:extLst>
                    <a:ext uri="{FF2B5EF4-FFF2-40B4-BE49-F238E27FC236}">
                      <a16:creationId xmlns:a16="http://schemas.microsoft.com/office/drawing/2014/main" id="{00000000-0008-0000-0B00-0000B1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4" name="Shape 360">
                  <a:extLst>
                    <a:ext uri="{FF2B5EF4-FFF2-40B4-BE49-F238E27FC236}">
                      <a16:creationId xmlns:a16="http://schemas.microsoft.com/office/drawing/2014/main" id="{00000000-0008-0000-0B00-0000B2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435" name="Shape 2">
          <a:extLst>
            <a:ext uri="{FF2B5EF4-FFF2-40B4-BE49-F238E27FC236}">
              <a16:creationId xmlns:a16="http://schemas.microsoft.com/office/drawing/2014/main" id="{00000000-0008-0000-0B00-0000B301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436" name="Shape 361">
            <a:extLst>
              <a:ext uri="{FF2B5EF4-FFF2-40B4-BE49-F238E27FC236}">
                <a16:creationId xmlns:a16="http://schemas.microsoft.com/office/drawing/2014/main" id="{00000000-0008-0000-0B00-0000B40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37" name="Shape 6">
              <a:extLst>
                <a:ext uri="{FF2B5EF4-FFF2-40B4-BE49-F238E27FC236}">
                  <a16:creationId xmlns:a16="http://schemas.microsoft.com/office/drawing/2014/main" id="{00000000-0008-0000-0B00-0000B5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8" name="Shape 362">
              <a:extLst>
                <a:ext uri="{FF2B5EF4-FFF2-40B4-BE49-F238E27FC236}">
                  <a16:creationId xmlns:a16="http://schemas.microsoft.com/office/drawing/2014/main" id="{00000000-0008-0000-0B00-0000B60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39" name="Shape 363">
                <a:extLst>
                  <a:ext uri="{FF2B5EF4-FFF2-40B4-BE49-F238E27FC236}">
                    <a16:creationId xmlns:a16="http://schemas.microsoft.com/office/drawing/2014/main" id="{00000000-0008-0000-0B00-0000B7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0" name="Shape 364">
                <a:extLst>
                  <a:ext uri="{FF2B5EF4-FFF2-40B4-BE49-F238E27FC236}">
                    <a16:creationId xmlns:a16="http://schemas.microsoft.com/office/drawing/2014/main" id="{00000000-0008-0000-0B00-0000B80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41" name="Shape 365">
                  <a:extLst>
                    <a:ext uri="{FF2B5EF4-FFF2-40B4-BE49-F238E27FC236}">
                      <a16:creationId xmlns:a16="http://schemas.microsoft.com/office/drawing/2014/main" id="{00000000-0008-0000-0B00-0000B9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42" name="Shape 366">
                  <a:extLst>
                    <a:ext uri="{FF2B5EF4-FFF2-40B4-BE49-F238E27FC236}">
                      <a16:creationId xmlns:a16="http://schemas.microsoft.com/office/drawing/2014/main" id="{00000000-0008-0000-0B00-0000BA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3" name="Shape 367">
                  <a:extLst>
                    <a:ext uri="{FF2B5EF4-FFF2-40B4-BE49-F238E27FC236}">
                      <a16:creationId xmlns:a16="http://schemas.microsoft.com/office/drawing/2014/main" id="{00000000-0008-0000-0B00-0000BB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4" name="Shape 368">
                  <a:extLst>
                    <a:ext uri="{FF2B5EF4-FFF2-40B4-BE49-F238E27FC236}">
                      <a16:creationId xmlns:a16="http://schemas.microsoft.com/office/drawing/2014/main" id="{00000000-0008-0000-0B00-0000BC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5" name="Shape 369">
                  <a:extLst>
                    <a:ext uri="{FF2B5EF4-FFF2-40B4-BE49-F238E27FC236}">
                      <a16:creationId xmlns:a16="http://schemas.microsoft.com/office/drawing/2014/main" id="{00000000-0008-0000-0B00-0000BD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6" name="Shape 370">
                  <a:extLst>
                    <a:ext uri="{FF2B5EF4-FFF2-40B4-BE49-F238E27FC236}">
                      <a16:creationId xmlns:a16="http://schemas.microsoft.com/office/drawing/2014/main" id="{00000000-0008-0000-0B00-0000BE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7" name="Shape 371">
                  <a:extLst>
                    <a:ext uri="{FF2B5EF4-FFF2-40B4-BE49-F238E27FC236}">
                      <a16:creationId xmlns:a16="http://schemas.microsoft.com/office/drawing/2014/main" id="{00000000-0008-0000-0B00-0000BF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448" name="Shape 2">
          <a:extLst>
            <a:ext uri="{FF2B5EF4-FFF2-40B4-BE49-F238E27FC236}">
              <a16:creationId xmlns:a16="http://schemas.microsoft.com/office/drawing/2014/main" id="{00000000-0008-0000-0B00-0000C001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449" name="Shape 372">
            <a:extLst>
              <a:ext uri="{FF2B5EF4-FFF2-40B4-BE49-F238E27FC236}">
                <a16:creationId xmlns:a16="http://schemas.microsoft.com/office/drawing/2014/main" id="{00000000-0008-0000-0B00-0000C10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50" name="Shape 6">
              <a:extLst>
                <a:ext uri="{FF2B5EF4-FFF2-40B4-BE49-F238E27FC236}">
                  <a16:creationId xmlns:a16="http://schemas.microsoft.com/office/drawing/2014/main" id="{00000000-0008-0000-0B00-0000C2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51" name="Shape 373">
              <a:extLst>
                <a:ext uri="{FF2B5EF4-FFF2-40B4-BE49-F238E27FC236}">
                  <a16:creationId xmlns:a16="http://schemas.microsoft.com/office/drawing/2014/main" id="{00000000-0008-0000-0B00-0000C30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52" name="Shape 374">
                <a:extLst>
                  <a:ext uri="{FF2B5EF4-FFF2-40B4-BE49-F238E27FC236}">
                    <a16:creationId xmlns:a16="http://schemas.microsoft.com/office/drawing/2014/main" id="{00000000-0008-0000-0B00-0000C4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53" name="Shape 375">
                <a:extLst>
                  <a:ext uri="{FF2B5EF4-FFF2-40B4-BE49-F238E27FC236}">
                    <a16:creationId xmlns:a16="http://schemas.microsoft.com/office/drawing/2014/main" id="{00000000-0008-0000-0B00-0000C50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54" name="Shape 376">
                  <a:extLst>
                    <a:ext uri="{FF2B5EF4-FFF2-40B4-BE49-F238E27FC236}">
                      <a16:creationId xmlns:a16="http://schemas.microsoft.com/office/drawing/2014/main" id="{00000000-0008-0000-0B00-0000C6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55" name="Shape 377">
                  <a:extLst>
                    <a:ext uri="{FF2B5EF4-FFF2-40B4-BE49-F238E27FC236}">
                      <a16:creationId xmlns:a16="http://schemas.microsoft.com/office/drawing/2014/main" id="{00000000-0008-0000-0B00-0000C7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6" name="Shape 378">
                  <a:extLst>
                    <a:ext uri="{FF2B5EF4-FFF2-40B4-BE49-F238E27FC236}">
                      <a16:creationId xmlns:a16="http://schemas.microsoft.com/office/drawing/2014/main" id="{00000000-0008-0000-0B00-0000C8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7" name="Shape 379">
                  <a:extLst>
                    <a:ext uri="{FF2B5EF4-FFF2-40B4-BE49-F238E27FC236}">
                      <a16:creationId xmlns:a16="http://schemas.microsoft.com/office/drawing/2014/main" id="{00000000-0008-0000-0B00-0000C9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8" name="Shape 380">
                  <a:extLst>
                    <a:ext uri="{FF2B5EF4-FFF2-40B4-BE49-F238E27FC236}">
                      <a16:creationId xmlns:a16="http://schemas.microsoft.com/office/drawing/2014/main" id="{00000000-0008-0000-0B00-0000CA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9" name="Shape 381">
                  <a:extLst>
                    <a:ext uri="{FF2B5EF4-FFF2-40B4-BE49-F238E27FC236}">
                      <a16:creationId xmlns:a16="http://schemas.microsoft.com/office/drawing/2014/main" id="{00000000-0008-0000-0B00-0000CB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0" name="Shape 382">
                  <a:extLst>
                    <a:ext uri="{FF2B5EF4-FFF2-40B4-BE49-F238E27FC236}">
                      <a16:creationId xmlns:a16="http://schemas.microsoft.com/office/drawing/2014/main" id="{00000000-0008-0000-0B00-0000CC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461" name="Shape 2">
          <a:extLst>
            <a:ext uri="{FF2B5EF4-FFF2-40B4-BE49-F238E27FC236}">
              <a16:creationId xmlns:a16="http://schemas.microsoft.com/office/drawing/2014/main" id="{00000000-0008-0000-0B00-0000CD01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462" name="Shape 383">
            <a:extLst>
              <a:ext uri="{FF2B5EF4-FFF2-40B4-BE49-F238E27FC236}">
                <a16:creationId xmlns:a16="http://schemas.microsoft.com/office/drawing/2014/main" id="{00000000-0008-0000-0B00-0000CE0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63" name="Shape 6">
              <a:extLst>
                <a:ext uri="{FF2B5EF4-FFF2-40B4-BE49-F238E27FC236}">
                  <a16:creationId xmlns:a16="http://schemas.microsoft.com/office/drawing/2014/main" id="{00000000-0008-0000-0B00-0000CF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4" name="Shape 384">
              <a:extLst>
                <a:ext uri="{FF2B5EF4-FFF2-40B4-BE49-F238E27FC236}">
                  <a16:creationId xmlns:a16="http://schemas.microsoft.com/office/drawing/2014/main" id="{00000000-0008-0000-0B00-0000D00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65" name="Shape 385">
                <a:extLst>
                  <a:ext uri="{FF2B5EF4-FFF2-40B4-BE49-F238E27FC236}">
                    <a16:creationId xmlns:a16="http://schemas.microsoft.com/office/drawing/2014/main" id="{00000000-0008-0000-0B00-0000D1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66" name="Shape 386">
                <a:extLst>
                  <a:ext uri="{FF2B5EF4-FFF2-40B4-BE49-F238E27FC236}">
                    <a16:creationId xmlns:a16="http://schemas.microsoft.com/office/drawing/2014/main" id="{00000000-0008-0000-0B00-0000D20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67" name="Shape 387">
                  <a:extLst>
                    <a:ext uri="{FF2B5EF4-FFF2-40B4-BE49-F238E27FC236}">
                      <a16:creationId xmlns:a16="http://schemas.microsoft.com/office/drawing/2014/main" id="{00000000-0008-0000-0B00-0000D3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68" name="Shape 388">
                  <a:extLst>
                    <a:ext uri="{FF2B5EF4-FFF2-40B4-BE49-F238E27FC236}">
                      <a16:creationId xmlns:a16="http://schemas.microsoft.com/office/drawing/2014/main" id="{00000000-0008-0000-0B00-0000D4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9" name="Shape 389">
                  <a:extLst>
                    <a:ext uri="{FF2B5EF4-FFF2-40B4-BE49-F238E27FC236}">
                      <a16:creationId xmlns:a16="http://schemas.microsoft.com/office/drawing/2014/main" id="{00000000-0008-0000-0B00-0000D5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0" name="Shape 390">
                  <a:extLst>
                    <a:ext uri="{FF2B5EF4-FFF2-40B4-BE49-F238E27FC236}">
                      <a16:creationId xmlns:a16="http://schemas.microsoft.com/office/drawing/2014/main" id="{00000000-0008-0000-0B00-0000D6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1" name="Shape 391">
                  <a:extLst>
                    <a:ext uri="{FF2B5EF4-FFF2-40B4-BE49-F238E27FC236}">
                      <a16:creationId xmlns:a16="http://schemas.microsoft.com/office/drawing/2014/main" id="{00000000-0008-0000-0B00-0000D7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2" name="Shape 392">
                  <a:extLst>
                    <a:ext uri="{FF2B5EF4-FFF2-40B4-BE49-F238E27FC236}">
                      <a16:creationId xmlns:a16="http://schemas.microsoft.com/office/drawing/2014/main" id="{00000000-0008-0000-0B00-0000D8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3" name="Shape 393">
                  <a:extLst>
                    <a:ext uri="{FF2B5EF4-FFF2-40B4-BE49-F238E27FC236}">
                      <a16:creationId xmlns:a16="http://schemas.microsoft.com/office/drawing/2014/main" id="{00000000-0008-0000-0B00-0000D9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474" name="Shape 2">
          <a:extLst>
            <a:ext uri="{FF2B5EF4-FFF2-40B4-BE49-F238E27FC236}">
              <a16:creationId xmlns:a16="http://schemas.microsoft.com/office/drawing/2014/main" id="{00000000-0008-0000-0B00-0000DA01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475" name="Shape 394">
            <a:extLst>
              <a:ext uri="{FF2B5EF4-FFF2-40B4-BE49-F238E27FC236}">
                <a16:creationId xmlns:a16="http://schemas.microsoft.com/office/drawing/2014/main" id="{00000000-0008-0000-0B00-0000DB0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76" name="Shape 6">
              <a:extLst>
                <a:ext uri="{FF2B5EF4-FFF2-40B4-BE49-F238E27FC236}">
                  <a16:creationId xmlns:a16="http://schemas.microsoft.com/office/drawing/2014/main" id="{00000000-0008-0000-0B00-0000DC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77" name="Shape 395">
              <a:extLst>
                <a:ext uri="{FF2B5EF4-FFF2-40B4-BE49-F238E27FC236}">
                  <a16:creationId xmlns:a16="http://schemas.microsoft.com/office/drawing/2014/main" id="{00000000-0008-0000-0B00-0000DD0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78" name="Shape 396">
                <a:extLst>
                  <a:ext uri="{FF2B5EF4-FFF2-40B4-BE49-F238E27FC236}">
                    <a16:creationId xmlns:a16="http://schemas.microsoft.com/office/drawing/2014/main" id="{00000000-0008-0000-0B00-0000DE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9" name="Shape 397">
                <a:extLst>
                  <a:ext uri="{FF2B5EF4-FFF2-40B4-BE49-F238E27FC236}">
                    <a16:creationId xmlns:a16="http://schemas.microsoft.com/office/drawing/2014/main" id="{00000000-0008-0000-0B00-0000DF0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80" name="Shape 398">
                  <a:extLst>
                    <a:ext uri="{FF2B5EF4-FFF2-40B4-BE49-F238E27FC236}">
                      <a16:creationId xmlns:a16="http://schemas.microsoft.com/office/drawing/2014/main" id="{00000000-0008-0000-0B00-0000E0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81" name="Shape 399">
                  <a:extLst>
                    <a:ext uri="{FF2B5EF4-FFF2-40B4-BE49-F238E27FC236}">
                      <a16:creationId xmlns:a16="http://schemas.microsoft.com/office/drawing/2014/main" id="{00000000-0008-0000-0B00-0000E1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2" name="Shape 400">
                  <a:extLst>
                    <a:ext uri="{FF2B5EF4-FFF2-40B4-BE49-F238E27FC236}">
                      <a16:creationId xmlns:a16="http://schemas.microsoft.com/office/drawing/2014/main" id="{00000000-0008-0000-0B00-0000E2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3" name="Shape 401">
                  <a:extLst>
                    <a:ext uri="{FF2B5EF4-FFF2-40B4-BE49-F238E27FC236}">
                      <a16:creationId xmlns:a16="http://schemas.microsoft.com/office/drawing/2014/main" id="{00000000-0008-0000-0B00-0000E3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4" name="Shape 402">
                  <a:extLst>
                    <a:ext uri="{FF2B5EF4-FFF2-40B4-BE49-F238E27FC236}">
                      <a16:creationId xmlns:a16="http://schemas.microsoft.com/office/drawing/2014/main" id="{00000000-0008-0000-0B00-0000E4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5" name="Shape 403">
                  <a:extLst>
                    <a:ext uri="{FF2B5EF4-FFF2-40B4-BE49-F238E27FC236}">
                      <a16:creationId xmlns:a16="http://schemas.microsoft.com/office/drawing/2014/main" id="{00000000-0008-0000-0B00-0000E5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6" name="Shape 404">
                  <a:extLst>
                    <a:ext uri="{FF2B5EF4-FFF2-40B4-BE49-F238E27FC236}">
                      <a16:creationId xmlns:a16="http://schemas.microsoft.com/office/drawing/2014/main" id="{00000000-0008-0000-0B00-0000E6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487" name="Shape 2">
          <a:extLst>
            <a:ext uri="{FF2B5EF4-FFF2-40B4-BE49-F238E27FC236}">
              <a16:creationId xmlns:a16="http://schemas.microsoft.com/office/drawing/2014/main" id="{00000000-0008-0000-0B00-0000E701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488" name="Shape 405">
            <a:extLst>
              <a:ext uri="{FF2B5EF4-FFF2-40B4-BE49-F238E27FC236}">
                <a16:creationId xmlns:a16="http://schemas.microsoft.com/office/drawing/2014/main" id="{00000000-0008-0000-0B00-0000E80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89" name="Shape 6">
              <a:extLst>
                <a:ext uri="{FF2B5EF4-FFF2-40B4-BE49-F238E27FC236}">
                  <a16:creationId xmlns:a16="http://schemas.microsoft.com/office/drawing/2014/main" id="{00000000-0008-0000-0B00-0000E9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0" name="Shape 406">
              <a:extLst>
                <a:ext uri="{FF2B5EF4-FFF2-40B4-BE49-F238E27FC236}">
                  <a16:creationId xmlns:a16="http://schemas.microsoft.com/office/drawing/2014/main" id="{00000000-0008-0000-0B00-0000EA0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91" name="Shape 407">
                <a:extLst>
                  <a:ext uri="{FF2B5EF4-FFF2-40B4-BE49-F238E27FC236}">
                    <a16:creationId xmlns:a16="http://schemas.microsoft.com/office/drawing/2014/main" id="{00000000-0008-0000-0B00-0000EB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2" name="Shape 408">
                <a:extLst>
                  <a:ext uri="{FF2B5EF4-FFF2-40B4-BE49-F238E27FC236}">
                    <a16:creationId xmlns:a16="http://schemas.microsoft.com/office/drawing/2014/main" id="{00000000-0008-0000-0B00-0000EC0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93" name="Shape 409">
                  <a:extLst>
                    <a:ext uri="{FF2B5EF4-FFF2-40B4-BE49-F238E27FC236}">
                      <a16:creationId xmlns:a16="http://schemas.microsoft.com/office/drawing/2014/main" id="{00000000-0008-0000-0B00-0000ED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94" name="Shape 410">
                  <a:extLst>
                    <a:ext uri="{FF2B5EF4-FFF2-40B4-BE49-F238E27FC236}">
                      <a16:creationId xmlns:a16="http://schemas.microsoft.com/office/drawing/2014/main" id="{00000000-0008-0000-0B00-0000EE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5" name="Shape 411">
                  <a:extLst>
                    <a:ext uri="{FF2B5EF4-FFF2-40B4-BE49-F238E27FC236}">
                      <a16:creationId xmlns:a16="http://schemas.microsoft.com/office/drawing/2014/main" id="{00000000-0008-0000-0B00-0000EF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6" name="Shape 412">
                  <a:extLst>
                    <a:ext uri="{FF2B5EF4-FFF2-40B4-BE49-F238E27FC236}">
                      <a16:creationId xmlns:a16="http://schemas.microsoft.com/office/drawing/2014/main" id="{00000000-0008-0000-0B00-0000F0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7" name="Shape 413">
                  <a:extLst>
                    <a:ext uri="{FF2B5EF4-FFF2-40B4-BE49-F238E27FC236}">
                      <a16:creationId xmlns:a16="http://schemas.microsoft.com/office/drawing/2014/main" id="{00000000-0008-0000-0B00-0000F1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8" name="Shape 414">
                  <a:extLst>
                    <a:ext uri="{FF2B5EF4-FFF2-40B4-BE49-F238E27FC236}">
                      <a16:creationId xmlns:a16="http://schemas.microsoft.com/office/drawing/2014/main" id="{00000000-0008-0000-0B00-0000F2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9" name="Shape 415">
                  <a:extLst>
                    <a:ext uri="{FF2B5EF4-FFF2-40B4-BE49-F238E27FC236}">
                      <a16:creationId xmlns:a16="http://schemas.microsoft.com/office/drawing/2014/main" id="{00000000-0008-0000-0B00-0000F3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500" name="Shape 2">
          <a:extLst>
            <a:ext uri="{FF2B5EF4-FFF2-40B4-BE49-F238E27FC236}">
              <a16:creationId xmlns:a16="http://schemas.microsoft.com/office/drawing/2014/main" id="{00000000-0008-0000-0B00-0000F401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501" name="Shape 416">
            <a:extLst>
              <a:ext uri="{FF2B5EF4-FFF2-40B4-BE49-F238E27FC236}">
                <a16:creationId xmlns:a16="http://schemas.microsoft.com/office/drawing/2014/main" id="{00000000-0008-0000-0B00-0000F50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02" name="Shape 6">
              <a:extLst>
                <a:ext uri="{FF2B5EF4-FFF2-40B4-BE49-F238E27FC236}">
                  <a16:creationId xmlns:a16="http://schemas.microsoft.com/office/drawing/2014/main" id="{00000000-0008-0000-0B00-0000F6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03" name="Shape 417">
              <a:extLst>
                <a:ext uri="{FF2B5EF4-FFF2-40B4-BE49-F238E27FC236}">
                  <a16:creationId xmlns:a16="http://schemas.microsoft.com/office/drawing/2014/main" id="{00000000-0008-0000-0B00-0000F70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04" name="Shape 418">
                <a:extLst>
                  <a:ext uri="{FF2B5EF4-FFF2-40B4-BE49-F238E27FC236}">
                    <a16:creationId xmlns:a16="http://schemas.microsoft.com/office/drawing/2014/main" id="{00000000-0008-0000-0B00-0000F8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05" name="Shape 419">
                <a:extLst>
                  <a:ext uri="{FF2B5EF4-FFF2-40B4-BE49-F238E27FC236}">
                    <a16:creationId xmlns:a16="http://schemas.microsoft.com/office/drawing/2014/main" id="{00000000-0008-0000-0B00-0000F90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06" name="Shape 420">
                  <a:extLst>
                    <a:ext uri="{FF2B5EF4-FFF2-40B4-BE49-F238E27FC236}">
                      <a16:creationId xmlns:a16="http://schemas.microsoft.com/office/drawing/2014/main" id="{00000000-0008-0000-0B00-0000FA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07" name="Shape 421">
                  <a:extLst>
                    <a:ext uri="{FF2B5EF4-FFF2-40B4-BE49-F238E27FC236}">
                      <a16:creationId xmlns:a16="http://schemas.microsoft.com/office/drawing/2014/main" id="{00000000-0008-0000-0B00-0000FB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8" name="Shape 422">
                  <a:extLst>
                    <a:ext uri="{FF2B5EF4-FFF2-40B4-BE49-F238E27FC236}">
                      <a16:creationId xmlns:a16="http://schemas.microsoft.com/office/drawing/2014/main" id="{00000000-0008-0000-0B00-0000FC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9" name="Shape 423">
                  <a:extLst>
                    <a:ext uri="{FF2B5EF4-FFF2-40B4-BE49-F238E27FC236}">
                      <a16:creationId xmlns:a16="http://schemas.microsoft.com/office/drawing/2014/main" id="{00000000-0008-0000-0B00-0000FD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0" name="Shape 424">
                  <a:extLst>
                    <a:ext uri="{FF2B5EF4-FFF2-40B4-BE49-F238E27FC236}">
                      <a16:creationId xmlns:a16="http://schemas.microsoft.com/office/drawing/2014/main" id="{00000000-0008-0000-0B00-0000FE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1" name="Shape 425">
                  <a:extLst>
                    <a:ext uri="{FF2B5EF4-FFF2-40B4-BE49-F238E27FC236}">
                      <a16:creationId xmlns:a16="http://schemas.microsoft.com/office/drawing/2014/main" id="{00000000-0008-0000-0B00-0000FF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2" name="Shape 426">
                  <a:extLst>
                    <a:ext uri="{FF2B5EF4-FFF2-40B4-BE49-F238E27FC236}">
                      <a16:creationId xmlns:a16="http://schemas.microsoft.com/office/drawing/2014/main" id="{00000000-0008-0000-0B00-000000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513" name="Shape 2">
          <a:extLst>
            <a:ext uri="{FF2B5EF4-FFF2-40B4-BE49-F238E27FC236}">
              <a16:creationId xmlns:a16="http://schemas.microsoft.com/office/drawing/2014/main" id="{00000000-0008-0000-0B00-00000102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514" name="Shape 427">
            <a:extLst>
              <a:ext uri="{FF2B5EF4-FFF2-40B4-BE49-F238E27FC236}">
                <a16:creationId xmlns:a16="http://schemas.microsoft.com/office/drawing/2014/main" id="{00000000-0008-0000-0B00-0000020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15" name="Shape 6">
              <a:extLst>
                <a:ext uri="{FF2B5EF4-FFF2-40B4-BE49-F238E27FC236}">
                  <a16:creationId xmlns:a16="http://schemas.microsoft.com/office/drawing/2014/main" id="{00000000-0008-0000-0B00-000003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16" name="Shape 428">
              <a:extLst>
                <a:ext uri="{FF2B5EF4-FFF2-40B4-BE49-F238E27FC236}">
                  <a16:creationId xmlns:a16="http://schemas.microsoft.com/office/drawing/2014/main" id="{00000000-0008-0000-0B00-0000040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17" name="Shape 429">
                <a:extLst>
                  <a:ext uri="{FF2B5EF4-FFF2-40B4-BE49-F238E27FC236}">
                    <a16:creationId xmlns:a16="http://schemas.microsoft.com/office/drawing/2014/main" id="{00000000-0008-0000-0B00-000005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18" name="Shape 430">
                <a:extLst>
                  <a:ext uri="{FF2B5EF4-FFF2-40B4-BE49-F238E27FC236}">
                    <a16:creationId xmlns:a16="http://schemas.microsoft.com/office/drawing/2014/main" id="{00000000-0008-0000-0B00-0000060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19" name="Shape 431">
                  <a:extLst>
                    <a:ext uri="{FF2B5EF4-FFF2-40B4-BE49-F238E27FC236}">
                      <a16:creationId xmlns:a16="http://schemas.microsoft.com/office/drawing/2014/main" id="{00000000-0008-0000-0B00-000007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20" name="Shape 432">
                  <a:extLst>
                    <a:ext uri="{FF2B5EF4-FFF2-40B4-BE49-F238E27FC236}">
                      <a16:creationId xmlns:a16="http://schemas.microsoft.com/office/drawing/2014/main" id="{00000000-0008-0000-0B00-000008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1" name="Shape 433">
                  <a:extLst>
                    <a:ext uri="{FF2B5EF4-FFF2-40B4-BE49-F238E27FC236}">
                      <a16:creationId xmlns:a16="http://schemas.microsoft.com/office/drawing/2014/main" id="{00000000-0008-0000-0B00-000009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2" name="Shape 434">
                  <a:extLst>
                    <a:ext uri="{FF2B5EF4-FFF2-40B4-BE49-F238E27FC236}">
                      <a16:creationId xmlns:a16="http://schemas.microsoft.com/office/drawing/2014/main" id="{00000000-0008-0000-0B00-00000A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3" name="Shape 435">
                  <a:extLst>
                    <a:ext uri="{FF2B5EF4-FFF2-40B4-BE49-F238E27FC236}">
                      <a16:creationId xmlns:a16="http://schemas.microsoft.com/office/drawing/2014/main" id="{00000000-0008-0000-0B00-00000B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4" name="Shape 436">
                  <a:extLst>
                    <a:ext uri="{FF2B5EF4-FFF2-40B4-BE49-F238E27FC236}">
                      <a16:creationId xmlns:a16="http://schemas.microsoft.com/office/drawing/2014/main" id="{00000000-0008-0000-0B00-00000C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5" name="Shape 437">
                  <a:extLst>
                    <a:ext uri="{FF2B5EF4-FFF2-40B4-BE49-F238E27FC236}">
                      <a16:creationId xmlns:a16="http://schemas.microsoft.com/office/drawing/2014/main" id="{00000000-0008-0000-0B00-00000D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526" name="Shape 2">
          <a:extLst>
            <a:ext uri="{FF2B5EF4-FFF2-40B4-BE49-F238E27FC236}">
              <a16:creationId xmlns:a16="http://schemas.microsoft.com/office/drawing/2014/main" id="{00000000-0008-0000-0B00-00000E02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527" name="Shape 438">
            <a:extLst>
              <a:ext uri="{FF2B5EF4-FFF2-40B4-BE49-F238E27FC236}">
                <a16:creationId xmlns:a16="http://schemas.microsoft.com/office/drawing/2014/main" id="{00000000-0008-0000-0B00-00000F0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28" name="Shape 6">
              <a:extLst>
                <a:ext uri="{FF2B5EF4-FFF2-40B4-BE49-F238E27FC236}">
                  <a16:creationId xmlns:a16="http://schemas.microsoft.com/office/drawing/2014/main" id="{00000000-0008-0000-0B00-000010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9" name="Shape 439">
              <a:extLst>
                <a:ext uri="{FF2B5EF4-FFF2-40B4-BE49-F238E27FC236}">
                  <a16:creationId xmlns:a16="http://schemas.microsoft.com/office/drawing/2014/main" id="{00000000-0008-0000-0B00-0000110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30" name="Shape 440">
                <a:extLst>
                  <a:ext uri="{FF2B5EF4-FFF2-40B4-BE49-F238E27FC236}">
                    <a16:creationId xmlns:a16="http://schemas.microsoft.com/office/drawing/2014/main" id="{00000000-0008-0000-0B00-000012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1" name="Shape 441">
                <a:extLst>
                  <a:ext uri="{FF2B5EF4-FFF2-40B4-BE49-F238E27FC236}">
                    <a16:creationId xmlns:a16="http://schemas.microsoft.com/office/drawing/2014/main" id="{00000000-0008-0000-0B00-0000130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32" name="Shape 442">
                  <a:extLst>
                    <a:ext uri="{FF2B5EF4-FFF2-40B4-BE49-F238E27FC236}">
                      <a16:creationId xmlns:a16="http://schemas.microsoft.com/office/drawing/2014/main" id="{00000000-0008-0000-0B00-000014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33" name="Shape 443">
                  <a:extLst>
                    <a:ext uri="{FF2B5EF4-FFF2-40B4-BE49-F238E27FC236}">
                      <a16:creationId xmlns:a16="http://schemas.microsoft.com/office/drawing/2014/main" id="{00000000-0008-0000-0B00-000015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4" name="Shape 444">
                  <a:extLst>
                    <a:ext uri="{FF2B5EF4-FFF2-40B4-BE49-F238E27FC236}">
                      <a16:creationId xmlns:a16="http://schemas.microsoft.com/office/drawing/2014/main" id="{00000000-0008-0000-0B00-000016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5" name="Shape 445">
                  <a:extLst>
                    <a:ext uri="{FF2B5EF4-FFF2-40B4-BE49-F238E27FC236}">
                      <a16:creationId xmlns:a16="http://schemas.microsoft.com/office/drawing/2014/main" id="{00000000-0008-0000-0B00-000017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6" name="Shape 446">
                  <a:extLst>
                    <a:ext uri="{FF2B5EF4-FFF2-40B4-BE49-F238E27FC236}">
                      <a16:creationId xmlns:a16="http://schemas.microsoft.com/office/drawing/2014/main" id="{00000000-0008-0000-0B00-000018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7" name="Shape 447">
                  <a:extLst>
                    <a:ext uri="{FF2B5EF4-FFF2-40B4-BE49-F238E27FC236}">
                      <a16:creationId xmlns:a16="http://schemas.microsoft.com/office/drawing/2014/main" id="{00000000-0008-0000-0B00-000019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8" name="Shape 448">
                  <a:extLst>
                    <a:ext uri="{FF2B5EF4-FFF2-40B4-BE49-F238E27FC236}">
                      <a16:creationId xmlns:a16="http://schemas.microsoft.com/office/drawing/2014/main" id="{00000000-0008-0000-0B00-00001A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539" name="Shape 2">
          <a:extLst>
            <a:ext uri="{FF2B5EF4-FFF2-40B4-BE49-F238E27FC236}">
              <a16:creationId xmlns:a16="http://schemas.microsoft.com/office/drawing/2014/main" id="{00000000-0008-0000-0B00-00001B02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540" name="Shape 449">
            <a:extLst>
              <a:ext uri="{FF2B5EF4-FFF2-40B4-BE49-F238E27FC236}">
                <a16:creationId xmlns:a16="http://schemas.microsoft.com/office/drawing/2014/main" id="{00000000-0008-0000-0B00-00001C0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41" name="Shape 6">
              <a:extLst>
                <a:ext uri="{FF2B5EF4-FFF2-40B4-BE49-F238E27FC236}">
                  <a16:creationId xmlns:a16="http://schemas.microsoft.com/office/drawing/2014/main" id="{00000000-0008-0000-0B00-00001D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2" name="Shape 450">
              <a:extLst>
                <a:ext uri="{FF2B5EF4-FFF2-40B4-BE49-F238E27FC236}">
                  <a16:creationId xmlns:a16="http://schemas.microsoft.com/office/drawing/2014/main" id="{00000000-0008-0000-0B00-00001E0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43" name="Shape 451">
                <a:extLst>
                  <a:ext uri="{FF2B5EF4-FFF2-40B4-BE49-F238E27FC236}">
                    <a16:creationId xmlns:a16="http://schemas.microsoft.com/office/drawing/2014/main" id="{00000000-0008-0000-0B00-00001F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44" name="Shape 452">
                <a:extLst>
                  <a:ext uri="{FF2B5EF4-FFF2-40B4-BE49-F238E27FC236}">
                    <a16:creationId xmlns:a16="http://schemas.microsoft.com/office/drawing/2014/main" id="{00000000-0008-0000-0B00-0000200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45" name="Shape 453">
                  <a:extLst>
                    <a:ext uri="{FF2B5EF4-FFF2-40B4-BE49-F238E27FC236}">
                      <a16:creationId xmlns:a16="http://schemas.microsoft.com/office/drawing/2014/main" id="{00000000-0008-0000-0B00-000021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46" name="Shape 454">
                  <a:extLst>
                    <a:ext uri="{FF2B5EF4-FFF2-40B4-BE49-F238E27FC236}">
                      <a16:creationId xmlns:a16="http://schemas.microsoft.com/office/drawing/2014/main" id="{00000000-0008-0000-0B00-000022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7" name="Shape 455">
                  <a:extLst>
                    <a:ext uri="{FF2B5EF4-FFF2-40B4-BE49-F238E27FC236}">
                      <a16:creationId xmlns:a16="http://schemas.microsoft.com/office/drawing/2014/main" id="{00000000-0008-0000-0B00-000023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8" name="Shape 456">
                  <a:extLst>
                    <a:ext uri="{FF2B5EF4-FFF2-40B4-BE49-F238E27FC236}">
                      <a16:creationId xmlns:a16="http://schemas.microsoft.com/office/drawing/2014/main" id="{00000000-0008-0000-0B00-000024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9" name="Shape 457">
                  <a:extLst>
                    <a:ext uri="{FF2B5EF4-FFF2-40B4-BE49-F238E27FC236}">
                      <a16:creationId xmlns:a16="http://schemas.microsoft.com/office/drawing/2014/main" id="{00000000-0008-0000-0B00-000025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0" name="Shape 458">
                  <a:extLst>
                    <a:ext uri="{FF2B5EF4-FFF2-40B4-BE49-F238E27FC236}">
                      <a16:creationId xmlns:a16="http://schemas.microsoft.com/office/drawing/2014/main" id="{00000000-0008-0000-0B00-000026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1" name="Shape 459">
                  <a:extLst>
                    <a:ext uri="{FF2B5EF4-FFF2-40B4-BE49-F238E27FC236}">
                      <a16:creationId xmlns:a16="http://schemas.microsoft.com/office/drawing/2014/main" id="{00000000-0008-0000-0B00-000027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552" name="Shape 2">
          <a:extLst>
            <a:ext uri="{FF2B5EF4-FFF2-40B4-BE49-F238E27FC236}">
              <a16:creationId xmlns:a16="http://schemas.microsoft.com/office/drawing/2014/main" id="{00000000-0008-0000-0B00-00002802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553" name="Shape 460">
            <a:extLst>
              <a:ext uri="{FF2B5EF4-FFF2-40B4-BE49-F238E27FC236}">
                <a16:creationId xmlns:a16="http://schemas.microsoft.com/office/drawing/2014/main" id="{00000000-0008-0000-0B00-0000290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54" name="Shape 6">
              <a:extLst>
                <a:ext uri="{FF2B5EF4-FFF2-40B4-BE49-F238E27FC236}">
                  <a16:creationId xmlns:a16="http://schemas.microsoft.com/office/drawing/2014/main" id="{00000000-0008-0000-0B00-00002A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55" name="Shape 461">
              <a:extLst>
                <a:ext uri="{FF2B5EF4-FFF2-40B4-BE49-F238E27FC236}">
                  <a16:creationId xmlns:a16="http://schemas.microsoft.com/office/drawing/2014/main" id="{00000000-0008-0000-0B00-00002B0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56" name="Shape 462">
                <a:extLst>
                  <a:ext uri="{FF2B5EF4-FFF2-40B4-BE49-F238E27FC236}">
                    <a16:creationId xmlns:a16="http://schemas.microsoft.com/office/drawing/2014/main" id="{00000000-0008-0000-0B00-00002C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7" name="Shape 463">
                <a:extLst>
                  <a:ext uri="{FF2B5EF4-FFF2-40B4-BE49-F238E27FC236}">
                    <a16:creationId xmlns:a16="http://schemas.microsoft.com/office/drawing/2014/main" id="{00000000-0008-0000-0B00-00002D0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58" name="Shape 464">
                  <a:extLst>
                    <a:ext uri="{FF2B5EF4-FFF2-40B4-BE49-F238E27FC236}">
                      <a16:creationId xmlns:a16="http://schemas.microsoft.com/office/drawing/2014/main" id="{00000000-0008-0000-0B00-00002E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59" name="Shape 465">
                  <a:extLst>
                    <a:ext uri="{FF2B5EF4-FFF2-40B4-BE49-F238E27FC236}">
                      <a16:creationId xmlns:a16="http://schemas.microsoft.com/office/drawing/2014/main" id="{00000000-0008-0000-0B00-00002F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0" name="Shape 466">
                  <a:extLst>
                    <a:ext uri="{FF2B5EF4-FFF2-40B4-BE49-F238E27FC236}">
                      <a16:creationId xmlns:a16="http://schemas.microsoft.com/office/drawing/2014/main" id="{00000000-0008-0000-0B00-000030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1" name="Shape 467">
                  <a:extLst>
                    <a:ext uri="{FF2B5EF4-FFF2-40B4-BE49-F238E27FC236}">
                      <a16:creationId xmlns:a16="http://schemas.microsoft.com/office/drawing/2014/main" id="{00000000-0008-0000-0B00-000031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2" name="Shape 468">
                  <a:extLst>
                    <a:ext uri="{FF2B5EF4-FFF2-40B4-BE49-F238E27FC236}">
                      <a16:creationId xmlns:a16="http://schemas.microsoft.com/office/drawing/2014/main" id="{00000000-0008-0000-0B00-000032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3" name="Shape 469">
                  <a:extLst>
                    <a:ext uri="{FF2B5EF4-FFF2-40B4-BE49-F238E27FC236}">
                      <a16:creationId xmlns:a16="http://schemas.microsoft.com/office/drawing/2014/main" id="{00000000-0008-0000-0B00-000033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4" name="Shape 470">
                  <a:extLst>
                    <a:ext uri="{FF2B5EF4-FFF2-40B4-BE49-F238E27FC236}">
                      <a16:creationId xmlns:a16="http://schemas.microsoft.com/office/drawing/2014/main" id="{00000000-0008-0000-0B00-000034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565" name="Shape 2">
          <a:extLst>
            <a:ext uri="{FF2B5EF4-FFF2-40B4-BE49-F238E27FC236}">
              <a16:creationId xmlns:a16="http://schemas.microsoft.com/office/drawing/2014/main" id="{00000000-0008-0000-0B00-00003502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566" name="Shape 471">
            <a:extLst>
              <a:ext uri="{FF2B5EF4-FFF2-40B4-BE49-F238E27FC236}">
                <a16:creationId xmlns:a16="http://schemas.microsoft.com/office/drawing/2014/main" id="{00000000-0008-0000-0B00-0000360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67" name="Shape 6">
              <a:extLst>
                <a:ext uri="{FF2B5EF4-FFF2-40B4-BE49-F238E27FC236}">
                  <a16:creationId xmlns:a16="http://schemas.microsoft.com/office/drawing/2014/main" id="{00000000-0008-0000-0B00-000037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68" name="Shape 472">
              <a:extLst>
                <a:ext uri="{FF2B5EF4-FFF2-40B4-BE49-F238E27FC236}">
                  <a16:creationId xmlns:a16="http://schemas.microsoft.com/office/drawing/2014/main" id="{00000000-0008-0000-0B00-0000380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69" name="Shape 473">
                <a:extLst>
                  <a:ext uri="{FF2B5EF4-FFF2-40B4-BE49-F238E27FC236}">
                    <a16:creationId xmlns:a16="http://schemas.microsoft.com/office/drawing/2014/main" id="{00000000-0008-0000-0B00-000039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0" name="Shape 474">
                <a:extLst>
                  <a:ext uri="{FF2B5EF4-FFF2-40B4-BE49-F238E27FC236}">
                    <a16:creationId xmlns:a16="http://schemas.microsoft.com/office/drawing/2014/main" id="{00000000-0008-0000-0B00-00003A0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71" name="Shape 475">
                  <a:extLst>
                    <a:ext uri="{FF2B5EF4-FFF2-40B4-BE49-F238E27FC236}">
                      <a16:creationId xmlns:a16="http://schemas.microsoft.com/office/drawing/2014/main" id="{00000000-0008-0000-0B00-00003B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72" name="Shape 476">
                  <a:extLst>
                    <a:ext uri="{FF2B5EF4-FFF2-40B4-BE49-F238E27FC236}">
                      <a16:creationId xmlns:a16="http://schemas.microsoft.com/office/drawing/2014/main" id="{00000000-0008-0000-0B00-00003C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3" name="Shape 477">
                  <a:extLst>
                    <a:ext uri="{FF2B5EF4-FFF2-40B4-BE49-F238E27FC236}">
                      <a16:creationId xmlns:a16="http://schemas.microsoft.com/office/drawing/2014/main" id="{00000000-0008-0000-0B00-00003D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4" name="Shape 478">
                  <a:extLst>
                    <a:ext uri="{FF2B5EF4-FFF2-40B4-BE49-F238E27FC236}">
                      <a16:creationId xmlns:a16="http://schemas.microsoft.com/office/drawing/2014/main" id="{00000000-0008-0000-0B00-00003E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5" name="Shape 479">
                  <a:extLst>
                    <a:ext uri="{FF2B5EF4-FFF2-40B4-BE49-F238E27FC236}">
                      <a16:creationId xmlns:a16="http://schemas.microsoft.com/office/drawing/2014/main" id="{00000000-0008-0000-0B00-00003F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6" name="Shape 480">
                  <a:extLst>
                    <a:ext uri="{FF2B5EF4-FFF2-40B4-BE49-F238E27FC236}">
                      <a16:creationId xmlns:a16="http://schemas.microsoft.com/office/drawing/2014/main" id="{00000000-0008-0000-0B00-000040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7" name="Shape 481">
                  <a:extLst>
                    <a:ext uri="{FF2B5EF4-FFF2-40B4-BE49-F238E27FC236}">
                      <a16:creationId xmlns:a16="http://schemas.microsoft.com/office/drawing/2014/main" id="{00000000-0008-0000-0B00-000041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578" name="Shape 2">
          <a:extLst>
            <a:ext uri="{FF2B5EF4-FFF2-40B4-BE49-F238E27FC236}">
              <a16:creationId xmlns:a16="http://schemas.microsoft.com/office/drawing/2014/main" id="{00000000-0008-0000-0B00-00004202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579" name="Shape 482">
            <a:extLst>
              <a:ext uri="{FF2B5EF4-FFF2-40B4-BE49-F238E27FC236}">
                <a16:creationId xmlns:a16="http://schemas.microsoft.com/office/drawing/2014/main" id="{00000000-0008-0000-0B00-0000430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80" name="Shape 6">
              <a:extLst>
                <a:ext uri="{FF2B5EF4-FFF2-40B4-BE49-F238E27FC236}">
                  <a16:creationId xmlns:a16="http://schemas.microsoft.com/office/drawing/2014/main" id="{00000000-0008-0000-0B00-000044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81" name="Shape 483">
              <a:extLst>
                <a:ext uri="{FF2B5EF4-FFF2-40B4-BE49-F238E27FC236}">
                  <a16:creationId xmlns:a16="http://schemas.microsoft.com/office/drawing/2014/main" id="{00000000-0008-0000-0B00-0000450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82" name="Shape 484">
                <a:extLst>
                  <a:ext uri="{FF2B5EF4-FFF2-40B4-BE49-F238E27FC236}">
                    <a16:creationId xmlns:a16="http://schemas.microsoft.com/office/drawing/2014/main" id="{00000000-0008-0000-0B00-000046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83" name="Shape 485">
                <a:extLst>
                  <a:ext uri="{FF2B5EF4-FFF2-40B4-BE49-F238E27FC236}">
                    <a16:creationId xmlns:a16="http://schemas.microsoft.com/office/drawing/2014/main" id="{00000000-0008-0000-0B00-0000470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84" name="Shape 486">
                  <a:extLst>
                    <a:ext uri="{FF2B5EF4-FFF2-40B4-BE49-F238E27FC236}">
                      <a16:creationId xmlns:a16="http://schemas.microsoft.com/office/drawing/2014/main" id="{00000000-0008-0000-0B00-000048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85" name="Shape 487">
                  <a:extLst>
                    <a:ext uri="{FF2B5EF4-FFF2-40B4-BE49-F238E27FC236}">
                      <a16:creationId xmlns:a16="http://schemas.microsoft.com/office/drawing/2014/main" id="{00000000-0008-0000-0B00-000049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6" name="Shape 488">
                  <a:extLst>
                    <a:ext uri="{FF2B5EF4-FFF2-40B4-BE49-F238E27FC236}">
                      <a16:creationId xmlns:a16="http://schemas.microsoft.com/office/drawing/2014/main" id="{00000000-0008-0000-0B00-00004A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7" name="Shape 489">
                  <a:extLst>
                    <a:ext uri="{FF2B5EF4-FFF2-40B4-BE49-F238E27FC236}">
                      <a16:creationId xmlns:a16="http://schemas.microsoft.com/office/drawing/2014/main" id="{00000000-0008-0000-0B00-00004B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8" name="Shape 490">
                  <a:extLst>
                    <a:ext uri="{FF2B5EF4-FFF2-40B4-BE49-F238E27FC236}">
                      <a16:creationId xmlns:a16="http://schemas.microsoft.com/office/drawing/2014/main" id="{00000000-0008-0000-0B00-00004C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9" name="Shape 491">
                  <a:extLst>
                    <a:ext uri="{FF2B5EF4-FFF2-40B4-BE49-F238E27FC236}">
                      <a16:creationId xmlns:a16="http://schemas.microsoft.com/office/drawing/2014/main" id="{00000000-0008-0000-0B00-00004D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0" name="Shape 492">
                  <a:extLst>
                    <a:ext uri="{FF2B5EF4-FFF2-40B4-BE49-F238E27FC236}">
                      <a16:creationId xmlns:a16="http://schemas.microsoft.com/office/drawing/2014/main" id="{00000000-0008-0000-0B00-00004E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591" name="Shape 2">
          <a:extLst>
            <a:ext uri="{FF2B5EF4-FFF2-40B4-BE49-F238E27FC236}">
              <a16:creationId xmlns:a16="http://schemas.microsoft.com/office/drawing/2014/main" id="{00000000-0008-0000-0B00-00004F02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592" name="Shape 493">
            <a:extLst>
              <a:ext uri="{FF2B5EF4-FFF2-40B4-BE49-F238E27FC236}">
                <a16:creationId xmlns:a16="http://schemas.microsoft.com/office/drawing/2014/main" id="{00000000-0008-0000-0B00-0000500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93" name="Shape 6">
              <a:extLst>
                <a:ext uri="{FF2B5EF4-FFF2-40B4-BE49-F238E27FC236}">
                  <a16:creationId xmlns:a16="http://schemas.microsoft.com/office/drawing/2014/main" id="{00000000-0008-0000-0B00-000051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4" name="Shape 494">
              <a:extLst>
                <a:ext uri="{FF2B5EF4-FFF2-40B4-BE49-F238E27FC236}">
                  <a16:creationId xmlns:a16="http://schemas.microsoft.com/office/drawing/2014/main" id="{00000000-0008-0000-0B00-0000520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95" name="Shape 495">
                <a:extLst>
                  <a:ext uri="{FF2B5EF4-FFF2-40B4-BE49-F238E27FC236}">
                    <a16:creationId xmlns:a16="http://schemas.microsoft.com/office/drawing/2014/main" id="{00000000-0008-0000-0B00-000053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96" name="Shape 496">
                <a:extLst>
                  <a:ext uri="{FF2B5EF4-FFF2-40B4-BE49-F238E27FC236}">
                    <a16:creationId xmlns:a16="http://schemas.microsoft.com/office/drawing/2014/main" id="{00000000-0008-0000-0B00-0000540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97" name="Shape 497">
                  <a:extLst>
                    <a:ext uri="{FF2B5EF4-FFF2-40B4-BE49-F238E27FC236}">
                      <a16:creationId xmlns:a16="http://schemas.microsoft.com/office/drawing/2014/main" id="{00000000-0008-0000-0B00-000055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98" name="Shape 498">
                  <a:extLst>
                    <a:ext uri="{FF2B5EF4-FFF2-40B4-BE49-F238E27FC236}">
                      <a16:creationId xmlns:a16="http://schemas.microsoft.com/office/drawing/2014/main" id="{00000000-0008-0000-0B00-000056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9" name="Shape 499">
                  <a:extLst>
                    <a:ext uri="{FF2B5EF4-FFF2-40B4-BE49-F238E27FC236}">
                      <a16:creationId xmlns:a16="http://schemas.microsoft.com/office/drawing/2014/main" id="{00000000-0008-0000-0B00-000057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0" name="Shape 500">
                  <a:extLst>
                    <a:ext uri="{FF2B5EF4-FFF2-40B4-BE49-F238E27FC236}">
                      <a16:creationId xmlns:a16="http://schemas.microsoft.com/office/drawing/2014/main" id="{00000000-0008-0000-0B00-000058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1" name="Shape 501">
                  <a:extLst>
                    <a:ext uri="{FF2B5EF4-FFF2-40B4-BE49-F238E27FC236}">
                      <a16:creationId xmlns:a16="http://schemas.microsoft.com/office/drawing/2014/main" id="{00000000-0008-0000-0B00-000059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2" name="Shape 502">
                  <a:extLst>
                    <a:ext uri="{FF2B5EF4-FFF2-40B4-BE49-F238E27FC236}">
                      <a16:creationId xmlns:a16="http://schemas.microsoft.com/office/drawing/2014/main" id="{00000000-0008-0000-0B00-00005A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3" name="Shape 503">
                  <a:extLst>
                    <a:ext uri="{FF2B5EF4-FFF2-40B4-BE49-F238E27FC236}">
                      <a16:creationId xmlns:a16="http://schemas.microsoft.com/office/drawing/2014/main" id="{00000000-0008-0000-0B00-00005B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604" name="Shape 2">
          <a:extLst>
            <a:ext uri="{FF2B5EF4-FFF2-40B4-BE49-F238E27FC236}">
              <a16:creationId xmlns:a16="http://schemas.microsoft.com/office/drawing/2014/main" id="{00000000-0008-0000-0B00-00005C02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605" name="Shape 504">
            <a:extLst>
              <a:ext uri="{FF2B5EF4-FFF2-40B4-BE49-F238E27FC236}">
                <a16:creationId xmlns:a16="http://schemas.microsoft.com/office/drawing/2014/main" id="{00000000-0008-0000-0B00-00005D0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06" name="Shape 6">
              <a:extLst>
                <a:ext uri="{FF2B5EF4-FFF2-40B4-BE49-F238E27FC236}">
                  <a16:creationId xmlns:a16="http://schemas.microsoft.com/office/drawing/2014/main" id="{00000000-0008-0000-0B00-00005E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07" name="Shape 505">
              <a:extLst>
                <a:ext uri="{FF2B5EF4-FFF2-40B4-BE49-F238E27FC236}">
                  <a16:creationId xmlns:a16="http://schemas.microsoft.com/office/drawing/2014/main" id="{00000000-0008-0000-0B00-00005F0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08" name="Shape 506">
                <a:extLst>
                  <a:ext uri="{FF2B5EF4-FFF2-40B4-BE49-F238E27FC236}">
                    <a16:creationId xmlns:a16="http://schemas.microsoft.com/office/drawing/2014/main" id="{00000000-0008-0000-0B00-000060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09" name="Shape 507">
                <a:extLst>
                  <a:ext uri="{FF2B5EF4-FFF2-40B4-BE49-F238E27FC236}">
                    <a16:creationId xmlns:a16="http://schemas.microsoft.com/office/drawing/2014/main" id="{00000000-0008-0000-0B00-0000610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10" name="Shape 508">
                  <a:extLst>
                    <a:ext uri="{FF2B5EF4-FFF2-40B4-BE49-F238E27FC236}">
                      <a16:creationId xmlns:a16="http://schemas.microsoft.com/office/drawing/2014/main" id="{00000000-0008-0000-0B00-000062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11" name="Shape 509">
                  <a:extLst>
                    <a:ext uri="{FF2B5EF4-FFF2-40B4-BE49-F238E27FC236}">
                      <a16:creationId xmlns:a16="http://schemas.microsoft.com/office/drawing/2014/main" id="{00000000-0008-0000-0B00-000063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2" name="Shape 510">
                  <a:extLst>
                    <a:ext uri="{FF2B5EF4-FFF2-40B4-BE49-F238E27FC236}">
                      <a16:creationId xmlns:a16="http://schemas.microsoft.com/office/drawing/2014/main" id="{00000000-0008-0000-0B00-000064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3" name="Shape 511">
                  <a:extLst>
                    <a:ext uri="{FF2B5EF4-FFF2-40B4-BE49-F238E27FC236}">
                      <a16:creationId xmlns:a16="http://schemas.microsoft.com/office/drawing/2014/main" id="{00000000-0008-0000-0B00-000065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4" name="Shape 512">
                  <a:extLst>
                    <a:ext uri="{FF2B5EF4-FFF2-40B4-BE49-F238E27FC236}">
                      <a16:creationId xmlns:a16="http://schemas.microsoft.com/office/drawing/2014/main" id="{00000000-0008-0000-0B00-000066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5" name="Shape 513">
                  <a:extLst>
                    <a:ext uri="{FF2B5EF4-FFF2-40B4-BE49-F238E27FC236}">
                      <a16:creationId xmlns:a16="http://schemas.microsoft.com/office/drawing/2014/main" id="{00000000-0008-0000-0B00-000067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6" name="Shape 514">
                  <a:extLst>
                    <a:ext uri="{FF2B5EF4-FFF2-40B4-BE49-F238E27FC236}">
                      <a16:creationId xmlns:a16="http://schemas.microsoft.com/office/drawing/2014/main" id="{00000000-0008-0000-0B00-000068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617" name="Shape 2">
          <a:extLst>
            <a:ext uri="{FF2B5EF4-FFF2-40B4-BE49-F238E27FC236}">
              <a16:creationId xmlns:a16="http://schemas.microsoft.com/office/drawing/2014/main" id="{00000000-0008-0000-0B00-00006902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618" name="Shape 515">
            <a:extLst>
              <a:ext uri="{FF2B5EF4-FFF2-40B4-BE49-F238E27FC236}">
                <a16:creationId xmlns:a16="http://schemas.microsoft.com/office/drawing/2014/main" id="{00000000-0008-0000-0B00-00006A0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19" name="Shape 6">
              <a:extLst>
                <a:ext uri="{FF2B5EF4-FFF2-40B4-BE49-F238E27FC236}">
                  <a16:creationId xmlns:a16="http://schemas.microsoft.com/office/drawing/2014/main" id="{00000000-0008-0000-0B00-00006B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20" name="Shape 516">
              <a:extLst>
                <a:ext uri="{FF2B5EF4-FFF2-40B4-BE49-F238E27FC236}">
                  <a16:creationId xmlns:a16="http://schemas.microsoft.com/office/drawing/2014/main" id="{00000000-0008-0000-0B00-00006C0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21" name="Shape 517">
                <a:extLst>
                  <a:ext uri="{FF2B5EF4-FFF2-40B4-BE49-F238E27FC236}">
                    <a16:creationId xmlns:a16="http://schemas.microsoft.com/office/drawing/2014/main" id="{00000000-0008-0000-0B00-00006D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22" name="Shape 518">
                <a:extLst>
                  <a:ext uri="{FF2B5EF4-FFF2-40B4-BE49-F238E27FC236}">
                    <a16:creationId xmlns:a16="http://schemas.microsoft.com/office/drawing/2014/main" id="{00000000-0008-0000-0B00-00006E0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23" name="Shape 519">
                  <a:extLst>
                    <a:ext uri="{FF2B5EF4-FFF2-40B4-BE49-F238E27FC236}">
                      <a16:creationId xmlns:a16="http://schemas.microsoft.com/office/drawing/2014/main" id="{00000000-0008-0000-0B00-00006F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24" name="Shape 520">
                  <a:extLst>
                    <a:ext uri="{FF2B5EF4-FFF2-40B4-BE49-F238E27FC236}">
                      <a16:creationId xmlns:a16="http://schemas.microsoft.com/office/drawing/2014/main" id="{00000000-0008-0000-0B00-000070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5" name="Shape 521">
                  <a:extLst>
                    <a:ext uri="{FF2B5EF4-FFF2-40B4-BE49-F238E27FC236}">
                      <a16:creationId xmlns:a16="http://schemas.microsoft.com/office/drawing/2014/main" id="{00000000-0008-0000-0B00-000071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6" name="Shape 522">
                  <a:extLst>
                    <a:ext uri="{FF2B5EF4-FFF2-40B4-BE49-F238E27FC236}">
                      <a16:creationId xmlns:a16="http://schemas.microsoft.com/office/drawing/2014/main" id="{00000000-0008-0000-0B00-000072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7" name="Shape 523">
                  <a:extLst>
                    <a:ext uri="{FF2B5EF4-FFF2-40B4-BE49-F238E27FC236}">
                      <a16:creationId xmlns:a16="http://schemas.microsoft.com/office/drawing/2014/main" id="{00000000-0008-0000-0B00-000073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8" name="Shape 524">
                  <a:extLst>
                    <a:ext uri="{FF2B5EF4-FFF2-40B4-BE49-F238E27FC236}">
                      <a16:creationId xmlns:a16="http://schemas.microsoft.com/office/drawing/2014/main" id="{00000000-0008-0000-0B00-000074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9" name="Shape 525">
                  <a:extLst>
                    <a:ext uri="{FF2B5EF4-FFF2-40B4-BE49-F238E27FC236}">
                      <a16:creationId xmlns:a16="http://schemas.microsoft.com/office/drawing/2014/main" id="{00000000-0008-0000-0B00-000075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630" name="Shape 2">
          <a:extLst>
            <a:ext uri="{FF2B5EF4-FFF2-40B4-BE49-F238E27FC236}">
              <a16:creationId xmlns:a16="http://schemas.microsoft.com/office/drawing/2014/main" id="{00000000-0008-0000-0B00-00007602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631" name="Shape 526">
            <a:extLst>
              <a:ext uri="{FF2B5EF4-FFF2-40B4-BE49-F238E27FC236}">
                <a16:creationId xmlns:a16="http://schemas.microsoft.com/office/drawing/2014/main" id="{00000000-0008-0000-0B00-0000770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32" name="Shape 6">
              <a:extLst>
                <a:ext uri="{FF2B5EF4-FFF2-40B4-BE49-F238E27FC236}">
                  <a16:creationId xmlns:a16="http://schemas.microsoft.com/office/drawing/2014/main" id="{00000000-0008-0000-0B00-000078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3" name="Shape 527">
              <a:extLst>
                <a:ext uri="{FF2B5EF4-FFF2-40B4-BE49-F238E27FC236}">
                  <a16:creationId xmlns:a16="http://schemas.microsoft.com/office/drawing/2014/main" id="{00000000-0008-0000-0B00-0000790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34" name="Shape 528">
                <a:extLst>
                  <a:ext uri="{FF2B5EF4-FFF2-40B4-BE49-F238E27FC236}">
                    <a16:creationId xmlns:a16="http://schemas.microsoft.com/office/drawing/2014/main" id="{00000000-0008-0000-0B00-00007A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5" name="Shape 529">
                <a:extLst>
                  <a:ext uri="{FF2B5EF4-FFF2-40B4-BE49-F238E27FC236}">
                    <a16:creationId xmlns:a16="http://schemas.microsoft.com/office/drawing/2014/main" id="{00000000-0008-0000-0B00-00007B0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36" name="Shape 530">
                  <a:extLst>
                    <a:ext uri="{FF2B5EF4-FFF2-40B4-BE49-F238E27FC236}">
                      <a16:creationId xmlns:a16="http://schemas.microsoft.com/office/drawing/2014/main" id="{00000000-0008-0000-0B00-00007C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37" name="Shape 531">
                  <a:extLst>
                    <a:ext uri="{FF2B5EF4-FFF2-40B4-BE49-F238E27FC236}">
                      <a16:creationId xmlns:a16="http://schemas.microsoft.com/office/drawing/2014/main" id="{00000000-0008-0000-0B00-00007D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8" name="Shape 532">
                  <a:extLst>
                    <a:ext uri="{FF2B5EF4-FFF2-40B4-BE49-F238E27FC236}">
                      <a16:creationId xmlns:a16="http://schemas.microsoft.com/office/drawing/2014/main" id="{00000000-0008-0000-0B00-00007E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9" name="Shape 533">
                  <a:extLst>
                    <a:ext uri="{FF2B5EF4-FFF2-40B4-BE49-F238E27FC236}">
                      <a16:creationId xmlns:a16="http://schemas.microsoft.com/office/drawing/2014/main" id="{00000000-0008-0000-0B00-00007F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0" name="Shape 534">
                  <a:extLst>
                    <a:ext uri="{FF2B5EF4-FFF2-40B4-BE49-F238E27FC236}">
                      <a16:creationId xmlns:a16="http://schemas.microsoft.com/office/drawing/2014/main" id="{00000000-0008-0000-0B00-000080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1" name="Shape 535">
                  <a:extLst>
                    <a:ext uri="{FF2B5EF4-FFF2-40B4-BE49-F238E27FC236}">
                      <a16:creationId xmlns:a16="http://schemas.microsoft.com/office/drawing/2014/main" id="{00000000-0008-0000-0B00-000081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2" name="Shape 536">
                  <a:extLst>
                    <a:ext uri="{FF2B5EF4-FFF2-40B4-BE49-F238E27FC236}">
                      <a16:creationId xmlns:a16="http://schemas.microsoft.com/office/drawing/2014/main" id="{00000000-0008-0000-0B00-000082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643" name="Shape 2">
          <a:extLst>
            <a:ext uri="{FF2B5EF4-FFF2-40B4-BE49-F238E27FC236}">
              <a16:creationId xmlns:a16="http://schemas.microsoft.com/office/drawing/2014/main" id="{00000000-0008-0000-0B00-00008302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644" name="Shape 537">
            <a:extLst>
              <a:ext uri="{FF2B5EF4-FFF2-40B4-BE49-F238E27FC236}">
                <a16:creationId xmlns:a16="http://schemas.microsoft.com/office/drawing/2014/main" id="{00000000-0008-0000-0B00-0000840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45" name="Shape 6">
              <a:extLst>
                <a:ext uri="{FF2B5EF4-FFF2-40B4-BE49-F238E27FC236}">
                  <a16:creationId xmlns:a16="http://schemas.microsoft.com/office/drawing/2014/main" id="{00000000-0008-0000-0B00-000085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46" name="Shape 538">
              <a:extLst>
                <a:ext uri="{FF2B5EF4-FFF2-40B4-BE49-F238E27FC236}">
                  <a16:creationId xmlns:a16="http://schemas.microsoft.com/office/drawing/2014/main" id="{00000000-0008-0000-0B00-0000860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47" name="Shape 539">
                <a:extLst>
                  <a:ext uri="{FF2B5EF4-FFF2-40B4-BE49-F238E27FC236}">
                    <a16:creationId xmlns:a16="http://schemas.microsoft.com/office/drawing/2014/main" id="{00000000-0008-0000-0B00-000087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48" name="Shape 540">
                <a:extLst>
                  <a:ext uri="{FF2B5EF4-FFF2-40B4-BE49-F238E27FC236}">
                    <a16:creationId xmlns:a16="http://schemas.microsoft.com/office/drawing/2014/main" id="{00000000-0008-0000-0B00-0000880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49" name="Shape 541">
                  <a:extLst>
                    <a:ext uri="{FF2B5EF4-FFF2-40B4-BE49-F238E27FC236}">
                      <a16:creationId xmlns:a16="http://schemas.microsoft.com/office/drawing/2014/main" id="{00000000-0008-0000-0B00-000089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50" name="Shape 542">
                  <a:extLst>
                    <a:ext uri="{FF2B5EF4-FFF2-40B4-BE49-F238E27FC236}">
                      <a16:creationId xmlns:a16="http://schemas.microsoft.com/office/drawing/2014/main" id="{00000000-0008-0000-0B00-00008A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1" name="Shape 543">
                  <a:extLst>
                    <a:ext uri="{FF2B5EF4-FFF2-40B4-BE49-F238E27FC236}">
                      <a16:creationId xmlns:a16="http://schemas.microsoft.com/office/drawing/2014/main" id="{00000000-0008-0000-0B00-00008B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2" name="Shape 544">
                  <a:extLst>
                    <a:ext uri="{FF2B5EF4-FFF2-40B4-BE49-F238E27FC236}">
                      <a16:creationId xmlns:a16="http://schemas.microsoft.com/office/drawing/2014/main" id="{00000000-0008-0000-0B00-00008C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3" name="Shape 545">
                  <a:extLst>
                    <a:ext uri="{FF2B5EF4-FFF2-40B4-BE49-F238E27FC236}">
                      <a16:creationId xmlns:a16="http://schemas.microsoft.com/office/drawing/2014/main" id="{00000000-0008-0000-0B00-00008D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4" name="Shape 546">
                  <a:extLst>
                    <a:ext uri="{FF2B5EF4-FFF2-40B4-BE49-F238E27FC236}">
                      <a16:creationId xmlns:a16="http://schemas.microsoft.com/office/drawing/2014/main" id="{00000000-0008-0000-0B00-00008E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5" name="Shape 547">
                  <a:extLst>
                    <a:ext uri="{FF2B5EF4-FFF2-40B4-BE49-F238E27FC236}">
                      <a16:creationId xmlns:a16="http://schemas.microsoft.com/office/drawing/2014/main" id="{00000000-0008-0000-0B00-00008F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18</xdr:col>
      <xdr:colOff>0</xdr:colOff>
      <xdr:row>13</xdr:row>
      <xdr:rowOff>28575</xdr:rowOff>
    </xdr:from>
    <xdr:ext cx="428625" cy="352425"/>
    <xdr:sp macro="" textlink="">
      <xdr:nvSpPr>
        <xdr:cNvPr id="656" name="Shape 548">
          <a:extLst>
            <a:ext uri="{FF2B5EF4-FFF2-40B4-BE49-F238E27FC236}">
              <a16:creationId xmlns:a16="http://schemas.microsoft.com/office/drawing/2014/main" id="{00000000-0008-0000-0B00-00009002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13</xdr:row>
      <xdr:rowOff>28575</xdr:rowOff>
    </xdr:from>
    <xdr:ext cx="428625" cy="352425"/>
    <xdr:sp macro="" textlink="">
      <xdr:nvSpPr>
        <xdr:cNvPr id="657" name="Shape 549">
          <a:extLst>
            <a:ext uri="{FF2B5EF4-FFF2-40B4-BE49-F238E27FC236}">
              <a16:creationId xmlns:a16="http://schemas.microsoft.com/office/drawing/2014/main" id="{00000000-0008-0000-0B00-00009102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13</xdr:row>
      <xdr:rowOff>28575</xdr:rowOff>
    </xdr:from>
    <xdr:ext cx="428625" cy="352425"/>
    <xdr:sp macro="" textlink="">
      <xdr:nvSpPr>
        <xdr:cNvPr id="658" name="Shape 549">
          <a:extLst>
            <a:ext uri="{FF2B5EF4-FFF2-40B4-BE49-F238E27FC236}">
              <a16:creationId xmlns:a16="http://schemas.microsoft.com/office/drawing/2014/main" id="{00000000-0008-0000-0B00-00009202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13</xdr:row>
      <xdr:rowOff>28575</xdr:rowOff>
    </xdr:from>
    <xdr:ext cx="419100" cy="352425"/>
    <xdr:sp macro="" textlink="">
      <xdr:nvSpPr>
        <xdr:cNvPr id="659" name="Shape 550">
          <a:extLst>
            <a:ext uri="{FF2B5EF4-FFF2-40B4-BE49-F238E27FC236}">
              <a16:creationId xmlns:a16="http://schemas.microsoft.com/office/drawing/2014/main" id="{00000000-0008-0000-0B00-000093020000}"/>
            </a:ext>
          </a:extLst>
        </xdr:cNvPr>
        <xdr:cNvSpPr/>
      </xdr:nvSpPr>
      <xdr:spPr>
        <a:xfrm>
          <a:off x="5141213" y="3608550"/>
          <a:ext cx="40957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13</xdr:row>
      <xdr:rowOff>28575</xdr:rowOff>
    </xdr:from>
    <xdr:ext cx="419100" cy="352425"/>
    <xdr:sp macro="" textlink="">
      <xdr:nvSpPr>
        <xdr:cNvPr id="660" name="Shape 551">
          <a:extLst>
            <a:ext uri="{FF2B5EF4-FFF2-40B4-BE49-F238E27FC236}">
              <a16:creationId xmlns:a16="http://schemas.microsoft.com/office/drawing/2014/main" id="{00000000-0008-0000-0B00-000094020000}"/>
            </a:ext>
          </a:extLst>
        </xdr:cNvPr>
        <xdr:cNvSpPr/>
      </xdr:nvSpPr>
      <xdr:spPr>
        <a:xfrm>
          <a:off x="5139625" y="3608550"/>
          <a:ext cx="41275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13</xdr:row>
      <xdr:rowOff>28575</xdr:rowOff>
    </xdr:from>
    <xdr:ext cx="419100" cy="352425"/>
    <xdr:sp macro="" textlink="">
      <xdr:nvSpPr>
        <xdr:cNvPr id="661" name="Shape 552">
          <a:extLst>
            <a:ext uri="{FF2B5EF4-FFF2-40B4-BE49-F238E27FC236}">
              <a16:creationId xmlns:a16="http://schemas.microsoft.com/office/drawing/2014/main" id="{00000000-0008-0000-0B00-000095020000}"/>
            </a:ext>
          </a:extLst>
        </xdr:cNvPr>
        <xdr:cNvSpPr/>
      </xdr:nvSpPr>
      <xdr:spPr>
        <a:xfrm>
          <a:off x="5141213" y="3608550"/>
          <a:ext cx="4095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13</xdr:row>
      <xdr:rowOff>28575</xdr:rowOff>
    </xdr:from>
    <xdr:ext cx="428625" cy="352425"/>
    <xdr:sp macro="" textlink="">
      <xdr:nvSpPr>
        <xdr:cNvPr id="662" name="Shape 553">
          <a:extLst>
            <a:ext uri="{FF2B5EF4-FFF2-40B4-BE49-F238E27FC236}">
              <a16:creationId xmlns:a16="http://schemas.microsoft.com/office/drawing/2014/main" id="{00000000-0008-0000-0B00-00009602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0</xdr:colOff>
      <xdr:row>21</xdr:row>
      <xdr:rowOff>28575</xdr:rowOff>
    </xdr:from>
    <xdr:ext cx="428625" cy="352425"/>
    <xdr:sp macro="" textlink="">
      <xdr:nvSpPr>
        <xdr:cNvPr id="663" name="Shape 548">
          <a:extLst>
            <a:ext uri="{FF2B5EF4-FFF2-40B4-BE49-F238E27FC236}">
              <a16:creationId xmlns:a16="http://schemas.microsoft.com/office/drawing/2014/main" id="{00000000-0008-0000-0B00-00009702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21</xdr:row>
      <xdr:rowOff>28575</xdr:rowOff>
    </xdr:from>
    <xdr:ext cx="428625" cy="352425"/>
    <xdr:sp macro="" textlink="">
      <xdr:nvSpPr>
        <xdr:cNvPr id="664" name="Shape 548">
          <a:extLst>
            <a:ext uri="{FF2B5EF4-FFF2-40B4-BE49-F238E27FC236}">
              <a16:creationId xmlns:a16="http://schemas.microsoft.com/office/drawing/2014/main" id="{00000000-0008-0000-0B00-00009802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21</xdr:row>
      <xdr:rowOff>28575</xdr:rowOff>
    </xdr:from>
    <xdr:ext cx="428625" cy="352425"/>
    <xdr:sp macro="" textlink="">
      <xdr:nvSpPr>
        <xdr:cNvPr id="665" name="Shape 554">
          <a:extLst>
            <a:ext uri="{FF2B5EF4-FFF2-40B4-BE49-F238E27FC236}">
              <a16:creationId xmlns:a16="http://schemas.microsoft.com/office/drawing/2014/main" id="{00000000-0008-0000-0B00-00009902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21</xdr:row>
      <xdr:rowOff>28575</xdr:rowOff>
    </xdr:from>
    <xdr:ext cx="428625" cy="352425"/>
    <xdr:sp macro="" textlink="">
      <xdr:nvSpPr>
        <xdr:cNvPr id="666" name="Shape 554">
          <a:extLst>
            <a:ext uri="{FF2B5EF4-FFF2-40B4-BE49-F238E27FC236}">
              <a16:creationId xmlns:a16="http://schemas.microsoft.com/office/drawing/2014/main" id="{00000000-0008-0000-0B00-00009A02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21</xdr:row>
      <xdr:rowOff>28575</xdr:rowOff>
    </xdr:from>
    <xdr:ext cx="428625" cy="352425"/>
    <xdr:sp macro="" textlink="">
      <xdr:nvSpPr>
        <xdr:cNvPr id="667" name="Shape 553">
          <a:extLst>
            <a:ext uri="{FF2B5EF4-FFF2-40B4-BE49-F238E27FC236}">
              <a16:creationId xmlns:a16="http://schemas.microsoft.com/office/drawing/2014/main" id="{00000000-0008-0000-0B00-00009B02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21</xdr:row>
      <xdr:rowOff>28575</xdr:rowOff>
    </xdr:from>
    <xdr:ext cx="428625" cy="352425"/>
    <xdr:sp macro="" textlink="">
      <xdr:nvSpPr>
        <xdr:cNvPr id="668" name="Shape 553">
          <a:extLst>
            <a:ext uri="{FF2B5EF4-FFF2-40B4-BE49-F238E27FC236}">
              <a16:creationId xmlns:a16="http://schemas.microsoft.com/office/drawing/2014/main" id="{00000000-0008-0000-0B00-00009C02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21</xdr:row>
      <xdr:rowOff>28575</xdr:rowOff>
    </xdr:from>
    <xdr:ext cx="428625" cy="352425"/>
    <xdr:sp macro="" textlink="">
      <xdr:nvSpPr>
        <xdr:cNvPr id="669" name="Shape 553">
          <a:extLst>
            <a:ext uri="{FF2B5EF4-FFF2-40B4-BE49-F238E27FC236}">
              <a16:creationId xmlns:a16="http://schemas.microsoft.com/office/drawing/2014/main" id="{00000000-0008-0000-0B00-00009D02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21</xdr:row>
      <xdr:rowOff>28575</xdr:rowOff>
    </xdr:from>
    <xdr:ext cx="428625" cy="352425"/>
    <xdr:sp macro="" textlink="">
      <xdr:nvSpPr>
        <xdr:cNvPr id="670" name="Shape 555">
          <a:extLst>
            <a:ext uri="{FF2B5EF4-FFF2-40B4-BE49-F238E27FC236}">
              <a16:creationId xmlns:a16="http://schemas.microsoft.com/office/drawing/2014/main" id="{00000000-0008-0000-0B00-00009E02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21</xdr:row>
      <xdr:rowOff>28575</xdr:rowOff>
    </xdr:from>
    <xdr:ext cx="419100" cy="352425"/>
    <xdr:sp macro="" textlink="">
      <xdr:nvSpPr>
        <xdr:cNvPr id="671" name="Shape 552">
          <a:extLst>
            <a:ext uri="{FF2B5EF4-FFF2-40B4-BE49-F238E27FC236}">
              <a16:creationId xmlns:a16="http://schemas.microsoft.com/office/drawing/2014/main" id="{00000000-0008-0000-0B00-00009F020000}"/>
            </a:ext>
          </a:extLst>
        </xdr:cNvPr>
        <xdr:cNvSpPr/>
      </xdr:nvSpPr>
      <xdr:spPr>
        <a:xfrm>
          <a:off x="5141213" y="3608550"/>
          <a:ext cx="4095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21</xdr:row>
      <xdr:rowOff>28575</xdr:rowOff>
    </xdr:from>
    <xdr:ext cx="428625" cy="352425"/>
    <xdr:sp macro="" textlink="">
      <xdr:nvSpPr>
        <xdr:cNvPr id="672" name="Shape 556">
          <a:extLst>
            <a:ext uri="{FF2B5EF4-FFF2-40B4-BE49-F238E27FC236}">
              <a16:creationId xmlns:a16="http://schemas.microsoft.com/office/drawing/2014/main" id="{00000000-0008-0000-0B00-0000A002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21</xdr:row>
      <xdr:rowOff>28575</xdr:rowOff>
    </xdr:from>
    <xdr:ext cx="428625" cy="352425"/>
    <xdr:sp macro="" textlink="">
      <xdr:nvSpPr>
        <xdr:cNvPr id="673" name="Shape 556">
          <a:extLst>
            <a:ext uri="{FF2B5EF4-FFF2-40B4-BE49-F238E27FC236}">
              <a16:creationId xmlns:a16="http://schemas.microsoft.com/office/drawing/2014/main" id="{00000000-0008-0000-0B00-0000A102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21</xdr:row>
      <xdr:rowOff>28575</xdr:rowOff>
    </xdr:from>
    <xdr:ext cx="419100" cy="352425"/>
    <xdr:sp macro="" textlink="">
      <xdr:nvSpPr>
        <xdr:cNvPr id="674" name="Shape 552">
          <a:extLst>
            <a:ext uri="{FF2B5EF4-FFF2-40B4-BE49-F238E27FC236}">
              <a16:creationId xmlns:a16="http://schemas.microsoft.com/office/drawing/2014/main" id="{00000000-0008-0000-0B00-0000A2020000}"/>
            </a:ext>
          </a:extLst>
        </xdr:cNvPr>
        <xdr:cNvSpPr/>
      </xdr:nvSpPr>
      <xdr:spPr>
        <a:xfrm>
          <a:off x="5141213" y="3608550"/>
          <a:ext cx="4095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21</xdr:row>
      <xdr:rowOff>28575</xdr:rowOff>
    </xdr:from>
    <xdr:ext cx="428625" cy="352425"/>
    <xdr:sp macro="" textlink="">
      <xdr:nvSpPr>
        <xdr:cNvPr id="675" name="Shape 548">
          <a:extLst>
            <a:ext uri="{FF2B5EF4-FFF2-40B4-BE49-F238E27FC236}">
              <a16:creationId xmlns:a16="http://schemas.microsoft.com/office/drawing/2014/main" id="{00000000-0008-0000-0B00-0000A302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21</xdr:row>
      <xdr:rowOff>28575</xdr:rowOff>
    </xdr:from>
    <xdr:ext cx="428625" cy="352425"/>
    <xdr:sp macro="" textlink="">
      <xdr:nvSpPr>
        <xdr:cNvPr id="676" name="Shape 548">
          <a:extLst>
            <a:ext uri="{FF2B5EF4-FFF2-40B4-BE49-F238E27FC236}">
              <a16:creationId xmlns:a16="http://schemas.microsoft.com/office/drawing/2014/main" id="{00000000-0008-0000-0B00-0000A402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21</xdr:row>
      <xdr:rowOff>28575</xdr:rowOff>
    </xdr:from>
    <xdr:ext cx="419100" cy="352425"/>
    <xdr:sp macro="" textlink="">
      <xdr:nvSpPr>
        <xdr:cNvPr id="677" name="Shape 557">
          <a:extLst>
            <a:ext uri="{FF2B5EF4-FFF2-40B4-BE49-F238E27FC236}">
              <a16:creationId xmlns:a16="http://schemas.microsoft.com/office/drawing/2014/main" id="{00000000-0008-0000-0B00-0000A5020000}"/>
            </a:ext>
          </a:extLst>
        </xdr:cNvPr>
        <xdr:cNvSpPr/>
      </xdr:nvSpPr>
      <xdr:spPr>
        <a:xfrm>
          <a:off x="5141213" y="3608550"/>
          <a:ext cx="40957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21</xdr:row>
      <xdr:rowOff>28575</xdr:rowOff>
    </xdr:from>
    <xdr:ext cx="428625" cy="352425"/>
    <xdr:sp macro="" textlink="">
      <xdr:nvSpPr>
        <xdr:cNvPr id="678" name="Shape 548">
          <a:extLst>
            <a:ext uri="{FF2B5EF4-FFF2-40B4-BE49-F238E27FC236}">
              <a16:creationId xmlns:a16="http://schemas.microsoft.com/office/drawing/2014/main" id="{00000000-0008-0000-0B00-0000A602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21</xdr:row>
      <xdr:rowOff>28575</xdr:rowOff>
    </xdr:from>
    <xdr:ext cx="419100" cy="352425"/>
    <xdr:sp macro="" textlink="">
      <xdr:nvSpPr>
        <xdr:cNvPr id="679" name="Shape 550">
          <a:extLst>
            <a:ext uri="{FF2B5EF4-FFF2-40B4-BE49-F238E27FC236}">
              <a16:creationId xmlns:a16="http://schemas.microsoft.com/office/drawing/2014/main" id="{00000000-0008-0000-0B00-0000A7020000}"/>
            </a:ext>
          </a:extLst>
        </xdr:cNvPr>
        <xdr:cNvSpPr/>
      </xdr:nvSpPr>
      <xdr:spPr>
        <a:xfrm>
          <a:off x="5141213" y="3608550"/>
          <a:ext cx="40957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21</xdr:row>
      <xdr:rowOff>28575</xdr:rowOff>
    </xdr:from>
    <xdr:ext cx="428625" cy="352425"/>
    <xdr:sp macro="" textlink="">
      <xdr:nvSpPr>
        <xdr:cNvPr id="680" name="Shape 548">
          <a:extLst>
            <a:ext uri="{FF2B5EF4-FFF2-40B4-BE49-F238E27FC236}">
              <a16:creationId xmlns:a16="http://schemas.microsoft.com/office/drawing/2014/main" id="{00000000-0008-0000-0B00-0000A802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21</xdr:row>
      <xdr:rowOff>28575</xdr:rowOff>
    </xdr:from>
    <xdr:ext cx="428625" cy="352425"/>
    <xdr:sp macro="" textlink="">
      <xdr:nvSpPr>
        <xdr:cNvPr id="681" name="Shape 548">
          <a:extLst>
            <a:ext uri="{FF2B5EF4-FFF2-40B4-BE49-F238E27FC236}">
              <a16:creationId xmlns:a16="http://schemas.microsoft.com/office/drawing/2014/main" id="{00000000-0008-0000-0B00-0000A902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21</xdr:row>
      <xdr:rowOff>28575</xdr:rowOff>
    </xdr:from>
    <xdr:ext cx="419100" cy="352425"/>
    <xdr:sp macro="" textlink="">
      <xdr:nvSpPr>
        <xdr:cNvPr id="682" name="Shape 557">
          <a:extLst>
            <a:ext uri="{FF2B5EF4-FFF2-40B4-BE49-F238E27FC236}">
              <a16:creationId xmlns:a16="http://schemas.microsoft.com/office/drawing/2014/main" id="{00000000-0008-0000-0B00-0000AA020000}"/>
            </a:ext>
          </a:extLst>
        </xdr:cNvPr>
        <xdr:cNvSpPr/>
      </xdr:nvSpPr>
      <xdr:spPr>
        <a:xfrm>
          <a:off x="5141213" y="3608550"/>
          <a:ext cx="40957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21</xdr:row>
      <xdr:rowOff>28575</xdr:rowOff>
    </xdr:from>
    <xdr:ext cx="428625" cy="352425"/>
    <xdr:sp macro="" textlink="">
      <xdr:nvSpPr>
        <xdr:cNvPr id="683" name="Shape 548">
          <a:extLst>
            <a:ext uri="{FF2B5EF4-FFF2-40B4-BE49-F238E27FC236}">
              <a16:creationId xmlns:a16="http://schemas.microsoft.com/office/drawing/2014/main" id="{00000000-0008-0000-0B00-0000AB02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21</xdr:row>
      <xdr:rowOff>28575</xdr:rowOff>
    </xdr:from>
    <xdr:ext cx="428625" cy="342900"/>
    <xdr:sp macro="" textlink="">
      <xdr:nvSpPr>
        <xdr:cNvPr id="684" name="Shape 558">
          <a:extLst>
            <a:ext uri="{FF2B5EF4-FFF2-40B4-BE49-F238E27FC236}">
              <a16:creationId xmlns:a16="http://schemas.microsoft.com/office/drawing/2014/main" id="{00000000-0008-0000-0B00-0000AC020000}"/>
            </a:ext>
          </a:extLst>
        </xdr:cNvPr>
        <xdr:cNvSpPr/>
      </xdr:nvSpPr>
      <xdr:spPr>
        <a:xfrm>
          <a:off x="5136450" y="3613313"/>
          <a:ext cx="419100" cy="33337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685" name="Shape 2">
          <a:extLst>
            <a:ext uri="{FF2B5EF4-FFF2-40B4-BE49-F238E27FC236}">
              <a16:creationId xmlns:a16="http://schemas.microsoft.com/office/drawing/2014/main" id="{00000000-0008-0000-0B00-0000AD02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686" name="Shape 559">
            <a:extLst>
              <a:ext uri="{FF2B5EF4-FFF2-40B4-BE49-F238E27FC236}">
                <a16:creationId xmlns:a16="http://schemas.microsoft.com/office/drawing/2014/main" id="{00000000-0008-0000-0B00-0000AE0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87" name="Shape 6">
              <a:extLst>
                <a:ext uri="{FF2B5EF4-FFF2-40B4-BE49-F238E27FC236}">
                  <a16:creationId xmlns:a16="http://schemas.microsoft.com/office/drawing/2014/main" id="{00000000-0008-0000-0B00-0000AF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88" name="Shape 560">
              <a:extLst>
                <a:ext uri="{FF2B5EF4-FFF2-40B4-BE49-F238E27FC236}">
                  <a16:creationId xmlns:a16="http://schemas.microsoft.com/office/drawing/2014/main" id="{00000000-0008-0000-0B00-0000B00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89" name="Shape 561">
                <a:extLst>
                  <a:ext uri="{FF2B5EF4-FFF2-40B4-BE49-F238E27FC236}">
                    <a16:creationId xmlns:a16="http://schemas.microsoft.com/office/drawing/2014/main" id="{00000000-0008-0000-0B00-0000B1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90" name="Shape 562">
                <a:extLst>
                  <a:ext uri="{FF2B5EF4-FFF2-40B4-BE49-F238E27FC236}">
                    <a16:creationId xmlns:a16="http://schemas.microsoft.com/office/drawing/2014/main" id="{00000000-0008-0000-0B00-0000B20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91" name="Shape 563">
                  <a:extLst>
                    <a:ext uri="{FF2B5EF4-FFF2-40B4-BE49-F238E27FC236}">
                      <a16:creationId xmlns:a16="http://schemas.microsoft.com/office/drawing/2014/main" id="{00000000-0008-0000-0B00-0000B3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92" name="Shape 564">
                  <a:extLst>
                    <a:ext uri="{FF2B5EF4-FFF2-40B4-BE49-F238E27FC236}">
                      <a16:creationId xmlns:a16="http://schemas.microsoft.com/office/drawing/2014/main" id="{00000000-0008-0000-0B00-0000B4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3" name="Shape 565">
                  <a:extLst>
                    <a:ext uri="{FF2B5EF4-FFF2-40B4-BE49-F238E27FC236}">
                      <a16:creationId xmlns:a16="http://schemas.microsoft.com/office/drawing/2014/main" id="{00000000-0008-0000-0B00-0000B5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4" name="Shape 566">
                  <a:extLst>
                    <a:ext uri="{FF2B5EF4-FFF2-40B4-BE49-F238E27FC236}">
                      <a16:creationId xmlns:a16="http://schemas.microsoft.com/office/drawing/2014/main" id="{00000000-0008-0000-0B00-0000B6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5" name="Shape 567">
                  <a:extLst>
                    <a:ext uri="{FF2B5EF4-FFF2-40B4-BE49-F238E27FC236}">
                      <a16:creationId xmlns:a16="http://schemas.microsoft.com/office/drawing/2014/main" id="{00000000-0008-0000-0B00-0000B7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6" name="Shape 568">
                  <a:extLst>
                    <a:ext uri="{FF2B5EF4-FFF2-40B4-BE49-F238E27FC236}">
                      <a16:creationId xmlns:a16="http://schemas.microsoft.com/office/drawing/2014/main" id="{00000000-0008-0000-0B00-0000B8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7" name="Shape 569">
                  <a:extLst>
                    <a:ext uri="{FF2B5EF4-FFF2-40B4-BE49-F238E27FC236}">
                      <a16:creationId xmlns:a16="http://schemas.microsoft.com/office/drawing/2014/main" id="{00000000-0008-0000-0B00-0000B9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698" name="Shape 2">
          <a:extLst>
            <a:ext uri="{FF2B5EF4-FFF2-40B4-BE49-F238E27FC236}">
              <a16:creationId xmlns:a16="http://schemas.microsoft.com/office/drawing/2014/main" id="{00000000-0008-0000-0B00-0000BA02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699" name="Shape 570">
            <a:extLst>
              <a:ext uri="{FF2B5EF4-FFF2-40B4-BE49-F238E27FC236}">
                <a16:creationId xmlns:a16="http://schemas.microsoft.com/office/drawing/2014/main" id="{00000000-0008-0000-0B00-0000BB0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00" name="Shape 6">
              <a:extLst>
                <a:ext uri="{FF2B5EF4-FFF2-40B4-BE49-F238E27FC236}">
                  <a16:creationId xmlns:a16="http://schemas.microsoft.com/office/drawing/2014/main" id="{00000000-0008-0000-0B00-0000BC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01" name="Shape 571">
              <a:extLst>
                <a:ext uri="{FF2B5EF4-FFF2-40B4-BE49-F238E27FC236}">
                  <a16:creationId xmlns:a16="http://schemas.microsoft.com/office/drawing/2014/main" id="{00000000-0008-0000-0B00-0000BD0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02" name="Shape 572">
                <a:extLst>
                  <a:ext uri="{FF2B5EF4-FFF2-40B4-BE49-F238E27FC236}">
                    <a16:creationId xmlns:a16="http://schemas.microsoft.com/office/drawing/2014/main" id="{00000000-0008-0000-0B00-0000BE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03" name="Shape 573">
                <a:extLst>
                  <a:ext uri="{FF2B5EF4-FFF2-40B4-BE49-F238E27FC236}">
                    <a16:creationId xmlns:a16="http://schemas.microsoft.com/office/drawing/2014/main" id="{00000000-0008-0000-0B00-0000BF0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704" name="Shape 574">
                  <a:extLst>
                    <a:ext uri="{FF2B5EF4-FFF2-40B4-BE49-F238E27FC236}">
                      <a16:creationId xmlns:a16="http://schemas.microsoft.com/office/drawing/2014/main" id="{00000000-0008-0000-0B00-0000C0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05" name="Shape 575">
                  <a:extLst>
                    <a:ext uri="{FF2B5EF4-FFF2-40B4-BE49-F238E27FC236}">
                      <a16:creationId xmlns:a16="http://schemas.microsoft.com/office/drawing/2014/main" id="{00000000-0008-0000-0B00-0000C1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6" name="Shape 576">
                  <a:extLst>
                    <a:ext uri="{FF2B5EF4-FFF2-40B4-BE49-F238E27FC236}">
                      <a16:creationId xmlns:a16="http://schemas.microsoft.com/office/drawing/2014/main" id="{00000000-0008-0000-0B00-0000C2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7" name="Shape 577">
                  <a:extLst>
                    <a:ext uri="{FF2B5EF4-FFF2-40B4-BE49-F238E27FC236}">
                      <a16:creationId xmlns:a16="http://schemas.microsoft.com/office/drawing/2014/main" id="{00000000-0008-0000-0B00-0000C3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8" name="Shape 578">
                  <a:extLst>
                    <a:ext uri="{FF2B5EF4-FFF2-40B4-BE49-F238E27FC236}">
                      <a16:creationId xmlns:a16="http://schemas.microsoft.com/office/drawing/2014/main" id="{00000000-0008-0000-0B00-0000C4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9" name="Shape 579">
                  <a:extLst>
                    <a:ext uri="{FF2B5EF4-FFF2-40B4-BE49-F238E27FC236}">
                      <a16:creationId xmlns:a16="http://schemas.microsoft.com/office/drawing/2014/main" id="{00000000-0008-0000-0B00-0000C5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0" name="Shape 580">
                  <a:extLst>
                    <a:ext uri="{FF2B5EF4-FFF2-40B4-BE49-F238E27FC236}">
                      <a16:creationId xmlns:a16="http://schemas.microsoft.com/office/drawing/2014/main" id="{00000000-0008-0000-0B00-0000C6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133350</xdr:rowOff>
    </xdr:from>
    <xdr:ext cx="0" cy="161925"/>
    <xdr:grpSp>
      <xdr:nvGrpSpPr>
        <xdr:cNvPr id="711" name="Shape 2">
          <a:extLst>
            <a:ext uri="{FF2B5EF4-FFF2-40B4-BE49-F238E27FC236}">
              <a16:creationId xmlns:a16="http://schemas.microsoft.com/office/drawing/2014/main" id="{00000000-0008-0000-0B00-0000C7020000}"/>
            </a:ext>
          </a:extLst>
        </xdr:cNvPr>
        <xdr:cNvGrpSpPr/>
      </xdr:nvGrpSpPr>
      <xdr:grpSpPr>
        <a:xfrm>
          <a:off x="2466975" y="7134225"/>
          <a:ext cx="0" cy="161925"/>
          <a:chOff x="5346000" y="3699038"/>
          <a:chExt cx="0" cy="161925"/>
        </a:xfrm>
      </xdr:grpSpPr>
      <xdr:grpSp>
        <xdr:nvGrpSpPr>
          <xdr:cNvPr id="712" name="Shape 581">
            <a:extLst>
              <a:ext uri="{FF2B5EF4-FFF2-40B4-BE49-F238E27FC236}">
                <a16:creationId xmlns:a16="http://schemas.microsoft.com/office/drawing/2014/main" id="{00000000-0008-0000-0B00-0000C80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13" name="Shape 6">
              <a:extLst>
                <a:ext uri="{FF2B5EF4-FFF2-40B4-BE49-F238E27FC236}">
                  <a16:creationId xmlns:a16="http://schemas.microsoft.com/office/drawing/2014/main" id="{00000000-0008-0000-0B00-0000C9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4" name="Shape 582">
              <a:extLst>
                <a:ext uri="{FF2B5EF4-FFF2-40B4-BE49-F238E27FC236}">
                  <a16:creationId xmlns:a16="http://schemas.microsoft.com/office/drawing/2014/main" id="{00000000-0008-0000-0B00-0000CA0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15" name="Shape 583">
                <a:extLst>
                  <a:ext uri="{FF2B5EF4-FFF2-40B4-BE49-F238E27FC236}">
                    <a16:creationId xmlns:a16="http://schemas.microsoft.com/office/drawing/2014/main" id="{00000000-0008-0000-0B00-0000CB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16" name="Shape 584">
                <a:extLst>
                  <a:ext uri="{FF2B5EF4-FFF2-40B4-BE49-F238E27FC236}">
                    <a16:creationId xmlns:a16="http://schemas.microsoft.com/office/drawing/2014/main" id="{00000000-0008-0000-0B00-0000CC0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717" name="Shape 585">
                  <a:extLst>
                    <a:ext uri="{FF2B5EF4-FFF2-40B4-BE49-F238E27FC236}">
                      <a16:creationId xmlns:a16="http://schemas.microsoft.com/office/drawing/2014/main" id="{00000000-0008-0000-0B00-0000CD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18" name="Shape 586">
                  <a:extLst>
                    <a:ext uri="{FF2B5EF4-FFF2-40B4-BE49-F238E27FC236}">
                      <a16:creationId xmlns:a16="http://schemas.microsoft.com/office/drawing/2014/main" id="{00000000-0008-0000-0B00-0000CE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9" name="Shape 587">
                  <a:extLst>
                    <a:ext uri="{FF2B5EF4-FFF2-40B4-BE49-F238E27FC236}">
                      <a16:creationId xmlns:a16="http://schemas.microsoft.com/office/drawing/2014/main" id="{00000000-0008-0000-0B00-0000CF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0" name="Shape 588">
                  <a:extLst>
                    <a:ext uri="{FF2B5EF4-FFF2-40B4-BE49-F238E27FC236}">
                      <a16:creationId xmlns:a16="http://schemas.microsoft.com/office/drawing/2014/main" id="{00000000-0008-0000-0B00-0000D0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1" name="Shape 589">
                  <a:extLst>
                    <a:ext uri="{FF2B5EF4-FFF2-40B4-BE49-F238E27FC236}">
                      <a16:creationId xmlns:a16="http://schemas.microsoft.com/office/drawing/2014/main" id="{00000000-0008-0000-0B00-0000D1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2" name="Shape 590">
                  <a:extLst>
                    <a:ext uri="{FF2B5EF4-FFF2-40B4-BE49-F238E27FC236}">
                      <a16:creationId xmlns:a16="http://schemas.microsoft.com/office/drawing/2014/main" id="{00000000-0008-0000-0B00-0000D2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3" name="Shape 591">
                  <a:extLst>
                    <a:ext uri="{FF2B5EF4-FFF2-40B4-BE49-F238E27FC236}">
                      <a16:creationId xmlns:a16="http://schemas.microsoft.com/office/drawing/2014/main" id="{00000000-0008-0000-0B00-0000D3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133350</xdr:rowOff>
    </xdr:from>
    <xdr:ext cx="0" cy="171450"/>
    <xdr:grpSp>
      <xdr:nvGrpSpPr>
        <xdr:cNvPr id="724" name="Shape 2">
          <a:extLst>
            <a:ext uri="{FF2B5EF4-FFF2-40B4-BE49-F238E27FC236}">
              <a16:creationId xmlns:a16="http://schemas.microsoft.com/office/drawing/2014/main" id="{00000000-0008-0000-0B00-0000D4020000}"/>
            </a:ext>
          </a:extLst>
        </xdr:cNvPr>
        <xdr:cNvGrpSpPr/>
      </xdr:nvGrpSpPr>
      <xdr:grpSpPr>
        <a:xfrm>
          <a:off x="2466975" y="7134225"/>
          <a:ext cx="0" cy="171450"/>
          <a:chOff x="5346000" y="3694275"/>
          <a:chExt cx="0" cy="171450"/>
        </a:xfrm>
      </xdr:grpSpPr>
      <xdr:grpSp>
        <xdr:nvGrpSpPr>
          <xdr:cNvPr id="725" name="Shape 592">
            <a:extLst>
              <a:ext uri="{FF2B5EF4-FFF2-40B4-BE49-F238E27FC236}">
                <a16:creationId xmlns:a16="http://schemas.microsoft.com/office/drawing/2014/main" id="{00000000-0008-0000-0B00-0000D502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726" name="Shape 6">
              <a:extLst>
                <a:ext uri="{FF2B5EF4-FFF2-40B4-BE49-F238E27FC236}">
                  <a16:creationId xmlns:a16="http://schemas.microsoft.com/office/drawing/2014/main" id="{00000000-0008-0000-0B00-0000D602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27" name="Shape 593">
              <a:extLst>
                <a:ext uri="{FF2B5EF4-FFF2-40B4-BE49-F238E27FC236}">
                  <a16:creationId xmlns:a16="http://schemas.microsoft.com/office/drawing/2014/main" id="{00000000-0008-0000-0B00-0000D702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728" name="Shape 594">
                <a:extLst>
                  <a:ext uri="{FF2B5EF4-FFF2-40B4-BE49-F238E27FC236}">
                    <a16:creationId xmlns:a16="http://schemas.microsoft.com/office/drawing/2014/main" id="{00000000-0008-0000-0B00-0000D802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29" name="Shape 595">
                <a:extLst>
                  <a:ext uri="{FF2B5EF4-FFF2-40B4-BE49-F238E27FC236}">
                    <a16:creationId xmlns:a16="http://schemas.microsoft.com/office/drawing/2014/main" id="{00000000-0008-0000-0B00-0000D902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730" name="Shape 596">
                  <a:extLst>
                    <a:ext uri="{FF2B5EF4-FFF2-40B4-BE49-F238E27FC236}">
                      <a16:creationId xmlns:a16="http://schemas.microsoft.com/office/drawing/2014/main" id="{00000000-0008-0000-0B00-0000DA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31" name="Shape 597">
                  <a:extLst>
                    <a:ext uri="{FF2B5EF4-FFF2-40B4-BE49-F238E27FC236}">
                      <a16:creationId xmlns:a16="http://schemas.microsoft.com/office/drawing/2014/main" id="{00000000-0008-0000-0B00-0000DB0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2" name="Shape 598">
                  <a:extLst>
                    <a:ext uri="{FF2B5EF4-FFF2-40B4-BE49-F238E27FC236}">
                      <a16:creationId xmlns:a16="http://schemas.microsoft.com/office/drawing/2014/main" id="{00000000-0008-0000-0B00-0000DC0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3" name="Shape 599">
                  <a:extLst>
                    <a:ext uri="{FF2B5EF4-FFF2-40B4-BE49-F238E27FC236}">
                      <a16:creationId xmlns:a16="http://schemas.microsoft.com/office/drawing/2014/main" id="{00000000-0008-0000-0B00-0000DD0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4" name="Shape 600">
                  <a:extLst>
                    <a:ext uri="{FF2B5EF4-FFF2-40B4-BE49-F238E27FC236}">
                      <a16:creationId xmlns:a16="http://schemas.microsoft.com/office/drawing/2014/main" id="{00000000-0008-0000-0B00-0000DE0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5" name="Shape 601">
                  <a:extLst>
                    <a:ext uri="{FF2B5EF4-FFF2-40B4-BE49-F238E27FC236}">
                      <a16:creationId xmlns:a16="http://schemas.microsoft.com/office/drawing/2014/main" id="{00000000-0008-0000-0B00-0000DF0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6" name="Shape 602">
                  <a:extLst>
                    <a:ext uri="{FF2B5EF4-FFF2-40B4-BE49-F238E27FC236}">
                      <a16:creationId xmlns:a16="http://schemas.microsoft.com/office/drawing/2014/main" id="{00000000-0008-0000-0B00-0000E00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737" name="Shape 2">
          <a:extLst>
            <a:ext uri="{FF2B5EF4-FFF2-40B4-BE49-F238E27FC236}">
              <a16:creationId xmlns:a16="http://schemas.microsoft.com/office/drawing/2014/main" id="{00000000-0008-0000-0B00-0000E102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738" name="Shape 603">
            <a:extLst>
              <a:ext uri="{FF2B5EF4-FFF2-40B4-BE49-F238E27FC236}">
                <a16:creationId xmlns:a16="http://schemas.microsoft.com/office/drawing/2014/main" id="{00000000-0008-0000-0B00-0000E20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39" name="Shape 6">
              <a:extLst>
                <a:ext uri="{FF2B5EF4-FFF2-40B4-BE49-F238E27FC236}">
                  <a16:creationId xmlns:a16="http://schemas.microsoft.com/office/drawing/2014/main" id="{00000000-0008-0000-0B00-0000E3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40" name="Shape 604">
              <a:extLst>
                <a:ext uri="{FF2B5EF4-FFF2-40B4-BE49-F238E27FC236}">
                  <a16:creationId xmlns:a16="http://schemas.microsoft.com/office/drawing/2014/main" id="{00000000-0008-0000-0B00-0000E40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41" name="Shape 605">
                <a:extLst>
                  <a:ext uri="{FF2B5EF4-FFF2-40B4-BE49-F238E27FC236}">
                    <a16:creationId xmlns:a16="http://schemas.microsoft.com/office/drawing/2014/main" id="{00000000-0008-0000-0B00-0000E5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2" name="Shape 606">
                <a:extLst>
                  <a:ext uri="{FF2B5EF4-FFF2-40B4-BE49-F238E27FC236}">
                    <a16:creationId xmlns:a16="http://schemas.microsoft.com/office/drawing/2014/main" id="{00000000-0008-0000-0B00-0000E60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43" name="Shape 607">
                  <a:extLst>
                    <a:ext uri="{FF2B5EF4-FFF2-40B4-BE49-F238E27FC236}">
                      <a16:creationId xmlns:a16="http://schemas.microsoft.com/office/drawing/2014/main" id="{00000000-0008-0000-0B00-0000E7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44" name="Shape 608">
                  <a:extLst>
                    <a:ext uri="{FF2B5EF4-FFF2-40B4-BE49-F238E27FC236}">
                      <a16:creationId xmlns:a16="http://schemas.microsoft.com/office/drawing/2014/main" id="{00000000-0008-0000-0B00-0000E8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5" name="Shape 609">
                  <a:extLst>
                    <a:ext uri="{FF2B5EF4-FFF2-40B4-BE49-F238E27FC236}">
                      <a16:creationId xmlns:a16="http://schemas.microsoft.com/office/drawing/2014/main" id="{00000000-0008-0000-0B00-0000E9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6" name="Shape 610">
                  <a:extLst>
                    <a:ext uri="{FF2B5EF4-FFF2-40B4-BE49-F238E27FC236}">
                      <a16:creationId xmlns:a16="http://schemas.microsoft.com/office/drawing/2014/main" id="{00000000-0008-0000-0B00-0000EA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7" name="Shape 611">
                  <a:extLst>
                    <a:ext uri="{FF2B5EF4-FFF2-40B4-BE49-F238E27FC236}">
                      <a16:creationId xmlns:a16="http://schemas.microsoft.com/office/drawing/2014/main" id="{00000000-0008-0000-0B00-0000EB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8" name="Shape 612">
                  <a:extLst>
                    <a:ext uri="{FF2B5EF4-FFF2-40B4-BE49-F238E27FC236}">
                      <a16:creationId xmlns:a16="http://schemas.microsoft.com/office/drawing/2014/main" id="{00000000-0008-0000-0B00-0000EC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9" name="Shape 613">
                  <a:extLst>
                    <a:ext uri="{FF2B5EF4-FFF2-40B4-BE49-F238E27FC236}">
                      <a16:creationId xmlns:a16="http://schemas.microsoft.com/office/drawing/2014/main" id="{00000000-0008-0000-0B00-0000ED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750" name="Shape 2">
          <a:extLst>
            <a:ext uri="{FF2B5EF4-FFF2-40B4-BE49-F238E27FC236}">
              <a16:creationId xmlns:a16="http://schemas.microsoft.com/office/drawing/2014/main" id="{00000000-0008-0000-0B00-0000EE02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751" name="Shape 614">
            <a:extLst>
              <a:ext uri="{FF2B5EF4-FFF2-40B4-BE49-F238E27FC236}">
                <a16:creationId xmlns:a16="http://schemas.microsoft.com/office/drawing/2014/main" id="{00000000-0008-0000-0B00-0000EF0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52" name="Shape 6">
              <a:extLst>
                <a:ext uri="{FF2B5EF4-FFF2-40B4-BE49-F238E27FC236}">
                  <a16:creationId xmlns:a16="http://schemas.microsoft.com/office/drawing/2014/main" id="{00000000-0008-0000-0B00-0000F0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53" name="Shape 615">
              <a:extLst>
                <a:ext uri="{FF2B5EF4-FFF2-40B4-BE49-F238E27FC236}">
                  <a16:creationId xmlns:a16="http://schemas.microsoft.com/office/drawing/2014/main" id="{00000000-0008-0000-0B00-0000F10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54" name="Shape 616">
                <a:extLst>
                  <a:ext uri="{FF2B5EF4-FFF2-40B4-BE49-F238E27FC236}">
                    <a16:creationId xmlns:a16="http://schemas.microsoft.com/office/drawing/2014/main" id="{00000000-0008-0000-0B00-0000F2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55" name="Shape 617">
                <a:extLst>
                  <a:ext uri="{FF2B5EF4-FFF2-40B4-BE49-F238E27FC236}">
                    <a16:creationId xmlns:a16="http://schemas.microsoft.com/office/drawing/2014/main" id="{00000000-0008-0000-0B00-0000F30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56" name="Shape 618">
                  <a:extLst>
                    <a:ext uri="{FF2B5EF4-FFF2-40B4-BE49-F238E27FC236}">
                      <a16:creationId xmlns:a16="http://schemas.microsoft.com/office/drawing/2014/main" id="{00000000-0008-0000-0B00-0000F4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57" name="Shape 619">
                  <a:extLst>
                    <a:ext uri="{FF2B5EF4-FFF2-40B4-BE49-F238E27FC236}">
                      <a16:creationId xmlns:a16="http://schemas.microsoft.com/office/drawing/2014/main" id="{00000000-0008-0000-0B00-0000F5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8" name="Shape 620">
                  <a:extLst>
                    <a:ext uri="{FF2B5EF4-FFF2-40B4-BE49-F238E27FC236}">
                      <a16:creationId xmlns:a16="http://schemas.microsoft.com/office/drawing/2014/main" id="{00000000-0008-0000-0B00-0000F6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9" name="Shape 621">
                  <a:extLst>
                    <a:ext uri="{FF2B5EF4-FFF2-40B4-BE49-F238E27FC236}">
                      <a16:creationId xmlns:a16="http://schemas.microsoft.com/office/drawing/2014/main" id="{00000000-0008-0000-0B00-0000F7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0" name="Shape 622">
                  <a:extLst>
                    <a:ext uri="{FF2B5EF4-FFF2-40B4-BE49-F238E27FC236}">
                      <a16:creationId xmlns:a16="http://schemas.microsoft.com/office/drawing/2014/main" id="{00000000-0008-0000-0B00-0000F8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1" name="Shape 623">
                  <a:extLst>
                    <a:ext uri="{FF2B5EF4-FFF2-40B4-BE49-F238E27FC236}">
                      <a16:creationId xmlns:a16="http://schemas.microsoft.com/office/drawing/2014/main" id="{00000000-0008-0000-0B00-0000F9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2" name="Shape 624">
                  <a:extLst>
                    <a:ext uri="{FF2B5EF4-FFF2-40B4-BE49-F238E27FC236}">
                      <a16:creationId xmlns:a16="http://schemas.microsoft.com/office/drawing/2014/main" id="{00000000-0008-0000-0B00-0000FA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763" name="Shape 2">
          <a:extLst>
            <a:ext uri="{FF2B5EF4-FFF2-40B4-BE49-F238E27FC236}">
              <a16:creationId xmlns:a16="http://schemas.microsoft.com/office/drawing/2014/main" id="{00000000-0008-0000-0B00-0000FB02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764" name="Shape 625">
            <a:extLst>
              <a:ext uri="{FF2B5EF4-FFF2-40B4-BE49-F238E27FC236}">
                <a16:creationId xmlns:a16="http://schemas.microsoft.com/office/drawing/2014/main" id="{00000000-0008-0000-0B00-0000FC0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65" name="Shape 6">
              <a:extLst>
                <a:ext uri="{FF2B5EF4-FFF2-40B4-BE49-F238E27FC236}">
                  <a16:creationId xmlns:a16="http://schemas.microsoft.com/office/drawing/2014/main" id="{00000000-0008-0000-0B00-0000FD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66" name="Shape 626">
              <a:extLst>
                <a:ext uri="{FF2B5EF4-FFF2-40B4-BE49-F238E27FC236}">
                  <a16:creationId xmlns:a16="http://schemas.microsoft.com/office/drawing/2014/main" id="{00000000-0008-0000-0B00-0000FE0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67" name="Shape 627">
                <a:extLst>
                  <a:ext uri="{FF2B5EF4-FFF2-40B4-BE49-F238E27FC236}">
                    <a16:creationId xmlns:a16="http://schemas.microsoft.com/office/drawing/2014/main" id="{00000000-0008-0000-0B00-0000FF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68" name="Shape 628">
                <a:extLst>
                  <a:ext uri="{FF2B5EF4-FFF2-40B4-BE49-F238E27FC236}">
                    <a16:creationId xmlns:a16="http://schemas.microsoft.com/office/drawing/2014/main" id="{00000000-0008-0000-0B00-0000000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69" name="Shape 629">
                  <a:extLst>
                    <a:ext uri="{FF2B5EF4-FFF2-40B4-BE49-F238E27FC236}">
                      <a16:creationId xmlns:a16="http://schemas.microsoft.com/office/drawing/2014/main" id="{00000000-0008-0000-0B00-000001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70" name="Shape 630">
                  <a:extLst>
                    <a:ext uri="{FF2B5EF4-FFF2-40B4-BE49-F238E27FC236}">
                      <a16:creationId xmlns:a16="http://schemas.microsoft.com/office/drawing/2014/main" id="{00000000-0008-0000-0B00-000002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1" name="Shape 631">
                  <a:extLst>
                    <a:ext uri="{FF2B5EF4-FFF2-40B4-BE49-F238E27FC236}">
                      <a16:creationId xmlns:a16="http://schemas.microsoft.com/office/drawing/2014/main" id="{00000000-0008-0000-0B00-000003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2" name="Shape 632">
                  <a:extLst>
                    <a:ext uri="{FF2B5EF4-FFF2-40B4-BE49-F238E27FC236}">
                      <a16:creationId xmlns:a16="http://schemas.microsoft.com/office/drawing/2014/main" id="{00000000-0008-0000-0B00-000004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3" name="Shape 633">
                  <a:extLst>
                    <a:ext uri="{FF2B5EF4-FFF2-40B4-BE49-F238E27FC236}">
                      <a16:creationId xmlns:a16="http://schemas.microsoft.com/office/drawing/2014/main" id="{00000000-0008-0000-0B00-000005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4" name="Shape 634">
                  <a:extLst>
                    <a:ext uri="{FF2B5EF4-FFF2-40B4-BE49-F238E27FC236}">
                      <a16:creationId xmlns:a16="http://schemas.microsoft.com/office/drawing/2014/main" id="{00000000-0008-0000-0B00-000006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5" name="Shape 635">
                  <a:extLst>
                    <a:ext uri="{FF2B5EF4-FFF2-40B4-BE49-F238E27FC236}">
                      <a16:creationId xmlns:a16="http://schemas.microsoft.com/office/drawing/2014/main" id="{00000000-0008-0000-0B00-000007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776" name="Shape 2">
          <a:extLst>
            <a:ext uri="{FF2B5EF4-FFF2-40B4-BE49-F238E27FC236}">
              <a16:creationId xmlns:a16="http://schemas.microsoft.com/office/drawing/2014/main" id="{00000000-0008-0000-0B00-00000803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777" name="Shape 636">
            <a:extLst>
              <a:ext uri="{FF2B5EF4-FFF2-40B4-BE49-F238E27FC236}">
                <a16:creationId xmlns:a16="http://schemas.microsoft.com/office/drawing/2014/main" id="{00000000-0008-0000-0B00-0000090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78" name="Shape 6">
              <a:extLst>
                <a:ext uri="{FF2B5EF4-FFF2-40B4-BE49-F238E27FC236}">
                  <a16:creationId xmlns:a16="http://schemas.microsoft.com/office/drawing/2014/main" id="{00000000-0008-0000-0B00-00000A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79" name="Shape 637">
              <a:extLst>
                <a:ext uri="{FF2B5EF4-FFF2-40B4-BE49-F238E27FC236}">
                  <a16:creationId xmlns:a16="http://schemas.microsoft.com/office/drawing/2014/main" id="{00000000-0008-0000-0B00-00000B0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80" name="Shape 638">
                <a:extLst>
                  <a:ext uri="{FF2B5EF4-FFF2-40B4-BE49-F238E27FC236}">
                    <a16:creationId xmlns:a16="http://schemas.microsoft.com/office/drawing/2014/main" id="{00000000-0008-0000-0B00-00000C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1" name="Shape 639">
                <a:extLst>
                  <a:ext uri="{FF2B5EF4-FFF2-40B4-BE49-F238E27FC236}">
                    <a16:creationId xmlns:a16="http://schemas.microsoft.com/office/drawing/2014/main" id="{00000000-0008-0000-0B00-00000D0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82" name="Shape 640">
                  <a:extLst>
                    <a:ext uri="{FF2B5EF4-FFF2-40B4-BE49-F238E27FC236}">
                      <a16:creationId xmlns:a16="http://schemas.microsoft.com/office/drawing/2014/main" id="{00000000-0008-0000-0B00-00000E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83" name="Shape 641">
                  <a:extLst>
                    <a:ext uri="{FF2B5EF4-FFF2-40B4-BE49-F238E27FC236}">
                      <a16:creationId xmlns:a16="http://schemas.microsoft.com/office/drawing/2014/main" id="{00000000-0008-0000-0B00-00000F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4" name="Shape 642">
                  <a:extLst>
                    <a:ext uri="{FF2B5EF4-FFF2-40B4-BE49-F238E27FC236}">
                      <a16:creationId xmlns:a16="http://schemas.microsoft.com/office/drawing/2014/main" id="{00000000-0008-0000-0B00-000010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5" name="Shape 643">
                  <a:extLst>
                    <a:ext uri="{FF2B5EF4-FFF2-40B4-BE49-F238E27FC236}">
                      <a16:creationId xmlns:a16="http://schemas.microsoft.com/office/drawing/2014/main" id="{00000000-0008-0000-0B00-000011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6" name="Shape 644">
                  <a:extLst>
                    <a:ext uri="{FF2B5EF4-FFF2-40B4-BE49-F238E27FC236}">
                      <a16:creationId xmlns:a16="http://schemas.microsoft.com/office/drawing/2014/main" id="{00000000-0008-0000-0B00-000012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7" name="Shape 645">
                  <a:extLst>
                    <a:ext uri="{FF2B5EF4-FFF2-40B4-BE49-F238E27FC236}">
                      <a16:creationId xmlns:a16="http://schemas.microsoft.com/office/drawing/2014/main" id="{00000000-0008-0000-0B00-000013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8" name="Shape 646">
                  <a:extLst>
                    <a:ext uri="{FF2B5EF4-FFF2-40B4-BE49-F238E27FC236}">
                      <a16:creationId xmlns:a16="http://schemas.microsoft.com/office/drawing/2014/main" id="{00000000-0008-0000-0B00-000014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789" name="Shape 2">
          <a:extLst>
            <a:ext uri="{FF2B5EF4-FFF2-40B4-BE49-F238E27FC236}">
              <a16:creationId xmlns:a16="http://schemas.microsoft.com/office/drawing/2014/main" id="{00000000-0008-0000-0B00-00001503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790" name="Shape 647">
            <a:extLst>
              <a:ext uri="{FF2B5EF4-FFF2-40B4-BE49-F238E27FC236}">
                <a16:creationId xmlns:a16="http://schemas.microsoft.com/office/drawing/2014/main" id="{00000000-0008-0000-0B00-0000160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91" name="Shape 6">
              <a:extLst>
                <a:ext uri="{FF2B5EF4-FFF2-40B4-BE49-F238E27FC236}">
                  <a16:creationId xmlns:a16="http://schemas.microsoft.com/office/drawing/2014/main" id="{00000000-0008-0000-0B00-000017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92" name="Shape 648">
              <a:extLst>
                <a:ext uri="{FF2B5EF4-FFF2-40B4-BE49-F238E27FC236}">
                  <a16:creationId xmlns:a16="http://schemas.microsoft.com/office/drawing/2014/main" id="{00000000-0008-0000-0B00-0000180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93" name="Shape 649">
                <a:extLst>
                  <a:ext uri="{FF2B5EF4-FFF2-40B4-BE49-F238E27FC236}">
                    <a16:creationId xmlns:a16="http://schemas.microsoft.com/office/drawing/2014/main" id="{00000000-0008-0000-0B00-000019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94" name="Shape 650">
                <a:extLst>
                  <a:ext uri="{FF2B5EF4-FFF2-40B4-BE49-F238E27FC236}">
                    <a16:creationId xmlns:a16="http://schemas.microsoft.com/office/drawing/2014/main" id="{00000000-0008-0000-0B00-00001A0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95" name="Shape 651">
                  <a:extLst>
                    <a:ext uri="{FF2B5EF4-FFF2-40B4-BE49-F238E27FC236}">
                      <a16:creationId xmlns:a16="http://schemas.microsoft.com/office/drawing/2014/main" id="{00000000-0008-0000-0B00-00001B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96" name="Shape 652">
                  <a:extLst>
                    <a:ext uri="{FF2B5EF4-FFF2-40B4-BE49-F238E27FC236}">
                      <a16:creationId xmlns:a16="http://schemas.microsoft.com/office/drawing/2014/main" id="{00000000-0008-0000-0B00-00001C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7" name="Shape 653">
                  <a:extLst>
                    <a:ext uri="{FF2B5EF4-FFF2-40B4-BE49-F238E27FC236}">
                      <a16:creationId xmlns:a16="http://schemas.microsoft.com/office/drawing/2014/main" id="{00000000-0008-0000-0B00-00001D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8" name="Shape 654">
                  <a:extLst>
                    <a:ext uri="{FF2B5EF4-FFF2-40B4-BE49-F238E27FC236}">
                      <a16:creationId xmlns:a16="http://schemas.microsoft.com/office/drawing/2014/main" id="{00000000-0008-0000-0B00-00001E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9" name="Shape 655">
                  <a:extLst>
                    <a:ext uri="{FF2B5EF4-FFF2-40B4-BE49-F238E27FC236}">
                      <a16:creationId xmlns:a16="http://schemas.microsoft.com/office/drawing/2014/main" id="{00000000-0008-0000-0B00-00001F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0" name="Shape 656">
                  <a:extLst>
                    <a:ext uri="{FF2B5EF4-FFF2-40B4-BE49-F238E27FC236}">
                      <a16:creationId xmlns:a16="http://schemas.microsoft.com/office/drawing/2014/main" id="{00000000-0008-0000-0B00-000020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1" name="Shape 657">
                  <a:extLst>
                    <a:ext uri="{FF2B5EF4-FFF2-40B4-BE49-F238E27FC236}">
                      <a16:creationId xmlns:a16="http://schemas.microsoft.com/office/drawing/2014/main" id="{00000000-0008-0000-0B00-000021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802" name="Shape 2">
          <a:extLst>
            <a:ext uri="{FF2B5EF4-FFF2-40B4-BE49-F238E27FC236}">
              <a16:creationId xmlns:a16="http://schemas.microsoft.com/office/drawing/2014/main" id="{00000000-0008-0000-0B00-00002203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803" name="Shape 658">
            <a:extLst>
              <a:ext uri="{FF2B5EF4-FFF2-40B4-BE49-F238E27FC236}">
                <a16:creationId xmlns:a16="http://schemas.microsoft.com/office/drawing/2014/main" id="{00000000-0008-0000-0B00-0000230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04" name="Shape 6">
              <a:extLst>
                <a:ext uri="{FF2B5EF4-FFF2-40B4-BE49-F238E27FC236}">
                  <a16:creationId xmlns:a16="http://schemas.microsoft.com/office/drawing/2014/main" id="{00000000-0008-0000-0B00-000024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5" name="Shape 659">
              <a:extLst>
                <a:ext uri="{FF2B5EF4-FFF2-40B4-BE49-F238E27FC236}">
                  <a16:creationId xmlns:a16="http://schemas.microsoft.com/office/drawing/2014/main" id="{00000000-0008-0000-0B00-0000250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06" name="Shape 660">
                <a:extLst>
                  <a:ext uri="{FF2B5EF4-FFF2-40B4-BE49-F238E27FC236}">
                    <a16:creationId xmlns:a16="http://schemas.microsoft.com/office/drawing/2014/main" id="{00000000-0008-0000-0B00-000026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07" name="Shape 661">
                <a:extLst>
                  <a:ext uri="{FF2B5EF4-FFF2-40B4-BE49-F238E27FC236}">
                    <a16:creationId xmlns:a16="http://schemas.microsoft.com/office/drawing/2014/main" id="{00000000-0008-0000-0B00-0000270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08" name="Shape 662">
                  <a:extLst>
                    <a:ext uri="{FF2B5EF4-FFF2-40B4-BE49-F238E27FC236}">
                      <a16:creationId xmlns:a16="http://schemas.microsoft.com/office/drawing/2014/main" id="{00000000-0008-0000-0B00-000028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09" name="Shape 663">
                  <a:extLst>
                    <a:ext uri="{FF2B5EF4-FFF2-40B4-BE49-F238E27FC236}">
                      <a16:creationId xmlns:a16="http://schemas.microsoft.com/office/drawing/2014/main" id="{00000000-0008-0000-0B00-000029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0" name="Shape 664">
                  <a:extLst>
                    <a:ext uri="{FF2B5EF4-FFF2-40B4-BE49-F238E27FC236}">
                      <a16:creationId xmlns:a16="http://schemas.microsoft.com/office/drawing/2014/main" id="{00000000-0008-0000-0B00-00002A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1" name="Shape 665">
                  <a:extLst>
                    <a:ext uri="{FF2B5EF4-FFF2-40B4-BE49-F238E27FC236}">
                      <a16:creationId xmlns:a16="http://schemas.microsoft.com/office/drawing/2014/main" id="{00000000-0008-0000-0B00-00002B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2" name="Shape 666">
                  <a:extLst>
                    <a:ext uri="{FF2B5EF4-FFF2-40B4-BE49-F238E27FC236}">
                      <a16:creationId xmlns:a16="http://schemas.microsoft.com/office/drawing/2014/main" id="{00000000-0008-0000-0B00-00002C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3" name="Shape 667">
                  <a:extLst>
                    <a:ext uri="{FF2B5EF4-FFF2-40B4-BE49-F238E27FC236}">
                      <a16:creationId xmlns:a16="http://schemas.microsoft.com/office/drawing/2014/main" id="{00000000-0008-0000-0B00-00002D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4" name="Shape 668">
                  <a:extLst>
                    <a:ext uri="{FF2B5EF4-FFF2-40B4-BE49-F238E27FC236}">
                      <a16:creationId xmlns:a16="http://schemas.microsoft.com/office/drawing/2014/main" id="{00000000-0008-0000-0B00-00002E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815" name="Shape 2">
          <a:extLst>
            <a:ext uri="{FF2B5EF4-FFF2-40B4-BE49-F238E27FC236}">
              <a16:creationId xmlns:a16="http://schemas.microsoft.com/office/drawing/2014/main" id="{00000000-0008-0000-0B00-00002F03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816" name="Shape 669">
            <a:extLst>
              <a:ext uri="{FF2B5EF4-FFF2-40B4-BE49-F238E27FC236}">
                <a16:creationId xmlns:a16="http://schemas.microsoft.com/office/drawing/2014/main" id="{00000000-0008-0000-0B00-0000300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17" name="Shape 6">
              <a:extLst>
                <a:ext uri="{FF2B5EF4-FFF2-40B4-BE49-F238E27FC236}">
                  <a16:creationId xmlns:a16="http://schemas.microsoft.com/office/drawing/2014/main" id="{00000000-0008-0000-0B00-000031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18" name="Shape 670">
              <a:extLst>
                <a:ext uri="{FF2B5EF4-FFF2-40B4-BE49-F238E27FC236}">
                  <a16:creationId xmlns:a16="http://schemas.microsoft.com/office/drawing/2014/main" id="{00000000-0008-0000-0B00-0000320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19" name="Shape 671">
                <a:extLst>
                  <a:ext uri="{FF2B5EF4-FFF2-40B4-BE49-F238E27FC236}">
                    <a16:creationId xmlns:a16="http://schemas.microsoft.com/office/drawing/2014/main" id="{00000000-0008-0000-0B00-000033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20" name="Shape 672">
                <a:extLst>
                  <a:ext uri="{FF2B5EF4-FFF2-40B4-BE49-F238E27FC236}">
                    <a16:creationId xmlns:a16="http://schemas.microsoft.com/office/drawing/2014/main" id="{00000000-0008-0000-0B00-0000340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21" name="Shape 673">
                  <a:extLst>
                    <a:ext uri="{FF2B5EF4-FFF2-40B4-BE49-F238E27FC236}">
                      <a16:creationId xmlns:a16="http://schemas.microsoft.com/office/drawing/2014/main" id="{00000000-0008-0000-0B00-000035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22" name="Shape 674">
                  <a:extLst>
                    <a:ext uri="{FF2B5EF4-FFF2-40B4-BE49-F238E27FC236}">
                      <a16:creationId xmlns:a16="http://schemas.microsoft.com/office/drawing/2014/main" id="{00000000-0008-0000-0B00-000036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3" name="Shape 675">
                  <a:extLst>
                    <a:ext uri="{FF2B5EF4-FFF2-40B4-BE49-F238E27FC236}">
                      <a16:creationId xmlns:a16="http://schemas.microsoft.com/office/drawing/2014/main" id="{00000000-0008-0000-0B00-000037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4" name="Shape 676">
                  <a:extLst>
                    <a:ext uri="{FF2B5EF4-FFF2-40B4-BE49-F238E27FC236}">
                      <a16:creationId xmlns:a16="http://schemas.microsoft.com/office/drawing/2014/main" id="{00000000-0008-0000-0B00-000038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5" name="Shape 677">
                  <a:extLst>
                    <a:ext uri="{FF2B5EF4-FFF2-40B4-BE49-F238E27FC236}">
                      <a16:creationId xmlns:a16="http://schemas.microsoft.com/office/drawing/2014/main" id="{00000000-0008-0000-0B00-000039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6" name="Shape 678">
                  <a:extLst>
                    <a:ext uri="{FF2B5EF4-FFF2-40B4-BE49-F238E27FC236}">
                      <a16:creationId xmlns:a16="http://schemas.microsoft.com/office/drawing/2014/main" id="{00000000-0008-0000-0B00-00003A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7" name="Shape 679">
                  <a:extLst>
                    <a:ext uri="{FF2B5EF4-FFF2-40B4-BE49-F238E27FC236}">
                      <a16:creationId xmlns:a16="http://schemas.microsoft.com/office/drawing/2014/main" id="{00000000-0008-0000-0B00-00003B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828" name="Shape 2">
          <a:extLst>
            <a:ext uri="{FF2B5EF4-FFF2-40B4-BE49-F238E27FC236}">
              <a16:creationId xmlns:a16="http://schemas.microsoft.com/office/drawing/2014/main" id="{00000000-0008-0000-0B00-00003C03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829" name="Shape 680">
            <a:extLst>
              <a:ext uri="{FF2B5EF4-FFF2-40B4-BE49-F238E27FC236}">
                <a16:creationId xmlns:a16="http://schemas.microsoft.com/office/drawing/2014/main" id="{00000000-0008-0000-0B00-00003D0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30" name="Shape 6">
              <a:extLst>
                <a:ext uri="{FF2B5EF4-FFF2-40B4-BE49-F238E27FC236}">
                  <a16:creationId xmlns:a16="http://schemas.microsoft.com/office/drawing/2014/main" id="{00000000-0008-0000-0B00-00003E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1" name="Shape 681">
              <a:extLst>
                <a:ext uri="{FF2B5EF4-FFF2-40B4-BE49-F238E27FC236}">
                  <a16:creationId xmlns:a16="http://schemas.microsoft.com/office/drawing/2014/main" id="{00000000-0008-0000-0B00-00003F0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32" name="Shape 682">
                <a:extLst>
                  <a:ext uri="{FF2B5EF4-FFF2-40B4-BE49-F238E27FC236}">
                    <a16:creationId xmlns:a16="http://schemas.microsoft.com/office/drawing/2014/main" id="{00000000-0008-0000-0B00-000040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3" name="Shape 683">
                <a:extLst>
                  <a:ext uri="{FF2B5EF4-FFF2-40B4-BE49-F238E27FC236}">
                    <a16:creationId xmlns:a16="http://schemas.microsoft.com/office/drawing/2014/main" id="{00000000-0008-0000-0B00-0000410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34" name="Shape 684">
                  <a:extLst>
                    <a:ext uri="{FF2B5EF4-FFF2-40B4-BE49-F238E27FC236}">
                      <a16:creationId xmlns:a16="http://schemas.microsoft.com/office/drawing/2014/main" id="{00000000-0008-0000-0B00-000042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35" name="Shape 685">
                  <a:extLst>
                    <a:ext uri="{FF2B5EF4-FFF2-40B4-BE49-F238E27FC236}">
                      <a16:creationId xmlns:a16="http://schemas.microsoft.com/office/drawing/2014/main" id="{00000000-0008-0000-0B00-000043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6" name="Shape 686">
                  <a:extLst>
                    <a:ext uri="{FF2B5EF4-FFF2-40B4-BE49-F238E27FC236}">
                      <a16:creationId xmlns:a16="http://schemas.microsoft.com/office/drawing/2014/main" id="{00000000-0008-0000-0B00-000044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7" name="Shape 687">
                  <a:extLst>
                    <a:ext uri="{FF2B5EF4-FFF2-40B4-BE49-F238E27FC236}">
                      <a16:creationId xmlns:a16="http://schemas.microsoft.com/office/drawing/2014/main" id="{00000000-0008-0000-0B00-000045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8" name="Shape 688">
                  <a:extLst>
                    <a:ext uri="{FF2B5EF4-FFF2-40B4-BE49-F238E27FC236}">
                      <a16:creationId xmlns:a16="http://schemas.microsoft.com/office/drawing/2014/main" id="{00000000-0008-0000-0B00-000046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9" name="Shape 689">
                  <a:extLst>
                    <a:ext uri="{FF2B5EF4-FFF2-40B4-BE49-F238E27FC236}">
                      <a16:creationId xmlns:a16="http://schemas.microsoft.com/office/drawing/2014/main" id="{00000000-0008-0000-0B00-000047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0" name="Shape 690">
                  <a:extLst>
                    <a:ext uri="{FF2B5EF4-FFF2-40B4-BE49-F238E27FC236}">
                      <a16:creationId xmlns:a16="http://schemas.microsoft.com/office/drawing/2014/main" id="{00000000-0008-0000-0B00-000048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841" name="Shape 2">
          <a:extLst>
            <a:ext uri="{FF2B5EF4-FFF2-40B4-BE49-F238E27FC236}">
              <a16:creationId xmlns:a16="http://schemas.microsoft.com/office/drawing/2014/main" id="{00000000-0008-0000-0B00-00004903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842" name="Shape 691">
            <a:extLst>
              <a:ext uri="{FF2B5EF4-FFF2-40B4-BE49-F238E27FC236}">
                <a16:creationId xmlns:a16="http://schemas.microsoft.com/office/drawing/2014/main" id="{00000000-0008-0000-0B00-00004A0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43" name="Shape 6">
              <a:extLst>
                <a:ext uri="{FF2B5EF4-FFF2-40B4-BE49-F238E27FC236}">
                  <a16:creationId xmlns:a16="http://schemas.microsoft.com/office/drawing/2014/main" id="{00000000-0008-0000-0B00-00004B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44" name="Shape 692">
              <a:extLst>
                <a:ext uri="{FF2B5EF4-FFF2-40B4-BE49-F238E27FC236}">
                  <a16:creationId xmlns:a16="http://schemas.microsoft.com/office/drawing/2014/main" id="{00000000-0008-0000-0B00-00004C0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45" name="Shape 693">
                <a:extLst>
                  <a:ext uri="{FF2B5EF4-FFF2-40B4-BE49-F238E27FC236}">
                    <a16:creationId xmlns:a16="http://schemas.microsoft.com/office/drawing/2014/main" id="{00000000-0008-0000-0B00-00004D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46" name="Shape 694">
                <a:extLst>
                  <a:ext uri="{FF2B5EF4-FFF2-40B4-BE49-F238E27FC236}">
                    <a16:creationId xmlns:a16="http://schemas.microsoft.com/office/drawing/2014/main" id="{00000000-0008-0000-0B00-00004E0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47" name="Shape 695">
                  <a:extLst>
                    <a:ext uri="{FF2B5EF4-FFF2-40B4-BE49-F238E27FC236}">
                      <a16:creationId xmlns:a16="http://schemas.microsoft.com/office/drawing/2014/main" id="{00000000-0008-0000-0B00-00004F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48" name="Shape 696">
                  <a:extLst>
                    <a:ext uri="{FF2B5EF4-FFF2-40B4-BE49-F238E27FC236}">
                      <a16:creationId xmlns:a16="http://schemas.microsoft.com/office/drawing/2014/main" id="{00000000-0008-0000-0B00-000050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9" name="Shape 697">
                  <a:extLst>
                    <a:ext uri="{FF2B5EF4-FFF2-40B4-BE49-F238E27FC236}">
                      <a16:creationId xmlns:a16="http://schemas.microsoft.com/office/drawing/2014/main" id="{00000000-0008-0000-0B00-000051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0" name="Shape 698">
                  <a:extLst>
                    <a:ext uri="{FF2B5EF4-FFF2-40B4-BE49-F238E27FC236}">
                      <a16:creationId xmlns:a16="http://schemas.microsoft.com/office/drawing/2014/main" id="{00000000-0008-0000-0B00-000052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1" name="Shape 699">
                  <a:extLst>
                    <a:ext uri="{FF2B5EF4-FFF2-40B4-BE49-F238E27FC236}">
                      <a16:creationId xmlns:a16="http://schemas.microsoft.com/office/drawing/2014/main" id="{00000000-0008-0000-0B00-000053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2" name="Shape 700">
                  <a:extLst>
                    <a:ext uri="{FF2B5EF4-FFF2-40B4-BE49-F238E27FC236}">
                      <a16:creationId xmlns:a16="http://schemas.microsoft.com/office/drawing/2014/main" id="{00000000-0008-0000-0B00-000054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3" name="Shape 701">
                  <a:extLst>
                    <a:ext uri="{FF2B5EF4-FFF2-40B4-BE49-F238E27FC236}">
                      <a16:creationId xmlns:a16="http://schemas.microsoft.com/office/drawing/2014/main" id="{00000000-0008-0000-0B00-000055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854" name="Shape 2">
          <a:extLst>
            <a:ext uri="{FF2B5EF4-FFF2-40B4-BE49-F238E27FC236}">
              <a16:creationId xmlns:a16="http://schemas.microsoft.com/office/drawing/2014/main" id="{00000000-0008-0000-0B00-00005603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855" name="Shape 702">
            <a:extLst>
              <a:ext uri="{FF2B5EF4-FFF2-40B4-BE49-F238E27FC236}">
                <a16:creationId xmlns:a16="http://schemas.microsoft.com/office/drawing/2014/main" id="{00000000-0008-0000-0B00-0000570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56" name="Shape 6">
              <a:extLst>
                <a:ext uri="{FF2B5EF4-FFF2-40B4-BE49-F238E27FC236}">
                  <a16:creationId xmlns:a16="http://schemas.microsoft.com/office/drawing/2014/main" id="{00000000-0008-0000-0B00-000058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7" name="Shape 703">
              <a:extLst>
                <a:ext uri="{FF2B5EF4-FFF2-40B4-BE49-F238E27FC236}">
                  <a16:creationId xmlns:a16="http://schemas.microsoft.com/office/drawing/2014/main" id="{00000000-0008-0000-0B00-0000590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58" name="Shape 704">
                <a:extLst>
                  <a:ext uri="{FF2B5EF4-FFF2-40B4-BE49-F238E27FC236}">
                    <a16:creationId xmlns:a16="http://schemas.microsoft.com/office/drawing/2014/main" id="{00000000-0008-0000-0B00-00005A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9" name="Shape 705">
                <a:extLst>
                  <a:ext uri="{FF2B5EF4-FFF2-40B4-BE49-F238E27FC236}">
                    <a16:creationId xmlns:a16="http://schemas.microsoft.com/office/drawing/2014/main" id="{00000000-0008-0000-0B00-00005B0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60" name="Shape 706">
                  <a:extLst>
                    <a:ext uri="{FF2B5EF4-FFF2-40B4-BE49-F238E27FC236}">
                      <a16:creationId xmlns:a16="http://schemas.microsoft.com/office/drawing/2014/main" id="{00000000-0008-0000-0B00-00005C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61" name="Shape 707">
                  <a:extLst>
                    <a:ext uri="{FF2B5EF4-FFF2-40B4-BE49-F238E27FC236}">
                      <a16:creationId xmlns:a16="http://schemas.microsoft.com/office/drawing/2014/main" id="{00000000-0008-0000-0B00-00005D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2" name="Shape 708">
                  <a:extLst>
                    <a:ext uri="{FF2B5EF4-FFF2-40B4-BE49-F238E27FC236}">
                      <a16:creationId xmlns:a16="http://schemas.microsoft.com/office/drawing/2014/main" id="{00000000-0008-0000-0B00-00005E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3" name="Shape 709">
                  <a:extLst>
                    <a:ext uri="{FF2B5EF4-FFF2-40B4-BE49-F238E27FC236}">
                      <a16:creationId xmlns:a16="http://schemas.microsoft.com/office/drawing/2014/main" id="{00000000-0008-0000-0B00-00005F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4" name="Shape 710">
                  <a:extLst>
                    <a:ext uri="{FF2B5EF4-FFF2-40B4-BE49-F238E27FC236}">
                      <a16:creationId xmlns:a16="http://schemas.microsoft.com/office/drawing/2014/main" id="{00000000-0008-0000-0B00-000060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5" name="Shape 711">
                  <a:extLst>
                    <a:ext uri="{FF2B5EF4-FFF2-40B4-BE49-F238E27FC236}">
                      <a16:creationId xmlns:a16="http://schemas.microsoft.com/office/drawing/2014/main" id="{00000000-0008-0000-0B00-000061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6" name="Shape 712">
                  <a:extLst>
                    <a:ext uri="{FF2B5EF4-FFF2-40B4-BE49-F238E27FC236}">
                      <a16:creationId xmlns:a16="http://schemas.microsoft.com/office/drawing/2014/main" id="{00000000-0008-0000-0B00-000062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867" name="Shape 2">
          <a:extLst>
            <a:ext uri="{FF2B5EF4-FFF2-40B4-BE49-F238E27FC236}">
              <a16:creationId xmlns:a16="http://schemas.microsoft.com/office/drawing/2014/main" id="{00000000-0008-0000-0B00-00006303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868" name="Shape 713">
            <a:extLst>
              <a:ext uri="{FF2B5EF4-FFF2-40B4-BE49-F238E27FC236}">
                <a16:creationId xmlns:a16="http://schemas.microsoft.com/office/drawing/2014/main" id="{00000000-0008-0000-0B00-0000640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69" name="Shape 6">
              <a:extLst>
                <a:ext uri="{FF2B5EF4-FFF2-40B4-BE49-F238E27FC236}">
                  <a16:creationId xmlns:a16="http://schemas.microsoft.com/office/drawing/2014/main" id="{00000000-0008-0000-0B00-000065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0" name="Shape 714">
              <a:extLst>
                <a:ext uri="{FF2B5EF4-FFF2-40B4-BE49-F238E27FC236}">
                  <a16:creationId xmlns:a16="http://schemas.microsoft.com/office/drawing/2014/main" id="{00000000-0008-0000-0B00-0000660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71" name="Shape 715">
                <a:extLst>
                  <a:ext uri="{FF2B5EF4-FFF2-40B4-BE49-F238E27FC236}">
                    <a16:creationId xmlns:a16="http://schemas.microsoft.com/office/drawing/2014/main" id="{00000000-0008-0000-0B00-000067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72" name="Shape 716">
                <a:extLst>
                  <a:ext uri="{FF2B5EF4-FFF2-40B4-BE49-F238E27FC236}">
                    <a16:creationId xmlns:a16="http://schemas.microsoft.com/office/drawing/2014/main" id="{00000000-0008-0000-0B00-0000680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73" name="Shape 717">
                  <a:extLst>
                    <a:ext uri="{FF2B5EF4-FFF2-40B4-BE49-F238E27FC236}">
                      <a16:creationId xmlns:a16="http://schemas.microsoft.com/office/drawing/2014/main" id="{00000000-0008-0000-0B00-000069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74" name="Shape 718">
                  <a:extLst>
                    <a:ext uri="{FF2B5EF4-FFF2-40B4-BE49-F238E27FC236}">
                      <a16:creationId xmlns:a16="http://schemas.microsoft.com/office/drawing/2014/main" id="{00000000-0008-0000-0B00-00006A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5" name="Shape 719">
                  <a:extLst>
                    <a:ext uri="{FF2B5EF4-FFF2-40B4-BE49-F238E27FC236}">
                      <a16:creationId xmlns:a16="http://schemas.microsoft.com/office/drawing/2014/main" id="{00000000-0008-0000-0B00-00006B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6" name="Shape 720">
                  <a:extLst>
                    <a:ext uri="{FF2B5EF4-FFF2-40B4-BE49-F238E27FC236}">
                      <a16:creationId xmlns:a16="http://schemas.microsoft.com/office/drawing/2014/main" id="{00000000-0008-0000-0B00-00006C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7" name="Shape 721">
                  <a:extLst>
                    <a:ext uri="{FF2B5EF4-FFF2-40B4-BE49-F238E27FC236}">
                      <a16:creationId xmlns:a16="http://schemas.microsoft.com/office/drawing/2014/main" id="{00000000-0008-0000-0B00-00006D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8" name="Shape 722">
                  <a:extLst>
                    <a:ext uri="{FF2B5EF4-FFF2-40B4-BE49-F238E27FC236}">
                      <a16:creationId xmlns:a16="http://schemas.microsoft.com/office/drawing/2014/main" id="{00000000-0008-0000-0B00-00006E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9" name="Shape 723">
                  <a:extLst>
                    <a:ext uri="{FF2B5EF4-FFF2-40B4-BE49-F238E27FC236}">
                      <a16:creationId xmlns:a16="http://schemas.microsoft.com/office/drawing/2014/main" id="{00000000-0008-0000-0B00-00006F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880" name="Shape 2">
          <a:extLst>
            <a:ext uri="{FF2B5EF4-FFF2-40B4-BE49-F238E27FC236}">
              <a16:creationId xmlns:a16="http://schemas.microsoft.com/office/drawing/2014/main" id="{00000000-0008-0000-0B00-00007003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881" name="Shape 724">
            <a:extLst>
              <a:ext uri="{FF2B5EF4-FFF2-40B4-BE49-F238E27FC236}">
                <a16:creationId xmlns:a16="http://schemas.microsoft.com/office/drawing/2014/main" id="{00000000-0008-0000-0B00-0000710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82" name="Shape 6">
              <a:extLst>
                <a:ext uri="{FF2B5EF4-FFF2-40B4-BE49-F238E27FC236}">
                  <a16:creationId xmlns:a16="http://schemas.microsoft.com/office/drawing/2014/main" id="{00000000-0008-0000-0B00-000072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83" name="Shape 725">
              <a:extLst>
                <a:ext uri="{FF2B5EF4-FFF2-40B4-BE49-F238E27FC236}">
                  <a16:creationId xmlns:a16="http://schemas.microsoft.com/office/drawing/2014/main" id="{00000000-0008-0000-0B00-0000730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84" name="Shape 726">
                <a:extLst>
                  <a:ext uri="{FF2B5EF4-FFF2-40B4-BE49-F238E27FC236}">
                    <a16:creationId xmlns:a16="http://schemas.microsoft.com/office/drawing/2014/main" id="{00000000-0008-0000-0B00-000074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85" name="Shape 727">
                <a:extLst>
                  <a:ext uri="{FF2B5EF4-FFF2-40B4-BE49-F238E27FC236}">
                    <a16:creationId xmlns:a16="http://schemas.microsoft.com/office/drawing/2014/main" id="{00000000-0008-0000-0B00-0000750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86" name="Shape 728">
                  <a:extLst>
                    <a:ext uri="{FF2B5EF4-FFF2-40B4-BE49-F238E27FC236}">
                      <a16:creationId xmlns:a16="http://schemas.microsoft.com/office/drawing/2014/main" id="{00000000-0008-0000-0B00-000076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87" name="Shape 729">
                  <a:extLst>
                    <a:ext uri="{FF2B5EF4-FFF2-40B4-BE49-F238E27FC236}">
                      <a16:creationId xmlns:a16="http://schemas.microsoft.com/office/drawing/2014/main" id="{00000000-0008-0000-0B00-000077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8" name="Shape 730">
                  <a:extLst>
                    <a:ext uri="{FF2B5EF4-FFF2-40B4-BE49-F238E27FC236}">
                      <a16:creationId xmlns:a16="http://schemas.microsoft.com/office/drawing/2014/main" id="{00000000-0008-0000-0B00-000078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9" name="Shape 731">
                  <a:extLst>
                    <a:ext uri="{FF2B5EF4-FFF2-40B4-BE49-F238E27FC236}">
                      <a16:creationId xmlns:a16="http://schemas.microsoft.com/office/drawing/2014/main" id="{00000000-0008-0000-0B00-000079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0" name="Shape 732">
                  <a:extLst>
                    <a:ext uri="{FF2B5EF4-FFF2-40B4-BE49-F238E27FC236}">
                      <a16:creationId xmlns:a16="http://schemas.microsoft.com/office/drawing/2014/main" id="{00000000-0008-0000-0B00-00007A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1" name="Shape 733">
                  <a:extLst>
                    <a:ext uri="{FF2B5EF4-FFF2-40B4-BE49-F238E27FC236}">
                      <a16:creationId xmlns:a16="http://schemas.microsoft.com/office/drawing/2014/main" id="{00000000-0008-0000-0B00-00007B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2" name="Shape 734">
                  <a:extLst>
                    <a:ext uri="{FF2B5EF4-FFF2-40B4-BE49-F238E27FC236}">
                      <a16:creationId xmlns:a16="http://schemas.microsoft.com/office/drawing/2014/main" id="{00000000-0008-0000-0B00-00007C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893" name="Shape 2">
          <a:extLst>
            <a:ext uri="{FF2B5EF4-FFF2-40B4-BE49-F238E27FC236}">
              <a16:creationId xmlns:a16="http://schemas.microsoft.com/office/drawing/2014/main" id="{00000000-0008-0000-0B00-00007D03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894" name="Shape 735">
            <a:extLst>
              <a:ext uri="{FF2B5EF4-FFF2-40B4-BE49-F238E27FC236}">
                <a16:creationId xmlns:a16="http://schemas.microsoft.com/office/drawing/2014/main" id="{00000000-0008-0000-0B00-00007E0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95" name="Shape 6">
              <a:extLst>
                <a:ext uri="{FF2B5EF4-FFF2-40B4-BE49-F238E27FC236}">
                  <a16:creationId xmlns:a16="http://schemas.microsoft.com/office/drawing/2014/main" id="{00000000-0008-0000-0B00-00007F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96" name="Shape 736">
              <a:extLst>
                <a:ext uri="{FF2B5EF4-FFF2-40B4-BE49-F238E27FC236}">
                  <a16:creationId xmlns:a16="http://schemas.microsoft.com/office/drawing/2014/main" id="{00000000-0008-0000-0B00-0000800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97" name="Shape 737">
                <a:extLst>
                  <a:ext uri="{FF2B5EF4-FFF2-40B4-BE49-F238E27FC236}">
                    <a16:creationId xmlns:a16="http://schemas.microsoft.com/office/drawing/2014/main" id="{00000000-0008-0000-0B00-000081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98" name="Shape 738">
                <a:extLst>
                  <a:ext uri="{FF2B5EF4-FFF2-40B4-BE49-F238E27FC236}">
                    <a16:creationId xmlns:a16="http://schemas.microsoft.com/office/drawing/2014/main" id="{00000000-0008-0000-0B00-0000820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99" name="Shape 739">
                  <a:extLst>
                    <a:ext uri="{FF2B5EF4-FFF2-40B4-BE49-F238E27FC236}">
                      <a16:creationId xmlns:a16="http://schemas.microsoft.com/office/drawing/2014/main" id="{00000000-0008-0000-0B00-000083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00" name="Shape 740">
                  <a:extLst>
                    <a:ext uri="{FF2B5EF4-FFF2-40B4-BE49-F238E27FC236}">
                      <a16:creationId xmlns:a16="http://schemas.microsoft.com/office/drawing/2014/main" id="{00000000-0008-0000-0B00-000084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1" name="Shape 741">
                  <a:extLst>
                    <a:ext uri="{FF2B5EF4-FFF2-40B4-BE49-F238E27FC236}">
                      <a16:creationId xmlns:a16="http://schemas.microsoft.com/office/drawing/2014/main" id="{00000000-0008-0000-0B00-000085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2" name="Shape 742">
                  <a:extLst>
                    <a:ext uri="{FF2B5EF4-FFF2-40B4-BE49-F238E27FC236}">
                      <a16:creationId xmlns:a16="http://schemas.microsoft.com/office/drawing/2014/main" id="{00000000-0008-0000-0B00-000086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3" name="Shape 743">
                  <a:extLst>
                    <a:ext uri="{FF2B5EF4-FFF2-40B4-BE49-F238E27FC236}">
                      <a16:creationId xmlns:a16="http://schemas.microsoft.com/office/drawing/2014/main" id="{00000000-0008-0000-0B00-000087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4" name="Shape 744">
                  <a:extLst>
                    <a:ext uri="{FF2B5EF4-FFF2-40B4-BE49-F238E27FC236}">
                      <a16:creationId xmlns:a16="http://schemas.microsoft.com/office/drawing/2014/main" id="{00000000-0008-0000-0B00-000088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5" name="Shape 745">
                  <a:extLst>
                    <a:ext uri="{FF2B5EF4-FFF2-40B4-BE49-F238E27FC236}">
                      <a16:creationId xmlns:a16="http://schemas.microsoft.com/office/drawing/2014/main" id="{00000000-0008-0000-0B00-000089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906" name="Shape 2">
          <a:extLst>
            <a:ext uri="{FF2B5EF4-FFF2-40B4-BE49-F238E27FC236}">
              <a16:creationId xmlns:a16="http://schemas.microsoft.com/office/drawing/2014/main" id="{00000000-0008-0000-0B00-00008A03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907" name="Shape 746">
            <a:extLst>
              <a:ext uri="{FF2B5EF4-FFF2-40B4-BE49-F238E27FC236}">
                <a16:creationId xmlns:a16="http://schemas.microsoft.com/office/drawing/2014/main" id="{00000000-0008-0000-0B00-00008B0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08" name="Shape 6">
              <a:extLst>
                <a:ext uri="{FF2B5EF4-FFF2-40B4-BE49-F238E27FC236}">
                  <a16:creationId xmlns:a16="http://schemas.microsoft.com/office/drawing/2014/main" id="{00000000-0008-0000-0B00-00008C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9" name="Shape 747">
              <a:extLst>
                <a:ext uri="{FF2B5EF4-FFF2-40B4-BE49-F238E27FC236}">
                  <a16:creationId xmlns:a16="http://schemas.microsoft.com/office/drawing/2014/main" id="{00000000-0008-0000-0B00-00008D0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10" name="Shape 748">
                <a:extLst>
                  <a:ext uri="{FF2B5EF4-FFF2-40B4-BE49-F238E27FC236}">
                    <a16:creationId xmlns:a16="http://schemas.microsoft.com/office/drawing/2014/main" id="{00000000-0008-0000-0B00-00008E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11" name="Shape 749">
                <a:extLst>
                  <a:ext uri="{FF2B5EF4-FFF2-40B4-BE49-F238E27FC236}">
                    <a16:creationId xmlns:a16="http://schemas.microsoft.com/office/drawing/2014/main" id="{00000000-0008-0000-0B00-00008F0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12" name="Shape 750">
                  <a:extLst>
                    <a:ext uri="{FF2B5EF4-FFF2-40B4-BE49-F238E27FC236}">
                      <a16:creationId xmlns:a16="http://schemas.microsoft.com/office/drawing/2014/main" id="{00000000-0008-0000-0B00-000090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13" name="Shape 751">
                  <a:extLst>
                    <a:ext uri="{FF2B5EF4-FFF2-40B4-BE49-F238E27FC236}">
                      <a16:creationId xmlns:a16="http://schemas.microsoft.com/office/drawing/2014/main" id="{00000000-0008-0000-0B00-000091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4" name="Shape 752">
                  <a:extLst>
                    <a:ext uri="{FF2B5EF4-FFF2-40B4-BE49-F238E27FC236}">
                      <a16:creationId xmlns:a16="http://schemas.microsoft.com/office/drawing/2014/main" id="{00000000-0008-0000-0B00-000092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5" name="Shape 753">
                  <a:extLst>
                    <a:ext uri="{FF2B5EF4-FFF2-40B4-BE49-F238E27FC236}">
                      <a16:creationId xmlns:a16="http://schemas.microsoft.com/office/drawing/2014/main" id="{00000000-0008-0000-0B00-000093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6" name="Shape 754">
                  <a:extLst>
                    <a:ext uri="{FF2B5EF4-FFF2-40B4-BE49-F238E27FC236}">
                      <a16:creationId xmlns:a16="http://schemas.microsoft.com/office/drawing/2014/main" id="{00000000-0008-0000-0B00-000094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7" name="Shape 755">
                  <a:extLst>
                    <a:ext uri="{FF2B5EF4-FFF2-40B4-BE49-F238E27FC236}">
                      <a16:creationId xmlns:a16="http://schemas.microsoft.com/office/drawing/2014/main" id="{00000000-0008-0000-0B00-000095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8" name="Shape 756">
                  <a:extLst>
                    <a:ext uri="{FF2B5EF4-FFF2-40B4-BE49-F238E27FC236}">
                      <a16:creationId xmlns:a16="http://schemas.microsoft.com/office/drawing/2014/main" id="{00000000-0008-0000-0B00-000096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919" name="Shape 2">
          <a:extLst>
            <a:ext uri="{FF2B5EF4-FFF2-40B4-BE49-F238E27FC236}">
              <a16:creationId xmlns:a16="http://schemas.microsoft.com/office/drawing/2014/main" id="{00000000-0008-0000-0B00-00009703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920" name="Shape 757">
            <a:extLst>
              <a:ext uri="{FF2B5EF4-FFF2-40B4-BE49-F238E27FC236}">
                <a16:creationId xmlns:a16="http://schemas.microsoft.com/office/drawing/2014/main" id="{00000000-0008-0000-0B00-0000980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21" name="Shape 6">
              <a:extLst>
                <a:ext uri="{FF2B5EF4-FFF2-40B4-BE49-F238E27FC236}">
                  <a16:creationId xmlns:a16="http://schemas.microsoft.com/office/drawing/2014/main" id="{00000000-0008-0000-0B00-000099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2" name="Shape 758">
              <a:extLst>
                <a:ext uri="{FF2B5EF4-FFF2-40B4-BE49-F238E27FC236}">
                  <a16:creationId xmlns:a16="http://schemas.microsoft.com/office/drawing/2014/main" id="{00000000-0008-0000-0B00-00009A0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23" name="Shape 759">
                <a:extLst>
                  <a:ext uri="{FF2B5EF4-FFF2-40B4-BE49-F238E27FC236}">
                    <a16:creationId xmlns:a16="http://schemas.microsoft.com/office/drawing/2014/main" id="{00000000-0008-0000-0B00-00009B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4" name="Shape 760">
                <a:extLst>
                  <a:ext uri="{FF2B5EF4-FFF2-40B4-BE49-F238E27FC236}">
                    <a16:creationId xmlns:a16="http://schemas.microsoft.com/office/drawing/2014/main" id="{00000000-0008-0000-0B00-00009C0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25" name="Shape 761">
                  <a:extLst>
                    <a:ext uri="{FF2B5EF4-FFF2-40B4-BE49-F238E27FC236}">
                      <a16:creationId xmlns:a16="http://schemas.microsoft.com/office/drawing/2014/main" id="{00000000-0008-0000-0B00-00009D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26" name="Shape 762">
                  <a:extLst>
                    <a:ext uri="{FF2B5EF4-FFF2-40B4-BE49-F238E27FC236}">
                      <a16:creationId xmlns:a16="http://schemas.microsoft.com/office/drawing/2014/main" id="{00000000-0008-0000-0B00-00009E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7" name="Shape 763">
                  <a:extLst>
                    <a:ext uri="{FF2B5EF4-FFF2-40B4-BE49-F238E27FC236}">
                      <a16:creationId xmlns:a16="http://schemas.microsoft.com/office/drawing/2014/main" id="{00000000-0008-0000-0B00-00009F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8" name="Shape 764">
                  <a:extLst>
                    <a:ext uri="{FF2B5EF4-FFF2-40B4-BE49-F238E27FC236}">
                      <a16:creationId xmlns:a16="http://schemas.microsoft.com/office/drawing/2014/main" id="{00000000-0008-0000-0B00-0000A0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9" name="Shape 765">
                  <a:extLst>
                    <a:ext uri="{FF2B5EF4-FFF2-40B4-BE49-F238E27FC236}">
                      <a16:creationId xmlns:a16="http://schemas.microsoft.com/office/drawing/2014/main" id="{00000000-0008-0000-0B00-0000A1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0" name="Shape 766">
                  <a:extLst>
                    <a:ext uri="{FF2B5EF4-FFF2-40B4-BE49-F238E27FC236}">
                      <a16:creationId xmlns:a16="http://schemas.microsoft.com/office/drawing/2014/main" id="{00000000-0008-0000-0B00-0000A2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1" name="Shape 767">
                  <a:extLst>
                    <a:ext uri="{FF2B5EF4-FFF2-40B4-BE49-F238E27FC236}">
                      <a16:creationId xmlns:a16="http://schemas.microsoft.com/office/drawing/2014/main" id="{00000000-0008-0000-0B00-0000A3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932" name="Shape 2">
          <a:extLst>
            <a:ext uri="{FF2B5EF4-FFF2-40B4-BE49-F238E27FC236}">
              <a16:creationId xmlns:a16="http://schemas.microsoft.com/office/drawing/2014/main" id="{00000000-0008-0000-0B00-0000A403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933" name="Shape 768">
            <a:extLst>
              <a:ext uri="{FF2B5EF4-FFF2-40B4-BE49-F238E27FC236}">
                <a16:creationId xmlns:a16="http://schemas.microsoft.com/office/drawing/2014/main" id="{00000000-0008-0000-0B00-0000A50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34" name="Shape 6">
              <a:extLst>
                <a:ext uri="{FF2B5EF4-FFF2-40B4-BE49-F238E27FC236}">
                  <a16:creationId xmlns:a16="http://schemas.microsoft.com/office/drawing/2014/main" id="{00000000-0008-0000-0B00-0000A6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35" name="Shape 769">
              <a:extLst>
                <a:ext uri="{FF2B5EF4-FFF2-40B4-BE49-F238E27FC236}">
                  <a16:creationId xmlns:a16="http://schemas.microsoft.com/office/drawing/2014/main" id="{00000000-0008-0000-0B00-0000A70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36" name="Shape 770">
                <a:extLst>
                  <a:ext uri="{FF2B5EF4-FFF2-40B4-BE49-F238E27FC236}">
                    <a16:creationId xmlns:a16="http://schemas.microsoft.com/office/drawing/2014/main" id="{00000000-0008-0000-0B00-0000A8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37" name="Shape 771">
                <a:extLst>
                  <a:ext uri="{FF2B5EF4-FFF2-40B4-BE49-F238E27FC236}">
                    <a16:creationId xmlns:a16="http://schemas.microsoft.com/office/drawing/2014/main" id="{00000000-0008-0000-0B00-0000A90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38" name="Shape 772">
                  <a:extLst>
                    <a:ext uri="{FF2B5EF4-FFF2-40B4-BE49-F238E27FC236}">
                      <a16:creationId xmlns:a16="http://schemas.microsoft.com/office/drawing/2014/main" id="{00000000-0008-0000-0B00-0000AA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39" name="Shape 773">
                  <a:extLst>
                    <a:ext uri="{FF2B5EF4-FFF2-40B4-BE49-F238E27FC236}">
                      <a16:creationId xmlns:a16="http://schemas.microsoft.com/office/drawing/2014/main" id="{00000000-0008-0000-0B00-0000AB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0" name="Shape 774">
                  <a:extLst>
                    <a:ext uri="{FF2B5EF4-FFF2-40B4-BE49-F238E27FC236}">
                      <a16:creationId xmlns:a16="http://schemas.microsoft.com/office/drawing/2014/main" id="{00000000-0008-0000-0B00-0000AC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1" name="Shape 775">
                  <a:extLst>
                    <a:ext uri="{FF2B5EF4-FFF2-40B4-BE49-F238E27FC236}">
                      <a16:creationId xmlns:a16="http://schemas.microsoft.com/office/drawing/2014/main" id="{00000000-0008-0000-0B00-0000AD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2" name="Shape 776">
                  <a:extLst>
                    <a:ext uri="{FF2B5EF4-FFF2-40B4-BE49-F238E27FC236}">
                      <a16:creationId xmlns:a16="http://schemas.microsoft.com/office/drawing/2014/main" id="{00000000-0008-0000-0B00-0000AE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3" name="Shape 777">
                  <a:extLst>
                    <a:ext uri="{FF2B5EF4-FFF2-40B4-BE49-F238E27FC236}">
                      <a16:creationId xmlns:a16="http://schemas.microsoft.com/office/drawing/2014/main" id="{00000000-0008-0000-0B00-0000AF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4" name="Shape 778">
                  <a:extLst>
                    <a:ext uri="{FF2B5EF4-FFF2-40B4-BE49-F238E27FC236}">
                      <a16:creationId xmlns:a16="http://schemas.microsoft.com/office/drawing/2014/main" id="{00000000-0008-0000-0B00-0000B0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945" name="Shape 2">
          <a:extLst>
            <a:ext uri="{FF2B5EF4-FFF2-40B4-BE49-F238E27FC236}">
              <a16:creationId xmlns:a16="http://schemas.microsoft.com/office/drawing/2014/main" id="{00000000-0008-0000-0B00-0000B103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946" name="Shape 779">
            <a:extLst>
              <a:ext uri="{FF2B5EF4-FFF2-40B4-BE49-F238E27FC236}">
                <a16:creationId xmlns:a16="http://schemas.microsoft.com/office/drawing/2014/main" id="{00000000-0008-0000-0B00-0000B20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47" name="Shape 6">
              <a:extLst>
                <a:ext uri="{FF2B5EF4-FFF2-40B4-BE49-F238E27FC236}">
                  <a16:creationId xmlns:a16="http://schemas.microsoft.com/office/drawing/2014/main" id="{00000000-0008-0000-0B00-0000B3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8" name="Shape 780">
              <a:extLst>
                <a:ext uri="{FF2B5EF4-FFF2-40B4-BE49-F238E27FC236}">
                  <a16:creationId xmlns:a16="http://schemas.microsoft.com/office/drawing/2014/main" id="{00000000-0008-0000-0B00-0000B40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49" name="Shape 781">
                <a:extLst>
                  <a:ext uri="{FF2B5EF4-FFF2-40B4-BE49-F238E27FC236}">
                    <a16:creationId xmlns:a16="http://schemas.microsoft.com/office/drawing/2014/main" id="{00000000-0008-0000-0B00-0000B5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0" name="Shape 782">
                <a:extLst>
                  <a:ext uri="{FF2B5EF4-FFF2-40B4-BE49-F238E27FC236}">
                    <a16:creationId xmlns:a16="http://schemas.microsoft.com/office/drawing/2014/main" id="{00000000-0008-0000-0B00-0000B60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51" name="Shape 783">
                  <a:extLst>
                    <a:ext uri="{FF2B5EF4-FFF2-40B4-BE49-F238E27FC236}">
                      <a16:creationId xmlns:a16="http://schemas.microsoft.com/office/drawing/2014/main" id="{00000000-0008-0000-0B00-0000B7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52" name="Shape 784">
                  <a:extLst>
                    <a:ext uri="{FF2B5EF4-FFF2-40B4-BE49-F238E27FC236}">
                      <a16:creationId xmlns:a16="http://schemas.microsoft.com/office/drawing/2014/main" id="{00000000-0008-0000-0B00-0000B8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3" name="Shape 785">
                  <a:extLst>
                    <a:ext uri="{FF2B5EF4-FFF2-40B4-BE49-F238E27FC236}">
                      <a16:creationId xmlns:a16="http://schemas.microsoft.com/office/drawing/2014/main" id="{00000000-0008-0000-0B00-0000B9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4" name="Shape 786">
                  <a:extLst>
                    <a:ext uri="{FF2B5EF4-FFF2-40B4-BE49-F238E27FC236}">
                      <a16:creationId xmlns:a16="http://schemas.microsoft.com/office/drawing/2014/main" id="{00000000-0008-0000-0B00-0000BA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5" name="Shape 787">
                  <a:extLst>
                    <a:ext uri="{FF2B5EF4-FFF2-40B4-BE49-F238E27FC236}">
                      <a16:creationId xmlns:a16="http://schemas.microsoft.com/office/drawing/2014/main" id="{00000000-0008-0000-0B00-0000BB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6" name="Shape 788">
                  <a:extLst>
                    <a:ext uri="{FF2B5EF4-FFF2-40B4-BE49-F238E27FC236}">
                      <a16:creationId xmlns:a16="http://schemas.microsoft.com/office/drawing/2014/main" id="{00000000-0008-0000-0B00-0000BC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7" name="Shape 789">
                  <a:extLst>
                    <a:ext uri="{FF2B5EF4-FFF2-40B4-BE49-F238E27FC236}">
                      <a16:creationId xmlns:a16="http://schemas.microsoft.com/office/drawing/2014/main" id="{00000000-0008-0000-0B00-0000BD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958" name="Shape 2">
          <a:extLst>
            <a:ext uri="{FF2B5EF4-FFF2-40B4-BE49-F238E27FC236}">
              <a16:creationId xmlns:a16="http://schemas.microsoft.com/office/drawing/2014/main" id="{00000000-0008-0000-0B00-0000BE03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959" name="Shape 790">
            <a:extLst>
              <a:ext uri="{FF2B5EF4-FFF2-40B4-BE49-F238E27FC236}">
                <a16:creationId xmlns:a16="http://schemas.microsoft.com/office/drawing/2014/main" id="{00000000-0008-0000-0B00-0000BF0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60" name="Shape 6">
              <a:extLst>
                <a:ext uri="{FF2B5EF4-FFF2-40B4-BE49-F238E27FC236}">
                  <a16:creationId xmlns:a16="http://schemas.microsoft.com/office/drawing/2014/main" id="{00000000-0008-0000-0B00-0000C0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61" name="Shape 791">
              <a:extLst>
                <a:ext uri="{FF2B5EF4-FFF2-40B4-BE49-F238E27FC236}">
                  <a16:creationId xmlns:a16="http://schemas.microsoft.com/office/drawing/2014/main" id="{00000000-0008-0000-0B00-0000C10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62" name="Shape 792">
                <a:extLst>
                  <a:ext uri="{FF2B5EF4-FFF2-40B4-BE49-F238E27FC236}">
                    <a16:creationId xmlns:a16="http://schemas.microsoft.com/office/drawing/2014/main" id="{00000000-0008-0000-0B00-0000C2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63" name="Shape 793">
                <a:extLst>
                  <a:ext uri="{FF2B5EF4-FFF2-40B4-BE49-F238E27FC236}">
                    <a16:creationId xmlns:a16="http://schemas.microsoft.com/office/drawing/2014/main" id="{00000000-0008-0000-0B00-0000C30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64" name="Shape 794">
                  <a:extLst>
                    <a:ext uri="{FF2B5EF4-FFF2-40B4-BE49-F238E27FC236}">
                      <a16:creationId xmlns:a16="http://schemas.microsoft.com/office/drawing/2014/main" id="{00000000-0008-0000-0B00-0000C4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65" name="Shape 795">
                  <a:extLst>
                    <a:ext uri="{FF2B5EF4-FFF2-40B4-BE49-F238E27FC236}">
                      <a16:creationId xmlns:a16="http://schemas.microsoft.com/office/drawing/2014/main" id="{00000000-0008-0000-0B00-0000C5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6" name="Shape 796">
                  <a:extLst>
                    <a:ext uri="{FF2B5EF4-FFF2-40B4-BE49-F238E27FC236}">
                      <a16:creationId xmlns:a16="http://schemas.microsoft.com/office/drawing/2014/main" id="{00000000-0008-0000-0B00-0000C6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7" name="Shape 797">
                  <a:extLst>
                    <a:ext uri="{FF2B5EF4-FFF2-40B4-BE49-F238E27FC236}">
                      <a16:creationId xmlns:a16="http://schemas.microsoft.com/office/drawing/2014/main" id="{00000000-0008-0000-0B00-0000C7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8" name="Shape 798">
                  <a:extLst>
                    <a:ext uri="{FF2B5EF4-FFF2-40B4-BE49-F238E27FC236}">
                      <a16:creationId xmlns:a16="http://schemas.microsoft.com/office/drawing/2014/main" id="{00000000-0008-0000-0B00-0000C8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9" name="Shape 799">
                  <a:extLst>
                    <a:ext uri="{FF2B5EF4-FFF2-40B4-BE49-F238E27FC236}">
                      <a16:creationId xmlns:a16="http://schemas.microsoft.com/office/drawing/2014/main" id="{00000000-0008-0000-0B00-0000C9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0" name="Shape 800">
                  <a:extLst>
                    <a:ext uri="{FF2B5EF4-FFF2-40B4-BE49-F238E27FC236}">
                      <a16:creationId xmlns:a16="http://schemas.microsoft.com/office/drawing/2014/main" id="{00000000-0008-0000-0B00-0000CA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971" name="Shape 2">
          <a:extLst>
            <a:ext uri="{FF2B5EF4-FFF2-40B4-BE49-F238E27FC236}">
              <a16:creationId xmlns:a16="http://schemas.microsoft.com/office/drawing/2014/main" id="{00000000-0008-0000-0B00-0000CB03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972" name="Shape 801">
            <a:extLst>
              <a:ext uri="{FF2B5EF4-FFF2-40B4-BE49-F238E27FC236}">
                <a16:creationId xmlns:a16="http://schemas.microsoft.com/office/drawing/2014/main" id="{00000000-0008-0000-0B00-0000CC0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73" name="Shape 6">
              <a:extLst>
                <a:ext uri="{FF2B5EF4-FFF2-40B4-BE49-F238E27FC236}">
                  <a16:creationId xmlns:a16="http://schemas.microsoft.com/office/drawing/2014/main" id="{00000000-0008-0000-0B00-0000CD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4" name="Shape 802">
              <a:extLst>
                <a:ext uri="{FF2B5EF4-FFF2-40B4-BE49-F238E27FC236}">
                  <a16:creationId xmlns:a16="http://schemas.microsoft.com/office/drawing/2014/main" id="{00000000-0008-0000-0B00-0000CE0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75" name="Shape 803">
                <a:extLst>
                  <a:ext uri="{FF2B5EF4-FFF2-40B4-BE49-F238E27FC236}">
                    <a16:creationId xmlns:a16="http://schemas.microsoft.com/office/drawing/2014/main" id="{00000000-0008-0000-0B00-0000CF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76" name="Shape 804">
                <a:extLst>
                  <a:ext uri="{FF2B5EF4-FFF2-40B4-BE49-F238E27FC236}">
                    <a16:creationId xmlns:a16="http://schemas.microsoft.com/office/drawing/2014/main" id="{00000000-0008-0000-0B00-0000D00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77" name="Shape 805">
                  <a:extLst>
                    <a:ext uri="{FF2B5EF4-FFF2-40B4-BE49-F238E27FC236}">
                      <a16:creationId xmlns:a16="http://schemas.microsoft.com/office/drawing/2014/main" id="{00000000-0008-0000-0B00-0000D1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78" name="Shape 806">
                  <a:extLst>
                    <a:ext uri="{FF2B5EF4-FFF2-40B4-BE49-F238E27FC236}">
                      <a16:creationId xmlns:a16="http://schemas.microsoft.com/office/drawing/2014/main" id="{00000000-0008-0000-0B00-0000D2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9" name="Shape 807">
                  <a:extLst>
                    <a:ext uri="{FF2B5EF4-FFF2-40B4-BE49-F238E27FC236}">
                      <a16:creationId xmlns:a16="http://schemas.microsoft.com/office/drawing/2014/main" id="{00000000-0008-0000-0B00-0000D3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0" name="Shape 808">
                  <a:extLst>
                    <a:ext uri="{FF2B5EF4-FFF2-40B4-BE49-F238E27FC236}">
                      <a16:creationId xmlns:a16="http://schemas.microsoft.com/office/drawing/2014/main" id="{00000000-0008-0000-0B00-0000D4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1" name="Shape 809">
                  <a:extLst>
                    <a:ext uri="{FF2B5EF4-FFF2-40B4-BE49-F238E27FC236}">
                      <a16:creationId xmlns:a16="http://schemas.microsoft.com/office/drawing/2014/main" id="{00000000-0008-0000-0B00-0000D5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2" name="Shape 810">
                  <a:extLst>
                    <a:ext uri="{FF2B5EF4-FFF2-40B4-BE49-F238E27FC236}">
                      <a16:creationId xmlns:a16="http://schemas.microsoft.com/office/drawing/2014/main" id="{00000000-0008-0000-0B00-0000D6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3" name="Shape 811">
                  <a:extLst>
                    <a:ext uri="{FF2B5EF4-FFF2-40B4-BE49-F238E27FC236}">
                      <a16:creationId xmlns:a16="http://schemas.microsoft.com/office/drawing/2014/main" id="{00000000-0008-0000-0B00-0000D7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984" name="Shape 2">
          <a:extLst>
            <a:ext uri="{FF2B5EF4-FFF2-40B4-BE49-F238E27FC236}">
              <a16:creationId xmlns:a16="http://schemas.microsoft.com/office/drawing/2014/main" id="{00000000-0008-0000-0B00-0000D803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985" name="Shape 812">
            <a:extLst>
              <a:ext uri="{FF2B5EF4-FFF2-40B4-BE49-F238E27FC236}">
                <a16:creationId xmlns:a16="http://schemas.microsoft.com/office/drawing/2014/main" id="{00000000-0008-0000-0B00-0000D90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86" name="Shape 6">
              <a:extLst>
                <a:ext uri="{FF2B5EF4-FFF2-40B4-BE49-F238E27FC236}">
                  <a16:creationId xmlns:a16="http://schemas.microsoft.com/office/drawing/2014/main" id="{00000000-0008-0000-0B00-0000DA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87" name="Shape 813">
              <a:extLst>
                <a:ext uri="{FF2B5EF4-FFF2-40B4-BE49-F238E27FC236}">
                  <a16:creationId xmlns:a16="http://schemas.microsoft.com/office/drawing/2014/main" id="{00000000-0008-0000-0B00-0000DB0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88" name="Shape 814">
                <a:extLst>
                  <a:ext uri="{FF2B5EF4-FFF2-40B4-BE49-F238E27FC236}">
                    <a16:creationId xmlns:a16="http://schemas.microsoft.com/office/drawing/2014/main" id="{00000000-0008-0000-0B00-0000DC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89" name="Shape 815">
                <a:extLst>
                  <a:ext uri="{FF2B5EF4-FFF2-40B4-BE49-F238E27FC236}">
                    <a16:creationId xmlns:a16="http://schemas.microsoft.com/office/drawing/2014/main" id="{00000000-0008-0000-0B00-0000DD0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90" name="Shape 816">
                  <a:extLst>
                    <a:ext uri="{FF2B5EF4-FFF2-40B4-BE49-F238E27FC236}">
                      <a16:creationId xmlns:a16="http://schemas.microsoft.com/office/drawing/2014/main" id="{00000000-0008-0000-0B00-0000DE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91" name="Shape 817">
                  <a:extLst>
                    <a:ext uri="{FF2B5EF4-FFF2-40B4-BE49-F238E27FC236}">
                      <a16:creationId xmlns:a16="http://schemas.microsoft.com/office/drawing/2014/main" id="{00000000-0008-0000-0B00-0000DF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2" name="Shape 818">
                  <a:extLst>
                    <a:ext uri="{FF2B5EF4-FFF2-40B4-BE49-F238E27FC236}">
                      <a16:creationId xmlns:a16="http://schemas.microsoft.com/office/drawing/2014/main" id="{00000000-0008-0000-0B00-0000E0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3" name="Shape 819">
                  <a:extLst>
                    <a:ext uri="{FF2B5EF4-FFF2-40B4-BE49-F238E27FC236}">
                      <a16:creationId xmlns:a16="http://schemas.microsoft.com/office/drawing/2014/main" id="{00000000-0008-0000-0B00-0000E1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4" name="Shape 820">
                  <a:extLst>
                    <a:ext uri="{FF2B5EF4-FFF2-40B4-BE49-F238E27FC236}">
                      <a16:creationId xmlns:a16="http://schemas.microsoft.com/office/drawing/2014/main" id="{00000000-0008-0000-0B00-0000E2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5" name="Shape 821">
                  <a:extLst>
                    <a:ext uri="{FF2B5EF4-FFF2-40B4-BE49-F238E27FC236}">
                      <a16:creationId xmlns:a16="http://schemas.microsoft.com/office/drawing/2014/main" id="{00000000-0008-0000-0B00-0000E3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6" name="Shape 822">
                  <a:extLst>
                    <a:ext uri="{FF2B5EF4-FFF2-40B4-BE49-F238E27FC236}">
                      <a16:creationId xmlns:a16="http://schemas.microsoft.com/office/drawing/2014/main" id="{00000000-0008-0000-0B00-0000E4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997" name="Shape 2">
          <a:extLst>
            <a:ext uri="{FF2B5EF4-FFF2-40B4-BE49-F238E27FC236}">
              <a16:creationId xmlns:a16="http://schemas.microsoft.com/office/drawing/2014/main" id="{00000000-0008-0000-0B00-0000E503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998" name="Shape 823">
            <a:extLst>
              <a:ext uri="{FF2B5EF4-FFF2-40B4-BE49-F238E27FC236}">
                <a16:creationId xmlns:a16="http://schemas.microsoft.com/office/drawing/2014/main" id="{00000000-0008-0000-0B00-0000E60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99" name="Shape 6">
              <a:extLst>
                <a:ext uri="{FF2B5EF4-FFF2-40B4-BE49-F238E27FC236}">
                  <a16:creationId xmlns:a16="http://schemas.microsoft.com/office/drawing/2014/main" id="{00000000-0008-0000-0B00-0000E7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00" name="Shape 824">
              <a:extLst>
                <a:ext uri="{FF2B5EF4-FFF2-40B4-BE49-F238E27FC236}">
                  <a16:creationId xmlns:a16="http://schemas.microsoft.com/office/drawing/2014/main" id="{00000000-0008-0000-0B00-0000E80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01" name="Shape 825">
                <a:extLst>
                  <a:ext uri="{FF2B5EF4-FFF2-40B4-BE49-F238E27FC236}">
                    <a16:creationId xmlns:a16="http://schemas.microsoft.com/office/drawing/2014/main" id="{00000000-0008-0000-0B00-0000E9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2" name="Shape 826">
                <a:extLst>
                  <a:ext uri="{FF2B5EF4-FFF2-40B4-BE49-F238E27FC236}">
                    <a16:creationId xmlns:a16="http://schemas.microsoft.com/office/drawing/2014/main" id="{00000000-0008-0000-0B00-0000EA0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03" name="Shape 827">
                  <a:extLst>
                    <a:ext uri="{FF2B5EF4-FFF2-40B4-BE49-F238E27FC236}">
                      <a16:creationId xmlns:a16="http://schemas.microsoft.com/office/drawing/2014/main" id="{00000000-0008-0000-0B00-0000EB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04" name="Shape 828">
                  <a:extLst>
                    <a:ext uri="{FF2B5EF4-FFF2-40B4-BE49-F238E27FC236}">
                      <a16:creationId xmlns:a16="http://schemas.microsoft.com/office/drawing/2014/main" id="{00000000-0008-0000-0B00-0000EC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5" name="Shape 829">
                  <a:extLst>
                    <a:ext uri="{FF2B5EF4-FFF2-40B4-BE49-F238E27FC236}">
                      <a16:creationId xmlns:a16="http://schemas.microsoft.com/office/drawing/2014/main" id="{00000000-0008-0000-0B00-0000ED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6" name="Shape 830">
                  <a:extLst>
                    <a:ext uri="{FF2B5EF4-FFF2-40B4-BE49-F238E27FC236}">
                      <a16:creationId xmlns:a16="http://schemas.microsoft.com/office/drawing/2014/main" id="{00000000-0008-0000-0B00-0000EE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7" name="Shape 831">
                  <a:extLst>
                    <a:ext uri="{FF2B5EF4-FFF2-40B4-BE49-F238E27FC236}">
                      <a16:creationId xmlns:a16="http://schemas.microsoft.com/office/drawing/2014/main" id="{00000000-0008-0000-0B00-0000EF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8" name="Shape 832">
                  <a:extLst>
                    <a:ext uri="{FF2B5EF4-FFF2-40B4-BE49-F238E27FC236}">
                      <a16:creationId xmlns:a16="http://schemas.microsoft.com/office/drawing/2014/main" id="{00000000-0008-0000-0B00-0000F0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9" name="Shape 833">
                  <a:extLst>
                    <a:ext uri="{FF2B5EF4-FFF2-40B4-BE49-F238E27FC236}">
                      <a16:creationId xmlns:a16="http://schemas.microsoft.com/office/drawing/2014/main" id="{00000000-0008-0000-0B00-0000F1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1010" name="Shape 2">
          <a:extLst>
            <a:ext uri="{FF2B5EF4-FFF2-40B4-BE49-F238E27FC236}">
              <a16:creationId xmlns:a16="http://schemas.microsoft.com/office/drawing/2014/main" id="{00000000-0008-0000-0B00-0000F203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1011" name="Shape 834">
            <a:extLst>
              <a:ext uri="{FF2B5EF4-FFF2-40B4-BE49-F238E27FC236}">
                <a16:creationId xmlns:a16="http://schemas.microsoft.com/office/drawing/2014/main" id="{00000000-0008-0000-0B00-0000F30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12" name="Shape 6">
              <a:extLst>
                <a:ext uri="{FF2B5EF4-FFF2-40B4-BE49-F238E27FC236}">
                  <a16:creationId xmlns:a16="http://schemas.microsoft.com/office/drawing/2014/main" id="{00000000-0008-0000-0B00-0000F4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13" name="Shape 835">
              <a:extLst>
                <a:ext uri="{FF2B5EF4-FFF2-40B4-BE49-F238E27FC236}">
                  <a16:creationId xmlns:a16="http://schemas.microsoft.com/office/drawing/2014/main" id="{00000000-0008-0000-0B00-0000F50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14" name="Shape 836">
                <a:extLst>
                  <a:ext uri="{FF2B5EF4-FFF2-40B4-BE49-F238E27FC236}">
                    <a16:creationId xmlns:a16="http://schemas.microsoft.com/office/drawing/2014/main" id="{00000000-0008-0000-0B00-0000F6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15" name="Shape 837">
                <a:extLst>
                  <a:ext uri="{FF2B5EF4-FFF2-40B4-BE49-F238E27FC236}">
                    <a16:creationId xmlns:a16="http://schemas.microsoft.com/office/drawing/2014/main" id="{00000000-0008-0000-0B00-0000F70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16" name="Shape 838">
                  <a:extLst>
                    <a:ext uri="{FF2B5EF4-FFF2-40B4-BE49-F238E27FC236}">
                      <a16:creationId xmlns:a16="http://schemas.microsoft.com/office/drawing/2014/main" id="{00000000-0008-0000-0B00-0000F8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17" name="Shape 839">
                  <a:extLst>
                    <a:ext uri="{FF2B5EF4-FFF2-40B4-BE49-F238E27FC236}">
                      <a16:creationId xmlns:a16="http://schemas.microsoft.com/office/drawing/2014/main" id="{00000000-0008-0000-0B00-0000F9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8" name="Shape 840">
                  <a:extLst>
                    <a:ext uri="{FF2B5EF4-FFF2-40B4-BE49-F238E27FC236}">
                      <a16:creationId xmlns:a16="http://schemas.microsoft.com/office/drawing/2014/main" id="{00000000-0008-0000-0B00-0000FA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9" name="Shape 841">
                  <a:extLst>
                    <a:ext uri="{FF2B5EF4-FFF2-40B4-BE49-F238E27FC236}">
                      <a16:creationId xmlns:a16="http://schemas.microsoft.com/office/drawing/2014/main" id="{00000000-0008-0000-0B00-0000FB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0" name="Shape 842">
                  <a:extLst>
                    <a:ext uri="{FF2B5EF4-FFF2-40B4-BE49-F238E27FC236}">
                      <a16:creationId xmlns:a16="http://schemas.microsoft.com/office/drawing/2014/main" id="{00000000-0008-0000-0B00-0000FC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1" name="Shape 843">
                  <a:extLst>
                    <a:ext uri="{FF2B5EF4-FFF2-40B4-BE49-F238E27FC236}">
                      <a16:creationId xmlns:a16="http://schemas.microsoft.com/office/drawing/2014/main" id="{00000000-0008-0000-0B00-0000FD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2" name="Shape 844">
                  <a:extLst>
                    <a:ext uri="{FF2B5EF4-FFF2-40B4-BE49-F238E27FC236}">
                      <a16:creationId xmlns:a16="http://schemas.microsoft.com/office/drawing/2014/main" id="{00000000-0008-0000-0B00-0000FE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29</xdr:row>
      <xdr:rowOff>28575</xdr:rowOff>
    </xdr:from>
    <xdr:ext cx="419100" cy="352425"/>
    <xdr:sp macro="" textlink="">
      <xdr:nvSpPr>
        <xdr:cNvPr id="1023" name="Shape 845">
          <a:extLst>
            <a:ext uri="{FF2B5EF4-FFF2-40B4-BE49-F238E27FC236}">
              <a16:creationId xmlns:a16="http://schemas.microsoft.com/office/drawing/2014/main" id="{00000000-0008-0000-0B00-0000FF030000}"/>
            </a:ext>
          </a:extLst>
        </xdr:cNvPr>
        <xdr:cNvSpPr/>
      </xdr:nvSpPr>
      <xdr:spPr>
        <a:xfrm>
          <a:off x="5141213" y="3608550"/>
          <a:ext cx="4095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29</xdr:row>
      <xdr:rowOff>28575</xdr:rowOff>
    </xdr:from>
    <xdr:ext cx="428625" cy="352425"/>
    <xdr:sp macro="" textlink="">
      <xdr:nvSpPr>
        <xdr:cNvPr id="1024" name="Shape 553">
          <a:extLst>
            <a:ext uri="{FF2B5EF4-FFF2-40B4-BE49-F238E27FC236}">
              <a16:creationId xmlns:a16="http://schemas.microsoft.com/office/drawing/2014/main" id="{00000000-0008-0000-0B00-00000004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29</xdr:row>
      <xdr:rowOff>19050</xdr:rowOff>
    </xdr:from>
    <xdr:ext cx="419100" cy="352425"/>
    <xdr:sp macro="" textlink="">
      <xdr:nvSpPr>
        <xdr:cNvPr id="1025" name="Shape 846">
          <a:extLst>
            <a:ext uri="{FF2B5EF4-FFF2-40B4-BE49-F238E27FC236}">
              <a16:creationId xmlns:a16="http://schemas.microsoft.com/office/drawing/2014/main" id="{00000000-0008-0000-0B00-000001040000}"/>
            </a:ext>
          </a:extLst>
        </xdr:cNvPr>
        <xdr:cNvSpPr/>
      </xdr:nvSpPr>
      <xdr:spPr>
        <a:xfrm>
          <a:off x="5141213" y="3608550"/>
          <a:ext cx="4095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29</xdr:row>
      <xdr:rowOff>28575</xdr:rowOff>
    </xdr:from>
    <xdr:ext cx="419100" cy="352425"/>
    <xdr:sp macro="" textlink="">
      <xdr:nvSpPr>
        <xdr:cNvPr id="1026" name="Shape 846">
          <a:extLst>
            <a:ext uri="{FF2B5EF4-FFF2-40B4-BE49-F238E27FC236}">
              <a16:creationId xmlns:a16="http://schemas.microsoft.com/office/drawing/2014/main" id="{00000000-0008-0000-0B00-000002040000}"/>
            </a:ext>
          </a:extLst>
        </xdr:cNvPr>
        <xdr:cNvSpPr/>
      </xdr:nvSpPr>
      <xdr:spPr>
        <a:xfrm>
          <a:off x="5141213" y="3608550"/>
          <a:ext cx="4095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29</xdr:row>
      <xdr:rowOff>28575</xdr:rowOff>
    </xdr:from>
    <xdr:ext cx="428625" cy="352425"/>
    <xdr:sp macro="" textlink="">
      <xdr:nvSpPr>
        <xdr:cNvPr id="1027" name="Shape 554">
          <a:extLst>
            <a:ext uri="{FF2B5EF4-FFF2-40B4-BE49-F238E27FC236}">
              <a16:creationId xmlns:a16="http://schemas.microsoft.com/office/drawing/2014/main" id="{00000000-0008-0000-0B00-00000304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29</xdr:row>
      <xdr:rowOff>19050</xdr:rowOff>
    </xdr:from>
    <xdr:ext cx="428625" cy="352425"/>
    <xdr:sp macro="" textlink="">
      <xdr:nvSpPr>
        <xdr:cNvPr id="1028" name="Shape 553">
          <a:extLst>
            <a:ext uri="{FF2B5EF4-FFF2-40B4-BE49-F238E27FC236}">
              <a16:creationId xmlns:a16="http://schemas.microsoft.com/office/drawing/2014/main" id="{00000000-0008-0000-0B00-00000404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29</xdr:row>
      <xdr:rowOff>28575</xdr:rowOff>
    </xdr:from>
    <xdr:ext cx="428625" cy="352425"/>
    <xdr:sp macro="" textlink="">
      <xdr:nvSpPr>
        <xdr:cNvPr id="1029" name="Shape 553">
          <a:extLst>
            <a:ext uri="{FF2B5EF4-FFF2-40B4-BE49-F238E27FC236}">
              <a16:creationId xmlns:a16="http://schemas.microsoft.com/office/drawing/2014/main" id="{00000000-0008-0000-0B00-00000504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29</xdr:row>
      <xdr:rowOff>28575</xdr:rowOff>
    </xdr:from>
    <xdr:ext cx="419100" cy="352425"/>
    <xdr:sp macro="" textlink="">
      <xdr:nvSpPr>
        <xdr:cNvPr id="1030" name="Shape 552">
          <a:extLst>
            <a:ext uri="{FF2B5EF4-FFF2-40B4-BE49-F238E27FC236}">
              <a16:creationId xmlns:a16="http://schemas.microsoft.com/office/drawing/2014/main" id="{00000000-0008-0000-0B00-000006040000}"/>
            </a:ext>
          </a:extLst>
        </xdr:cNvPr>
        <xdr:cNvSpPr/>
      </xdr:nvSpPr>
      <xdr:spPr>
        <a:xfrm>
          <a:off x="5141213" y="3608550"/>
          <a:ext cx="4095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29</xdr:row>
      <xdr:rowOff>28575</xdr:rowOff>
    </xdr:from>
    <xdr:ext cx="428625" cy="352425"/>
    <xdr:sp macro="" textlink="">
      <xdr:nvSpPr>
        <xdr:cNvPr id="1031" name="Shape 556">
          <a:extLst>
            <a:ext uri="{FF2B5EF4-FFF2-40B4-BE49-F238E27FC236}">
              <a16:creationId xmlns:a16="http://schemas.microsoft.com/office/drawing/2014/main" id="{00000000-0008-0000-0B00-00000704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29</xdr:row>
      <xdr:rowOff>28575</xdr:rowOff>
    </xdr:from>
    <xdr:ext cx="428625" cy="352425"/>
    <xdr:sp macro="" textlink="">
      <xdr:nvSpPr>
        <xdr:cNvPr id="1032" name="Shape 556">
          <a:extLst>
            <a:ext uri="{FF2B5EF4-FFF2-40B4-BE49-F238E27FC236}">
              <a16:creationId xmlns:a16="http://schemas.microsoft.com/office/drawing/2014/main" id="{00000000-0008-0000-0B00-00000804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29</xdr:row>
      <xdr:rowOff>28575</xdr:rowOff>
    </xdr:from>
    <xdr:ext cx="428625" cy="352425"/>
    <xdr:sp macro="" textlink="">
      <xdr:nvSpPr>
        <xdr:cNvPr id="1033" name="Shape 556">
          <a:extLst>
            <a:ext uri="{FF2B5EF4-FFF2-40B4-BE49-F238E27FC236}">
              <a16:creationId xmlns:a16="http://schemas.microsoft.com/office/drawing/2014/main" id="{00000000-0008-0000-0B00-00000904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29</xdr:row>
      <xdr:rowOff>28575</xdr:rowOff>
    </xdr:from>
    <xdr:ext cx="428625" cy="352425"/>
    <xdr:sp macro="" textlink="">
      <xdr:nvSpPr>
        <xdr:cNvPr id="1034" name="Shape 556">
          <a:extLst>
            <a:ext uri="{FF2B5EF4-FFF2-40B4-BE49-F238E27FC236}">
              <a16:creationId xmlns:a16="http://schemas.microsoft.com/office/drawing/2014/main" id="{00000000-0008-0000-0B00-00000A04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29</xdr:row>
      <xdr:rowOff>28575</xdr:rowOff>
    </xdr:from>
    <xdr:ext cx="419100" cy="352425"/>
    <xdr:sp macro="" textlink="">
      <xdr:nvSpPr>
        <xdr:cNvPr id="1035" name="Shape 847">
          <a:extLst>
            <a:ext uri="{FF2B5EF4-FFF2-40B4-BE49-F238E27FC236}">
              <a16:creationId xmlns:a16="http://schemas.microsoft.com/office/drawing/2014/main" id="{00000000-0008-0000-0B00-00000B040000}"/>
            </a:ext>
          </a:extLst>
        </xdr:cNvPr>
        <xdr:cNvSpPr/>
      </xdr:nvSpPr>
      <xdr:spPr>
        <a:xfrm>
          <a:off x="5141213" y="3608550"/>
          <a:ext cx="409575" cy="3429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29</xdr:row>
      <xdr:rowOff>28575</xdr:rowOff>
    </xdr:from>
    <xdr:ext cx="428625" cy="352425"/>
    <xdr:sp macro="" textlink="">
      <xdr:nvSpPr>
        <xdr:cNvPr id="1036" name="Shape 553">
          <a:extLst>
            <a:ext uri="{FF2B5EF4-FFF2-40B4-BE49-F238E27FC236}">
              <a16:creationId xmlns:a16="http://schemas.microsoft.com/office/drawing/2014/main" id="{00000000-0008-0000-0B00-00000C04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29</xdr:row>
      <xdr:rowOff>28575</xdr:rowOff>
    </xdr:from>
    <xdr:ext cx="428625" cy="352425"/>
    <xdr:sp macro="" textlink="">
      <xdr:nvSpPr>
        <xdr:cNvPr id="1037" name="Shape 553">
          <a:extLst>
            <a:ext uri="{FF2B5EF4-FFF2-40B4-BE49-F238E27FC236}">
              <a16:creationId xmlns:a16="http://schemas.microsoft.com/office/drawing/2014/main" id="{00000000-0008-0000-0B00-00000D04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29</xdr:row>
      <xdr:rowOff>28575</xdr:rowOff>
    </xdr:from>
    <xdr:ext cx="428625" cy="352425"/>
    <xdr:sp macro="" textlink="">
      <xdr:nvSpPr>
        <xdr:cNvPr id="1038" name="Shape 553">
          <a:extLst>
            <a:ext uri="{FF2B5EF4-FFF2-40B4-BE49-F238E27FC236}">
              <a16:creationId xmlns:a16="http://schemas.microsoft.com/office/drawing/2014/main" id="{00000000-0008-0000-0B00-00000E04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29</xdr:row>
      <xdr:rowOff>28575</xdr:rowOff>
    </xdr:from>
    <xdr:ext cx="428625" cy="352425"/>
    <xdr:sp macro="" textlink="">
      <xdr:nvSpPr>
        <xdr:cNvPr id="1039" name="Shape 553">
          <a:extLst>
            <a:ext uri="{FF2B5EF4-FFF2-40B4-BE49-F238E27FC236}">
              <a16:creationId xmlns:a16="http://schemas.microsoft.com/office/drawing/2014/main" id="{00000000-0008-0000-0B00-00000F04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29</xdr:row>
      <xdr:rowOff>28575</xdr:rowOff>
    </xdr:from>
    <xdr:ext cx="419100" cy="352425"/>
    <xdr:sp macro="" textlink="">
      <xdr:nvSpPr>
        <xdr:cNvPr id="1040" name="Shape 846">
          <a:extLst>
            <a:ext uri="{FF2B5EF4-FFF2-40B4-BE49-F238E27FC236}">
              <a16:creationId xmlns:a16="http://schemas.microsoft.com/office/drawing/2014/main" id="{00000000-0008-0000-0B00-000010040000}"/>
            </a:ext>
          </a:extLst>
        </xdr:cNvPr>
        <xdr:cNvSpPr/>
      </xdr:nvSpPr>
      <xdr:spPr>
        <a:xfrm>
          <a:off x="5141213" y="3608550"/>
          <a:ext cx="4095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29</xdr:row>
      <xdr:rowOff>28575</xdr:rowOff>
    </xdr:from>
    <xdr:ext cx="419100" cy="352425"/>
    <xdr:sp macro="" textlink="">
      <xdr:nvSpPr>
        <xdr:cNvPr id="1041" name="Shape 552">
          <a:extLst>
            <a:ext uri="{FF2B5EF4-FFF2-40B4-BE49-F238E27FC236}">
              <a16:creationId xmlns:a16="http://schemas.microsoft.com/office/drawing/2014/main" id="{00000000-0008-0000-0B00-000011040000}"/>
            </a:ext>
          </a:extLst>
        </xdr:cNvPr>
        <xdr:cNvSpPr/>
      </xdr:nvSpPr>
      <xdr:spPr>
        <a:xfrm>
          <a:off x="5141213" y="3608550"/>
          <a:ext cx="4095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28575</xdr:rowOff>
    </xdr:from>
    <xdr:ext cx="428625" cy="352425"/>
    <xdr:sp macro="" textlink="">
      <xdr:nvSpPr>
        <xdr:cNvPr id="1042" name="Shape 553">
          <a:extLst>
            <a:ext uri="{FF2B5EF4-FFF2-40B4-BE49-F238E27FC236}">
              <a16:creationId xmlns:a16="http://schemas.microsoft.com/office/drawing/2014/main" id="{00000000-0008-0000-0B00-00001204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29</xdr:row>
      <xdr:rowOff>28575</xdr:rowOff>
    </xdr:from>
    <xdr:ext cx="428625" cy="352425"/>
    <xdr:sp macro="" textlink="">
      <xdr:nvSpPr>
        <xdr:cNvPr id="1043" name="Shape 548">
          <a:extLst>
            <a:ext uri="{FF2B5EF4-FFF2-40B4-BE49-F238E27FC236}">
              <a16:creationId xmlns:a16="http://schemas.microsoft.com/office/drawing/2014/main" id="{00000000-0008-0000-0B00-00001304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29</xdr:row>
      <xdr:rowOff>28575</xdr:rowOff>
    </xdr:from>
    <xdr:ext cx="419100" cy="352425"/>
    <xdr:sp macro="" textlink="">
      <xdr:nvSpPr>
        <xdr:cNvPr id="1044" name="Shape 846">
          <a:extLst>
            <a:ext uri="{FF2B5EF4-FFF2-40B4-BE49-F238E27FC236}">
              <a16:creationId xmlns:a16="http://schemas.microsoft.com/office/drawing/2014/main" id="{00000000-0008-0000-0B00-000014040000}"/>
            </a:ext>
          </a:extLst>
        </xdr:cNvPr>
        <xdr:cNvSpPr/>
      </xdr:nvSpPr>
      <xdr:spPr>
        <a:xfrm>
          <a:off x="5141213" y="3608550"/>
          <a:ext cx="4095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045" name="Shape 2">
          <a:extLst>
            <a:ext uri="{FF2B5EF4-FFF2-40B4-BE49-F238E27FC236}">
              <a16:creationId xmlns:a16="http://schemas.microsoft.com/office/drawing/2014/main" id="{00000000-0008-0000-0B00-00001504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046" name="Shape 848">
            <a:extLst>
              <a:ext uri="{FF2B5EF4-FFF2-40B4-BE49-F238E27FC236}">
                <a16:creationId xmlns:a16="http://schemas.microsoft.com/office/drawing/2014/main" id="{00000000-0008-0000-0B00-0000160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47" name="Shape 6">
              <a:extLst>
                <a:ext uri="{FF2B5EF4-FFF2-40B4-BE49-F238E27FC236}">
                  <a16:creationId xmlns:a16="http://schemas.microsoft.com/office/drawing/2014/main" id="{00000000-0008-0000-0B00-000017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48" name="Shape 849">
              <a:extLst>
                <a:ext uri="{FF2B5EF4-FFF2-40B4-BE49-F238E27FC236}">
                  <a16:creationId xmlns:a16="http://schemas.microsoft.com/office/drawing/2014/main" id="{00000000-0008-0000-0B00-0000180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49" name="Shape 850">
                <a:extLst>
                  <a:ext uri="{FF2B5EF4-FFF2-40B4-BE49-F238E27FC236}">
                    <a16:creationId xmlns:a16="http://schemas.microsoft.com/office/drawing/2014/main" id="{00000000-0008-0000-0B00-000019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50" name="Shape 851">
                <a:extLst>
                  <a:ext uri="{FF2B5EF4-FFF2-40B4-BE49-F238E27FC236}">
                    <a16:creationId xmlns:a16="http://schemas.microsoft.com/office/drawing/2014/main" id="{00000000-0008-0000-0B00-00001A0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51" name="Shape 852">
                  <a:extLst>
                    <a:ext uri="{FF2B5EF4-FFF2-40B4-BE49-F238E27FC236}">
                      <a16:creationId xmlns:a16="http://schemas.microsoft.com/office/drawing/2014/main" id="{00000000-0008-0000-0B00-00001B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52" name="Shape 853">
                  <a:extLst>
                    <a:ext uri="{FF2B5EF4-FFF2-40B4-BE49-F238E27FC236}">
                      <a16:creationId xmlns:a16="http://schemas.microsoft.com/office/drawing/2014/main" id="{00000000-0008-0000-0B00-00001C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53" name="Shape 854">
                  <a:extLst>
                    <a:ext uri="{FF2B5EF4-FFF2-40B4-BE49-F238E27FC236}">
                      <a16:creationId xmlns:a16="http://schemas.microsoft.com/office/drawing/2014/main" id="{00000000-0008-0000-0B00-00001D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54" name="Shape 855">
                  <a:extLst>
                    <a:ext uri="{FF2B5EF4-FFF2-40B4-BE49-F238E27FC236}">
                      <a16:creationId xmlns:a16="http://schemas.microsoft.com/office/drawing/2014/main" id="{00000000-0008-0000-0B00-00001E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55" name="Shape 856">
                  <a:extLst>
                    <a:ext uri="{FF2B5EF4-FFF2-40B4-BE49-F238E27FC236}">
                      <a16:creationId xmlns:a16="http://schemas.microsoft.com/office/drawing/2014/main" id="{00000000-0008-0000-0B00-00001F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56" name="Shape 857">
                  <a:extLst>
                    <a:ext uri="{FF2B5EF4-FFF2-40B4-BE49-F238E27FC236}">
                      <a16:creationId xmlns:a16="http://schemas.microsoft.com/office/drawing/2014/main" id="{00000000-0008-0000-0B00-000020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57" name="Shape 858">
                  <a:extLst>
                    <a:ext uri="{FF2B5EF4-FFF2-40B4-BE49-F238E27FC236}">
                      <a16:creationId xmlns:a16="http://schemas.microsoft.com/office/drawing/2014/main" id="{00000000-0008-0000-0B00-000021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058" name="Shape 2">
          <a:extLst>
            <a:ext uri="{FF2B5EF4-FFF2-40B4-BE49-F238E27FC236}">
              <a16:creationId xmlns:a16="http://schemas.microsoft.com/office/drawing/2014/main" id="{00000000-0008-0000-0B00-00002204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059" name="Shape 859">
            <a:extLst>
              <a:ext uri="{FF2B5EF4-FFF2-40B4-BE49-F238E27FC236}">
                <a16:creationId xmlns:a16="http://schemas.microsoft.com/office/drawing/2014/main" id="{00000000-0008-0000-0B00-0000230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60" name="Shape 6">
              <a:extLst>
                <a:ext uri="{FF2B5EF4-FFF2-40B4-BE49-F238E27FC236}">
                  <a16:creationId xmlns:a16="http://schemas.microsoft.com/office/drawing/2014/main" id="{00000000-0008-0000-0B00-000024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1" name="Shape 860">
              <a:extLst>
                <a:ext uri="{FF2B5EF4-FFF2-40B4-BE49-F238E27FC236}">
                  <a16:creationId xmlns:a16="http://schemas.microsoft.com/office/drawing/2014/main" id="{00000000-0008-0000-0B00-0000250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62" name="Shape 861">
                <a:extLst>
                  <a:ext uri="{FF2B5EF4-FFF2-40B4-BE49-F238E27FC236}">
                    <a16:creationId xmlns:a16="http://schemas.microsoft.com/office/drawing/2014/main" id="{00000000-0008-0000-0B00-000026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63" name="Shape 862">
                <a:extLst>
                  <a:ext uri="{FF2B5EF4-FFF2-40B4-BE49-F238E27FC236}">
                    <a16:creationId xmlns:a16="http://schemas.microsoft.com/office/drawing/2014/main" id="{00000000-0008-0000-0B00-0000270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1064" name="Shape 863">
                  <a:extLst>
                    <a:ext uri="{FF2B5EF4-FFF2-40B4-BE49-F238E27FC236}">
                      <a16:creationId xmlns:a16="http://schemas.microsoft.com/office/drawing/2014/main" id="{00000000-0008-0000-0B00-000028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65" name="Shape 864">
                  <a:extLst>
                    <a:ext uri="{FF2B5EF4-FFF2-40B4-BE49-F238E27FC236}">
                      <a16:creationId xmlns:a16="http://schemas.microsoft.com/office/drawing/2014/main" id="{00000000-0008-0000-0B00-000029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66" name="Shape 865">
                  <a:extLst>
                    <a:ext uri="{FF2B5EF4-FFF2-40B4-BE49-F238E27FC236}">
                      <a16:creationId xmlns:a16="http://schemas.microsoft.com/office/drawing/2014/main" id="{00000000-0008-0000-0B00-00002A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67" name="Shape 866">
                  <a:extLst>
                    <a:ext uri="{FF2B5EF4-FFF2-40B4-BE49-F238E27FC236}">
                      <a16:creationId xmlns:a16="http://schemas.microsoft.com/office/drawing/2014/main" id="{00000000-0008-0000-0B00-00002B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68" name="Shape 867">
                  <a:extLst>
                    <a:ext uri="{FF2B5EF4-FFF2-40B4-BE49-F238E27FC236}">
                      <a16:creationId xmlns:a16="http://schemas.microsoft.com/office/drawing/2014/main" id="{00000000-0008-0000-0B00-00002C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69" name="Shape 868">
                  <a:extLst>
                    <a:ext uri="{FF2B5EF4-FFF2-40B4-BE49-F238E27FC236}">
                      <a16:creationId xmlns:a16="http://schemas.microsoft.com/office/drawing/2014/main" id="{00000000-0008-0000-0B00-00002D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70" name="Shape 869">
                  <a:extLst>
                    <a:ext uri="{FF2B5EF4-FFF2-40B4-BE49-F238E27FC236}">
                      <a16:creationId xmlns:a16="http://schemas.microsoft.com/office/drawing/2014/main" id="{00000000-0008-0000-0B00-00002E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133350</xdr:rowOff>
    </xdr:from>
    <xdr:ext cx="0" cy="161925"/>
    <xdr:grpSp>
      <xdr:nvGrpSpPr>
        <xdr:cNvPr id="1071" name="Shape 2">
          <a:extLst>
            <a:ext uri="{FF2B5EF4-FFF2-40B4-BE49-F238E27FC236}">
              <a16:creationId xmlns:a16="http://schemas.microsoft.com/office/drawing/2014/main" id="{00000000-0008-0000-0B00-00002F040000}"/>
            </a:ext>
          </a:extLst>
        </xdr:cNvPr>
        <xdr:cNvGrpSpPr/>
      </xdr:nvGrpSpPr>
      <xdr:grpSpPr>
        <a:xfrm>
          <a:off x="2466975" y="8886825"/>
          <a:ext cx="0" cy="161925"/>
          <a:chOff x="5346000" y="3699038"/>
          <a:chExt cx="0" cy="161925"/>
        </a:xfrm>
      </xdr:grpSpPr>
      <xdr:grpSp>
        <xdr:nvGrpSpPr>
          <xdr:cNvPr id="1072" name="Shape 870">
            <a:extLst>
              <a:ext uri="{FF2B5EF4-FFF2-40B4-BE49-F238E27FC236}">
                <a16:creationId xmlns:a16="http://schemas.microsoft.com/office/drawing/2014/main" id="{00000000-0008-0000-0B00-0000300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73" name="Shape 6">
              <a:extLst>
                <a:ext uri="{FF2B5EF4-FFF2-40B4-BE49-F238E27FC236}">
                  <a16:creationId xmlns:a16="http://schemas.microsoft.com/office/drawing/2014/main" id="{00000000-0008-0000-0B00-000031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4" name="Shape 871">
              <a:extLst>
                <a:ext uri="{FF2B5EF4-FFF2-40B4-BE49-F238E27FC236}">
                  <a16:creationId xmlns:a16="http://schemas.microsoft.com/office/drawing/2014/main" id="{00000000-0008-0000-0B00-0000320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75" name="Shape 872">
                <a:extLst>
                  <a:ext uri="{FF2B5EF4-FFF2-40B4-BE49-F238E27FC236}">
                    <a16:creationId xmlns:a16="http://schemas.microsoft.com/office/drawing/2014/main" id="{00000000-0008-0000-0B00-000033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76" name="Shape 873">
                <a:extLst>
                  <a:ext uri="{FF2B5EF4-FFF2-40B4-BE49-F238E27FC236}">
                    <a16:creationId xmlns:a16="http://schemas.microsoft.com/office/drawing/2014/main" id="{00000000-0008-0000-0B00-0000340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1077" name="Shape 874">
                  <a:extLst>
                    <a:ext uri="{FF2B5EF4-FFF2-40B4-BE49-F238E27FC236}">
                      <a16:creationId xmlns:a16="http://schemas.microsoft.com/office/drawing/2014/main" id="{00000000-0008-0000-0B00-000035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78" name="Shape 875">
                  <a:extLst>
                    <a:ext uri="{FF2B5EF4-FFF2-40B4-BE49-F238E27FC236}">
                      <a16:creationId xmlns:a16="http://schemas.microsoft.com/office/drawing/2014/main" id="{00000000-0008-0000-0B00-000036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79" name="Shape 876">
                  <a:extLst>
                    <a:ext uri="{FF2B5EF4-FFF2-40B4-BE49-F238E27FC236}">
                      <a16:creationId xmlns:a16="http://schemas.microsoft.com/office/drawing/2014/main" id="{00000000-0008-0000-0B00-000037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80" name="Shape 877">
                  <a:extLst>
                    <a:ext uri="{FF2B5EF4-FFF2-40B4-BE49-F238E27FC236}">
                      <a16:creationId xmlns:a16="http://schemas.microsoft.com/office/drawing/2014/main" id="{00000000-0008-0000-0B00-000038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81" name="Shape 878">
                  <a:extLst>
                    <a:ext uri="{FF2B5EF4-FFF2-40B4-BE49-F238E27FC236}">
                      <a16:creationId xmlns:a16="http://schemas.microsoft.com/office/drawing/2014/main" id="{00000000-0008-0000-0B00-000039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82" name="Shape 879">
                  <a:extLst>
                    <a:ext uri="{FF2B5EF4-FFF2-40B4-BE49-F238E27FC236}">
                      <a16:creationId xmlns:a16="http://schemas.microsoft.com/office/drawing/2014/main" id="{00000000-0008-0000-0B00-00003A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83" name="Shape 880">
                  <a:extLst>
                    <a:ext uri="{FF2B5EF4-FFF2-40B4-BE49-F238E27FC236}">
                      <a16:creationId xmlns:a16="http://schemas.microsoft.com/office/drawing/2014/main" id="{00000000-0008-0000-0B00-00003B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133350</xdr:rowOff>
    </xdr:from>
    <xdr:ext cx="0" cy="171450"/>
    <xdr:grpSp>
      <xdr:nvGrpSpPr>
        <xdr:cNvPr id="1084" name="Shape 2">
          <a:extLst>
            <a:ext uri="{FF2B5EF4-FFF2-40B4-BE49-F238E27FC236}">
              <a16:creationId xmlns:a16="http://schemas.microsoft.com/office/drawing/2014/main" id="{00000000-0008-0000-0B00-00003C040000}"/>
            </a:ext>
          </a:extLst>
        </xdr:cNvPr>
        <xdr:cNvGrpSpPr/>
      </xdr:nvGrpSpPr>
      <xdr:grpSpPr>
        <a:xfrm>
          <a:off x="2466975" y="8886825"/>
          <a:ext cx="0" cy="171450"/>
          <a:chOff x="5346000" y="3694275"/>
          <a:chExt cx="0" cy="171450"/>
        </a:xfrm>
      </xdr:grpSpPr>
      <xdr:grpSp>
        <xdr:nvGrpSpPr>
          <xdr:cNvPr id="1085" name="Shape 881">
            <a:extLst>
              <a:ext uri="{FF2B5EF4-FFF2-40B4-BE49-F238E27FC236}">
                <a16:creationId xmlns:a16="http://schemas.microsoft.com/office/drawing/2014/main" id="{00000000-0008-0000-0B00-00003D04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1086" name="Shape 6">
              <a:extLst>
                <a:ext uri="{FF2B5EF4-FFF2-40B4-BE49-F238E27FC236}">
                  <a16:creationId xmlns:a16="http://schemas.microsoft.com/office/drawing/2014/main" id="{00000000-0008-0000-0B00-00003E04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7" name="Shape 882">
              <a:extLst>
                <a:ext uri="{FF2B5EF4-FFF2-40B4-BE49-F238E27FC236}">
                  <a16:creationId xmlns:a16="http://schemas.microsoft.com/office/drawing/2014/main" id="{00000000-0008-0000-0B00-00003F04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1088" name="Shape 883">
                <a:extLst>
                  <a:ext uri="{FF2B5EF4-FFF2-40B4-BE49-F238E27FC236}">
                    <a16:creationId xmlns:a16="http://schemas.microsoft.com/office/drawing/2014/main" id="{00000000-0008-0000-0B00-00004004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89" name="Shape 884">
                <a:extLst>
                  <a:ext uri="{FF2B5EF4-FFF2-40B4-BE49-F238E27FC236}">
                    <a16:creationId xmlns:a16="http://schemas.microsoft.com/office/drawing/2014/main" id="{00000000-0008-0000-0B00-00004104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1090" name="Shape 885">
                  <a:extLst>
                    <a:ext uri="{FF2B5EF4-FFF2-40B4-BE49-F238E27FC236}">
                      <a16:creationId xmlns:a16="http://schemas.microsoft.com/office/drawing/2014/main" id="{00000000-0008-0000-0B00-000042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91" name="Shape 886">
                  <a:extLst>
                    <a:ext uri="{FF2B5EF4-FFF2-40B4-BE49-F238E27FC236}">
                      <a16:creationId xmlns:a16="http://schemas.microsoft.com/office/drawing/2014/main" id="{00000000-0008-0000-0B00-0000430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92" name="Shape 887">
                  <a:extLst>
                    <a:ext uri="{FF2B5EF4-FFF2-40B4-BE49-F238E27FC236}">
                      <a16:creationId xmlns:a16="http://schemas.microsoft.com/office/drawing/2014/main" id="{00000000-0008-0000-0B00-0000440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93" name="Shape 888">
                  <a:extLst>
                    <a:ext uri="{FF2B5EF4-FFF2-40B4-BE49-F238E27FC236}">
                      <a16:creationId xmlns:a16="http://schemas.microsoft.com/office/drawing/2014/main" id="{00000000-0008-0000-0B00-0000450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94" name="Shape 889">
                  <a:extLst>
                    <a:ext uri="{FF2B5EF4-FFF2-40B4-BE49-F238E27FC236}">
                      <a16:creationId xmlns:a16="http://schemas.microsoft.com/office/drawing/2014/main" id="{00000000-0008-0000-0B00-0000460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95" name="Shape 890">
                  <a:extLst>
                    <a:ext uri="{FF2B5EF4-FFF2-40B4-BE49-F238E27FC236}">
                      <a16:creationId xmlns:a16="http://schemas.microsoft.com/office/drawing/2014/main" id="{00000000-0008-0000-0B00-0000470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96" name="Shape 891">
                  <a:extLst>
                    <a:ext uri="{FF2B5EF4-FFF2-40B4-BE49-F238E27FC236}">
                      <a16:creationId xmlns:a16="http://schemas.microsoft.com/office/drawing/2014/main" id="{00000000-0008-0000-0B00-0000480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097" name="Shape 2">
          <a:extLst>
            <a:ext uri="{FF2B5EF4-FFF2-40B4-BE49-F238E27FC236}">
              <a16:creationId xmlns:a16="http://schemas.microsoft.com/office/drawing/2014/main" id="{00000000-0008-0000-0B00-00004904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098" name="Shape 892">
            <a:extLst>
              <a:ext uri="{FF2B5EF4-FFF2-40B4-BE49-F238E27FC236}">
                <a16:creationId xmlns:a16="http://schemas.microsoft.com/office/drawing/2014/main" id="{00000000-0008-0000-0B00-00004A0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99" name="Shape 6">
              <a:extLst>
                <a:ext uri="{FF2B5EF4-FFF2-40B4-BE49-F238E27FC236}">
                  <a16:creationId xmlns:a16="http://schemas.microsoft.com/office/drawing/2014/main" id="{00000000-0008-0000-0B00-00004B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0" name="Shape 893">
              <a:extLst>
                <a:ext uri="{FF2B5EF4-FFF2-40B4-BE49-F238E27FC236}">
                  <a16:creationId xmlns:a16="http://schemas.microsoft.com/office/drawing/2014/main" id="{00000000-0008-0000-0B00-00004C0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101" name="Shape 894">
                <a:extLst>
                  <a:ext uri="{FF2B5EF4-FFF2-40B4-BE49-F238E27FC236}">
                    <a16:creationId xmlns:a16="http://schemas.microsoft.com/office/drawing/2014/main" id="{00000000-0008-0000-0B00-00004D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02" name="Shape 895">
                <a:extLst>
                  <a:ext uri="{FF2B5EF4-FFF2-40B4-BE49-F238E27FC236}">
                    <a16:creationId xmlns:a16="http://schemas.microsoft.com/office/drawing/2014/main" id="{00000000-0008-0000-0B00-00004E0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103" name="Shape 896">
                  <a:extLst>
                    <a:ext uri="{FF2B5EF4-FFF2-40B4-BE49-F238E27FC236}">
                      <a16:creationId xmlns:a16="http://schemas.microsoft.com/office/drawing/2014/main" id="{00000000-0008-0000-0B00-00004F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104" name="Shape 897">
                  <a:extLst>
                    <a:ext uri="{FF2B5EF4-FFF2-40B4-BE49-F238E27FC236}">
                      <a16:creationId xmlns:a16="http://schemas.microsoft.com/office/drawing/2014/main" id="{00000000-0008-0000-0B00-000050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05" name="Shape 898">
                  <a:extLst>
                    <a:ext uri="{FF2B5EF4-FFF2-40B4-BE49-F238E27FC236}">
                      <a16:creationId xmlns:a16="http://schemas.microsoft.com/office/drawing/2014/main" id="{00000000-0008-0000-0B00-000051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06" name="Shape 899">
                  <a:extLst>
                    <a:ext uri="{FF2B5EF4-FFF2-40B4-BE49-F238E27FC236}">
                      <a16:creationId xmlns:a16="http://schemas.microsoft.com/office/drawing/2014/main" id="{00000000-0008-0000-0B00-000052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07" name="Shape 900">
                  <a:extLst>
                    <a:ext uri="{FF2B5EF4-FFF2-40B4-BE49-F238E27FC236}">
                      <a16:creationId xmlns:a16="http://schemas.microsoft.com/office/drawing/2014/main" id="{00000000-0008-0000-0B00-000053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08" name="Shape 901">
                  <a:extLst>
                    <a:ext uri="{FF2B5EF4-FFF2-40B4-BE49-F238E27FC236}">
                      <a16:creationId xmlns:a16="http://schemas.microsoft.com/office/drawing/2014/main" id="{00000000-0008-0000-0B00-000054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09" name="Shape 902">
                  <a:extLst>
                    <a:ext uri="{FF2B5EF4-FFF2-40B4-BE49-F238E27FC236}">
                      <a16:creationId xmlns:a16="http://schemas.microsoft.com/office/drawing/2014/main" id="{00000000-0008-0000-0B00-000055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110" name="Shape 2">
          <a:extLst>
            <a:ext uri="{FF2B5EF4-FFF2-40B4-BE49-F238E27FC236}">
              <a16:creationId xmlns:a16="http://schemas.microsoft.com/office/drawing/2014/main" id="{00000000-0008-0000-0B00-00005604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111" name="Shape 903">
            <a:extLst>
              <a:ext uri="{FF2B5EF4-FFF2-40B4-BE49-F238E27FC236}">
                <a16:creationId xmlns:a16="http://schemas.microsoft.com/office/drawing/2014/main" id="{00000000-0008-0000-0B00-0000570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12" name="Shape 6">
              <a:extLst>
                <a:ext uri="{FF2B5EF4-FFF2-40B4-BE49-F238E27FC236}">
                  <a16:creationId xmlns:a16="http://schemas.microsoft.com/office/drawing/2014/main" id="{00000000-0008-0000-0B00-000058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3" name="Shape 904">
              <a:extLst>
                <a:ext uri="{FF2B5EF4-FFF2-40B4-BE49-F238E27FC236}">
                  <a16:creationId xmlns:a16="http://schemas.microsoft.com/office/drawing/2014/main" id="{00000000-0008-0000-0B00-0000590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114" name="Shape 905">
                <a:extLst>
                  <a:ext uri="{FF2B5EF4-FFF2-40B4-BE49-F238E27FC236}">
                    <a16:creationId xmlns:a16="http://schemas.microsoft.com/office/drawing/2014/main" id="{00000000-0008-0000-0B00-00005A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15" name="Shape 906">
                <a:extLst>
                  <a:ext uri="{FF2B5EF4-FFF2-40B4-BE49-F238E27FC236}">
                    <a16:creationId xmlns:a16="http://schemas.microsoft.com/office/drawing/2014/main" id="{00000000-0008-0000-0B00-00005B0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116" name="Shape 907">
                  <a:extLst>
                    <a:ext uri="{FF2B5EF4-FFF2-40B4-BE49-F238E27FC236}">
                      <a16:creationId xmlns:a16="http://schemas.microsoft.com/office/drawing/2014/main" id="{00000000-0008-0000-0B00-00005C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117" name="Shape 908">
                  <a:extLst>
                    <a:ext uri="{FF2B5EF4-FFF2-40B4-BE49-F238E27FC236}">
                      <a16:creationId xmlns:a16="http://schemas.microsoft.com/office/drawing/2014/main" id="{00000000-0008-0000-0B00-00005D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18" name="Shape 909">
                  <a:extLst>
                    <a:ext uri="{FF2B5EF4-FFF2-40B4-BE49-F238E27FC236}">
                      <a16:creationId xmlns:a16="http://schemas.microsoft.com/office/drawing/2014/main" id="{00000000-0008-0000-0B00-00005E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19" name="Shape 910">
                  <a:extLst>
                    <a:ext uri="{FF2B5EF4-FFF2-40B4-BE49-F238E27FC236}">
                      <a16:creationId xmlns:a16="http://schemas.microsoft.com/office/drawing/2014/main" id="{00000000-0008-0000-0B00-00005F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20" name="Shape 911">
                  <a:extLst>
                    <a:ext uri="{FF2B5EF4-FFF2-40B4-BE49-F238E27FC236}">
                      <a16:creationId xmlns:a16="http://schemas.microsoft.com/office/drawing/2014/main" id="{00000000-0008-0000-0B00-000060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21" name="Shape 912">
                  <a:extLst>
                    <a:ext uri="{FF2B5EF4-FFF2-40B4-BE49-F238E27FC236}">
                      <a16:creationId xmlns:a16="http://schemas.microsoft.com/office/drawing/2014/main" id="{00000000-0008-0000-0B00-000061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22" name="Shape 913">
                  <a:extLst>
                    <a:ext uri="{FF2B5EF4-FFF2-40B4-BE49-F238E27FC236}">
                      <a16:creationId xmlns:a16="http://schemas.microsoft.com/office/drawing/2014/main" id="{00000000-0008-0000-0B00-000062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123" name="Shape 2">
          <a:extLst>
            <a:ext uri="{FF2B5EF4-FFF2-40B4-BE49-F238E27FC236}">
              <a16:creationId xmlns:a16="http://schemas.microsoft.com/office/drawing/2014/main" id="{00000000-0008-0000-0B00-00006304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124" name="Shape 914">
            <a:extLst>
              <a:ext uri="{FF2B5EF4-FFF2-40B4-BE49-F238E27FC236}">
                <a16:creationId xmlns:a16="http://schemas.microsoft.com/office/drawing/2014/main" id="{00000000-0008-0000-0B00-0000640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25" name="Shape 6">
              <a:extLst>
                <a:ext uri="{FF2B5EF4-FFF2-40B4-BE49-F238E27FC236}">
                  <a16:creationId xmlns:a16="http://schemas.microsoft.com/office/drawing/2014/main" id="{00000000-0008-0000-0B00-000065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6" name="Shape 915">
              <a:extLst>
                <a:ext uri="{FF2B5EF4-FFF2-40B4-BE49-F238E27FC236}">
                  <a16:creationId xmlns:a16="http://schemas.microsoft.com/office/drawing/2014/main" id="{00000000-0008-0000-0B00-0000660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127" name="Shape 916">
                <a:extLst>
                  <a:ext uri="{FF2B5EF4-FFF2-40B4-BE49-F238E27FC236}">
                    <a16:creationId xmlns:a16="http://schemas.microsoft.com/office/drawing/2014/main" id="{00000000-0008-0000-0B00-000067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28" name="Shape 917">
                <a:extLst>
                  <a:ext uri="{FF2B5EF4-FFF2-40B4-BE49-F238E27FC236}">
                    <a16:creationId xmlns:a16="http://schemas.microsoft.com/office/drawing/2014/main" id="{00000000-0008-0000-0B00-0000680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129" name="Shape 918">
                  <a:extLst>
                    <a:ext uri="{FF2B5EF4-FFF2-40B4-BE49-F238E27FC236}">
                      <a16:creationId xmlns:a16="http://schemas.microsoft.com/office/drawing/2014/main" id="{00000000-0008-0000-0B00-000069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130" name="Shape 919">
                  <a:extLst>
                    <a:ext uri="{FF2B5EF4-FFF2-40B4-BE49-F238E27FC236}">
                      <a16:creationId xmlns:a16="http://schemas.microsoft.com/office/drawing/2014/main" id="{00000000-0008-0000-0B00-00006A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31" name="Shape 920">
                  <a:extLst>
                    <a:ext uri="{FF2B5EF4-FFF2-40B4-BE49-F238E27FC236}">
                      <a16:creationId xmlns:a16="http://schemas.microsoft.com/office/drawing/2014/main" id="{00000000-0008-0000-0B00-00006B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32" name="Shape 921">
                  <a:extLst>
                    <a:ext uri="{FF2B5EF4-FFF2-40B4-BE49-F238E27FC236}">
                      <a16:creationId xmlns:a16="http://schemas.microsoft.com/office/drawing/2014/main" id="{00000000-0008-0000-0B00-00006C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33" name="Shape 922">
                  <a:extLst>
                    <a:ext uri="{FF2B5EF4-FFF2-40B4-BE49-F238E27FC236}">
                      <a16:creationId xmlns:a16="http://schemas.microsoft.com/office/drawing/2014/main" id="{00000000-0008-0000-0B00-00006D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34" name="Shape 923">
                  <a:extLst>
                    <a:ext uri="{FF2B5EF4-FFF2-40B4-BE49-F238E27FC236}">
                      <a16:creationId xmlns:a16="http://schemas.microsoft.com/office/drawing/2014/main" id="{00000000-0008-0000-0B00-00006E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35" name="Shape 924">
                  <a:extLst>
                    <a:ext uri="{FF2B5EF4-FFF2-40B4-BE49-F238E27FC236}">
                      <a16:creationId xmlns:a16="http://schemas.microsoft.com/office/drawing/2014/main" id="{00000000-0008-0000-0B00-00006F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136" name="Shape 2">
          <a:extLst>
            <a:ext uri="{FF2B5EF4-FFF2-40B4-BE49-F238E27FC236}">
              <a16:creationId xmlns:a16="http://schemas.microsoft.com/office/drawing/2014/main" id="{00000000-0008-0000-0B00-00007004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137" name="Shape 925">
            <a:extLst>
              <a:ext uri="{FF2B5EF4-FFF2-40B4-BE49-F238E27FC236}">
                <a16:creationId xmlns:a16="http://schemas.microsoft.com/office/drawing/2014/main" id="{00000000-0008-0000-0B00-0000710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38" name="Shape 6">
              <a:extLst>
                <a:ext uri="{FF2B5EF4-FFF2-40B4-BE49-F238E27FC236}">
                  <a16:creationId xmlns:a16="http://schemas.microsoft.com/office/drawing/2014/main" id="{00000000-0008-0000-0B00-000072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9" name="Shape 926">
              <a:extLst>
                <a:ext uri="{FF2B5EF4-FFF2-40B4-BE49-F238E27FC236}">
                  <a16:creationId xmlns:a16="http://schemas.microsoft.com/office/drawing/2014/main" id="{00000000-0008-0000-0B00-0000730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140" name="Shape 927">
                <a:extLst>
                  <a:ext uri="{FF2B5EF4-FFF2-40B4-BE49-F238E27FC236}">
                    <a16:creationId xmlns:a16="http://schemas.microsoft.com/office/drawing/2014/main" id="{00000000-0008-0000-0B00-000074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41" name="Shape 928">
                <a:extLst>
                  <a:ext uri="{FF2B5EF4-FFF2-40B4-BE49-F238E27FC236}">
                    <a16:creationId xmlns:a16="http://schemas.microsoft.com/office/drawing/2014/main" id="{00000000-0008-0000-0B00-0000750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142" name="Shape 929">
                  <a:extLst>
                    <a:ext uri="{FF2B5EF4-FFF2-40B4-BE49-F238E27FC236}">
                      <a16:creationId xmlns:a16="http://schemas.microsoft.com/office/drawing/2014/main" id="{00000000-0008-0000-0B00-000076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143" name="Shape 930">
                  <a:extLst>
                    <a:ext uri="{FF2B5EF4-FFF2-40B4-BE49-F238E27FC236}">
                      <a16:creationId xmlns:a16="http://schemas.microsoft.com/office/drawing/2014/main" id="{00000000-0008-0000-0B00-000077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44" name="Shape 931">
                  <a:extLst>
                    <a:ext uri="{FF2B5EF4-FFF2-40B4-BE49-F238E27FC236}">
                      <a16:creationId xmlns:a16="http://schemas.microsoft.com/office/drawing/2014/main" id="{00000000-0008-0000-0B00-000078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45" name="Shape 932">
                  <a:extLst>
                    <a:ext uri="{FF2B5EF4-FFF2-40B4-BE49-F238E27FC236}">
                      <a16:creationId xmlns:a16="http://schemas.microsoft.com/office/drawing/2014/main" id="{00000000-0008-0000-0B00-000079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46" name="Shape 933">
                  <a:extLst>
                    <a:ext uri="{FF2B5EF4-FFF2-40B4-BE49-F238E27FC236}">
                      <a16:creationId xmlns:a16="http://schemas.microsoft.com/office/drawing/2014/main" id="{00000000-0008-0000-0B00-00007A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47" name="Shape 934">
                  <a:extLst>
                    <a:ext uri="{FF2B5EF4-FFF2-40B4-BE49-F238E27FC236}">
                      <a16:creationId xmlns:a16="http://schemas.microsoft.com/office/drawing/2014/main" id="{00000000-0008-0000-0B00-00007B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48" name="Shape 935">
                  <a:extLst>
                    <a:ext uri="{FF2B5EF4-FFF2-40B4-BE49-F238E27FC236}">
                      <a16:creationId xmlns:a16="http://schemas.microsoft.com/office/drawing/2014/main" id="{00000000-0008-0000-0B00-00007C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149" name="Shape 2">
          <a:extLst>
            <a:ext uri="{FF2B5EF4-FFF2-40B4-BE49-F238E27FC236}">
              <a16:creationId xmlns:a16="http://schemas.microsoft.com/office/drawing/2014/main" id="{00000000-0008-0000-0B00-00007D04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150" name="Shape 936">
            <a:extLst>
              <a:ext uri="{FF2B5EF4-FFF2-40B4-BE49-F238E27FC236}">
                <a16:creationId xmlns:a16="http://schemas.microsoft.com/office/drawing/2014/main" id="{00000000-0008-0000-0B00-00007E0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51" name="Shape 6">
              <a:extLst>
                <a:ext uri="{FF2B5EF4-FFF2-40B4-BE49-F238E27FC236}">
                  <a16:creationId xmlns:a16="http://schemas.microsoft.com/office/drawing/2014/main" id="{00000000-0008-0000-0B00-00007F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2" name="Shape 937">
              <a:extLst>
                <a:ext uri="{FF2B5EF4-FFF2-40B4-BE49-F238E27FC236}">
                  <a16:creationId xmlns:a16="http://schemas.microsoft.com/office/drawing/2014/main" id="{00000000-0008-0000-0B00-0000800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153" name="Shape 938">
                <a:extLst>
                  <a:ext uri="{FF2B5EF4-FFF2-40B4-BE49-F238E27FC236}">
                    <a16:creationId xmlns:a16="http://schemas.microsoft.com/office/drawing/2014/main" id="{00000000-0008-0000-0B00-000081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54" name="Shape 939">
                <a:extLst>
                  <a:ext uri="{FF2B5EF4-FFF2-40B4-BE49-F238E27FC236}">
                    <a16:creationId xmlns:a16="http://schemas.microsoft.com/office/drawing/2014/main" id="{00000000-0008-0000-0B00-0000820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155" name="Shape 940">
                  <a:extLst>
                    <a:ext uri="{FF2B5EF4-FFF2-40B4-BE49-F238E27FC236}">
                      <a16:creationId xmlns:a16="http://schemas.microsoft.com/office/drawing/2014/main" id="{00000000-0008-0000-0B00-000083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156" name="Shape 941">
                  <a:extLst>
                    <a:ext uri="{FF2B5EF4-FFF2-40B4-BE49-F238E27FC236}">
                      <a16:creationId xmlns:a16="http://schemas.microsoft.com/office/drawing/2014/main" id="{00000000-0008-0000-0B00-000084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57" name="Shape 942">
                  <a:extLst>
                    <a:ext uri="{FF2B5EF4-FFF2-40B4-BE49-F238E27FC236}">
                      <a16:creationId xmlns:a16="http://schemas.microsoft.com/office/drawing/2014/main" id="{00000000-0008-0000-0B00-000085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58" name="Shape 943">
                  <a:extLst>
                    <a:ext uri="{FF2B5EF4-FFF2-40B4-BE49-F238E27FC236}">
                      <a16:creationId xmlns:a16="http://schemas.microsoft.com/office/drawing/2014/main" id="{00000000-0008-0000-0B00-000086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59" name="Shape 944">
                  <a:extLst>
                    <a:ext uri="{FF2B5EF4-FFF2-40B4-BE49-F238E27FC236}">
                      <a16:creationId xmlns:a16="http://schemas.microsoft.com/office/drawing/2014/main" id="{00000000-0008-0000-0B00-000087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60" name="Shape 945">
                  <a:extLst>
                    <a:ext uri="{FF2B5EF4-FFF2-40B4-BE49-F238E27FC236}">
                      <a16:creationId xmlns:a16="http://schemas.microsoft.com/office/drawing/2014/main" id="{00000000-0008-0000-0B00-000088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61" name="Shape 946">
                  <a:extLst>
                    <a:ext uri="{FF2B5EF4-FFF2-40B4-BE49-F238E27FC236}">
                      <a16:creationId xmlns:a16="http://schemas.microsoft.com/office/drawing/2014/main" id="{00000000-0008-0000-0B00-000089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162" name="Shape 2">
          <a:extLst>
            <a:ext uri="{FF2B5EF4-FFF2-40B4-BE49-F238E27FC236}">
              <a16:creationId xmlns:a16="http://schemas.microsoft.com/office/drawing/2014/main" id="{00000000-0008-0000-0B00-00008A04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163" name="Shape 947">
            <a:extLst>
              <a:ext uri="{FF2B5EF4-FFF2-40B4-BE49-F238E27FC236}">
                <a16:creationId xmlns:a16="http://schemas.microsoft.com/office/drawing/2014/main" id="{00000000-0008-0000-0B00-00008B0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64" name="Shape 6">
              <a:extLst>
                <a:ext uri="{FF2B5EF4-FFF2-40B4-BE49-F238E27FC236}">
                  <a16:creationId xmlns:a16="http://schemas.microsoft.com/office/drawing/2014/main" id="{00000000-0008-0000-0B00-00008C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5" name="Shape 948">
              <a:extLst>
                <a:ext uri="{FF2B5EF4-FFF2-40B4-BE49-F238E27FC236}">
                  <a16:creationId xmlns:a16="http://schemas.microsoft.com/office/drawing/2014/main" id="{00000000-0008-0000-0B00-00008D0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166" name="Shape 949">
                <a:extLst>
                  <a:ext uri="{FF2B5EF4-FFF2-40B4-BE49-F238E27FC236}">
                    <a16:creationId xmlns:a16="http://schemas.microsoft.com/office/drawing/2014/main" id="{00000000-0008-0000-0B00-00008E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67" name="Shape 950">
                <a:extLst>
                  <a:ext uri="{FF2B5EF4-FFF2-40B4-BE49-F238E27FC236}">
                    <a16:creationId xmlns:a16="http://schemas.microsoft.com/office/drawing/2014/main" id="{00000000-0008-0000-0B00-00008F0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168" name="Shape 951">
                  <a:extLst>
                    <a:ext uri="{FF2B5EF4-FFF2-40B4-BE49-F238E27FC236}">
                      <a16:creationId xmlns:a16="http://schemas.microsoft.com/office/drawing/2014/main" id="{00000000-0008-0000-0B00-000090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169" name="Shape 952">
                  <a:extLst>
                    <a:ext uri="{FF2B5EF4-FFF2-40B4-BE49-F238E27FC236}">
                      <a16:creationId xmlns:a16="http://schemas.microsoft.com/office/drawing/2014/main" id="{00000000-0008-0000-0B00-000091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70" name="Shape 953">
                  <a:extLst>
                    <a:ext uri="{FF2B5EF4-FFF2-40B4-BE49-F238E27FC236}">
                      <a16:creationId xmlns:a16="http://schemas.microsoft.com/office/drawing/2014/main" id="{00000000-0008-0000-0B00-000092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71" name="Shape 954">
                  <a:extLst>
                    <a:ext uri="{FF2B5EF4-FFF2-40B4-BE49-F238E27FC236}">
                      <a16:creationId xmlns:a16="http://schemas.microsoft.com/office/drawing/2014/main" id="{00000000-0008-0000-0B00-000093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72" name="Shape 955">
                  <a:extLst>
                    <a:ext uri="{FF2B5EF4-FFF2-40B4-BE49-F238E27FC236}">
                      <a16:creationId xmlns:a16="http://schemas.microsoft.com/office/drawing/2014/main" id="{00000000-0008-0000-0B00-000094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73" name="Shape 956">
                  <a:extLst>
                    <a:ext uri="{FF2B5EF4-FFF2-40B4-BE49-F238E27FC236}">
                      <a16:creationId xmlns:a16="http://schemas.microsoft.com/office/drawing/2014/main" id="{00000000-0008-0000-0B00-000095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74" name="Shape 957">
                  <a:extLst>
                    <a:ext uri="{FF2B5EF4-FFF2-40B4-BE49-F238E27FC236}">
                      <a16:creationId xmlns:a16="http://schemas.microsoft.com/office/drawing/2014/main" id="{00000000-0008-0000-0B00-000096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175" name="Shape 2">
          <a:extLst>
            <a:ext uri="{FF2B5EF4-FFF2-40B4-BE49-F238E27FC236}">
              <a16:creationId xmlns:a16="http://schemas.microsoft.com/office/drawing/2014/main" id="{00000000-0008-0000-0B00-00009704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176" name="Shape 958">
            <a:extLst>
              <a:ext uri="{FF2B5EF4-FFF2-40B4-BE49-F238E27FC236}">
                <a16:creationId xmlns:a16="http://schemas.microsoft.com/office/drawing/2014/main" id="{00000000-0008-0000-0B00-0000980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77" name="Shape 6">
              <a:extLst>
                <a:ext uri="{FF2B5EF4-FFF2-40B4-BE49-F238E27FC236}">
                  <a16:creationId xmlns:a16="http://schemas.microsoft.com/office/drawing/2014/main" id="{00000000-0008-0000-0B00-000099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8" name="Shape 959">
              <a:extLst>
                <a:ext uri="{FF2B5EF4-FFF2-40B4-BE49-F238E27FC236}">
                  <a16:creationId xmlns:a16="http://schemas.microsoft.com/office/drawing/2014/main" id="{00000000-0008-0000-0B00-00009A0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179" name="Shape 960">
                <a:extLst>
                  <a:ext uri="{FF2B5EF4-FFF2-40B4-BE49-F238E27FC236}">
                    <a16:creationId xmlns:a16="http://schemas.microsoft.com/office/drawing/2014/main" id="{00000000-0008-0000-0B00-00009B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80" name="Shape 961">
                <a:extLst>
                  <a:ext uri="{FF2B5EF4-FFF2-40B4-BE49-F238E27FC236}">
                    <a16:creationId xmlns:a16="http://schemas.microsoft.com/office/drawing/2014/main" id="{00000000-0008-0000-0B00-00009C0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181" name="Shape 962">
                  <a:extLst>
                    <a:ext uri="{FF2B5EF4-FFF2-40B4-BE49-F238E27FC236}">
                      <a16:creationId xmlns:a16="http://schemas.microsoft.com/office/drawing/2014/main" id="{00000000-0008-0000-0B00-00009D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182" name="Shape 963">
                  <a:extLst>
                    <a:ext uri="{FF2B5EF4-FFF2-40B4-BE49-F238E27FC236}">
                      <a16:creationId xmlns:a16="http://schemas.microsoft.com/office/drawing/2014/main" id="{00000000-0008-0000-0B00-00009E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83" name="Shape 964">
                  <a:extLst>
                    <a:ext uri="{FF2B5EF4-FFF2-40B4-BE49-F238E27FC236}">
                      <a16:creationId xmlns:a16="http://schemas.microsoft.com/office/drawing/2014/main" id="{00000000-0008-0000-0B00-00009F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84" name="Shape 965">
                  <a:extLst>
                    <a:ext uri="{FF2B5EF4-FFF2-40B4-BE49-F238E27FC236}">
                      <a16:creationId xmlns:a16="http://schemas.microsoft.com/office/drawing/2014/main" id="{00000000-0008-0000-0B00-0000A0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85" name="Shape 966">
                  <a:extLst>
                    <a:ext uri="{FF2B5EF4-FFF2-40B4-BE49-F238E27FC236}">
                      <a16:creationId xmlns:a16="http://schemas.microsoft.com/office/drawing/2014/main" id="{00000000-0008-0000-0B00-0000A1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86" name="Shape 967">
                  <a:extLst>
                    <a:ext uri="{FF2B5EF4-FFF2-40B4-BE49-F238E27FC236}">
                      <a16:creationId xmlns:a16="http://schemas.microsoft.com/office/drawing/2014/main" id="{00000000-0008-0000-0B00-0000A2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87" name="Shape 968">
                  <a:extLst>
                    <a:ext uri="{FF2B5EF4-FFF2-40B4-BE49-F238E27FC236}">
                      <a16:creationId xmlns:a16="http://schemas.microsoft.com/office/drawing/2014/main" id="{00000000-0008-0000-0B00-0000A3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188" name="Shape 2">
          <a:extLst>
            <a:ext uri="{FF2B5EF4-FFF2-40B4-BE49-F238E27FC236}">
              <a16:creationId xmlns:a16="http://schemas.microsoft.com/office/drawing/2014/main" id="{00000000-0008-0000-0B00-0000A404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189" name="Shape 969">
            <a:extLst>
              <a:ext uri="{FF2B5EF4-FFF2-40B4-BE49-F238E27FC236}">
                <a16:creationId xmlns:a16="http://schemas.microsoft.com/office/drawing/2014/main" id="{00000000-0008-0000-0B00-0000A50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90" name="Shape 6">
              <a:extLst>
                <a:ext uri="{FF2B5EF4-FFF2-40B4-BE49-F238E27FC236}">
                  <a16:creationId xmlns:a16="http://schemas.microsoft.com/office/drawing/2014/main" id="{00000000-0008-0000-0B00-0000A6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1" name="Shape 970">
              <a:extLst>
                <a:ext uri="{FF2B5EF4-FFF2-40B4-BE49-F238E27FC236}">
                  <a16:creationId xmlns:a16="http://schemas.microsoft.com/office/drawing/2014/main" id="{00000000-0008-0000-0B00-0000A70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192" name="Shape 971">
                <a:extLst>
                  <a:ext uri="{FF2B5EF4-FFF2-40B4-BE49-F238E27FC236}">
                    <a16:creationId xmlns:a16="http://schemas.microsoft.com/office/drawing/2014/main" id="{00000000-0008-0000-0B00-0000A8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93" name="Shape 972">
                <a:extLst>
                  <a:ext uri="{FF2B5EF4-FFF2-40B4-BE49-F238E27FC236}">
                    <a16:creationId xmlns:a16="http://schemas.microsoft.com/office/drawing/2014/main" id="{00000000-0008-0000-0B00-0000A90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194" name="Shape 973">
                  <a:extLst>
                    <a:ext uri="{FF2B5EF4-FFF2-40B4-BE49-F238E27FC236}">
                      <a16:creationId xmlns:a16="http://schemas.microsoft.com/office/drawing/2014/main" id="{00000000-0008-0000-0B00-0000AA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195" name="Shape 974">
                  <a:extLst>
                    <a:ext uri="{FF2B5EF4-FFF2-40B4-BE49-F238E27FC236}">
                      <a16:creationId xmlns:a16="http://schemas.microsoft.com/office/drawing/2014/main" id="{00000000-0008-0000-0B00-0000AB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96" name="Shape 975">
                  <a:extLst>
                    <a:ext uri="{FF2B5EF4-FFF2-40B4-BE49-F238E27FC236}">
                      <a16:creationId xmlns:a16="http://schemas.microsoft.com/office/drawing/2014/main" id="{00000000-0008-0000-0B00-0000AC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97" name="Shape 976">
                  <a:extLst>
                    <a:ext uri="{FF2B5EF4-FFF2-40B4-BE49-F238E27FC236}">
                      <a16:creationId xmlns:a16="http://schemas.microsoft.com/office/drawing/2014/main" id="{00000000-0008-0000-0B00-0000AD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98" name="Shape 977">
                  <a:extLst>
                    <a:ext uri="{FF2B5EF4-FFF2-40B4-BE49-F238E27FC236}">
                      <a16:creationId xmlns:a16="http://schemas.microsoft.com/office/drawing/2014/main" id="{00000000-0008-0000-0B00-0000AE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99" name="Shape 978">
                  <a:extLst>
                    <a:ext uri="{FF2B5EF4-FFF2-40B4-BE49-F238E27FC236}">
                      <a16:creationId xmlns:a16="http://schemas.microsoft.com/office/drawing/2014/main" id="{00000000-0008-0000-0B00-0000AF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00" name="Shape 979">
                  <a:extLst>
                    <a:ext uri="{FF2B5EF4-FFF2-40B4-BE49-F238E27FC236}">
                      <a16:creationId xmlns:a16="http://schemas.microsoft.com/office/drawing/2014/main" id="{00000000-0008-0000-0B00-0000B0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201" name="Shape 2">
          <a:extLst>
            <a:ext uri="{FF2B5EF4-FFF2-40B4-BE49-F238E27FC236}">
              <a16:creationId xmlns:a16="http://schemas.microsoft.com/office/drawing/2014/main" id="{00000000-0008-0000-0B00-0000B104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202" name="Shape 980">
            <a:extLst>
              <a:ext uri="{FF2B5EF4-FFF2-40B4-BE49-F238E27FC236}">
                <a16:creationId xmlns:a16="http://schemas.microsoft.com/office/drawing/2014/main" id="{00000000-0008-0000-0B00-0000B20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203" name="Shape 6">
              <a:extLst>
                <a:ext uri="{FF2B5EF4-FFF2-40B4-BE49-F238E27FC236}">
                  <a16:creationId xmlns:a16="http://schemas.microsoft.com/office/drawing/2014/main" id="{00000000-0008-0000-0B00-0000B3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4" name="Shape 981">
              <a:extLst>
                <a:ext uri="{FF2B5EF4-FFF2-40B4-BE49-F238E27FC236}">
                  <a16:creationId xmlns:a16="http://schemas.microsoft.com/office/drawing/2014/main" id="{00000000-0008-0000-0B00-0000B40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205" name="Shape 982">
                <a:extLst>
                  <a:ext uri="{FF2B5EF4-FFF2-40B4-BE49-F238E27FC236}">
                    <a16:creationId xmlns:a16="http://schemas.microsoft.com/office/drawing/2014/main" id="{00000000-0008-0000-0B00-0000B5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06" name="Shape 983">
                <a:extLst>
                  <a:ext uri="{FF2B5EF4-FFF2-40B4-BE49-F238E27FC236}">
                    <a16:creationId xmlns:a16="http://schemas.microsoft.com/office/drawing/2014/main" id="{00000000-0008-0000-0B00-0000B60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207" name="Shape 984">
                  <a:extLst>
                    <a:ext uri="{FF2B5EF4-FFF2-40B4-BE49-F238E27FC236}">
                      <a16:creationId xmlns:a16="http://schemas.microsoft.com/office/drawing/2014/main" id="{00000000-0008-0000-0B00-0000B7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08" name="Shape 985">
                  <a:extLst>
                    <a:ext uri="{FF2B5EF4-FFF2-40B4-BE49-F238E27FC236}">
                      <a16:creationId xmlns:a16="http://schemas.microsoft.com/office/drawing/2014/main" id="{00000000-0008-0000-0B00-0000B8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09" name="Shape 986">
                  <a:extLst>
                    <a:ext uri="{FF2B5EF4-FFF2-40B4-BE49-F238E27FC236}">
                      <a16:creationId xmlns:a16="http://schemas.microsoft.com/office/drawing/2014/main" id="{00000000-0008-0000-0B00-0000B9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10" name="Shape 987">
                  <a:extLst>
                    <a:ext uri="{FF2B5EF4-FFF2-40B4-BE49-F238E27FC236}">
                      <a16:creationId xmlns:a16="http://schemas.microsoft.com/office/drawing/2014/main" id="{00000000-0008-0000-0B00-0000BA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11" name="Shape 988">
                  <a:extLst>
                    <a:ext uri="{FF2B5EF4-FFF2-40B4-BE49-F238E27FC236}">
                      <a16:creationId xmlns:a16="http://schemas.microsoft.com/office/drawing/2014/main" id="{00000000-0008-0000-0B00-0000BB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12" name="Shape 989">
                  <a:extLst>
                    <a:ext uri="{FF2B5EF4-FFF2-40B4-BE49-F238E27FC236}">
                      <a16:creationId xmlns:a16="http://schemas.microsoft.com/office/drawing/2014/main" id="{00000000-0008-0000-0B00-0000BC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13" name="Shape 990">
                  <a:extLst>
                    <a:ext uri="{FF2B5EF4-FFF2-40B4-BE49-F238E27FC236}">
                      <a16:creationId xmlns:a16="http://schemas.microsoft.com/office/drawing/2014/main" id="{00000000-0008-0000-0B00-0000BD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214" name="Shape 2">
          <a:extLst>
            <a:ext uri="{FF2B5EF4-FFF2-40B4-BE49-F238E27FC236}">
              <a16:creationId xmlns:a16="http://schemas.microsoft.com/office/drawing/2014/main" id="{00000000-0008-0000-0B00-0000BE04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215" name="Shape 991">
            <a:extLst>
              <a:ext uri="{FF2B5EF4-FFF2-40B4-BE49-F238E27FC236}">
                <a16:creationId xmlns:a16="http://schemas.microsoft.com/office/drawing/2014/main" id="{00000000-0008-0000-0B00-0000BF0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216" name="Shape 6">
              <a:extLst>
                <a:ext uri="{FF2B5EF4-FFF2-40B4-BE49-F238E27FC236}">
                  <a16:creationId xmlns:a16="http://schemas.microsoft.com/office/drawing/2014/main" id="{00000000-0008-0000-0B00-0000C0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7" name="Shape 992">
              <a:extLst>
                <a:ext uri="{FF2B5EF4-FFF2-40B4-BE49-F238E27FC236}">
                  <a16:creationId xmlns:a16="http://schemas.microsoft.com/office/drawing/2014/main" id="{00000000-0008-0000-0B00-0000C10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218" name="Shape 993">
                <a:extLst>
                  <a:ext uri="{FF2B5EF4-FFF2-40B4-BE49-F238E27FC236}">
                    <a16:creationId xmlns:a16="http://schemas.microsoft.com/office/drawing/2014/main" id="{00000000-0008-0000-0B00-0000C2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19" name="Shape 994">
                <a:extLst>
                  <a:ext uri="{FF2B5EF4-FFF2-40B4-BE49-F238E27FC236}">
                    <a16:creationId xmlns:a16="http://schemas.microsoft.com/office/drawing/2014/main" id="{00000000-0008-0000-0B00-0000C30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220" name="Shape 995">
                  <a:extLst>
                    <a:ext uri="{FF2B5EF4-FFF2-40B4-BE49-F238E27FC236}">
                      <a16:creationId xmlns:a16="http://schemas.microsoft.com/office/drawing/2014/main" id="{00000000-0008-0000-0B00-0000C4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21" name="Shape 996">
                  <a:extLst>
                    <a:ext uri="{FF2B5EF4-FFF2-40B4-BE49-F238E27FC236}">
                      <a16:creationId xmlns:a16="http://schemas.microsoft.com/office/drawing/2014/main" id="{00000000-0008-0000-0B00-0000C5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22" name="Shape 997">
                  <a:extLst>
                    <a:ext uri="{FF2B5EF4-FFF2-40B4-BE49-F238E27FC236}">
                      <a16:creationId xmlns:a16="http://schemas.microsoft.com/office/drawing/2014/main" id="{00000000-0008-0000-0B00-0000C6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23" name="Shape 998">
                  <a:extLst>
                    <a:ext uri="{FF2B5EF4-FFF2-40B4-BE49-F238E27FC236}">
                      <a16:creationId xmlns:a16="http://schemas.microsoft.com/office/drawing/2014/main" id="{00000000-0008-0000-0B00-0000C7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24" name="Shape 999">
                  <a:extLst>
                    <a:ext uri="{FF2B5EF4-FFF2-40B4-BE49-F238E27FC236}">
                      <a16:creationId xmlns:a16="http://schemas.microsoft.com/office/drawing/2014/main" id="{00000000-0008-0000-0B00-0000C8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25" name="Shape 1000">
                  <a:extLst>
                    <a:ext uri="{FF2B5EF4-FFF2-40B4-BE49-F238E27FC236}">
                      <a16:creationId xmlns:a16="http://schemas.microsoft.com/office/drawing/2014/main" id="{00000000-0008-0000-0B00-0000C9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26" name="Shape 1001">
                  <a:extLst>
                    <a:ext uri="{FF2B5EF4-FFF2-40B4-BE49-F238E27FC236}">
                      <a16:creationId xmlns:a16="http://schemas.microsoft.com/office/drawing/2014/main" id="{00000000-0008-0000-0B00-0000CA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227" name="Shape 2">
          <a:extLst>
            <a:ext uri="{FF2B5EF4-FFF2-40B4-BE49-F238E27FC236}">
              <a16:creationId xmlns:a16="http://schemas.microsoft.com/office/drawing/2014/main" id="{00000000-0008-0000-0B00-0000CB04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228" name="Shape 1002">
            <a:extLst>
              <a:ext uri="{FF2B5EF4-FFF2-40B4-BE49-F238E27FC236}">
                <a16:creationId xmlns:a16="http://schemas.microsoft.com/office/drawing/2014/main" id="{00000000-0008-0000-0B00-0000CC0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229" name="Shape 6">
              <a:extLst>
                <a:ext uri="{FF2B5EF4-FFF2-40B4-BE49-F238E27FC236}">
                  <a16:creationId xmlns:a16="http://schemas.microsoft.com/office/drawing/2014/main" id="{00000000-0008-0000-0B00-0000CD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0" name="Shape 1003">
              <a:extLst>
                <a:ext uri="{FF2B5EF4-FFF2-40B4-BE49-F238E27FC236}">
                  <a16:creationId xmlns:a16="http://schemas.microsoft.com/office/drawing/2014/main" id="{00000000-0008-0000-0B00-0000CE0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231" name="Shape 1004">
                <a:extLst>
                  <a:ext uri="{FF2B5EF4-FFF2-40B4-BE49-F238E27FC236}">
                    <a16:creationId xmlns:a16="http://schemas.microsoft.com/office/drawing/2014/main" id="{00000000-0008-0000-0B00-0000CF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32" name="Shape 1005">
                <a:extLst>
                  <a:ext uri="{FF2B5EF4-FFF2-40B4-BE49-F238E27FC236}">
                    <a16:creationId xmlns:a16="http://schemas.microsoft.com/office/drawing/2014/main" id="{00000000-0008-0000-0B00-0000D00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233" name="Shape 1006">
                  <a:extLst>
                    <a:ext uri="{FF2B5EF4-FFF2-40B4-BE49-F238E27FC236}">
                      <a16:creationId xmlns:a16="http://schemas.microsoft.com/office/drawing/2014/main" id="{00000000-0008-0000-0B00-0000D1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34" name="Shape 1007">
                  <a:extLst>
                    <a:ext uri="{FF2B5EF4-FFF2-40B4-BE49-F238E27FC236}">
                      <a16:creationId xmlns:a16="http://schemas.microsoft.com/office/drawing/2014/main" id="{00000000-0008-0000-0B00-0000D2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35" name="Shape 1008">
                  <a:extLst>
                    <a:ext uri="{FF2B5EF4-FFF2-40B4-BE49-F238E27FC236}">
                      <a16:creationId xmlns:a16="http://schemas.microsoft.com/office/drawing/2014/main" id="{00000000-0008-0000-0B00-0000D3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36" name="Shape 1009">
                  <a:extLst>
                    <a:ext uri="{FF2B5EF4-FFF2-40B4-BE49-F238E27FC236}">
                      <a16:creationId xmlns:a16="http://schemas.microsoft.com/office/drawing/2014/main" id="{00000000-0008-0000-0B00-0000D4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37" name="Shape 1010">
                  <a:extLst>
                    <a:ext uri="{FF2B5EF4-FFF2-40B4-BE49-F238E27FC236}">
                      <a16:creationId xmlns:a16="http://schemas.microsoft.com/office/drawing/2014/main" id="{00000000-0008-0000-0B00-0000D5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38" name="Shape 1011">
                  <a:extLst>
                    <a:ext uri="{FF2B5EF4-FFF2-40B4-BE49-F238E27FC236}">
                      <a16:creationId xmlns:a16="http://schemas.microsoft.com/office/drawing/2014/main" id="{00000000-0008-0000-0B00-0000D6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39" name="Shape 1012">
                  <a:extLst>
                    <a:ext uri="{FF2B5EF4-FFF2-40B4-BE49-F238E27FC236}">
                      <a16:creationId xmlns:a16="http://schemas.microsoft.com/office/drawing/2014/main" id="{00000000-0008-0000-0B00-0000D7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240" name="Shape 2">
          <a:extLst>
            <a:ext uri="{FF2B5EF4-FFF2-40B4-BE49-F238E27FC236}">
              <a16:creationId xmlns:a16="http://schemas.microsoft.com/office/drawing/2014/main" id="{00000000-0008-0000-0B00-0000D804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241" name="Shape 1013">
            <a:extLst>
              <a:ext uri="{FF2B5EF4-FFF2-40B4-BE49-F238E27FC236}">
                <a16:creationId xmlns:a16="http://schemas.microsoft.com/office/drawing/2014/main" id="{00000000-0008-0000-0B00-0000D90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242" name="Shape 6">
              <a:extLst>
                <a:ext uri="{FF2B5EF4-FFF2-40B4-BE49-F238E27FC236}">
                  <a16:creationId xmlns:a16="http://schemas.microsoft.com/office/drawing/2014/main" id="{00000000-0008-0000-0B00-0000DA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3" name="Shape 1014">
              <a:extLst>
                <a:ext uri="{FF2B5EF4-FFF2-40B4-BE49-F238E27FC236}">
                  <a16:creationId xmlns:a16="http://schemas.microsoft.com/office/drawing/2014/main" id="{00000000-0008-0000-0B00-0000DB0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244" name="Shape 1015">
                <a:extLst>
                  <a:ext uri="{FF2B5EF4-FFF2-40B4-BE49-F238E27FC236}">
                    <a16:creationId xmlns:a16="http://schemas.microsoft.com/office/drawing/2014/main" id="{00000000-0008-0000-0B00-0000DC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45" name="Shape 1016">
                <a:extLst>
                  <a:ext uri="{FF2B5EF4-FFF2-40B4-BE49-F238E27FC236}">
                    <a16:creationId xmlns:a16="http://schemas.microsoft.com/office/drawing/2014/main" id="{00000000-0008-0000-0B00-0000DD0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246" name="Shape 1017">
                  <a:extLst>
                    <a:ext uri="{FF2B5EF4-FFF2-40B4-BE49-F238E27FC236}">
                      <a16:creationId xmlns:a16="http://schemas.microsoft.com/office/drawing/2014/main" id="{00000000-0008-0000-0B00-0000DE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47" name="Shape 1018">
                  <a:extLst>
                    <a:ext uri="{FF2B5EF4-FFF2-40B4-BE49-F238E27FC236}">
                      <a16:creationId xmlns:a16="http://schemas.microsoft.com/office/drawing/2014/main" id="{00000000-0008-0000-0B00-0000DF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48" name="Shape 1019">
                  <a:extLst>
                    <a:ext uri="{FF2B5EF4-FFF2-40B4-BE49-F238E27FC236}">
                      <a16:creationId xmlns:a16="http://schemas.microsoft.com/office/drawing/2014/main" id="{00000000-0008-0000-0B00-0000E0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49" name="Shape 1020">
                  <a:extLst>
                    <a:ext uri="{FF2B5EF4-FFF2-40B4-BE49-F238E27FC236}">
                      <a16:creationId xmlns:a16="http://schemas.microsoft.com/office/drawing/2014/main" id="{00000000-0008-0000-0B00-0000E1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50" name="Shape 1021">
                  <a:extLst>
                    <a:ext uri="{FF2B5EF4-FFF2-40B4-BE49-F238E27FC236}">
                      <a16:creationId xmlns:a16="http://schemas.microsoft.com/office/drawing/2014/main" id="{00000000-0008-0000-0B00-0000E2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51" name="Shape 1022">
                  <a:extLst>
                    <a:ext uri="{FF2B5EF4-FFF2-40B4-BE49-F238E27FC236}">
                      <a16:creationId xmlns:a16="http://schemas.microsoft.com/office/drawing/2014/main" id="{00000000-0008-0000-0B00-0000E3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52" name="Shape 1023">
                  <a:extLst>
                    <a:ext uri="{FF2B5EF4-FFF2-40B4-BE49-F238E27FC236}">
                      <a16:creationId xmlns:a16="http://schemas.microsoft.com/office/drawing/2014/main" id="{00000000-0008-0000-0B00-0000E4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253" name="Shape 2">
          <a:extLst>
            <a:ext uri="{FF2B5EF4-FFF2-40B4-BE49-F238E27FC236}">
              <a16:creationId xmlns:a16="http://schemas.microsoft.com/office/drawing/2014/main" id="{00000000-0008-0000-0B00-0000E504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254" name="Shape 1024">
            <a:extLst>
              <a:ext uri="{FF2B5EF4-FFF2-40B4-BE49-F238E27FC236}">
                <a16:creationId xmlns:a16="http://schemas.microsoft.com/office/drawing/2014/main" id="{00000000-0008-0000-0B00-0000E60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255" name="Shape 6">
              <a:extLst>
                <a:ext uri="{FF2B5EF4-FFF2-40B4-BE49-F238E27FC236}">
                  <a16:creationId xmlns:a16="http://schemas.microsoft.com/office/drawing/2014/main" id="{00000000-0008-0000-0B00-0000E7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6" name="Shape 1025">
              <a:extLst>
                <a:ext uri="{FF2B5EF4-FFF2-40B4-BE49-F238E27FC236}">
                  <a16:creationId xmlns:a16="http://schemas.microsoft.com/office/drawing/2014/main" id="{00000000-0008-0000-0B00-0000E80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257" name="Shape 1026">
                <a:extLst>
                  <a:ext uri="{FF2B5EF4-FFF2-40B4-BE49-F238E27FC236}">
                    <a16:creationId xmlns:a16="http://schemas.microsoft.com/office/drawing/2014/main" id="{00000000-0008-0000-0B00-0000E9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58" name="Shape 1027">
                <a:extLst>
                  <a:ext uri="{FF2B5EF4-FFF2-40B4-BE49-F238E27FC236}">
                    <a16:creationId xmlns:a16="http://schemas.microsoft.com/office/drawing/2014/main" id="{00000000-0008-0000-0B00-0000EA0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259" name="Shape 1028">
                  <a:extLst>
                    <a:ext uri="{FF2B5EF4-FFF2-40B4-BE49-F238E27FC236}">
                      <a16:creationId xmlns:a16="http://schemas.microsoft.com/office/drawing/2014/main" id="{00000000-0008-0000-0B00-0000EB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60" name="Shape 1029">
                  <a:extLst>
                    <a:ext uri="{FF2B5EF4-FFF2-40B4-BE49-F238E27FC236}">
                      <a16:creationId xmlns:a16="http://schemas.microsoft.com/office/drawing/2014/main" id="{00000000-0008-0000-0B00-0000EC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61" name="Shape 1030">
                  <a:extLst>
                    <a:ext uri="{FF2B5EF4-FFF2-40B4-BE49-F238E27FC236}">
                      <a16:creationId xmlns:a16="http://schemas.microsoft.com/office/drawing/2014/main" id="{00000000-0008-0000-0B00-0000ED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62" name="Shape 1031">
                  <a:extLst>
                    <a:ext uri="{FF2B5EF4-FFF2-40B4-BE49-F238E27FC236}">
                      <a16:creationId xmlns:a16="http://schemas.microsoft.com/office/drawing/2014/main" id="{00000000-0008-0000-0B00-0000EE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63" name="Shape 1032">
                  <a:extLst>
                    <a:ext uri="{FF2B5EF4-FFF2-40B4-BE49-F238E27FC236}">
                      <a16:creationId xmlns:a16="http://schemas.microsoft.com/office/drawing/2014/main" id="{00000000-0008-0000-0B00-0000EF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64" name="Shape 1033">
                  <a:extLst>
                    <a:ext uri="{FF2B5EF4-FFF2-40B4-BE49-F238E27FC236}">
                      <a16:creationId xmlns:a16="http://schemas.microsoft.com/office/drawing/2014/main" id="{00000000-0008-0000-0B00-0000F0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65" name="Shape 1034">
                  <a:extLst>
                    <a:ext uri="{FF2B5EF4-FFF2-40B4-BE49-F238E27FC236}">
                      <a16:creationId xmlns:a16="http://schemas.microsoft.com/office/drawing/2014/main" id="{00000000-0008-0000-0B00-0000F1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266" name="Shape 2">
          <a:extLst>
            <a:ext uri="{FF2B5EF4-FFF2-40B4-BE49-F238E27FC236}">
              <a16:creationId xmlns:a16="http://schemas.microsoft.com/office/drawing/2014/main" id="{00000000-0008-0000-0B00-0000F204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267" name="Shape 1035">
            <a:extLst>
              <a:ext uri="{FF2B5EF4-FFF2-40B4-BE49-F238E27FC236}">
                <a16:creationId xmlns:a16="http://schemas.microsoft.com/office/drawing/2014/main" id="{00000000-0008-0000-0B00-0000F30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268" name="Shape 6">
              <a:extLst>
                <a:ext uri="{FF2B5EF4-FFF2-40B4-BE49-F238E27FC236}">
                  <a16:creationId xmlns:a16="http://schemas.microsoft.com/office/drawing/2014/main" id="{00000000-0008-0000-0B00-0000F4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9" name="Shape 1036">
              <a:extLst>
                <a:ext uri="{FF2B5EF4-FFF2-40B4-BE49-F238E27FC236}">
                  <a16:creationId xmlns:a16="http://schemas.microsoft.com/office/drawing/2014/main" id="{00000000-0008-0000-0B00-0000F50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270" name="Shape 1037">
                <a:extLst>
                  <a:ext uri="{FF2B5EF4-FFF2-40B4-BE49-F238E27FC236}">
                    <a16:creationId xmlns:a16="http://schemas.microsoft.com/office/drawing/2014/main" id="{00000000-0008-0000-0B00-0000F6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71" name="Shape 1038">
                <a:extLst>
                  <a:ext uri="{FF2B5EF4-FFF2-40B4-BE49-F238E27FC236}">
                    <a16:creationId xmlns:a16="http://schemas.microsoft.com/office/drawing/2014/main" id="{00000000-0008-0000-0B00-0000F70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272" name="Shape 1039">
                  <a:extLst>
                    <a:ext uri="{FF2B5EF4-FFF2-40B4-BE49-F238E27FC236}">
                      <a16:creationId xmlns:a16="http://schemas.microsoft.com/office/drawing/2014/main" id="{00000000-0008-0000-0B00-0000F8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73" name="Shape 1040">
                  <a:extLst>
                    <a:ext uri="{FF2B5EF4-FFF2-40B4-BE49-F238E27FC236}">
                      <a16:creationId xmlns:a16="http://schemas.microsoft.com/office/drawing/2014/main" id="{00000000-0008-0000-0B00-0000F9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74" name="Shape 1041">
                  <a:extLst>
                    <a:ext uri="{FF2B5EF4-FFF2-40B4-BE49-F238E27FC236}">
                      <a16:creationId xmlns:a16="http://schemas.microsoft.com/office/drawing/2014/main" id="{00000000-0008-0000-0B00-0000FA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75" name="Shape 1042">
                  <a:extLst>
                    <a:ext uri="{FF2B5EF4-FFF2-40B4-BE49-F238E27FC236}">
                      <a16:creationId xmlns:a16="http://schemas.microsoft.com/office/drawing/2014/main" id="{00000000-0008-0000-0B00-0000FB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76" name="Shape 1043">
                  <a:extLst>
                    <a:ext uri="{FF2B5EF4-FFF2-40B4-BE49-F238E27FC236}">
                      <a16:creationId xmlns:a16="http://schemas.microsoft.com/office/drawing/2014/main" id="{00000000-0008-0000-0B00-0000FC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77" name="Shape 1044">
                  <a:extLst>
                    <a:ext uri="{FF2B5EF4-FFF2-40B4-BE49-F238E27FC236}">
                      <a16:creationId xmlns:a16="http://schemas.microsoft.com/office/drawing/2014/main" id="{00000000-0008-0000-0B00-0000FD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78" name="Shape 1045">
                  <a:extLst>
                    <a:ext uri="{FF2B5EF4-FFF2-40B4-BE49-F238E27FC236}">
                      <a16:creationId xmlns:a16="http://schemas.microsoft.com/office/drawing/2014/main" id="{00000000-0008-0000-0B00-0000FE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279" name="Shape 2">
          <a:extLst>
            <a:ext uri="{FF2B5EF4-FFF2-40B4-BE49-F238E27FC236}">
              <a16:creationId xmlns:a16="http://schemas.microsoft.com/office/drawing/2014/main" id="{00000000-0008-0000-0B00-0000FF04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280" name="Shape 1046">
            <a:extLst>
              <a:ext uri="{FF2B5EF4-FFF2-40B4-BE49-F238E27FC236}">
                <a16:creationId xmlns:a16="http://schemas.microsoft.com/office/drawing/2014/main" id="{00000000-0008-0000-0B00-0000000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281" name="Shape 6">
              <a:extLst>
                <a:ext uri="{FF2B5EF4-FFF2-40B4-BE49-F238E27FC236}">
                  <a16:creationId xmlns:a16="http://schemas.microsoft.com/office/drawing/2014/main" id="{00000000-0008-0000-0B00-000001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2" name="Shape 1047">
              <a:extLst>
                <a:ext uri="{FF2B5EF4-FFF2-40B4-BE49-F238E27FC236}">
                  <a16:creationId xmlns:a16="http://schemas.microsoft.com/office/drawing/2014/main" id="{00000000-0008-0000-0B00-0000020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283" name="Shape 1048">
                <a:extLst>
                  <a:ext uri="{FF2B5EF4-FFF2-40B4-BE49-F238E27FC236}">
                    <a16:creationId xmlns:a16="http://schemas.microsoft.com/office/drawing/2014/main" id="{00000000-0008-0000-0B00-000003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84" name="Shape 1049">
                <a:extLst>
                  <a:ext uri="{FF2B5EF4-FFF2-40B4-BE49-F238E27FC236}">
                    <a16:creationId xmlns:a16="http://schemas.microsoft.com/office/drawing/2014/main" id="{00000000-0008-0000-0B00-0000040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285" name="Shape 1050">
                  <a:extLst>
                    <a:ext uri="{FF2B5EF4-FFF2-40B4-BE49-F238E27FC236}">
                      <a16:creationId xmlns:a16="http://schemas.microsoft.com/office/drawing/2014/main" id="{00000000-0008-0000-0B00-000005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86" name="Shape 1051">
                  <a:extLst>
                    <a:ext uri="{FF2B5EF4-FFF2-40B4-BE49-F238E27FC236}">
                      <a16:creationId xmlns:a16="http://schemas.microsoft.com/office/drawing/2014/main" id="{00000000-0008-0000-0B00-000006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87" name="Shape 1052">
                  <a:extLst>
                    <a:ext uri="{FF2B5EF4-FFF2-40B4-BE49-F238E27FC236}">
                      <a16:creationId xmlns:a16="http://schemas.microsoft.com/office/drawing/2014/main" id="{00000000-0008-0000-0B00-000007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88" name="Shape 1053">
                  <a:extLst>
                    <a:ext uri="{FF2B5EF4-FFF2-40B4-BE49-F238E27FC236}">
                      <a16:creationId xmlns:a16="http://schemas.microsoft.com/office/drawing/2014/main" id="{00000000-0008-0000-0B00-000008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89" name="Shape 1054">
                  <a:extLst>
                    <a:ext uri="{FF2B5EF4-FFF2-40B4-BE49-F238E27FC236}">
                      <a16:creationId xmlns:a16="http://schemas.microsoft.com/office/drawing/2014/main" id="{00000000-0008-0000-0B00-000009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90" name="Shape 1055">
                  <a:extLst>
                    <a:ext uri="{FF2B5EF4-FFF2-40B4-BE49-F238E27FC236}">
                      <a16:creationId xmlns:a16="http://schemas.microsoft.com/office/drawing/2014/main" id="{00000000-0008-0000-0B00-00000A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91" name="Shape 1056">
                  <a:extLst>
                    <a:ext uri="{FF2B5EF4-FFF2-40B4-BE49-F238E27FC236}">
                      <a16:creationId xmlns:a16="http://schemas.microsoft.com/office/drawing/2014/main" id="{00000000-0008-0000-0B00-00000B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292" name="Shape 2">
          <a:extLst>
            <a:ext uri="{FF2B5EF4-FFF2-40B4-BE49-F238E27FC236}">
              <a16:creationId xmlns:a16="http://schemas.microsoft.com/office/drawing/2014/main" id="{00000000-0008-0000-0B00-00000C05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293" name="Shape 1057">
            <a:extLst>
              <a:ext uri="{FF2B5EF4-FFF2-40B4-BE49-F238E27FC236}">
                <a16:creationId xmlns:a16="http://schemas.microsoft.com/office/drawing/2014/main" id="{00000000-0008-0000-0B00-00000D0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294" name="Shape 6">
              <a:extLst>
                <a:ext uri="{FF2B5EF4-FFF2-40B4-BE49-F238E27FC236}">
                  <a16:creationId xmlns:a16="http://schemas.microsoft.com/office/drawing/2014/main" id="{00000000-0008-0000-0B00-00000E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95" name="Shape 1058">
              <a:extLst>
                <a:ext uri="{FF2B5EF4-FFF2-40B4-BE49-F238E27FC236}">
                  <a16:creationId xmlns:a16="http://schemas.microsoft.com/office/drawing/2014/main" id="{00000000-0008-0000-0B00-00000F0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296" name="Shape 1059">
                <a:extLst>
                  <a:ext uri="{FF2B5EF4-FFF2-40B4-BE49-F238E27FC236}">
                    <a16:creationId xmlns:a16="http://schemas.microsoft.com/office/drawing/2014/main" id="{00000000-0008-0000-0B00-000010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97" name="Shape 1060">
                <a:extLst>
                  <a:ext uri="{FF2B5EF4-FFF2-40B4-BE49-F238E27FC236}">
                    <a16:creationId xmlns:a16="http://schemas.microsoft.com/office/drawing/2014/main" id="{00000000-0008-0000-0B00-0000110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298" name="Shape 1061">
                  <a:extLst>
                    <a:ext uri="{FF2B5EF4-FFF2-40B4-BE49-F238E27FC236}">
                      <a16:creationId xmlns:a16="http://schemas.microsoft.com/office/drawing/2014/main" id="{00000000-0008-0000-0B00-000012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99" name="Shape 1062">
                  <a:extLst>
                    <a:ext uri="{FF2B5EF4-FFF2-40B4-BE49-F238E27FC236}">
                      <a16:creationId xmlns:a16="http://schemas.microsoft.com/office/drawing/2014/main" id="{00000000-0008-0000-0B00-000013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00" name="Shape 1063">
                  <a:extLst>
                    <a:ext uri="{FF2B5EF4-FFF2-40B4-BE49-F238E27FC236}">
                      <a16:creationId xmlns:a16="http://schemas.microsoft.com/office/drawing/2014/main" id="{00000000-0008-0000-0B00-000014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01" name="Shape 1064">
                  <a:extLst>
                    <a:ext uri="{FF2B5EF4-FFF2-40B4-BE49-F238E27FC236}">
                      <a16:creationId xmlns:a16="http://schemas.microsoft.com/office/drawing/2014/main" id="{00000000-0008-0000-0B00-000015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02" name="Shape 1065">
                  <a:extLst>
                    <a:ext uri="{FF2B5EF4-FFF2-40B4-BE49-F238E27FC236}">
                      <a16:creationId xmlns:a16="http://schemas.microsoft.com/office/drawing/2014/main" id="{00000000-0008-0000-0B00-000016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03" name="Shape 1066">
                  <a:extLst>
                    <a:ext uri="{FF2B5EF4-FFF2-40B4-BE49-F238E27FC236}">
                      <a16:creationId xmlns:a16="http://schemas.microsoft.com/office/drawing/2014/main" id="{00000000-0008-0000-0B00-000017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04" name="Shape 1067">
                  <a:extLst>
                    <a:ext uri="{FF2B5EF4-FFF2-40B4-BE49-F238E27FC236}">
                      <a16:creationId xmlns:a16="http://schemas.microsoft.com/office/drawing/2014/main" id="{00000000-0008-0000-0B00-000018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305" name="Shape 2">
          <a:extLst>
            <a:ext uri="{FF2B5EF4-FFF2-40B4-BE49-F238E27FC236}">
              <a16:creationId xmlns:a16="http://schemas.microsoft.com/office/drawing/2014/main" id="{00000000-0008-0000-0B00-00001905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306" name="Shape 1068">
            <a:extLst>
              <a:ext uri="{FF2B5EF4-FFF2-40B4-BE49-F238E27FC236}">
                <a16:creationId xmlns:a16="http://schemas.microsoft.com/office/drawing/2014/main" id="{00000000-0008-0000-0B00-00001A0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307" name="Shape 6">
              <a:extLst>
                <a:ext uri="{FF2B5EF4-FFF2-40B4-BE49-F238E27FC236}">
                  <a16:creationId xmlns:a16="http://schemas.microsoft.com/office/drawing/2014/main" id="{00000000-0008-0000-0B00-00001B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08" name="Shape 1069">
              <a:extLst>
                <a:ext uri="{FF2B5EF4-FFF2-40B4-BE49-F238E27FC236}">
                  <a16:creationId xmlns:a16="http://schemas.microsoft.com/office/drawing/2014/main" id="{00000000-0008-0000-0B00-00001C0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309" name="Shape 1070">
                <a:extLst>
                  <a:ext uri="{FF2B5EF4-FFF2-40B4-BE49-F238E27FC236}">
                    <a16:creationId xmlns:a16="http://schemas.microsoft.com/office/drawing/2014/main" id="{00000000-0008-0000-0B00-00001D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10" name="Shape 1071">
                <a:extLst>
                  <a:ext uri="{FF2B5EF4-FFF2-40B4-BE49-F238E27FC236}">
                    <a16:creationId xmlns:a16="http://schemas.microsoft.com/office/drawing/2014/main" id="{00000000-0008-0000-0B00-00001E0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311" name="Shape 1072">
                  <a:extLst>
                    <a:ext uri="{FF2B5EF4-FFF2-40B4-BE49-F238E27FC236}">
                      <a16:creationId xmlns:a16="http://schemas.microsoft.com/office/drawing/2014/main" id="{00000000-0008-0000-0B00-00001F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12" name="Shape 1073">
                  <a:extLst>
                    <a:ext uri="{FF2B5EF4-FFF2-40B4-BE49-F238E27FC236}">
                      <a16:creationId xmlns:a16="http://schemas.microsoft.com/office/drawing/2014/main" id="{00000000-0008-0000-0B00-000020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13" name="Shape 1074">
                  <a:extLst>
                    <a:ext uri="{FF2B5EF4-FFF2-40B4-BE49-F238E27FC236}">
                      <a16:creationId xmlns:a16="http://schemas.microsoft.com/office/drawing/2014/main" id="{00000000-0008-0000-0B00-000021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14" name="Shape 1075">
                  <a:extLst>
                    <a:ext uri="{FF2B5EF4-FFF2-40B4-BE49-F238E27FC236}">
                      <a16:creationId xmlns:a16="http://schemas.microsoft.com/office/drawing/2014/main" id="{00000000-0008-0000-0B00-000022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15" name="Shape 1076">
                  <a:extLst>
                    <a:ext uri="{FF2B5EF4-FFF2-40B4-BE49-F238E27FC236}">
                      <a16:creationId xmlns:a16="http://schemas.microsoft.com/office/drawing/2014/main" id="{00000000-0008-0000-0B00-000023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16" name="Shape 1077">
                  <a:extLst>
                    <a:ext uri="{FF2B5EF4-FFF2-40B4-BE49-F238E27FC236}">
                      <a16:creationId xmlns:a16="http://schemas.microsoft.com/office/drawing/2014/main" id="{00000000-0008-0000-0B00-000024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17" name="Shape 1078">
                  <a:extLst>
                    <a:ext uri="{FF2B5EF4-FFF2-40B4-BE49-F238E27FC236}">
                      <a16:creationId xmlns:a16="http://schemas.microsoft.com/office/drawing/2014/main" id="{00000000-0008-0000-0B00-000025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318" name="Shape 2">
          <a:extLst>
            <a:ext uri="{FF2B5EF4-FFF2-40B4-BE49-F238E27FC236}">
              <a16:creationId xmlns:a16="http://schemas.microsoft.com/office/drawing/2014/main" id="{00000000-0008-0000-0B00-00002605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319" name="Shape 1079">
            <a:extLst>
              <a:ext uri="{FF2B5EF4-FFF2-40B4-BE49-F238E27FC236}">
                <a16:creationId xmlns:a16="http://schemas.microsoft.com/office/drawing/2014/main" id="{00000000-0008-0000-0B00-0000270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320" name="Shape 6">
              <a:extLst>
                <a:ext uri="{FF2B5EF4-FFF2-40B4-BE49-F238E27FC236}">
                  <a16:creationId xmlns:a16="http://schemas.microsoft.com/office/drawing/2014/main" id="{00000000-0008-0000-0B00-000028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21" name="Shape 1080">
              <a:extLst>
                <a:ext uri="{FF2B5EF4-FFF2-40B4-BE49-F238E27FC236}">
                  <a16:creationId xmlns:a16="http://schemas.microsoft.com/office/drawing/2014/main" id="{00000000-0008-0000-0B00-0000290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322" name="Shape 1081">
                <a:extLst>
                  <a:ext uri="{FF2B5EF4-FFF2-40B4-BE49-F238E27FC236}">
                    <a16:creationId xmlns:a16="http://schemas.microsoft.com/office/drawing/2014/main" id="{00000000-0008-0000-0B00-00002A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23" name="Shape 1082">
                <a:extLst>
                  <a:ext uri="{FF2B5EF4-FFF2-40B4-BE49-F238E27FC236}">
                    <a16:creationId xmlns:a16="http://schemas.microsoft.com/office/drawing/2014/main" id="{00000000-0008-0000-0B00-00002B0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324" name="Shape 1083">
                  <a:extLst>
                    <a:ext uri="{FF2B5EF4-FFF2-40B4-BE49-F238E27FC236}">
                      <a16:creationId xmlns:a16="http://schemas.microsoft.com/office/drawing/2014/main" id="{00000000-0008-0000-0B00-00002C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25" name="Shape 1084">
                  <a:extLst>
                    <a:ext uri="{FF2B5EF4-FFF2-40B4-BE49-F238E27FC236}">
                      <a16:creationId xmlns:a16="http://schemas.microsoft.com/office/drawing/2014/main" id="{00000000-0008-0000-0B00-00002D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26" name="Shape 1085">
                  <a:extLst>
                    <a:ext uri="{FF2B5EF4-FFF2-40B4-BE49-F238E27FC236}">
                      <a16:creationId xmlns:a16="http://schemas.microsoft.com/office/drawing/2014/main" id="{00000000-0008-0000-0B00-00002E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27" name="Shape 1086">
                  <a:extLst>
                    <a:ext uri="{FF2B5EF4-FFF2-40B4-BE49-F238E27FC236}">
                      <a16:creationId xmlns:a16="http://schemas.microsoft.com/office/drawing/2014/main" id="{00000000-0008-0000-0B00-00002F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28" name="Shape 1087">
                  <a:extLst>
                    <a:ext uri="{FF2B5EF4-FFF2-40B4-BE49-F238E27FC236}">
                      <a16:creationId xmlns:a16="http://schemas.microsoft.com/office/drawing/2014/main" id="{00000000-0008-0000-0B00-000030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29" name="Shape 1088">
                  <a:extLst>
                    <a:ext uri="{FF2B5EF4-FFF2-40B4-BE49-F238E27FC236}">
                      <a16:creationId xmlns:a16="http://schemas.microsoft.com/office/drawing/2014/main" id="{00000000-0008-0000-0B00-000031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30" name="Shape 1089">
                  <a:extLst>
                    <a:ext uri="{FF2B5EF4-FFF2-40B4-BE49-F238E27FC236}">
                      <a16:creationId xmlns:a16="http://schemas.microsoft.com/office/drawing/2014/main" id="{00000000-0008-0000-0B00-000032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331" name="Shape 2">
          <a:extLst>
            <a:ext uri="{FF2B5EF4-FFF2-40B4-BE49-F238E27FC236}">
              <a16:creationId xmlns:a16="http://schemas.microsoft.com/office/drawing/2014/main" id="{00000000-0008-0000-0B00-00003305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332" name="Shape 1090">
            <a:extLst>
              <a:ext uri="{FF2B5EF4-FFF2-40B4-BE49-F238E27FC236}">
                <a16:creationId xmlns:a16="http://schemas.microsoft.com/office/drawing/2014/main" id="{00000000-0008-0000-0B00-0000340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333" name="Shape 6">
              <a:extLst>
                <a:ext uri="{FF2B5EF4-FFF2-40B4-BE49-F238E27FC236}">
                  <a16:creationId xmlns:a16="http://schemas.microsoft.com/office/drawing/2014/main" id="{00000000-0008-0000-0B00-000035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34" name="Shape 1091">
              <a:extLst>
                <a:ext uri="{FF2B5EF4-FFF2-40B4-BE49-F238E27FC236}">
                  <a16:creationId xmlns:a16="http://schemas.microsoft.com/office/drawing/2014/main" id="{00000000-0008-0000-0B00-0000360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335" name="Shape 1092">
                <a:extLst>
                  <a:ext uri="{FF2B5EF4-FFF2-40B4-BE49-F238E27FC236}">
                    <a16:creationId xmlns:a16="http://schemas.microsoft.com/office/drawing/2014/main" id="{00000000-0008-0000-0B00-000037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36" name="Shape 1093">
                <a:extLst>
                  <a:ext uri="{FF2B5EF4-FFF2-40B4-BE49-F238E27FC236}">
                    <a16:creationId xmlns:a16="http://schemas.microsoft.com/office/drawing/2014/main" id="{00000000-0008-0000-0B00-0000380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337" name="Shape 1094">
                  <a:extLst>
                    <a:ext uri="{FF2B5EF4-FFF2-40B4-BE49-F238E27FC236}">
                      <a16:creationId xmlns:a16="http://schemas.microsoft.com/office/drawing/2014/main" id="{00000000-0008-0000-0B00-000039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38" name="Shape 1095">
                  <a:extLst>
                    <a:ext uri="{FF2B5EF4-FFF2-40B4-BE49-F238E27FC236}">
                      <a16:creationId xmlns:a16="http://schemas.microsoft.com/office/drawing/2014/main" id="{00000000-0008-0000-0B00-00003A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39" name="Shape 1096">
                  <a:extLst>
                    <a:ext uri="{FF2B5EF4-FFF2-40B4-BE49-F238E27FC236}">
                      <a16:creationId xmlns:a16="http://schemas.microsoft.com/office/drawing/2014/main" id="{00000000-0008-0000-0B00-00003B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40" name="Shape 1097">
                  <a:extLst>
                    <a:ext uri="{FF2B5EF4-FFF2-40B4-BE49-F238E27FC236}">
                      <a16:creationId xmlns:a16="http://schemas.microsoft.com/office/drawing/2014/main" id="{00000000-0008-0000-0B00-00003C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41" name="Shape 1098">
                  <a:extLst>
                    <a:ext uri="{FF2B5EF4-FFF2-40B4-BE49-F238E27FC236}">
                      <a16:creationId xmlns:a16="http://schemas.microsoft.com/office/drawing/2014/main" id="{00000000-0008-0000-0B00-00003D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42" name="Shape 1099">
                  <a:extLst>
                    <a:ext uri="{FF2B5EF4-FFF2-40B4-BE49-F238E27FC236}">
                      <a16:creationId xmlns:a16="http://schemas.microsoft.com/office/drawing/2014/main" id="{00000000-0008-0000-0B00-00003E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43" name="Shape 1100">
                  <a:extLst>
                    <a:ext uri="{FF2B5EF4-FFF2-40B4-BE49-F238E27FC236}">
                      <a16:creationId xmlns:a16="http://schemas.microsoft.com/office/drawing/2014/main" id="{00000000-0008-0000-0B00-00003F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344" name="Shape 2">
          <a:extLst>
            <a:ext uri="{FF2B5EF4-FFF2-40B4-BE49-F238E27FC236}">
              <a16:creationId xmlns:a16="http://schemas.microsoft.com/office/drawing/2014/main" id="{00000000-0008-0000-0B00-00004005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345" name="Shape 1101">
            <a:extLst>
              <a:ext uri="{FF2B5EF4-FFF2-40B4-BE49-F238E27FC236}">
                <a16:creationId xmlns:a16="http://schemas.microsoft.com/office/drawing/2014/main" id="{00000000-0008-0000-0B00-0000410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346" name="Shape 6">
              <a:extLst>
                <a:ext uri="{FF2B5EF4-FFF2-40B4-BE49-F238E27FC236}">
                  <a16:creationId xmlns:a16="http://schemas.microsoft.com/office/drawing/2014/main" id="{00000000-0008-0000-0B00-000042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47" name="Shape 1102">
              <a:extLst>
                <a:ext uri="{FF2B5EF4-FFF2-40B4-BE49-F238E27FC236}">
                  <a16:creationId xmlns:a16="http://schemas.microsoft.com/office/drawing/2014/main" id="{00000000-0008-0000-0B00-0000430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348" name="Shape 1103">
                <a:extLst>
                  <a:ext uri="{FF2B5EF4-FFF2-40B4-BE49-F238E27FC236}">
                    <a16:creationId xmlns:a16="http://schemas.microsoft.com/office/drawing/2014/main" id="{00000000-0008-0000-0B00-000044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49" name="Shape 1104">
                <a:extLst>
                  <a:ext uri="{FF2B5EF4-FFF2-40B4-BE49-F238E27FC236}">
                    <a16:creationId xmlns:a16="http://schemas.microsoft.com/office/drawing/2014/main" id="{00000000-0008-0000-0B00-0000450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350" name="Shape 1105">
                  <a:extLst>
                    <a:ext uri="{FF2B5EF4-FFF2-40B4-BE49-F238E27FC236}">
                      <a16:creationId xmlns:a16="http://schemas.microsoft.com/office/drawing/2014/main" id="{00000000-0008-0000-0B00-000046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51" name="Shape 1106">
                  <a:extLst>
                    <a:ext uri="{FF2B5EF4-FFF2-40B4-BE49-F238E27FC236}">
                      <a16:creationId xmlns:a16="http://schemas.microsoft.com/office/drawing/2014/main" id="{00000000-0008-0000-0B00-000047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52" name="Shape 1107">
                  <a:extLst>
                    <a:ext uri="{FF2B5EF4-FFF2-40B4-BE49-F238E27FC236}">
                      <a16:creationId xmlns:a16="http://schemas.microsoft.com/office/drawing/2014/main" id="{00000000-0008-0000-0B00-000048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53" name="Shape 1108">
                  <a:extLst>
                    <a:ext uri="{FF2B5EF4-FFF2-40B4-BE49-F238E27FC236}">
                      <a16:creationId xmlns:a16="http://schemas.microsoft.com/office/drawing/2014/main" id="{00000000-0008-0000-0B00-000049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54" name="Shape 1109">
                  <a:extLst>
                    <a:ext uri="{FF2B5EF4-FFF2-40B4-BE49-F238E27FC236}">
                      <a16:creationId xmlns:a16="http://schemas.microsoft.com/office/drawing/2014/main" id="{00000000-0008-0000-0B00-00004A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55" name="Shape 1110">
                  <a:extLst>
                    <a:ext uri="{FF2B5EF4-FFF2-40B4-BE49-F238E27FC236}">
                      <a16:creationId xmlns:a16="http://schemas.microsoft.com/office/drawing/2014/main" id="{00000000-0008-0000-0B00-00004B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56" name="Shape 1111">
                  <a:extLst>
                    <a:ext uri="{FF2B5EF4-FFF2-40B4-BE49-F238E27FC236}">
                      <a16:creationId xmlns:a16="http://schemas.microsoft.com/office/drawing/2014/main" id="{00000000-0008-0000-0B00-00004C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357" name="Shape 2">
          <a:extLst>
            <a:ext uri="{FF2B5EF4-FFF2-40B4-BE49-F238E27FC236}">
              <a16:creationId xmlns:a16="http://schemas.microsoft.com/office/drawing/2014/main" id="{00000000-0008-0000-0B00-00004D05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358" name="Shape 1112">
            <a:extLst>
              <a:ext uri="{FF2B5EF4-FFF2-40B4-BE49-F238E27FC236}">
                <a16:creationId xmlns:a16="http://schemas.microsoft.com/office/drawing/2014/main" id="{00000000-0008-0000-0B00-00004E0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359" name="Shape 6">
              <a:extLst>
                <a:ext uri="{FF2B5EF4-FFF2-40B4-BE49-F238E27FC236}">
                  <a16:creationId xmlns:a16="http://schemas.microsoft.com/office/drawing/2014/main" id="{00000000-0008-0000-0B00-00004F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60" name="Shape 1113">
              <a:extLst>
                <a:ext uri="{FF2B5EF4-FFF2-40B4-BE49-F238E27FC236}">
                  <a16:creationId xmlns:a16="http://schemas.microsoft.com/office/drawing/2014/main" id="{00000000-0008-0000-0B00-0000500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361" name="Shape 1114">
                <a:extLst>
                  <a:ext uri="{FF2B5EF4-FFF2-40B4-BE49-F238E27FC236}">
                    <a16:creationId xmlns:a16="http://schemas.microsoft.com/office/drawing/2014/main" id="{00000000-0008-0000-0B00-000051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62" name="Shape 1115">
                <a:extLst>
                  <a:ext uri="{FF2B5EF4-FFF2-40B4-BE49-F238E27FC236}">
                    <a16:creationId xmlns:a16="http://schemas.microsoft.com/office/drawing/2014/main" id="{00000000-0008-0000-0B00-0000520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363" name="Shape 1116">
                  <a:extLst>
                    <a:ext uri="{FF2B5EF4-FFF2-40B4-BE49-F238E27FC236}">
                      <a16:creationId xmlns:a16="http://schemas.microsoft.com/office/drawing/2014/main" id="{00000000-0008-0000-0B00-000053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64" name="Shape 1117">
                  <a:extLst>
                    <a:ext uri="{FF2B5EF4-FFF2-40B4-BE49-F238E27FC236}">
                      <a16:creationId xmlns:a16="http://schemas.microsoft.com/office/drawing/2014/main" id="{00000000-0008-0000-0B00-000054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65" name="Shape 1118">
                  <a:extLst>
                    <a:ext uri="{FF2B5EF4-FFF2-40B4-BE49-F238E27FC236}">
                      <a16:creationId xmlns:a16="http://schemas.microsoft.com/office/drawing/2014/main" id="{00000000-0008-0000-0B00-000055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66" name="Shape 1119">
                  <a:extLst>
                    <a:ext uri="{FF2B5EF4-FFF2-40B4-BE49-F238E27FC236}">
                      <a16:creationId xmlns:a16="http://schemas.microsoft.com/office/drawing/2014/main" id="{00000000-0008-0000-0B00-000056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67" name="Shape 1120">
                  <a:extLst>
                    <a:ext uri="{FF2B5EF4-FFF2-40B4-BE49-F238E27FC236}">
                      <a16:creationId xmlns:a16="http://schemas.microsoft.com/office/drawing/2014/main" id="{00000000-0008-0000-0B00-000057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68" name="Shape 1121">
                  <a:extLst>
                    <a:ext uri="{FF2B5EF4-FFF2-40B4-BE49-F238E27FC236}">
                      <a16:creationId xmlns:a16="http://schemas.microsoft.com/office/drawing/2014/main" id="{00000000-0008-0000-0B00-000058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69" name="Shape 1122">
                  <a:extLst>
                    <a:ext uri="{FF2B5EF4-FFF2-40B4-BE49-F238E27FC236}">
                      <a16:creationId xmlns:a16="http://schemas.microsoft.com/office/drawing/2014/main" id="{00000000-0008-0000-0B00-000059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370" name="Shape 2">
          <a:extLst>
            <a:ext uri="{FF2B5EF4-FFF2-40B4-BE49-F238E27FC236}">
              <a16:creationId xmlns:a16="http://schemas.microsoft.com/office/drawing/2014/main" id="{00000000-0008-0000-0B00-00005A05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371" name="Shape 1123">
            <a:extLst>
              <a:ext uri="{FF2B5EF4-FFF2-40B4-BE49-F238E27FC236}">
                <a16:creationId xmlns:a16="http://schemas.microsoft.com/office/drawing/2014/main" id="{00000000-0008-0000-0B00-00005B0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372" name="Shape 6">
              <a:extLst>
                <a:ext uri="{FF2B5EF4-FFF2-40B4-BE49-F238E27FC236}">
                  <a16:creationId xmlns:a16="http://schemas.microsoft.com/office/drawing/2014/main" id="{00000000-0008-0000-0B00-00005C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73" name="Shape 1124">
              <a:extLst>
                <a:ext uri="{FF2B5EF4-FFF2-40B4-BE49-F238E27FC236}">
                  <a16:creationId xmlns:a16="http://schemas.microsoft.com/office/drawing/2014/main" id="{00000000-0008-0000-0B00-00005D0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374" name="Shape 1125">
                <a:extLst>
                  <a:ext uri="{FF2B5EF4-FFF2-40B4-BE49-F238E27FC236}">
                    <a16:creationId xmlns:a16="http://schemas.microsoft.com/office/drawing/2014/main" id="{00000000-0008-0000-0B00-00005E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75" name="Shape 1126">
                <a:extLst>
                  <a:ext uri="{FF2B5EF4-FFF2-40B4-BE49-F238E27FC236}">
                    <a16:creationId xmlns:a16="http://schemas.microsoft.com/office/drawing/2014/main" id="{00000000-0008-0000-0B00-00005F0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376" name="Shape 1127">
                  <a:extLst>
                    <a:ext uri="{FF2B5EF4-FFF2-40B4-BE49-F238E27FC236}">
                      <a16:creationId xmlns:a16="http://schemas.microsoft.com/office/drawing/2014/main" id="{00000000-0008-0000-0B00-000060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77" name="Shape 1128">
                  <a:extLst>
                    <a:ext uri="{FF2B5EF4-FFF2-40B4-BE49-F238E27FC236}">
                      <a16:creationId xmlns:a16="http://schemas.microsoft.com/office/drawing/2014/main" id="{00000000-0008-0000-0B00-000061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78" name="Shape 1129">
                  <a:extLst>
                    <a:ext uri="{FF2B5EF4-FFF2-40B4-BE49-F238E27FC236}">
                      <a16:creationId xmlns:a16="http://schemas.microsoft.com/office/drawing/2014/main" id="{00000000-0008-0000-0B00-000062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79" name="Shape 1130">
                  <a:extLst>
                    <a:ext uri="{FF2B5EF4-FFF2-40B4-BE49-F238E27FC236}">
                      <a16:creationId xmlns:a16="http://schemas.microsoft.com/office/drawing/2014/main" id="{00000000-0008-0000-0B00-000063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80" name="Shape 1131">
                  <a:extLst>
                    <a:ext uri="{FF2B5EF4-FFF2-40B4-BE49-F238E27FC236}">
                      <a16:creationId xmlns:a16="http://schemas.microsoft.com/office/drawing/2014/main" id="{00000000-0008-0000-0B00-000064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81" name="Shape 1132">
                  <a:extLst>
                    <a:ext uri="{FF2B5EF4-FFF2-40B4-BE49-F238E27FC236}">
                      <a16:creationId xmlns:a16="http://schemas.microsoft.com/office/drawing/2014/main" id="{00000000-0008-0000-0B00-000065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82" name="Shape 1133">
                  <a:extLst>
                    <a:ext uri="{FF2B5EF4-FFF2-40B4-BE49-F238E27FC236}">
                      <a16:creationId xmlns:a16="http://schemas.microsoft.com/office/drawing/2014/main" id="{00000000-0008-0000-0B00-000066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37</xdr:row>
      <xdr:rowOff>19050</xdr:rowOff>
    </xdr:from>
    <xdr:ext cx="428625" cy="352425"/>
    <xdr:sp macro="" textlink="">
      <xdr:nvSpPr>
        <xdr:cNvPr id="1383" name="Shape 553">
          <a:extLst>
            <a:ext uri="{FF2B5EF4-FFF2-40B4-BE49-F238E27FC236}">
              <a16:creationId xmlns:a16="http://schemas.microsoft.com/office/drawing/2014/main" id="{00000000-0008-0000-0B00-00006705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37</xdr:row>
      <xdr:rowOff>28575</xdr:rowOff>
    </xdr:from>
    <xdr:ext cx="428625" cy="352425"/>
    <xdr:sp macro="" textlink="">
      <xdr:nvSpPr>
        <xdr:cNvPr id="1384" name="Shape 553">
          <a:extLst>
            <a:ext uri="{FF2B5EF4-FFF2-40B4-BE49-F238E27FC236}">
              <a16:creationId xmlns:a16="http://schemas.microsoft.com/office/drawing/2014/main" id="{00000000-0008-0000-0B00-00006805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37</xdr:row>
      <xdr:rowOff>28575</xdr:rowOff>
    </xdr:from>
    <xdr:ext cx="428625" cy="352425"/>
    <xdr:sp macro="" textlink="">
      <xdr:nvSpPr>
        <xdr:cNvPr id="1385" name="Shape 554">
          <a:extLst>
            <a:ext uri="{FF2B5EF4-FFF2-40B4-BE49-F238E27FC236}">
              <a16:creationId xmlns:a16="http://schemas.microsoft.com/office/drawing/2014/main" id="{00000000-0008-0000-0B00-00006905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37</xdr:row>
      <xdr:rowOff>28575</xdr:rowOff>
    </xdr:from>
    <xdr:ext cx="428625" cy="352425"/>
    <xdr:sp macro="" textlink="">
      <xdr:nvSpPr>
        <xdr:cNvPr id="1386" name="Shape 553">
          <a:extLst>
            <a:ext uri="{FF2B5EF4-FFF2-40B4-BE49-F238E27FC236}">
              <a16:creationId xmlns:a16="http://schemas.microsoft.com/office/drawing/2014/main" id="{00000000-0008-0000-0B00-00006A05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37</xdr:row>
      <xdr:rowOff>28575</xdr:rowOff>
    </xdr:from>
    <xdr:ext cx="428625" cy="352425"/>
    <xdr:sp macro="" textlink="">
      <xdr:nvSpPr>
        <xdr:cNvPr id="1387" name="Shape 554">
          <a:extLst>
            <a:ext uri="{FF2B5EF4-FFF2-40B4-BE49-F238E27FC236}">
              <a16:creationId xmlns:a16="http://schemas.microsoft.com/office/drawing/2014/main" id="{00000000-0008-0000-0B00-00006B05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37</xdr:row>
      <xdr:rowOff>28575</xdr:rowOff>
    </xdr:from>
    <xdr:ext cx="428625" cy="352425"/>
    <xdr:sp macro="" textlink="">
      <xdr:nvSpPr>
        <xdr:cNvPr id="1388" name="Shape 553">
          <a:extLst>
            <a:ext uri="{FF2B5EF4-FFF2-40B4-BE49-F238E27FC236}">
              <a16:creationId xmlns:a16="http://schemas.microsoft.com/office/drawing/2014/main" id="{00000000-0008-0000-0B00-00006C05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37</xdr:row>
      <xdr:rowOff>28575</xdr:rowOff>
    </xdr:from>
    <xdr:ext cx="428625" cy="352425"/>
    <xdr:sp macro="" textlink="">
      <xdr:nvSpPr>
        <xdr:cNvPr id="1389" name="Shape 1134">
          <a:extLst>
            <a:ext uri="{FF2B5EF4-FFF2-40B4-BE49-F238E27FC236}">
              <a16:creationId xmlns:a16="http://schemas.microsoft.com/office/drawing/2014/main" id="{00000000-0008-0000-0B00-00006D05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37</xdr:row>
      <xdr:rowOff>28575</xdr:rowOff>
    </xdr:from>
    <xdr:ext cx="428625" cy="352425"/>
    <xdr:sp macro="" textlink="">
      <xdr:nvSpPr>
        <xdr:cNvPr id="1390" name="Shape 556">
          <a:extLst>
            <a:ext uri="{FF2B5EF4-FFF2-40B4-BE49-F238E27FC236}">
              <a16:creationId xmlns:a16="http://schemas.microsoft.com/office/drawing/2014/main" id="{00000000-0008-0000-0B00-00006E05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37</xdr:row>
      <xdr:rowOff>28575</xdr:rowOff>
    </xdr:from>
    <xdr:ext cx="419100" cy="352425"/>
    <xdr:sp macro="" textlink="">
      <xdr:nvSpPr>
        <xdr:cNvPr id="1391" name="Shape 552">
          <a:extLst>
            <a:ext uri="{FF2B5EF4-FFF2-40B4-BE49-F238E27FC236}">
              <a16:creationId xmlns:a16="http://schemas.microsoft.com/office/drawing/2014/main" id="{00000000-0008-0000-0B00-00006F050000}"/>
            </a:ext>
          </a:extLst>
        </xdr:cNvPr>
        <xdr:cNvSpPr/>
      </xdr:nvSpPr>
      <xdr:spPr>
        <a:xfrm>
          <a:off x="5141213" y="3608550"/>
          <a:ext cx="4095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37</xdr:row>
      <xdr:rowOff>28575</xdr:rowOff>
    </xdr:from>
    <xdr:ext cx="428625" cy="352425"/>
    <xdr:sp macro="" textlink="">
      <xdr:nvSpPr>
        <xdr:cNvPr id="1392" name="Shape 553">
          <a:extLst>
            <a:ext uri="{FF2B5EF4-FFF2-40B4-BE49-F238E27FC236}">
              <a16:creationId xmlns:a16="http://schemas.microsoft.com/office/drawing/2014/main" id="{00000000-0008-0000-0B00-00007005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37</xdr:row>
      <xdr:rowOff>28575</xdr:rowOff>
    </xdr:from>
    <xdr:ext cx="428625" cy="352425"/>
    <xdr:sp macro="" textlink="">
      <xdr:nvSpPr>
        <xdr:cNvPr id="1393" name="Shape 553">
          <a:extLst>
            <a:ext uri="{FF2B5EF4-FFF2-40B4-BE49-F238E27FC236}">
              <a16:creationId xmlns:a16="http://schemas.microsoft.com/office/drawing/2014/main" id="{00000000-0008-0000-0B00-00007105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37</xdr:row>
      <xdr:rowOff>28575</xdr:rowOff>
    </xdr:from>
    <xdr:ext cx="419100" cy="352425"/>
    <xdr:sp macro="" textlink="">
      <xdr:nvSpPr>
        <xdr:cNvPr id="1394" name="Shape 846">
          <a:extLst>
            <a:ext uri="{FF2B5EF4-FFF2-40B4-BE49-F238E27FC236}">
              <a16:creationId xmlns:a16="http://schemas.microsoft.com/office/drawing/2014/main" id="{00000000-0008-0000-0B00-000072050000}"/>
            </a:ext>
          </a:extLst>
        </xdr:cNvPr>
        <xdr:cNvSpPr/>
      </xdr:nvSpPr>
      <xdr:spPr>
        <a:xfrm>
          <a:off x="5141213" y="3608550"/>
          <a:ext cx="4095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37</xdr:row>
      <xdr:rowOff>28575</xdr:rowOff>
    </xdr:from>
    <xdr:ext cx="428625" cy="352425"/>
    <xdr:sp macro="" textlink="">
      <xdr:nvSpPr>
        <xdr:cNvPr id="1395" name="Shape 553">
          <a:extLst>
            <a:ext uri="{FF2B5EF4-FFF2-40B4-BE49-F238E27FC236}">
              <a16:creationId xmlns:a16="http://schemas.microsoft.com/office/drawing/2014/main" id="{00000000-0008-0000-0B00-00007305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37</xdr:row>
      <xdr:rowOff>28575</xdr:rowOff>
    </xdr:from>
    <xdr:ext cx="428625" cy="352425"/>
    <xdr:sp macro="" textlink="">
      <xdr:nvSpPr>
        <xdr:cNvPr id="1396" name="Shape 553">
          <a:extLst>
            <a:ext uri="{FF2B5EF4-FFF2-40B4-BE49-F238E27FC236}">
              <a16:creationId xmlns:a16="http://schemas.microsoft.com/office/drawing/2014/main" id="{00000000-0008-0000-0B00-00007405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37</xdr:row>
      <xdr:rowOff>28575</xdr:rowOff>
    </xdr:from>
    <xdr:ext cx="428625" cy="352425"/>
    <xdr:sp macro="" textlink="">
      <xdr:nvSpPr>
        <xdr:cNvPr id="1397" name="Shape 553">
          <a:extLst>
            <a:ext uri="{FF2B5EF4-FFF2-40B4-BE49-F238E27FC236}">
              <a16:creationId xmlns:a16="http://schemas.microsoft.com/office/drawing/2014/main" id="{00000000-0008-0000-0B00-00007505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398" name="Shape 2">
          <a:extLst>
            <a:ext uri="{FF2B5EF4-FFF2-40B4-BE49-F238E27FC236}">
              <a16:creationId xmlns:a16="http://schemas.microsoft.com/office/drawing/2014/main" id="{00000000-0008-0000-0B00-00007605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399" name="Shape 1135">
            <a:extLst>
              <a:ext uri="{FF2B5EF4-FFF2-40B4-BE49-F238E27FC236}">
                <a16:creationId xmlns:a16="http://schemas.microsoft.com/office/drawing/2014/main" id="{00000000-0008-0000-0B00-0000770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400" name="Shape 6">
              <a:extLst>
                <a:ext uri="{FF2B5EF4-FFF2-40B4-BE49-F238E27FC236}">
                  <a16:creationId xmlns:a16="http://schemas.microsoft.com/office/drawing/2014/main" id="{00000000-0008-0000-0B00-000078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01" name="Shape 1136">
              <a:extLst>
                <a:ext uri="{FF2B5EF4-FFF2-40B4-BE49-F238E27FC236}">
                  <a16:creationId xmlns:a16="http://schemas.microsoft.com/office/drawing/2014/main" id="{00000000-0008-0000-0B00-0000790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402" name="Shape 1137">
                <a:extLst>
                  <a:ext uri="{FF2B5EF4-FFF2-40B4-BE49-F238E27FC236}">
                    <a16:creationId xmlns:a16="http://schemas.microsoft.com/office/drawing/2014/main" id="{00000000-0008-0000-0B00-00007A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03" name="Shape 1138">
                <a:extLst>
                  <a:ext uri="{FF2B5EF4-FFF2-40B4-BE49-F238E27FC236}">
                    <a16:creationId xmlns:a16="http://schemas.microsoft.com/office/drawing/2014/main" id="{00000000-0008-0000-0B00-00007B0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404" name="Shape 1139">
                  <a:extLst>
                    <a:ext uri="{FF2B5EF4-FFF2-40B4-BE49-F238E27FC236}">
                      <a16:creationId xmlns:a16="http://schemas.microsoft.com/office/drawing/2014/main" id="{00000000-0008-0000-0B00-00007C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05" name="Shape 1140">
                  <a:extLst>
                    <a:ext uri="{FF2B5EF4-FFF2-40B4-BE49-F238E27FC236}">
                      <a16:creationId xmlns:a16="http://schemas.microsoft.com/office/drawing/2014/main" id="{00000000-0008-0000-0B00-00007D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06" name="Shape 1141">
                  <a:extLst>
                    <a:ext uri="{FF2B5EF4-FFF2-40B4-BE49-F238E27FC236}">
                      <a16:creationId xmlns:a16="http://schemas.microsoft.com/office/drawing/2014/main" id="{00000000-0008-0000-0B00-00007E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07" name="Shape 1142">
                  <a:extLst>
                    <a:ext uri="{FF2B5EF4-FFF2-40B4-BE49-F238E27FC236}">
                      <a16:creationId xmlns:a16="http://schemas.microsoft.com/office/drawing/2014/main" id="{00000000-0008-0000-0B00-00007F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08" name="Shape 1143">
                  <a:extLst>
                    <a:ext uri="{FF2B5EF4-FFF2-40B4-BE49-F238E27FC236}">
                      <a16:creationId xmlns:a16="http://schemas.microsoft.com/office/drawing/2014/main" id="{00000000-0008-0000-0B00-000080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09" name="Shape 1144">
                  <a:extLst>
                    <a:ext uri="{FF2B5EF4-FFF2-40B4-BE49-F238E27FC236}">
                      <a16:creationId xmlns:a16="http://schemas.microsoft.com/office/drawing/2014/main" id="{00000000-0008-0000-0B00-000081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10" name="Shape 1145">
                  <a:extLst>
                    <a:ext uri="{FF2B5EF4-FFF2-40B4-BE49-F238E27FC236}">
                      <a16:creationId xmlns:a16="http://schemas.microsoft.com/office/drawing/2014/main" id="{00000000-0008-0000-0B00-000082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411" name="Shape 2">
          <a:extLst>
            <a:ext uri="{FF2B5EF4-FFF2-40B4-BE49-F238E27FC236}">
              <a16:creationId xmlns:a16="http://schemas.microsoft.com/office/drawing/2014/main" id="{00000000-0008-0000-0B00-00008305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412" name="Shape 1146">
            <a:extLst>
              <a:ext uri="{FF2B5EF4-FFF2-40B4-BE49-F238E27FC236}">
                <a16:creationId xmlns:a16="http://schemas.microsoft.com/office/drawing/2014/main" id="{00000000-0008-0000-0B00-0000840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413" name="Shape 6">
              <a:extLst>
                <a:ext uri="{FF2B5EF4-FFF2-40B4-BE49-F238E27FC236}">
                  <a16:creationId xmlns:a16="http://schemas.microsoft.com/office/drawing/2014/main" id="{00000000-0008-0000-0B00-000085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14" name="Shape 1147">
              <a:extLst>
                <a:ext uri="{FF2B5EF4-FFF2-40B4-BE49-F238E27FC236}">
                  <a16:creationId xmlns:a16="http://schemas.microsoft.com/office/drawing/2014/main" id="{00000000-0008-0000-0B00-0000860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415" name="Shape 1148">
                <a:extLst>
                  <a:ext uri="{FF2B5EF4-FFF2-40B4-BE49-F238E27FC236}">
                    <a16:creationId xmlns:a16="http://schemas.microsoft.com/office/drawing/2014/main" id="{00000000-0008-0000-0B00-000087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16" name="Shape 1149">
                <a:extLst>
                  <a:ext uri="{FF2B5EF4-FFF2-40B4-BE49-F238E27FC236}">
                    <a16:creationId xmlns:a16="http://schemas.microsoft.com/office/drawing/2014/main" id="{00000000-0008-0000-0B00-0000880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1417" name="Shape 1150">
                  <a:extLst>
                    <a:ext uri="{FF2B5EF4-FFF2-40B4-BE49-F238E27FC236}">
                      <a16:creationId xmlns:a16="http://schemas.microsoft.com/office/drawing/2014/main" id="{00000000-0008-0000-0B00-000089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18" name="Shape 1151">
                  <a:extLst>
                    <a:ext uri="{FF2B5EF4-FFF2-40B4-BE49-F238E27FC236}">
                      <a16:creationId xmlns:a16="http://schemas.microsoft.com/office/drawing/2014/main" id="{00000000-0008-0000-0B00-00008A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19" name="Shape 1152">
                  <a:extLst>
                    <a:ext uri="{FF2B5EF4-FFF2-40B4-BE49-F238E27FC236}">
                      <a16:creationId xmlns:a16="http://schemas.microsoft.com/office/drawing/2014/main" id="{00000000-0008-0000-0B00-00008B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20" name="Shape 1153">
                  <a:extLst>
                    <a:ext uri="{FF2B5EF4-FFF2-40B4-BE49-F238E27FC236}">
                      <a16:creationId xmlns:a16="http://schemas.microsoft.com/office/drawing/2014/main" id="{00000000-0008-0000-0B00-00008C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21" name="Shape 1154">
                  <a:extLst>
                    <a:ext uri="{FF2B5EF4-FFF2-40B4-BE49-F238E27FC236}">
                      <a16:creationId xmlns:a16="http://schemas.microsoft.com/office/drawing/2014/main" id="{00000000-0008-0000-0B00-00008D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22" name="Shape 1155">
                  <a:extLst>
                    <a:ext uri="{FF2B5EF4-FFF2-40B4-BE49-F238E27FC236}">
                      <a16:creationId xmlns:a16="http://schemas.microsoft.com/office/drawing/2014/main" id="{00000000-0008-0000-0B00-00008E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23" name="Shape 1156">
                  <a:extLst>
                    <a:ext uri="{FF2B5EF4-FFF2-40B4-BE49-F238E27FC236}">
                      <a16:creationId xmlns:a16="http://schemas.microsoft.com/office/drawing/2014/main" id="{00000000-0008-0000-0B00-00008F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133350</xdr:rowOff>
    </xdr:from>
    <xdr:ext cx="0" cy="161925"/>
    <xdr:grpSp>
      <xdr:nvGrpSpPr>
        <xdr:cNvPr id="1424" name="Shape 2">
          <a:extLst>
            <a:ext uri="{FF2B5EF4-FFF2-40B4-BE49-F238E27FC236}">
              <a16:creationId xmlns:a16="http://schemas.microsoft.com/office/drawing/2014/main" id="{00000000-0008-0000-0B00-000090050000}"/>
            </a:ext>
          </a:extLst>
        </xdr:cNvPr>
        <xdr:cNvGrpSpPr/>
      </xdr:nvGrpSpPr>
      <xdr:grpSpPr>
        <a:xfrm>
          <a:off x="2466975" y="10639425"/>
          <a:ext cx="0" cy="161925"/>
          <a:chOff x="5346000" y="3699038"/>
          <a:chExt cx="0" cy="161925"/>
        </a:xfrm>
      </xdr:grpSpPr>
      <xdr:grpSp>
        <xdr:nvGrpSpPr>
          <xdr:cNvPr id="1425" name="Shape 1157">
            <a:extLst>
              <a:ext uri="{FF2B5EF4-FFF2-40B4-BE49-F238E27FC236}">
                <a16:creationId xmlns:a16="http://schemas.microsoft.com/office/drawing/2014/main" id="{00000000-0008-0000-0B00-0000910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426" name="Shape 6">
              <a:extLst>
                <a:ext uri="{FF2B5EF4-FFF2-40B4-BE49-F238E27FC236}">
                  <a16:creationId xmlns:a16="http://schemas.microsoft.com/office/drawing/2014/main" id="{00000000-0008-0000-0B00-000092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27" name="Shape 1158">
              <a:extLst>
                <a:ext uri="{FF2B5EF4-FFF2-40B4-BE49-F238E27FC236}">
                  <a16:creationId xmlns:a16="http://schemas.microsoft.com/office/drawing/2014/main" id="{00000000-0008-0000-0B00-0000930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428" name="Shape 1159">
                <a:extLst>
                  <a:ext uri="{FF2B5EF4-FFF2-40B4-BE49-F238E27FC236}">
                    <a16:creationId xmlns:a16="http://schemas.microsoft.com/office/drawing/2014/main" id="{00000000-0008-0000-0B00-000094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29" name="Shape 1160">
                <a:extLst>
                  <a:ext uri="{FF2B5EF4-FFF2-40B4-BE49-F238E27FC236}">
                    <a16:creationId xmlns:a16="http://schemas.microsoft.com/office/drawing/2014/main" id="{00000000-0008-0000-0B00-0000950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1430" name="Shape 1161">
                  <a:extLst>
                    <a:ext uri="{FF2B5EF4-FFF2-40B4-BE49-F238E27FC236}">
                      <a16:creationId xmlns:a16="http://schemas.microsoft.com/office/drawing/2014/main" id="{00000000-0008-0000-0B00-000096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31" name="Shape 1162">
                  <a:extLst>
                    <a:ext uri="{FF2B5EF4-FFF2-40B4-BE49-F238E27FC236}">
                      <a16:creationId xmlns:a16="http://schemas.microsoft.com/office/drawing/2014/main" id="{00000000-0008-0000-0B00-000097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32" name="Shape 1163">
                  <a:extLst>
                    <a:ext uri="{FF2B5EF4-FFF2-40B4-BE49-F238E27FC236}">
                      <a16:creationId xmlns:a16="http://schemas.microsoft.com/office/drawing/2014/main" id="{00000000-0008-0000-0B00-000098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33" name="Shape 1164">
                  <a:extLst>
                    <a:ext uri="{FF2B5EF4-FFF2-40B4-BE49-F238E27FC236}">
                      <a16:creationId xmlns:a16="http://schemas.microsoft.com/office/drawing/2014/main" id="{00000000-0008-0000-0B00-000099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34" name="Shape 1165">
                  <a:extLst>
                    <a:ext uri="{FF2B5EF4-FFF2-40B4-BE49-F238E27FC236}">
                      <a16:creationId xmlns:a16="http://schemas.microsoft.com/office/drawing/2014/main" id="{00000000-0008-0000-0B00-00009A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35" name="Shape 1166">
                  <a:extLst>
                    <a:ext uri="{FF2B5EF4-FFF2-40B4-BE49-F238E27FC236}">
                      <a16:creationId xmlns:a16="http://schemas.microsoft.com/office/drawing/2014/main" id="{00000000-0008-0000-0B00-00009B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36" name="Shape 1167">
                  <a:extLst>
                    <a:ext uri="{FF2B5EF4-FFF2-40B4-BE49-F238E27FC236}">
                      <a16:creationId xmlns:a16="http://schemas.microsoft.com/office/drawing/2014/main" id="{00000000-0008-0000-0B00-00009C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133350</xdr:rowOff>
    </xdr:from>
    <xdr:ext cx="0" cy="171450"/>
    <xdr:grpSp>
      <xdr:nvGrpSpPr>
        <xdr:cNvPr id="1437" name="Shape 2">
          <a:extLst>
            <a:ext uri="{FF2B5EF4-FFF2-40B4-BE49-F238E27FC236}">
              <a16:creationId xmlns:a16="http://schemas.microsoft.com/office/drawing/2014/main" id="{00000000-0008-0000-0B00-00009D050000}"/>
            </a:ext>
          </a:extLst>
        </xdr:cNvPr>
        <xdr:cNvGrpSpPr/>
      </xdr:nvGrpSpPr>
      <xdr:grpSpPr>
        <a:xfrm>
          <a:off x="2466975" y="10639425"/>
          <a:ext cx="0" cy="171450"/>
          <a:chOff x="5346000" y="3694275"/>
          <a:chExt cx="0" cy="171450"/>
        </a:xfrm>
      </xdr:grpSpPr>
      <xdr:grpSp>
        <xdr:nvGrpSpPr>
          <xdr:cNvPr id="1438" name="Shape 1168">
            <a:extLst>
              <a:ext uri="{FF2B5EF4-FFF2-40B4-BE49-F238E27FC236}">
                <a16:creationId xmlns:a16="http://schemas.microsoft.com/office/drawing/2014/main" id="{00000000-0008-0000-0B00-00009E05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1439" name="Shape 6">
              <a:extLst>
                <a:ext uri="{FF2B5EF4-FFF2-40B4-BE49-F238E27FC236}">
                  <a16:creationId xmlns:a16="http://schemas.microsoft.com/office/drawing/2014/main" id="{00000000-0008-0000-0B00-00009F05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40" name="Shape 1169">
              <a:extLst>
                <a:ext uri="{FF2B5EF4-FFF2-40B4-BE49-F238E27FC236}">
                  <a16:creationId xmlns:a16="http://schemas.microsoft.com/office/drawing/2014/main" id="{00000000-0008-0000-0B00-0000A005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1441" name="Shape 1170">
                <a:extLst>
                  <a:ext uri="{FF2B5EF4-FFF2-40B4-BE49-F238E27FC236}">
                    <a16:creationId xmlns:a16="http://schemas.microsoft.com/office/drawing/2014/main" id="{00000000-0008-0000-0B00-0000A105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42" name="Shape 1171">
                <a:extLst>
                  <a:ext uri="{FF2B5EF4-FFF2-40B4-BE49-F238E27FC236}">
                    <a16:creationId xmlns:a16="http://schemas.microsoft.com/office/drawing/2014/main" id="{00000000-0008-0000-0B00-0000A205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1443" name="Shape 1172">
                  <a:extLst>
                    <a:ext uri="{FF2B5EF4-FFF2-40B4-BE49-F238E27FC236}">
                      <a16:creationId xmlns:a16="http://schemas.microsoft.com/office/drawing/2014/main" id="{00000000-0008-0000-0B00-0000A3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44" name="Shape 1173">
                  <a:extLst>
                    <a:ext uri="{FF2B5EF4-FFF2-40B4-BE49-F238E27FC236}">
                      <a16:creationId xmlns:a16="http://schemas.microsoft.com/office/drawing/2014/main" id="{00000000-0008-0000-0B00-0000A40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45" name="Shape 1174">
                  <a:extLst>
                    <a:ext uri="{FF2B5EF4-FFF2-40B4-BE49-F238E27FC236}">
                      <a16:creationId xmlns:a16="http://schemas.microsoft.com/office/drawing/2014/main" id="{00000000-0008-0000-0B00-0000A50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46" name="Shape 1175">
                  <a:extLst>
                    <a:ext uri="{FF2B5EF4-FFF2-40B4-BE49-F238E27FC236}">
                      <a16:creationId xmlns:a16="http://schemas.microsoft.com/office/drawing/2014/main" id="{00000000-0008-0000-0B00-0000A60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47" name="Shape 1176">
                  <a:extLst>
                    <a:ext uri="{FF2B5EF4-FFF2-40B4-BE49-F238E27FC236}">
                      <a16:creationId xmlns:a16="http://schemas.microsoft.com/office/drawing/2014/main" id="{00000000-0008-0000-0B00-0000A70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48" name="Shape 1177">
                  <a:extLst>
                    <a:ext uri="{FF2B5EF4-FFF2-40B4-BE49-F238E27FC236}">
                      <a16:creationId xmlns:a16="http://schemas.microsoft.com/office/drawing/2014/main" id="{00000000-0008-0000-0B00-0000A80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49" name="Shape 1178">
                  <a:extLst>
                    <a:ext uri="{FF2B5EF4-FFF2-40B4-BE49-F238E27FC236}">
                      <a16:creationId xmlns:a16="http://schemas.microsoft.com/office/drawing/2014/main" id="{00000000-0008-0000-0B00-0000A90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450" name="Shape 2">
          <a:extLst>
            <a:ext uri="{FF2B5EF4-FFF2-40B4-BE49-F238E27FC236}">
              <a16:creationId xmlns:a16="http://schemas.microsoft.com/office/drawing/2014/main" id="{00000000-0008-0000-0B00-0000AA05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451" name="Shape 1179">
            <a:extLst>
              <a:ext uri="{FF2B5EF4-FFF2-40B4-BE49-F238E27FC236}">
                <a16:creationId xmlns:a16="http://schemas.microsoft.com/office/drawing/2014/main" id="{00000000-0008-0000-0B00-0000AB0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452" name="Shape 6">
              <a:extLst>
                <a:ext uri="{FF2B5EF4-FFF2-40B4-BE49-F238E27FC236}">
                  <a16:creationId xmlns:a16="http://schemas.microsoft.com/office/drawing/2014/main" id="{00000000-0008-0000-0B00-0000AC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53" name="Shape 1180">
              <a:extLst>
                <a:ext uri="{FF2B5EF4-FFF2-40B4-BE49-F238E27FC236}">
                  <a16:creationId xmlns:a16="http://schemas.microsoft.com/office/drawing/2014/main" id="{00000000-0008-0000-0B00-0000AD0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454" name="Shape 1181">
                <a:extLst>
                  <a:ext uri="{FF2B5EF4-FFF2-40B4-BE49-F238E27FC236}">
                    <a16:creationId xmlns:a16="http://schemas.microsoft.com/office/drawing/2014/main" id="{00000000-0008-0000-0B00-0000AE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55" name="Shape 1182">
                <a:extLst>
                  <a:ext uri="{FF2B5EF4-FFF2-40B4-BE49-F238E27FC236}">
                    <a16:creationId xmlns:a16="http://schemas.microsoft.com/office/drawing/2014/main" id="{00000000-0008-0000-0B00-0000AF0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456" name="Shape 1183">
                  <a:extLst>
                    <a:ext uri="{FF2B5EF4-FFF2-40B4-BE49-F238E27FC236}">
                      <a16:creationId xmlns:a16="http://schemas.microsoft.com/office/drawing/2014/main" id="{00000000-0008-0000-0B00-0000B0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57" name="Shape 1184">
                  <a:extLst>
                    <a:ext uri="{FF2B5EF4-FFF2-40B4-BE49-F238E27FC236}">
                      <a16:creationId xmlns:a16="http://schemas.microsoft.com/office/drawing/2014/main" id="{00000000-0008-0000-0B00-0000B1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58" name="Shape 1185">
                  <a:extLst>
                    <a:ext uri="{FF2B5EF4-FFF2-40B4-BE49-F238E27FC236}">
                      <a16:creationId xmlns:a16="http://schemas.microsoft.com/office/drawing/2014/main" id="{00000000-0008-0000-0B00-0000B2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59" name="Shape 1186">
                  <a:extLst>
                    <a:ext uri="{FF2B5EF4-FFF2-40B4-BE49-F238E27FC236}">
                      <a16:creationId xmlns:a16="http://schemas.microsoft.com/office/drawing/2014/main" id="{00000000-0008-0000-0B00-0000B3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60" name="Shape 1187">
                  <a:extLst>
                    <a:ext uri="{FF2B5EF4-FFF2-40B4-BE49-F238E27FC236}">
                      <a16:creationId xmlns:a16="http://schemas.microsoft.com/office/drawing/2014/main" id="{00000000-0008-0000-0B00-0000B4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61" name="Shape 1188">
                  <a:extLst>
                    <a:ext uri="{FF2B5EF4-FFF2-40B4-BE49-F238E27FC236}">
                      <a16:creationId xmlns:a16="http://schemas.microsoft.com/office/drawing/2014/main" id="{00000000-0008-0000-0B00-0000B5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62" name="Shape 1189">
                  <a:extLst>
                    <a:ext uri="{FF2B5EF4-FFF2-40B4-BE49-F238E27FC236}">
                      <a16:creationId xmlns:a16="http://schemas.microsoft.com/office/drawing/2014/main" id="{00000000-0008-0000-0B00-0000B6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463" name="Shape 2">
          <a:extLst>
            <a:ext uri="{FF2B5EF4-FFF2-40B4-BE49-F238E27FC236}">
              <a16:creationId xmlns:a16="http://schemas.microsoft.com/office/drawing/2014/main" id="{00000000-0008-0000-0B00-0000B705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464" name="Shape 1190">
            <a:extLst>
              <a:ext uri="{FF2B5EF4-FFF2-40B4-BE49-F238E27FC236}">
                <a16:creationId xmlns:a16="http://schemas.microsoft.com/office/drawing/2014/main" id="{00000000-0008-0000-0B00-0000B80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465" name="Shape 6">
              <a:extLst>
                <a:ext uri="{FF2B5EF4-FFF2-40B4-BE49-F238E27FC236}">
                  <a16:creationId xmlns:a16="http://schemas.microsoft.com/office/drawing/2014/main" id="{00000000-0008-0000-0B00-0000B9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66" name="Shape 1191">
              <a:extLst>
                <a:ext uri="{FF2B5EF4-FFF2-40B4-BE49-F238E27FC236}">
                  <a16:creationId xmlns:a16="http://schemas.microsoft.com/office/drawing/2014/main" id="{00000000-0008-0000-0B00-0000BA0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467" name="Shape 1192">
                <a:extLst>
                  <a:ext uri="{FF2B5EF4-FFF2-40B4-BE49-F238E27FC236}">
                    <a16:creationId xmlns:a16="http://schemas.microsoft.com/office/drawing/2014/main" id="{00000000-0008-0000-0B00-0000BB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68" name="Shape 1193">
                <a:extLst>
                  <a:ext uri="{FF2B5EF4-FFF2-40B4-BE49-F238E27FC236}">
                    <a16:creationId xmlns:a16="http://schemas.microsoft.com/office/drawing/2014/main" id="{00000000-0008-0000-0B00-0000BC0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469" name="Shape 1194">
                  <a:extLst>
                    <a:ext uri="{FF2B5EF4-FFF2-40B4-BE49-F238E27FC236}">
                      <a16:creationId xmlns:a16="http://schemas.microsoft.com/office/drawing/2014/main" id="{00000000-0008-0000-0B00-0000BD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70" name="Shape 1195">
                  <a:extLst>
                    <a:ext uri="{FF2B5EF4-FFF2-40B4-BE49-F238E27FC236}">
                      <a16:creationId xmlns:a16="http://schemas.microsoft.com/office/drawing/2014/main" id="{00000000-0008-0000-0B00-0000BE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71" name="Shape 1196">
                  <a:extLst>
                    <a:ext uri="{FF2B5EF4-FFF2-40B4-BE49-F238E27FC236}">
                      <a16:creationId xmlns:a16="http://schemas.microsoft.com/office/drawing/2014/main" id="{00000000-0008-0000-0B00-0000BF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72" name="Shape 1197">
                  <a:extLst>
                    <a:ext uri="{FF2B5EF4-FFF2-40B4-BE49-F238E27FC236}">
                      <a16:creationId xmlns:a16="http://schemas.microsoft.com/office/drawing/2014/main" id="{00000000-0008-0000-0B00-0000C0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73" name="Shape 1198">
                  <a:extLst>
                    <a:ext uri="{FF2B5EF4-FFF2-40B4-BE49-F238E27FC236}">
                      <a16:creationId xmlns:a16="http://schemas.microsoft.com/office/drawing/2014/main" id="{00000000-0008-0000-0B00-0000C1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74" name="Shape 1199">
                  <a:extLst>
                    <a:ext uri="{FF2B5EF4-FFF2-40B4-BE49-F238E27FC236}">
                      <a16:creationId xmlns:a16="http://schemas.microsoft.com/office/drawing/2014/main" id="{00000000-0008-0000-0B00-0000C2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75" name="Shape 1200">
                  <a:extLst>
                    <a:ext uri="{FF2B5EF4-FFF2-40B4-BE49-F238E27FC236}">
                      <a16:creationId xmlns:a16="http://schemas.microsoft.com/office/drawing/2014/main" id="{00000000-0008-0000-0B00-0000C3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476" name="Shape 2">
          <a:extLst>
            <a:ext uri="{FF2B5EF4-FFF2-40B4-BE49-F238E27FC236}">
              <a16:creationId xmlns:a16="http://schemas.microsoft.com/office/drawing/2014/main" id="{00000000-0008-0000-0B00-0000C405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477" name="Shape 1201">
            <a:extLst>
              <a:ext uri="{FF2B5EF4-FFF2-40B4-BE49-F238E27FC236}">
                <a16:creationId xmlns:a16="http://schemas.microsoft.com/office/drawing/2014/main" id="{00000000-0008-0000-0B00-0000C50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478" name="Shape 6">
              <a:extLst>
                <a:ext uri="{FF2B5EF4-FFF2-40B4-BE49-F238E27FC236}">
                  <a16:creationId xmlns:a16="http://schemas.microsoft.com/office/drawing/2014/main" id="{00000000-0008-0000-0B00-0000C6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79" name="Shape 1202">
              <a:extLst>
                <a:ext uri="{FF2B5EF4-FFF2-40B4-BE49-F238E27FC236}">
                  <a16:creationId xmlns:a16="http://schemas.microsoft.com/office/drawing/2014/main" id="{00000000-0008-0000-0B00-0000C70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480" name="Shape 1203">
                <a:extLst>
                  <a:ext uri="{FF2B5EF4-FFF2-40B4-BE49-F238E27FC236}">
                    <a16:creationId xmlns:a16="http://schemas.microsoft.com/office/drawing/2014/main" id="{00000000-0008-0000-0B00-0000C8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81" name="Shape 1204">
                <a:extLst>
                  <a:ext uri="{FF2B5EF4-FFF2-40B4-BE49-F238E27FC236}">
                    <a16:creationId xmlns:a16="http://schemas.microsoft.com/office/drawing/2014/main" id="{00000000-0008-0000-0B00-0000C90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482" name="Shape 1205">
                  <a:extLst>
                    <a:ext uri="{FF2B5EF4-FFF2-40B4-BE49-F238E27FC236}">
                      <a16:creationId xmlns:a16="http://schemas.microsoft.com/office/drawing/2014/main" id="{00000000-0008-0000-0B00-0000CA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83" name="Shape 1206">
                  <a:extLst>
                    <a:ext uri="{FF2B5EF4-FFF2-40B4-BE49-F238E27FC236}">
                      <a16:creationId xmlns:a16="http://schemas.microsoft.com/office/drawing/2014/main" id="{00000000-0008-0000-0B00-0000CB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84" name="Shape 1207">
                  <a:extLst>
                    <a:ext uri="{FF2B5EF4-FFF2-40B4-BE49-F238E27FC236}">
                      <a16:creationId xmlns:a16="http://schemas.microsoft.com/office/drawing/2014/main" id="{00000000-0008-0000-0B00-0000CC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85" name="Shape 1208">
                  <a:extLst>
                    <a:ext uri="{FF2B5EF4-FFF2-40B4-BE49-F238E27FC236}">
                      <a16:creationId xmlns:a16="http://schemas.microsoft.com/office/drawing/2014/main" id="{00000000-0008-0000-0B00-0000CD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86" name="Shape 1209">
                  <a:extLst>
                    <a:ext uri="{FF2B5EF4-FFF2-40B4-BE49-F238E27FC236}">
                      <a16:creationId xmlns:a16="http://schemas.microsoft.com/office/drawing/2014/main" id="{00000000-0008-0000-0B00-0000CE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87" name="Shape 1210">
                  <a:extLst>
                    <a:ext uri="{FF2B5EF4-FFF2-40B4-BE49-F238E27FC236}">
                      <a16:creationId xmlns:a16="http://schemas.microsoft.com/office/drawing/2014/main" id="{00000000-0008-0000-0B00-0000CF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88" name="Shape 1211">
                  <a:extLst>
                    <a:ext uri="{FF2B5EF4-FFF2-40B4-BE49-F238E27FC236}">
                      <a16:creationId xmlns:a16="http://schemas.microsoft.com/office/drawing/2014/main" id="{00000000-0008-0000-0B00-0000D0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489" name="Shape 2">
          <a:extLst>
            <a:ext uri="{FF2B5EF4-FFF2-40B4-BE49-F238E27FC236}">
              <a16:creationId xmlns:a16="http://schemas.microsoft.com/office/drawing/2014/main" id="{00000000-0008-0000-0B00-0000D105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490" name="Shape 1212">
            <a:extLst>
              <a:ext uri="{FF2B5EF4-FFF2-40B4-BE49-F238E27FC236}">
                <a16:creationId xmlns:a16="http://schemas.microsoft.com/office/drawing/2014/main" id="{00000000-0008-0000-0B00-0000D20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491" name="Shape 6">
              <a:extLst>
                <a:ext uri="{FF2B5EF4-FFF2-40B4-BE49-F238E27FC236}">
                  <a16:creationId xmlns:a16="http://schemas.microsoft.com/office/drawing/2014/main" id="{00000000-0008-0000-0B00-0000D3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92" name="Shape 1213">
              <a:extLst>
                <a:ext uri="{FF2B5EF4-FFF2-40B4-BE49-F238E27FC236}">
                  <a16:creationId xmlns:a16="http://schemas.microsoft.com/office/drawing/2014/main" id="{00000000-0008-0000-0B00-0000D40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493" name="Shape 1214">
                <a:extLst>
                  <a:ext uri="{FF2B5EF4-FFF2-40B4-BE49-F238E27FC236}">
                    <a16:creationId xmlns:a16="http://schemas.microsoft.com/office/drawing/2014/main" id="{00000000-0008-0000-0B00-0000D5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94" name="Shape 1215">
                <a:extLst>
                  <a:ext uri="{FF2B5EF4-FFF2-40B4-BE49-F238E27FC236}">
                    <a16:creationId xmlns:a16="http://schemas.microsoft.com/office/drawing/2014/main" id="{00000000-0008-0000-0B00-0000D60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495" name="Shape 1216">
                  <a:extLst>
                    <a:ext uri="{FF2B5EF4-FFF2-40B4-BE49-F238E27FC236}">
                      <a16:creationId xmlns:a16="http://schemas.microsoft.com/office/drawing/2014/main" id="{00000000-0008-0000-0B00-0000D7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96" name="Shape 1217">
                  <a:extLst>
                    <a:ext uri="{FF2B5EF4-FFF2-40B4-BE49-F238E27FC236}">
                      <a16:creationId xmlns:a16="http://schemas.microsoft.com/office/drawing/2014/main" id="{00000000-0008-0000-0B00-0000D8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97" name="Shape 1218">
                  <a:extLst>
                    <a:ext uri="{FF2B5EF4-FFF2-40B4-BE49-F238E27FC236}">
                      <a16:creationId xmlns:a16="http://schemas.microsoft.com/office/drawing/2014/main" id="{00000000-0008-0000-0B00-0000D9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98" name="Shape 1219">
                  <a:extLst>
                    <a:ext uri="{FF2B5EF4-FFF2-40B4-BE49-F238E27FC236}">
                      <a16:creationId xmlns:a16="http://schemas.microsoft.com/office/drawing/2014/main" id="{00000000-0008-0000-0B00-0000DA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99" name="Shape 1220">
                  <a:extLst>
                    <a:ext uri="{FF2B5EF4-FFF2-40B4-BE49-F238E27FC236}">
                      <a16:creationId xmlns:a16="http://schemas.microsoft.com/office/drawing/2014/main" id="{00000000-0008-0000-0B00-0000DB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00" name="Shape 1221">
                  <a:extLst>
                    <a:ext uri="{FF2B5EF4-FFF2-40B4-BE49-F238E27FC236}">
                      <a16:creationId xmlns:a16="http://schemas.microsoft.com/office/drawing/2014/main" id="{00000000-0008-0000-0B00-0000DC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01" name="Shape 1222">
                  <a:extLst>
                    <a:ext uri="{FF2B5EF4-FFF2-40B4-BE49-F238E27FC236}">
                      <a16:creationId xmlns:a16="http://schemas.microsoft.com/office/drawing/2014/main" id="{00000000-0008-0000-0B00-0000DD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502" name="Shape 2">
          <a:extLst>
            <a:ext uri="{FF2B5EF4-FFF2-40B4-BE49-F238E27FC236}">
              <a16:creationId xmlns:a16="http://schemas.microsoft.com/office/drawing/2014/main" id="{00000000-0008-0000-0B00-0000DE05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503" name="Shape 1223">
            <a:extLst>
              <a:ext uri="{FF2B5EF4-FFF2-40B4-BE49-F238E27FC236}">
                <a16:creationId xmlns:a16="http://schemas.microsoft.com/office/drawing/2014/main" id="{00000000-0008-0000-0B00-0000DF0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504" name="Shape 6">
              <a:extLst>
                <a:ext uri="{FF2B5EF4-FFF2-40B4-BE49-F238E27FC236}">
                  <a16:creationId xmlns:a16="http://schemas.microsoft.com/office/drawing/2014/main" id="{00000000-0008-0000-0B00-0000E0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05" name="Shape 1224">
              <a:extLst>
                <a:ext uri="{FF2B5EF4-FFF2-40B4-BE49-F238E27FC236}">
                  <a16:creationId xmlns:a16="http://schemas.microsoft.com/office/drawing/2014/main" id="{00000000-0008-0000-0B00-0000E10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506" name="Shape 1225">
                <a:extLst>
                  <a:ext uri="{FF2B5EF4-FFF2-40B4-BE49-F238E27FC236}">
                    <a16:creationId xmlns:a16="http://schemas.microsoft.com/office/drawing/2014/main" id="{00000000-0008-0000-0B00-0000E2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07" name="Shape 1226">
                <a:extLst>
                  <a:ext uri="{FF2B5EF4-FFF2-40B4-BE49-F238E27FC236}">
                    <a16:creationId xmlns:a16="http://schemas.microsoft.com/office/drawing/2014/main" id="{00000000-0008-0000-0B00-0000E30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508" name="Shape 1227">
                  <a:extLst>
                    <a:ext uri="{FF2B5EF4-FFF2-40B4-BE49-F238E27FC236}">
                      <a16:creationId xmlns:a16="http://schemas.microsoft.com/office/drawing/2014/main" id="{00000000-0008-0000-0B00-0000E4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09" name="Shape 1228">
                  <a:extLst>
                    <a:ext uri="{FF2B5EF4-FFF2-40B4-BE49-F238E27FC236}">
                      <a16:creationId xmlns:a16="http://schemas.microsoft.com/office/drawing/2014/main" id="{00000000-0008-0000-0B00-0000E5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10" name="Shape 1229">
                  <a:extLst>
                    <a:ext uri="{FF2B5EF4-FFF2-40B4-BE49-F238E27FC236}">
                      <a16:creationId xmlns:a16="http://schemas.microsoft.com/office/drawing/2014/main" id="{00000000-0008-0000-0B00-0000E6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11" name="Shape 1230">
                  <a:extLst>
                    <a:ext uri="{FF2B5EF4-FFF2-40B4-BE49-F238E27FC236}">
                      <a16:creationId xmlns:a16="http://schemas.microsoft.com/office/drawing/2014/main" id="{00000000-0008-0000-0B00-0000E7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12" name="Shape 1231">
                  <a:extLst>
                    <a:ext uri="{FF2B5EF4-FFF2-40B4-BE49-F238E27FC236}">
                      <a16:creationId xmlns:a16="http://schemas.microsoft.com/office/drawing/2014/main" id="{00000000-0008-0000-0B00-0000E8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13" name="Shape 1232">
                  <a:extLst>
                    <a:ext uri="{FF2B5EF4-FFF2-40B4-BE49-F238E27FC236}">
                      <a16:creationId xmlns:a16="http://schemas.microsoft.com/office/drawing/2014/main" id="{00000000-0008-0000-0B00-0000E9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14" name="Shape 1233">
                  <a:extLst>
                    <a:ext uri="{FF2B5EF4-FFF2-40B4-BE49-F238E27FC236}">
                      <a16:creationId xmlns:a16="http://schemas.microsoft.com/office/drawing/2014/main" id="{00000000-0008-0000-0B00-0000EA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515" name="Shape 2">
          <a:extLst>
            <a:ext uri="{FF2B5EF4-FFF2-40B4-BE49-F238E27FC236}">
              <a16:creationId xmlns:a16="http://schemas.microsoft.com/office/drawing/2014/main" id="{00000000-0008-0000-0B00-0000EB05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516" name="Shape 1234">
            <a:extLst>
              <a:ext uri="{FF2B5EF4-FFF2-40B4-BE49-F238E27FC236}">
                <a16:creationId xmlns:a16="http://schemas.microsoft.com/office/drawing/2014/main" id="{00000000-0008-0000-0B00-0000EC0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517" name="Shape 6">
              <a:extLst>
                <a:ext uri="{FF2B5EF4-FFF2-40B4-BE49-F238E27FC236}">
                  <a16:creationId xmlns:a16="http://schemas.microsoft.com/office/drawing/2014/main" id="{00000000-0008-0000-0B00-0000ED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18" name="Shape 1235">
              <a:extLst>
                <a:ext uri="{FF2B5EF4-FFF2-40B4-BE49-F238E27FC236}">
                  <a16:creationId xmlns:a16="http://schemas.microsoft.com/office/drawing/2014/main" id="{00000000-0008-0000-0B00-0000EE0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519" name="Shape 1236">
                <a:extLst>
                  <a:ext uri="{FF2B5EF4-FFF2-40B4-BE49-F238E27FC236}">
                    <a16:creationId xmlns:a16="http://schemas.microsoft.com/office/drawing/2014/main" id="{00000000-0008-0000-0B00-0000EF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20" name="Shape 1237">
                <a:extLst>
                  <a:ext uri="{FF2B5EF4-FFF2-40B4-BE49-F238E27FC236}">
                    <a16:creationId xmlns:a16="http://schemas.microsoft.com/office/drawing/2014/main" id="{00000000-0008-0000-0B00-0000F00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521" name="Shape 1238">
                  <a:extLst>
                    <a:ext uri="{FF2B5EF4-FFF2-40B4-BE49-F238E27FC236}">
                      <a16:creationId xmlns:a16="http://schemas.microsoft.com/office/drawing/2014/main" id="{00000000-0008-0000-0B00-0000F1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22" name="Shape 1239">
                  <a:extLst>
                    <a:ext uri="{FF2B5EF4-FFF2-40B4-BE49-F238E27FC236}">
                      <a16:creationId xmlns:a16="http://schemas.microsoft.com/office/drawing/2014/main" id="{00000000-0008-0000-0B00-0000F2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23" name="Shape 1240">
                  <a:extLst>
                    <a:ext uri="{FF2B5EF4-FFF2-40B4-BE49-F238E27FC236}">
                      <a16:creationId xmlns:a16="http://schemas.microsoft.com/office/drawing/2014/main" id="{00000000-0008-0000-0B00-0000F3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24" name="Shape 1241">
                  <a:extLst>
                    <a:ext uri="{FF2B5EF4-FFF2-40B4-BE49-F238E27FC236}">
                      <a16:creationId xmlns:a16="http://schemas.microsoft.com/office/drawing/2014/main" id="{00000000-0008-0000-0B00-0000F4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25" name="Shape 1242">
                  <a:extLst>
                    <a:ext uri="{FF2B5EF4-FFF2-40B4-BE49-F238E27FC236}">
                      <a16:creationId xmlns:a16="http://schemas.microsoft.com/office/drawing/2014/main" id="{00000000-0008-0000-0B00-0000F5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26" name="Shape 1243">
                  <a:extLst>
                    <a:ext uri="{FF2B5EF4-FFF2-40B4-BE49-F238E27FC236}">
                      <a16:creationId xmlns:a16="http://schemas.microsoft.com/office/drawing/2014/main" id="{00000000-0008-0000-0B00-0000F6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27" name="Shape 1244">
                  <a:extLst>
                    <a:ext uri="{FF2B5EF4-FFF2-40B4-BE49-F238E27FC236}">
                      <a16:creationId xmlns:a16="http://schemas.microsoft.com/office/drawing/2014/main" id="{00000000-0008-0000-0B00-0000F7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528" name="Shape 2">
          <a:extLst>
            <a:ext uri="{FF2B5EF4-FFF2-40B4-BE49-F238E27FC236}">
              <a16:creationId xmlns:a16="http://schemas.microsoft.com/office/drawing/2014/main" id="{00000000-0008-0000-0B00-0000F805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529" name="Shape 1245">
            <a:extLst>
              <a:ext uri="{FF2B5EF4-FFF2-40B4-BE49-F238E27FC236}">
                <a16:creationId xmlns:a16="http://schemas.microsoft.com/office/drawing/2014/main" id="{00000000-0008-0000-0B00-0000F90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530" name="Shape 6">
              <a:extLst>
                <a:ext uri="{FF2B5EF4-FFF2-40B4-BE49-F238E27FC236}">
                  <a16:creationId xmlns:a16="http://schemas.microsoft.com/office/drawing/2014/main" id="{00000000-0008-0000-0B00-0000FA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31" name="Shape 1246">
              <a:extLst>
                <a:ext uri="{FF2B5EF4-FFF2-40B4-BE49-F238E27FC236}">
                  <a16:creationId xmlns:a16="http://schemas.microsoft.com/office/drawing/2014/main" id="{00000000-0008-0000-0B00-0000FB0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532" name="Shape 1247">
                <a:extLst>
                  <a:ext uri="{FF2B5EF4-FFF2-40B4-BE49-F238E27FC236}">
                    <a16:creationId xmlns:a16="http://schemas.microsoft.com/office/drawing/2014/main" id="{00000000-0008-0000-0B00-0000FC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33" name="Shape 1248">
                <a:extLst>
                  <a:ext uri="{FF2B5EF4-FFF2-40B4-BE49-F238E27FC236}">
                    <a16:creationId xmlns:a16="http://schemas.microsoft.com/office/drawing/2014/main" id="{00000000-0008-0000-0B00-0000FD0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534" name="Shape 1249">
                  <a:extLst>
                    <a:ext uri="{FF2B5EF4-FFF2-40B4-BE49-F238E27FC236}">
                      <a16:creationId xmlns:a16="http://schemas.microsoft.com/office/drawing/2014/main" id="{00000000-0008-0000-0B00-0000FE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35" name="Shape 1250">
                  <a:extLst>
                    <a:ext uri="{FF2B5EF4-FFF2-40B4-BE49-F238E27FC236}">
                      <a16:creationId xmlns:a16="http://schemas.microsoft.com/office/drawing/2014/main" id="{00000000-0008-0000-0B00-0000FF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36" name="Shape 1251">
                  <a:extLst>
                    <a:ext uri="{FF2B5EF4-FFF2-40B4-BE49-F238E27FC236}">
                      <a16:creationId xmlns:a16="http://schemas.microsoft.com/office/drawing/2014/main" id="{00000000-0008-0000-0B00-000000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37" name="Shape 1252">
                  <a:extLst>
                    <a:ext uri="{FF2B5EF4-FFF2-40B4-BE49-F238E27FC236}">
                      <a16:creationId xmlns:a16="http://schemas.microsoft.com/office/drawing/2014/main" id="{00000000-0008-0000-0B00-000001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38" name="Shape 1253">
                  <a:extLst>
                    <a:ext uri="{FF2B5EF4-FFF2-40B4-BE49-F238E27FC236}">
                      <a16:creationId xmlns:a16="http://schemas.microsoft.com/office/drawing/2014/main" id="{00000000-0008-0000-0B00-000002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39" name="Shape 1254">
                  <a:extLst>
                    <a:ext uri="{FF2B5EF4-FFF2-40B4-BE49-F238E27FC236}">
                      <a16:creationId xmlns:a16="http://schemas.microsoft.com/office/drawing/2014/main" id="{00000000-0008-0000-0B00-000003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40" name="Shape 1255">
                  <a:extLst>
                    <a:ext uri="{FF2B5EF4-FFF2-40B4-BE49-F238E27FC236}">
                      <a16:creationId xmlns:a16="http://schemas.microsoft.com/office/drawing/2014/main" id="{00000000-0008-0000-0B00-000004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541" name="Shape 2">
          <a:extLst>
            <a:ext uri="{FF2B5EF4-FFF2-40B4-BE49-F238E27FC236}">
              <a16:creationId xmlns:a16="http://schemas.microsoft.com/office/drawing/2014/main" id="{00000000-0008-0000-0B00-00000506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542" name="Shape 1256">
            <a:extLst>
              <a:ext uri="{FF2B5EF4-FFF2-40B4-BE49-F238E27FC236}">
                <a16:creationId xmlns:a16="http://schemas.microsoft.com/office/drawing/2014/main" id="{00000000-0008-0000-0B00-0000060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543" name="Shape 6">
              <a:extLst>
                <a:ext uri="{FF2B5EF4-FFF2-40B4-BE49-F238E27FC236}">
                  <a16:creationId xmlns:a16="http://schemas.microsoft.com/office/drawing/2014/main" id="{00000000-0008-0000-0B00-000007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44" name="Shape 1257">
              <a:extLst>
                <a:ext uri="{FF2B5EF4-FFF2-40B4-BE49-F238E27FC236}">
                  <a16:creationId xmlns:a16="http://schemas.microsoft.com/office/drawing/2014/main" id="{00000000-0008-0000-0B00-0000080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545" name="Shape 1258">
                <a:extLst>
                  <a:ext uri="{FF2B5EF4-FFF2-40B4-BE49-F238E27FC236}">
                    <a16:creationId xmlns:a16="http://schemas.microsoft.com/office/drawing/2014/main" id="{00000000-0008-0000-0B00-000009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46" name="Shape 1259">
                <a:extLst>
                  <a:ext uri="{FF2B5EF4-FFF2-40B4-BE49-F238E27FC236}">
                    <a16:creationId xmlns:a16="http://schemas.microsoft.com/office/drawing/2014/main" id="{00000000-0008-0000-0B00-00000A0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547" name="Shape 1260">
                  <a:extLst>
                    <a:ext uri="{FF2B5EF4-FFF2-40B4-BE49-F238E27FC236}">
                      <a16:creationId xmlns:a16="http://schemas.microsoft.com/office/drawing/2014/main" id="{00000000-0008-0000-0B00-00000B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48" name="Shape 1261">
                  <a:extLst>
                    <a:ext uri="{FF2B5EF4-FFF2-40B4-BE49-F238E27FC236}">
                      <a16:creationId xmlns:a16="http://schemas.microsoft.com/office/drawing/2014/main" id="{00000000-0008-0000-0B00-00000C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49" name="Shape 1262">
                  <a:extLst>
                    <a:ext uri="{FF2B5EF4-FFF2-40B4-BE49-F238E27FC236}">
                      <a16:creationId xmlns:a16="http://schemas.microsoft.com/office/drawing/2014/main" id="{00000000-0008-0000-0B00-00000D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50" name="Shape 1263">
                  <a:extLst>
                    <a:ext uri="{FF2B5EF4-FFF2-40B4-BE49-F238E27FC236}">
                      <a16:creationId xmlns:a16="http://schemas.microsoft.com/office/drawing/2014/main" id="{00000000-0008-0000-0B00-00000E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51" name="Shape 1264">
                  <a:extLst>
                    <a:ext uri="{FF2B5EF4-FFF2-40B4-BE49-F238E27FC236}">
                      <a16:creationId xmlns:a16="http://schemas.microsoft.com/office/drawing/2014/main" id="{00000000-0008-0000-0B00-00000F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52" name="Shape 1265">
                  <a:extLst>
                    <a:ext uri="{FF2B5EF4-FFF2-40B4-BE49-F238E27FC236}">
                      <a16:creationId xmlns:a16="http://schemas.microsoft.com/office/drawing/2014/main" id="{00000000-0008-0000-0B00-000010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53" name="Shape 1266">
                  <a:extLst>
                    <a:ext uri="{FF2B5EF4-FFF2-40B4-BE49-F238E27FC236}">
                      <a16:creationId xmlns:a16="http://schemas.microsoft.com/office/drawing/2014/main" id="{00000000-0008-0000-0B00-000011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554" name="Shape 2">
          <a:extLst>
            <a:ext uri="{FF2B5EF4-FFF2-40B4-BE49-F238E27FC236}">
              <a16:creationId xmlns:a16="http://schemas.microsoft.com/office/drawing/2014/main" id="{00000000-0008-0000-0B00-00001206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555" name="Shape 1267">
            <a:extLst>
              <a:ext uri="{FF2B5EF4-FFF2-40B4-BE49-F238E27FC236}">
                <a16:creationId xmlns:a16="http://schemas.microsoft.com/office/drawing/2014/main" id="{00000000-0008-0000-0B00-0000130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556" name="Shape 6">
              <a:extLst>
                <a:ext uri="{FF2B5EF4-FFF2-40B4-BE49-F238E27FC236}">
                  <a16:creationId xmlns:a16="http://schemas.microsoft.com/office/drawing/2014/main" id="{00000000-0008-0000-0B00-000014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57" name="Shape 1268">
              <a:extLst>
                <a:ext uri="{FF2B5EF4-FFF2-40B4-BE49-F238E27FC236}">
                  <a16:creationId xmlns:a16="http://schemas.microsoft.com/office/drawing/2014/main" id="{00000000-0008-0000-0B00-0000150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558" name="Shape 1269">
                <a:extLst>
                  <a:ext uri="{FF2B5EF4-FFF2-40B4-BE49-F238E27FC236}">
                    <a16:creationId xmlns:a16="http://schemas.microsoft.com/office/drawing/2014/main" id="{00000000-0008-0000-0B00-000016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59" name="Shape 1270">
                <a:extLst>
                  <a:ext uri="{FF2B5EF4-FFF2-40B4-BE49-F238E27FC236}">
                    <a16:creationId xmlns:a16="http://schemas.microsoft.com/office/drawing/2014/main" id="{00000000-0008-0000-0B00-0000170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560" name="Shape 1271">
                  <a:extLst>
                    <a:ext uri="{FF2B5EF4-FFF2-40B4-BE49-F238E27FC236}">
                      <a16:creationId xmlns:a16="http://schemas.microsoft.com/office/drawing/2014/main" id="{00000000-0008-0000-0B00-000018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61" name="Shape 1272">
                  <a:extLst>
                    <a:ext uri="{FF2B5EF4-FFF2-40B4-BE49-F238E27FC236}">
                      <a16:creationId xmlns:a16="http://schemas.microsoft.com/office/drawing/2014/main" id="{00000000-0008-0000-0B00-000019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62" name="Shape 1273">
                  <a:extLst>
                    <a:ext uri="{FF2B5EF4-FFF2-40B4-BE49-F238E27FC236}">
                      <a16:creationId xmlns:a16="http://schemas.microsoft.com/office/drawing/2014/main" id="{00000000-0008-0000-0B00-00001A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63" name="Shape 1274">
                  <a:extLst>
                    <a:ext uri="{FF2B5EF4-FFF2-40B4-BE49-F238E27FC236}">
                      <a16:creationId xmlns:a16="http://schemas.microsoft.com/office/drawing/2014/main" id="{00000000-0008-0000-0B00-00001B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64" name="Shape 1275">
                  <a:extLst>
                    <a:ext uri="{FF2B5EF4-FFF2-40B4-BE49-F238E27FC236}">
                      <a16:creationId xmlns:a16="http://schemas.microsoft.com/office/drawing/2014/main" id="{00000000-0008-0000-0B00-00001C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65" name="Shape 1276">
                  <a:extLst>
                    <a:ext uri="{FF2B5EF4-FFF2-40B4-BE49-F238E27FC236}">
                      <a16:creationId xmlns:a16="http://schemas.microsoft.com/office/drawing/2014/main" id="{00000000-0008-0000-0B00-00001D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66" name="Shape 1277">
                  <a:extLst>
                    <a:ext uri="{FF2B5EF4-FFF2-40B4-BE49-F238E27FC236}">
                      <a16:creationId xmlns:a16="http://schemas.microsoft.com/office/drawing/2014/main" id="{00000000-0008-0000-0B00-00001E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567" name="Shape 2">
          <a:extLst>
            <a:ext uri="{FF2B5EF4-FFF2-40B4-BE49-F238E27FC236}">
              <a16:creationId xmlns:a16="http://schemas.microsoft.com/office/drawing/2014/main" id="{00000000-0008-0000-0B00-00001F06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568" name="Shape 1278">
            <a:extLst>
              <a:ext uri="{FF2B5EF4-FFF2-40B4-BE49-F238E27FC236}">
                <a16:creationId xmlns:a16="http://schemas.microsoft.com/office/drawing/2014/main" id="{00000000-0008-0000-0B00-0000200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569" name="Shape 6">
              <a:extLst>
                <a:ext uri="{FF2B5EF4-FFF2-40B4-BE49-F238E27FC236}">
                  <a16:creationId xmlns:a16="http://schemas.microsoft.com/office/drawing/2014/main" id="{00000000-0008-0000-0B00-000021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70" name="Shape 1279">
              <a:extLst>
                <a:ext uri="{FF2B5EF4-FFF2-40B4-BE49-F238E27FC236}">
                  <a16:creationId xmlns:a16="http://schemas.microsoft.com/office/drawing/2014/main" id="{00000000-0008-0000-0B00-0000220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571" name="Shape 1280">
                <a:extLst>
                  <a:ext uri="{FF2B5EF4-FFF2-40B4-BE49-F238E27FC236}">
                    <a16:creationId xmlns:a16="http://schemas.microsoft.com/office/drawing/2014/main" id="{00000000-0008-0000-0B00-000023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72" name="Shape 1281">
                <a:extLst>
                  <a:ext uri="{FF2B5EF4-FFF2-40B4-BE49-F238E27FC236}">
                    <a16:creationId xmlns:a16="http://schemas.microsoft.com/office/drawing/2014/main" id="{00000000-0008-0000-0B00-0000240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573" name="Shape 1282">
                  <a:extLst>
                    <a:ext uri="{FF2B5EF4-FFF2-40B4-BE49-F238E27FC236}">
                      <a16:creationId xmlns:a16="http://schemas.microsoft.com/office/drawing/2014/main" id="{00000000-0008-0000-0B00-000025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74" name="Shape 1283">
                  <a:extLst>
                    <a:ext uri="{FF2B5EF4-FFF2-40B4-BE49-F238E27FC236}">
                      <a16:creationId xmlns:a16="http://schemas.microsoft.com/office/drawing/2014/main" id="{00000000-0008-0000-0B00-000026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75" name="Shape 1284">
                  <a:extLst>
                    <a:ext uri="{FF2B5EF4-FFF2-40B4-BE49-F238E27FC236}">
                      <a16:creationId xmlns:a16="http://schemas.microsoft.com/office/drawing/2014/main" id="{00000000-0008-0000-0B00-000027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76" name="Shape 1285">
                  <a:extLst>
                    <a:ext uri="{FF2B5EF4-FFF2-40B4-BE49-F238E27FC236}">
                      <a16:creationId xmlns:a16="http://schemas.microsoft.com/office/drawing/2014/main" id="{00000000-0008-0000-0B00-000028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77" name="Shape 1286">
                  <a:extLst>
                    <a:ext uri="{FF2B5EF4-FFF2-40B4-BE49-F238E27FC236}">
                      <a16:creationId xmlns:a16="http://schemas.microsoft.com/office/drawing/2014/main" id="{00000000-0008-0000-0B00-000029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78" name="Shape 1287">
                  <a:extLst>
                    <a:ext uri="{FF2B5EF4-FFF2-40B4-BE49-F238E27FC236}">
                      <a16:creationId xmlns:a16="http://schemas.microsoft.com/office/drawing/2014/main" id="{00000000-0008-0000-0B00-00002A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79" name="Shape 1288">
                  <a:extLst>
                    <a:ext uri="{FF2B5EF4-FFF2-40B4-BE49-F238E27FC236}">
                      <a16:creationId xmlns:a16="http://schemas.microsoft.com/office/drawing/2014/main" id="{00000000-0008-0000-0B00-00002B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580" name="Shape 2">
          <a:extLst>
            <a:ext uri="{FF2B5EF4-FFF2-40B4-BE49-F238E27FC236}">
              <a16:creationId xmlns:a16="http://schemas.microsoft.com/office/drawing/2014/main" id="{00000000-0008-0000-0B00-00002C06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581" name="Shape 1289">
            <a:extLst>
              <a:ext uri="{FF2B5EF4-FFF2-40B4-BE49-F238E27FC236}">
                <a16:creationId xmlns:a16="http://schemas.microsoft.com/office/drawing/2014/main" id="{00000000-0008-0000-0B00-00002D0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582" name="Shape 6">
              <a:extLst>
                <a:ext uri="{FF2B5EF4-FFF2-40B4-BE49-F238E27FC236}">
                  <a16:creationId xmlns:a16="http://schemas.microsoft.com/office/drawing/2014/main" id="{00000000-0008-0000-0B00-00002E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83" name="Shape 1290">
              <a:extLst>
                <a:ext uri="{FF2B5EF4-FFF2-40B4-BE49-F238E27FC236}">
                  <a16:creationId xmlns:a16="http://schemas.microsoft.com/office/drawing/2014/main" id="{00000000-0008-0000-0B00-00002F0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584" name="Shape 1291">
                <a:extLst>
                  <a:ext uri="{FF2B5EF4-FFF2-40B4-BE49-F238E27FC236}">
                    <a16:creationId xmlns:a16="http://schemas.microsoft.com/office/drawing/2014/main" id="{00000000-0008-0000-0B00-000030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85" name="Shape 1292">
                <a:extLst>
                  <a:ext uri="{FF2B5EF4-FFF2-40B4-BE49-F238E27FC236}">
                    <a16:creationId xmlns:a16="http://schemas.microsoft.com/office/drawing/2014/main" id="{00000000-0008-0000-0B00-0000310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586" name="Shape 1293">
                  <a:extLst>
                    <a:ext uri="{FF2B5EF4-FFF2-40B4-BE49-F238E27FC236}">
                      <a16:creationId xmlns:a16="http://schemas.microsoft.com/office/drawing/2014/main" id="{00000000-0008-0000-0B00-000032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87" name="Shape 1294">
                  <a:extLst>
                    <a:ext uri="{FF2B5EF4-FFF2-40B4-BE49-F238E27FC236}">
                      <a16:creationId xmlns:a16="http://schemas.microsoft.com/office/drawing/2014/main" id="{00000000-0008-0000-0B00-000033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88" name="Shape 1295">
                  <a:extLst>
                    <a:ext uri="{FF2B5EF4-FFF2-40B4-BE49-F238E27FC236}">
                      <a16:creationId xmlns:a16="http://schemas.microsoft.com/office/drawing/2014/main" id="{00000000-0008-0000-0B00-000034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89" name="Shape 1296">
                  <a:extLst>
                    <a:ext uri="{FF2B5EF4-FFF2-40B4-BE49-F238E27FC236}">
                      <a16:creationId xmlns:a16="http://schemas.microsoft.com/office/drawing/2014/main" id="{00000000-0008-0000-0B00-000035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90" name="Shape 1297">
                  <a:extLst>
                    <a:ext uri="{FF2B5EF4-FFF2-40B4-BE49-F238E27FC236}">
                      <a16:creationId xmlns:a16="http://schemas.microsoft.com/office/drawing/2014/main" id="{00000000-0008-0000-0B00-000036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91" name="Shape 1298">
                  <a:extLst>
                    <a:ext uri="{FF2B5EF4-FFF2-40B4-BE49-F238E27FC236}">
                      <a16:creationId xmlns:a16="http://schemas.microsoft.com/office/drawing/2014/main" id="{00000000-0008-0000-0B00-000037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92" name="Shape 1299">
                  <a:extLst>
                    <a:ext uri="{FF2B5EF4-FFF2-40B4-BE49-F238E27FC236}">
                      <a16:creationId xmlns:a16="http://schemas.microsoft.com/office/drawing/2014/main" id="{00000000-0008-0000-0B00-000038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593" name="Shape 2">
          <a:extLst>
            <a:ext uri="{FF2B5EF4-FFF2-40B4-BE49-F238E27FC236}">
              <a16:creationId xmlns:a16="http://schemas.microsoft.com/office/drawing/2014/main" id="{00000000-0008-0000-0B00-00003906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594" name="Shape 1300">
            <a:extLst>
              <a:ext uri="{FF2B5EF4-FFF2-40B4-BE49-F238E27FC236}">
                <a16:creationId xmlns:a16="http://schemas.microsoft.com/office/drawing/2014/main" id="{00000000-0008-0000-0B00-00003A0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595" name="Shape 6">
              <a:extLst>
                <a:ext uri="{FF2B5EF4-FFF2-40B4-BE49-F238E27FC236}">
                  <a16:creationId xmlns:a16="http://schemas.microsoft.com/office/drawing/2014/main" id="{00000000-0008-0000-0B00-00003B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96" name="Shape 1301">
              <a:extLst>
                <a:ext uri="{FF2B5EF4-FFF2-40B4-BE49-F238E27FC236}">
                  <a16:creationId xmlns:a16="http://schemas.microsoft.com/office/drawing/2014/main" id="{00000000-0008-0000-0B00-00003C0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597" name="Shape 1302">
                <a:extLst>
                  <a:ext uri="{FF2B5EF4-FFF2-40B4-BE49-F238E27FC236}">
                    <a16:creationId xmlns:a16="http://schemas.microsoft.com/office/drawing/2014/main" id="{00000000-0008-0000-0B00-00003D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98" name="Shape 1303">
                <a:extLst>
                  <a:ext uri="{FF2B5EF4-FFF2-40B4-BE49-F238E27FC236}">
                    <a16:creationId xmlns:a16="http://schemas.microsoft.com/office/drawing/2014/main" id="{00000000-0008-0000-0B00-00003E0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599" name="Shape 1304">
                  <a:extLst>
                    <a:ext uri="{FF2B5EF4-FFF2-40B4-BE49-F238E27FC236}">
                      <a16:creationId xmlns:a16="http://schemas.microsoft.com/office/drawing/2014/main" id="{00000000-0008-0000-0B00-00003F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600" name="Shape 1305">
                  <a:extLst>
                    <a:ext uri="{FF2B5EF4-FFF2-40B4-BE49-F238E27FC236}">
                      <a16:creationId xmlns:a16="http://schemas.microsoft.com/office/drawing/2014/main" id="{00000000-0008-0000-0B00-000040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01" name="Shape 1306">
                  <a:extLst>
                    <a:ext uri="{FF2B5EF4-FFF2-40B4-BE49-F238E27FC236}">
                      <a16:creationId xmlns:a16="http://schemas.microsoft.com/office/drawing/2014/main" id="{00000000-0008-0000-0B00-000041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02" name="Shape 1307">
                  <a:extLst>
                    <a:ext uri="{FF2B5EF4-FFF2-40B4-BE49-F238E27FC236}">
                      <a16:creationId xmlns:a16="http://schemas.microsoft.com/office/drawing/2014/main" id="{00000000-0008-0000-0B00-000042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03" name="Shape 1308">
                  <a:extLst>
                    <a:ext uri="{FF2B5EF4-FFF2-40B4-BE49-F238E27FC236}">
                      <a16:creationId xmlns:a16="http://schemas.microsoft.com/office/drawing/2014/main" id="{00000000-0008-0000-0B00-000043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04" name="Shape 1309">
                  <a:extLst>
                    <a:ext uri="{FF2B5EF4-FFF2-40B4-BE49-F238E27FC236}">
                      <a16:creationId xmlns:a16="http://schemas.microsoft.com/office/drawing/2014/main" id="{00000000-0008-0000-0B00-000044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05" name="Shape 1310">
                  <a:extLst>
                    <a:ext uri="{FF2B5EF4-FFF2-40B4-BE49-F238E27FC236}">
                      <a16:creationId xmlns:a16="http://schemas.microsoft.com/office/drawing/2014/main" id="{00000000-0008-0000-0B00-000045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606" name="Shape 2">
          <a:extLst>
            <a:ext uri="{FF2B5EF4-FFF2-40B4-BE49-F238E27FC236}">
              <a16:creationId xmlns:a16="http://schemas.microsoft.com/office/drawing/2014/main" id="{00000000-0008-0000-0B00-00004606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607" name="Shape 1311">
            <a:extLst>
              <a:ext uri="{FF2B5EF4-FFF2-40B4-BE49-F238E27FC236}">
                <a16:creationId xmlns:a16="http://schemas.microsoft.com/office/drawing/2014/main" id="{00000000-0008-0000-0B00-0000470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608" name="Shape 6">
              <a:extLst>
                <a:ext uri="{FF2B5EF4-FFF2-40B4-BE49-F238E27FC236}">
                  <a16:creationId xmlns:a16="http://schemas.microsoft.com/office/drawing/2014/main" id="{00000000-0008-0000-0B00-000048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09" name="Shape 1312">
              <a:extLst>
                <a:ext uri="{FF2B5EF4-FFF2-40B4-BE49-F238E27FC236}">
                  <a16:creationId xmlns:a16="http://schemas.microsoft.com/office/drawing/2014/main" id="{00000000-0008-0000-0B00-0000490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610" name="Shape 1313">
                <a:extLst>
                  <a:ext uri="{FF2B5EF4-FFF2-40B4-BE49-F238E27FC236}">
                    <a16:creationId xmlns:a16="http://schemas.microsoft.com/office/drawing/2014/main" id="{00000000-0008-0000-0B00-00004A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11" name="Shape 1314">
                <a:extLst>
                  <a:ext uri="{FF2B5EF4-FFF2-40B4-BE49-F238E27FC236}">
                    <a16:creationId xmlns:a16="http://schemas.microsoft.com/office/drawing/2014/main" id="{00000000-0008-0000-0B00-00004B0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612" name="Shape 1315">
                  <a:extLst>
                    <a:ext uri="{FF2B5EF4-FFF2-40B4-BE49-F238E27FC236}">
                      <a16:creationId xmlns:a16="http://schemas.microsoft.com/office/drawing/2014/main" id="{00000000-0008-0000-0B00-00004C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613" name="Shape 1316">
                  <a:extLst>
                    <a:ext uri="{FF2B5EF4-FFF2-40B4-BE49-F238E27FC236}">
                      <a16:creationId xmlns:a16="http://schemas.microsoft.com/office/drawing/2014/main" id="{00000000-0008-0000-0B00-00004D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14" name="Shape 1317">
                  <a:extLst>
                    <a:ext uri="{FF2B5EF4-FFF2-40B4-BE49-F238E27FC236}">
                      <a16:creationId xmlns:a16="http://schemas.microsoft.com/office/drawing/2014/main" id="{00000000-0008-0000-0B00-00004E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15" name="Shape 1318">
                  <a:extLst>
                    <a:ext uri="{FF2B5EF4-FFF2-40B4-BE49-F238E27FC236}">
                      <a16:creationId xmlns:a16="http://schemas.microsoft.com/office/drawing/2014/main" id="{00000000-0008-0000-0B00-00004F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16" name="Shape 1319">
                  <a:extLst>
                    <a:ext uri="{FF2B5EF4-FFF2-40B4-BE49-F238E27FC236}">
                      <a16:creationId xmlns:a16="http://schemas.microsoft.com/office/drawing/2014/main" id="{00000000-0008-0000-0B00-000050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17" name="Shape 1320">
                  <a:extLst>
                    <a:ext uri="{FF2B5EF4-FFF2-40B4-BE49-F238E27FC236}">
                      <a16:creationId xmlns:a16="http://schemas.microsoft.com/office/drawing/2014/main" id="{00000000-0008-0000-0B00-000051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18" name="Shape 1321">
                  <a:extLst>
                    <a:ext uri="{FF2B5EF4-FFF2-40B4-BE49-F238E27FC236}">
                      <a16:creationId xmlns:a16="http://schemas.microsoft.com/office/drawing/2014/main" id="{00000000-0008-0000-0B00-000052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619" name="Shape 2">
          <a:extLst>
            <a:ext uri="{FF2B5EF4-FFF2-40B4-BE49-F238E27FC236}">
              <a16:creationId xmlns:a16="http://schemas.microsoft.com/office/drawing/2014/main" id="{00000000-0008-0000-0B00-00005306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620" name="Shape 1322">
            <a:extLst>
              <a:ext uri="{FF2B5EF4-FFF2-40B4-BE49-F238E27FC236}">
                <a16:creationId xmlns:a16="http://schemas.microsoft.com/office/drawing/2014/main" id="{00000000-0008-0000-0B00-0000540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621" name="Shape 6">
              <a:extLst>
                <a:ext uri="{FF2B5EF4-FFF2-40B4-BE49-F238E27FC236}">
                  <a16:creationId xmlns:a16="http://schemas.microsoft.com/office/drawing/2014/main" id="{00000000-0008-0000-0B00-000055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22" name="Shape 1323">
              <a:extLst>
                <a:ext uri="{FF2B5EF4-FFF2-40B4-BE49-F238E27FC236}">
                  <a16:creationId xmlns:a16="http://schemas.microsoft.com/office/drawing/2014/main" id="{00000000-0008-0000-0B00-0000560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623" name="Shape 1324">
                <a:extLst>
                  <a:ext uri="{FF2B5EF4-FFF2-40B4-BE49-F238E27FC236}">
                    <a16:creationId xmlns:a16="http://schemas.microsoft.com/office/drawing/2014/main" id="{00000000-0008-0000-0B00-000057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24" name="Shape 1325">
                <a:extLst>
                  <a:ext uri="{FF2B5EF4-FFF2-40B4-BE49-F238E27FC236}">
                    <a16:creationId xmlns:a16="http://schemas.microsoft.com/office/drawing/2014/main" id="{00000000-0008-0000-0B00-0000580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625" name="Shape 1326">
                  <a:extLst>
                    <a:ext uri="{FF2B5EF4-FFF2-40B4-BE49-F238E27FC236}">
                      <a16:creationId xmlns:a16="http://schemas.microsoft.com/office/drawing/2014/main" id="{00000000-0008-0000-0B00-000059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626" name="Shape 1327">
                  <a:extLst>
                    <a:ext uri="{FF2B5EF4-FFF2-40B4-BE49-F238E27FC236}">
                      <a16:creationId xmlns:a16="http://schemas.microsoft.com/office/drawing/2014/main" id="{00000000-0008-0000-0B00-00005A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27" name="Shape 1328">
                  <a:extLst>
                    <a:ext uri="{FF2B5EF4-FFF2-40B4-BE49-F238E27FC236}">
                      <a16:creationId xmlns:a16="http://schemas.microsoft.com/office/drawing/2014/main" id="{00000000-0008-0000-0B00-00005B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28" name="Shape 1329">
                  <a:extLst>
                    <a:ext uri="{FF2B5EF4-FFF2-40B4-BE49-F238E27FC236}">
                      <a16:creationId xmlns:a16="http://schemas.microsoft.com/office/drawing/2014/main" id="{00000000-0008-0000-0B00-00005C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29" name="Shape 1330">
                  <a:extLst>
                    <a:ext uri="{FF2B5EF4-FFF2-40B4-BE49-F238E27FC236}">
                      <a16:creationId xmlns:a16="http://schemas.microsoft.com/office/drawing/2014/main" id="{00000000-0008-0000-0B00-00005D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30" name="Shape 1331">
                  <a:extLst>
                    <a:ext uri="{FF2B5EF4-FFF2-40B4-BE49-F238E27FC236}">
                      <a16:creationId xmlns:a16="http://schemas.microsoft.com/office/drawing/2014/main" id="{00000000-0008-0000-0B00-00005E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31" name="Shape 1332">
                  <a:extLst>
                    <a:ext uri="{FF2B5EF4-FFF2-40B4-BE49-F238E27FC236}">
                      <a16:creationId xmlns:a16="http://schemas.microsoft.com/office/drawing/2014/main" id="{00000000-0008-0000-0B00-00005F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632" name="Shape 2">
          <a:extLst>
            <a:ext uri="{FF2B5EF4-FFF2-40B4-BE49-F238E27FC236}">
              <a16:creationId xmlns:a16="http://schemas.microsoft.com/office/drawing/2014/main" id="{00000000-0008-0000-0B00-00006006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633" name="Shape 1333">
            <a:extLst>
              <a:ext uri="{FF2B5EF4-FFF2-40B4-BE49-F238E27FC236}">
                <a16:creationId xmlns:a16="http://schemas.microsoft.com/office/drawing/2014/main" id="{00000000-0008-0000-0B00-0000610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634" name="Shape 6">
              <a:extLst>
                <a:ext uri="{FF2B5EF4-FFF2-40B4-BE49-F238E27FC236}">
                  <a16:creationId xmlns:a16="http://schemas.microsoft.com/office/drawing/2014/main" id="{00000000-0008-0000-0B00-000062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35" name="Shape 1334">
              <a:extLst>
                <a:ext uri="{FF2B5EF4-FFF2-40B4-BE49-F238E27FC236}">
                  <a16:creationId xmlns:a16="http://schemas.microsoft.com/office/drawing/2014/main" id="{00000000-0008-0000-0B00-0000630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636" name="Shape 1335">
                <a:extLst>
                  <a:ext uri="{FF2B5EF4-FFF2-40B4-BE49-F238E27FC236}">
                    <a16:creationId xmlns:a16="http://schemas.microsoft.com/office/drawing/2014/main" id="{00000000-0008-0000-0B00-000064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37" name="Shape 1336">
                <a:extLst>
                  <a:ext uri="{FF2B5EF4-FFF2-40B4-BE49-F238E27FC236}">
                    <a16:creationId xmlns:a16="http://schemas.microsoft.com/office/drawing/2014/main" id="{00000000-0008-0000-0B00-0000650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638" name="Shape 1337">
                  <a:extLst>
                    <a:ext uri="{FF2B5EF4-FFF2-40B4-BE49-F238E27FC236}">
                      <a16:creationId xmlns:a16="http://schemas.microsoft.com/office/drawing/2014/main" id="{00000000-0008-0000-0B00-000066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639" name="Shape 1338">
                  <a:extLst>
                    <a:ext uri="{FF2B5EF4-FFF2-40B4-BE49-F238E27FC236}">
                      <a16:creationId xmlns:a16="http://schemas.microsoft.com/office/drawing/2014/main" id="{00000000-0008-0000-0B00-000067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40" name="Shape 1339">
                  <a:extLst>
                    <a:ext uri="{FF2B5EF4-FFF2-40B4-BE49-F238E27FC236}">
                      <a16:creationId xmlns:a16="http://schemas.microsoft.com/office/drawing/2014/main" id="{00000000-0008-0000-0B00-000068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41" name="Shape 1340">
                  <a:extLst>
                    <a:ext uri="{FF2B5EF4-FFF2-40B4-BE49-F238E27FC236}">
                      <a16:creationId xmlns:a16="http://schemas.microsoft.com/office/drawing/2014/main" id="{00000000-0008-0000-0B00-000069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42" name="Shape 1341">
                  <a:extLst>
                    <a:ext uri="{FF2B5EF4-FFF2-40B4-BE49-F238E27FC236}">
                      <a16:creationId xmlns:a16="http://schemas.microsoft.com/office/drawing/2014/main" id="{00000000-0008-0000-0B00-00006A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43" name="Shape 1342">
                  <a:extLst>
                    <a:ext uri="{FF2B5EF4-FFF2-40B4-BE49-F238E27FC236}">
                      <a16:creationId xmlns:a16="http://schemas.microsoft.com/office/drawing/2014/main" id="{00000000-0008-0000-0B00-00006B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44" name="Shape 1343">
                  <a:extLst>
                    <a:ext uri="{FF2B5EF4-FFF2-40B4-BE49-F238E27FC236}">
                      <a16:creationId xmlns:a16="http://schemas.microsoft.com/office/drawing/2014/main" id="{00000000-0008-0000-0B00-00006C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645" name="Shape 2">
          <a:extLst>
            <a:ext uri="{FF2B5EF4-FFF2-40B4-BE49-F238E27FC236}">
              <a16:creationId xmlns:a16="http://schemas.microsoft.com/office/drawing/2014/main" id="{00000000-0008-0000-0B00-00006D06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646" name="Shape 1344">
            <a:extLst>
              <a:ext uri="{FF2B5EF4-FFF2-40B4-BE49-F238E27FC236}">
                <a16:creationId xmlns:a16="http://schemas.microsoft.com/office/drawing/2014/main" id="{00000000-0008-0000-0B00-00006E0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647" name="Shape 6">
              <a:extLst>
                <a:ext uri="{FF2B5EF4-FFF2-40B4-BE49-F238E27FC236}">
                  <a16:creationId xmlns:a16="http://schemas.microsoft.com/office/drawing/2014/main" id="{00000000-0008-0000-0B00-00006F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48" name="Shape 1345">
              <a:extLst>
                <a:ext uri="{FF2B5EF4-FFF2-40B4-BE49-F238E27FC236}">
                  <a16:creationId xmlns:a16="http://schemas.microsoft.com/office/drawing/2014/main" id="{00000000-0008-0000-0B00-0000700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649" name="Shape 1346">
                <a:extLst>
                  <a:ext uri="{FF2B5EF4-FFF2-40B4-BE49-F238E27FC236}">
                    <a16:creationId xmlns:a16="http://schemas.microsoft.com/office/drawing/2014/main" id="{00000000-0008-0000-0B00-000071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50" name="Shape 1347">
                <a:extLst>
                  <a:ext uri="{FF2B5EF4-FFF2-40B4-BE49-F238E27FC236}">
                    <a16:creationId xmlns:a16="http://schemas.microsoft.com/office/drawing/2014/main" id="{00000000-0008-0000-0B00-0000720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651" name="Shape 1348">
                  <a:extLst>
                    <a:ext uri="{FF2B5EF4-FFF2-40B4-BE49-F238E27FC236}">
                      <a16:creationId xmlns:a16="http://schemas.microsoft.com/office/drawing/2014/main" id="{00000000-0008-0000-0B00-000073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652" name="Shape 1349">
                  <a:extLst>
                    <a:ext uri="{FF2B5EF4-FFF2-40B4-BE49-F238E27FC236}">
                      <a16:creationId xmlns:a16="http://schemas.microsoft.com/office/drawing/2014/main" id="{00000000-0008-0000-0B00-000074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53" name="Shape 1350">
                  <a:extLst>
                    <a:ext uri="{FF2B5EF4-FFF2-40B4-BE49-F238E27FC236}">
                      <a16:creationId xmlns:a16="http://schemas.microsoft.com/office/drawing/2014/main" id="{00000000-0008-0000-0B00-000075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54" name="Shape 1351">
                  <a:extLst>
                    <a:ext uri="{FF2B5EF4-FFF2-40B4-BE49-F238E27FC236}">
                      <a16:creationId xmlns:a16="http://schemas.microsoft.com/office/drawing/2014/main" id="{00000000-0008-0000-0B00-000076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55" name="Shape 1352">
                  <a:extLst>
                    <a:ext uri="{FF2B5EF4-FFF2-40B4-BE49-F238E27FC236}">
                      <a16:creationId xmlns:a16="http://schemas.microsoft.com/office/drawing/2014/main" id="{00000000-0008-0000-0B00-000077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56" name="Shape 1353">
                  <a:extLst>
                    <a:ext uri="{FF2B5EF4-FFF2-40B4-BE49-F238E27FC236}">
                      <a16:creationId xmlns:a16="http://schemas.microsoft.com/office/drawing/2014/main" id="{00000000-0008-0000-0B00-000078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57" name="Shape 1354">
                  <a:extLst>
                    <a:ext uri="{FF2B5EF4-FFF2-40B4-BE49-F238E27FC236}">
                      <a16:creationId xmlns:a16="http://schemas.microsoft.com/office/drawing/2014/main" id="{00000000-0008-0000-0B00-000079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658" name="Shape 2">
          <a:extLst>
            <a:ext uri="{FF2B5EF4-FFF2-40B4-BE49-F238E27FC236}">
              <a16:creationId xmlns:a16="http://schemas.microsoft.com/office/drawing/2014/main" id="{00000000-0008-0000-0B00-00007A06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659" name="Shape 1355">
            <a:extLst>
              <a:ext uri="{FF2B5EF4-FFF2-40B4-BE49-F238E27FC236}">
                <a16:creationId xmlns:a16="http://schemas.microsoft.com/office/drawing/2014/main" id="{00000000-0008-0000-0B00-00007B0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660" name="Shape 6">
              <a:extLst>
                <a:ext uri="{FF2B5EF4-FFF2-40B4-BE49-F238E27FC236}">
                  <a16:creationId xmlns:a16="http://schemas.microsoft.com/office/drawing/2014/main" id="{00000000-0008-0000-0B00-00007C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61" name="Shape 1356">
              <a:extLst>
                <a:ext uri="{FF2B5EF4-FFF2-40B4-BE49-F238E27FC236}">
                  <a16:creationId xmlns:a16="http://schemas.microsoft.com/office/drawing/2014/main" id="{00000000-0008-0000-0B00-00007D0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662" name="Shape 1357">
                <a:extLst>
                  <a:ext uri="{FF2B5EF4-FFF2-40B4-BE49-F238E27FC236}">
                    <a16:creationId xmlns:a16="http://schemas.microsoft.com/office/drawing/2014/main" id="{00000000-0008-0000-0B00-00007E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63" name="Shape 1358">
                <a:extLst>
                  <a:ext uri="{FF2B5EF4-FFF2-40B4-BE49-F238E27FC236}">
                    <a16:creationId xmlns:a16="http://schemas.microsoft.com/office/drawing/2014/main" id="{00000000-0008-0000-0B00-00007F0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664" name="Shape 1359">
                  <a:extLst>
                    <a:ext uri="{FF2B5EF4-FFF2-40B4-BE49-F238E27FC236}">
                      <a16:creationId xmlns:a16="http://schemas.microsoft.com/office/drawing/2014/main" id="{00000000-0008-0000-0B00-000080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665" name="Shape 1360">
                  <a:extLst>
                    <a:ext uri="{FF2B5EF4-FFF2-40B4-BE49-F238E27FC236}">
                      <a16:creationId xmlns:a16="http://schemas.microsoft.com/office/drawing/2014/main" id="{00000000-0008-0000-0B00-000081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66" name="Shape 1361">
                  <a:extLst>
                    <a:ext uri="{FF2B5EF4-FFF2-40B4-BE49-F238E27FC236}">
                      <a16:creationId xmlns:a16="http://schemas.microsoft.com/office/drawing/2014/main" id="{00000000-0008-0000-0B00-000082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67" name="Shape 1362">
                  <a:extLst>
                    <a:ext uri="{FF2B5EF4-FFF2-40B4-BE49-F238E27FC236}">
                      <a16:creationId xmlns:a16="http://schemas.microsoft.com/office/drawing/2014/main" id="{00000000-0008-0000-0B00-000083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68" name="Shape 1363">
                  <a:extLst>
                    <a:ext uri="{FF2B5EF4-FFF2-40B4-BE49-F238E27FC236}">
                      <a16:creationId xmlns:a16="http://schemas.microsoft.com/office/drawing/2014/main" id="{00000000-0008-0000-0B00-000084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69" name="Shape 1364">
                  <a:extLst>
                    <a:ext uri="{FF2B5EF4-FFF2-40B4-BE49-F238E27FC236}">
                      <a16:creationId xmlns:a16="http://schemas.microsoft.com/office/drawing/2014/main" id="{00000000-0008-0000-0B00-000085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70" name="Shape 1365">
                  <a:extLst>
                    <a:ext uri="{FF2B5EF4-FFF2-40B4-BE49-F238E27FC236}">
                      <a16:creationId xmlns:a16="http://schemas.microsoft.com/office/drawing/2014/main" id="{00000000-0008-0000-0B00-000086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671" name="Shape 2">
          <a:extLst>
            <a:ext uri="{FF2B5EF4-FFF2-40B4-BE49-F238E27FC236}">
              <a16:creationId xmlns:a16="http://schemas.microsoft.com/office/drawing/2014/main" id="{00000000-0008-0000-0B00-00008706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672" name="Shape 1366">
            <a:extLst>
              <a:ext uri="{FF2B5EF4-FFF2-40B4-BE49-F238E27FC236}">
                <a16:creationId xmlns:a16="http://schemas.microsoft.com/office/drawing/2014/main" id="{00000000-0008-0000-0B00-0000880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673" name="Shape 6">
              <a:extLst>
                <a:ext uri="{FF2B5EF4-FFF2-40B4-BE49-F238E27FC236}">
                  <a16:creationId xmlns:a16="http://schemas.microsoft.com/office/drawing/2014/main" id="{00000000-0008-0000-0B00-000089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74" name="Shape 1367">
              <a:extLst>
                <a:ext uri="{FF2B5EF4-FFF2-40B4-BE49-F238E27FC236}">
                  <a16:creationId xmlns:a16="http://schemas.microsoft.com/office/drawing/2014/main" id="{00000000-0008-0000-0B00-00008A0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675" name="Shape 1368">
                <a:extLst>
                  <a:ext uri="{FF2B5EF4-FFF2-40B4-BE49-F238E27FC236}">
                    <a16:creationId xmlns:a16="http://schemas.microsoft.com/office/drawing/2014/main" id="{00000000-0008-0000-0B00-00008B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76" name="Shape 1369">
                <a:extLst>
                  <a:ext uri="{FF2B5EF4-FFF2-40B4-BE49-F238E27FC236}">
                    <a16:creationId xmlns:a16="http://schemas.microsoft.com/office/drawing/2014/main" id="{00000000-0008-0000-0B00-00008C0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677" name="Shape 1370">
                  <a:extLst>
                    <a:ext uri="{FF2B5EF4-FFF2-40B4-BE49-F238E27FC236}">
                      <a16:creationId xmlns:a16="http://schemas.microsoft.com/office/drawing/2014/main" id="{00000000-0008-0000-0B00-00008D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678" name="Shape 1371">
                  <a:extLst>
                    <a:ext uri="{FF2B5EF4-FFF2-40B4-BE49-F238E27FC236}">
                      <a16:creationId xmlns:a16="http://schemas.microsoft.com/office/drawing/2014/main" id="{00000000-0008-0000-0B00-00008E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79" name="Shape 1372">
                  <a:extLst>
                    <a:ext uri="{FF2B5EF4-FFF2-40B4-BE49-F238E27FC236}">
                      <a16:creationId xmlns:a16="http://schemas.microsoft.com/office/drawing/2014/main" id="{00000000-0008-0000-0B00-00008F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80" name="Shape 1373">
                  <a:extLst>
                    <a:ext uri="{FF2B5EF4-FFF2-40B4-BE49-F238E27FC236}">
                      <a16:creationId xmlns:a16="http://schemas.microsoft.com/office/drawing/2014/main" id="{00000000-0008-0000-0B00-000090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81" name="Shape 1374">
                  <a:extLst>
                    <a:ext uri="{FF2B5EF4-FFF2-40B4-BE49-F238E27FC236}">
                      <a16:creationId xmlns:a16="http://schemas.microsoft.com/office/drawing/2014/main" id="{00000000-0008-0000-0B00-000091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82" name="Shape 1375">
                  <a:extLst>
                    <a:ext uri="{FF2B5EF4-FFF2-40B4-BE49-F238E27FC236}">
                      <a16:creationId xmlns:a16="http://schemas.microsoft.com/office/drawing/2014/main" id="{00000000-0008-0000-0B00-000092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83" name="Shape 1376">
                  <a:extLst>
                    <a:ext uri="{FF2B5EF4-FFF2-40B4-BE49-F238E27FC236}">
                      <a16:creationId xmlns:a16="http://schemas.microsoft.com/office/drawing/2014/main" id="{00000000-0008-0000-0B00-000093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684" name="Shape 2">
          <a:extLst>
            <a:ext uri="{FF2B5EF4-FFF2-40B4-BE49-F238E27FC236}">
              <a16:creationId xmlns:a16="http://schemas.microsoft.com/office/drawing/2014/main" id="{00000000-0008-0000-0B00-00009406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685" name="Shape 1377">
            <a:extLst>
              <a:ext uri="{FF2B5EF4-FFF2-40B4-BE49-F238E27FC236}">
                <a16:creationId xmlns:a16="http://schemas.microsoft.com/office/drawing/2014/main" id="{00000000-0008-0000-0B00-0000950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686" name="Shape 6">
              <a:extLst>
                <a:ext uri="{FF2B5EF4-FFF2-40B4-BE49-F238E27FC236}">
                  <a16:creationId xmlns:a16="http://schemas.microsoft.com/office/drawing/2014/main" id="{00000000-0008-0000-0B00-000096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87" name="Shape 1378">
              <a:extLst>
                <a:ext uri="{FF2B5EF4-FFF2-40B4-BE49-F238E27FC236}">
                  <a16:creationId xmlns:a16="http://schemas.microsoft.com/office/drawing/2014/main" id="{00000000-0008-0000-0B00-0000970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688" name="Shape 1379">
                <a:extLst>
                  <a:ext uri="{FF2B5EF4-FFF2-40B4-BE49-F238E27FC236}">
                    <a16:creationId xmlns:a16="http://schemas.microsoft.com/office/drawing/2014/main" id="{00000000-0008-0000-0B00-000098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89" name="Shape 1380">
                <a:extLst>
                  <a:ext uri="{FF2B5EF4-FFF2-40B4-BE49-F238E27FC236}">
                    <a16:creationId xmlns:a16="http://schemas.microsoft.com/office/drawing/2014/main" id="{00000000-0008-0000-0B00-0000990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690" name="Shape 1381">
                  <a:extLst>
                    <a:ext uri="{FF2B5EF4-FFF2-40B4-BE49-F238E27FC236}">
                      <a16:creationId xmlns:a16="http://schemas.microsoft.com/office/drawing/2014/main" id="{00000000-0008-0000-0B00-00009A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691" name="Shape 1382">
                  <a:extLst>
                    <a:ext uri="{FF2B5EF4-FFF2-40B4-BE49-F238E27FC236}">
                      <a16:creationId xmlns:a16="http://schemas.microsoft.com/office/drawing/2014/main" id="{00000000-0008-0000-0B00-00009B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92" name="Shape 1383">
                  <a:extLst>
                    <a:ext uri="{FF2B5EF4-FFF2-40B4-BE49-F238E27FC236}">
                      <a16:creationId xmlns:a16="http://schemas.microsoft.com/office/drawing/2014/main" id="{00000000-0008-0000-0B00-00009C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93" name="Shape 1384">
                  <a:extLst>
                    <a:ext uri="{FF2B5EF4-FFF2-40B4-BE49-F238E27FC236}">
                      <a16:creationId xmlns:a16="http://schemas.microsoft.com/office/drawing/2014/main" id="{00000000-0008-0000-0B00-00009D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94" name="Shape 1385">
                  <a:extLst>
                    <a:ext uri="{FF2B5EF4-FFF2-40B4-BE49-F238E27FC236}">
                      <a16:creationId xmlns:a16="http://schemas.microsoft.com/office/drawing/2014/main" id="{00000000-0008-0000-0B00-00009E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95" name="Shape 1386">
                  <a:extLst>
                    <a:ext uri="{FF2B5EF4-FFF2-40B4-BE49-F238E27FC236}">
                      <a16:creationId xmlns:a16="http://schemas.microsoft.com/office/drawing/2014/main" id="{00000000-0008-0000-0B00-00009F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96" name="Shape 1387">
                  <a:extLst>
                    <a:ext uri="{FF2B5EF4-FFF2-40B4-BE49-F238E27FC236}">
                      <a16:creationId xmlns:a16="http://schemas.microsoft.com/office/drawing/2014/main" id="{00000000-0008-0000-0B00-0000A0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697" name="Shape 2">
          <a:extLst>
            <a:ext uri="{FF2B5EF4-FFF2-40B4-BE49-F238E27FC236}">
              <a16:creationId xmlns:a16="http://schemas.microsoft.com/office/drawing/2014/main" id="{00000000-0008-0000-0B00-0000A106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698" name="Shape 1388">
            <a:extLst>
              <a:ext uri="{FF2B5EF4-FFF2-40B4-BE49-F238E27FC236}">
                <a16:creationId xmlns:a16="http://schemas.microsoft.com/office/drawing/2014/main" id="{00000000-0008-0000-0B00-0000A20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699" name="Shape 6">
              <a:extLst>
                <a:ext uri="{FF2B5EF4-FFF2-40B4-BE49-F238E27FC236}">
                  <a16:creationId xmlns:a16="http://schemas.microsoft.com/office/drawing/2014/main" id="{00000000-0008-0000-0B00-0000A3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00" name="Shape 1389">
              <a:extLst>
                <a:ext uri="{FF2B5EF4-FFF2-40B4-BE49-F238E27FC236}">
                  <a16:creationId xmlns:a16="http://schemas.microsoft.com/office/drawing/2014/main" id="{00000000-0008-0000-0B00-0000A40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701" name="Shape 1390">
                <a:extLst>
                  <a:ext uri="{FF2B5EF4-FFF2-40B4-BE49-F238E27FC236}">
                    <a16:creationId xmlns:a16="http://schemas.microsoft.com/office/drawing/2014/main" id="{00000000-0008-0000-0B00-0000A5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02" name="Shape 1391">
                <a:extLst>
                  <a:ext uri="{FF2B5EF4-FFF2-40B4-BE49-F238E27FC236}">
                    <a16:creationId xmlns:a16="http://schemas.microsoft.com/office/drawing/2014/main" id="{00000000-0008-0000-0B00-0000A60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703" name="Shape 1392">
                  <a:extLst>
                    <a:ext uri="{FF2B5EF4-FFF2-40B4-BE49-F238E27FC236}">
                      <a16:creationId xmlns:a16="http://schemas.microsoft.com/office/drawing/2014/main" id="{00000000-0008-0000-0B00-0000A7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704" name="Shape 1393">
                  <a:extLst>
                    <a:ext uri="{FF2B5EF4-FFF2-40B4-BE49-F238E27FC236}">
                      <a16:creationId xmlns:a16="http://schemas.microsoft.com/office/drawing/2014/main" id="{00000000-0008-0000-0B00-0000A8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05" name="Shape 1394">
                  <a:extLst>
                    <a:ext uri="{FF2B5EF4-FFF2-40B4-BE49-F238E27FC236}">
                      <a16:creationId xmlns:a16="http://schemas.microsoft.com/office/drawing/2014/main" id="{00000000-0008-0000-0B00-0000A9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06" name="Shape 1395">
                  <a:extLst>
                    <a:ext uri="{FF2B5EF4-FFF2-40B4-BE49-F238E27FC236}">
                      <a16:creationId xmlns:a16="http://schemas.microsoft.com/office/drawing/2014/main" id="{00000000-0008-0000-0B00-0000AA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07" name="Shape 1396">
                  <a:extLst>
                    <a:ext uri="{FF2B5EF4-FFF2-40B4-BE49-F238E27FC236}">
                      <a16:creationId xmlns:a16="http://schemas.microsoft.com/office/drawing/2014/main" id="{00000000-0008-0000-0B00-0000AB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08" name="Shape 1397">
                  <a:extLst>
                    <a:ext uri="{FF2B5EF4-FFF2-40B4-BE49-F238E27FC236}">
                      <a16:creationId xmlns:a16="http://schemas.microsoft.com/office/drawing/2014/main" id="{00000000-0008-0000-0B00-0000AC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09" name="Shape 1398">
                  <a:extLst>
                    <a:ext uri="{FF2B5EF4-FFF2-40B4-BE49-F238E27FC236}">
                      <a16:creationId xmlns:a16="http://schemas.microsoft.com/office/drawing/2014/main" id="{00000000-0008-0000-0B00-0000AD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710" name="Shape 2">
          <a:extLst>
            <a:ext uri="{FF2B5EF4-FFF2-40B4-BE49-F238E27FC236}">
              <a16:creationId xmlns:a16="http://schemas.microsoft.com/office/drawing/2014/main" id="{00000000-0008-0000-0B00-0000AE06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711" name="Shape 1399">
            <a:extLst>
              <a:ext uri="{FF2B5EF4-FFF2-40B4-BE49-F238E27FC236}">
                <a16:creationId xmlns:a16="http://schemas.microsoft.com/office/drawing/2014/main" id="{00000000-0008-0000-0B00-0000AF0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712" name="Shape 6">
              <a:extLst>
                <a:ext uri="{FF2B5EF4-FFF2-40B4-BE49-F238E27FC236}">
                  <a16:creationId xmlns:a16="http://schemas.microsoft.com/office/drawing/2014/main" id="{00000000-0008-0000-0B00-0000B0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13" name="Shape 1400">
              <a:extLst>
                <a:ext uri="{FF2B5EF4-FFF2-40B4-BE49-F238E27FC236}">
                  <a16:creationId xmlns:a16="http://schemas.microsoft.com/office/drawing/2014/main" id="{00000000-0008-0000-0B00-0000B10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714" name="Shape 1401">
                <a:extLst>
                  <a:ext uri="{FF2B5EF4-FFF2-40B4-BE49-F238E27FC236}">
                    <a16:creationId xmlns:a16="http://schemas.microsoft.com/office/drawing/2014/main" id="{00000000-0008-0000-0B00-0000B2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15" name="Shape 1402">
                <a:extLst>
                  <a:ext uri="{FF2B5EF4-FFF2-40B4-BE49-F238E27FC236}">
                    <a16:creationId xmlns:a16="http://schemas.microsoft.com/office/drawing/2014/main" id="{00000000-0008-0000-0B00-0000B30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716" name="Shape 1403">
                  <a:extLst>
                    <a:ext uri="{FF2B5EF4-FFF2-40B4-BE49-F238E27FC236}">
                      <a16:creationId xmlns:a16="http://schemas.microsoft.com/office/drawing/2014/main" id="{00000000-0008-0000-0B00-0000B4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717" name="Shape 1404">
                  <a:extLst>
                    <a:ext uri="{FF2B5EF4-FFF2-40B4-BE49-F238E27FC236}">
                      <a16:creationId xmlns:a16="http://schemas.microsoft.com/office/drawing/2014/main" id="{00000000-0008-0000-0B00-0000B5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18" name="Shape 1405">
                  <a:extLst>
                    <a:ext uri="{FF2B5EF4-FFF2-40B4-BE49-F238E27FC236}">
                      <a16:creationId xmlns:a16="http://schemas.microsoft.com/office/drawing/2014/main" id="{00000000-0008-0000-0B00-0000B6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19" name="Shape 1406">
                  <a:extLst>
                    <a:ext uri="{FF2B5EF4-FFF2-40B4-BE49-F238E27FC236}">
                      <a16:creationId xmlns:a16="http://schemas.microsoft.com/office/drawing/2014/main" id="{00000000-0008-0000-0B00-0000B7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20" name="Shape 1407">
                  <a:extLst>
                    <a:ext uri="{FF2B5EF4-FFF2-40B4-BE49-F238E27FC236}">
                      <a16:creationId xmlns:a16="http://schemas.microsoft.com/office/drawing/2014/main" id="{00000000-0008-0000-0B00-0000B8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21" name="Shape 1408">
                  <a:extLst>
                    <a:ext uri="{FF2B5EF4-FFF2-40B4-BE49-F238E27FC236}">
                      <a16:creationId xmlns:a16="http://schemas.microsoft.com/office/drawing/2014/main" id="{00000000-0008-0000-0B00-0000B9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22" name="Shape 1409">
                  <a:extLst>
                    <a:ext uri="{FF2B5EF4-FFF2-40B4-BE49-F238E27FC236}">
                      <a16:creationId xmlns:a16="http://schemas.microsoft.com/office/drawing/2014/main" id="{00000000-0008-0000-0B00-0000BA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723" name="Shape 2">
          <a:extLst>
            <a:ext uri="{FF2B5EF4-FFF2-40B4-BE49-F238E27FC236}">
              <a16:creationId xmlns:a16="http://schemas.microsoft.com/office/drawing/2014/main" id="{00000000-0008-0000-0B00-0000BB06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724" name="Shape 1410">
            <a:extLst>
              <a:ext uri="{FF2B5EF4-FFF2-40B4-BE49-F238E27FC236}">
                <a16:creationId xmlns:a16="http://schemas.microsoft.com/office/drawing/2014/main" id="{00000000-0008-0000-0B00-0000BC0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725" name="Shape 6">
              <a:extLst>
                <a:ext uri="{FF2B5EF4-FFF2-40B4-BE49-F238E27FC236}">
                  <a16:creationId xmlns:a16="http://schemas.microsoft.com/office/drawing/2014/main" id="{00000000-0008-0000-0B00-0000BD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26" name="Shape 1411">
              <a:extLst>
                <a:ext uri="{FF2B5EF4-FFF2-40B4-BE49-F238E27FC236}">
                  <a16:creationId xmlns:a16="http://schemas.microsoft.com/office/drawing/2014/main" id="{00000000-0008-0000-0B00-0000BE0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727" name="Shape 1412">
                <a:extLst>
                  <a:ext uri="{FF2B5EF4-FFF2-40B4-BE49-F238E27FC236}">
                    <a16:creationId xmlns:a16="http://schemas.microsoft.com/office/drawing/2014/main" id="{00000000-0008-0000-0B00-0000BF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28" name="Shape 1413">
                <a:extLst>
                  <a:ext uri="{FF2B5EF4-FFF2-40B4-BE49-F238E27FC236}">
                    <a16:creationId xmlns:a16="http://schemas.microsoft.com/office/drawing/2014/main" id="{00000000-0008-0000-0B00-0000C00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729" name="Shape 1414">
                  <a:extLst>
                    <a:ext uri="{FF2B5EF4-FFF2-40B4-BE49-F238E27FC236}">
                      <a16:creationId xmlns:a16="http://schemas.microsoft.com/office/drawing/2014/main" id="{00000000-0008-0000-0B00-0000C1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730" name="Shape 1415">
                  <a:extLst>
                    <a:ext uri="{FF2B5EF4-FFF2-40B4-BE49-F238E27FC236}">
                      <a16:creationId xmlns:a16="http://schemas.microsoft.com/office/drawing/2014/main" id="{00000000-0008-0000-0B00-0000C2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31" name="Shape 1416">
                  <a:extLst>
                    <a:ext uri="{FF2B5EF4-FFF2-40B4-BE49-F238E27FC236}">
                      <a16:creationId xmlns:a16="http://schemas.microsoft.com/office/drawing/2014/main" id="{00000000-0008-0000-0B00-0000C3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32" name="Shape 1417">
                  <a:extLst>
                    <a:ext uri="{FF2B5EF4-FFF2-40B4-BE49-F238E27FC236}">
                      <a16:creationId xmlns:a16="http://schemas.microsoft.com/office/drawing/2014/main" id="{00000000-0008-0000-0B00-0000C4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33" name="Shape 1418">
                  <a:extLst>
                    <a:ext uri="{FF2B5EF4-FFF2-40B4-BE49-F238E27FC236}">
                      <a16:creationId xmlns:a16="http://schemas.microsoft.com/office/drawing/2014/main" id="{00000000-0008-0000-0B00-0000C5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34" name="Shape 1419">
                  <a:extLst>
                    <a:ext uri="{FF2B5EF4-FFF2-40B4-BE49-F238E27FC236}">
                      <a16:creationId xmlns:a16="http://schemas.microsoft.com/office/drawing/2014/main" id="{00000000-0008-0000-0B00-0000C6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35" name="Shape 1420">
                  <a:extLst>
                    <a:ext uri="{FF2B5EF4-FFF2-40B4-BE49-F238E27FC236}">
                      <a16:creationId xmlns:a16="http://schemas.microsoft.com/office/drawing/2014/main" id="{00000000-0008-0000-0B00-0000C7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24</xdr:col>
      <xdr:colOff>0</xdr:colOff>
      <xdr:row>45</xdr:row>
      <xdr:rowOff>28575</xdr:rowOff>
    </xdr:from>
    <xdr:ext cx="428625" cy="352425"/>
    <xdr:sp macro="" textlink="">
      <xdr:nvSpPr>
        <xdr:cNvPr id="1736" name="Shape 554">
          <a:extLst>
            <a:ext uri="{FF2B5EF4-FFF2-40B4-BE49-F238E27FC236}">
              <a16:creationId xmlns:a16="http://schemas.microsoft.com/office/drawing/2014/main" id="{00000000-0008-0000-0B00-0000C806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45</xdr:row>
      <xdr:rowOff>28575</xdr:rowOff>
    </xdr:from>
    <xdr:ext cx="419100" cy="352425"/>
    <xdr:sp macro="" textlink="">
      <xdr:nvSpPr>
        <xdr:cNvPr id="1737" name="Shape 552">
          <a:extLst>
            <a:ext uri="{FF2B5EF4-FFF2-40B4-BE49-F238E27FC236}">
              <a16:creationId xmlns:a16="http://schemas.microsoft.com/office/drawing/2014/main" id="{00000000-0008-0000-0B00-0000C9060000}"/>
            </a:ext>
          </a:extLst>
        </xdr:cNvPr>
        <xdr:cNvSpPr/>
      </xdr:nvSpPr>
      <xdr:spPr>
        <a:xfrm>
          <a:off x="5141213" y="3608550"/>
          <a:ext cx="4095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45</xdr:row>
      <xdr:rowOff>28575</xdr:rowOff>
    </xdr:from>
    <xdr:ext cx="428625" cy="352425"/>
    <xdr:sp macro="" textlink="">
      <xdr:nvSpPr>
        <xdr:cNvPr id="1738" name="Shape 556">
          <a:extLst>
            <a:ext uri="{FF2B5EF4-FFF2-40B4-BE49-F238E27FC236}">
              <a16:creationId xmlns:a16="http://schemas.microsoft.com/office/drawing/2014/main" id="{00000000-0008-0000-0B00-0000CA06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45</xdr:row>
      <xdr:rowOff>28575</xdr:rowOff>
    </xdr:from>
    <xdr:ext cx="419100" cy="352425"/>
    <xdr:sp macro="" textlink="">
      <xdr:nvSpPr>
        <xdr:cNvPr id="1739" name="Shape 557">
          <a:extLst>
            <a:ext uri="{FF2B5EF4-FFF2-40B4-BE49-F238E27FC236}">
              <a16:creationId xmlns:a16="http://schemas.microsoft.com/office/drawing/2014/main" id="{00000000-0008-0000-0B00-0000CB060000}"/>
            </a:ext>
          </a:extLst>
        </xdr:cNvPr>
        <xdr:cNvSpPr/>
      </xdr:nvSpPr>
      <xdr:spPr>
        <a:xfrm>
          <a:off x="5141213" y="3608550"/>
          <a:ext cx="40957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45</xdr:row>
      <xdr:rowOff>28575</xdr:rowOff>
    </xdr:from>
    <xdr:ext cx="428625" cy="352425"/>
    <xdr:sp macro="" textlink="">
      <xdr:nvSpPr>
        <xdr:cNvPr id="1740" name="Shape 1134">
          <a:extLst>
            <a:ext uri="{FF2B5EF4-FFF2-40B4-BE49-F238E27FC236}">
              <a16:creationId xmlns:a16="http://schemas.microsoft.com/office/drawing/2014/main" id="{00000000-0008-0000-0B00-0000CC06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45</xdr:row>
      <xdr:rowOff>28575</xdr:rowOff>
    </xdr:from>
    <xdr:ext cx="419100" cy="352425"/>
    <xdr:sp macro="" textlink="">
      <xdr:nvSpPr>
        <xdr:cNvPr id="1741" name="Shape 552">
          <a:extLst>
            <a:ext uri="{FF2B5EF4-FFF2-40B4-BE49-F238E27FC236}">
              <a16:creationId xmlns:a16="http://schemas.microsoft.com/office/drawing/2014/main" id="{00000000-0008-0000-0B00-0000CD060000}"/>
            </a:ext>
          </a:extLst>
        </xdr:cNvPr>
        <xdr:cNvSpPr/>
      </xdr:nvSpPr>
      <xdr:spPr>
        <a:xfrm>
          <a:off x="5141213" y="3608550"/>
          <a:ext cx="4095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45</xdr:row>
      <xdr:rowOff>28575</xdr:rowOff>
    </xdr:from>
    <xdr:ext cx="428625" cy="352425"/>
    <xdr:sp macro="" textlink="">
      <xdr:nvSpPr>
        <xdr:cNvPr id="1742" name="Shape 553">
          <a:extLst>
            <a:ext uri="{FF2B5EF4-FFF2-40B4-BE49-F238E27FC236}">
              <a16:creationId xmlns:a16="http://schemas.microsoft.com/office/drawing/2014/main" id="{00000000-0008-0000-0B00-0000CE06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45</xdr:row>
      <xdr:rowOff>28575</xdr:rowOff>
    </xdr:from>
    <xdr:ext cx="419100" cy="352425"/>
    <xdr:sp macro="" textlink="">
      <xdr:nvSpPr>
        <xdr:cNvPr id="1743" name="Shape 552">
          <a:extLst>
            <a:ext uri="{FF2B5EF4-FFF2-40B4-BE49-F238E27FC236}">
              <a16:creationId xmlns:a16="http://schemas.microsoft.com/office/drawing/2014/main" id="{00000000-0008-0000-0B00-0000CF060000}"/>
            </a:ext>
          </a:extLst>
        </xdr:cNvPr>
        <xdr:cNvSpPr/>
      </xdr:nvSpPr>
      <xdr:spPr>
        <a:xfrm>
          <a:off x="5141213" y="3608550"/>
          <a:ext cx="4095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45</xdr:row>
      <xdr:rowOff>28575</xdr:rowOff>
    </xdr:from>
    <xdr:ext cx="419100" cy="352425"/>
    <xdr:sp macro="" textlink="">
      <xdr:nvSpPr>
        <xdr:cNvPr id="1744" name="Shape 552">
          <a:extLst>
            <a:ext uri="{FF2B5EF4-FFF2-40B4-BE49-F238E27FC236}">
              <a16:creationId xmlns:a16="http://schemas.microsoft.com/office/drawing/2014/main" id="{00000000-0008-0000-0B00-0000D0060000}"/>
            </a:ext>
          </a:extLst>
        </xdr:cNvPr>
        <xdr:cNvSpPr/>
      </xdr:nvSpPr>
      <xdr:spPr>
        <a:xfrm>
          <a:off x="5141213" y="3608550"/>
          <a:ext cx="4095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45</xdr:row>
      <xdr:rowOff>28575</xdr:rowOff>
    </xdr:from>
    <xdr:ext cx="438150" cy="352425"/>
    <xdr:sp macro="" textlink="">
      <xdr:nvSpPr>
        <xdr:cNvPr id="1745" name="Shape 1421">
          <a:extLst>
            <a:ext uri="{FF2B5EF4-FFF2-40B4-BE49-F238E27FC236}">
              <a16:creationId xmlns:a16="http://schemas.microsoft.com/office/drawing/2014/main" id="{00000000-0008-0000-0B00-0000D1060000}"/>
            </a:ext>
          </a:extLst>
        </xdr:cNvPr>
        <xdr:cNvSpPr/>
      </xdr:nvSpPr>
      <xdr:spPr>
        <a:xfrm>
          <a:off x="5130101" y="3608550"/>
          <a:ext cx="431799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45</xdr:row>
      <xdr:rowOff>28575</xdr:rowOff>
    </xdr:from>
    <xdr:ext cx="428625" cy="352425"/>
    <xdr:sp macro="" textlink="">
      <xdr:nvSpPr>
        <xdr:cNvPr id="1746" name="Shape 553">
          <a:extLst>
            <a:ext uri="{FF2B5EF4-FFF2-40B4-BE49-F238E27FC236}">
              <a16:creationId xmlns:a16="http://schemas.microsoft.com/office/drawing/2014/main" id="{00000000-0008-0000-0B00-0000D206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45</xdr:row>
      <xdr:rowOff>28575</xdr:rowOff>
    </xdr:from>
    <xdr:ext cx="419100" cy="352425"/>
    <xdr:sp macro="" textlink="">
      <xdr:nvSpPr>
        <xdr:cNvPr id="1747" name="Shape 846">
          <a:extLst>
            <a:ext uri="{FF2B5EF4-FFF2-40B4-BE49-F238E27FC236}">
              <a16:creationId xmlns:a16="http://schemas.microsoft.com/office/drawing/2014/main" id="{00000000-0008-0000-0B00-0000D3060000}"/>
            </a:ext>
          </a:extLst>
        </xdr:cNvPr>
        <xdr:cNvSpPr/>
      </xdr:nvSpPr>
      <xdr:spPr>
        <a:xfrm>
          <a:off x="5141213" y="3608550"/>
          <a:ext cx="4095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45</xdr:row>
      <xdr:rowOff>28575</xdr:rowOff>
    </xdr:from>
    <xdr:ext cx="428625" cy="352425"/>
    <xdr:sp macro="" textlink="">
      <xdr:nvSpPr>
        <xdr:cNvPr id="1748" name="Shape 553">
          <a:extLst>
            <a:ext uri="{FF2B5EF4-FFF2-40B4-BE49-F238E27FC236}">
              <a16:creationId xmlns:a16="http://schemas.microsoft.com/office/drawing/2014/main" id="{00000000-0008-0000-0B00-0000D406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45</xdr:row>
      <xdr:rowOff>28575</xdr:rowOff>
    </xdr:from>
    <xdr:ext cx="428625" cy="352425"/>
    <xdr:sp macro="" textlink="">
      <xdr:nvSpPr>
        <xdr:cNvPr id="1749" name="Shape 553">
          <a:extLst>
            <a:ext uri="{FF2B5EF4-FFF2-40B4-BE49-F238E27FC236}">
              <a16:creationId xmlns:a16="http://schemas.microsoft.com/office/drawing/2014/main" id="{00000000-0008-0000-0B00-0000D506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45</xdr:row>
      <xdr:rowOff>28575</xdr:rowOff>
    </xdr:from>
    <xdr:ext cx="428625" cy="352425"/>
    <xdr:sp macro="" textlink="">
      <xdr:nvSpPr>
        <xdr:cNvPr id="1750" name="Shape 553">
          <a:extLst>
            <a:ext uri="{FF2B5EF4-FFF2-40B4-BE49-F238E27FC236}">
              <a16:creationId xmlns:a16="http://schemas.microsoft.com/office/drawing/2014/main" id="{00000000-0008-0000-0B00-0000D606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45</xdr:row>
      <xdr:rowOff>28575</xdr:rowOff>
    </xdr:from>
    <xdr:ext cx="428625" cy="352425"/>
    <xdr:sp macro="" textlink="">
      <xdr:nvSpPr>
        <xdr:cNvPr id="1751" name="Shape 553">
          <a:extLst>
            <a:ext uri="{FF2B5EF4-FFF2-40B4-BE49-F238E27FC236}">
              <a16:creationId xmlns:a16="http://schemas.microsoft.com/office/drawing/2014/main" id="{00000000-0008-0000-0B00-0000D706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752" name="Shape 2">
          <a:extLst>
            <a:ext uri="{FF2B5EF4-FFF2-40B4-BE49-F238E27FC236}">
              <a16:creationId xmlns:a16="http://schemas.microsoft.com/office/drawing/2014/main" id="{00000000-0008-0000-0B00-0000D806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1753" name="Shape 1422">
            <a:extLst>
              <a:ext uri="{FF2B5EF4-FFF2-40B4-BE49-F238E27FC236}">
                <a16:creationId xmlns:a16="http://schemas.microsoft.com/office/drawing/2014/main" id="{00000000-0008-0000-0B00-0000D90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754" name="Shape 6">
              <a:extLst>
                <a:ext uri="{FF2B5EF4-FFF2-40B4-BE49-F238E27FC236}">
                  <a16:creationId xmlns:a16="http://schemas.microsoft.com/office/drawing/2014/main" id="{00000000-0008-0000-0B00-0000DA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55" name="Shape 1423">
              <a:extLst>
                <a:ext uri="{FF2B5EF4-FFF2-40B4-BE49-F238E27FC236}">
                  <a16:creationId xmlns:a16="http://schemas.microsoft.com/office/drawing/2014/main" id="{00000000-0008-0000-0B00-0000DB0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756" name="Shape 1424">
                <a:extLst>
                  <a:ext uri="{FF2B5EF4-FFF2-40B4-BE49-F238E27FC236}">
                    <a16:creationId xmlns:a16="http://schemas.microsoft.com/office/drawing/2014/main" id="{00000000-0008-0000-0B00-0000DC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57" name="Shape 1425">
                <a:extLst>
                  <a:ext uri="{FF2B5EF4-FFF2-40B4-BE49-F238E27FC236}">
                    <a16:creationId xmlns:a16="http://schemas.microsoft.com/office/drawing/2014/main" id="{00000000-0008-0000-0B00-0000DD0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758" name="Shape 1426">
                  <a:extLst>
                    <a:ext uri="{FF2B5EF4-FFF2-40B4-BE49-F238E27FC236}">
                      <a16:creationId xmlns:a16="http://schemas.microsoft.com/office/drawing/2014/main" id="{00000000-0008-0000-0B00-0000DE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759" name="Shape 1427">
                  <a:extLst>
                    <a:ext uri="{FF2B5EF4-FFF2-40B4-BE49-F238E27FC236}">
                      <a16:creationId xmlns:a16="http://schemas.microsoft.com/office/drawing/2014/main" id="{00000000-0008-0000-0B00-0000DF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60" name="Shape 1428">
                  <a:extLst>
                    <a:ext uri="{FF2B5EF4-FFF2-40B4-BE49-F238E27FC236}">
                      <a16:creationId xmlns:a16="http://schemas.microsoft.com/office/drawing/2014/main" id="{00000000-0008-0000-0B00-0000E0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61" name="Shape 1429">
                  <a:extLst>
                    <a:ext uri="{FF2B5EF4-FFF2-40B4-BE49-F238E27FC236}">
                      <a16:creationId xmlns:a16="http://schemas.microsoft.com/office/drawing/2014/main" id="{00000000-0008-0000-0B00-0000E1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62" name="Shape 1430">
                  <a:extLst>
                    <a:ext uri="{FF2B5EF4-FFF2-40B4-BE49-F238E27FC236}">
                      <a16:creationId xmlns:a16="http://schemas.microsoft.com/office/drawing/2014/main" id="{00000000-0008-0000-0B00-0000E2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63" name="Shape 1431">
                  <a:extLst>
                    <a:ext uri="{FF2B5EF4-FFF2-40B4-BE49-F238E27FC236}">
                      <a16:creationId xmlns:a16="http://schemas.microsoft.com/office/drawing/2014/main" id="{00000000-0008-0000-0B00-0000E3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64" name="Shape 1432">
                  <a:extLst>
                    <a:ext uri="{FF2B5EF4-FFF2-40B4-BE49-F238E27FC236}">
                      <a16:creationId xmlns:a16="http://schemas.microsoft.com/office/drawing/2014/main" id="{00000000-0008-0000-0B00-0000E4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765" name="Shape 2">
          <a:extLst>
            <a:ext uri="{FF2B5EF4-FFF2-40B4-BE49-F238E27FC236}">
              <a16:creationId xmlns:a16="http://schemas.microsoft.com/office/drawing/2014/main" id="{00000000-0008-0000-0B00-0000E506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1766" name="Shape 1433">
            <a:extLst>
              <a:ext uri="{FF2B5EF4-FFF2-40B4-BE49-F238E27FC236}">
                <a16:creationId xmlns:a16="http://schemas.microsoft.com/office/drawing/2014/main" id="{00000000-0008-0000-0B00-0000E60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767" name="Shape 6">
              <a:extLst>
                <a:ext uri="{FF2B5EF4-FFF2-40B4-BE49-F238E27FC236}">
                  <a16:creationId xmlns:a16="http://schemas.microsoft.com/office/drawing/2014/main" id="{00000000-0008-0000-0B00-0000E7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68" name="Shape 1434">
              <a:extLst>
                <a:ext uri="{FF2B5EF4-FFF2-40B4-BE49-F238E27FC236}">
                  <a16:creationId xmlns:a16="http://schemas.microsoft.com/office/drawing/2014/main" id="{00000000-0008-0000-0B00-0000E80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769" name="Shape 1435">
                <a:extLst>
                  <a:ext uri="{FF2B5EF4-FFF2-40B4-BE49-F238E27FC236}">
                    <a16:creationId xmlns:a16="http://schemas.microsoft.com/office/drawing/2014/main" id="{00000000-0008-0000-0B00-0000E9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70" name="Shape 1436">
                <a:extLst>
                  <a:ext uri="{FF2B5EF4-FFF2-40B4-BE49-F238E27FC236}">
                    <a16:creationId xmlns:a16="http://schemas.microsoft.com/office/drawing/2014/main" id="{00000000-0008-0000-0B00-0000EA0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1771" name="Shape 1437">
                  <a:extLst>
                    <a:ext uri="{FF2B5EF4-FFF2-40B4-BE49-F238E27FC236}">
                      <a16:creationId xmlns:a16="http://schemas.microsoft.com/office/drawing/2014/main" id="{00000000-0008-0000-0B00-0000EB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772" name="Shape 1438">
                  <a:extLst>
                    <a:ext uri="{FF2B5EF4-FFF2-40B4-BE49-F238E27FC236}">
                      <a16:creationId xmlns:a16="http://schemas.microsoft.com/office/drawing/2014/main" id="{00000000-0008-0000-0B00-0000EC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73" name="Shape 1439">
                  <a:extLst>
                    <a:ext uri="{FF2B5EF4-FFF2-40B4-BE49-F238E27FC236}">
                      <a16:creationId xmlns:a16="http://schemas.microsoft.com/office/drawing/2014/main" id="{00000000-0008-0000-0B00-0000ED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74" name="Shape 1440">
                  <a:extLst>
                    <a:ext uri="{FF2B5EF4-FFF2-40B4-BE49-F238E27FC236}">
                      <a16:creationId xmlns:a16="http://schemas.microsoft.com/office/drawing/2014/main" id="{00000000-0008-0000-0B00-0000EE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75" name="Shape 1441">
                  <a:extLst>
                    <a:ext uri="{FF2B5EF4-FFF2-40B4-BE49-F238E27FC236}">
                      <a16:creationId xmlns:a16="http://schemas.microsoft.com/office/drawing/2014/main" id="{00000000-0008-0000-0B00-0000EF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76" name="Shape 1442">
                  <a:extLst>
                    <a:ext uri="{FF2B5EF4-FFF2-40B4-BE49-F238E27FC236}">
                      <a16:creationId xmlns:a16="http://schemas.microsoft.com/office/drawing/2014/main" id="{00000000-0008-0000-0B00-0000F0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77" name="Shape 1443">
                  <a:extLst>
                    <a:ext uri="{FF2B5EF4-FFF2-40B4-BE49-F238E27FC236}">
                      <a16:creationId xmlns:a16="http://schemas.microsoft.com/office/drawing/2014/main" id="{00000000-0008-0000-0B00-0000F1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133350</xdr:rowOff>
    </xdr:from>
    <xdr:ext cx="0" cy="161925"/>
    <xdr:grpSp>
      <xdr:nvGrpSpPr>
        <xdr:cNvPr id="1778" name="Shape 2">
          <a:extLst>
            <a:ext uri="{FF2B5EF4-FFF2-40B4-BE49-F238E27FC236}">
              <a16:creationId xmlns:a16="http://schemas.microsoft.com/office/drawing/2014/main" id="{00000000-0008-0000-0B00-0000F2060000}"/>
            </a:ext>
          </a:extLst>
        </xdr:cNvPr>
        <xdr:cNvGrpSpPr/>
      </xdr:nvGrpSpPr>
      <xdr:grpSpPr>
        <a:xfrm>
          <a:off x="2466975" y="12849225"/>
          <a:ext cx="0" cy="161925"/>
          <a:chOff x="5346000" y="3699038"/>
          <a:chExt cx="0" cy="161925"/>
        </a:xfrm>
      </xdr:grpSpPr>
      <xdr:grpSp>
        <xdr:nvGrpSpPr>
          <xdr:cNvPr id="1779" name="Shape 1444">
            <a:extLst>
              <a:ext uri="{FF2B5EF4-FFF2-40B4-BE49-F238E27FC236}">
                <a16:creationId xmlns:a16="http://schemas.microsoft.com/office/drawing/2014/main" id="{00000000-0008-0000-0B00-0000F30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780" name="Shape 6">
              <a:extLst>
                <a:ext uri="{FF2B5EF4-FFF2-40B4-BE49-F238E27FC236}">
                  <a16:creationId xmlns:a16="http://schemas.microsoft.com/office/drawing/2014/main" id="{00000000-0008-0000-0B00-0000F4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81" name="Shape 1445">
              <a:extLst>
                <a:ext uri="{FF2B5EF4-FFF2-40B4-BE49-F238E27FC236}">
                  <a16:creationId xmlns:a16="http://schemas.microsoft.com/office/drawing/2014/main" id="{00000000-0008-0000-0B00-0000F50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782" name="Shape 1446">
                <a:extLst>
                  <a:ext uri="{FF2B5EF4-FFF2-40B4-BE49-F238E27FC236}">
                    <a16:creationId xmlns:a16="http://schemas.microsoft.com/office/drawing/2014/main" id="{00000000-0008-0000-0B00-0000F6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83" name="Shape 1447">
                <a:extLst>
                  <a:ext uri="{FF2B5EF4-FFF2-40B4-BE49-F238E27FC236}">
                    <a16:creationId xmlns:a16="http://schemas.microsoft.com/office/drawing/2014/main" id="{00000000-0008-0000-0B00-0000F70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1784" name="Shape 1448">
                  <a:extLst>
                    <a:ext uri="{FF2B5EF4-FFF2-40B4-BE49-F238E27FC236}">
                      <a16:creationId xmlns:a16="http://schemas.microsoft.com/office/drawing/2014/main" id="{00000000-0008-0000-0B00-0000F8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785" name="Shape 1449">
                  <a:extLst>
                    <a:ext uri="{FF2B5EF4-FFF2-40B4-BE49-F238E27FC236}">
                      <a16:creationId xmlns:a16="http://schemas.microsoft.com/office/drawing/2014/main" id="{00000000-0008-0000-0B00-0000F9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86" name="Shape 1450">
                  <a:extLst>
                    <a:ext uri="{FF2B5EF4-FFF2-40B4-BE49-F238E27FC236}">
                      <a16:creationId xmlns:a16="http://schemas.microsoft.com/office/drawing/2014/main" id="{00000000-0008-0000-0B00-0000FA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87" name="Shape 1451">
                  <a:extLst>
                    <a:ext uri="{FF2B5EF4-FFF2-40B4-BE49-F238E27FC236}">
                      <a16:creationId xmlns:a16="http://schemas.microsoft.com/office/drawing/2014/main" id="{00000000-0008-0000-0B00-0000FB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88" name="Shape 1452">
                  <a:extLst>
                    <a:ext uri="{FF2B5EF4-FFF2-40B4-BE49-F238E27FC236}">
                      <a16:creationId xmlns:a16="http://schemas.microsoft.com/office/drawing/2014/main" id="{00000000-0008-0000-0B00-0000FC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89" name="Shape 1453">
                  <a:extLst>
                    <a:ext uri="{FF2B5EF4-FFF2-40B4-BE49-F238E27FC236}">
                      <a16:creationId xmlns:a16="http://schemas.microsoft.com/office/drawing/2014/main" id="{00000000-0008-0000-0B00-0000FD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90" name="Shape 1454">
                  <a:extLst>
                    <a:ext uri="{FF2B5EF4-FFF2-40B4-BE49-F238E27FC236}">
                      <a16:creationId xmlns:a16="http://schemas.microsoft.com/office/drawing/2014/main" id="{00000000-0008-0000-0B00-0000FE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133350</xdr:rowOff>
    </xdr:from>
    <xdr:ext cx="0" cy="171450"/>
    <xdr:grpSp>
      <xdr:nvGrpSpPr>
        <xdr:cNvPr id="1791" name="Shape 2">
          <a:extLst>
            <a:ext uri="{FF2B5EF4-FFF2-40B4-BE49-F238E27FC236}">
              <a16:creationId xmlns:a16="http://schemas.microsoft.com/office/drawing/2014/main" id="{00000000-0008-0000-0B00-0000FF060000}"/>
            </a:ext>
          </a:extLst>
        </xdr:cNvPr>
        <xdr:cNvGrpSpPr/>
      </xdr:nvGrpSpPr>
      <xdr:grpSpPr>
        <a:xfrm>
          <a:off x="2466975" y="12849225"/>
          <a:ext cx="0" cy="171450"/>
          <a:chOff x="5346000" y="3694275"/>
          <a:chExt cx="0" cy="171450"/>
        </a:xfrm>
      </xdr:grpSpPr>
      <xdr:grpSp>
        <xdr:nvGrpSpPr>
          <xdr:cNvPr id="1792" name="Shape 1455">
            <a:extLst>
              <a:ext uri="{FF2B5EF4-FFF2-40B4-BE49-F238E27FC236}">
                <a16:creationId xmlns:a16="http://schemas.microsoft.com/office/drawing/2014/main" id="{00000000-0008-0000-0B00-00000007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1793" name="Shape 6">
              <a:extLst>
                <a:ext uri="{FF2B5EF4-FFF2-40B4-BE49-F238E27FC236}">
                  <a16:creationId xmlns:a16="http://schemas.microsoft.com/office/drawing/2014/main" id="{00000000-0008-0000-0B00-00000107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94" name="Shape 1456">
              <a:extLst>
                <a:ext uri="{FF2B5EF4-FFF2-40B4-BE49-F238E27FC236}">
                  <a16:creationId xmlns:a16="http://schemas.microsoft.com/office/drawing/2014/main" id="{00000000-0008-0000-0B00-00000207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1795" name="Shape 1457">
                <a:extLst>
                  <a:ext uri="{FF2B5EF4-FFF2-40B4-BE49-F238E27FC236}">
                    <a16:creationId xmlns:a16="http://schemas.microsoft.com/office/drawing/2014/main" id="{00000000-0008-0000-0B00-00000307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96" name="Shape 1458">
                <a:extLst>
                  <a:ext uri="{FF2B5EF4-FFF2-40B4-BE49-F238E27FC236}">
                    <a16:creationId xmlns:a16="http://schemas.microsoft.com/office/drawing/2014/main" id="{00000000-0008-0000-0B00-00000407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1797" name="Shape 1459">
                  <a:extLst>
                    <a:ext uri="{FF2B5EF4-FFF2-40B4-BE49-F238E27FC236}">
                      <a16:creationId xmlns:a16="http://schemas.microsoft.com/office/drawing/2014/main" id="{00000000-0008-0000-0B00-000005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798" name="Shape 1460">
                  <a:extLst>
                    <a:ext uri="{FF2B5EF4-FFF2-40B4-BE49-F238E27FC236}">
                      <a16:creationId xmlns:a16="http://schemas.microsoft.com/office/drawing/2014/main" id="{00000000-0008-0000-0B00-0000060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99" name="Shape 1461">
                  <a:extLst>
                    <a:ext uri="{FF2B5EF4-FFF2-40B4-BE49-F238E27FC236}">
                      <a16:creationId xmlns:a16="http://schemas.microsoft.com/office/drawing/2014/main" id="{00000000-0008-0000-0B00-0000070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00" name="Shape 1462">
                  <a:extLst>
                    <a:ext uri="{FF2B5EF4-FFF2-40B4-BE49-F238E27FC236}">
                      <a16:creationId xmlns:a16="http://schemas.microsoft.com/office/drawing/2014/main" id="{00000000-0008-0000-0B00-0000080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01" name="Shape 1463">
                  <a:extLst>
                    <a:ext uri="{FF2B5EF4-FFF2-40B4-BE49-F238E27FC236}">
                      <a16:creationId xmlns:a16="http://schemas.microsoft.com/office/drawing/2014/main" id="{00000000-0008-0000-0B00-0000090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02" name="Shape 1464">
                  <a:extLst>
                    <a:ext uri="{FF2B5EF4-FFF2-40B4-BE49-F238E27FC236}">
                      <a16:creationId xmlns:a16="http://schemas.microsoft.com/office/drawing/2014/main" id="{00000000-0008-0000-0B00-00000A0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03" name="Shape 1465">
                  <a:extLst>
                    <a:ext uri="{FF2B5EF4-FFF2-40B4-BE49-F238E27FC236}">
                      <a16:creationId xmlns:a16="http://schemas.microsoft.com/office/drawing/2014/main" id="{00000000-0008-0000-0B00-00000B0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804" name="Shape 2">
          <a:extLst>
            <a:ext uri="{FF2B5EF4-FFF2-40B4-BE49-F238E27FC236}">
              <a16:creationId xmlns:a16="http://schemas.microsoft.com/office/drawing/2014/main" id="{00000000-0008-0000-0B00-00000C07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1805" name="Shape 1466">
            <a:extLst>
              <a:ext uri="{FF2B5EF4-FFF2-40B4-BE49-F238E27FC236}">
                <a16:creationId xmlns:a16="http://schemas.microsoft.com/office/drawing/2014/main" id="{00000000-0008-0000-0B00-00000D0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806" name="Shape 6">
              <a:extLst>
                <a:ext uri="{FF2B5EF4-FFF2-40B4-BE49-F238E27FC236}">
                  <a16:creationId xmlns:a16="http://schemas.microsoft.com/office/drawing/2014/main" id="{00000000-0008-0000-0B00-00000E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07" name="Shape 1467">
              <a:extLst>
                <a:ext uri="{FF2B5EF4-FFF2-40B4-BE49-F238E27FC236}">
                  <a16:creationId xmlns:a16="http://schemas.microsoft.com/office/drawing/2014/main" id="{00000000-0008-0000-0B00-00000F0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808" name="Shape 1468">
                <a:extLst>
                  <a:ext uri="{FF2B5EF4-FFF2-40B4-BE49-F238E27FC236}">
                    <a16:creationId xmlns:a16="http://schemas.microsoft.com/office/drawing/2014/main" id="{00000000-0008-0000-0B00-000010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09" name="Shape 1469">
                <a:extLst>
                  <a:ext uri="{FF2B5EF4-FFF2-40B4-BE49-F238E27FC236}">
                    <a16:creationId xmlns:a16="http://schemas.microsoft.com/office/drawing/2014/main" id="{00000000-0008-0000-0B00-0000110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810" name="Shape 1470">
                  <a:extLst>
                    <a:ext uri="{FF2B5EF4-FFF2-40B4-BE49-F238E27FC236}">
                      <a16:creationId xmlns:a16="http://schemas.microsoft.com/office/drawing/2014/main" id="{00000000-0008-0000-0B00-000012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811" name="Shape 1471">
                  <a:extLst>
                    <a:ext uri="{FF2B5EF4-FFF2-40B4-BE49-F238E27FC236}">
                      <a16:creationId xmlns:a16="http://schemas.microsoft.com/office/drawing/2014/main" id="{00000000-0008-0000-0B00-000013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12" name="Shape 1472">
                  <a:extLst>
                    <a:ext uri="{FF2B5EF4-FFF2-40B4-BE49-F238E27FC236}">
                      <a16:creationId xmlns:a16="http://schemas.microsoft.com/office/drawing/2014/main" id="{00000000-0008-0000-0B00-000014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13" name="Shape 1473">
                  <a:extLst>
                    <a:ext uri="{FF2B5EF4-FFF2-40B4-BE49-F238E27FC236}">
                      <a16:creationId xmlns:a16="http://schemas.microsoft.com/office/drawing/2014/main" id="{00000000-0008-0000-0B00-000015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14" name="Shape 1474">
                  <a:extLst>
                    <a:ext uri="{FF2B5EF4-FFF2-40B4-BE49-F238E27FC236}">
                      <a16:creationId xmlns:a16="http://schemas.microsoft.com/office/drawing/2014/main" id="{00000000-0008-0000-0B00-000016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15" name="Shape 1475">
                  <a:extLst>
                    <a:ext uri="{FF2B5EF4-FFF2-40B4-BE49-F238E27FC236}">
                      <a16:creationId xmlns:a16="http://schemas.microsoft.com/office/drawing/2014/main" id="{00000000-0008-0000-0B00-000017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16" name="Shape 1476">
                  <a:extLst>
                    <a:ext uri="{FF2B5EF4-FFF2-40B4-BE49-F238E27FC236}">
                      <a16:creationId xmlns:a16="http://schemas.microsoft.com/office/drawing/2014/main" id="{00000000-0008-0000-0B00-000018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817" name="Shape 2">
          <a:extLst>
            <a:ext uri="{FF2B5EF4-FFF2-40B4-BE49-F238E27FC236}">
              <a16:creationId xmlns:a16="http://schemas.microsoft.com/office/drawing/2014/main" id="{00000000-0008-0000-0B00-00001907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1818" name="Shape 1477">
            <a:extLst>
              <a:ext uri="{FF2B5EF4-FFF2-40B4-BE49-F238E27FC236}">
                <a16:creationId xmlns:a16="http://schemas.microsoft.com/office/drawing/2014/main" id="{00000000-0008-0000-0B00-00001A0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819" name="Shape 6">
              <a:extLst>
                <a:ext uri="{FF2B5EF4-FFF2-40B4-BE49-F238E27FC236}">
                  <a16:creationId xmlns:a16="http://schemas.microsoft.com/office/drawing/2014/main" id="{00000000-0008-0000-0B00-00001B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20" name="Shape 1478">
              <a:extLst>
                <a:ext uri="{FF2B5EF4-FFF2-40B4-BE49-F238E27FC236}">
                  <a16:creationId xmlns:a16="http://schemas.microsoft.com/office/drawing/2014/main" id="{00000000-0008-0000-0B00-00001C0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821" name="Shape 1479">
                <a:extLst>
                  <a:ext uri="{FF2B5EF4-FFF2-40B4-BE49-F238E27FC236}">
                    <a16:creationId xmlns:a16="http://schemas.microsoft.com/office/drawing/2014/main" id="{00000000-0008-0000-0B00-00001D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22" name="Shape 1480">
                <a:extLst>
                  <a:ext uri="{FF2B5EF4-FFF2-40B4-BE49-F238E27FC236}">
                    <a16:creationId xmlns:a16="http://schemas.microsoft.com/office/drawing/2014/main" id="{00000000-0008-0000-0B00-00001E0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823" name="Shape 1481">
                  <a:extLst>
                    <a:ext uri="{FF2B5EF4-FFF2-40B4-BE49-F238E27FC236}">
                      <a16:creationId xmlns:a16="http://schemas.microsoft.com/office/drawing/2014/main" id="{00000000-0008-0000-0B00-00001F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824" name="Shape 1482">
                  <a:extLst>
                    <a:ext uri="{FF2B5EF4-FFF2-40B4-BE49-F238E27FC236}">
                      <a16:creationId xmlns:a16="http://schemas.microsoft.com/office/drawing/2014/main" id="{00000000-0008-0000-0B00-000020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25" name="Shape 1483">
                  <a:extLst>
                    <a:ext uri="{FF2B5EF4-FFF2-40B4-BE49-F238E27FC236}">
                      <a16:creationId xmlns:a16="http://schemas.microsoft.com/office/drawing/2014/main" id="{00000000-0008-0000-0B00-000021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26" name="Shape 1484">
                  <a:extLst>
                    <a:ext uri="{FF2B5EF4-FFF2-40B4-BE49-F238E27FC236}">
                      <a16:creationId xmlns:a16="http://schemas.microsoft.com/office/drawing/2014/main" id="{00000000-0008-0000-0B00-000022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27" name="Shape 1485">
                  <a:extLst>
                    <a:ext uri="{FF2B5EF4-FFF2-40B4-BE49-F238E27FC236}">
                      <a16:creationId xmlns:a16="http://schemas.microsoft.com/office/drawing/2014/main" id="{00000000-0008-0000-0B00-000023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28" name="Shape 1486">
                  <a:extLst>
                    <a:ext uri="{FF2B5EF4-FFF2-40B4-BE49-F238E27FC236}">
                      <a16:creationId xmlns:a16="http://schemas.microsoft.com/office/drawing/2014/main" id="{00000000-0008-0000-0B00-000024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29" name="Shape 1487">
                  <a:extLst>
                    <a:ext uri="{FF2B5EF4-FFF2-40B4-BE49-F238E27FC236}">
                      <a16:creationId xmlns:a16="http://schemas.microsoft.com/office/drawing/2014/main" id="{00000000-0008-0000-0B00-000025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830" name="Shape 2">
          <a:extLst>
            <a:ext uri="{FF2B5EF4-FFF2-40B4-BE49-F238E27FC236}">
              <a16:creationId xmlns:a16="http://schemas.microsoft.com/office/drawing/2014/main" id="{00000000-0008-0000-0B00-00002607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1831" name="Shape 1488">
            <a:extLst>
              <a:ext uri="{FF2B5EF4-FFF2-40B4-BE49-F238E27FC236}">
                <a16:creationId xmlns:a16="http://schemas.microsoft.com/office/drawing/2014/main" id="{00000000-0008-0000-0B00-0000270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832" name="Shape 6">
              <a:extLst>
                <a:ext uri="{FF2B5EF4-FFF2-40B4-BE49-F238E27FC236}">
                  <a16:creationId xmlns:a16="http://schemas.microsoft.com/office/drawing/2014/main" id="{00000000-0008-0000-0B00-000028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33" name="Shape 1489">
              <a:extLst>
                <a:ext uri="{FF2B5EF4-FFF2-40B4-BE49-F238E27FC236}">
                  <a16:creationId xmlns:a16="http://schemas.microsoft.com/office/drawing/2014/main" id="{00000000-0008-0000-0B00-0000290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834" name="Shape 1490">
                <a:extLst>
                  <a:ext uri="{FF2B5EF4-FFF2-40B4-BE49-F238E27FC236}">
                    <a16:creationId xmlns:a16="http://schemas.microsoft.com/office/drawing/2014/main" id="{00000000-0008-0000-0B00-00002A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35" name="Shape 1491">
                <a:extLst>
                  <a:ext uri="{FF2B5EF4-FFF2-40B4-BE49-F238E27FC236}">
                    <a16:creationId xmlns:a16="http://schemas.microsoft.com/office/drawing/2014/main" id="{00000000-0008-0000-0B00-00002B0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836" name="Shape 1492">
                  <a:extLst>
                    <a:ext uri="{FF2B5EF4-FFF2-40B4-BE49-F238E27FC236}">
                      <a16:creationId xmlns:a16="http://schemas.microsoft.com/office/drawing/2014/main" id="{00000000-0008-0000-0B00-00002C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837" name="Shape 1493">
                  <a:extLst>
                    <a:ext uri="{FF2B5EF4-FFF2-40B4-BE49-F238E27FC236}">
                      <a16:creationId xmlns:a16="http://schemas.microsoft.com/office/drawing/2014/main" id="{00000000-0008-0000-0B00-00002D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38" name="Shape 1494">
                  <a:extLst>
                    <a:ext uri="{FF2B5EF4-FFF2-40B4-BE49-F238E27FC236}">
                      <a16:creationId xmlns:a16="http://schemas.microsoft.com/office/drawing/2014/main" id="{00000000-0008-0000-0B00-00002E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39" name="Shape 1495">
                  <a:extLst>
                    <a:ext uri="{FF2B5EF4-FFF2-40B4-BE49-F238E27FC236}">
                      <a16:creationId xmlns:a16="http://schemas.microsoft.com/office/drawing/2014/main" id="{00000000-0008-0000-0B00-00002F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40" name="Shape 1496">
                  <a:extLst>
                    <a:ext uri="{FF2B5EF4-FFF2-40B4-BE49-F238E27FC236}">
                      <a16:creationId xmlns:a16="http://schemas.microsoft.com/office/drawing/2014/main" id="{00000000-0008-0000-0B00-000030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41" name="Shape 1497">
                  <a:extLst>
                    <a:ext uri="{FF2B5EF4-FFF2-40B4-BE49-F238E27FC236}">
                      <a16:creationId xmlns:a16="http://schemas.microsoft.com/office/drawing/2014/main" id="{00000000-0008-0000-0B00-000031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42" name="Shape 1498">
                  <a:extLst>
                    <a:ext uri="{FF2B5EF4-FFF2-40B4-BE49-F238E27FC236}">
                      <a16:creationId xmlns:a16="http://schemas.microsoft.com/office/drawing/2014/main" id="{00000000-0008-0000-0B00-000032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843" name="Shape 2">
          <a:extLst>
            <a:ext uri="{FF2B5EF4-FFF2-40B4-BE49-F238E27FC236}">
              <a16:creationId xmlns:a16="http://schemas.microsoft.com/office/drawing/2014/main" id="{00000000-0008-0000-0B00-00003307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1844" name="Shape 1499">
            <a:extLst>
              <a:ext uri="{FF2B5EF4-FFF2-40B4-BE49-F238E27FC236}">
                <a16:creationId xmlns:a16="http://schemas.microsoft.com/office/drawing/2014/main" id="{00000000-0008-0000-0B00-0000340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845" name="Shape 6">
              <a:extLst>
                <a:ext uri="{FF2B5EF4-FFF2-40B4-BE49-F238E27FC236}">
                  <a16:creationId xmlns:a16="http://schemas.microsoft.com/office/drawing/2014/main" id="{00000000-0008-0000-0B00-000035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46" name="Shape 1500">
              <a:extLst>
                <a:ext uri="{FF2B5EF4-FFF2-40B4-BE49-F238E27FC236}">
                  <a16:creationId xmlns:a16="http://schemas.microsoft.com/office/drawing/2014/main" id="{00000000-0008-0000-0B00-0000360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847" name="Shape 1501">
                <a:extLst>
                  <a:ext uri="{FF2B5EF4-FFF2-40B4-BE49-F238E27FC236}">
                    <a16:creationId xmlns:a16="http://schemas.microsoft.com/office/drawing/2014/main" id="{00000000-0008-0000-0B00-000037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48" name="Shape 1502">
                <a:extLst>
                  <a:ext uri="{FF2B5EF4-FFF2-40B4-BE49-F238E27FC236}">
                    <a16:creationId xmlns:a16="http://schemas.microsoft.com/office/drawing/2014/main" id="{00000000-0008-0000-0B00-0000380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849" name="Shape 1503">
                  <a:extLst>
                    <a:ext uri="{FF2B5EF4-FFF2-40B4-BE49-F238E27FC236}">
                      <a16:creationId xmlns:a16="http://schemas.microsoft.com/office/drawing/2014/main" id="{00000000-0008-0000-0B00-000039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850" name="Shape 1504">
                  <a:extLst>
                    <a:ext uri="{FF2B5EF4-FFF2-40B4-BE49-F238E27FC236}">
                      <a16:creationId xmlns:a16="http://schemas.microsoft.com/office/drawing/2014/main" id="{00000000-0008-0000-0B00-00003A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51" name="Shape 1505">
                  <a:extLst>
                    <a:ext uri="{FF2B5EF4-FFF2-40B4-BE49-F238E27FC236}">
                      <a16:creationId xmlns:a16="http://schemas.microsoft.com/office/drawing/2014/main" id="{00000000-0008-0000-0B00-00003B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52" name="Shape 1506">
                  <a:extLst>
                    <a:ext uri="{FF2B5EF4-FFF2-40B4-BE49-F238E27FC236}">
                      <a16:creationId xmlns:a16="http://schemas.microsoft.com/office/drawing/2014/main" id="{00000000-0008-0000-0B00-00003C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53" name="Shape 1507">
                  <a:extLst>
                    <a:ext uri="{FF2B5EF4-FFF2-40B4-BE49-F238E27FC236}">
                      <a16:creationId xmlns:a16="http://schemas.microsoft.com/office/drawing/2014/main" id="{00000000-0008-0000-0B00-00003D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54" name="Shape 1508">
                  <a:extLst>
                    <a:ext uri="{FF2B5EF4-FFF2-40B4-BE49-F238E27FC236}">
                      <a16:creationId xmlns:a16="http://schemas.microsoft.com/office/drawing/2014/main" id="{00000000-0008-0000-0B00-00003E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55" name="Shape 1509">
                  <a:extLst>
                    <a:ext uri="{FF2B5EF4-FFF2-40B4-BE49-F238E27FC236}">
                      <a16:creationId xmlns:a16="http://schemas.microsoft.com/office/drawing/2014/main" id="{00000000-0008-0000-0B00-00003F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856" name="Shape 2">
          <a:extLst>
            <a:ext uri="{FF2B5EF4-FFF2-40B4-BE49-F238E27FC236}">
              <a16:creationId xmlns:a16="http://schemas.microsoft.com/office/drawing/2014/main" id="{00000000-0008-0000-0B00-00004007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1857" name="Shape 1510">
            <a:extLst>
              <a:ext uri="{FF2B5EF4-FFF2-40B4-BE49-F238E27FC236}">
                <a16:creationId xmlns:a16="http://schemas.microsoft.com/office/drawing/2014/main" id="{00000000-0008-0000-0B00-0000410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858" name="Shape 6">
              <a:extLst>
                <a:ext uri="{FF2B5EF4-FFF2-40B4-BE49-F238E27FC236}">
                  <a16:creationId xmlns:a16="http://schemas.microsoft.com/office/drawing/2014/main" id="{00000000-0008-0000-0B00-000042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59" name="Shape 1511">
              <a:extLst>
                <a:ext uri="{FF2B5EF4-FFF2-40B4-BE49-F238E27FC236}">
                  <a16:creationId xmlns:a16="http://schemas.microsoft.com/office/drawing/2014/main" id="{00000000-0008-0000-0B00-0000430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860" name="Shape 1512">
                <a:extLst>
                  <a:ext uri="{FF2B5EF4-FFF2-40B4-BE49-F238E27FC236}">
                    <a16:creationId xmlns:a16="http://schemas.microsoft.com/office/drawing/2014/main" id="{00000000-0008-0000-0B00-000044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61" name="Shape 1513">
                <a:extLst>
                  <a:ext uri="{FF2B5EF4-FFF2-40B4-BE49-F238E27FC236}">
                    <a16:creationId xmlns:a16="http://schemas.microsoft.com/office/drawing/2014/main" id="{00000000-0008-0000-0B00-0000450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862" name="Shape 1514">
                  <a:extLst>
                    <a:ext uri="{FF2B5EF4-FFF2-40B4-BE49-F238E27FC236}">
                      <a16:creationId xmlns:a16="http://schemas.microsoft.com/office/drawing/2014/main" id="{00000000-0008-0000-0B00-000046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863" name="Shape 1515">
                  <a:extLst>
                    <a:ext uri="{FF2B5EF4-FFF2-40B4-BE49-F238E27FC236}">
                      <a16:creationId xmlns:a16="http://schemas.microsoft.com/office/drawing/2014/main" id="{00000000-0008-0000-0B00-000047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64" name="Shape 1516">
                  <a:extLst>
                    <a:ext uri="{FF2B5EF4-FFF2-40B4-BE49-F238E27FC236}">
                      <a16:creationId xmlns:a16="http://schemas.microsoft.com/office/drawing/2014/main" id="{00000000-0008-0000-0B00-000048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65" name="Shape 1517">
                  <a:extLst>
                    <a:ext uri="{FF2B5EF4-FFF2-40B4-BE49-F238E27FC236}">
                      <a16:creationId xmlns:a16="http://schemas.microsoft.com/office/drawing/2014/main" id="{00000000-0008-0000-0B00-000049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66" name="Shape 1518">
                  <a:extLst>
                    <a:ext uri="{FF2B5EF4-FFF2-40B4-BE49-F238E27FC236}">
                      <a16:creationId xmlns:a16="http://schemas.microsoft.com/office/drawing/2014/main" id="{00000000-0008-0000-0B00-00004A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67" name="Shape 1519">
                  <a:extLst>
                    <a:ext uri="{FF2B5EF4-FFF2-40B4-BE49-F238E27FC236}">
                      <a16:creationId xmlns:a16="http://schemas.microsoft.com/office/drawing/2014/main" id="{00000000-0008-0000-0B00-00004B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68" name="Shape 1520">
                  <a:extLst>
                    <a:ext uri="{FF2B5EF4-FFF2-40B4-BE49-F238E27FC236}">
                      <a16:creationId xmlns:a16="http://schemas.microsoft.com/office/drawing/2014/main" id="{00000000-0008-0000-0B00-00004C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869" name="Shape 2">
          <a:extLst>
            <a:ext uri="{FF2B5EF4-FFF2-40B4-BE49-F238E27FC236}">
              <a16:creationId xmlns:a16="http://schemas.microsoft.com/office/drawing/2014/main" id="{00000000-0008-0000-0B00-00004D07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1870" name="Shape 1521">
            <a:extLst>
              <a:ext uri="{FF2B5EF4-FFF2-40B4-BE49-F238E27FC236}">
                <a16:creationId xmlns:a16="http://schemas.microsoft.com/office/drawing/2014/main" id="{00000000-0008-0000-0B00-00004E0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871" name="Shape 6">
              <a:extLst>
                <a:ext uri="{FF2B5EF4-FFF2-40B4-BE49-F238E27FC236}">
                  <a16:creationId xmlns:a16="http://schemas.microsoft.com/office/drawing/2014/main" id="{00000000-0008-0000-0B00-00004F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72" name="Shape 1522">
              <a:extLst>
                <a:ext uri="{FF2B5EF4-FFF2-40B4-BE49-F238E27FC236}">
                  <a16:creationId xmlns:a16="http://schemas.microsoft.com/office/drawing/2014/main" id="{00000000-0008-0000-0B00-0000500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873" name="Shape 1523">
                <a:extLst>
                  <a:ext uri="{FF2B5EF4-FFF2-40B4-BE49-F238E27FC236}">
                    <a16:creationId xmlns:a16="http://schemas.microsoft.com/office/drawing/2014/main" id="{00000000-0008-0000-0B00-000051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74" name="Shape 1524">
                <a:extLst>
                  <a:ext uri="{FF2B5EF4-FFF2-40B4-BE49-F238E27FC236}">
                    <a16:creationId xmlns:a16="http://schemas.microsoft.com/office/drawing/2014/main" id="{00000000-0008-0000-0B00-0000520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875" name="Shape 1525">
                  <a:extLst>
                    <a:ext uri="{FF2B5EF4-FFF2-40B4-BE49-F238E27FC236}">
                      <a16:creationId xmlns:a16="http://schemas.microsoft.com/office/drawing/2014/main" id="{00000000-0008-0000-0B00-000053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876" name="Shape 1526">
                  <a:extLst>
                    <a:ext uri="{FF2B5EF4-FFF2-40B4-BE49-F238E27FC236}">
                      <a16:creationId xmlns:a16="http://schemas.microsoft.com/office/drawing/2014/main" id="{00000000-0008-0000-0B00-000054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77" name="Shape 1527">
                  <a:extLst>
                    <a:ext uri="{FF2B5EF4-FFF2-40B4-BE49-F238E27FC236}">
                      <a16:creationId xmlns:a16="http://schemas.microsoft.com/office/drawing/2014/main" id="{00000000-0008-0000-0B00-000055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78" name="Shape 1528">
                  <a:extLst>
                    <a:ext uri="{FF2B5EF4-FFF2-40B4-BE49-F238E27FC236}">
                      <a16:creationId xmlns:a16="http://schemas.microsoft.com/office/drawing/2014/main" id="{00000000-0008-0000-0B00-000056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79" name="Shape 1529">
                  <a:extLst>
                    <a:ext uri="{FF2B5EF4-FFF2-40B4-BE49-F238E27FC236}">
                      <a16:creationId xmlns:a16="http://schemas.microsoft.com/office/drawing/2014/main" id="{00000000-0008-0000-0B00-000057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80" name="Shape 1530">
                  <a:extLst>
                    <a:ext uri="{FF2B5EF4-FFF2-40B4-BE49-F238E27FC236}">
                      <a16:creationId xmlns:a16="http://schemas.microsoft.com/office/drawing/2014/main" id="{00000000-0008-0000-0B00-000058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81" name="Shape 1531">
                  <a:extLst>
                    <a:ext uri="{FF2B5EF4-FFF2-40B4-BE49-F238E27FC236}">
                      <a16:creationId xmlns:a16="http://schemas.microsoft.com/office/drawing/2014/main" id="{00000000-0008-0000-0B00-000059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882" name="Shape 2">
          <a:extLst>
            <a:ext uri="{FF2B5EF4-FFF2-40B4-BE49-F238E27FC236}">
              <a16:creationId xmlns:a16="http://schemas.microsoft.com/office/drawing/2014/main" id="{00000000-0008-0000-0B00-00005A07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1883" name="Shape 1532">
            <a:extLst>
              <a:ext uri="{FF2B5EF4-FFF2-40B4-BE49-F238E27FC236}">
                <a16:creationId xmlns:a16="http://schemas.microsoft.com/office/drawing/2014/main" id="{00000000-0008-0000-0B00-00005B0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884" name="Shape 6">
              <a:extLst>
                <a:ext uri="{FF2B5EF4-FFF2-40B4-BE49-F238E27FC236}">
                  <a16:creationId xmlns:a16="http://schemas.microsoft.com/office/drawing/2014/main" id="{00000000-0008-0000-0B00-00005C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85" name="Shape 1533">
              <a:extLst>
                <a:ext uri="{FF2B5EF4-FFF2-40B4-BE49-F238E27FC236}">
                  <a16:creationId xmlns:a16="http://schemas.microsoft.com/office/drawing/2014/main" id="{00000000-0008-0000-0B00-00005D0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886" name="Shape 1534">
                <a:extLst>
                  <a:ext uri="{FF2B5EF4-FFF2-40B4-BE49-F238E27FC236}">
                    <a16:creationId xmlns:a16="http://schemas.microsoft.com/office/drawing/2014/main" id="{00000000-0008-0000-0B00-00005E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87" name="Shape 1535">
                <a:extLst>
                  <a:ext uri="{FF2B5EF4-FFF2-40B4-BE49-F238E27FC236}">
                    <a16:creationId xmlns:a16="http://schemas.microsoft.com/office/drawing/2014/main" id="{00000000-0008-0000-0B00-00005F0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888" name="Shape 1536">
                  <a:extLst>
                    <a:ext uri="{FF2B5EF4-FFF2-40B4-BE49-F238E27FC236}">
                      <a16:creationId xmlns:a16="http://schemas.microsoft.com/office/drawing/2014/main" id="{00000000-0008-0000-0B00-000060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889" name="Shape 1537">
                  <a:extLst>
                    <a:ext uri="{FF2B5EF4-FFF2-40B4-BE49-F238E27FC236}">
                      <a16:creationId xmlns:a16="http://schemas.microsoft.com/office/drawing/2014/main" id="{00000000-0008-0000-0B00-000061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90" name="Shape 1538">
                  <a:extLst>
                    <a:ext uri="{FF2B5EF4-FFF2-40B4-BE49-F238E27FC236}">
                      <a16:creationId xmlns:a16="http://schemas.microsoft.com/office/drawing/2014/main" id="{00000000-0008-0000-0B00-000062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91" name="Shape 1539">
                  <a:extLst>
                    <a:ext uri="{FF2B5EF4-FFF2-40B4-BE49-F238E27FC236}">
                      <a16:creationId xmlns:a16="http://schemas.microsoft.com/office/drawing/2014/main" id="{00000000-0008-0000-0B00-000063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92" name="Shape 1540">
                  <a:extLst>
                    <a:ext uri="{FF2B5EF4-FFF2-40B4-BE49-F238E27FC236}">
                      <a16:creationId xmlns:a16="http://schemas.microsoft.com/office/drawing/2014/main" id="{00000000-0008-0000-0B00-000064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93" name="Shape 1541">
                  <a:extLst>
                    <a:ext uri="{FF2B5EF4-FFF2-40B4-BE49-F238E27FC236}">
                      <a16:creationId xmlns:a16="http://schemas.microsoft.com/office/drawing/2014/main" id="{00000000-0008-0000-0B00-000065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94" name="Shape 1542">
                  <a:extLst>
                    <a:ext uri="{FF2B5EF4-FFF2-40B4-BE49-F238E27FC236}">
                      <a16:creationId xmlns:a16="http://schemas.microsoft.com/office/drawing/2014/main" id="{00000000-0008-0000-0B00-000066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895" name="Shape 2">
          <a:extLst>
            <a:ext uri="{FF2B5EF4-FFF2-40B4-BE49-F238E27FC236}">
              <a16:creationId xmlns:a16="http://schemas.microsoft.com/office/drawing/2014/main" id="{00000000-0008-0000-0B00-00006707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1896" name="Shape 1543">
            <a:extLst>
              <a:ext uri="{FF2B5EF4-FFF2-40B4-BE49-F238E27FC236}">
                <a16:creationId xmlns:a16="http://schemas.microsoft.com/office/drawing/2014/main" id="{00000000-0008-0000-0B00-0000680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897" name="Shape 6">
              <a:extLst>
                <a:ext uri="{FF2B5EF4-FFF2-40B4-BE49-F238E27FC236}">
                  <a16:creationId xmlns:a16="http://schemas.microsoft.com/office/drawing/2014/main" id="{00000000-0008-0000-0B00-000069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98" name="Shape 1544">
              <a:extLst>
                <a:ext uri="{FF2B5EF4-FFF2-40B4-BE49-F238E27FC236}">
                  <a16:creationId xmlns:a16="http://schemas.microsoft.com/office/drawing/2014/main" id="{00000000-0008-0000-0B00-00006A0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899" name="Shape 1545">
                <a:extLst>
                  <a:ext uri="{FF2B5EF4-FFF2-40B4-BE49-F238E27FC236}">
                    <a16:creationId xmlns:a16="http://schemas.microsoft.com/office/drawing/2014/main" id="{00000000-0008-0000-0B00-00006B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00" name="Shape 1546">
                <a:extLst>
                  <a:ext uri="{FF2B5EF4-FFF2-40B4-BE49-F238E27FC236}">
                    <a16:creationId xmlns:a16="http://schemas.microsoft.com/office/drawing/2014/main" id="{00000000-0008-0000-0B00-00006C0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901" name="Shape 1547">
                  <a:extLst>
                    <a:ext uri="{FF2B5EF4-FFF2-40B4-BE49-F238E27FC236}">
                      <a16:creationId xmlns:a16="http://schemas.microsoft.com/office/drawing/2014/main" id="{00000000-0008-0000-0B00-00006D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902" name="Shape 1548">
                  <a:extLst>
                    <a:ext uri="{FF2B5EF4-FFF2-40B4-BE49-F238E27FC236}">
                      <a16:creationId xmlns:a16="http://schemas.microsoft.com/office/drawing/2014/main" id="{00000000-0008-0000-0B00-00006E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03" name="Shape 1549">
                  <a:extLst>
                    <a:ext uri="{FF2B5EF4-FFF2-40B4-BE49-F238E27FC236}">
                      <a16:creationId xmlns:a16="http://schemas.microsoft.com/office/drawing/2014/main" id="{00000000-0008-0000-0B00-00006F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04" name="Shape 1550">
                  <a:extLst>
                    <a:ext uri="{FF2B5EF4-FFF2-40B4-BE49-F238E27FC236}">
                      <a16:creationId xmlns:a16="http://schemas.microsoft.com/office/drawing/2014/main" id="{00000000-0008-0000-0B00-000070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05" name="Shape 1551">
                  <a:extLst>
                    <a:ext uri="{FF2B5EF4-FFF2-40B4-BE49-F238E27FC236}">
                      <a16:creationId xmlns:a16="http://schemas.microsoft.com/office/drawing/2014/main" id="{00000000-0008-0000-0B00-000071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06" name="Shape 1552">
                  <a:extLst>
                    <a:ext uri="{FF2B5EF4-FFF2-40B4-BE49-F238E27FC236}">
                      <a16:creationId xmlns:a16="http://schemas.microsoft.com/office/drawing/2014/main" id="{00000000-0008-0000-0B00-000072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07" name="Shape 1553">
                  <a:extLst>
                    <a:ext uri="{FF2B5EF4-FFF2-40B4-BE49-F238E27FC236}">
                      <a16:creationId xmlns:a16="http://schemas.microsoft.com/office/drawing/2014/main" id="{00000000-0008-0000-0B00-000073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908" name="Shape 2">
          <a:extLst>
            <a:ext uri="{FF2B5EF4-FFF2-40B4-BE49-F238E27FC236}">
              <a16:creationId xmlns:a16="http://schemas.microsoft.com/office/drawing/2014/main" id="{00000000-0008-0000-0B00-00007407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1909" name="Shape 1554">
            <a:extLst>
              <a:ext uri="{FF2B5EF4-FFF2-40B4-BE49-F238E27FC236}">
                <a16:creationId xmlns:a16="http://schemas.microsoft.com/office/drawing/2014/main" id="{00000000-0008-0000-0B00-0000750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910" name="Shape 6">
              <a:extLst>
                <a:ext uri="{FF2B5EF4-FFF2-40B4-BE49-F238E27FC236}">
                  <a16:creationId xmlns:a16="http://schemas.microsoft.com/office/drawing/2014/main" id="{00000000-0008-0000-0B00-000076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11" name="Shape 1555">
              <a:extLst>
                <a:ext uri="{FF2B5EF4-FFF2-40B4-BE49-F238E27FC236}">
                  <a16:creationId xmlns:a16="http://schemas.microsoft.com/office/drawing/2014/main" id="{00000000-0008-0000-0B00-0000770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912" name="Shape 1556">
                <a:extLst>
                  <a:ext uri="{FF2B5EF4-FFF2-40B4-BE49-F238E27FC236}">
                    <a16:creationId xmlns:a16="http://schemas.microsoft.com/office/drawing/2014/main" id="{00000000-0008-0000-0B00-000078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13" name="Shape 1557">
                <a:extLst>
                  <a:ext uri="{FF2B5EF4-FFF2-40B4-BE49-F238E27FC236}">
                    <a16:creationId xmlns:a16="http://schemas.microsoft.com/office/drawing/2014/main" id="{00000000-0008-0000-0B00-0000790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914" name="Shape 1558">
                  <a:extLst>
                    <a:ext uri="{FF2B5EF4-FFF2-40B4-BE49-F238E27FC236}">
                      <a16:creationId xmlns:a16="http://schemas.microsoft.com/office/drawing/2014/main" id="{00000000-0008-0000-0B00-00007A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915" name="Shape 1559">
                  <a:extLst>
                    <a:ext uri="{FF2B5EF4-FFF2-40B4-BE49-F238E27FC236}">
                      <a16:creationId xmlns:a16="http://schemas.microsoft.com/office/drawing/2014/main" id="{00000000-0008-0000-0B00-00007B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16" name="Shape 1560">
                  <a:extLst>
                    <a:ext uri="{FF2B5EF4-FFF2-40B4-BE49-F238E27FC236}">
                      <a16:creationId xmlns:a16="http://schemas.microsoft.com/office/drawing/2014/main" id="{00000000-0008-0000-0B00-00007C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17" name="Shape 1561">
                  <a:extLst>
                    <a:ext uri="{FF2B5EF4-FFF2-40B4-BE49-F238E27FC236}">
                      <a16:creationId xmlns:a16="http://schemas.microsoft.com/office/drawing/2014/main" id="{00000000-0008-0000-0B00-00007D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18" name="Shape 1562">
                  <a:extLst>
                    <a:ext uri="{FF2B5EF4-FFF2-40B4-BE49-F238E27FC236}">
                      <a16:creationId xmlns:a16="http://schemas.microsoft.com/office/drawing/2014/main" id="{00000000-0008-0000-0B00-00007E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19" name="Shape 1563">
                  <a:extLst>
                    <a:ext uri="{FF2B5EF4-FFF2-40B4-BE49-F238E27FC236}">
                      <a16:creationId xmlns:a16="http://schemas.microsoft.com/office/drawing/2014/main" id="{00000000-0008-0000-0B00-00007F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20" name="Shape 1564">
                  <a:extLst>
                    <a:ext uri="{FF2B5EF4-FFF2-40B4-BE49-F238E27FC236}">
                      <a16:creationId xmlns:a16="http://schemas.microsoft.com/office/drawing/2014/main" id="{00000000-0008-0000-0B00-000080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921" name="Shape 2">
          <a:extLst>
            <a:ext uri="{FF2B5EF4-FFF2-40B4-BE49-F238E27FC236}">
              <a16:creationId xmlns:a16="http://schemas.microsoft.com/office/drawing/2014/main" id="{00000000-0008-0000-0B00-00008107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1922" name="Shape 1565">
            <a:extLst>
              <a:ext uri="{FF2B5EF4-FFF2-40B4-BE49-F238E27FC236}">
                <a16:creationId xmlns:a16="http://schemas.microsoft.com/office/drawing/2014/main" id="{00000000-0008-0000-0B00-0000820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923" name="Shape 6">
              <a:extLst>
                <a:ext uri="{FF2B5EF4-FFF2-40B4-BE49-F238E27FC236}">
                  <a16:creationId xmlns:a16="http://schemas.microsoft.com/office/drawing/2014/main" id="{00000000-0008-0000-0B00-000083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24" name="Shape 1566">
              <a:extLst>
                <a:ext uri="{FF2B5EF4-FFF2-40B4-BE49-F238E27FC236}">
                  <a16:creationId xmlns:a16="http://schemas.microsoft.com/office/drawing/2014/main" id="{00000000-0008-0000-0B00-0000840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925" name="Shape 1567">
                <a:extLst>
                  <a:ext uri="{FF2B5EF4-FFF2-40B4-BE49-F238E27FC236}">
                    <a16:creationId xmlns:a16="http://schemas.microsoft.com/office/drawing/2014/main" id="{00000000-0008-0000-0B00-000085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26" name="Shape 1568">
                <a:extLst>
                  <a:ext uri="{FF2B5EF4-FFF2-40B4-BE49-F238E27FC236}">
                    <a16:creationId xmlns:a16="http://schemas.microsoft.com/office/drawing/2014/main" id="{00000000-0008-0000-0B00-0000860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927" name="Shape 1569">
                  <a:extLst>
                    <a:ext uri="{FF2B5EF4-FFF2-40B4-BE49-F238E27FC236}">
                      <a16:creationId xmlns:a16="http://schemas.microsoft.com/office/drawing/2014/main" id="{00000000-0008-0000-0B00-000087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928" name="Shape 1570">
                  <a:extLst>
                    <a:ext uri="{FF2B5EF4-FFF2-40B4-BE49-F238E27FC236}">
                      <a16:creationId xmlns:a16="http://schemas.microsoft.com/office/drawing/2014/main" id="{00000000-0008-0000-0B00-000088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29" name="Shape 1571">
                  <a:extLst>
                    <a:ext uri="{FF2B5EF4-FFF2-40B4-BE49-F238E27FC236}">
                      <a16:creationId xmlns:a16="http://schemas.microsoft.com/office/drawing/2014/main" id="{00000000-0008-0000-0B00-000089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30" name="Shape 1572">
                  <a:extLst>
                    <a:ext uri="{FF2B5EF4-FFF2-40B4-BE49-F238E27FC236}">
                      <a16:creationId xmlns:a16="http://schemas.microsoft.com/office/drawing/2014/main" id="{00000000-0008-0000-0B00-00008A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31" name="Shape 1573">
                  <a:extLst>
                    <a:ext uri="{FF2B5EF4-FFF2-40B4-BE49-F238E27FC236}">
                      <a16:creationId xmlns:a16="http://schemas.microsoft.com/office/drawing/2014/main" id="{00000000-0008-0000-0B00-00008B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32" name="Shape 1574">
                  <a:extLst>
                    <a:ext uri="{FF2B5EF4-FFF2-40B4-BE49-F238E27FC236}">
                      <a16:creationId xmlns:a16="http://schemas.microsoft.com/office/drawing/2014/main" id="{00000000-0008-0000-0B00-00008C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33" name="Shape 1575">
                  <a:extLst>
                    <a:ext uri="{FF2B5EF4-FFF2-40B4-BE49-F238E27FC236}">
                      <a16:creationId xmlns:a16="http://schemas.microsoft.com/office/drawing/2014/main" id="{00000000-0008-0000-0B00-00008D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934" name="Shape 2">
          <a:extLst>
            <a:ext uri="{FF2B5EF4-FFF2-40B4-BE49-F238E27FC236}">
              <a16:creationId xmlns:a16="http://schemas.microsoft.com/office/drawing/2014/main" id="{00000000-0008-0000-0B00-00008E07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1935" name="Shape 1576">
            <a:extLst>
              <a:ext uri="{FF2B5EF4-FFF2-40B4-BE49-F238E27FC236}">
                <a16:creationId xmlns:a16="http://schemas.microsoft.com/office/drawing/2014/main" id="{00000000-0008-0000-0B00-00008F0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936" name="Shape 6">
              <a:extLst>
                <a:ext uri="{FF2B5EF4-FFF2-40B4-BE49-F238E27FC236}">
                  <a16:creationId xmlns:a16="http://schemas.microsoft.com/office/drawing/2014/main" id="{00000000-0008-0000-0B00-000090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37" name="Shape 1577">
              <a:extLst>
                <a:ext uri="{FF2B5EF4-FFF2-40B4-BE49-F238E27FC236}">
                  <a16:creationId xmlns:a16="http://schemas.microsoft.com/office/drawing/2014/main" id="{00000000-0008-0000-0B00-0000910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938" name="Shape 1578">
                <a:extLst>
                  <a:ext uri="{FF2B5EF4-FFF2-40B4-BE49-F238E27FC236}">
                    <a16:creationId xmlns:a16="http://schemas.microsoft.com/office/drawing/2014/main" id="{00000000-0008-0000-0B00-000092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39" name="Shape 1579">
                <a:extLst>
                  <a:ext uri="{FF2B5EF4-FFF2-40B4-BE49-F238E27FC236}">
                    <a16:creationId xmlns:a16="http://schemas.microsoft.com/office/drawing/2014/main" id="{00000000-0008-0000-0B00-0000930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940" name="Shape 1580">
                  <a:extLst>
                    <a:ext uri="{FF2B5EF4-FFF2-40B4-BE49-F238E27FC236}">
                      <a16:creationId xmlns:a16="http://schemas.microsoft.com/office/drawing/2014/main" id="{00000000-0008-0000-0B00-000094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941" name="Shape 1581">
                  <a:extLst>
                    <a:ext uri="{FF2B5EF4-FFF2-40B4-BE49-F238E27FC236}">
                      <a16:creationId xmlns:a16="http://schemas.microsoft.com/office/drawing/2014/main" id="{00000000-0008-0000-0B00-000095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42" name="Shape 1582">
                  <a:extLst>
                    <a:ext uri="{FF2B5EF4-FFF2-40B4-BE49-F238E27FC236}">
                      <a16:creationId xmlns:a16="http://schemas.microsoft.com/office/drawing/2014/main" id="{00000000-0008-0000-0B00-000096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43" name="Shape 1583">
                  <a:extLst>
                    <a:ext uri="{FF2B5EF4-FFF2-40B4-BE49-F238E27FC236}">
                      <a16:creationId xmlns:a16="http://schemas.microsoft.com/office/drawing/2014/main" id="{00000000-0008-0000-0B00-000097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44" name="Shape 1584">
                  <a:extLst>
                    <a:ext uri="{FF2B5EF4-FFF2-40B4-BE49-F238E27FC236}">
                      <a16:creationId xmlns:a16="http://schemas.microsoft.com/office/drawing/2014/main" id="{00000000-0008-0000-0B00-000098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45" name="Shape 1585">
                  <a:extLst>
                    <a:ext uri="{FF2B5EF4-FFF2-40B4-BE49-F238E27FC236}">
                      <a16:creationId xmlns:a16="http://schemas.microsoft.com/office/drawing/2014/main" id="{00000000-0008-0000-0B00-000099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46" name="Shape 1586">
                  <a:extLst>
                    <a:ext uri="{FF2B5EF4-FFF2-40B4-BE49-F238E27FC236}">
                      <a16:creationId xmlns:a16="http://schemas.microsoft.com/office/drawing/2014/main" id="{00000000-0008-0000-0B00-00009A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947" name="Shape 2">
          <a:extLst>
            <a:ext uri="{FF2B5EF4-FFF2-40B4-BE49-F238E27FC236}">
              <a16:creationId xmlns:a16="http://schemas.microsoft.com/office/drawing/2014/main" id="{00000000-0008-0000-0B00-00009B07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1948" name="Shape 1587">
            <a:extLst>
              <a:ext uri="{FF2B5EF4-FFF2-40B4-BE49-F238E27FC236}">
                <a16:creationId xmlns:a16="http://schemas.microsoft.com/office/drawing/2014/main" id="{00000000-0008-0000-0B00-00009C0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949" name="Shape 6">
              <a:extLst>
                <a:ext uri="{FF2B5EF4-FFF2-40B4-BE49-F238E27FC236}">
                  <a16:creationId xmlns:a16="http://schemas.microsoft.com/office/drawing/2014/main" id="{00000000-0008-0000-0B00-00009D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50" name="Shape 1588">
              <a:extLst>
                <a:ext uri="{FF2B5EF4-FFF2-40B4-BE49-F238E27FC236}">
                  <a16:creationId xmlns:a16="http://schemas.microsoft.com/office/drawing/2014/main" id="{00000000-0008-0000-0B00-00009E0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951" name="Shape 1589">
                <a:extLst>
                  <a:ext uri="{FF2B5EF4-FFF2-40B4-BE49-F238E27FC236}">
                    <a16:creationId xmlns:a16="http://schemas.microsoft.com/office/drawing/2014/main" id="{00000000-0008-0000-0B00-00009F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52" name="Shape 1590">
                <a:extLst>
                  <a:ext uri="{FF2B5EF4-FFF2-40B4-BE49-F238E27FC236}">
                    <a16:creationId xmlns:a16="http://schemas.microsoft.com/office/drawing/2014/main" id="{00000000-0008-0000-0B00-0000A00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953" name="Shape 1591">
                  <a:extLst>
                    <a:ext uri="{FF2B5EF4-FFF2-40B4-BE49-F238E27FC236}">
                      <a16:creationId xmlns:a16="http://schemas.microsoft.com/office/drawing/2014/main" id="{00000000-0008-0000-0B00-0000A1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954" name="Shape 1592">
                  <a:extLst>
                    <a:ext uri="{FF2B5EF4-FFF2-40B4-BE49-F238E27FC236}">
                      <a16:creationId xmlns:a16="http://schemas.microsoft.com/office/drawing/2014/main" id="{00000000-0008-0000-0B00-0000A2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55" name="Shape 1593">
                  <a:extLst>
                    <a:ext uri="{FF2B5EF4-FFF2-40B4-BE49-F238E27FC236}">
                      <a16:creationId xmlns:a16="http://schemas.microsoft.com/office/drawing/2014/main" id="{00000000-0008-0000-0B00-0000A3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56" name="Shape 1594">
                  <a:extLst>
                    <a:ext uri="{FF2B5EF4-FFF2-40B4-BE49-F238E27FC236}">
                      <a16:creationId xmlns:a16="http://schemas.microsoft.com/office/drawing/2014/main" id="{00000000-0008-0000-0B00-0000A4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57" name="Shape 1595">
                  <a:extLst>
                    <a:ext uri="{FF2B5EF4-FFF2-40B4-BE49-F238E27FC236}">
                      <a16:creationId xmlns:a16="http://schemas.microsoft.com/office/drawing/2014/main" id="{00000000-0008-0000-0B00-0000A5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58" name="Shape 1596">
                  <a:extLst>
                    <a:ext uri="{FF2B5EF4-FFF2-40B4-BE49-F238E27FC236}">
                      <a16:creationId xmlns:a16="http://schemas.microsoft.com/office/drawing/2014/main" id="{00000000-0008-0000-0B00-0000A6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59" name="Shape 1597">
                  <a:extLst>
                    <a:ext uri="{FF2B5EF4-FFF2-40B4-BE49-F238E27FC236}">
                      <a16:creationId xmlns:a16="http://schemas.microsoft.com/office/drawing/2014/main" id="{00000000-0008-0000-0B00-0000A7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960" name="Shape 2">
          <a:extLst>
            <a:ext uri="{FF2B5EF4-FFF2-40B4-BE49-F238E27FC236}">
              <a16:creationId xmlns:a16="http://schemas.microsoft.com/office/drawing/2014/main" id="{00000000-0008-0000-0B00-0000A807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1961" name="Shape 1598">
            <a:extLst>
              <a:ext uri="{FF2B5EF4-FFF2-40B4-BE49-F238E27FC236}">
                <a16:creationId xmlns:a16="http://schemas.microsoft.com/office/drawing/2014/main" id="{00000000-0008-0000-0B00-0000A90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962" name="Shape 6">
              <a:extLst>
                <a:ext uri="{FF2B5EF4-FFF2-40B4-BE49-F238E27FC236}">
                  <a16:creationId xmlns:a16="http://schemas.microsoft.com/office/drawing/2014/main" id="{00000000-0008-0000-0B00-0000AA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63" name="Shape 1599">
              <a:extLst>
                <a:ext uri="{FF2B5EF4-FFF2-40B4-BE49-F238E27FC236}">
                  <a16:creationId xmlns:a16="http://schemas.microsoft.com/office/drawing/2014/main" id="{00000000-0008-0000-0B00-0000AB0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964" name="Shape 1600">
                <a:extLst>
                  <a:ext uri="{FF2B5EF4-FFF2-40B4-BE49-F238E27FC236}">
                    <a16:creationId xmlns:a16="http://schemas.microsoft.com/office/drawing/2014/main" id="{00000000-0008-0000-0B00-0000AC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65" name="Shape 1601">
                <a:extLst>
                  <a:ext uri="{FF2B5EF4-FFF2-40B4-BE49-F238E27FC236}">
                    <a16:creationId xmlns:a16="http://schemas.microsoft.com/office/drawing/2014/main" id="{00000000-0008-0000-0B00-0000AD0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966" name="Shape 1602">
                  <a:extLst>
                    <a:ext uri="{FF2B5EF4-FFF2-40B4-BE49-F238E27FC236}">
                      <a16:creationId xmlns:a16="http://schemas.microsoft.com/office/drawing/2014/main" id="{00000000-0008-0000-0B00-0000AE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967" name="Shape 1603">
                  <a:extLst>
                    <a:ext uri="{FF2B5EF4-FFF2-40B4-BE49-F238E27FC236}">
                      <a16:creationId xmlns:a16="http://schemas.microsoft.com/office/drawing/2014/main" id="{00000000-0008-0000-0B00-0000AF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68" name="Shape 1604">
                  <a:extLst>
                    <a:ext uri="{FF2B5EF4-FFF2-40B4-BE49-F238E27FC236}">
                      <a16:creationId xmlns:a16="http://schemas.microsoft.com/office/drawing/2014/main" id="{00000000-0008-0000-0B00-0000B0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69" name="Shape 1605">
                  <a:extLst>
                    <a:ext uri="{FF2B5EF4-FFF2-40B4-BE49-F238E27FC236}">
                      <a16:creationId xmlns:a16="http://schemas.microsoft.com/office/drawing/2014/main" id="{00000000-0008-0000-0B00-0000B1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70" name="Shape 1606">
                  <a:extLst>
                    <a:ext uri="{FF2B5EF4-FFF2-40B4-BE49-F238E27FC236}">
                      <a16:creationId xmlns:a16="http://schemas.microsoft.com/office/drawing/2014/main" id="{00000000-0008-0000-0B00-0000B2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71" name="Shape 1607">
                  <a:extLst>
                    <a:ext uri="{FF2B5EF4-FFF2-40B4-BE49-F238E27FC236}">
                      <a16:creationId xmlns:a16="http://schemas.microsoft.com/office/drawing/2014/main" id="{00000000-0008-0000-0B00-0000B3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72" name="Shape 1608">
                  <a:extLst>
                    <a:ext uri="{FF2B5EF4-FFF2-40B4-BE49-F238E27FC236}">
                      <a16:creationId xmlns:a16="http://schemas.microsoft.com/office/drawing/2014/main" id="{00000000-0008-0000-0B00-0000B4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973" name="Shape 2">
          <a:extLst>
            <a:ext uri="{FF2B5EF4-FFF2-40B4-BE49-F238E27FC236}">
              <a16:creationId xmlns:a16="http://schemas.microsoft.com/office/drawing/2014/main" id="{00000000-0008-0000-0B00-0000B507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1974" name="Shape 1609">
            <a:extLst>
              <a:ext uri="{FF2B5EF4-FFF2-40B4-BE49-F238E27FC236}">
                <a16:creationId xmlns:a16="http://schemas.microsoft.com/office/drawing/2014/main" id="{00000000-0008-0000-0B00-0000B60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975" name="Shape 6">
              <a:extLst>
                <a:ext uri="{FF2B5EF4-FFF2-40B4-BE49-F238E27FC236}">
                  <a16:creationId xmlns:a16="http://schemas.microsoft.com/office/drawing/2014/main" id="{00000000-0008-0000-0B00-0000B7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76" name="Shape 1610">
              <a:extLst>
                <a:ext uri="{FF2B5EF4-FFF2-40B4-BE49-F238E27FC236}">
                  <a16:creationId xmlns:a16="http://schemas.microsoft.com/office/drawing/2014/main" id="{00000000-0008-0000-0B00-0000B80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977" name="Shape 1611">
                <a:extLst>
                  <a:ext uri="{FF2B5EF4-FFF2-40B4-BE49-F238E27FC236}">
                    <a16:creationId xmlns:a16="http://schemas.microsoft.com/office/drawing/2014/main" id="{00000000-0008-0000-0B00-0000B9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78" name="Shape 1612">
                <a:extLst>
                  <a:ext uri="{FF2B5EF4-FFF2-40B4-BE49-F238E27FC236}">
                    <a16:creationId xmlns:a16="http://schemas.microsoft.com/office/drawing/2014/main" id="{00000000-0008-0000-0B00-0000BA0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979" name="Shape 1613">
                  <a:extLst>
                    <a:ext uri="{FF2B5EF4-FFF2-40B4-BE49-F238E27FC236}">
                      <a16:creationId xmlns:a16="http://schemas.microsoft.com/office/drawing/2014/main" id="{00000000-0008-0000-0B00-0000BB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980" name="Shape 1614">
                  <a:extLst>
                    <a:ext uri="{FF2B5EF4-FFF2-40B4-BE49-F238E27FC236}">
                      <a16:creationId xmlns:a16="http://schemas.microsoft.com/office/drawing/2014/main" id="{00000000-0008-0000-0B00-0000BC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81" name="Shape 1615">
                  <a:extLst>
                    <a:ext uri="{FF2B5EF4-FFF2-40B4-BE49-F238E27FC236}">
                      <a16:creationId xmlns:a16="http://schemas.microsoft.com/office/drawing/2014/main" id="{00000000-0008-0000-0B00-0000BD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82" name="Shape 1616">
                  <a:extLst>
                    <a:ext uri="{FF2B5EF4-FFF2-40B4-BE49-F238E27FC236}">
                      <a16:creationId xmlns:a16="http://schemas.microsoft.com/office/drawing/2014/main" id="{00000000-0008-0000-0B00-0000BE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83" name="Shape 1617">
                  <a:extLst>
                    <a:ext uri="{FF2B5EF4-FFF2-40B4-BE49-F238E27FC236}">
                      <a16:creationId xmlns:a16="http://schemas.microsoft.com/office/drawing/2014/main" id="{00000000-0008-0000-0B00-0000BF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84" name="Shape 1618">
                  <a:extLst>
                    <a:ext uri="{FF2B5EF4-FFF2-40B4-BE49-F238E27FC236}">
                      <a16:creationId xmlns:a16="http://schemas.microsoft.com/office/drawing/2014/main" id="{00000000-0008-0000-0B00-0000C0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85" name="Shape 1619">
                  <a:extLst>
                    <a:ext uri="{FF2B5EF4-FFF2-40B4-BE49-F238E27FC236}">
                      <a16:creationId xmlns:a16="http://schemas.microsoft.com/office/drawing/2014/main" id="{00000000-0008-0000-0B00-0000C1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986" name="Shape 2">
          <a:extLst>
            <a:ext uri="{FF2B5EF4-FFF2-40B4-BE49-F238E27FC236}">
              <a16:creationId xmlns:a16="http://schemas.microsoft.com/office/drawing/2014/main" id="{00000000-0008-0000-0B00-0000C207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1987" name="Shape 1620">
            <a:extLst>
              <a:ext uri="{FF2B5EF4-FFF2-40B4-BE49-F238E27FC236}">
                <a16:creationId xmlns:a16="http://schemas.microsoft.com/office/drawing/2014/main" id="{00000000-0008-0000-0B00-0000C30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988" name="Shape 6">
              <a:extLst>
                <a:ext uri="{FF2B5EF4-FFF2-40B4-BE49-F238E27FC236}">
                  <a16:creationId xmlns:a16="http://schemas.microsoft.com/office/drawing/2014/main" id="{00000000-0008-0000-0B00-0000C4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89" name="Shape 1621">
              <a:extLst>
                <a:ext uri="{FF2B5EF4-FFF2-40B4-BE49-F238E27FC236}">
                  <a16:creationId xmlns:a16="http://schemas.microsoft.com/office/drawing/2014/main" id="{00000000-0008-0000-0B00-0000C50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990" name="Shape 1622">
                <a:extLst>
                  <a:ext uri="{FF2B5EF4-FFF2-40B4-BE49-F238E27FC236}">
                    <a16:creationId xmlns:a16="http://schemas.microsoft.com/office/drawing/2014/main" id="{00000000-0008-0000-0B00-0000C6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91" name="Shape 1623">
                <a:extLst>
                  <a:ext uri="{FF2B5EF4-FFF2-40B4-BE49-F238E27FC236}">
                    <a16:creationId xmlns:a16="http://schemas.microsoft.com/office/drawing/2014/main" id="{00000000-0008-0000-0B00-0000C70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992" name="Shape 1624">
                  <a:extLst>
                    <a:ext uri="{FF2B5EF4-FFF2-40B4-BE49-F238E27FC236}">
                      <a16:creationId xmlns:a16="http://schemas.microsoft.com/office/drawing/2014/main" id="{00000000-0008-0000-0B00-0000C8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993" name="Shape 1625">
                  <a:extLst>
                    <a:ext uri="{FF2B5EF4-FFF2-40B4-BE49-F238E27FC236}">
                      <a16:creationId xmlns:a16="http://schemas.microsoft.com/office/drawing/2014/main" id="{00000000-0008-0000-0B00-0000C9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94" name="Shape 1626">
                  <a:extLst>
                    <a:ext uri="{FF2B5EF4-FFF2-40B4-BE49-F238E27FC236}">
                      <a16:creationId xmlns:a16="http://schemas.microsoft.com/office/drawing/2014/main" id="{00000000-0008-0000-0B00-0000CA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95" name="Shape 1627">
                  <a:extLst>
                    <a:ext uri="{FF2B5EF4-FFF2-40B4-BE49-F238E27FC236}">
                      <a16:creationId xmlns:a16="http://schemas.microsoft.com/office/drawing/2014/main" id="{00000000-0008-0000-0B00-0000CB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96" name="Shape 1628">
                  <a:extLst>
                    <a:ext uri="{FF2B5EF4-FFF2-40B4-BE49-F238E27FC236}">
                      <a16:creationId xmlns:a16="http://schemas.microsoft.com/office/drawing/2014/main" id="{00000000-0008-0000-0B00-0000CC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97" name="Shape 1629">
                  <a:extLst>
                    <a:ext uri="{FF2B5EF4-FFF2-40B4-BE49-F238E27FC236}">
                      <a16:creationId xmlns:a16="http://schemas.microsoft.com/office/drawing/2014/main" id="{00000000-0008-0000-0B00-0000CD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98" name="Shape 1630">
                  <a:extLst>
                    <a:ext uri="{FF2B5EF4-FFF2-40B4-BE49-F238E27FC236}">
                      <a16:creationId xmlns:a16="http://schemas.microsoft.com/office/drawing/2014/main" id="{00000000-0008-0000-0B00-0000CE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999" name="Shape 2">
          <a:extLst>
            <a:ext uri="{FF2B5EF4-FFF2-40B4-BE49-F238E27FC236}">
              <a16:creationId xmlns:a16="http://schemas.microsoft.com/office/drawing/2014/main" id="{00000000-0008-0000-0B00-0000CF07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2000" name="Shape 1631">
            <a:extLst>
              <a:ext uri="{FF2B5EF4-FFF2-40B4-BE49-F238E27FC236}">
                <a16:creationId xmlns:a16="http://schemas.microsoft.com/office/drawing/2014/main" id="{00000000-0008-0000-0B00-0000D00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001" name="Shape 6">
              <a:extLst>
                <a:ext uri="{FF2B5EF4-FFF2-40B4-BE49-F238E27FC236}">
                  <a16:creationId xmlns:a16="http://schemas.microsoft.com/office/drawing/2014/main" id="{00000000-0008-0000-0B00-0000D1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02" name="Shape 1632">
              <a:extLst>
                <a:ext uri="{FF2B5EF4-FFF2-40B4-BE49-F238E27FC236}">
                  <a16:creationId xmlns:a16="http://schemas.microsoft.com/office/drawing/2014/main" id="{00000000-0008-0000-0B00-0000D20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003" name="Shape 1633">
                <a:extLst>
                  <a:ext uri="{FF2B5EF4-FFF2-40B4-BE49-F238E27FC236}">
                    <a16:creationId xmlns:a16="http://schemas.microsoft.com/office/drawing/2014/main" id="{00000000-0008-0000-0B00-0000D3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04" name="Shape 1634">
                <a:extLst>
                  <a:ext uri="{FF2B5EF4-FFF2-40B4-BE49-F238E27FC236}">
                    <a16:creationId xmlns:a16="http://schemas.microsoft.com/office/drawing/2014/main" id="{00000000-0008-0000-0B00-0000D40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005" name="Shape 1635">
                  <a:extLst>
                    <a:ext uri="{FF2B5EF4-FFF2-40B4-BE49-F238E27FC236}">
                      <a16:creationId xmlns:a16="http://schemas.microsoft.com/office/drawing/2014/main" id="{00000000-0008-0000-0B00-0000D5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006" name="Shape 1636">
                  <a:extLst>
                    <a:ext uri="{FF2B5EF4-FFF2-40B4-BE49-F238E27FC236}">
                      <a16:creationId xmlns:a16="http://schemas.microsoft.com/office/drawing/2014/main" id="{00000000-0008-0000-0B00-0000D6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07" name="Shape 1637">
                  <a:extLst>
                    <a:ext uri="{FF2B5EF4-FFF2-40B4-BE49-F238E27FC236}">
                      <a16:creationId xmlns:a16="http://schemas.microsoft.com/office/drawing/2014/main" id="{00000000-0008-0000-0B00-0000D7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08" name="Shape 1638">
                  <a:extLst>
                    <a:ext uri="{FF2B5EF4-FFF2-40B4-BE49-F238E27FC236}">
                      <a16:creationId xmlns:a16="http://schemas.microsoft.com/office/drawing/2014/main" id="{00000000-0008-0000-0B00-0000D8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09" name="Shape 1639">
                  <a:extLst>
                    <a:ext uri="{FF2B5EF4-FFF2-40B4-BE49-F238E27FC236}">
                      <a16:creationId xmlns:a16="http://schemas.microsoft.com/office/drawing/2014/main" id="{00000000-0008-0000-0B00-0000D9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10" name="Shape 1640">
                  <a:extLst>
                    <a:ext uri="{FF2B5EF4-FFF2-40B4-BE49-F238E27FC236}">
                      <a16:creationId xmlns:a16="http://schemas.microsoft.com/office/drawing/2014/main" id="{00000000-0008-0000-0B00-0000DA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11" name="Shape 1641">
                  <a:extLst>
                    <a:ext uri="{FF2B5EF4-FFF2-40B4-BE49-F238E27FC236}">
                      <a16:creationId xmlns:a16="http://schemas.microsoft.com/office/drawing/2014/main" id="{00000000-0008-0000-0B00-0000DB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2012" name="Shape 2">
          <a:extLst>
            <a:ext uri="{FF2B5EF4-FFF2-40B4-BE49-F238E27FC236}">
              <a16:creationId xmlns:a16="http://schemas.microsoft.com/office/drawing/2014/main" id="{00000000-0008-0000-0B00-0000DC07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2013" name="Shape 1642">
            <a:extLst>
              <a:ext uri="{FF2B5EF4-FFF2-40B4-BE49-F238E27FC236}">
                <a16:creationId xmlns:a16="http://schemas.microsoft.com/office/drawing/2014/main" id="{00000000-0008-0000-0B00-0000DD0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014" name="Shape 6">
              <a:extLst>
                <a:ext uri="{FF2B5EF4-FFF2-40B4-BE49-F238E27FC236}">
                  <a16:creationId xmlns:a16="http://schemas.microsoft.com/office/drawing/2014/main" id="{00000000-0008-0000-0B00-0000DE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15" name="Shape 1643">
              <a:extLst>
                <a:ext uri="{FF2B5EF4-FFF2-40B4-BE49-F238E27FC236}">
                  <a16:creationId xmlns:a16="http://schemas.microsoft.com/office/drawing/2014/main" id="{00000000-0008-0000-0B00-0000DF0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016" name="Shape 1644">
                <a:extLst>
                  <a:ext uri="{FF2B5EF4-FFF2-40B4-BE49-F238E27FC236}">
                    <a16:creationId xmlns:a16="http://schemas.microsoft.com/office/drawing/2014/main" id="{00000000-0008-0000-0B00-0000E0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17" name="Shape 1645">
                <a:extLst>
                  <a:ext uri="{FF2B5EF4-FFF2-40B4-BE49-F238E27FC236}">
                    <a16:creationId xmlns:a16="http://schemas.microsoft.com/office/drawing/2014/main" id="{00000000-0008-0000-0B00-0000E10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018" name="Shape 1646">
                  <a:extLst>
                    <a:ext uri="{FF2B5EF4-FFF2-40B4-BE49-F238E27FC236}">
                      <a16:creationId xmlns:a16="http://schemas.microsoft.com/office/drawing/2014/main" id="{00000000-0008-0000-0B00-0000E2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019" name="Shape 1647">
                  <a:extLst>
                    <a:ext uri="{FF2B5EF4-FFF2-40B4-BE49-F238E27FC236}">
                      <a16:creationId xmlns:a16="http://schemas.microsoft.com/office/drawing/2014/main" id="{00000000-0008-0000-0B00-0000E3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20" name="Shape 1648">
                  <a:extLst>
                    <a:ext uri="{FF2B5EF4-FFF2-40B4-BE49-F238E27FC236}">
                      <a16:creationId xmlns:a16="http://schemas.microsoft.com/office/drawing/2014/main" id="{00000000-0008-0000-0B00-0000E4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21" name="Shape 1649">
                  <a:extLst>
                    <a:ext uri="{FF2B5EF4-FFF2-40B4-BE49-F238E27FC236}">
                      <a16:creationId xmlns:a16="http://schemas.microsoft.com/office/drawing/2014/main" id="{00000000-0008-0000-0B00-0000E5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22" name="Shape 1650">
                  <a:extLst>
                    <a:ext uri="{FF2B5EF4-FFF2-40B4-BE49-F238E27FC236}">
                      <a16:creationId xmlns:a16="http://schemas.microsoft.com/office/drawing/2014/main" id="{00000000-0008-0000-0B00-0000E6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23" name="Shape 1651">
                  <a:extLst>
                    <a:ext uri="{FF2B5EF4-FFF2-40B4-BE49-F238E27FC236}">
                      <a16:creationId xmlns:a16="http://schemas.microsoft.com/office/drawing/2014/main" id="{00000000-0008-0000-0B00-0000E7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24" name="Shape 1652">
                  <a:extLst>
                    <a:ext uri="{FF2B5EF4-FFF2-40B4-BE49-F238E27FC236}">
                      <a16:creationId xmlns:a16="http://schemas.microsoft.com/office/drawing/2014/main" id="{00000000-0008-0000-0B00-0000E8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2025" name="Shape 2">
          <a:extLst>
            <a:ext uri="{FF2B5EF4-FFF2-40B4-BE49-F238E27FC236}">
              <a16:creationId xmlns:a16="http://schemas.microsoft.com/office/drawing/2014/main" id="{00000000-0008-0000-0B00-0000E907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2026" name="Shape 1653">
            <a:extLst>
              <a:ext uri="{FF2B5EF4-FFF2-40B4-BE49-F238E27FC236}">
                <a16:creationId xmlns:a16="http://schemas.microsoft.com/office/drawing/2014/main" id="{00000000-0008-0000-0B00-0000EA0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027" name="Shape 6">
              <a:extLst>
                <a:ext uri="{FF2B5EF4-FFF2-40B4-BE49-F238E27FC236}">
                  <a16:creationId xmlns:a16="http://schemas.microsoft.com/office/drawing/2014/main" id="{00000000-0008-0000-0B00-0000EB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28" name="Shape 1654">
              <a:extLst>
                <a:ext uri="{FF2B5EF4-FFF2-40B4-BE49-F238E27FC236}">
                  <a16:creationId xmlns:a16="http://schemas.microsoft.com/office/drawing/2014/main" id="{00000000-0008-0000-0B00-0000EC0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029" name="Shape 1655">
                <a:extLst>
                  <a:ext uri="{FF2B5EF4-FFF2-40B4-BE49-F238E27FC236}">
                    <a16:creationId xmlns:a16="http://schemas.microsoft.com/office/drawing/2014/main" id="{00000000-0008-0000-0B00-0000ED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30" name="Shape 1656">
                <a:extLst>
                  <a:ext uri="{FF2B5EF4-FFF2-40B4-BE49-F238E27FC236}">
                    <a16:creationId xmlns:a16="http://schemas.microsoft.com/office/drawing/2014/main" id="{00000000-0008-0000-0B00-0000EE0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031" name="Shape 1657">
                  <a:extLst>
                    <a:ext uri="{FF2B5EF4-FFF2-40B4-BE49-F238E27FC236}">
                      <a16:creationId xmlns:a16="http://schemas.microsoft.com/office/drawing/2014/main" id="{00000000-0008-0000-0B00-0000EF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032" name="Shape 1658">
                  <a:extLst>
                    <a:ext uri="{FF2B5EF4-FFF2-40B4-BE49-F238E27FC236}">
                      <a16:creationId xmlns:a16="http://schemas.microsoft.com/office/drawing/2014/main" id="{00000000-0008-0000-0B00-0000F0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33" name="Shape 1659">
                  <a:extLst>
                    <a:ext uri="{FF2B5EF4-FFF2-40B4-BE49-F238E27FC236}">
                      <a16:creationId xmlns:a16="http://schemas.microsoft.com/office/drawing/2014/main" id="{00000000-0008-0000-0B00-0000F1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34" name="Shape 1660">
                  <a:extLst>
                    <a:ext uri="{FF2B5EF4-FFF2-40B4-BE49-F238E27FC236}">
                      <a16:creationId xmlns:a16="http://schemas.microsoft.com/office/drawing/2014/main" id="{00000000-0008-0000-0B00-0000F2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35" name="Shape 1661">
                  <a:extLst>
                    <a:ext uri="{FF2B5EF4-FFF2-40B4-BE49-F238E27FC236}">
                      <a16:creationId xmlns:a16="http://schemas.microsoft.com/office/drawing/2014/main" id="{00000000-0008-0000-0B00-0000F3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36" name="Shape 1662">
                  <a:extLst>
                    <a:ext uri="{FF2B5EF4-FFF2-40B4-BE49-F238E27FC236}">
                      <a16:creationId xmlns:a16="http://schemas.microsoft.com/office/drawing/2014/main" id="{00000000-0008-0000-0B00-0000F4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37" name="Shape 1663">
                  <a:extLst>
                    <a:ext uri="{FF2B5EF4-FFF2-40B4-BE49-F238E27FC236}">
                      <a16:creationId xmlns:a16="http://schemas.microsoft.com/office/drawing/2014/main" id="{00000000-0008-0000-0B00-0000F5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2038" name="Shape 2">
          <a:extLst>
            <a:ext uri="{FF2B5EF4-FFF2-40B4-BE49-F238E27FC236}">
              <a16:creationId xmlns:a16="http://schemas.microsoft.com/office/drawing/2014/main" id="{00000000-0008-0000-0B00-0000F607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2039" name="Shape 1664">
            <a:extLst>
              <a:ext uri="{FF2B5EF4-FFF2-40B4-BE49-F238E27FC236}">
                <a16:creationId xmlns:a16="http://schemas.microsoft.com/office/drawing/2014/main" id="{00000000-0008-0000-0B00-0000F70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040" name="Shape 6">
              <a:extLst>
                <a:ext uri="{FF2B5EF4-FFF2-40B4-BE49-F238E27FC236}">
                  <a16:creationId xmlns:a16="http://schemas.microsoft.com/office/drawing/2014/main" id="{00000000-0008-0000-0B00-0000F8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41" name="Shape 1665">
              <a:extLst>
                <a:ext uri="{FF2B5EF4-FFF2-40B4-BE49-F238E27FC236}">
                  <a16:creationId xmlns:a16="http://schemas.microsoft.com/office/drawing/2014/main" id="{00000000-0008-0000-0B00-0000F90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042" name="Shape 1666">
                <a:extLst>
                  <a:ext uri="{FF2B5EF4-FFF2-40B4-BE49-F238E27FC236}">
                    <a16:creationId xmlns:a16="http://schemas.microsoft.com/office/drawing/2014/main" id="{00000000-0008-0000-0B00-0000FA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43" name="Shape 1667">
                <a:extLst>
                  <a:ext uri="{FF2B5EF4-FFF2-40B4-BE49-F238E27FC236}">
                    <a16:creationId xmlns:a16="http://schemas.microsoft.com/office/drawing/2014/main" id="{00000000-0008-0000-0B00-0000FB0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044" name="Shape 1668">
                  <a:extLst>
                    <a:ext uri="{FF2B5EF4-FFF2-40B4-BE49-F238E27FC236}">
                      <a16:creationId xmlns:a16="http://schemas.microsoft.com/office/drawing/2014/main" id="{00000000-0008-0000-0B00-0000FC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045" name="Shape 1669">
                  <a:extLst>
                    <a:ext uri="{FF2B5EF4-FFF2-40B4-BE49-F238E27FC236}">
                      <a16:creationId xmlns:a16="http://schemas.microsoft.com/office/drawing/2014/main" id="{00000000-0008-0000-0B00-0000FD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46" name="Shape 1670">
                  <a:extLst>
                    <a:ext uri="{FF2B5EF4-FFF2-40B4-BE49-F238E27FC236}">
                      <a16:creationId xmlns:a16="http://schemas.microsoft.com/office/drawing/2014/main" id="{00000000-0008-0000-0B00-0000FE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47" name="Shape 1671">
                  <a:extLst>
                    <a:ext uri="{FF2B5EF4-FFF2-40B4-BE49-F238E27FC236}">
                      <a16:creationId xmlns:a16="http://schemas.microsoft.com/office/drawing/2014/main" id="{00000000-0008-0000-0B00-0000FF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48" name="Shape 1672">
                  <a:extLst>
                    <a:ext uri="{FF2B5EF4-FFF2-40B4-BE49-F238E27FC236}">
                      <a16:creationId xmlns:a16="http://schemas.microsoft.com/office/drawing/2014/main" id="{00000000-0008-0000-0B00-000000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49" name="Shape 1673">
                  <a:extLst>
                    <a:ext uri="{FF2B5EF4-FFF2-40B4-BE49-F238E27FC236}">
                      <a16:creationId xmlns:a16="http://schemas.microsoft.com/office/drawing/2014/main" id="{00000000-0008-0000-0B00-000001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50" name="Shape 1674">
                  <a:extLst>
                    <a:ext uri="{FF2B5EF4-FFF2-40B4-BE49-F238E27FC236}">
                      <a16:creationId xmlns:a16="http://schemas.microsoft.com/office/drawing/2014/main" id="{00000000-0008-0000-0B00-000002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2051" name="Shape 2">
          <a:extLst>
            <a:ext uri="{FF2B5EF4-FFF2-40B4-BE49-F238E27FC236}">
              <a16:creationId xmlns:a16="http://schemas.microsoft.com/office/drawing/2014/main" id="{00000000-0008-0000-0B00-00000308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2052" name="Shape 1675">
            <a:extLst>
              <a:ext uri="{FF2B5EF4-FFF2-40B4-BE49-F238E27FC236}">
                <a16:creationId xmlns:a16="http://schemas.microsoft.com/office/drawing/2014/main" id="{00000000-0008-0000-0B00-0000040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053" name="Shape 6">
              <a:extLst>
                <a:ext uri="{FF2B5EF4-FFF2-40B4-BE49-F238E27FC236}">
                  <a16:creationId xmlns:a16="http://schemas.microsoft.com/office/drawing/2014/main" id="{00000000-0008-0000-0B00-000005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54" name="Shape 1676">
              <a:extLst>
                <a:ext uri="{FF2B5EF4-FFF2-40B4-BE49-F238E27FC236}">
                  <a16:creationId xmlns:a16="http://schemas.microsoft.com/office/drawing/2014/main" id="{00000000-0008-0000-0B00-0000060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055" name="Shape 1677">
                <a:extLst>
                  <a:ext uri="{FF2B5EF4-FFF2-40B4-BE49-F238E27FC236}">
                    <a16:creationId xmlns:a16="http://schemas.microsoft.com/office/drawing/2014/main" id="{00000000-0008-0000-0B00-000007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56" name="Shape 1678">
                <a:extLst>
                  <a:ext uri="{FF2B5EF4-FFF2-40B4-BE49-F238E27FC236}">
                    <a16:creationId xmlns:a16="http://schemas.microsoft.com/office/drawing/2014/main" id="{00000000-0008-0000-0B00-0000080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057" name="Shape 1679">
                  <a:extLst>
                    <a:ext uri="{FF2B5EF4-FFF2-40B4-BE49-F238E27FC236}">
                      <a16:creationId xmlns:a16="http://schemas.microsoft.com/office/drawing/2014/main" id="{00000000-0008-0000-0B00-000009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058" name="Shape 1680">
                  <a:extLst>
                    <a:ext uri="{FF2B5EF4-FFF2-40B4-BE49-F238E27FC236}">
                      <a16:creationId xmlns:a16="http://schemas.microsoft.com/office/drawing/2014/main" id="{00000000-0008-0000-0B00-00000A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59" name="Shape 1681">
                  <a:extLst>
                    <a:ext uri="{FF2B5EF4-FFF2-40B4-BE49-F238E27FC236}">
                      <a16:creationId xmlns:a16="http://schemas.microsoft.com/office/drawing/2014/main" id="{00000000-0008-0000-0B00-00000B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60" name="Shape 1682">
                  <a:extLst>
                    <a:ext uri="{FF2B5EF4-FFF2-40B4-BE49-F238E27FC236}">
                      <a16:creationId xmlns:a16="http://schemas.microsoft.com/office/drawing/2014/main" id="{00000000-0008-0000-0B00-00000C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61" name="Shape 1683">
                  <a:extLst>
                    <a:ext uri="{FF2B5EF4-FFF2-40B4-BE49-F238E27FC236}">
                      <a16:creationId xmlns:a16="http://schemas.microsoft.com/office/drawing/2014/main" id="{00000000-0008-0000-0B00-00000D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62" name="Shape 1684">
                  <a:extLst>
                    <a:ext uri="{FF2B5EF4-FFF2-40B4-BE49-F238E27FC236}">
                      <a16:creationId xmlns:a16="http://schemas.microsoft.com/office/drawing/2014/main" id="{00000000-0008-0000-0B00-00000E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63" name="Shape 1685">
                  <a:extLst>
                    <a:ext uri="{FF2B5EF4-FFF2-40B4-BE49-F238E27FC236}">
                      <a16:creationId xmlns:a16="http://schemas.microsoft.com/office/drawing/2014/main" id="{00000000-0008-0000-0B00-00000F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2064" name="Shape 2">
          <a:extLst>
            <a:ext uri="{FF2B5EF4-FFF2-40B4-BE49-F238E27FC236}">
              <a16:creationId xmlns:a16="http://schemas.microsoft.com/office/drawing/2014/main" id="{00000000-0008-0000-0B00-00001008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2065" name="Shape 1686">
            <a:extLst>
              <a:ext uri="{FF2B5EF4-FFF2-40B4-BE49-F238E27FC236}">
                <a16:creationId xmlns:a16="http://schemas.microsoft.com/office/drawing/2014/main" id="{00000000-0008-0000-0B00-0000110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066" name="Shape 6">
              <a:extLst>
                <a:ext uri="{FF2B5EF4-FFF2-40B4-BE49-F238E27FC236}">
                  <a16:creationId xmlns:a16="http://schemas.microsoft.com/office/drawing/2014/main" id="{00000000-0008-0000-0B00-000012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67" name="Shape 1687">
              <a:extLst>
                <a:ext uri="{FF2B5EF4-FFF2-40B4-BE49-F238E27FC236}">
                  <a16:creationId xmlns:a16="http://schemas.microsoft.com/office/drawing/2014/main" id="{00000000-0008-0000-0B00-0000130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068" name="Shape 1688">
                <a:extLst>
                  <a:ext uri="{FF2B5EF4-FFF2-40B4-BE49-F238E27FC236}">
                    <a16:creationId xmlns:a16="http://schemas.microsoft.com/office/drawing/2014/main" id="{00000000-0008-0000-0B00-000014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69" name="Shape 1689">
                <a:extLst>
                  <a:ext uri="{FF2B5EF4-FFF2-40B4-BE49-F238E27FC236}">
                    <a16:creationId xmlns:a16="http://schemas.microsoft.com/office/drawing/2014/main" id="{00000000-0008-0000-0B00-0000150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070" name="Shape 1690">
                  <a:extLst>
                    <a:ext uri="{FF2B5EF4-FFF2-40B4-BE49-F238E27FC236}">
                      <a16:creationId xmlns:a16="http://schemas.microsoft.com/office/drawing/2014/main" id="{00000000-0008-0000-0B00-000016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071" name="Shape 1691">
                  <a:extLst>
                    <a:ext uri="{FF2B5EF4-FFF2-40B4-BE49-F238E27FC236}">
                      <a16:creationId xmlns:a16="http://schemas.microsoft.com/office/drawing/2014/main" id="{00000000-0008-0000-0B00-000017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72" name="Shape 1692">
                  <a:extLst>
                    <a:ext uri="{FF2B5EF4-FFF2-40B4-BE49-F238E27FC236}">
                      <a16:creationId xmlns:a16="http://schemas.microsoft.com/office/drawing/2014/main" id="{00000000-0008-0000-0B00-000018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73" name="Shape 1693">
                  <a:extLst>
                    <a:ext uri="{FF2B5EF4-FFF2-40B4-BE49-F238E27FC236}">
                      <a16:creationId xmlns:a16="http://schemas.microsoft.com/office/drawing/2014/main" id="{00000000-0008-0000-0B00-000019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74" name="Shape 1694">
                  <a:extLst>
                    <a:ext uri="{FF2B5EF4-FFF2-40B4-BE49-F238E27FC236}">
                      <a16:creationId xmlns:a16="http://schemas.microsoft.com/office/drawing/2014/main" id="{00000000-0008-0000-0B00-00001A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75" name="Shape 1695">
                  <a:extLst>
                    <a:ext uri="{FF2B5EF4-FFF2-40B4-BE49-F238E27FC236}">
                      <a16:creationId xmlns:a16="http://schemas.microsoft.com/office/drawing/2014/main" id="{00000000-0008-0000-0B00-00001B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76" name="Shape 1696">
                  <a:extLst>
                    <a:ext uri="{FF2B5EF4-FFF2-40B4-BE49-F238E27FC236}">
                      <a16:creationId xmlns:a16="http://schemas.microsoft.com/office/drawing/2014/main" id="{00000000-0008-0000-0B00-00001C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2077" name="Shape 2">
          <a:extLst>
            <a:ext uri="{FF2B5EF4-FFF2-40B4-BE49-F238E27FC236}">
              <a16:creationId xmlns:a16="http://schemas.microsoft.com/office/drawing/2014/main" id="{00000000-0008-0000-0B00-00001D08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2078" name="Shape 1697">
            <a:extLst>
              <a:ext uri="{FF2B5EF4-FFF2-40B4-BE49-F238E27FC236}">
                <a16:creationId xmlns:a16="http://schemas.microsoft.com/office/drawing/2014/main" id="{00000000-0008-0000-0B00-00001E0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079" name="Shape 6">
              <a:extLst>
                <a:ext uri="{FF2B5EF4-FFF2-40B4-BE49-F238E27FC236}">
                  <a16:creationId xmlns:a16="http://schemas.microsoft.com/office/drawing/2014/main" id="{00000000-0008-0000-0B00-00001F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80" name="Shape 1698">
              <a:extLst>
                <a:ext uri="{FF2B5EF4-FFF2-40B4-BE49-F238E27FC236}">
                  <a16:creationId xmlns:a16="http://schemas.microsoft.com/office/drawing/2014/main" id="{00000000-0008-0000-0B00-0000200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081" name="Shape 1699">
                <a:extLst>
                  <a:ext uri="{FF2B5EF4-FFF2-40B4-BE49-F238E27FC236}">
                    <a16:creationId xmlns:a16="http://schemas.microsoft.com/office/drawing/2014/main" id="{00000000-0008-0000-0B00-000021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82" name="Shape 1700">
                <a:extLst>
                  <a:ext uri="{FF2B5EF4-FFF2-40B4-BE49-F238E27FC236}">
                    <a16:creationId xmlns:a16="http://schemas.microsoft.com/office/drawing/2014/main" id="{00000000-0008-0000-0B00-0000220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083" name="Shape 1701">
                  <a:extLst>
                    <a:ext uri="{FF2B5EF4-FFF2-40B4-BE49-F238E27FC236}">
                      <a16:creationId xmlns:a16="http://schemas.microsoft.com/office/drawing/2014/main" id="{00000000-0008-0000-0B00-000023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084" name="Shape 1702">
                  <a:extLst>
                    <a:ext uri="{FF2B5EF4-FFF2-40B4-BE49-F238E27FC236}">
                      <a16:creationId xmlns:a16="http://schemas.microsoft.com/office/drawing/2014/main" id="{00000000-0008-0000-0B00-000024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85" name="Shape 1703">
                  <a:extLst>
                    <a:ext uri="{FF2B5EF4-FFF2-40B4-BE49-F238E27FC236}">
                      <a16:creationId xmlns:a16="http://schemas.microsoft.com/office/drawing/2014/main" id="{00000000-0008-0000-0B00-000025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86" name="Shape 1704">
                  <a:extLst>
                    <a:ext uri="{FF2B5EF4-FFF2-40B4-BE49-F238E27FC236}">
                      <a16:creationId xmlns:a16="http://schemas.microsoft.com/office/drawing/2014/main" id="{00000000-0008-0000-0B00-000026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87" name="Shape 1705">
                  <a:extLst>
                    <a:ext uri="{FF2B5EF4-FFF2-40B4-BE49-F238E27FC236}">
                      <a16:creationId xmlns:a16="http://schemas.microsoft.com/office/drawing/2014/main" id="{00000000-0008-0000-0B00-000027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88" name="Shape 1706">
                  <a:extLst>
                    <a:ext uri="{FF2B5EF4-FFF2-40B4-BE49-F238E27FC236}">
                      <a16:creationId xmlns:a16="http://schemas.microsoft.com/office/drawing/2014/main" id="{00000000-0008-0000-0B00-000028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89" name="Shape 1707">
                  <a:extLst>
                    <a:ext uri="{FF2B5EF4-FFF2-40B4-BE49-F238E27FC236}">
                      <a16:creationId xmlns:a16="http://schemas.microsoft.com/office/drawing/2014/main" id="{00000000-0008-0000-0B00-000029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55</xdr:row>
      <xdr:rowOff>28575</xdr:rowOff>
    </xdr:from>
    <xdr:ext cx="428625" cy="352425"/>
    <xdr:sp macro="" textlink="">
      <xdr:nvSpPr>
        <xdr:cNvPr id="2090" name="Shape 1708">
          <a:extLst>
            <a:ext uri="{FF2B5EF4-FFF2-40B4-BE49-F238E27FC236}">
              <a16:creationId xmlns:a16="http://schemas.microsoft.com/office/drawing/2014/main" id="{00000000-0008-0000-0B00-00002A08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17</xdr:col>
      <xdr:colOff>495300</xdr:colOff>
      <xdr:row>55</xdr:row>
      <xdr:rowOff>28575</xdr:rowOff>
    </xdr:from>
    <xdr:ext cx="438150" cy="352425"/>
    <xdr:sp macro="" textlink="">
      <xdr:nvSpPr>
        <xdr:cNvPr id="2091" name="Shape 1709">
          <a:extLst>
            <a:ext uri="{FF2B5EF4-FFF2-40B4-BE49-F238E27FC236}">
              <a16:creationId xmlns:a16="http://schemas.microsoft.com/office/drawing/2014/main" id="{00000000-0008-0000-0B00-00002B08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20</xdr:col>
      <xdr:colOff>0</xdr:colOff>
      <xdr:row>55</xdr:row>
      <xdr:rowOff>28575</xdr:rowOff>
    </xdr:from>
    <xdr:ext cx="419100" cy="352425"/>
    <xdr:sp macro="" textlink="">
      <xdr:nvSpPr>
        <xdr:cNvPr id="2092" name="Shape 846">
          <a:extLst>
            <a:ext uri="{FF2B5EF4-FFF2-40B4-BE49-F238E27FC236}">
              <a16:creationId xmlns:a16="http://schemas.microsoft.com/office/drawing/2014/main" id="{00000000-0008-0000-0B00-00002C080000}"/>
            </a:ext>
          </a:extLst>
        </xdr:cNvPr>
        <xdr:cNvSpPr/>
      </xdr:nvSpPr>
      <xdr:spPr>
        <a:xfrm>
          <a:off x="5141213" y="3608550"/>
          <a:ext cx="4095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55</xdr:row>
      <xdr:rowOff>28575</xdr:rowOff>
    </xdr:from>
    <xdr:ext cx="428625" cy="352425"/>
    <xdr:sp macro="" textlink="">
      <xdr:nvSpPr>
        <xdr:cNvPr id="2093" name="Shape 553">
          <a:extLst>
            <a:ext uri="{FF2B5EF4-FFF2-40B4-BE49-F238E27FC236}">
              <a16:creationId xmlns:a16="http://schemas.microsoft.com/office/drawing/2014/main" id="{00000000-0008-0000-0B00-00002D08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55</xdr:row>
      <xdr:rowOff>28575</xdr:rowOff>
    </xdr:from>
    <xdr:ext cx="428625" cy="352425"/>
    <xdr:sp macro="" textlink="">
      <xdr:nvSpPr>
        <xdr:cNvPr id="2094" name="Shape 548">
          <a:extLst>
            <a:ext uri="{FF2B5EF4-FFF2-40B4-BE49-F238E27FC236}">
              <a16:creationId xmlns:a16="http://schemas.microsoft.com/office/drawing/2014/main" id="{00000000-0008-0000-0B00-00002E08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55</xdr:row>
      <xdr:rowOff>28575</xdr:rowOff>
    </xdr:from>
    <xdr:ext cx="428625" cy="352425"/>
    <xdr:sp macro="" textlink="">
      <xdr:nvSpPr>
        <xdr:cNvPr id="2095" name="Shape 548">
          <a:extLst>
            <a:ext uri="{FF2B5EF4-FFF2-40B4-BE49-F238E27FC236}">
              <a16:creationId xmlns:a16="http://schemas.microsoft.com/office/drawing/2014/main" id="{00000000-0008-0000-0B00-00002F08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55</xdr:row>
      <xdr:rowOff>28575</xdr:rowOff>
    </xdr:from>
    <xdr:ext cx="428625" cy="352425"/>
    <xdr:sp macro="" textlink="">
      <xdr:nvSpPr>
        <xdr:cNvPr id="2096" name="Shape 548">
          <a:extLst>
            <a:ext uri="{FF2B5EF4-FFF2-40B4-BE49-F238E27FC236}">
              <a16:creationId xmlns:a16="http://schemas.microsoft.com/office/drawing/2014/main" id="{00000000-0008-0000-0B00-00003008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55</xdr:row>
      <xdr:rowOff>28575</xdr:rowOff>
    </xdr:from>
    <xdr:ext cx="428625" cy="352425"/>
    <xdr:sp macro="" textlink="">
      <xdr:nvSpPr>
        <xdr:cNvPr id="2097" name="Shape 1134">
          <a:extLst>
            <a:ext uri="{FF2B5EF4-FFF2-40B4-BE49-F238E27FC236}">
              <a16:creationId xmlns:a16="http://schemas.microsoft.com/office/drawing/2014/main" id="{00000000-0008-0000-0B00-00003108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55</xdr:row>
      <xdr:rowOff>28575</xdr:rowOff>
    </xdr:from>
    <xdr:ext cx="419100" cy="352425"/>
    <xdr:sp macro="" textlink="">
      <xdr:nvSpPr>
        <xdr:cNvPr id="2098" name="Shape 557">
          <a:extLst>
            <a:ext uri="{FF2B5EF4-FFF2-40B4-BE49-F238E27FC236}">
              <a16:creationId xmlns:a16="http://schemas.microsoft.com/office/drawing/2014/main" id="{00000000-0008-0000-0B00-000032080000}"/>
            </a:ext>
          </a:extLst>
        </xdr:cNvPr>
        <xdr:cNvSpPr/>
      </xdr:nvSpPr>
      <xdr:spPr>
        <a:xfrm>
          <a:off x="5141213" y="3608550"/>
          <a:ext cx="40957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55</xdr:row>
      <xdr:rowOff>28575</xdr:rowOff>
    </xdr:from>
    <xdr:ext cx="419100" cy="352425"/>
    <xdr:sp macro="" textlink="">
      <xdr:nvSpPr>
        <xdr:cNvPr id="2099" name="Shape 557">
          <a:extLst>
            <a:ext uri="{FF2B5EF4-FFF2-40B4-BE49-F238E27FC236}">
              <a16:creationId xmlns:a16="http://schemas.microsoft.com/office/drawing/2014/main" id="{00000000-0008-0000-0B00-000033080000}"/>
            </a:ext>
          </a:extLst>
        </xdr:cNvPr>
        <xdr:cNvSpPr/>
      </xdr:nvSpPr>
      <xdr:spPr>
        <a:xfrm>
          <a:off x="5141213" y="3608550"/>
          <a:ext cx="40957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55</xdr:row>
      <xdr:rowOff>28575</xdr:rowOff>
    </xdr:from>
    <xdr:ext cx="428625" cy="352425"/>
    <xdr:sp macro="" textlink="">
      <xdr:nvSpPr>
        <xdr:cNvPr id="2100" name="Shape 548">
          <a:extLst>
            <a:ext uri="{FF2B5EF4-FFF2-40B4-BE49-F238E27FC236}">
              <a16:creationId xmlns:a16="http://schemas.microsoft.com/office/drawing/2014/main" id="{00000000-0008-0000-0B00-00003408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55</xdr:row>
      <xdr:rowOff>28575</xdr:rowOff>
    </xdr:from>
    <xdr:ext cx="428625" cy="352425"/>
    <xdr:sp macro="" textlink="">
      <xdr:nvSpPr>
        <xdr:cNvPr id="2101" name="Shape 1134">
          <a:extLst>
            <a:ext uri="{FF2B5EF4-FFF2-40B4-BE49-F238E27FC236}">
              <a16:creationId xmlns:a16="http://schemas.microsoft.com/office/drawing/2014/main" id="{00000000-0008-0000-0B00-00003508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55</xdr:row>
      <xdr:rowOff>28575</xdr:rowOff>
    </xdr:from>
    <xdr:ext cx="428625" cy="352425"/>
    <xdr:sp macro="" textlink="">
      <xdr:nvSpPr>
        <xdr:cNvPr id="2102" name="Shape 548">
          <a:extLst>
            <a:ext uri="{FF2B5EF4-FFF2-40B4-BE49-F238E27FC236}">
              <a16:creationId xmlns:a16="http://schemas.microsoft.com/office/drawing/2014/main" id="{00000000-0008-0000-0B00-00003608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55</xdr:row>
      <xdr:rowOff>28575</xdr:rowOff>
    </xdr:from>
    <xdr:ext cx="428625" cy="352425"/>
    <xdr:sp macro="" textlink="">
      <xdr:nvSpPr>
        <xdr:cNvPr id="2103" name="Shape 553">
          <a:extLst>
            <a:ext uri="{FF2B5EF4-FFF2-40B4-BE49-F238E27FC236}">
              <a16:creationId xmlns:a16="http://schemas.microsoft.com/office/drawing/2014/main" id="{00000000-0008-0000-0B00-00003708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55</xdr:row>
      <xdr:rowOff>28575</xdr:rowOff>
    </xdr:from>
    <xdr:ext cx="428625" cy="352425"/>
    <xdr:sp macro="" textlink="">
      <xdr:nvSpPr>
        <xdr:cNvPr id="2104" name="Shape 553">
          <a:extLst>
            <a:ext uri="{FF2B5EF4-FFF2-40B4-BE49-F238E27FC236}">
              <a16:creationId xmlns:a16="http://schemas.microsoft.com/office/drawing/2014/main" id="{00000000-0008-0000-0B00-00003808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55</xdr:row>
      <xdr:rowOff>28575</xdr:rowOff>
    </xdr:from>
    <xdr:ext cx="428625" cy="352425"/>
    <xdr:sp macro="" textlink="">
      <xdr:nvSpPr>
        <xdr:cNvPr id="2105" name="Shape 548">
          <a:extLst>
            <a:ext uri="{FF2B5EF4-FFF2-40B4-BE49-F238E27FC236}">
              <a16:creationId xmlns:a16="http://schemas.microsoft.com/office/drawing/2014/main" id="{00000000-0008-0000-0B00-00003908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55</xdr:row>
      <xdr:rowOff>28575</xdr:rowOff>
    </xdr:from>
    <xdr:ext cx="419100" cy="352425"/>
    <xdr:sp macro="" textlink="">
      <xdr:nvSpPr>
        <xdr:cNvPr id="2106" name="Shape 846">
          <a:extLst>
            <a:ext uri="{FF2B5EF4-FFF2-40B4-BE49-F238E27FC236}">
              <a16:creationId xmlns:a16="http://schemas.microsoft.com/office/drawing/2014/main" id="{00000000-0008-0000-0B00-00003A080000}"/>
            </a:ext>
          </a:extLst>
        </xdr:cNvPr>
        <xdr:cNvSpPr/>
      </xdr:nvSpPr>
      <xdr:spPr>
        <a:xfrm>
          <a:off x="5141213" y="3608550"/>
          <a:ext cx="4095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55</xdr:row>
      <xdr:rowOff>28575</xdr:rowOff>
    </xdr:from>
    <xdr:ext cx="428625" cy="352425"/>
    <xdr:sp macro="" textlink="">
      <xdr:nvSpPr>
        <xdr:cNvPr id="2107" name="Shape 553">
          <a:extLst>
            <a:ext uri="{FF2B5EF4-FFF2-40B4-BE49-F238E27FC236}">
              <a16:creationId xmlns:a16="http://schemas.microsoft.com/office/drawing/2014/main" id="{00000000-0008-0000-0B00-00003B08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55</xdr:row>
      <xdr:rowOff>28575</xdr:rowOff>
    </xdr:from>
    <xdr:ext cx="419100" cy="352425"/>
    <xdr:sp macro="" textlink="">
      <xdr:nvSpPr>
        <xdr:cNvPr id="2108" name="Shape 552">
          <a:extLst>
            <a:ext uri="{FF2B5EF4-FFF2-40B4-BE49-F238E27FC236}">
              <a16:creationId xmlns:a16="http://schemas.microsoft.com/office/drawing/2014/main" id="{00000000-0008-0000-0B00-00003C080000}"/>
            </a:ext>
          </a:extLst>
        </xdr:cNvPr>
        <xdr:cNvSpPr/>
      </xdr:nvSpPr>
      <xdr:spPr>
        <a:xfrm>
          <a:off x="5141213" y="3608550"/>
          <a:ext cx="4095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55</xdr:row>
      <xdr:rowOff>28575</xdr:rowOff>
    </xdr:from>
    <xdr:ext cx="428625" cy="352425"/>
    <xdr:sp macro="" textlink="">
      <xdr:nvSpPr>
        <xdr:cNvPr id="2109" name="Shape 548">
          <a:extLst>
            <a:ext uri="{FF2B5EF4-FFF2-40B4-BE49-F238E27FC236}">
              <a16:creationId xmlns:a16="http://schemas.microsoft.com/office/drawing/2014/main" id="{00000000-0008-0000-0B00-00003D08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55</xdr:row>
      <xdr:rowOff>28575</xdr:rowOff>
    </xdr:from>
    <xdr:ext cx="428625" cy="352425"/>
    <xdr:sp macro="" textlink="">
      <xdr:nvSpPr>
        <xdr:cNvPr id="2110" name="Shape 553">
          <a:extLst>
            <a:ext uri="{FF2B5EF4-FFF2-40B4-BE49-F238E27FC236}">
              <a16:creationId xmlns:a16="http://schemas.microsoft.com/office/drawing/2014/main" id="{00000000-0008-0000-0B00-00003E08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55</xdr:row>
      <xdr:rowOff>28575</xdr:rowOff>
    </xdr:from>
    <xdr:ext cx="428625" cy="352425"/>
    <xdr:sp macro="" textlink="">
      <xdr:nvSpPr>
        <xdr:cNvPr id="2111" name="Shape 553">
          <a:extLst>
            <a:ext uri="{FF2B5EF4-FFF2-40B4-BE49-F238E27FC236}">
              <a16:creationId xmlns:a16="http://schemas.microsoft.com/office/drawing/2014/main" id="{00000000-0008-0000-0B00-00003F08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112" name="Shape 2">
          <a:extLst>
            <a:ext uri="{FF2B5EF4-FFF2-40B4-BE49-F238E27FC236}">
              <a16:creationId xmlns:a16="http://schemas.microsoft.com/office/drawing/2014/main" id="{00000000-0008-0000-0B00-00004008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113" name="Shape 1710">
            <a:extLst>
              <a:ext uri="{FF2B5EF4-FFF2-40B4-BE49-F238E27FC236}">
                <a16:creationId xmlns:a16="http://schemas.microsoft.com/office/drawing/2014/main" id="{00000000-0008-0000-0B00-0000410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114" name="Shape 6">
              <a:extLst>
                <a:ext uri="{FF2B5EF4-FFF2-40B4-BE49-F238E27FC236}">
                  <a16:creationId xmlns:a16="http://schemas.microsoft.com/office/drawing/2014/main" id="{00000000-0008-0000-0B00-000042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15" name="Shape 1711">
              <a:extLst>
                <a:ext uri="{FF2B5EF4-FFF2-40B4-BE49-F238E27FC236}">
                  <a16:creationId xmlns:a16="http://schemas.microsoft.com/office/drawing/2014/main" id="{00000000-0008-0000-0B00-0000430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116" name="Shape 1712">
                <a:extLst>
                  <a:ext uri="{FF2B5EF4-FFF2-40B4-BE49-F238E27FC236}">
                    <a16:creationId xmlns:a16="http://schemas.microsoft.com/office/drawing/2014/main" id="{00000000-0008-0000-0B00-000044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17" name="Shape 1713">
                <a:extLst>
                  <a:ext uri="{FF2B5EF4-FFF2-40B4-BE49-F238E27FC236}">
                    <a16:creationId xmlns:a16="http://schemas.microsoft.com/office/drawing/2014/main" id="{00000000-0008-0000-0B00-0000450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118" name="Shape 1714">
                  <a:extLst>
                    <a:ext uri="{FF2B5EF4-FFF2-40B4-BE49-F238E27FC236}">
                      <a16:creationId xmlns:a16="http://schemas.microsoft.com/office/drawing/2014/main" id="{00000000-0008-0000-0B00-000046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119" name="Shape 1715">
                  <a:extLst>
                    <a:ext uri="{FF2B5EF4-FFF2-40B4-BE49-F238E27FC236}">
                      <a16:creationId xmlns:a16="http://schemas.microsoft.com/office/drawing/2014/main" id="{00000000-0008-0000-0B00-000047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20" name="Shape 1716">
                  <a:extLst>
                    <a:ext uri="{FF2B5EF4-FFF2-40B4-BE49-F238E27FC236}">
                      <a16:creationId xmlns:a16="http://schemas.microsoft.com/office/drawing/2014/main" id="{00000000-0008-0000-0B00-000048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21" name="Shape 1717">
                  <a:extLst>
                    <a:ext uri="{FF2B5EF4-FFF2-40B4-BE49-F238E27FC236}">
                      <a16:creationId xmlns:a16="http://schemas.microsoft.com/office/drawing/2014/main" id="{00000000-0008-0000-0B00-000049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22" name="Shape 1718">
                  <a:extLst>
                    <a:ext uri="{FF2B5EF4-FFF2-40B4-BE49-F238E27FC236}">
                      <a16:creationId xmlns:a16="http://schemas.microsoft.com/office/drawing/2014/main" id="{00000000-0008-0000-0B00-00004A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23" name="Shape 1719">
                  <a:extLst>
                    <a:ext uri="{FF2B5EF4-FFF2-40B4-BE49-F238E27FC236}">
                      <a16:creationId xmlns:a16="http://schemas.microsoft.com/office/drawing/2014/main" id="{00000000-0008-0000-0B00-00004B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24" name="Shape 1720">
                  <a:extLst>
                    <a:ext uri="{FF2B5EF4-FFF2-40B4-BE49-F238E27FC236}">
                      <a16:creationId xmlns:a16="http://schemas.microsoft.com/office/drawing/2014/main" id="{00000000-0008-0000-0B00-00004C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125" name="Shape 2">
          <a:extLst>
            <a:ext uri="{FF2B5EF4-FFF2-40B4-BE49-F238E27FC236}">
              <a16:creationId xmlns:a16="http://schemas.microsoft.com/office/drawing/2014/main" id="{00000000-0008-0000-0B00-00004D08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126" name="Shape 1721">
            <a:extLst>
              <a:ext uri="{FF2B5EF4-FFF2-40B4-BE49-F238E27FC236}">
                <a16:creationId xmlns:a16="http://schemas.microsoft.com/office/drawing/2014/main" id="{00000000-0008-0000-0B00-00004E0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127" name="Shape 6">
              <a:extLst>
                <a:ext uri="{FF2B5EF4-FFF2-40B4-BE49-F238E27FC236}">
                  <a16:creationId xmlns:a16="http://schemas.microsoft.com/office/drawing/2014/main" id="{00000000-0008-0000-0B00-00004F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28" name="Shape 1722">
              <a:extLst>
                <a:ext uri="{FF2B5EF4-FFF2-40B4-BE49-F238E27FC236}">
                  <a16:creationId xmlns:a16="http://schemas.microsoft.com/office/drawing/2014/main" id="{00000000-0008-0000-0B00-0000500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129" name="Shape 1723">
                <a:extLst>
                  <a:ext uri="{FF2B5EF4-FFF2-40B4-BE49-F238E27FC236}">
                    <a16:creationId xmlns:a16="http://schemas.microsoft.com/office/drawing/2014/main" id="{00000000-0008-0000-0B00-000051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30" name="Shape 1724">
                <a:extLst>
                  <a:ext uri="{FF2B5EF4-FFF2-40B4-BE49-F238E27FC236}">
                    <a16:creationId xmlns:a16="http://schemas.microsoft.com/office/drawing/2014/main" id="{00000000-0008-0000-0B00-0000520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2131" name="Shape 1725">
                  <a:extLst>
                    <a:ext uri="{FF2B5EF4-FFF2-40B4-BE49-F238E27FC236}">
                      <a16:creationId xmlns:a16="http://schemas.microsoft.com/office/drawing/2014/main" id="{00000000-0008-0000-0B00-000053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132" name="Shape 1726">
                  <a:extLst>
                    <a:ext uri="{FF2B5EF4-FFF2-40B4-BE49-F238E27FC236}">
                      <a16:creationId xmlns:a16="http://schemas.microsoft.com/office/drawing/2014/main" id="{00000000-0008-0000-0B00-000054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33" name="Shape 1727">
                  <a:extLst>
                    <a:ext uri="{FF2B5EF4-FFF2-40B4-BE49-F238E27FC236}">
                      <a16:creationId xmlns:a16="http://schemas.microsoft.com/office/drawing/2014/main" id="{00000000-0008-0000-0B00-000055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34" name="Shape 1728">
                  <a:extLst>
                    <a:ext uri="{FF2B5EF4-FFF2-40B4-BE49-F238E27FC236}">
                      <a16:creationId xmlns:a16="http://schemas.microsoft.com/office/drawing/2014/main" id="{00000000-0008-0000-0B00-000056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35" name="Shape 1729">
                  <a:extLst>
                    <a:ext uri="{FF2B5EF4-FFF2-40B4-BE49-F238E27FC236}">
                      <a16:creationId xmlns:a16="http://schemas.microsoft.com/office/drawing/2014/main" id="{00000000-0008-0000-0B00-000057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36" name="Shape 1730">
                  <a:extLst>
                    <a:ext uri="{FF2B5EF4-FFF2-40B4-BE49-F238E27FC236}">
                      <a16:creationId xmlns:a16="http://schemas.microsoft.com/office/drawing/2014/main" id="{00000000-0008-0000-0B00-000058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37" name="Shape 1731">
                  <a:extLst>
                    <a:ext uri="{FF2B5EF4-FFF2-40B4-BE49-F238E27FC236}">
                      <a16:creationId xmlns:a16="http://schemas.microsoft.com/office/drawing/2014/main" id="{00000000-0008-0000-0B00-000059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133350</xdr:rowOff>
    </xdr:from>
    <xdr:ext cx="0" cy="161925"/>
    <xdr:grpSp>
      <xdr:nvGrpSpPr>
        <xdr:cNvPr id="2138" name="Shape 2">
          <a:extLst>
            <a:ext uri="{FF2B5EF4-FFF2-40B4-BE49-F238E27FC236}">
              <a16:creationId xmlns:a16="http://schemas.microsoft.com/office/drawing/2014/main" id="{00000000-0008-0000-0B00-00005A080000}"/>
            </a:ext>
          </a:extLst>
        </xdr:cNvPr>
        <xdr:cNvGrpSpPr/>
      </xdr:nvGrpSpPr>
      <xdr:grpSpPr>
        <a:xfrm>
          <a:off x="2466975" y="15059025"/>
          <a:ext cx="0" cy="161925"/>
          <a:chOff x="5346000" y="3699038"/>
          <a:chExt cx="0" cy="161925"/>
        </a:xfrm>
      </xdr:grpSpPr>
      <xdr:grpSp>
        <xdr:nvGrpSpPr>
          <xdr:cNvPr id="2139" name="Shape 1732">
            <a:extLst>
              <a:ext uri="{FF2B5EF4-FFF2-40B4-BE49-F238E27FC236}">
                <a16:creationId xmlns:a16="http://schemas.microsoft.com/office/drawing/2014/main" id="{00000000-0008-0000-0B00-00005B0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140" name="Shape 6">
              <a:extLst>
                <a:ext uri="{FF2B5EF4-FFF2-40B4-BE49-F238E27FC236}">
                  <a16:creationId xmlns:a16="http://schemas.microsoft.com/office/drawing/2014/main" id="{00000000-0008-0000-0B00-00005C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41" name="Shape 1733">
              <a:extLst>
                <a:ext uri="{FF2B5EF4-FFF2-40B4-BE49-F238E27FC236}">
                  <a16:creationId xmlns:a16="http://schemas.microsoft.com/office/drawing/2014/main" id="{00000000-0008-0000-0B00-00005D0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142" name="Shape 1734">
                <a:extLst>
                  <a:ext uri="{FF2B5EF4-FFF2-40B4-BE49-F238E27FC236}">
                    <a16:creationId xmlns:a16="http://schemas.microsoft.com/office/drawing/2014/main" id="{00000000-0008-0000-0B00-00005E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43" name="Shape 1735">
                <a:extLst>
                  <a:ext uri="{FF2B5EF4-FFF2-40B4-BE49-F238E27FC236}">
                    <a16:creationId xmlns:a16="http://schemas.microsoft.com/office/drawing/2014/main" id="{00000000-0008-0000-0B00-00005F0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2144" name="Shape 1736">
                  <a:extLst>
                    <a:ext uri="{FF2B5EF4-FFF2-40B4-BE49-F238E27FC236}">
                      <a16:creationId xmlns:a16="http://schemas.microsoft.com/office/drawing/2014/main" id="{00000000-0008-0000-0B00-000060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145" name="Shape 1737">
                  <a:extLst>
                    <a:ext uri="{FF2B5EF4-FFF2-40B4-BE49-F238E27FC236}">
                      <a16:creationId xmlns:a16="http://schemas.microsoft.com/office/drawing/2014/main" id="{00000000-0008-0000-0B00-000061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46" name="Shape 1738">
                  <a:extLst>
                    <a:ext uri="{FF2B5EF4-FFF2-40B4-BE49-F238E27FC236}">
                      <a16:creationId xmlns:a16="http://schemas.microsoft.com/office/drawing/2014/main" id="{00000000-0008-0000-0B00-000062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47" name="Shape 1739">
                  <a:extLst>
                    <a:ext uri="{FF2B5EF4-FFF2-40B4-BE49-F238E27FC236}">
                      <a16:creationId xmlns:a16="http://schemas.microsoft.com/office/drawing/2014/main" id="{00000000-0008-0000-0B00-000063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48" name="Shape 1740">
                  <a:extLst>
                    <a:ext uri="{FF2B5EF4-FFF2-40B4-BE49-F238E27FC236}">
                      <a16:creationId xmlns:a16="http://schemas.microsoft.com/office/drawing/2014/main" id="{00000000-0008-0000-0B00-000064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49" name="Shape 1741">
                  <a:extLst>
                    <a:ext uri="{FF2B5EF4-FFF2-40B4-BE49-F238E27FC236}">
                      <a16:creationId xmlns:a16="http://schemas.microsoft.com/office/drawing/2014/main" id="{00000000-0008-0000-0B00-000065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50" name="Shape 1742">
                  <a:extLst>
                    <a:ext uri="{FF2B5EF4-FFF2-40B4-BE49-F238E27FC236}">
                      <a16:creationId xmlns:a16="http://schemas.microsoft.com/office/drawing/2014/main" id="{00000000-0008-0000-0B00-000066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133350</xdr:rowOff>
    </xdr:from>
    <xdr:ext cx="0" cy="171450"/>
    <xdr:grpSp>
      <xdr:nvGrpSpPr>
        <xdr:cNvPr id="2151" name="Shape 2">
          <a:extLst>
            <a:ext uri="{FF2B5EF4-FFF2-40B4-BE49-F238E27FC236}">
              <a16:creationId xmlns:a16="http://schemas.microsoft.com/office/drawing/2014/main" id="{00000000-0008-0000-0B00-000067080000}"/>
            </a:ext>
          </a:extLst>
        </xdr:cNvPr>
        <xdr:cNvGrpSpPr/>
      </xdr:nvGrpSpPr>
      <xdr:grpSpPr>
        <a:xfrm>
          <a:off x="2466975" y="15059025"/>
          <a:ext cx="0" cy="171450"/>
          <a:chOff x="5346000" y="3694275"/>
          <a:chExt cx="0" cy="171450"/>
        </a:xfrm>
      </xdr:grpSpPr>
      <xdr:grpSp>
        <xdr:nvGrpSpPr>
          <xdr:cNvPr id="2152" name="Shape 1743">
            <a:extLst>
              <a:ext uri="{FF2B5EF4-FFF2-40B4-BE49-F238E27FC236}">
                <a16:creationId xmlns:a16="http://schemas.microsoft.com/office/drawing/2014/main" id="{00000000-0008-0000-0B00-00006808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2153" name="Shape 6">
              <a:extLst>
                <a:ext uri="{FF2B5EF4-FFF2-40B4-BE49-F238E27FC236}">
                  <a16:creationId xmlns:a16="http://schemas.microsoft.com/office/drawing/2014/main" id="{00000000-0008-0000-0B00-00006908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54" name="Shape 1744">
              <a:extLst>
                <a:ext uri="{FF2B5EF4-FFF2-40B4-BE49-F238E27FC236}">
                  <a16:creationId xmlns:a16="http://schemas.microsoft.com/office/drawing/2014/main" id="{00000000-0008-0000-0B00-00006A08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2155" name="Shape 1745">
                <a:extLst>
                  <a:ext uri="{FF2B5EF4-FFF2-40B4-BE49-F238E27FC236}">
                    <a16:creationId xmlns:a16="http://schemas.microsoft.com/office/drawing/2014/main" id="{00000000-0008-0000-0B00-00006B08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56" name="Shape 1746">
                <a:extLst>
                  <a:ext uri="{FF2B5EF4-FFF2-40B4-BE49-F238E27FC236}">
                    <a16:creationId xmlns:a16="http://schemas.microsoft.com/office/drawing/2014/main" id="{00000000-0008-0000-0B00-00006C08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2157" name="Shape 1747">
                  <a:extLst>
                    <a:ext uri="{FF2B5EF4-FFF2-40B4-BE49-F238E27FC236}">
                      <a16:creationId xmlns:a16="http://schemas.microsoft.com/office/drawing/2014/main" id="{00000000-0008-0000-0B00-00006D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158" name="Shape 1748">
                  <a:extLst>
                    <a:ext uri="{FF2B5EF4-FFF2-40B4-BE49-F238E27FC236}">
                      <a16:creationId xmlns:a16="http://schemas.microsoft.com/office/drawing/2014/main" id="{00000000-0008-0000-0B00-00006E08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59" name="Shape 1749">
                  <a:extLst>
                    <a:ext uri="{FF2B5EF4-FFF2-40B4-BE49-F238E27FC236}">
                      <a16:creationId xmlns:a16="http://schemas.microsoft.com/office/drawing/2014/main" id="{00000000-0008-0000-0B00-00006F08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60" name="Shape 1750">
                  <a:extLst>
                    <a:ext uri="{FF2B5EF4-FFF2-40B4-BE49-F238E27FC236}">
                      <a16:creationId xmlns:a16="http://schemas.microsoft.com/office/drawing/2014/main" id="{00000000-0008-0000-0B00-00007008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61" name="Shape 1751">
                  <a:extLst>
                    <a:ext uri="{FF2B5EF4-FFF2-40B4-BE49-F238E27FC236}">
                      <a16:creationId xmlns:a16="http://schemas.microsoft.com/office/drawing/2014/main" id="{00000000-0008-0000-0B00-00007108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62" name="Shape 1752">
                  <a:extLst>
                    <a:ext uri="{FF2B5EF4-FFF2-40B4-BE49-F238E27FC236}">
                      <a16:creationId xmlns:a16="http://schemas.microsoft.com/office/drawing/2014/main" id="{00000000-0008-0000-0B00-00007208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63" name="Shape 1753">
                  <a:extLst>
                    <a:ext uri="{FF2B5EF4-FFF2-40B4-BE49-F238E27FC236}">
                      <a16:creationId xmlns:a16="http://schemas.microsoft.com/office/drawing/2014/main" id="{00000000-0008-0000-0B00-00007308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164" name="Shape 2">
          <a:extLst>
            <a:ext uri="{FF2B5EF4-FFF2-40B4-BE49-F238E27FC236}">
              <a16:creationId xmlns:a16="http://schemas.microsoft.com/office/drawing/2014/main" id="{00000000-0008-0000-0B00-00007408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165" name="Shape 1754">
            <a:extLst>
              <a:ext uri="{FF2B5EF4-FFF2-40B4-BE49-F238E27FC236}">
                <a16:creationId xmlns:a16="http://schemas.microsoft.com/office/drawing/2014/main" id="{00000000-0008-0000-0B00-0000750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166" name="Shape 6">
              <a:extLst>
                <a:ext uri="{FF2B5EF4-FFF2-40B4-BE49-F238E27FC236}">
                  <a16:creationId xmlns:a16="http://schemas.microsoft.com/office/drawing/2014/main" id="{00000000-0008-0000-0B00-000076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67" name="Shape 1755">
              <a:extLst>
                <a:ext uri="{FF2B5EF4-FFF2-40B4-BE49-F238E27FC236}">
                  <a16:creationId xmlns:a16="http://schemas.microsoft.com/office/drawing/2014/main" id="{00000000-0008-0000-0B00-0000770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168" name="Shape 1756">
                <a:extLst>
                  <a:ext uri="{FF2B5EF4-FFF2-40B4-BE49-F238E27FC236}">
                    <a16:creationId xmlns:a16="http://schemas.microsoft.com/office/drawing/2014/main" id="{00000000-0008-0000-0B00-000078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69" name="Shape 1757">
                <a:extLst>
                  <a:ext uri="{FF2B5EF4-FFF2-40B4-BE49-F238E27FC236}">
                    <a16:creationId xmlns:a16="http://schemas.microsoft.com/office/drawing/2014/main" id="{00000000-0008-0000-0B00-0000790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170" name="Shape 1758">
                  <a:extLst>
                    <a:ext uri="{FF2B5EF4-FFF2-40B4-BE49-F238E27FC236}">
                      <a16:creationId xmlns:a16="http://schemas.microsoft.com/office/drawing/2014/main" id="{00000000-0008-0000-0B00-00007A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171" name="Shape 1759">
                  <a:extLst>
                    <a:ext uri="{FF2B5EF4-FFF2-40B4-BE49-F238E27FC236}">
                      <a16:creationId xmlns:a16="http://schemas.microsoft.com/office/drawing/2014/main" id="{00000000-0008-0000-0B00-00007B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72" name="Shape 1760">
                  <a:extLst>
                    <a:ext uri="{FF2B5EF4-FFF2-40B4-BE49-F238E27FC236}">
                      <a16:creationId xmlns:a16="http://schemas.microsoft.com/office/drawing/2014/main" id="{00000000-0008-0000-0B00-00007C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73" name="Shape 1761">
                  <a:extLst>
                    <a:ext uri="{FF2B5EF4-FFF2-40B4-BE49-F238E27FC236}">
                      <a16:creationId xmlns:a16="http://schemas.microsoft.com/office/drawing/2014/main" id="{00000000-0008-0000-0B00-00007D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74" name="Shape 1762">
                  <a:extLst>
                    <a:ext uri="{FF2B5EF4-FFF2-40B4-BE49-F238E27FC236}">
                      <a16:creationId xmlns:a16="http://schemas.microsoft.com/office/drawing/2014/main" id="{00000000-0008-0000-0B00-00007E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75" name="Shape 1763">
                  <a:extLst>
                    <a:ext uri="{FF2B5EF4-FFF2-40B4-BE49-F238E27FC236}">
                      <a16:creationId xmlns:a16="http://schemas.microsoft.com/office/drawing/2014/main" id="{00000000-0008-0000-0B00-00007F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76" name="Shape 1764">
                  <a:extLst>
                    <a:ext uri="{FF2B5EF4-FFF2-40B4-BE49-F238E27FC236}">
                      <a16:creationId xmlns:a16="http://schemas.microsoft.com/office/drawing/2014/main" id="{00000000-0008-0000-0B00-000080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177" name="Shape 2">
          <a:extLst>
            <a:ext uri="{FF2B5EF4-FFF2-40B4-BE49-F238E27FC236}">
              <a16:creationId xmlns:a16="http://schemas.microsoft.com/office/drawing/2014/main" id="{00000000-0008-0000-0B00-00008108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178" name="Shape 1765">
            <a:extLst>
              <a:ext uri="{FF2B5EF4-FFF2-40B4-BE49-F238E27FC236}">
                <a16:creationId xmlns:a16="http://schemas.microsoft.com/office/drawing/2014/main" id="{00000000-0008-0000-0B00-0000820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179" name="Shape 6">
              <a:extLst>
                <a:ext uri="{FF2B5EF4-FFF2-40B4-BE49-F238E27FC236}">
                  <a16:creationId xmlns:a16="http://schemas.microsoft.com/office/drawing/2014/main" id="{00000000-0008-0000-0B00-000083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80" name="Shape 1766">
              <a:extLst>
                <a:ext uri="{FF2B5EF4-FFF2-40B4-BE49-F238E27FC236}">
                  <a16:creationId xmlns:a16="http://schemas.microsoft.com/office/drawing/2014/main" id="{00000000-0008-0000-0B00-0000840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181" name="Shape 1767">
                <a:extLst>
                  <a:ext uri="{FF2B5EF4-FFF2-40B4-BE49-F238E27FC236}">
                    <a16:creationId xmlns:a16="http://schemas.microsoft.com/office/drawing/2014/main" id="{00000000-0008-0000-0B00-000085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82" name="Shape 1768">
                <a:extLst>
                  <a:ext uri="{FF2B5EF4-FFF2-40B4-BE49-F238E27FC236}">
                    <a16:creationId xmlns:a16="http://schemas.microsoft.com/office/drawing/2014/main" id="{00000000-0008-0000-0B00-0000860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183" name="Shape 1769">
                  <a:extLst>
                    <a:ext uri="{FF2B5EF4-FFF2-40B4-BE49-F238E27FC236}">
                      <a16:creationId xmlns:a16="http://schemas.microsoft.com/office/drawing/2014/main" id="{00000000-0008-0000-0B00-000087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184" name="Shape 1770">
                  <a:extLst>
                    <a:ext uri="{FF2B5EF4-FFF2-40B4-BE49-F238E27FC236}">
                      <a16:creationId xmlns:a16="http://schemas.microsoft.com/office/drawing/2014/main" id="{00000000-0008-0000-0B00-000088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85" name="Shape 1771">
                  <a:extLst>
                    <a:ext uri="{FF2B5EF4-FFF2-40B4-BE49-F238E27FC236}">
                      <a16:creationId xmlns:a16="http://schemas.microsoft.com/office/drawing/2014/main" id="{00000000-0008-0000-0B00-000089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86" name="Shape 1772">
                  <a:extLst>
                    <a:ext uri="{FF2B5EF4-FFF2-40B4-BE49-F238E27FC236}">
                      <a16:creationId xmlns:a16="http://schemas.microsoft.com/office/drawing/2014/main" id="{00000000-0008-0000-0B00-00008A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87" name="Shape 1773">
                  <a:extLst>
                    <a:ext uri="{FF2B5EF4-FFF2-40B4-BE49-F238E27FC236}">
                      <a16:creationId xmlns:a16="http://schemas.microsoft.com/office/drawing/2014/main" id="{00000000-0008-0000-0B00-00008B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88" name="Shape 1774">
                  <a:extLst>
                    <a:ext uri="{FF2B5EF4-FFF2-40B4-BE49-F238E27FC236}">
                      <a16:creationId xmlns:a16="http://schemas.microsoft.com/office/drawing/2014/main" id="{00000000-0008-0000-0B00-00008C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89" name="Shape 1775">
                  <a:extLst>
                    <a:ext uri="{FF2B5EF4-FFF2-40B4-BE49-F238E27FC236}">
                      <a16:creationId xmlns:a16="http://schemas.microsoft.com/office/drawing/2014/main" id="{00000000-0008-0000-0B00-00008D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190" name="Shape 2">
          <a:extLst>
            <a:ext uri="{FF2B5EF4-FFF2-40B4-BE49-F238E27FC236}">
              <a16:creationId xmlns:a16="http://schemas.microsoft.com/office/drawing/2014/main" id="{00000000-0008-0000-0B00-00008E08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191" name="Shape 1776">
            <a:extLst>
              <a:ext uri="{FF2B5EF4-FFF2-40B4-BE49-F238E27FC236}">
                <a16:creationId xmlns:a16="http://schemas.microsoft.com/office/drawing/2014/main" id="{00000000-0008-0000-0B00-00008F0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192" name="Shape 6">
              <a:extLst>
                <a:ext uri="{FF2B5EF4-FFF2-40B4-BE49-F238E27FC236}">
                  <a16:creationId xmlns:a16="http://schemas.microsoft.com/office/drawing/2014/main" id="{00000000-0008-0000-0B00-000090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93" name="Shape 1777">
              <a:extLst>
                <a:ext uri="{FF2B5EF4-FFF2-40B4-BE49-F238E27FC236}">
                  <a16:creationId xmlns:a16="http://schemas.microsoft.com/office/drawing/2014/main" id="{00000000-0008-0000-0B00-0000910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194" name="Shape 1778">
                <a:extLst>
                  <a:ext uri="{FF2B5EF4-FFF2-40B4-BE49-F238E27FC236}">
                    <a16:creationId xmlns:a16="http://schemas.microsoft.com/office/drawing/2014/main" id="{00000000-0008-0000-0B00-000092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95" name="Shape 1779">
                <a:extLst>
                  <a:ext uri="{FF2B5EF4-FFF2-40B4-BE49-F238E27FC236}">
                    <a16:creationId xmlns:a16="http://schemas.microsoft.com/office/drawing/2014/main" id="{00000000-0008-0000-0B00-0000930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196" name="Shape 1780">
                  <a:extLst>
                    <a:ext uri="{FF2B5EF4-FFF2-40B4-BE49-F238E27FC236}">
                      <a16:creationId xmlns:a16="http://schemas.microsoft.com/office/drawing/2014/main" id="{00000000-0008-0000-0B00-000094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197" name="Shape 1781">
                  <a:extLst>
                    <a:ext uri="{FF2B5EF4-FFF2-40B4-BE49-F238E27FC236}">
                      <a16:creationId xmlns:a16="http://schemas.microsoft.com/office/drawing/2014/main" id="{00000000-0008-0000-0B00-000095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98" name="Shape 1782">
                  <a:extLst>
                    <a:ext uri="{FF2B5EF4-FFF2-40B4-BE49-F238E27FC236}">
                      <a16:creationId xmlns:a16="http://schemas.microsoft.com/office/drawing/2014/main" id="{00000000-0008-0000-0B00-000096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99" name="Shape 1783">
                  <a:extLst>
                    <a:ext uri="{FF2B5EF4-FFF2-40B4-BE49-F238E27FC236}">
                      <a16:creationId xmlns:a16="http://schemas.microsoft.com/office/drawing/2014/main" id="{00000000-0008-0000-0B00-000097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00" name="Shape 1784">
                  <a:extLst>
                    <a:ext uri="{FF2B5EF4-FFF2-40B4-BE49-F238E27FC236}">
                      <a16:creationId xmlns:a16="http://schemas.microsoft.com/office/drawing/2014/main" id="{00000000-0008-0000-0B00-000098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01" name="Shape 1785">
                  <a:extLst>
                    <a:ext uri="{FF2B5EF4-FFF2-40B4-BE49-F238E27FC236}">
                      <a16:creationId xmlns:a16="http://schemas.microsoft.com/office/drawing/2014/main" id="{00000000-0008-0000-0B00-000099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02" name="Shape 1786">
                  <a:extLst>
                    <a:ext uri="{FF2B5EF4-FFF2-40B4-BE49-F238E27FC236}">
                      <a16:creationId xmlns:a16="http://schemas.microsoft.com/office/drawing/2014/main" id="{00000000-0008-0000-0B00-00009A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203" name="Shape 2">
          <a:extLst>
            <a:ext uri="{FF2B5EF4-FFF2-40B4-BE49-F238E27FC236}">
              <a16:creationId xmlns:a16="http://schemas.microsoft.com/office/drawing/2014/main" id="{00000000-0008-0000-0B00-00009B08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204" name="Shape 1787">
            <a:extLst>
              <a:ext uri="{FF2B5EF4-FFF2-40B4-BE49-F238E27FC236}">
                <a16:creationId xmlns:a16="http://schemas.microsoft.com/office/drawing/2014/main" id="{00000000-0008-0000-0B00-00009C0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205" name="Shape 6">
              <a:extLst>
                <a:ext uri="{FF2B5EF4-FFF2-40B4-BE49-F238E27FC236}">
                  <a16:creationId xmlns:a16="http://schemas.microsoft.com/office/drawing/2014/main" id="{00000000-0008-0000-0B00-00009D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06" name="Shape 1788">
              <a:extLst>
                <a:ext uri="{FF2B5EF4-FFF2-40B4-BE49-F238E27FC236}">
                  <a16:creationId xmlns:a16="http://schemas.microsoft.com/office/drawing/2014/main" id="{00000000-0008-0000-0B00-00009E0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207" name="Shape 1789">
                <a:extLst>
                  <a:ext uri="{FF2B5EF4-FFF2-40B4-BE49-F238E27FC236}">
                    <a16:creationId xmlns:a16="http://schemas.microsoft.com/office/drawing/2014/main" id="{00000000-0008-0000-0B00-00009F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08" name="Shape 1790">
                <a:extLst>
                  <a:ext uri="{FF2B5EF4-FFF2-40B4-BE49-F238E27FC236}">
                    <a16:creationId xmlns:a16="http://schemas.microsoft.com/office/drawing/2014/main" id="{00000000-0008-0000-0B00-0000A00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209" name="Shape 1791">
                  <a:extLst>
                    <a:ext uri="{FF2B5EF4-FFF2-40B4-BE49-F238E27FC236}">
                      <a16:creationId xmlns:a16="http://schemas.microsoft.com/office/drawing/2014/main" id="{00000000-0008-0000-0B00-0000A1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210" name="Shape 1792">
                  <a:extLst>
                    <a:ext uri="{FF2B5EF4-FFF2-40B4-BE49-F238E27FC236}">
                      <a16:creationId xmlns:a16="http://schemas.microsoft.com/office/drawing/2014/main" id="{00000000-0008-0000-0B00-0000A2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11" name="Shape 1793">
                  <a:extLst>
                    <a:ext uri="{FF2B5EF4-FFF2-40B4-BE49-F238E27FC236}">
                      <a16:creationId xmlns:a16="http://schemas.microsoft.com/office/drawing/2014/main" id="{00000000-0008-0000-0B00-0000A3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12" name="Shape 1794">
                  <a:extLst>
                    <a:ext uri="{FF2B5EF4-FFF2-40B4-BE49-F238E27FC236}">
                      <a16:creationId xmlns:a16="http://schemas.microsoft.com/office/drawing/2014/main" id="{00000000-0008-0000-0B00-0000A4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13" name="Shape 1795">
                  <a:extLst>
                    <a:ext uri="{FF2B5EF4-FFF2-40B4-BE49-F238E27FC236}">
                      <a16:creationId xmlns:a16="http://schemas.microsoft.com/office/drawing/2014/main" id="{00000000-0008-0000-0B00-0000A5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14" name="Shape 1796">
                  <a:extLst>
                    <a:ext uri="{FF2B5EF4-FFF2-40B4-BE49-F238E27FC236}">
                      <a16:creationId xmlns:a16="http://schemas.microsoft.com/office/drawing/2014/main" id="{00000000-0008-0000-0B00-0000A6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15" name="Shape 1797">
                  <a:extLst>
                    <a:ext uri="{FF2B5EF4-FFF2-40B4-BE49-F238E27FC236}">
                      <a16:creationId xmlns:a16="http://schemas.microsoft.com/office/drawing/2014/main" id="{00000000-0008-0000-0B00-0000A7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216" name="Shape 2">
          <a:extLst>
            <a:ext uri="{FF2B5EF4-FFF2-40B4-BE49-F238E27FC236}">
              <a16:creationId xmlns:a16="http://schemas.microsoft.com/office/drawing/2014/main" id="{00000000-0008-0000-0B00-0000A808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217" name="Shape 1798">
            <a:extLst>
              <a:ext uri="{FF2B5EF4-FFF2-40B4-BE49-F238E27FC236}">
                <a16:creationId xmlns:a16="http://schemas.microsoft.com/office/drawing/2014/main" id="{00000000-0008-0000-0B00-0000A90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218" name="Shape 6">
              <a:extLst>
                <a:ext uri="{FF2B5EF4-FFF2-40B4-BE49-F238E27FC236}">
                  <a16:creationId xmlns:a16="http://schemas.microsoft.com/office/drawing/2014/main" id="{00000000-0008-0000-0B00-0000AA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19" name="Shape 1799">
              <a:extLst>
                <a:ext uri="{FF2B5EF4-FFF2-40B4-BE49-F238E27FC236}">
                  <a16:creationId xmlns:a16="http://schemas.microsoft.com/office/drawing/2014/main" id="{00000000-0008-0000-0B00-0000AB0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220" name="Shape 1800">
                <a:extLst>
                  <a:ext uri="{FF2B5EF4-FFF2-40B4-BE49-F238E27FC236}">
                    <a16:creationId xmlns:a16="http://schemas.microsoft.com/office/drawing/2014/main" id="{00000000-0008-0000-0B00-0000AC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21" name="Shape 1801">
                <a:extLst>
                  <a:ext uri="{FF2B5EF4-FFF2-40B4-BE49-F238E27FC236}">
                    <a16:creationId xmlns:a16="http://schemas.microsoft.com/office/drawing/2014/main" id="{00000000-0008-0000-0B00-0000AD0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222" name="Shape 1802">
                  <a:extLst>
                    <a:ext uri="{FF2B5EF4-FFF2-40B4-BE49-F238E27FC236}">
                      <a16:creationId xmlns:a16="http://schemas.microsoft.com/office/drawing/2014/main" id="{00000000-0008-0000-0B00-0000AE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223" name="Shape 1803">
                  <a:extLst>
                    <a:ext uri="{FF2B5EF4-FFF2-40B4-BE49-F238E27FC236}">
                      <a16:creationId xmlns:a16="http://schemas.microsoft.com/office/drawing/2014/main" id="{00000000-0008-0000-0B00-0000AF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24" name="Shape 1804">
                  <a:extLst>
                    <a:ext uri="{FF2B5EF4-FFF2-40B4-BE49-F238E27FC236}">
                      <a16:creationId xmlns:a16="http://schemas.microsoft.com/office/drawing/2014/main" id="{00000000-0008-0000-0B00-0000B0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25" name="Shape 1805">
                  <a:extLst>
                    <a:ext uri="{FF2B5EF4-FFF2-40B4-BE49-F238E27FC236}">
                      <a16:creationId xmlns:a16="http://schemas.microsoft.com/office/drawing/2014/main" id="{00000000-0008-0000-0B00-0000B1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26" name="Shape 1806">
                  <a:extLst>
                    <a:ext uri="{FF2B5EF4-FFF2-40B4-BE49-F238E27FC236}">
                      <a16:creationId xmlns:a16="http://schemas.microsoft.com/office/drawing/2014/main" id="{00000000-0008-0000-0B00-0000B2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27" name="Shape 1807">
                  <a:extLst>
                    <a:ext uri="{FF2B5EF4-FFF2-40B4-BE49-F238E27FC236}">
                      <a16:creationId xmlns:a16="http://schemas.microsoft.com/office/drawing/2014/main" id="{00000000-0008-0000-0B00-0000B3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28" name="Shape 1808">
                  <a:extLst>
                    <a:ext uri="{FF2B5EF4-FFF2-40B4-BE49-F238E27FC236}">
                      <a16:creationId xmlns:a16="http://schemas.microsoft.com/office/drawing/2014/main" id="{00000000-0008-0000-0B00-0000B4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229" name="Shape 2">
          <a:extLst>
            <a:ext uri="{FF2B5EF4-FFF2-40B4-BE49-F238E27FC236}">
              <a16:creationId xmlns:a16="http://schemas.microsoft.com/office/drawing/2014/main" id="{00000000-0008-0000-0B00-0000B508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230" name="Shape 1809">
            <a:extLst>
              <a:ext uri="{FF2B5EF4-FFF2-40B4-BE49-F238E27FC236}">
                <a16:creationId xmlns:a16="http://schemas.microsoft.com/office/drawing/2014/main" id="{00000000-0008-0000-0B00-0000B60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231" name="Shape 6">
              <a:extLst>
                <a:ext uri="{FF2B5EF4-FFF2-40B4-BE49-F238E27FC236}">
                  <a16:creationId xmlns:a16="http://schemas.microsoft.com/office/drawing/2014/main" id="{00000000-0008-0000-0B00-0000B7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32" name="Shape 1810">
              <a:extLst>
                <a:ext uri="{FF2B5EF4-FFF2-40B4-BE49-F238E27FC236}">
                  <a16:creationId xmlns:a16="http://schemas.microsoft.com/office/drawing/2014/main" id="{00000000-0008-0000-0B00-0000B80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233" name="Shape 1811">
                <a:extLst>
                  <a:ext uri="{FF2B5EF4-FFF2-40B4-BE49-F238E27FC236}">
                    <a16:creationId xmlns:a16="http://schemas.microsoft.com/office/drawing/2014/main" id="{00000000-0008-0000-0B00-0000B9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34" name="Shape 1812">
                <a:extLst>
                  <a:ext uri="{FF2B5EF4-FFF2-40B4-BE49-F238E27FC236}">
                    <a16:creationId xmlns:a16="http://schemas.microsoft.com/office/drawing/2014/main" id="{00000000-0008-0000-0B00-0000BA0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235" name="Shape 1813">
                  <a:extLst>
                    <a:ext uri="{FF2B5EF4-FFF2-40B4-BE49-F238E27FC236}">
                      <a16:creationId xmlns:a16="http://schemas.microsoft.com/office/drawing/2014/main" id="{00000000-0008-0000-0B00-0000BB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236" name="Shape 1814">
                  <a:extLst>
                    <a:ext uri="{FF2B5EF4-FFF2-40B4-BE49-F238E27FC236}">
                      <a16:creationId xmlns:a16="http://schemas.microsoft.com/office/drawing/2014/main" id="{00000000-0008-0000-0B00-0000BC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37" name="Shape 1815">
                  <a:extLst>
                    <a:ext uri="{FF2B5EF4-FFF2-40B4-BE49-F238E27FC236}">
                      <a16:creationId xmlns:a16="http://schemas.microsoft.com/office/drawing/2014/main" id="{00000000-0008-0000-0B00-0000BD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38" name="Shape 1816">
                  <a:extLst>
                    <a:ext uri="{FF2B5EF4-FFF2-40B4-BE49-F238E27FC236}">
                      <a16:creationId xmlns:a16="http://schemas.microsoft.com/office/drawing/2014/main" id="{00000000-0008-0000-0B00-0000BE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39" name="Shape 1817">
                  <a:extLst>
                    <a:ext uri="{FF2B5EF4-FFF2-40B4-BE49-F238E27FC236}">
                      <a16:creationId xmlns:a16="http://schemas.microsoft.com/office/drawing/2014/main" id="{00000000-0008-0000-0B00-0000BF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40" name="Shape 1818">
                  <a:extLst>
                    <a:ext uri="{FF2B5EF4-FFF2-40B4-BE49-F238E27FC236}">
                      <a16:creationId xmlns:a16="http://schemas.microsoft.com/office/drawing/2014/main" id="{00000000-0008-0000-0B00-0000C0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41" name="Shape 1819">
                  <a:extLst>
                    <a:ext uri="{FF2B5EF4-FFF2-40B4-BE49-F238E27FC236}">
                      <a16:creationId xmlns:a16="http://schemas.microsoft.com/office/drawing/2014/main" id="{00000000-0008-0000-0B00-0000C1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242" name="Shape 2">
          <a:extLst>
            <a:ext uri="{FF2B5EF4-FFF2-40B4-BE49-F238E27FC236}">
              <a16:creationId xmlns:a16="http://schemas.microsoft.com/office/drawing/2014/main" id="{00000000-0008-0000-0B00-0000C208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243" name="Shape 1820">
            <a:extLst>
              <a:ext uri="{FF2B5EF4-FFF2-40B4-BE49-F238E27FC236}">
                <a16:creationId xmlns:a16="http://schemas.microsoft.com/office/drawing/2014/main" id="{00000000-0008-0000-0B00-0000C30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244" name="Shape 6">
              <a:extLst>
                <a:ext uri="{FF2B5EF4-FFF2-40B4-BE49-F238E27FC236}">
                  <a16:creationId xmlns:a16="http://schemas.microsoft.com/office/drawing/2014/main" id="{00000000-0008-0000-0B00-0000C4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45" name="Shape 1821">
              <a:extLst>
                <a:ext uri="{FF2B5EF4-FFF2-40B4-BE49-F238E27FC236}">
                  <a16:creationId xmlns:a16="http://schemas.microsoft.com/office/drawing/2014/main" id="{00000000-0008-0000-0B00-0000C50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246" name="Shape 1822">
                <a:extLst>
                  <a:ext uri="{FF2B5EF4-FFF2-40B4-BE49-F238E27FC236}">
                    <a16:creationId xmlns:a16="http://schemas.microsoft.com/office/drawing/2014/main" id="{00000000-0008-0000-0B00-0000C6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47" name="Shape 1823">
                <a:extLst>
                  <a:ext uri="{FF2B5EF4-FFF2-40B4-BE49-F238E27FC236}">
                    <a16:creationId xmlns:a16="http://schemas.microsoft.com/office/drawing/2014/main" id="{00000000-0008-0000-0B00-0000C70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248" name="Shape 1824">
                  <a:extLst>
                    <a:ext uri="{FF2B5EF4-FFF2-40B4-BE49-F238E27FC236}">
                      <a16:creationId xmlns:a16="http://schemas.microsoft.com/office/drawing/2014/main" id="{00000000-0008-0000-0B00-0000C8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249" name="Shape 1825">
                  <a:extLst>
                    <a:ext uri="{FF2B5EF4-FFF2-40B4-BE49-F238E27FC236}">
                      <a16:creationId xmlns:a16="http://schemas.microsoft.com/office/drawing/2014/main" id="{00000000-0008-0000-0B00-0000C9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50" name="Shape 1826">
                  <a:extLst>
                    <a:ext uri="{FF2B5EF4-FFF2-40B4-BE49-F238E27FC236}">
                      <a16:creationId xmlns:a16="http://schemas.microsoft.com/office/drawing/2014/main" id="{00000000-0008-0000-0B00-0000CA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51" name="Shape 1827">
                  <a:extLst>
                    <a:ext uri="{FF2B5EF4-FFF2-40B4-BE49-F238E27FC236}">
                      <a16:creationId xmlns:a16="http://schemas.microsoft.com/office/drawing/2014/main" id="{00000000-0008-0000-0B00-0000CB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52" name="Shape 1828">
                  <a:extLst>
                    <a:ext uri="{FF2B5EF4-FFF2-40B4-BE49-F238E27FC236}">
                      <a16:creationId xmlns:a16="http://schemas.microsoft.com/office/drawing/2014/main" id="{00000000-0008-0000-0B00-0000CC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53" name="Shape 1829">
                  <a:extLst>
                    <a:ext uri="{FF2B5EF4-FFF2-40B4-BE49-F238E27FC236}">
                      <a16:creationId xmlns:a16="http://schemas.microsoft.com/office/drawing/2014/main" id="{00000000-0008-0000-0B00-0000CD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54" name="Shape 1830">
                  <a:extLst>
                    <a:ext uri="{FF2B5EF4-FFF2-40B4-BE49-F238E27FC236}">
                      <a16:creationId xmlns:a16="http://schemas.microsoft.com/office/drawing/2014/main" id="{00000000-0008-0000-0B00-0000CE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255" name="Shape 2">
          <a:extLst>
            <a:ext uri="{FF2B5EF4-FFF2-40B4-BE49-F238E27FC236}">
              <a16:creationId xmlns:a16="http://schemas.microsoft.com/office/drawing/2014/main" id="{00000000-0008-0000-0B00-0000CF08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256" name="Shape 1831">
            <a:extLst>
              <a:ext uri="{FF2B5EF4-FFF2-40B4-BE49-F238E27FC236}">
                <a16:creationId xmlns:a16="http://schemas.microsoft.com/office/drawing/2014/main" id="{00000000-0008-0000-0B00-0000D00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257" name="Shape 6">
              <a:extLst>
                <a:ext uri="{FF2B5EF4-FFF2-40B4-BE49-F238E27FC236}">
                  <a16:creationId xmlns:a16="http://schemas.microsoft.com/office/drawing/2014/main" id="{00000000-0008-0000-0B00-0000D1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58" name="Shape 1832">
              <a:extLst>
                <a:ext uri="{FF2B5EF4-FFF2-40B4-BE49-F238E27FC236}">
                  <a16:creationId xmlns:a16="http://schemas.microsoft.com/office/drawing/2014/main" id="{00000000-0008-0000-0B00-0000D20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259" name="Shape 1833">
                <a:extLst>
                  <a:ext uri="{FF2B5EF4-FFF2-40B4-BE49-F238E27FC236}">
                    <a16:creationId xmlns:a16="http://schemas.microsoft.com/office/drawing/2014/main" id="{00000000-0008-0000-0B00-0000D3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60" name="Shape 1834">
                <a:extLst>
                  <a:ext uri="{FF2B5EF4-FFF2-40B4-BE49-F238E27FC236}">
                    <a16:creationId xmlns:a16="http://schemas.microsoft.com/office/drawing/2014/main" id="{00000000-0008-0000-0B00-0000D40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261" name="Shape 1835">
                  <a:extLst>
                    <a:ext uri="{FF2B5EF4-FFF2-40B4-BE49-F238E27FC236}">
                      <a16:creationId xmlns:a16="http://schemas.microsoft.com/office/drawing/2014/main" id="{00000000-0008-0000-0B00-0000D5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262" name="Shape 1836">
                  <a:extLst>
                    <a:ext uri="{FF2B5EF4-FFF2-40B4-BE49-F238E27FC236}">
                      <a16:creationId xmlns:a16="http://schemas.microsoft.com/office/drawing/2014/main" id="{00000000-0008-0000-0B00-0000D6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63" name="Shape 1837">
                  <a:extLst>
                    <a:ext uri="{FF2B5EF4-FFF2-40B4-BE49-F238E27FC236}">
                      <a16:creationId xmlns:a16="http://schemas.microsoft.com/office/drawing/2014/main" id="{00000000-0008-0000-0B00-0000D7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64" name="Shape 1838">
                  <a:extLst>
                    <a:ext uri="{FF2B5EF4-FFF2-40B4-BE49-F238E27FC236}">
                      <a16:creationId xmlns:a16="http://schemas.microsoft.com/office/drawing/2014/main" id="{00000000-0008-0000-0B00-0000D8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65" name="Shape 1839">
                  <a:extLst>
                    <a:ext uri="{FF2B5EF4-FFF2-40B4-BE49-F238E27FC236}">
                      <a16:creationId xmlns:a16="http://schemas.microsoft.com/office/drawing/2014/main" id="{00000000-0008-0000-0B00-0000D9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66" name="Shape 1840">
                  <a:extLst>
                    <a:ext uri="{FF2B5EF4-FFF2-40B4-BE49-F238E27FC236}">
                      <a16:creationId xmlns:a16="http://schemas.microsoft.com/office/drawing/2014/main" id="{00000000-0008-0000-0B00-0000DA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67" name="Shape 1841">
                  <a:extLst>
                    <a:ext uri="{FF2B5EF4-FFF2-40B4-BE49-F238E27FC236}">
                      <a16:creationId xmlns:a16="http://schemas.microsoft.com/office/drawing/2014/main" id="{00000000-0008-0000-0B00-0000DB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268" name="Shape 2">
          <a:extLst>
            <a:ext uri="{FF2B5EF4-FFF2-40B4-BE49-F238E27FC236}">
              <a16:creationId xmlns:a16="http://schemas.microsoft.com/office/drawing/2014/main" id="{00000000-0008-0000-0B00-0000DC08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269" name="Shape 1842">
            <a:extLst>
              <a:ext uri="{FF2B5EF4-FFF2-40B4-BE49-F238E27FC236}">
                <a16:creationId xmlns:a16="http://schemas.microsoft.com/office/drawing/2014/main" id="{00000000-0008-0000-0B00-0000DD0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270" name="Shape 6">
              <a:extLst>
                <a:ext uri="{FF2B5EF4-FFF2-40B4-BE49-F238E27FC236}">
                  <a16:creationId xmlns:a16="http://schemas.microsoft.com/office/drawing/2014/main" id="{00000000-0008-0000-0B00-0000DE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71" name="Shape 1843">
              <a:extLst>
                <a:ext uri="{FF2B5EF4-FFF2-40B4-BE49-F238E27FC236}">
                  <a16:creationId xmlns:a16="http://schemas.microsoft.com/office/drawing/2014/main" id="{00000000-0008-0000-0B00-0000DF0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272" name="Shape 1844">
                <a:extLst>
                  <a:ext uri="{FF2B5EF4-FFF2-40B4-BE49-F238E27FC236}">
                    <a16:creationId xmlns:a16="http://schemas.microsoft.com/office/drawing/2014/main" id="{00000000-0008-0000-0B00-0000E0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73" name="Shape 1845">
                <a:extLst>
                  <a:ext uri="{FF2B5EF4-FFF2-40B4-BE49-F238E27FC236}">
                    <a16:creationId xmlns:a16="http://schemas.microsoft.com/office/drawing/2014/main" id="{00000000-0008-0000-0B00-0000E10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274" name="Shape 1846">
                  <a:extLst>
                    <a:ext uri="{FF2B5EF4-FFF2-40B4-BE49-F238E27FC236}">
                      <a16:creationId xmlns:a16="http://schemas.microsoft.com/office/drawing/2014/main" id="{00000000-0008-0000-0B00-0000E2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275" name="Shape 1847">
                  <a:extLst>
                    <a:ext uri="{FF2B5EF4-FFF2-40B4-BE49-F238E27FC236}">
                      <a16:creationId xmlns:a16="http://schemas.microsoft.com/office/drawing/2014/main" id="{00000000-0008-0000-0B00-0000E3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76" name="Shape 1848">
                  <a:extLst>
                    <a:ext uri="{FF2B5EF4-FFF2-40B4-BE49-F238E27FC236}">
                      <a16:creationId xmlns:a16="http://schemas.microsoft.com/office/drawing/2014/main" id="{00000000-0008-0000-0B00-0000E4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77" name="Shape 1849">
                  <a:extLst>
                    <a:ext uri="{FF2B5EF4-FFF2-40B4-BE49-F238E27FC236}">
                      <a16:creationId xmlns:a16="http://schemas.microsoft.com/office/drawing/2014/main" id="{00000000-0008-0000-0B00-0000E5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78" name="Shape 1850">
                  <a:extLst>
                    <a:ext uri="{FF2B5EF4-FFF2-40B4-BE49-F238E27FC236}">
                      <a16:creationId xmlns:a16="http://schemas.microsoft.com/office/drawing/2014/main" id="{00000000-0008-0000-0B00-0000E6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79" name="Shape 1851">
                  <a:extLst>
                    <a:ext uri="{FF2B5EF4-FFF2-40B4-BE49-F238E27FC236}">
                      <a16:creationId xmlns:a16="http://schemas.microsoft.com/office/drawing/2014/main" id="{00000000-0008-0000-0B00-0000E7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80" name="Shape 1852">
                  <a:extLst>
                    <a:ext uri="{FF2B5EF4-FFF2-40B4-BE49-F238E27FC236}">
                      <a16:creationId xmlns:a16="http://schemas.microsoft.com/office/drawing/2014/main" id="{00000000-0008-0000-0B00-0000E8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281" name="Shape 2">
          <a:extLst>
            <a:ext uri="{FF2B5EF4-FFF2-40B4-BE49-F238E27FC236}">
              <a16:creationId xmlns:a16="http://schemas.microsoft.com/office/drawing/2014/main" id="{00000000-0008-0000-0B00-0000E908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282" name="Shape 1853">
            <a:extLst>
              <a:ext uri="{FF2B5EF4-FFF2-40B4-BE49-F238E27FC236}">
                <a16:creationId xmlns:a16="http://schemas.microsoft.com/office/drawing/2014/main" id="{00000000-0008-0000-0B00-0000EA0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283" name="Shape 6">
              <a:extLst>
                <a:ext uri="{FF2B5EF4-FFF2-40B4-BE49-F238E27FC236}">
                  <a16:creationId xmlns:a16="http://schemas.microsoft.com/office/drawing/2014/main" id="{00000000-0008-0000-0B00-0000EB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84" name="Shape 1854">
              <a:extLst>
                <a:ext uri="{FF2B5EF4-FFF2-40B4-BE49-F238E27FC236}">
                  <a16:creationId xmlns:a16="http://schemas.microsoft.com/office/drawing/2014/main" id="{00000000-0008-0000-0B00-0000EC0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285" name="Shape 1855">
                <a:extLst>
                  <a:ext uri="{FF2B5EF4-FFF2-40B4-BE49-F238E27FC236}">
                    <a16:creationId xmlns:a16="http://schemas.microsoft.com/office/drawing/2014/main" id="{00000000-0008-0000-0B00-0000ED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86" name="Shape 1856">
                <a:extLst>
                  <a:ext uri="{FF2B5EF4-FFF2-40B4-BE49-F238E27FC236}">
                    <a16:creationId xmlns:a16="http://schemas.microsoft.com/office/drawing/2014/main" id="{00000000-0008-0000-0B00-0000EE0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287" name="Shape 1857">
                  <a:extLst>
                    <a:ext uri="{FF2B5EF4-FFF2-40B4-BE49-F238E27FC236}">
                      <a16:creationId xmlns:a16="http://schemas.microsoft.com/office/drawing/2014/main" id="{00000000-0008-0000-0B00-0000EF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288" name="Shape 1858">
                  <a:extLst>
                    <a:ext uri="{FF2B5EF4-FFF2-40B4-BE49-F238E27FC236}">
                      <a16:creationId xmlns:a16="http://schemas.microsoft.com/office/drawing/2014/main" id="{00000000-0008-0000-0B00-0000F0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89" name="Shape 1859">
                  <a:extLst>
                    <a:ext uri="{FF2B5EF4-FFF2-40B4-BE49-F238E27FC236}">
                      <a16:creationId xmlns:a16="http://schemas.microsoft.com/office/drawing/2014/main" id="{00000000-0008-0000-0B00-0000F1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90" name="Shape 1860">
                  <a:extLst>
                    <a:ext uri="{FF2B5EF4-FFF2-40B4-BE49-F238E27FC236}">
                      <a16:creationId xmlns:a16="http://schemas.microsoft.com/office/drawing/2014/main" id="{00000000-0008-0000-0B00-0000F2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91" name="Shape 1861">
                  <a:extLst>
                    <a:ext uri="{FF2B5EF4-FFF2-40B4-BE49-F238E27FC236}">
                      <a16:creationId xmlns:a16="http://schemas.microsoft.com/office/drawing/2014/main" id="{00000000-0008-0000-0B00-0000F3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92" name="Shape 1862">
                  <a:extLst>
                    <a:ext uri="{FF2B5EF4-FFF2-40B4-BE49-F238E27FC236}">
                      <a16:creationId xmlns:a16="http://schemas.microsoft.com/office/drawing/2014/main" id="{00000000-0008-0000-0B00-0000F4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93" name="Shape 1863">
                  <a:extLst>
                    <a:ext uri="{FF2B5EF4-FFF2-40B4-BE49-F238E27FC236}">
                      <a16:creationId xmlns:a16="http://schemas.microsoft.com/office/drawing/2014/main" id="{00000000-0008-0000-0B00-0000F5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294" name="Shape 2">
          <a:extLst>
            <a:ext uri="{FF2B5EF4-FFF2-40B4-BE49-F238E27FC236}">
              <a16:creationId xmlns:a16="http://schemas.microsoft.com/office/drawing/2014/main" id="{00000000-0008-0000-0B00-0000F608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295" name="Shape 1864">
            <a:extLst>
              <a:ext uri="{FF2B5EF4-FFF2-40B4-BE49-F238E27FC236}">
                <a16:creationId xmlns:a16="http://schemas.microsoft.com/office/drawing/2014/main" id="{00000000-0008-0000-0B00-0000F70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296" name="Shape 6">
              <a:extLst>
                <a:ext uri="{FF2B5EF4-FFF2-40B4-BE49-F238E27FC236}">
                  <a16:creationId xmlns:a16="http://schemas.microsoft.com/office/drawing/2014/main" id="{00000000-0008-0000-0B00-0000F8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97" name="Shape 1865">
              <a:extLst>
                <a:ext uri="{FF2B5EF4-FFF2-40B4-BE49-F238E27FC236}">
                  <a16:creationId xmlns:a16="http://schemas.microsoft.com/office/drawing/2014/main" id="{00000000-0008-0000-0B00-0000F90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298" name="Shape 1866">
                <a:extLst>
                  <a:ext uri="{FF2B5EF4-FFF2-40B4-BE49-F238E27FC236}">
                    <a16:creationId xmlns:a16="http://schemas.microsoft.com/office/drawing/2014/main" id="{00000000-0008-0000-0B00-0000FA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99" name="Shape 1867">
                <a:extLst>
                  <a:ext uri="{FF2B5EF4-FFF2-40B4-BE49-F238E27FC236}">
                    <a16:creationId xmlns:a16="http://schemas.microsoft.com/office/drawing/2014/main" id="{00000000-0008-0000-0B00-0000FB0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300" name="Shape 1868">
                  <a:extLst>
                    <a:ext uri="{FF2B5EF4-FFF2-40B4-BE49-F238E27FC236}">
                      <a16:creationId xmlns:a16="http://schemas.microsoft.com/office/drawing/2014/main" id="{00000000-0008-0000-0B00-0000FC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301" name="Shape 1869">
                  <a:extLst>
                    <a:ext uri="{FF2B5EF4-FFF2-40B4-BE49-F238E27FC236}">
                      <a16:creationId xmlns:a16="http://schemas.microsoft.com/office/drawing/2014/main" id="{00000000-0008-0000-0B00-0000FD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02" name="Shape 1870">
                  <a:extLst>
                    <a:ext uri="{FF2B5EF4-FFF2-40B4-BE49-F238E27FC236}">
                      <a16:creationId xmlns:a16="http://schemas.microsoft.com/office/drawing/2014/main" id="{00000000-0008-0000-0B00-0000FE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03" name="Shape 1871">
                  <a:extLst>
                    <a:ext uri="{FF2B5EF4-FFF2-40B4-BE49-F238E27FC236}">
                      <a16:creationId xmlns:a16="http://schemas.microsoft.com/office/drawing/2014/main" id="{00000000-0008-0000-0B00-0000FF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04" name="Shape 1872">
                  <a:extLst>
                    <a:ext uri="{FF2B5EF4-FFF2-40B4-BE49-F238E27FC236}">
                      <a16:creationId xmlns:a16="http://schemas.microsoft.com/office/drawing/2014/main" id="{00000000-0008-0000-0B00-000000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05" name="Shape 1873">
                  <a:extLst>
                    <a:ext uri="{FF2B5EF4-FFF2-40B4-BE49-F238E27FC236}">
                      <a16:creationId xmlns:a16="http://schemas.microsoft.com/office/drawing/2014/main" id="{00000000-0008-0000-0B00-000001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06" name="Shape 1874">
                  <a:extLst>
                    <a:ext uri="{FF2B5EF4-FFF2-40B4-BE49-F238E27FC236}">
                      <a16:creationId xmlns:a16="http://schemas.microsoft.com/office/drawing/2014/main" id="{00000000-0008-0000-0B00-000002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307" name="Shape 2">
          <a:extLst>
            <a:ext uri="{FF2B5EF4-FFF2-40B4-BE49-F238E27FC236}">
              <a16:creationId xmlns:a16="http://schemas.microsoft.com/office/drawing/2014/main" id="{00000000-0008-0000-0B00-00000309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308" name="Shape 1875">
            <a:extLst>
              <a:ext uri="{FF2B5EF4-FFF2-40B4-BE49-F238E27FC236}">
                <a16:creationId xmlns:a16="http://schemas.microsoft.com/office/drawing/2014/main" id="{00000000-0008-0000-0B00-0000040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309" name="Shape 6">
              <a:extLst>
                <a:ext uri="{FF2B5EF4-FFF2-40B4-BE49-F238E27FC236}">
                  <a16:creationId xmlns:a16="http://schemas.microsoft.com/office/drawing/2014/main" id="{00000000-0008-0000-0B00-000005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10" name="Shape 1876">
              <a:extLst>
                <a:ext uri="{FF2B5EF4-FFF2-40B4-BE49-F238E27FC236}">
                  <a16:creationId xmlns:a16="http://schemas.microsoft.com/office/drawing/2014/main" id="{00000000-0008-0000-0B00-0000060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311" name="Shape 1877">
                <a:extLst>
                  <a:ext uri="{FF2B5EF4-FFF2-40B4-BE49-F238E27FC236}">
                    <a16:creationId xmlns:a16="http://schemas.microsoft.com/office/drawing/2014/main" id="{00000000-0008-0000-0B00-000007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12" name="Shape 1878">
                <a:extLst>
                  <a:ext uri="{FF2B5EF4-FFF2-40B4-BE49-F238E27FC236}">
                    <a16:creationId xmlns:a16="http://schemas.microsoft.com/office/drawing/2014/main" id="{00000000-0008-0000-0B00-0000080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313" name="Shape 1879">
                  <a:extLst>
                    <a:ext uri="{FF2B5EF4-FFF2-40B4-BE49-F238E27FC236}">
                      <a16:creationId xmlns:a16="http://schemas.microsoft.com/office/drawing/2014/main" id="{00000000-0008-0000-0B00-000009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314" name="Shape 1880">
                  <a:extLst>
                    <a:ext uri="{FF2B5EF4-FFF2-40B4-BE49-F238E27FC236}">
                      <a16:creationId xmlns:a16="http://schemas.microsoft.com/office/drawing/2014/main" id="{00000000-0008-0000-0B00-00000A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15" name="Shape 1881">
                  <a:extLst>
                    <a:ext uri="{FF2B5EF4-FFF2-40B4-BE49-F238E27FC236}">
                      <a16:creationId xmlns:a16="http://schemas.microsoft.com/office/drawing/2014/main" id="{00000000-0008-0000-0B00-00000B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16" name="Shape 1882">
                  <a:extLst>
                    <a:ext uri="{FF2B5EF4-FFF2-40B4-BE49-F238E27FC236}">
                      <a16:creationId xmlns:a16="http://schemas.microsoft.com/office/drawing/2014/main" id="{00000000-0008-0000-0B00-00000C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17" name="Shape 1883">
                  <a:extLst>
                    <a:ext uri="{FF2B5EF4-FFF2-40B4-BE49-F238E27FC236}">
                      <a16:creationId xmlns:a16="http://schemas.microsoft.com/office/drawing/2014/main" id="{00000000-0008-0000-0B00-00000D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18" name="Shape 1884">
                  <a:extLst>
                    <a:ext uri="{FF2B5EF4-FFF2-40B4-BE49-F238E27FC236}">
                      <a16:creationId xmlns:a16="http://schemas.microsoft.com/office/drawing/2014/main" id="{00000000-0008-0000-0B00-00000E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19" name="Shape 1885">
                  <a:extLst>
                    <a:ext uri="{FF2B5EF4-FFF2-40B4-BE49-F238E27FC236}">
                      <a16:creationId xmlns:a16="http://schemas.microsoft.com/office/drawing/2014/main" id="{00000000-0008-0000-0B00-00000F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320" name="Shape 2">
          <a:extLst>
            <a:ext uri="{FF2B5EF4-FFF2-40B4-BE49-F238E27FC236}">
              <a16:creationId xmlns:a16="http://schemas.microsoft.com/office/drawing/2014/main" id="{00000000-0008-0000-0B00-00001009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321" name="Shape 1886">
            <a:extLst>
              <a:ext uri="{FF2B5EF4-FFF2-40B4-BE49-F238E27FC236}">
                <a16:creationId xmlns:a16="http://schemas.microsoft.com/office/drawing/2014/main" id="{00000000-0008-0000-0B00-0000110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322" name="Shape 6">
              <a:extLst>
                <a:ext uri="{FF2B5EF4-FFF2-40B4-BE49-F238E27FC236}">
                  <a16:creationId xmlns:a16="http://schemas.microsoft.com/office/drawing/2014/main" id="{00000000-0008-0000-0B00-000012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23" name="Shape 1887">
              <a:extLst>
                <a:ext uri="{FF2B5EF4-FFF2-40B4-BE49-F238E27FC236}">
                  <a16:creationId xmlns:a16="http://schemas.microsoft.com/office/drawing/2014/main" id="{00000000-0008-0000-0B00-0000130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324" name="Shape 1888">
                <a:extLst>
                  <a:ext uri="{FF2B5EF4-FFF2-40B4-BE49-F238E27FC236}">
                    <a16:creationId xmlns:a16="http://schemas.microsoft.com/office/drawing/2014/main" id="{00000000-0008-0000-0B00-000014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25" name="Shape 1889">
                <a:extLst>
                  <a:ext uri="{FF2B5EF4-FFF2-40B4-BE49-F238E27FC236}">
                    <a16:creationId xmlns:a16="http://schemas.microsoft.com/office/drawing/2014/main" id="{00000000-0008-0000-0B00-0000150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326" name="Shape 1890">
                  <a:extLst>
                    <a:ext uri="{FF2B5EF4-FFF2-40B4-BE49-F238E27FC236}">
                      <a16:creationId xmlns:a16="http://schemas.microsoft.com/office/drawing/2014/main" id="{00000000-0008-0000-0B00-000016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327" name="Shape 1891">
                  <a:extLst>
                    <a:ext uri="{FF2B5EF4-FFF2-40B4-BE49-F238E27FC236}">
                      <a16:creationId xmlns:a16="http://schemas.microsoft.com/office/drawing/2014/main" id="{00000000-0008-0000-0B00-000017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28" name="Shape 1892">
                  <a:extLst>
                    <a:ext uri="{FF2B5EF4-FFF2-40B4-BE49-F238E27FC236}">
                      <a16:creationId xmlns:a16="http://schemas.microsoft.com/office/drawing/2014/main" id="{00000000-0008-0000-0B00-000018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29" name="Shape 1893">
                  <a:extLst>
                    <a:ext uri="{FF2B5EF4-FFF2-40B4-BE49-F238E27FC236}">
                      <a16:creationId xmlns:a16="http://schemas.microsoft.com/office/drawing/2014/main" id="{00000000-0008-0000-0B00-000019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30" name="Shape 1894">
                  <a:extLst>
                    <a:ext uri="{FF2B5EF4-FFF2-40B4-BE49-F238E27FC236}">
                      <a16:creationId xmlns:a16="http://schemas.microsoft.com/office/drawing/2014/main" id="{00000000-0008-0000-0B00-00001A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31" name="Shape 1895">
                  <a:extLst>
                    <a:ext uri="{FF2B5EF4-FFF2-40B4-BE49-F238E27FC236}">
                      <a16:creationId xmlns:a16="http://schemas.microsoft.com/office/drawing/2014/main" id="{00000000-0008-0000-0B00-00001B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32" name="Shape 1896">
                  <a:extLst>
                    <a:ext uri="{FF2B5EF4-FFF2-40B4-BE49-F238E27FC236}">
                      <a16:creationId xmlns:a16="http://schemas.microsoft.com/office/drawing/2014/main" id="{00000000-0008-0000-0B00-00001C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333" name="Shape 2">
          <a:extLst>
            <a:ext uri="{FF2B5EF4-FFF2-40B4-BE49-F238E27FC236}">
              <a16:creationId xmlns:a16="http://schemas.microsoft.com/office/drawing/2014/main" id="{00000000-0008-0000-0B00-00001D09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334" name="Shape 1897">
            <a:extLst>
              <a:ext uri="{FF2B5EF4-FFF2-40B4-BE49-F238E27FC236}">
                <a16:creationId xmlns:a16="http://schemas.microsoft.com/office/drawing/2014/main" id="{00000000-0008-0000-0B00-00001E0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335" name="Shape 6">
              <a:extLst>
                <a:ext uri="{FF2B5EF4-FFF2-40B4-BE49-F238E27FC236}">
                  <a16:creationId xmlns:a16="http://schemas.microsoft.com/office/drawing/2014/main" id="{00000000-0008-0000-0B00-00001F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36" name="Shape 1898">
              <a:extLst>
                <a:ext uri="{FF2B5EF4-FFF2-40B4-BE49-F238E27FC236}">
                  <a16:creationId xmlns:a16="http://schemas.microsoft.com/office/drawing/2014/main" id="{00000000-0008-0000-0B00-0000200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337" name="Shape 1899">
                <a:extLst>
                  <a:ext uri="{FF2B5EF4-FFF2-40B4-BE49-F238E27FC236}">
                    <a16:creationId xmlns:a16="http://schemas.microsoft.com/office/drawing/2014/main" id="{00000000-0008-0000-0B00-000021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38" name="Shape 1900">
                <a:extLst>
                  <a:ext uri="{FF2B5EF4-FFF2-40B4-BE49-F238E27FC236}">
                    <a16:creationId xmlns:a16="http://schemas.microsoft.com/office/drawing/2014/main" id="{00000000-0008-0000-0B00-0000220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339" name="Shape 1901">
                  <a:extLst>
                    <a:ext uri="{FF2B5EF4-FFF2-40B4-BE49-F238E27FC236}">
                      <a16:creationId xmlns:a16="http://schemas.microsoft.com/office/drawing/2014/main" id="{00000000-0008-0000-0B00-000023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340" name="Shape 1902">
                  <a:extLst>
                    <a:ext uri="{FF2B5EF4-FFF2-40B4-BE49-F238E27FC236}">
                      <a16:creationId xmlns:a16="http://schemas.microsoft.com/office/drawing/2014/main" id="{00000000-0008-0000-0B00-000024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41" name="Shape 1903">
                  <a:extLst>
                    <a:ext uri="{FF2B5EF4-FFF2-40B4-BE49-F238E27FC236}">
                      <a16:creationId xmlns:a16="http://schemas.microsoft.com/office/drawing/2014/main" id="{00000000-0008-0000-0B00-000025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42" name="Shape 1904">
                  <a:extLst>
                    <a:ext uri="{FF2B5EF4-FFF2-40B4-BE49-F238E27FC236}">
                      <a16:creationId xmlns:a16="http://schemas.microsoft.com/office/drawing/2014/main" id="{00000000-0008-0000-0B00-000026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43" name="Shape 1905">
                  <a:extLst>
                    <a:ext uri="{FF2B5EF4-FFF2-40B4-BE49-F238E27FC236}">
                      <a16:creationId xmlns:a16="http://schemas.microsoft.com/office/drawing/2014/main" id="{00000000-0008-0000-0B00-000027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44" name="Shape 1906">
                  <a:extLst>
                    <a:ext uri="{FF2B5EF4-FFF2-40B4-BE49-F238E27FC236}">
                      <a16:creationId xmlns:a16="http://schemas.microsoft.com/office/drawing/2014/main" id="{00000000-0008-0000-0B00-000028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45" name="Shape 1907">
                  <a:extLst>
                    <a:ext uri="{FF2B5EF4-FFF2-40B4-BE49-F238E27FC236}">
                      <a16:creationId xmlns:a16="http://schemas.microsoft.com/office/drawing/2014/main" id="{00000000-0008-0000-0B00-000029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346" name="Shape 2">
          <a:extLst>
            <a:ext uri="{FF2B5EF4-FFF2-40B4-BE49-F238E27FC236}">
              <a16:creationId xmlns:a16="http://schemas.microsoft.com/office/drawing/2014/main" id="{00000000-0008-0000-0B00-00002A09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347" name="Shape 1908">
            <a:extLst>
              <a:ext uri="{FF2B5EF4-FFF2-40B4-BE49-F238E27FC236}">
                <a16:creationId xmlns:a16="http://schemas.microsoft.com/office/drawing/2014/main" id="{00000000-0008-0000-0B00-00002B0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348" name="Shape 6">
              <a:extLst>
                <a:ext uri="{FF2B5EF4-FFF2-40B4-BE49-F238E27FC236}">
                  <a16:creationId xmlns:a16="http://schemas.microsoft.com/office/drawing/2014/main" id="{00000000-0008-0000-0B00-00002C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49" name="Shape 1909">
              <a:extLst>
                <a:ext uri="{FF2B5EF4-FFF2-40B4-BE49-F238E27FC236}">
                  <a16:creationId xmlns:a16="http://schemas.microsoft.com/office/drawing/2014/main" id="{00000000-0008-0000-0B00-00002D0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350" name="Shape 1910">
                <a:extLst>
                  <a:ext uri="{FF2B5EF4-FFF2-40B4-BE49-F238E27FC236}">
                    <a16:creationId xmlns:a16="http://schemas.microsoft.com/office/drawing/2014/main" id="{00000000-0008-0000-0B00-00002E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51" name="Shape 1911">
                <a:extLst>
                  <a:ext uri="{FF2B5EF4-FFF2-40B4-BE49-F238E27FC236}">
                    <a16:creationId xmlns:a16="http://schemas.microsoft.com/office/drawing/2014/main" id="{00000000-0008-0000-0B00-00002F0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352" name="Shape 1912">
                  <a:extLst>
                    <a:ext uri="{FF2B5EF4-FFF2-40B4-BE49-F238E27FC236}">
                      <a16:creationId xmlns:a16="http://schemas.microsoft.com/office/drawing/2014/main" id="{00000000-0008-0000-0B00-000030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353" name="Shape 1913">
                  <a:extLst>
                    <a:ext uri="{FF2B5EF4-FFF2-40B4-BE49-F238E27FC236}">
                      <a16:creationId xmlns:a16="http://schemas.microsoft.com/office/drawing/2014/main" id="{00000000-0008-0000-0B00-000031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54" name="Shape 1914">
                  <a:extLst>
                    <a:ext uri="{FF2B5EF4-FFF2-40B4-BE49-F238E27FC236}">
                      <a16:creationId xmlns:a16="http://schemas.microsoft.com/office/drawing/2014/main" id="{00000000-0008-0000-0B00-000032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55" name="Shape 1915">
                  <a:extLst>
                    <a:ext uri="{FF2B5EF4-FFF2-40B4-BE49-F238E27FC236}">
                      <a16:creationId xmlns:a16="http://schemas.microsoft.com/office/drawing/2014/main" id="{00000000-0008-0000-0B00-000033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56" name="Shape 1916">
                  <a:extLst>
                    <a:ext uri="{FF2B5EF4-FFF2-40B4-BE49-F238E27FC236}">
                      <a16:creationId xmlns:a16="http://schemas.microsoft.com/office/drawing/2014/main" id="{00000000-0008-0000-0B00-000034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57" name="Shape 1917">
                  <a:extLst>
                    <a:ext uri="{FF2B5EF4-FFF2-40B4-BE49-F238E27FC236}">
                      <a16:creationId xmlns:a16="http://schemas.microsoft.com/office/drawing/2014/main" id="{00000000-0008-0000-0B00-000035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58" name="Shape 1918">
                  <a:extLst>
                    <a:ext uri="{FF2B5EF4-FFF2-40B4-BE49-F238E27FC236}">
                      <a16:creationId xmlns:a16="http://schemas.microsoft.com/office/drawing/2014/main" id="{00000000-0008-0000-0B00-000036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359" name="Shape 2">
          <a:extLst>
            <a:ext uri="{FF2B5EF4-FFF2-40B4-BE49-F238E27FC236}">
              <a16:creationId xmlns:a16="http://schemas.microsoft.com/office/drawing/2014/main" id="{00000000-0008-0000-0B00-00003709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360" name="Shape 1919">
            <a:extLst>
              <a:ext uri="{FF2B5EF4-FFF2-40B4-BE49-F238E27FC236}">
                <a16:creationId xmlns:a16="http://schemas.microsoft.com/office/drawing/2014/main" id="{00000000-0008-0000-0B00-0000380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361" name="Shape 6">
              <a:extLst>
                <a:ext uri="{FF2B5EF4-FFF2-40B4-BE49-F238E27FC236}">
                  <a16:creationId xmlns:a16="http://schemas.microsoft.com/office/drawing/2014/main" id="{00000000-0008-0000-0B00-000039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62" name="Shape 1920">
              <a:extLst>
                <a:ext uri="{FF2B5EF4-FFF2-40B4-BE49-F238E27FC236}">
                  <a16:creationId xmlns:a16="http://schemas.microsoft.com/office/drawing/2014/main" id="{00000000-0008-0000-0B00-00003A0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363" name="Shape 1921">
                <a:extLst>
                  <a:ext uri="{FF2B5EF4-FFF2-40B4-BE49-F238E27FC236}">
                    <a16:creationId xmlns:a16="http://schemas.microsoft.com/office/drawing/2014/main" id="{00000000-0008-0000-0B00-00003B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64" name="Shape 1922">
                <a:extLst>
                  <a:ext uri="{FF2B5EF4-FFF2-40B4-BE49-F238E27FC236}">
                    <a16:creationId xmlns:a16="http://schemas.microsoft.com/office/drawing/2014/main" id="{00000000-0008-0000-0B00-00003C0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365" name="Shape 1923">
                  <a:extLst>
                    <a:ext uri="{FF2B5EF4-FFF2-40B4-BE49-F238E27FC236}">
                      <a16:creationId xmlns:a16="http://schemas.microsoft.com/office/drawing/2014/main" id="{00000000-0008-0000-0B00-00003D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366" name="Shape 1924">
                  <a:extLst>
                    <a:ext uri="{FF2B5EF4-FFF2-40B4-BE49-F238E27FC236}">
                      <a16:creationId xmlns:a16="http://schemas.microsoft.com/office/drawing/2014/main" id="{00000000-0008-0000-0B00-00003E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67" name="Shape 1925">
                  <a:extLst>
                    <a:ext uri="{FF2B5EF4-FFF2-40B4-BE49-F238E27FC236}">
                      <a16:creationId xmlns:a16="http://schemas.microsoft.com/office/drawing/2014/main" id="{00000000-0008-0000-0B00-00003F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68" name="Shape 1926">
                  <a:extLst>
                    <a:ext uri="{FF2B5EF4-FFF2-40B4-BE49-F238E27FC236}">
                      <a16:creationId xmlns:a16="http://schemas.microsoft.com/office/drawing/2014/main" id="{00000000-0008-0000-0B00-000040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69" name="Shape 1927">
                  <a:extLst>
                    <a:ext uri="{FF2B5EF4-FFF2-40B4-BE49-F238E27FC236}">
                      <a16:creationId xmlns:a16="http://schemas.microsoft.com/office/drawing/2014/main" id="{00000000-0008-0000-0B00-000041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70" name="Shape 1928">
                  <a:extLst>
                    <a:ext uri="{FF2B5EF4-FFF2-40B4-BE49-F238E27FC236}">
                      <a16:creationId xmlns:a16="http://schemas.microsoft.com/office/drawing/2014/main" id="{00000000-0008-0000-0B00-000042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71" name="Shape 1929">
                  <a:extLst>
                    <a:ext uri="{FF2B5EF4-FFF2-40B4-BE49-F238E27FC236}">
                      <a16:creationId xmlns:a16="http://schemas.microsoft.com/office/drawing/2014/main" id="{00000000-0008-0000-0B00-000043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372" name="Shape 2">
          <a:extLst>
            <a:ext uri="{FF2B5EF4-FFF2-40B4-BE49-F238E27FC236}">
              <a16:creationId xmlns:a16="http://schemas.microsoft.com/office/drawing/2014/main" id="{00000000-0008-0000-0B00-00004409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373" name="Shape 1930">
            <a:extLst>
              <a:ext uri="{FF2B5EF4-FFF2-40B4-BE49-F238E27FC236}">
                <a16:creationId xmlns:a16="http://schemas.microsoft.com/office/drawing/2014/main" id="{00000000-0008-0000-0B00-0000450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374" name="Shape 6">
              <a:extLst>
                <a:ext uri="{FF2B5EF4-FFF2-40B4-BE49-F238E27FC236}">
                  <a16:creationId xmlns:a16="http://schemas.microsoft.com/office/drawing/2014/main" id="{00000000-0008-0000-0B00-000046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75" name="Shape 1931">
              <a:extLst>
                <a:ext uri="{FF2B5EF4-FFF2-40B4-BE49-F238E27FC236}">
                  <a16:creationId xmlns:a16="http://schemas.microsoft.com/office/drawing/2014/main" id="{00000000-0008-0000-0B00-0000470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376" name="Shape 1932">
                <a:extLst>
                  <a:ext uri="{FF2B5EF4-FFF2-40B4-BE49-F238E27FC236}">
                    <a16:creationId xmlns:a16="http://schemas.microsoft.com/office/drawing/2014/main" id="{00000000-0008-0000-0B00-000048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77" name="Shape 1933">
                <a:extLst>
                  <a:ext uri="{FF2B5EF4-FFF2-40B4-BE49-F238E27FC236}">
                    <a16:creationId xmlns:a16="http://schemas.microsoft.com/office/drawing/2014/main" id="{00000000-0008-0000-0B00-0000490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378" name="Shape 1934">
                  <a:extLst>
                    <a:ext uri="{FF2B5EF4-FFF2-40B4-BE49-F238E27FC236}">
                      <a16:creationId xmlns:a16="http://schemas.microsoft.com/office/drawing/2014/main" id="{00000000-0008-0000-0B00-00004A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379" name="Shape 1935">
                  <a:extLst>
                    <a:ext uri="{FF2B5EF4-FFF2-40B4-BE49-F238E27FC236}">
                      <a16:creationId xmlns:a16="http://schemas.microsoft.com/office/drawing/2014/main" id="{00000000-0008-0000-0B00-00004B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80" name="Shape 1936">
                  <a:extLst>
                    <a:ext uri="{FF2B5EF4-FFF2-40B4-BE49-F238E27FC236}">
                      <a16:creationId xmlns:a16="http://schemas.microsoft.com/office/drawing/2014/main" id="{00000000-0008-0000-0B00-00004C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81" name="Shape 1937">
                  <a:extLst>
                    <a:ext uri="{FF2B5EF4-FFF2-40B4-BE49-F238E27FC236}">
                      <a16:creationId xmlns:a16="http://schemas.microsoft.com/office/drawing/2014/main" id="{00000000-0008-0000-0B00-00004D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82" name="Shape 1938">
                  <a:extLst>
                    <a:ext uri="{FF2B5EF4-FFF2-40B4-BE49-F238E27FC236}">
                      <a16:creationId xmlns:a16="http://schemas.microsoft.com/office/drawing/2014/main" id="{00000000-0008-0000-0B00-00004E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83" name="Shape 1939">
                  <a:extLst>
                    <a:ext uri="{FF2B5EF4-FFF2-40B4-BE49-F238E27FC236}">
                      <a16:creationId xmlns:a16="http://schemas.microsoft.com/office/drawing/2014/main" id="{00000000-0008-0000-0B00-00004F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84" name="Shape 1940">
                  <a:extLst>
                    <a:ext uri="{FF2B5EF4-FFF2-40B4-BE49-F238E27FC236}">
                      <a16:creationId xmlns:a16="http://schemas.microsoft.com/office/drawing/2014/main" id="{00000000-0008-0000-0B00-000050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385" name="Shape 2">
          <a:extLst>
            <a:ext uri="{FF2B5EF4-FFF2-40B4-BE49-F238E27FC236}">
              <a16:creationId xmlns:a16="http://schemas.microsoft.com/office/drawing/2014/main" id="{00000000-0008-0000-0B00-00005109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386" name="Shape 1941">
            <a:extLst>
              <a:ext uri="{FF2B5EF4-FFF2-40B4-BE49-F238E27FC236}">
                <a16:creationId xmlns:a16="http://schemas.microsoft.com/office/drawing/2014/main" id="{00000000-0008-0000-0B00-0000520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387" name="Shape 6">
              <a:extLst>
                <a:ext uri="{FF2B5EF4-FFF2-40B4-BE49-F238E27FC236}">
                  <a16:creationId xmlns:a16="http://schemas.microsoft.com/office/drawing/2014/main" id="{00000000-0008-0000-0B00-000053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88" name="Shape 1942">
              <a:extLst>
                <a:ext uri="{FF2B5EF4-FFF2-40B4-BE49-F238E27FC236}">
                  <a16:creationId xmlns:a16="http://schemas.microsoft.com/office/drawing/2014/main" id="{00000000-0008-0000-0B00-0000540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389" name="Shape 1943">
                <a:extLst>
                  <a:ext uri="{FF2B5EF4-FFF2-40B4-BE49-F238E27FC236}">
                    <a16:creationId xmlns:a16="http://schemas.microsoft.com/office/drawing/2014/main" id="{00000000-0008-0000-0B00-000055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90" name="Shape 1944">
                <a:extLst>
                  <a:ext uri="{FF2B5EF4-FFF2-40B4-BE49-F238E27FC236}">
                    <a16:creationId xmlns:a16="http://schemas.microsoft.com/office/drawing/2014/main" id="{00000000-0008-0000-0B00-0000560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391" name="Shape 1945">
                  <a:extLst>
                    <a:ext uri="{FF2B5EF4-FFF2-40B4-BE49-F238E27FC236}">
                      <a16:creationId xmlns:a16="http://schemas.microsoft.com/office/drawing/2014/main" id="{00000000-0008-0000-0B00-000057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392" name="Shape 1946">
                  <a:extLst>
                    <a:ext uri="{FF2B5EF4-FFF2-40B4-BE49-F238E27FC236}">
                      <a16:creationId xmlns:a16="http://schemas.microsoft.com/office/drawing/2014/main" id="{00000000-0008-0000-0B00-000058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93" name="Shape 1947">
                  <a:extLst>
                    <a:ext uri="{FF2B5EF4-FFF2-40B4-BE49-F238E27FC236}">
                      <a16:creationId xmlns:a16="http://schemas.microsoft.com/office/drawing/2014/main" id="{00000000-0008-0000-0B00-000059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94" name="Shape 1948">
                  <a:extLst>
                    <a:ext uri="{FF2B5EF4-FFF2-40B4-BE49-F238E27FC236}">
                      <a16:creationId xmlns:a16="http://schemas.microsoft.com/office/drawing/2014/main" id="{00000000-0008-0000-0B00-00005A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95" name="Shape 1949">
                  <a:extLst>
                    <a:ext uri="{FF2B5EF4-FFF2-40B4-BE49-F238E27FC236}">
                      <a16:creationId xmlns:a16="http://schemas.microsoft.com/office/drawing/2014/main" id="{00000000-0008-0000-0B00-00005B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96" name="Shape 1950">
                  <a:extLst>
                    <a:ext uri="{FF2B5EF4-FFF2-40B4-BE49-F238E27FC236}">
                      <a16:creationId xmlns:a16="http://schemas.microsoft.com/office/drawing/2014/main" id="{00000000-0008-0000-0B00-00005C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97" name="Shape 1951">
                  <a:extLst>
                    <a:ext uri="{FF2B5EF4-FFF2-40B4-BE49-F238E27FC236}">
                      <a16:creationId xmlns:a16="http://schemas.microsoft.com/office/drawing/2014/main" id="{00000000-0008-0000-0B00-00005D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398" name="Shape 2">
          <a:extLst>
            <a:ext uri="{FF2B5EF4-FFF2-40B4-BE49-F238E27FC236}">
              <a16:creationId xmlns:a16="http://schemas.microsoft.com/office/drawing/2014/main" id="{00000000-0008-0000-0B00-00005E09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399" name="Shape 1952">
            <a:extLst>
              <a:ext uri="{FF2B5EF4-FFF2-40B4-BE49-F238E27FC236}">
                <a16:creationId xmlns:a16="http://schemas.microsoft.com/office/drawing/2014/main" id="{00000000-0008-0000-0B00-00005F0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400" name="Shape 6">
              <a:extLst>
                <a:ext uri="{FF2B5EF4-FFF2-40B4-BE49-F238E27FC236}">
                  <a16:creationId xmlns:a16="http://schemas.microsoft.com/office/drawing/2014/main" id="{00000000-0008-0000-0B00-000060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01" name="Shape 1953">
              <a:extLst>
                <a:ext uri="{FF2B5EF4-FFF2-40B4-BE49-F238E27FC236}">
                  <a16:creationId xmlns:a16="http://schemas.microsoft.com/office/drawing/2014/main" id="{00000000-0008-0000-0B00-0000610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402" name="Shape 1954">
                <a:extLst>
                  <a:ext uri="{FF2B5EF4-FFF2-40B4-BE49-F238E27FC236}">
                    <a16:creationId xmlns:a16="http://schemas.microsoft.com/office/drawing/2014/main" id="{00000000-0008-0000-0B00-000062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03" name="Shape 1955">
                <a:extLst>
                  <a:ext uri="{FF2B5EF4-FFF2-40B4-BE49-F238E27FC236}">
                    <a16:creationId xmlns:a16="http://schemas.microsoft.com/office/drawing/2014/main" id="{00000000-0008-0000-0B00-0000630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404" name="Shape 1956">
                  <a:extLst>
                    <a:ext uri="{FF2B5EF4-FFF2-40B4-BE49-F238E27FC236}">
                      <a16:creationId xmlns:a16="http://schemas.microsoft.com/office/drawing/2014/main" id="{00000000-0008-0000-0B00-000064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405" name="Shape 1957">
                  <a:extLst>
                    <a:ext uri="{FF2B5EF4-FFF2-40B4-BE49-F238E27FC236}">
                      <a16:creationId xmlns:a16="http://schemas.microsoft.com/office/drawing/2014/main" id="{00000000-0008-0000-0B00-000065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06" name="Shape 1958">
                  <a:extLst>
                    <a:ext uri="{FF2B5EF4-FFF2-40B4-BE49-F238E27FC236}">
                      <a16:creationId xmlns:a16="http://schemas.microsoft.com/office/drawing/2014/main" id="{00000000-0008-0000-0B00-000066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07" name="Shape 1959">
                  <a:extLst>
                    <a:ext uri="{FF2B5EF4-FFF2-40B4-BE49-F238E27FC236}">
                      <a16:creationId xmlns:a16="http://schemas.microsoft.com/office/drawing/2014/main" id="{00000000-0008-0000-0B00-000067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08" name="Shape 1960">
                  <a:extLst>
                    <a:ext uri="{FF2B5EF4-FFF2-40B4-BE49-F238E27FC236}">
                      <a16:creationId xmlns:a16="http://schemas.microsoft.com/office/drawing/2014/main" id="{00000000-0008-0000-0B00-000068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09" name="Shape 1961">
                  <a:extLst>
                    <a:ext uri="{FF2B5EF4-FFF2-40B4-BE49-F238E27FC236}">
                      <a16:creationId xmlns:a16="http://schemas.microsoft.com/office/drawing/2014/main" id="{00000000-0008-0000-0B00-000069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10" name="Shape 1962">
                  <a:extLst>
                    <a:ext uri="{FF2B5EF4-FFF2-40B4-BE49-F238E27FC236}">
                      <a16:creationId xmlns:a16="http://schemas.microsoft.com/office/drawing/2014/main" id="{00000000-0008-0000-0B00-00006A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411" name="Shape 2">
          <a:extLst>
            <a:ext uri="{FF2B5EF4-FFF2-40B4-BE49-F238E27FC236}">
              <a16:creationId xmlns:a16="http://schemas.microsoft.com/office/drawing/2014/main" id="{00000000-0008-0000-0B00-00006B09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412" name="Shape 1963">
            <a:extLst>
              <a:ext uri="{FF2B5EF4-FFF2-40B4-BE49-F238E27FC236}">
                <a16:creationId xmlns:a16="http://schemas.microsoft.com/office/drawing/2014/main" id="{00000000-0008-0000-0B00-00006C0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413" name="Shape 6">
              <a:extLst>
                <a:ext uri="{FF2B5EF4-FFF2-40B4-BE49-F238E27FC236}">
                  <a16:creationId xmlns:a16="http://schemas.microsoft.com/office/drawing/2014/main" id="{00000000-0008-0000-0B00-00006D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14" name="Shape 1964">
              <a:extLst>
                <a:ext uri="{FF2B5EF4-FFF2-40B4-BE49-F238E27FC236}">
                  <a16:creationId xmlns:a16="http://schemas.microsoft.com/office/drawing/2014/main" id="{00000000-0008-0000-0B00-00006E0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415" name="Shape 1965">
                <a:extLst>
                  <a:ext uri="{FF2B5EF4-FFF2-40B4-BE49-F238E27FC236}">
                    <a16:creationId xmlns:a16="http://schemas.microsoft.com/office/drawing/2014/main" id="{00000000-0008-0000-0B00-00006F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16" name="Shape 1966">
                <a:extLst>
                  <a:ext uri="{FF2B5EF4-FFF2-40B4-BE49-F238E27FC236}">
                    <a16:creationId xmlns:a16="http://schemas.microsoft.com/office/drawing/2014/main" id="{00000000-0008-0000-0B00-0000700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417" name="Shape 1967">
                  <a:extLst>
                    <a:ext uri="{FF2B5EF4-FFF2-40B4-BE49-F238E27FC236}">
                      <a16:creationId xmlns:a16="http://schemas.microsoft.com/office/drawing/2014/main" id="{00000000-0008-0000-0B00-000071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418" name="Shape 1968">
                  <a:extLst>
                    <a:ext uri="{FF2B5EF4-FFF2-40B4-BE49-F238E27FC236}">
                      <a16:creationId xmlns:a16="http://schemas.microsoft.com/office/drawing/2014/main" id="{00000000-0008-0000-0B00-000072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19" name="Shape 1969">
                  <a:extLst>
                    <a:ext uri="{FF2B5EF4-FFF2-40B4-BE49-F238E27FC236}">
                      <a16:creationId xmlns:a16="http://schemas.microsoft.com/office/drawing/2014/main" id="{00000000-0008-0000-0B00-000073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20" name="Shape 1970">
                  <a:extLst>
                    <a:ext uri="{FF2B5EF4-FFF2-40B4-BE49-F238E27FC236}">
                      <a16:creationId xmlns:a16="http://schemas.microsoft.com/office/drawing/2014/main" id="{00000000-0008-0000-0B00-000074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21" name="Shape 1971">
                  <a:extLst>
                    <a:ext uri="{FF2B5EF4-FFF2-40B4-BE49-F238E27FC236}">
                      <a16:creationId xmlns:a16="http://schemas.microsoft.com/office/drawing/2014/main" id="{00000000-0008-0000-0B00-000075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22" name="Shape 1972">
                  <a:extLst>
                    <a:ext uri="{FF2B5EF4-FFF2-40B4-BE49-F238E27FC236}">
                      <a16:creationId xmlns:a16="http://schemas.microsoft.com/office/drawing/2014/main" id="{00000000-0008-0000-0B00-000076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23" name="Shape 1973">
                  <a:extLst>
                    <a:ext uri="{FF2B5EF4-FFF2-40B4-BE49-F238E27FC236}">
                      <a16:creationId xmlns:a16="http://schemas.microsoft.com/office/drawing/2014/main" id="{00000000-0008-0000-0B00-000077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424" name="Shape 2">
          <a:extLst>
            <a:ext uri="{FF2B5EF4-FFF2-40B4-BE49-F238E27FC236}">
              <a16:creationId xmlns:a16="http://schemas.microsoft.com/office/drawing/2014/main" id="{00000000-0008-0000-0B00-00007809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425" name="Shape 1974">
            <a:extLst>
              <a:ext uri="{FF2B5EF4-FFF2-40B4-BE49-F238E27FC236}">
                <a16:creationId xmlns:a16="http://schemas.microsoft.com/office/drawing/2014/main" id="{00000000-0008-0000-0B00-0000790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426" name="Shape 6">
              <a:extLst>
                <a:ext uri="{FF2B5EF4-FFF2-40B4-BE49-F238E27FC236}">
                  <a16:creationId xmlns:a16="http://schemas.microsoft.com/office/drawing/2014/main" id="{00000000-0008-0000-0B00-00007A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27" name="Shape 1975">
              <a:extLst>
                <a:ext uri="{FF2B5EF4-FFF2-40B4-BE49-F238E27FC236}">
                  <a16:creationId xmlns:a16="http://schemas.microsoft.com/office/drawing/2014/main" id="{00000000-0008-0000-0B00-00007B0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428" name="Shape 1976">
                <a:extLst>
                  <a:ext uri="{FF2B5EF4-FFF2-40B4-BE49-F238E27FC236}">
                    <a16:creationId xmlns:a16="http://schemas.microsoft.com/office/drawing/2014/main" id="{00000000-0008-0000-0B00-00007C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29" name="Shape 1977">
                <a:extLst>
                  <a:ext uri="{FF2B5EF4-FFF2-40B4-BE49-F238E27FC236}">
                    <a16:creationId xmlns:a16="http://schemas.microsoft.com/office/drawing/2014/main" id="{00000000-0008-0000-0B00-00007D0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430" name="Shape 1978">
                  <a:extLst>
                    <a:ext uri="{FF2B5EF4-FFF2-40B4-BE49-F238E27FC236}">
                      <a16:creationId xmlns:a16="http://schemas.microsoft.com/office/drawing/2014/main" id="{00000000-0008-0000-0B00-00007E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431" name="Shape 1979">
                  <a:extLst>
                    <a:ext uri="{FF2B5EF4-FFF2-40B4-BE49-F238E27FC236}">
                      <a16:creationId xmlns:a16="http://schemas.microsoft.com/office/drawing/2014/main" id="{00000000-0008-0000-0B00-00007F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32" name="Shape 1980">
                  <a:extLst>
                    <a:ext uri="{FF2B5EF4-FFF2-40B4-BE49-F238E27FC236}">
                      <a16:creationId xmlns:a16="http://schemas.microsoft.com/office/drawing/2014/main" id="{00000000-0008-0000-0B00-000080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33" name="Shape 1981">
                  <a:extLst>
                    <a:ext uri="{FF2B5EF4-FFF2-40B4-BE49-F238E27FC236}">
                      <a16:creationId xmlns:a16="http://schemas.microsoft.com/office/drawing/2014/main" id="{00000000-0008-0000-0B00-000081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34" name="Shape 1982">
                  <a:extLst>
                    <a:ext uri="{FF2B5EF4-FFF2-40B4-BE49-F238E27FC236}">
                      <a16:creationId xmlns:a16="http://schemas.microsoft.com/office/drawing/2014/main" id="{00000000-0008-0000-0B00-000082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35" name="Shape 1983">
                  <a:extLst>
                    <a:ext uri="{FF2B5EF4-FFF2-40B4-BE49-F238E27FC236}">
                      <a16:creationId xmlns:a16="http://schemas.microsoft.com/office/drawing/2014/main" id="{00000000-0008-0000-0B00-000083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36" name="Shape 1984">
                  <a:extLst>
                    <a:ext uri="{FF2B5EF4-FFF2-40B4-BE49-F238E27FC236}">
                      <a16:creationId xmlns:a16="http://schemas.microsoft.com/office/drawing/2014/main" id="{00000000-0008-0000-0B00-000084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437" name="Shape 2">
          <a:extLst>
            <a:ext uri="{FF2B5EF4-FFF2-40B4-BE49-F238E27FC236}">
              <a16:creationId xmlns:a16="http://schemas.microsoft.com/office/drawing/2014/main" id="{00000000-0008-0000-0B00-00008509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438" name="Shape 1985">
            <a:extLst>
              <a:ext uri="{FF2B5EF4-FFF2-40B4-BE49-F238E27FC236}">
                <a16:creationId xmlns:a16="http://schemas.microsoft.com/office/drawing/2014/main" id="{00000000-0008-0000-0B00-0000860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439" name="Shape 6">
              <a:extLst>
                <a:ext uri="{FF2B5EF4-FFF2-40B4-BE49-F238E27FC236}">
                  <a16:creationId xmlns:a16="http://schemas.microsoft.com/office/drawing/2014/main" id="{00000000-0008-0000-0B00-000087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40" name="Shape 1986">
              <a:extLst>
                <a:ext uri="{FF2B5EF4-FFF2-40B4-BE49-F238E27FC236}">
                  <a16:creationId xmlns:a16="http://schemas.microsoft.com/office/drawing/2014/main" id="{00000000-0008-0000-0B00-0000880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441" name="Shape 1987">
                <a:extLst>
                  <a:ext uri="{FF2B5EF4-FFF2-40B4-BE49-F238E27FC236}">
                    <a16:creationId xmlns:a16="http://schemas.microsoft.com/office/drawing/2014/main" id="{00000000-0008-0000-0B00-000089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42" name="Shape 1988">
                <a:extLst>
                  <a:ext uri="{FF2B5EF4-FFF2-40B4-BE49-F238E27FC236}">
                    <a16:creationId xmlns:a16="http://schemas.microsoft.com/office/drawing/2014/main" id="{00000000-0008-0000-0B00-00008A0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443" name="Shape 1989">
                  <a:extLst>
                    <a:ext uri="{FF2B5EF4-FFF2-40B4-BE49-F238E27FC236}">
                      <a16:creationId xmlns:a16="http://schemas.microsoft.com/office/drawing/2014/main" id="{00000000-0008-0000-0B00-00008B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444" name="Shape 1990">
                  <a:extLst>
                    <a:ext uri="{FF2B5EF4-FFF2-40B4-BE49-F238E27FC236}">
                      <a16:creationId xmlns:a16="http://schemas.microsoft.com/office/drawing/2014/main" id="{00000000-0008-0000-0B00-00008C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45" name="Shape 1991">
                  <a:extLst>
                    <a:ext uri="{FF2B5EF4-FFF2-40B4-BE49-F238E27FC236}">
                      <a16:creationId xmlns:a16="http://schemas.microsoft.com/office/drawing/2014/main" id="{00000000-0008-0000-0B00-00008D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46" name="Shape 1992">
                  <a:extLst>
                    <a:ext uri="{FF2B5EF4-FFF2-40B4-BE49-F238E27FC236}">
                      <a16:creationId xmlns:a16="http://schemas.microsoft.com/office/drawing/2014/main" id="{00000000-0008-0000-0B00-00008E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47" name="Shape 1993">
                  <a:extLst>
                    <a:ext uri="{FF2B5EF4-FFF2-40B4-BE49-F238E27FC236}">
                      <a16:creationId xmlns:a16="http://schemas.microsoft.com/office/drawing/2014/main" id="{00000000-0008-0000-0B00-00008F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48" name="Shape 1994">
                  <a:extLst>
                    <a:ext uri="{FF2B5EF4-FFF2-40B4-BE49-F238E27FC236}">
                      <a16:creationId xmlns:a16="http://schemas.microsoft.com/office/drawing/2014/main" id="{00000000-0008-0000-0B00-000090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49" name="Shape 1995">
                  <a:extLst>
                    <a:ext uri="{FF2B5EF4-FFF2-40B4-BE49-F238E27FC236}">
                      <a16:creationId xmlns:a16="http://schemas.microsoft.com/office/drawing/2014/main" id="{00000000-0008-0000-0B00-000091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24</xdr:col>
      <xdr:colOff>0</xdr:colOff>
      <xdr:row>65</xdr:row>
      <xdr:rowOff>28575</xdr:rowOff>
    </xdr:from>
    <xdr:ext cx="438150" cy="352425"/>
    <xdr:sp macro="" textlink="">
      <xdr:nvSpPr>
        <xdr:cNvPr id="2450" name="Shape 1996">
          <a:extLst>
            <a:ext uri="{FF2B5EF4-FFF2-40B4-BE49-F238E27FC236}">
              <a16:creationId xmlns:a16="http://schemas.microsoft.com/office/drawing/2014/main" id="{00000000-0008-0000-0B00-00009209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65</xdr:row>
      <xdr:rowOff>28575</xdr:rowOff>
    </xdr:from>
    <xdr:ext cx="438150" cy="352425"/>
    <xdr:sp macro="" textlink="">
      <xdr:nvSpPr>
        <xdr:cNvPr id="2451" name="Shape 1996">
          <a:extLst>
            <a:ext uri="{FF2B5EF4-FFF2-40B4-BE49-F238E27FC236}">
              <a16:creationId xmlns:a16="http://schemas.microsoft.com/office/drawing/2014/main" id="{00000000-0008-0000-0B00-00009309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65</xdr:row>
      <xdr:rowOff>28575</xdr:rowOff>
    </xdr:from>
    <xdr:ext cx="438150" cy="352425"/>
    <xdr:sp macro="" textlink="">
      <xdr:nvSpPr>
        <xdr:cNvPr id="2452" name="Shape 1996">
          <a:extLst>
            <a:ext uri="{FF2B5EF4-FFF2-40B4-BE49-F238E27FC236}">
              <a16:creationId xmlns:a16="http://schemas.microsoft.com/office/drawing/2014/main" id="{00000000-0008-0000-0B00-00009409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65</xdr:row>
      <xdr:rowOff>28575</xdr:rowOff>
    </xdr:from>
    <xdr:ext cx="438150" cy="352425"/>
    <xdr:sp macro="" textlink="">
      <xdr:nvSpPr>
        <xdr:cNvPr id="2453" name="Shape 1996">
          <a:extLst>
            <a:ext uri="{FF2B5EF4-FFF2-40B4-BE49-F238E27FC236}">
              <a16:creationId xmlns:a16="http://schemas.microsoft.com/office/drawing/2014/main" id="{00000000-0008-0000-0B00-00009509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65</xdr:row>
      <xdr:rowOff>28575</xdr:rowOff>
    </xdr:from>
    <xdr:ext cx="438150" cy="352425"/>
    <xdr:sp macro="" textlink="">
      <xdr:nvSpPr>
        <xdr:cNvPr id="2454" name="Shape 1996">
          <a:extLst>
            <a:ext uri="{FF2B5EF4-FFF2-40B4-BE49-F238E27FC236}">
              <a16:creationId xmlns:a16="http://schemas.microsoft.com/office/drawing/2014/main" id="{00000000-0008-0000-0B00-00009609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65</xdr:row>
      <xdr:rowOff>28575</xdr:rowOff>
    </xdr:from>
    <xdr:ext cx="438150" cy="352425"/>
    <xdr:sp macro="" textlink="">
      <xdr:nvSpPr>
        <xdr:cNvPr id="2455" name="Shape 1996">
          <a:extLst>
            <a:ext uri="{FF2B5EF4-FFF2-40B4-BE49-F238E27FC236}">
              <a16:creationId xmlns:a16="http://schemas.microsoft.com/office/drawing/2014/main" id="{00000000-0008-0000-0B00-00009709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65</xdr:row>
      <xdr:rowOff>28575</xdr:rowOff>
    </xdr:from>
    <xdr:ext cx="438150" cy="352425"/>
    <xdr:sp macro="" textlink="">
      <xdr:nvSpPr>
        <xdr:cNvPr id="2456" name="Shape 1996">
          <a:extLst>
            <a:ext uri="{FF2B5EF4-FFF2-40B4-BE49-F238E27FC236}">
              <a16:creationId xmlns:a16="http://schemas.microsoft.com/office/drawing/2014/main" id="{00000000-0008-0000-0B00-00009809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65</xdr:row>
      <xdr:rowOff>28575</xdr:rowOff>
    </xdr:from>
    <xdr:ext cx="438150" cy="352425"/>
    <xdr:sp macro="" textlink="">
      <xdr:nvSpPr>
        <xdr:cNvPr id="2457" name="Shape 1996">
          <a:extLst>
            <a:ext uri="{FF2B5EF4-FFF2-40B4-BE49-F238E27FC236}">
              <a16:creationId xmlns:a16="http://schemas.microsoft.com/office/drawing/2014/main" id="{00000000-0008-0000-0B00-00009909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65</xdr:row>
      <xdr:rowOff>28575</xdr:rowOff>
    </xdr:from>
    <xdr:ext cx="438150" cy="352425"/>
    <xdr:sp macro="" textlink="">
      <xdr:nvSpPr>
        <xdr:cNvPr id="2458" name="Shape 1997">
          <a:extLst>
            <a:ext uri="{FF2B5EF4-FFF2-40B4-BE49-F238E27FC236}">
              <a16:creationId xmlns:a16="http://schemas.microsoft.com/office/drawing/2014/main" id="{00000000-0008-0000-0B00-00009A09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65</xdr:row>
      <xdr:rowOff>28575</xdr:rowOff>
    </xdr:from>
    <xdr:ext cx="438150" cy="352425"/>
    <xdr:sp macro="" textlink="">
      <xdr:nvSpPr>
        <xdr:cNvPr id="2459" name="Shape 1997">
          <a:extLst>
            <a:ext uri="{FF2B5EF4-FFF2-40B4-BE49-F238E27FC236}">
              <a16:creationId xmlns:a16="http://schemas.microsoft.com/office/drawing/2014/main" id="{00000000-0008-0000-0B00-00009B09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65</xdr:row>
      <xdr:rowOff>28575</xdr:rowOff>
    </xdr:from>
    <xdr:ext cx="438150" cy="352425"/>
    <xdr:sp macro="" textlink="">
      <xdr:nvSpPr>
        <xdr:cNvPr id="2460" name="Shape 1997">
          <a:extLst>
            <a:ext uri="{FF2B5EF4-FFF2-40B4-BE49-F238E27FC236}">
              <a16:creationId xmlns:a16="http://schemas.microsoft.com/office/drawing/2014/main" id="{00000000-0008-0000-0B00-00009C09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65</xdr:row>
      <xdr:rowOff>28575</xdr:rowOff>
    </xdr:from>
    <xdr:ext cx="428625" cy="352425"/>
    <xdr:sp macro="" textlink="">
      <xdr:nvSpPr>
        <xdr:cNvPr id="2461" name="Shape 553">
          <a:extLst>
            <a:ext uri="{FF2B5EF4-FFF2-40B4-BE49-F238E27FC236}">
              <a16:creationId xmlns:a16="http://schemas.microsoft.com/office/drawing/2014/main" id="{00000000-0008-0000-0B00-00009D09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65</xdr:row>
      <xdr:rowOff>28575</xdr:rowOff>
    </xdr:from>
    <xdr:ext cx="428625" cy="352425"/>
    <xdr:sp macro="" textlink="">
      <xdr:nvSpPr>
        <xdr:cNvPr id="2462" name="Shape 553">
          <a:extLst>
            <a:ext uri="{FF2B5EF4-FFF2-40B4-BE49-F238E27FC236}">
              <a16:creationId xmlns:a16="http://schemas.microsoft.com/office/drawing/2014/main" id="{00000000-0008-0000-0B00-00009E09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65</xdr:row>
      <xdr:rowOff>28575</xdr:rowOff>
    </xdr:from>
    <xdr:ext cx="428625" cy="352425"/>
    <xdr:sp macro="" textlink="">
      <xdr:nvSpPr>
        <xdr:cNvPr id="2463" name="Shape 553">
          <a:extLst>
            <a:ext uri="{FF2B5EF4-FFF2-40B4-BE49-F238E27FC236}">
              <a16:creationId xmlns:a16="http://schemas.microsoft.com/office/drawing/2014/main" id="{00000000-0008-0000-0B00-00009F09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65</xdr:row>
      <xdr:rowOff>28575</xdr:rowOff>
    </xdr:from>
    <xdr:ext cx="428625" cy="352425"/>
    <xdr:sp macro="" textlink="">
      <xdr:nvSpPr>
        <xdr:cNvPr id="2464" name="Shape 553">
          <a:extLst>
            <a:ext uri="{FF2B5EF4-FFF2-40B4-BE49-F238E27FC236}">
              <a16:creationId xmlns:a16="http://schemas.microsoft.com/office/drawing/2014/main" id="{00000000-0008-0000-0B00-0000A009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65</xdr:row>
      <xdr:rowOff>28575</xdr:rowOff>
    </xdr:from>
    <xdr:ext cx="428625" cy="352425"/>
    <xdr:sp macro="" textlink="">
      <xdr:nvSpPr>
        <xdr:cNvPr id="2465" name="Shape 553">
          <a:extLst>
            <a:ext uri="{FF2B5EF4-FFF2-40B4-BE49-F238E27FC236}">
              <a16:creationId xmlns:a16="http://schemas.microsoft.com/office/drawing/2014/main" id="{00000000-0008-0000-0B00-0000A109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466" name="Shape 2">
          <a:extLst>
            <a:ext uri="{FF2B5EF4-FFF2-40B4-BE49-F238E27FC236}">
              <a16:creationId xmlns:a16="http://schemas.microsoft.com/office/drawing/2014/main" id="{00000000-0008-0000-0B00-0000A209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2467" name="Shape 1998">
            <a:extLst>
              <a:ext uri="{FF2B5EF4-FFF2-40B4-BE49-F238E27FC236}">
                <a16:creationId xmlns:a16="http://schemas.microsoft.com/office/drawing/2014/main" id="{00000000-0008-0000-0B00-0000A30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468" name="Shape 6">
              <a:extLst>
                <a:ext uri="{FF2B5EF4-FFF2-40B4-BE49-F238E27FC236}">
                  <a16:creationId xmlns:a16="http://schemas.microsoft.com/office/drawing/2014/main" id="{00000000-0008-0000-0B00-0000A4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69" name="Shape 1999">
              <a:extLst>
                <a:ext uri="{FF2B5EF4-FFF2-40B4-BE49-F238E27FC236}">
                  <a16:creationId xmlns:a16="http://schemas.microsoft.com/office/drawing/2014/main" id="{00000000-0008-0000-0B00-0000A50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470" name="Shape 2000">
                <a:extLst>
                  <a:ext uri="{FF2B5EF4-FFF2-40B4-BE49-F238E27FC236}">
                    <a16:creationId xmlns:a16="http://schemas.microsoft.com/office/drawing/2014/main" id="{00000000-0008-0000-0B00-0000A6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71" name="Shape 2001">
                <a:extLst>
                  <a:ext uri="{FF2B5EF4-FFF2-40B4-BE49-F238E27FC236}">
                    <a16:creationId xmlns:a16="http://schemas.microsoft.com/office/drawing/2014/main" id="{00000000-0008-0000-0B00-0000A70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472" name="Shape 2002">
                  <a:extLst>
                    <a:ext uri="{FF2B5EF4-FFF2-40B4-BE49-F238E27FC236}">
                      <a16:creationId xmlns:a16="http://schemas.microsoft.com/office/drawing/2014/main" id="{00000000-0008-0000-0B00-0000A8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473" name="Shape 2003">
                  <a:extLst>
                    <a:ext uri="{FF2B5EF4-FFF2-40B4-BE49-F238E27FC236}">
                      <a16:creationId xmlns:a16="http://schemas.microsoft.com/office/drawing/2014/main" id="{00000000-0008-0000-0B00-0000A9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74" name="Shape 2004">
                  <a:extLst>
                    <a:ext uri="{FF2B5EF4-FFF2-40B4-BE49-F238E27FC236}">
                      <a16:creationId xmlns:a16="http://schemas.microsoft.com/office/drawing/2014/main" id="{00000000-0008-0000-0B00-0000AA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75" name="Shape 2005">
                  <a:extLst>
                    <a:ext uri="{FF2B5EF4-FFF2-40B4-BE49-F238E27FC236}">
                      <a16:creationId xmlns:a16="http://schemas.microsoft.com/office/drawing/2014/main" id="{00000000-0008-0000-0B00-0000AB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76" name="Shape 2006">
                  <a:extLst>
                    <a:ext uri="{FF2B5EF4-FFF2-40B4-BE49-F238E27FC236}">
                      <a16:creationId xmlns:a16="http://schemas.microsoft.com/office/drawing/2014/main" id="{00000000-0008-0000-0B00-0000AC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77" name="Shape 2007">
                  <a:extLst>
                    <a:ext uri="{FF2B5EF4-FFF2-40B4-BE49-F238E27FC236}">
                      <a16:creationId xmlns:a16="http://schemas.microsoft.com/office/drawing/2014/main" id="{00000000-0008-0000-0B00-0000AD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78" name="Shape 2008">
                  <a:extLst>
                    <a:ext uri="{FF2B5EF4-FFF2-40B4-BE49-F238E27FC236}">
                      <a16:creationId xmlns:a16="http://schemas.microsoft.com/office/drawing/2014/main" id="{00000000-0008-0000-0B00-0000AE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479" name="Shape 2">
          <a:extLst>
            <a:ext uri="{FF2B5EF4-FFF2-40B4-BE49-F238E27FC236}">
              <a16:creationId xmlns:a16="http://schemas.microsoft.com/office/drawing/2014/main" id="{00000000-0008-0000-0B00-0000AF09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2480" name="Shape 2009">
            <a:extLst>
              <a:ext uri="{FF2B5EF4-FFF2-40B4-BE49-F238E27FC236}">
                <a16:creationId xmlns:a16="http://schemas.microsoft.com/office/drawing/2014/main" id="{00000000-0008-0000-0B00-0000B00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481" name="Shape 6">
              <a:extLst>
                <a:ext uri="{FF2B5EF4-FFF2-40B4-BE49-F238E27FC236}">
                  <a16:creationId xmlns:a16="http://schemas.microsoft.com/office/drawing/2014/main" id="{00000000-0008-0000-0B00-0000B1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82" name="Shape 2010">
              <a:extLst>
                <a:ext uri="{FF2B5EF4-FFF2-40B4-BE49-F238E27FC236}">
                  <a16:creationId xmlns:a16="http://schemas.microsoft.com/office/drawing/2014/main" id="{00000000-0008-0000-0B00-0000B20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483" name="Shape 2011">
                <a:extLst>
                  <a:ext uri="{FF2B5EF4-FFF2-40B4-BE49-F238E27FC236}">
                    <a16:creationId xmlns:a16="http://schemas.microsoft.com/office/drawing/2014/main" id="{00000000-0008-0000-0B00-0000B3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84" name="Shape 2012">
                <a:extLst>
                  <a:ext uri="{FF2B5EF4-FFF2-40B4-BE49-F238E27FC236}">
                    <a16:creationId xmlns:a16="http://schemas.microsoft.com/office/drawing/2014/main" id="{00000000-0008-0000-0B00-0000B40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2485" name="Shape 2013">
                  <a:extLst>
                    <a:ext uri="{FF2B5EF4-FFF2-40B4-BE49-F238E27FC236}">
                      <a16:creationId xmlns:a16="http://schemas.microsoft.com/office/drawing/2014/main" id="{00000000-0008-0000-0B00-0000B5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486" name="Shape 2014">
                  <a:extLst>
                    <a:ext uri="{FF2B5EF4-FFF2-40B4-BE49-F238E27FC236}">
                      <a16:creationId xmlns:a16="http://schemas.microsoft.com/office/drawing/2014/main" id="{00000000-0008-0000-0B00-0000B6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87" name="Shape 2015">
                  <a:extLst>
                    <a:ext uri="{FF2B5EF4-FFF2-40B4-BE49-F238E27FC236}">
                      <a16:creationId xmlns:a16="http://schemas.microsoft.com/office/drawing/2014/main" id="{00000000-0008-0000-0B00-0000B7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88" name="Shape 2016">
                  <a:extLst>
                    <a:ext uri="{FF2B5EF4-FFF2-40B4-BE49-F238E27FC236}">
                      <a16:creationId xmlns:a16="http://schemas.microsoft.com/office/drawing/2014/main" id="{00000000-0008-0000-0B00-0000B8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89" name="Shape 2017">
                  <a:extLst>
                    <a:ext uri="{FF2B5EF4-FFF2-40B4-BE49-F238E27FC236}">
                      <a16:creationId xmlns:a16="http://schemas.microsoft.com/office/drawing/2014/main" id="{00000000-0008-0000-0B00-0000B9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90" name="Shape 2018">
                  <a:extLst>
                    <a:ext uri="{FF2B5EF4-FFF2-40B4-BE49-F238E27FC236}">
                      <a16:creationId xmlns:a16="http://schemas.microsoft.com/office/drawing/2014/main" id="{00000000-0008-0000-0B00-0000BA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91" name="Shape 2019">
                  <a:extLst>
                    <a:ext uri="{FF2B5EF4-FFF2-40B4-BE49-F238E27FC236}">
                      <a16:creationId xmlns:a16="http://schemas.microsoft.com/office/drawing/2014/main" id="{00000000-0008-0000-0B00-0000BB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133350</xdr:rowOff>
    </xdr:from>
    <xdr:ext cx="0" cy="161925"/>
    <xdr:grpSp>
      <xdr:nvGrpSpPr>
        <xdr:cNvPr id="2492" name="Shape 2">
          <a:extLst>
            <a:ext uri="{FF2B5EF4-FFF2-40B4-BE49-F238E27FC236}">
              <a16:creationId xmlns:a16="http://schemas.microsoft.com/office/drawing/2014/main" id="{00000000-0008-0000-0B00-0000BC090000}"/>
            </a:ext>
          </a:extLst>
        </xdr:cNvPr>
        <xdr:cNvGrpSpPr/>
      </xdr:nvGrpSpPr>
      <xdr:grpSpPr>
        <a:xfrm>
          <a:off x="2466975" y="17040225"/>
          <a:ext cx="0" cy="161925"/>
          <a:chOff x="5346000" y="3699038"/>
          <a:chExt cx="0" cy="161925"/>
        </a:xfrm>
      </xdr:grpSpPr>
      <xdr:grpSp>
        <xdr:nvGrpSpPr>
          <xdr:cNvPr id="2493" name="Shape 2020">
            <a:extLst>
              <a:ext uri="{FF2B5EF4-FFF2-40B4-BE49-F238E27FC236}">
                <a16:creationId xmlns:a16="http://schemas.microsoft.com/office/drawing/2014/main" id="{00000000-0008-0000-0B00-0000BD0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494" name="Shape 6">
              <a:extLst>
                <a:ext uri="{FF2B5EF4-FFF2-40B4-BE49-F238E27FC236}">
                  <a16:creationId xmlns:a16="http://schemas.microsoft.com/office/drawing/2014/main" id="{00000000-0008-0000-0B00-0000BE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95" name="Shape 2021">
              <a:extLst>
                <a:ext uri="{FF2B5EF4-FFF2-40B4-BE49-F238E27FC236}">
                  <a16:creationId xmlns:a16="http://schemas.microsoft.com/office/drawing/2014/main" id="{00000000-0008-0000-0B00-0000BF0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496" name="Shape 2022">
                <a:extLst>
                  <a:ext uri="{FF2B5EF4-FFF2-40B4-BE49-F238E27FC236}">
                    <a16:creationId xmlns:a16="http://schemas.microsoft.com/office/drawing/2014/main" id="{00000000-0008-0000-0B00-0000C0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97" name="Shape 2023">
                <a:extLst>
                  <a:ext uri="{FF2B5EF4-FFF2-40B4-BE49-F238E27FC236}">
                    <a16:creationId xmlns:a16="http://schemas.microsoft.com/office/drawing/2014/main" id="{00000000-0008-0000-0B00-0000C10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2498" name="Shape 2024">
                  <a:extLst>
                    <a:ext uri="{FF2B5EF4-FFF2-40B4-BE49-F238E27FC236}">
                      <a16:creationId xmlns:a16="http://schemas.microsoft.com/office/drawing/2014/main" id="{00000000-0008-0000-0B00-0000C2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499" name="Shape 2025">
                  <a:extLst>
                    <a:ext uri="{FF2B5EF4-FFF2-40B4-BE49-F238E27FC236}">
                      <a16:creationId xmlns:a16="http://schemas.microsoft.com/office/drawing/2014/main" id="{00000000-0008-0000-0B00-0000C3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00" name="Shape 2026">
                  <a:extLst>
                    <a:ext uri="{FF2B5EF4-FFF2-40B4-BE49-F238E27FC236}">
                      <a16:creationId xmlns:a16="http://schemas.microsoft.com/office/drawing/2014/main" id="{00000000-0008-0000-0B00-0000C4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01" name="Shape 2027">
                  <a:extLst>
                    <a:ext uri="{FF2B5EF4-FFF2-40B4-BE49-F238E27FC236}">
                      <a16:creationId xmlns:a16="http://schemas.microsoft.com/office/drawing/2014/main" id="{00000000-0008-0000-0B00-0000C5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02" name="Shape 2028">
                  <a:extLst>
                    <a:ext uri="{FF2B5EF4-FFF2-40B4-BE49-F238E27FC236}">
                      <a16:creationId xmlns:a16="http://schemas.microsoft.com/office/drawing/2014/main" id="{00000000-0008-0000-0B00-0000C6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03" name="Shape 2029">
                  <a:extLst>
                    <a:ext uri="{FF2B5EF4-FFF2-40B4-BE49-F238E27FC236}">
                      <a16:creationId xmlns:a16="http://schemas.microsoft.com/office/drawing/2014/main" id="{00000000-0008-0000-0B00-0000C7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04" name="Shape 2030">
                  <a:extLst>
                    <a:ext uri="{FF2B5EF4-FFF2-40B4-BE49-F238E27FC236}">
                      <a16:creationId xmlns:a16="http://schemas.microsoft.com/office/drawing/2014/main" id="{00000000-0008-0000-0B00-0000C8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133350</xdr:rowOff>
    </xdr:from>
    <xdr:ext cx="0" cy="171450"/>
    <xdr:grpSp>
      <xdr:nvGrpSpPr>
        <xdr:cNvPr id="2505" name="Shape 2">
          <a:extLst>
            <a:ext uri="{FF2B5EF4-FFF2-40B4-BE49-F238E27FC236}">
              <a16:creationId xmlns:a16="http://schemas.microsoft.com/office/drawing/2014/main" id="{00000000-0008-0000-0B00-0000C9090000}"/>
            </a:ext>
          </a:extLst>
        </xdr:cNvPr>
        <xdr:cNvGrpSpPr/>
      </xdr:nvGrpSpPr>
      <xdr:grpSpPr>
        <a:xfrm>
          <a:off x="2466975" y="17040225"/>
          <a:ext cx="0" cy="171450"/>
          <a:chOff x="5346000" y="3694275"/>
          <a:chExt cx="0" cy="171450"/>
        </a:xfrm>
      </xdr:grpSpPr>
      <xdr:grpSp>
        <xdr:nvGrpSpPr>
          <xdr:cNvPr id="2506" name="Shape 2031">
            <a:extLst>
              <a:ext uri="{FF2B5EF4-FFF2-40B4-BE49-F238E27FC236}">
                <a16:creationId xmlns:a16="http://schemas.microsoft.com/office/drawing/2014/main" id="{00000000-0008-0000-0B00-0000CA09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2507" name="Shape 6">
              <a:extLst>
                <a:ext uri="{FF2B5EF4-FFF2-40B4-BE49-F238E27FC236}">
                  <a16:creationId xmlns:a16="http://schemas.microsoft.com/office/drawing/2014/main" id="{00000000-0008-0000-0B00-0000CB09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08" name="Shape 2032">
              <a:extLst>
                <a:ext uri="{FF2B5EF4-FFF2-40B4-BE49-F238E27FC236}">
                  <a16:creationId xmlns:a16="http://schemas.microsoft.com/office/drawing/2014/main" id="{00000000-0008-0000-0B00-0000CC09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2509" name="Shape 2033">
                <a:extLst>
                  <a:ext uri="{FF2B5EF4-FFF2-40B4-BE49-F238E27FC236}">
                    <a16:creationId xmlns:a16="http://schemas.microsoft.com/office/drawing/2014/main" id="{00000000-0008-0000-0B00-0000CD09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10" name="Shape 2034">
                <a:extLst>
                  <a:ext uri="{FF2B5EF4-FFF2-40B4-BE49-F238E27FC236}">
                    <a16:creationId xmlns:a16="http://schemas.microsoft.com/office/drawing/2014/main" id="{00000000-0008-0000-0B00-0000CE09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2511" name="Shape 2035">
                  <a:extLst>
                    <a:ext uri="{FF2B5EF4-FFF2-40B4-BE49-F238E27FC236}">
                      <a16:creationId xmlns:a16="http://schemas.microsoft.com/office/drawing/2014/main" id="{00000000-0008-0000-0B00-0000CF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512" name="Shape 2036">
                  <a:extLst>
                    <a:ext uri="{FF2B5EF4-FFF2-40B4-BE49-F238E27FC236}">
                      <a16:creationId xmlns:a16="http://schemas.microsoft.com/office/drawing/2014/main" id="{00000000-0008-0000-0B00-0000D00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13" name="Shape 2037">
                  <a:extLst>
                    <a:ext uri="{FF2B5EF4-FFF2-40B4-BE49-F238E27FC236}">
                      <a16:creationId xmlns:a16="http://schemas.microsoft.com/office/drawing/2014/main" id="{00000000-0008-0000-0B00-0000D10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14" name="Shape 2038">
                  <a:extLst>
                    <a:ext uri="{FF2B5EF4-FFF2-40B4-BE49-F238E27FC236}">
                      <a16:creationId xmlns:a16="http://schemas.microsoft.com/office/drawing/2014/main" id="{00000000-0008-0000-0B00-0000D20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15" name="Shape 2039">
                  <a:extLst>
                    <a:ext uri="{FF2B5EF4-FFF2-40B4-BE49-F238E27FC236}">
                      <a16:creationId xmlns:a16="http://schemas.microsoft.com/office/drawing/2014/main" id="{00000000-0008-0000-0B00-0000D30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16" name="Shape 2040">
                  <a:extLst>
                    <a:ext uri="{FF2B5EF4-FFF2-40B4-BE49-F238E27FC236}">
                      <a16:creationId xmlns:a16="http://schemas.microsoft.com/office/drawing/2014/main" id="{00000000-0008-0000-0B00-0000D40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17" name="Shape 2041">
                  <a:extLst>
                    <a:ext uri="{FF2B5EF4-FFF2-40B4-BE49-F238E27FC236}">
                      <a16:creationId xmlns:a16="http://schemas.microsoft.com/office/drawing/2014/main" id="{00000000-0008-0000-0B00-0000D50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518" name="Shape 2">
          <a:extLst>
            <a:ext uri="{FF2B5EF4-FFF2-40B4-BE49-F238E27FC236}">
              <a16:creationId xmlns:a16="http://schemas.microsoft.com/office/drawing/2014/main" id="{00000000-0008-0000-0B00-0000D609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2519" name="Shape 2042">
            <a:extLst>
              <a:ext uri="{FF2B5EF4-FFF2-40B4-BE49-F238E27FC236}">
                <a16:creationId xmlns:a16="http://schemas.microsoft.com/office/drawing/2014/main" id="{00000000-0008-0000-0B00-0000D70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520" name="Shape 6">
              <a:extLst>
                <a:ext uri="{FF2B5EF4-FFF2-40B4-BE49-F238E27FC236}">
                  <a16:creationId xmlns:a16="http://schemas.microsoft.com/office/drawing/2014/main" id="{00000000-0008-0000-0B00-0000D8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21" name="Shape 2043">
              <a:extLst>
                <a:ext uri="{FF2B5EF4-FFF2-40B4-BE49-F238E27FC236}">
                  <a16:creationId xmlns:a16="http://schemas.microsoft.com/office/drawing/2014/main" id="{00000000-0008-0000-0B00-0000D90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522" name="Shape 2044">
                <a:extLst>
                  <a:ext uri="{FF2B5EF4-FFF2-40B4-BE49-F238E27FC236}">
                    <a16:creationId xmlns:a16="http://schemas.microsoft.com/office/drawing/2014/main" id="{00000000-0008-0000-0B00-0000DA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23" name="Shape 2045">
                <a:extLst>
                  <a:ext uri="{FF2B5EF4-FFF2-40B4-BE49-F238E27FC236}">
                    <a16:creationId xmlns:a16="http://schemas.microsoft.com/office/drawing/2014/main" id="{00000000-0008-0000-0B00-0000DB0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524" name="Shape 2046">
                  <a:extLst>
                    <a:ext uri="{FF2B5EF4-FFF2-40B4-BE49-F238E27FC236}">
                      <a16:creationId xmlns:a16="http://schemas.microsoft.com/office/drawing/2014/main" id="{00000000-0008-0000-0B00-0000DC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525" name="Shape 2047">
                  <a:extLst>
                    <a:ext uri="{FF2B5EF4-FFF2-40B4-BE49-F238E27FC236}">
                      <a16:creationId xmlns:a16="http://schemas.microsoft.com/office/drawing/2014/main" id="{00000000-0008-0000-0B00-0000DD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26" name="Shape 2048">
                  <a:extLst>
                    <a:ext uri="{FF2B5EF4-FFF2-40B4-BE49-F238E27FC236}">
                      <a16:creationId xmlns:a16="http://schemas.microsoft.com/office/drawing/2014/main" id="{00000000-0008-0000-0B00-0000DE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27" name="Shape 2049">
                  <a:extLst>
                    <a:ext uri="{FF2B5EF4-FFF2-40B4-BE49-F238E27FC236}">
                      <a16:creationId xmlns:a16="http://schemas.microsoft.com/office/drawing/2014/main" id="{00000000-0008-0000-0B00-0000DF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28" name="Shape 2050">
                  <a:extLst>
                    <a:ext uri="{FF2B5EF4-FFF2-40B4-BE49-F238E27FC236}">
                      <a16:creationId xmlns:a16="http://schemas.microsoft.com/office/drawing/2014/main" id="{00000000-0008-0000-0B00-0000E0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29" name="Shape 2051">
                  <a:extLst>
                    <a:ext uri="{FF2B5EF4-FFF2-40B4-BE49-F238E27FC236}">
                      <a16:creationId xmlns:a16="http://schemas.microsoft.com/office/drawing/2014/main" id="{00000000-0008-0000-0B00-0000E1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30" name="Shape 2052">
                  <a:extLst>
                    <a:ext uri="{FF2B5EF4-FFF2-40B4-BE49-F238E27FC236}">
                      <a16:creationId xmlns:a16="http://schemas.microsoft.com/office/drawing/2014/main" id="{00000000-0008-0000-0B00-0000E2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531" name="Shape 2">
          <a:extLst>
            <a:ext uri="{FF2B5EF4-FFF2-40B4-BE49-F238E27FC236}">
              <a16:creationId xmlns:a16="http://schemas.microsoft.com/office/drawing/2014/main" id="{00000000-0008-0000-0B00-0000E309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2532" name="Shape 2053">
            <a:extLst>
              <a:ext uri="{FF2B5EF4-FFF2-40B4-BE49-F238E27FC236}">
                <a16:creationId xmlns:a16="http://schemas.microsoft.com/office/drawing/2014/main" id="{00000000-0008-0000-0B00-0000E40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533" name="Shape 6">
              <a:extLst>
                <a:ext uri="{FF2B5EF4-FFF2-40B4-BE49-F238E27FC236}">
                  <a16:creationId xmlns:a16="http://schemas.microsoft.com/office/drawing/2014/main" id="{00000000-0008-0000-0B00-0000E5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34" name="Shape 2054">
              <a:extLst>
                <a:ext uri="{FF2B5EF4-FFF2-40B4-BE49-F238E27FC236}">
                  <a16:creationId xmlns:a16="http://schemas.microsoft.com/office/drawing/2014/main" id="{00000000-0008-0000-0B00-0000E60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535" name="Shape 2055">
                <a:extLst>
                  <a:ext uri="{FF2B5EF4-FFF2-40B4-BE49-F238E27FC236}">
                    <a16:creationId xmlns:a16="http://schemas.microsoft.com/office/drawing/2014/main" id="{00000000-0008-0000-0B00-0000E7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36" name="Shape 2056">
                <a:extLst>
                  <a:ext uri="{FF2B5EF4-FFF2-40B4-BE49-F238E27FC236}">
                    <a16:creationId xmlns:a16="http://schemas.microsoft.com/office/drawing/2014/main" id="{00000000-0008-0000-0B00-0000E80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537" name="Shape 2057">
                  <a:extLst>
                    <a:ext uri="{FF2B5EF4-FFF2-40B4-BE49-F238E27FC236}">
                      <a16:creationId xmlns:a16="http://schemas.microsoft.com/office/drawing/2014/main" id="{00000000-0008-0000-0B00-0000E9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538" name="Shape 2058">
                  <a:extLst>
                    <a:ext uri="{FF2B5EF4-FFF2-40B4-BE49-F238E27FC236}">
                      <a16:creationId xmlns:a16="http://schemas.microsoft.com/office/drawing/2014/main" id="{00000000-0008-0000-0B00-0000EA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39" name="Shape 2059">
                  <a:extLst>
                    <a:ext uri="{FF2B5EF4-FFF2-40B4-BE49-F238E27FC236}">
                      <a16:creationId xmlns:a16="http://schemas.microsoft.com/office/drawing/2014/main" id="{00000000-0008-0000-0B00-0000EB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40" name="Shape 2060">
                  <a:extLst>
                    <a:ext uri="{FF2B5EF4-FFF2-40B4-BE49-F238E27FC236}">
                      <a16:creationId xmlns:a16="http://schemas.microsoft.com/office/drawing/2014/main" id="{00000000-0008-0000-0B00-0000EC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41" name="Shape 2061">
                  <a:extLst>
                    <a:ext uri="{FF2B5EF4-FFF2-40B4-BE49-F238E27FC236}">
                      <a16:creationId xmlns:a16="http://schemas.microsoft.com/office/drawing/2014/main" id="{00000000-0008-0000-0B00-0000ED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42" name="Shape 2062">
                  <a:extLst>
                    <a:ext uri="{FF2B5EF4-FFF2-40B4-BE49-F238E27FC236}">
                      <a16:creationId xmlns:a16="http://schemas.microsoft.com/office/drawing/2014/main" id="{00000000-0008-0000-0B00-0000EE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43" name="Shape 2063">
                  <a:extLst>
                    <a:ext uri="{FF2B5EF4-FFF2-40B4-BE49-F238E27FC236}">
                      <a16:creationId xmlns:a16="http://schemas.microsoft.com/office/drawing/2014/main" id="{00000000-0008-0000-0B00-0000EF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544" name="Shape 2">
          <a:extLst>
            <a:ext uri="{FF2B5EF4-FFF2-40B4-BE49-F238E27FC236}">
              <a16:creationId xmlns:a16="http://schemas.microsoft.com/office/drawing/2014/main" id="{00000000-0008-0000-0B00-0000F009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2545" name="Shape 2064">
            <a:extLst>
              <a:ext uri="{FF2B5EF4-FFF2-40B4-BE49-F238E27FC236}">
                <a16:creationId xmlns:a16="http://schemas.microsoft.com/office/drawing/2014/main" id="{00000000-0008-0000-0B00-0000F10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546" name="Shape 6">
              <a:extLst>
                <a:ext uri="{FF2B5EF4-FFF2-40B4-BE49-F238E27FC236}">
                  <a16:creationId xmlns:a16="http://schemas.microsoft.com/office/drawing/2014/main" id="{00000000-0008-0000-0B00-0000F2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47" name="Shape 2065">
              <a:extLst>
                <a:ext uri="{FF2B5EF4-FFF2-40B4-BE49-F238E27FC236}">
                  <a16:creationId xmlns:a16="http://schemas.microsoft.com/office/drawing/2014/main" id="{00000000-0008-0000-0B00-0000F30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548" name="Shape 2066">
                <a:extLst>
                  <a:ext uri="{FF2B5EF4-FFF2-40B4-BE49-F238E27FC236}">
                    <a16:creationId xmlns:a16="http://schemas.microsoft.com/office/drawing/2014/main" id="{00000000-0008-0000-0B00-0000F4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49" name="Shape 2067">
                <a:extLst>
                  <a:ext uri="{FF2B5EF4-FFF2-40B4-BE49-F238E27FC236}">
                    <a16:creationId xmlns:a16="http://schemas.microsoft.com/office/drawing/2014/main" id="{00000000-0008-0000-0B00-0000F50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550" name="Shape 2068">
                  <a:extLst>
                    <a:ext uri="{FF2B5EF4-FFF2-40B4-BE49-F238E27FC236}">
                      <a16:creationId xmlns:a16="http://schemas.microsoft.com/office/drawing/2014/main" id="{00000000-0008-0000-0B00-0000F6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551" name="Shape 2069">
                  <a:extLst>
                    <a:ext uri="{FF2B5EF4-FFF2-40B4-BE49-F238E27FC236}">
                      <a16:creationId xmlns:a16="http://schemas.microsoft.com/office/drawing/2014/main" id="{00000000-0008-0000-0B00-0000F7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52" name="Shape 2070">
                  <a:extLst>
                    <a:ext uri="{FF2B5EF4-FFF2-40B4-BE49-F238E27FC236}">
                      <a16:creationId xmlns:a16="http://schemas.microsoft.com/office/drawing/2014/main" id="{00000000-0008-0000-0B00-0000F8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53" name="Shape 2071">
                  <a:extLst>
                    <a:ext uri="{FF2B5EF4-FFF2-40B4-BE49-F238E27FC236}">
                      <a16:creationId xmlns:a16="http://schemas.microsoft.com/office/drawing/2014/main" id="{00000000-0008-0000-0B00-0000F9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54" name="Shape 2072">
                  <a:extLst>
                    <a:ext uri="{FF2B5EF4-FFF2-40B4-BE49-F238E27FC236}">
                      <a16:creationId xmlns:a16="http://schemas.microsoft.com/office/drawing/2014/main" id="{00000000-0008-0000-0B00-0000FA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55" name="Shape 2073">
                  <a:extLst>
                    <a:ext uri="{FF2B5EF4-FFF2-40B4-BE49-F238E27FC236}">
                      <a16:creationId xmlns:a16="http://schemas.microsoft.com/office/drawing/2014/main" id="{00000000-0008-0000-0B00-0000FB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56" name="Shape 2074">
                  <a:extLst>
                    <a:ext uri="{FF2B5EF4-FFF2-40B4-BE49-F238E27FC236}">
                      <a16:creationId xmlns:a16="http://schemas.microsoft.com/office/drawing/2014/main" id="{00000000-0008-0000-0B00-0000FC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557" name="Shape 2">
          <a:extLst>
            <a:ext uri="{FF2B5EF4-FFF2-40B4-BE49-F238E27FC236}">
              <a16:creationId xmlns:a16="http://schemas.microsoft.com/office/drawing/2014/main" id="{00000000-0008-0000-0B00-0000FD09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2558" name="Shape 2075">
            <a:extLst>
              <a:ext uri="{FF2B5EF4-FFF2-40B4-BE49-F238E27FC236}">
                <a16:creationId xmlns:a16="http://schemas.microsoft.com/office/drawing/2014/main" id="{00000000-0008-0000-0B00-0000FE0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559" name="Shape 6">
              <a:extLst>
                <a:ext uri="{FF2B5EF4-FFF2-40B4-BE49-F238E27FC236}">
                  <a16:creationId xmlns:a16="http://schemas.microsoft.com/office/drawing/2014/main" id="{00000000-0008-0000-0B00-0000FF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60" name="Shape 2076">
              <a:extLst>
                <a:ext uri="{FF2B5EF4-FFF2-40B4-BE49-F238E27FC236}">
                  <a16:creationId xmlns:a16="http://schemas.microsoft.com/office/drawing/2014/main" id="{00000000-0008-0000-0B00-0000000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561" name="Shape 2077">
                <a:extLst>
                  <a:ext uri="{FF2B5EF4-FFF2-40B4-BE49-F238E27FC236}">
                    <a16:creationId xmlns:a16="http://schemas.microsoft.com/office/drawing/2014/main" id="{00000000-0008-0000-0B00-000001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62" name="Shape 2078">
                <a:extLst>
                  <a:ext uri="{FF2B5EF4-FFF2-40B4-BE49-F238E27FC236}">
                    <a16:creationId xmlns:a16="http://schemas.microsoft.com/office/drawing/2014/main" id="{00000000-0008-0000-0B00-0000020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563" name="Shape 2079">
                  <a:extLst>
                    <a:ext uri="{FF2B5EF4-FFF2-40B4-BE49-F238E27FC236}">
                      <a16:creationId xmlns:a16="http://schemas.microsoft.com/office/drawing/2014/main" id="{00000000-0008-0000-0B00-000003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564" name="Shape 2080">
                  <a:extLst>
                    <a:ext uri="{FF2B5EF4-FFF2-40B4-BE49-F238E27FC236}">
                      <a16:creationId xmlns:a16="http://schemas.microsoft.com/office/drawing/2014/main" id="{00000000-0008-0000-0B00-000004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65" name="Shape 2081">
                  <a:extLst>
                    <a:ext uri="{FF2B5EF4-FFF2-40B4-BE49-F238E27FC236}">
                      <a16:creationId xmlns:a16="http://schemas.microsoft.com/office/drawing/2014/main" id="{00000000-0008-0000-0B00-000005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66" name="Shape 2082">
                  <a:extLst>
                    <a:ext uri="{FF2B5EF4-FFF2-40B4-BE49-F238E27FC236}">
                      <a16:creationId xmlns:a16="http://schemas.microsoft.com/office/drawing/2014/main" id="{00000000-0008-0000-0B00-000006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67" name="Shape 2083">
                  <a:extLst>
                    <a:ext uri="{FF2B5EF4-FFF2-40B4-BE49-F238E27FC236}">
                      <a16:creationId xmlns:a16="http://schemas.microsoft.com/office/drawing/2014/main" id="{00000000-0008-0000-0B00-000007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68" name="Shape 2084">
                  <a:extLst>
                    <a:ext uri="{FF2B5EF4-FFF2-40B4-BE49-F238E27FC236}">
                      <a16:creationId xmlns:a16="http://schemas.microsoft.com/office/drawing/2014/main" id="{00000000-0008-0000-0B00-000008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69" name="Shape 2085">
                  <a:extLst>
                    <a:ext uri="{FF2B5EF4-FFF2-40B4-BE49-F238E27FC236}">
                      <a16:creationId xmlns:a16="http://schemas.microsoft.com/office/drawing/2014/main" id="{00000000-0008-0000-0B00-000009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570" name="Shape 2">
          <a:extLst>
            <a:ext uri="{FF2B5EF4-FFF2-40B4-BE49-F238E27FC236}">
              <a16:creationId xmlns:a16="http://schemas.microsoft.com/office/drawing/2014/main" id="{00000000-0008-0000-0B00-00000A0A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2571" name="Shape 2086">
            <a:extLst>
              <a:ext uri="{FF2B5EF4-FFF2-40B4-BE49-F238E27FC236}">
                <a16:creationId xmlns:a16="http://schemas.microsoft.com/office/drawing/2014/main" id="{00000000-0008-0000-0B00-00000B0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572" name="Shape 6">
              <a:extLst>
                <a:ext uri="{FF2B5EF4-FFF2-40B4-BE49-F238E27FC236}">
                  <a16:creationId xmlns:a16="http://schemas.microsoft.com/office/drawing/2014/main" id="{00000000-0008-0000-0B00-00000C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73" name="Shape 2087">
              <a:extLst>
                <a:ext uri="{FF2B5EF4-FFF2-40B4-BE49-F238E27FC236}">
                  <a16:creationId xmlns:a16="http://schemas.microsoft.com/office/drawing/2014/main" id="{00000000-0008-0000-0B00-00000D0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574" name="Shape 2088">
                <a:extLst>
                  <a:ext uri="{FF2B5EF4-FFF2-40B4-BE49-F238E27FC236}">
                    <a16:creationId xmlns:a16="http://schemas.microsoft.com/office/drawing/2014/main" id="{00000000-0008-0000-0B00-00000E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75" name="Shape 2089">
                <a:extLst>
                  <a:ext uri="{FF2B5EF4-FFF2-40B4-BE49-F238E27FC236}">
                    <a16:creationId xmlns:a16="http://schemas.microsoft.com/office/drawing/2014/main" id="{00000000-0008-0000-0B00-00000F0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576" name="Shape 2090">
                  <a:extLst>
                    <a:ext uri="{FF2B5EF4-FFF2-40B4-BE49-F238E27FC236}">
                      <a16:creationId xmlns:a16="http://schemas.microsoft.com/office/drawing/2014/main" id="{00000000-0008-0000-0B00-000010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577" name="Shape 2091">
                  <a:extLst>
                    <a:ext uri="{FF2B5EF4-FFF2-40B4-BE49-F238E27FC236}">
                      <a16:creationId xmlns:a16="http://schemas.microsoft.com/office/drawing/2014/main" id="{00000000-0008-0000-0B00-000011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78" name="Shape 2092">
                  <a:extLst>
                    <a:ext uri="{FF2B5EF4-FFF2-40B4-BE49-F238E27FC236}">
                      <a16:creationId xmlns:a16="http://schemas.microsoft.com/office/drawing/2014/main" id="{00000000-0008-0000-0B00-000012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79" name="Shape 2093">
                  <a:extLst>
                    <a:ext uri="{FF2B5EF4-FFF2-40B4-BE49-F238E27FC236}">
                      <a16:creationId xmlns:a16="http://schemas.microsoft.com/office/drawing/2014/main" id="{00000000-0008-0000-0B00-000013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80" name="Shape 2094">
                  <a:extLst>
                    <a:ext uri="{FF2B5EF4-FFF2-40B4-BE49-F238E27FC236}">
                      <a16:creationId xmlns:a16="http://schemas.microsoft.com/office/drawing/2014/main" id="{00000000-0008-0000-0B00-000014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81" name="Shape 2095">
                  <a:extLst>
                    <a:ext uri="{FF2B5EF4-FFF2-40B4-BE49-F238E27FC236}">
                      <a16:creationId xmlns:a16="http://schemas.microsoft.com/office/drawing/2014/main" id="{00000000-0008-0000-0B00-000015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82" name="Shape 2096">
                  <a:extLst>
                    <a:ext uri="{FF2B5EF4-FFF2-40B4-BE49-F238E27FC236}">
                      <a16:creationId xmlns:a16="http://schemas.microsoft.com/office/drawing/2014/main" id="{00000000-0008-0000-0B00-000016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583" name="Shape 2">
          <a:extLst>
            <a:ext uri="{FF2B5EF4-FFF2-40B4-BE49-F238E27FC236}">
              <a16:creationId xmlns:a16="http://schemas.microsoft.com/office/drawing/2014/main" id="{00000000-0008-0000-0B00-0000170A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2584" name="Shape 2097">
            <a:extLst>
              <a:ext uri="{FF2B5EF4-FFF2-40B4-BE49-F238E27FC236}">
                <a16:creationId xmlns:a16="http://schemas.microsoft.com/office/drawing/2014/main" id="{00000000-0008-0000-0B00-0000180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585" name="Shape 6">
              <a:extLst>
                <a:ext uri="{FF2B5EF4-FFF2-40B4-BE49-F238E27FC236}">
                  <a16:creationId xmlns:a16="http://schemas.microsoft.com/office/drawing/2014/main" id="{00000000-0008-0000-0B00-000019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86" name="Shape 2098">
              <a:extLst>
                <a:ext uri="{FF2B5EF4-FFF2-40B4-BE49-F238E27FC236}">
                  <a16:creationId xmlns:a16="http://schemas.microsoft.com/office/drawing/2014/main" id="{00000000-0008-0000-0B00-00001A0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587" name="Shape 2099">
                <a:extLst>
                  <a:ext uri="{FF2B5EF4-FFF2-40B4-BE49-F238E27FC236}">
                    <a16:creationId xmlns:a16="http://schemas.microsoft.com/office/drawing/2014/main" id="{00000000-0008-0000-0B00-00001B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88" name="Shape 2100">
                <a:extLst>
                  <a:ext uri="{FF2B5EF4-FFF2-40B4-BE49-F238E27FC236}">
                    <a16:creationId xmlns:a16="http://schemas.microsoft.com/office/drawing/2014/main" id="{00000000-0008-0000-0B00-00001C0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589" name="Shape 2101">
                  <a:extLst>
                    <a:ext uri="{FF2B5EF4-FFF2-40B4-BE49-F238E27FC236}">
                      <a16:creationId xmlns:a16="http://schemas.microsoft.com/office/drawing/2014/main" id="{00000000-0008-0000-0B00-00001D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590" name="Shape 2102">
                  <a:extLst>
                    <a:ext uri="{FF2B5EF4-FFF2-40B4-BE49-F238E27FC236}">
                      <a16:creationId xmlns:a16="http://schemas.microsoft.com/office/drawing/2014/main" id="{00000000-0008-0000-0B00-00001E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91" name="Shape 2103">
                  <a:extLst>
                    <a:ext uri="{FF2B5EF4-FFF2-40B4-BE49-F238E27FC236}">
                      <a16:creationId xmlns:a16="http://schemas.microsoft.com/office/drawing/2014/main" id="{00000000-0008-0000-0B00-00001F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92" name="Shape 2104">
                  <a:extLst>
                    <a:ext uri="{FF2B5EF4-FFF2-40B4-BE49-F238E27FC236}">
                      <a16:creationId xmlns:a16="http://schemas.microsoft.com/office/drawing/2014/main" id="{00000000-0008-0000-0B00-000020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93" name="Shape 2105">
                  <a:extLst>
                    <a:ext uri="{FF2B5EF4-FFF2-40B4-BE49-F238E27FC236}">
                      <a16:creationId xmlns:a16="http://schemas.microsoft.com/office/drawing/2014/main" id="{00000000-0008-0000-0B00-000021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94" name="Shape 2106">
                  <a:extLst>
                    <a:ext uri="{FF2B5EF4-FFF2-40B4-BE49-F238E27FC236}">
                      <a16:creationId xmlns:a16="http://schemas.microsoft.com/office/drawing/2014/main" id="{00000000-0008-0000-0B00-000022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95" name="Shape 2107">
                  <a:extLst>
                    <a:ext uri="{FF2B5EF4-FFF2-40B4-BE49-F238E27FC236}">
                      <a16:creationId xmlns:a16="http://schemas.microsoft.com/office/drawing/2014/main" id="{00000000-0008-0000-0B00-000023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596" name="Shape 2">
          <a:extLst>
            <a:ext uri="{FF2B5EF4-FFF2-40B4-BE49-F238E27FC236}">
              <a16:creationId xmlns:a16="http://schemas.microsoft.com/office/drawing/2014/main" id="{00000000-0008-0000-0B00-0000240A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2597" name="Shape 2108">
            <a:extLst>
              <a:ext uri="{FF2B5EF4-FFF2-40B4-BE49-F238E27FC236}">
                <a16:creationId xmlns:a16="http://schemas.microsoft.com/office/drawing/2014/main" id="{00000000-0008-0000-0B00-0000250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598" name="Shape 6">
              <a:extLst>
                <a:ext uri="{FF2B5EF4-FFF2-40B4-BE49-F238E27FC236}">
                  <a16:creationId xmlns:a16="http://schemas.microsoft.com/office/drawing/2014/main" id="{00000000-0008-0000-0B00-000026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99" name="Shape 2109">
              <a:extLst>
                <a:ext uri="{FF2B5EF4-FFF2-40B4-BE49-F238E27FC236}">
                  <a16:creationId xmlns:a16="http://schemas.microsoft.com/office/drawing/2014/main" id="{00000000-0008-0000-0B00-0000270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600" name="Shape 2110">
                <a:extLst>
                  <a:ext uri="{FF2B5EF4-FFF2-40B4-BE49-F238E27FC236}">
                    <a16:creationId xmlns:a16="http://schemas.microsoft.com/office/drawing/2014/main" id="{00000000-0008-0000-0B00-000028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01" name="Shape 2111">
                <a:extLst>
                  <a:ext uri="{FF2B5EF4-FFF2-40B4-BE49-F238E27FC236}">
                    <a16:creationId xmlns:a16="http://schemas.microsoft.com/office/drawing/2014/main" id="{00000000-0008-0000-0B00-0000290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602" name="Shape 2112">
                  <a:extLst>
                    <a:ext uri="{FF2B5EF4-FFF2-40B4-BE49-F238E27FC236}">
                      <a16:creationId xmlns:a16="http://schemas.microsoft.com/office/drawing/2014/main" id="{00000000-0008-0000-0B00-00002A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603" name="Shape 2113">
                  <a:extLst>
                    <a:ext uri="{FF2B5EF4-FFF2-40B4-BE49-F238E27FC236}">
                      <a16:creationId xmlns:a16="http://schemas.microsoft.com/office/drawing/2014/main" id="{00000000-0008-0000-0B00-00002B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04" name="Shape 2114">
                  <a:extLst>
                    <a:ext uri="{FF2B5EF4-FFF2-40B4-BE49-F238E27FC236}">
                      <a16:creationId xmlns:a16="http://schemas.microsoft.com/office/drawing/2014/main" id="{00000000-0008-0000-0B00-00002C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05" name="Shape 2115">
                  <a:extLst>
                    <a:ext uri="{FF2B5EF4-FFF2-40B4-BE49-F238E27FC236}">
                      <a16:creationId xmlns:a16="http://schemas.microsoft.com/office/drawing/2014/main" id="{00000000-0008-0000-0B00-00002D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06" name="Shape 2116">
                  <a:extLst>
                    <a:ext uri="{FF2B5EF4-FFF2-40B4-BE49-F238E27FC236}">
                      <a16:creationId xmlns:a16="http://schemas.microsoft.com/office/drawing/2014/main" id="{00000000-0008-0000-0B00-00002E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07" name="Shape 2117">
                  <a:extLst>
                    <a:ext uri="{FF2B5EF4-FFF2-40B4-BE49-F238E27FC236}">
                      <a16:creationId xmlns:a16="http://schemas.microsoft.com/office/drawing/2014/main" id="{00000000-0008-0000-0B00-00002F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08" name="Shape 2118">
                  <a:extLst>
                    <a:ext uri="{FF2B5EF4-FFF2-40B4-BE49-F238E27FC236}">
                      <a16:creationId xmlns:a16="http://schemas.microsoft.com/office/drawing/2014/main" id="{00000000-0008-0000-0B00-000030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609" name="Shape 2">
          <a:extLst>
            <a:ext uri="{FF2B5EF4-FFF2-40B4-BE49-F238E27FC236}">
              <a16:creationId xmlns:a16="http://schemas.microsoft.com/office/drawing/2014/main" id="{00000000-0008-0000-0B00-0000310A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2610" name="Shape 2119">
            <a:extLst>
              <a:ext uri="{FF2B5EF4-FFF2-40B4-BE49-F238E27FC236}">
                <a16:creationId xmlns:a16="http://schemas.microsoft.com/office/drawing/2014/main" id="{00000000-0008-0000-0B00-0000320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611" name="Shape 6">
              <a:extLst>
                <a:ext uri="{FF2B5EF4-FFF2-40B4-BE49-F238E27FC236}">
                  <a16:creationId xmlns:a16="http://schemas.microsoft.com/office/drawing/2014/main" id="{00000000-0008-0000-0B00-000033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12" name="Shape 2120">
              <a:extLst>
                <a:ext uri="{FF2B5EF4-FFF2-40B4-BE49-F238E27FC236}">
                  <a16:creationId xmlns:a16="http://schemas.microsoft.com/office/drawing/2014/main" id="{00000000-0008-0000-0B00-0000340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613" name="Shape 2121">
                <a:extLst>
                  <a:ext uri="{FF2B5EF4-FFF2-40B4-BE49-F238E27FC236}">
                    <a16:creationId xmlns:a16="http://schemas.microsoft.com/office/drawing/2014/main" id="{00000000-0008-0000-0B00-000035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14" name="Shape 2122">
                <a:extLst>
                  <a:ext uri="{FF2B5EF4-FFF2-40B4-BE49-F238E27FC236}">
                    <a16:creationId xmlns:a16="http://schemas.microsoft.com/office/drawing/2014/main" id="{00000000-0008-0000-0B00-0000360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615" name="Shape 2123">
                  <a:extLst>
                    <a:ext uri="{FF2B5EF4-FFF2-40B4-BE49-F238E27FC236}">
                      <a16:creationId xmlns:a16="http://schemas.microsoft.com/office/drawing/2014/main" id="{00000000-0008-0000-0B00-000037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616" name="Shape 2124">
                  <a:extLst>
                    <a:ext uri="{FF2B5EF4-FFF2-40B4-BE49-F238E27FC236}">
                      <a16:creationId xmlns:a16="http://schemas.microsoft.com/office/drawing/2014/main" id="{00000000-0008-0000-0B00-000038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17" name="Shape 2125">
                  <a:extLst>
                    <a:ext uri="{FF2B5EF4-FFF2-40B4-BE49-F238E27FC236}">
                      <a16:creationId xmlns:a16="http://schemas.microsoft.com/office/drawing/2014/main" id="{00000000-0008-0000-0B00-000039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18" name="Shape 2126">
                  <a:extLst>
                    <a:ext uri="{FF2B5EF4-FFF2-40B4-BE49-F238E27FC236}">
                      <a16:creationId xmlns:a16="http://schemas.microsoft.com/office/drawing/2014/main" id="{00000000-0008-0000-0B00-00003A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19" name="Shape 2127">
                  <a:extLst>
                    <a:ext uri="{FF2B5EF4-FFF2-40B4-BE49-F238E27FC236}">
                      <a16:creationId xmlns:a16="http://schemas.microsoft.com/office/drawing/2014/main" id="{00000000-0008-0000-0B00-00003B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20" name="Shape 2128">
                  <a:extLst>
                    <a:ext uri="{FF2B5EF4-FFF2-40B4-BE49-F238E27FC236}">
                      <a16:creationId xmlns:a16="http://schemas.microsoft.com/office/drawing/2014/main" id="{00000000-0008-0000-0B00-00003C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21" name="Shape 2129">
                  <a:extLst>
                    <a:ext uri="{FF2B5EF4-FFF2-40B4-BE49-F238E27FC236}">
                      <a16:creationId xmlns:a16="http://schemas.microsoft.com/office/drawing/2014/main" id="{00000000-0008-0000-0B00-00003D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622" name="Shape 2">
          <a:extLst>
            <a:ext uri="{FF2B5EF4-FFF2-40B4-BE49-F238E27FC236}">
              <a16:creationId xmlns:a16="http://schemas.microsoft.com/office/drawing/2014/main" id="{00000000-0008-0000-0B00-00003E0A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2623" name="Shape 2130">
            <a:extLst>
              <a:ext uri="{FF2B5EF4-FFF2-40B4-BE49-F238E27FC236}">
                <a16:creationId xmlns:a16="http://schemas.microsoft.com/office/drawing/2014/main" id="{00000000-0008-0000-0B00-00003F0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624" name="Shape 6">
              <a:extLst>
                <a:ext uri="{FF2B5EF4-FFF2-40B4-BE49-F238E27FC236}">
                  <a16:creationId xmlns:a16="http://schemas.microsoft.com/office/drawing/2014/main" id="{00000000-0008-0000-0B00-000040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25" name="Shape 2131">
              <a:extLst>
                <a:ext uri="{FF2B5EF4-FFF2-40B4-BE49-F238E27FC236}">
                  <a16:creationId xmlns:a16="http://schemas.microsoft.com/office/drawing/2014/main" id="{00000000-0008-0000-0B00-0000410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626" name="Shape 2132">
                <a:extLst>
                  <a:ext uri="{FF2B5EF4-FFF2-40B4-BE49-F238E27FC236}">
                    <a16:creationId xmlns:a16="http://schemas.microsoft.com/office/drawing/2014/main" id="{00000000-0008-0000-0B00-000042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27" name="Shape 2133">
                <a:extLst>
                  <a:ext uri="{FF2B5EF4-FFF2-40B4-BE49-F238E27FC236}">
                    <a16:creationId xmlns:a16="http://schemas.microsoft.com/office/drawing/2014/main" id="{00000000-0008-0000-0B00-0000430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628" name="Shape 2134">
                  <a:extLst>
                    <a:ext uri="{FF2B5EF4-FFF2-40B4-BE49-F238E27FC236}">
                      <a16:creationId xmlns:a16="http://schemas.microsoft.com/office/drawing/2014/main" id="{00000000-0008-0000-0B00-000044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629" name="Shape 2135">
                  <a:extLst>
                    <a:ext uri="{FF2B5EF4-FFF2-40B4-BE49-F238E27FC236}">
                      <a16:creationId xmlns:a16="http://schemas.microsoft.com/office/drawing/2014/main" id="{00000000-0008-0000-0B00-000045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30" name="Shape 2136">
                  <a:extLst>
                    <a:ext uri="{FF2B5EF4-FFF2-40B4-BE49-F238E27FC236}">
                      <a16:creationId xmlns:a16="http://schemas.microsoft.com/office/drawing/2014/main" id="{00000000-0008-0000-0B00-000046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31" name="Shape 2137">
                  <a:extLst>
                    <a:ext uri="{FF2B5EF4-FFF2-40B4-BE49-F238E27FC236}">
                      <a16:creationId xmlns:a16="http://schemas.microsoft.com/office/drawing/2014/main" id="{00000000-0008-0000-0B00-000047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32" name="Shape 2138">
                  <a:extLst>
                    <a:ext uri="{FF2B5EF4-FFF2-40B4-BE49-F238E27FC236}">
                      <a16:creationId xmlns:a16="http://schemas.microsoft.com/office/drawing/2014/main" id="{00000000-0008-0000-0B00-000048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33" name="Shape 2139">
                  <a:extLst>
                    <a:ext uri="{FF2B5EF4-FFF2-40B4-BE49-F238E27FC236}">
                      <a16:creationId xmlns:a16="http://schemas.microsoft.com/office/drawing/2014/main" id="{00000000-0008-0000-0B00-000049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34" name="Shape 2140">
                  <a:extLst>
                    <a:ext uri="{FF2B5EF4-FFF2-40B4-BE49-F238E27FC236}">
                      <a16:creationId xmlns:a16="http://schemas.microsoft.com/office/drawing/2014/main" id="{00000000-0008-0000-0B00-00004A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635" name="Shape 2">
          <a:extLst>
            <a:ext uri="{FF2B5EF4-FFF2-40B4-BE49-F238E27FC236}">
              <a16:creationId xmlns:a16="http://schemas.microsoft.com/office/drawing/2014/main" id="{00000000-0008-0000-0B00-00004B0A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2636" name="Shape 2141">
            <a:extLst>
              <a:ext uri="{FF2B5EF4-FFF2-40B4-BE49-F238E27FC236}">
                <a16:creationId xmlns:a16="http://schemas.microsoft.com/office/drawing/2014/main" id="{00000000-0008-0000-0B00-00004C0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637" name="Shape 6">
              <a:extLst>
                <a:ext uri="{FF2B5EF4-FFF2-40B4-BE49-F238E27FC236}">
                  <a16:creationId xmlns:a16="http://schemas.microsoft.com/office/drawing/2014/main" id="{00000000-0008-0000-0B00-00004D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38" name="Shape 2142">
              <a:extLst>
                <a:ext uri="{FF2B5EF4-FFF2-40B4-BE49-F238E27FC236}">
                  <a16:creationId xmlns:a16="http://schemas.microsoft.com/office/drawing/2014/main" id="{00000000-0008-0000-0B00-00004E0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639" name="Shape 2143">
                <a:extLst>
                  <a:ext uri="{FF2B5EF4-FFF2-40B4-BE49-F238E27FC236}">
                    <a16:creationId xmlns:a16="http://schemas.microsoft.com/office/drawing/2014/main" id="{00000000-0008-0000-0B00-00004F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40" name="Shape 2144">
                <a:extLst>
                  <a:ext uri="{FF2B5EF4-FFF2-40B4-BE49-F238E27FC236}">
                    <a16:creationId xmlns:a16="http://schemas.microsoft.com/office/drawing/2014/main" id="{00000000-0008-0000-0B00-0000500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641" name="Shape 2145">
                  <a:extLst>
                    <a:ext uri="{FF2B5EF4-FFF2-40B4-BE49-F238E27FC236}">
                      <a16:creationId xmlns:a16="http://schemas.microsoft.com/office/drawing/2014/main" id="{00000000-0008-0000-0B00-000051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642" name="Shape 2146">
                  <a:extLst>
                    <a:ext uri="{FF2B5EF4-FFF2-40B4-BE49-F238E27FC236}">
                      <a16:creationId xmlns:a16="http://schemas.microsoft.com/office/drawing/2014/main" id="{00000000-0008-0000-0B00-000052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43" name="Shape 2147">
                  <a:extLst>
                    <a:ext uri="{FF2B5EF4-FFF2-40B4-BE49-F238E27FC236}">
                      <a16:creationId xmlns:a16="http://schemas.microsoft.com/office/drawing/2014/main" id="{00000000-0008-0000-0B00-000053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44" name="Shape 2148">
                  <a:extLst>
                    <a:ext uri="{FF2B5EF4-FFF2-40B4-BE49-F238E27FC236}">
                      <a16:creationId xmlns:a16="http://schemas.microsoft.com/office/drawing/2014/main" id="{00000000-0008-0000-0B00-000054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45" name="Shape 2149">
                  <a:extLst>
                    <a:ext uri="{FF2B5EF4-FFF2-40B4-BE49-F238E27FC236}">
                      <a16:creationId xmlns:a16="http://schemas.microsoft.com/office/drawing/2014/main" id="{00000000-0008-0000-0B00-000055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46" name="Shape 2150">
                  <a:extLst>
                    <a:ext uri="{FF2B5EF4-FFF2-40B4-BE49-F238E27FC236}">
                      <a16:creationId xmlns:a16="http://schemas.microsoft.com/office/drawing/2014/main" id="{00000000-0008-0000-0B00-000056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47" name="Shape 2151">
                  <a:extLst>
                    <a:ext uri="{FF2B5EF4-FFF2-40B4-BE49-F238E27FC236}">
                      <a16:creationId xmlns:a16="http://schemas.microsoft.com/office/drawing/2014/main" id="{00000000-0008-0000-0B00-000057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648" name="Shape 2">
          <a:extLst>
            <a:ext uri="{FF2B5EF4-FFF2-40B4-BE49-F238E27FC236}">
              <a16:creationId xmlns:a16="http://schemas.microsoft.com/office/drawing/2014/main" id="{00000000-0008-0000-0B00-0000580A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2649" name="Shape 2152">
            <a:extLst>
              <a:ext uri="{FF2B5EF4-FFF2-40B4-BE49-F238E27FC236}">
                <a16:creationId xmlns:a16="http://schemas.microsoft.com/office/drawing/2014/main" id="{00000000-0008-0000-0B00-0000590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650" name="Shape 6">
              <a:extLst>
                <a:ext uri="{FF2B5EF4-FFF2-40B4-BE49-F238E27FC236}">
                  <a16:creationId xmlns:a16="http://schemas.microsoft.com/office/drawing/2014/main" id="{00000000-0008-0000-0B00-00005A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51" name="Shape 2153">
              <a:extLst>
                <a:ext uri="{FF2B5EF4-FFF2-40B4-BE49-F238E27FC236}">
                  <a16:creationId xmlns:a16="http://schemas.microsoft.com/office/drawing/2014/main" id="{00000000-0008-0000-0B00-00005B0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652" name="Shape 2154">
                <a:extLst>
                  <a:ext uri="{FF2B5EF4-FFF2-40B4-BE49-F238E27FC236}">
                    <a16:creationId xmlns:a16="http://schemas.microsoft.com/office/drawing/2014/main" id="{00000000-0008-0000-0B00-00005C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53" name="Shape 2155">
                <a:extLst>
                  <a:ext uri="{FF2B5EF4-FFF2-40B4-BE49-F238E27FC236}">
                    <a16:creationId xmlns:a16="http://schemas.microsoft.com/office/drawing/2014/main" id="{00000000-0008-0000-0B00-00005D0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654" name="Shape 2156">
                  <a:extLst>
                    <a:ext uri="{FF2B5EF4-FFF2-40B4-BE49-F238E27FC236}">
                      <a16:creationId xmlns:a16="http://schemas.microsoft.com/office/drawing/2014/main" id="{00000000-0008-0000-0B00-00005E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655" name="Shape 2157">
                  <a:extLst>
                    <a:ext uri="{FF2B5EF4-FFF2-40B4-BE49-F238E27FC236}">
                      <a16:creationId xmlns:a16="http://schemas.microsoft.com/office/drawing/2014/main" id="{00000000-0008-0000-0B00-00005F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56" name="Shape 2158">
                  <a:extLst>
                    <a:ext uri="{FF2B5EF4-FFF2-40B4-BE49-F238E27FC236}">
                      <a16:creationId xmlns:a16="http://schemas.microsoft.com/office/drawing/2014/main" id="{00000000-0008-0000-0B00-000060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57" name="Shape 2159">
                  <a:extLst>
                    <a:ext uri="{FF2B5EF4-FFF2-40B4-BE49-F238E27FC236}">
                      <a16:creationId xmlns:a16="http://schemas.microsoft.com/office/drawing/2014/main" id="{00000000-0008-0000-0B00-000061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58" name="Shape 2160">
                  <a:extLst>
                    <a:ext uri="{FF2B5EF4-FFF2-40B4-BE49-F238E27FC236}">
                      <a16:creationId xmlns:a16="http://schemas.microsoft.com/office/drawing/2014/main" id="{00000000-0008-0000-0B00-000062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59" name="Shape 2161">
                  <a:extLst>
                    <a:ext uri="{FF2B5EF4-FFF2-40B4-BE49-F238E27FC236}">
                      <a16:creationId xmlns:a16="http://schemas.microsoft.com/office/drawing/2014/main" id="{00000000-0008-0000-0B00-000063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60" name="Shape 2162">
                  <a:extLst>
                    <a:ext uri="{FF2B5EF4-FFF2-40B4-BE49-F238E27FC236}">
                      <a16:creationId xmlns:a16="http://schemas.microsoft.com/office/drawing/2014/main" id="{00000000-0008-0000-0B00-000064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661" name="Shape 2">
          <a:extLst>
            <a:ext uri="{FF2B5EF4-FFF2-40B4-BE49-F238E27FC236}">
              <a16:creationId xmlns:a16="http://schemas.microsoft.com/office/drawing/2014/main" id="{00000000-0008-0000-0B00-0000650A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2662" name="Shape 2163">
            <a:extLst>
              <a:ext uri="{FF2B5EF4-FFF2-40B4-BE49-F238E27FC236}">
                <a16:creationId xmlns:a16="http://schemas.microsoft.com/office/drawing/2014/main" id="{00000000-0008-0000-0B00-0000660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663" name="Shape 6">
              <a:extLst>
                <a:ext uri="{FF2B5EF4-FFF2-40B4-BE49-F238E27FC236}">
                  <a16:creationId xmlns:a16="http://schemas.microsoft.com/office/drawing/2014/main" id="{00000000-0008-0000-0B00-000067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64" name="Shape 2164">
              <a:extLst>
                <a:ext uri="{FF2B5EF4-FFF2-40B4-BE49-F238E27FC236}">
                  <a16:creationId xmlns:a16="http://schemas.microsoft.com/office/drawing/2014/main" id="{00000000-0008-0000-0B00-0000680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665" name="Shape 2165">
                <a:extLst>
                  <a:ext uri="{FF2B5EF4-FFF2-40B4-BE49-F238E27FC236}">
                    <a16:creationId xmlns:a16="http://schemas.microsoft.com/office/drawing/2014/main" id="{00000000-0008-0000-0B00-000069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66" name="Shape 2166">
                <a:extLst>
                  <a:ext uri="{FF2B5EF4-FFF2-40B4-BE49-F238E27FC236}">
                    <a16:creationId xmlns:a16="http://schemas.microsoft.com/office/drawing/2014/main" id="{00000000-0008-0000-0B00-00006A0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667" name="Shape 2167">
                  <a:extLst>
                    <a:ext uri="{FF2B5EF4-FFF2-40B4-BE49-F238E27FC236}">
                      <a16:creationId xmlns:a16="http://schemas.microsoft.com/office/drawing/2014/main" id="{00000000-0008-0000-0B00-00006B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668" name="Shape 2168">
                  <a:extLst>
                    <a:ext uri="{FF2B5EF4-FFF2-40B4-BE49-F238E27FC236}">
                      <a16:creationId xmlns:a16="http://schemas.microsoft.com/office/drawing/2014/main" id="{00000000-0008-0000-0B00-00006C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69" name="Shape 2169">
                  <a:extLst>
                    <a:ext uri="{FF2B5EF4-FFF2-40B4-BE49-F238E27FC236}">
                      <a16:creationId xmlns:a16="http://schemas.microsoft.com/office/drawing/2014/main" id="{00000000-0008-0000-0B00-00006D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70" name="Shape 2170">
                  <a:extLst>
                    <a:ext uri="{FF2B5EF4-FFF2-40B4-BE49-F238E27FC236}">
                      <a16:creationId xmlns:a16="http://schemas.microsoft.com/office/drawing/2014/main" id="{00000000-0008-0000-0B00-00006E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71" name="Shape 2171">
                  <a:extLst>
                    <a:ext uri="{FF2B5EF4-FFF2-40B4-BE49-F238E27FC236}">
                      <a16:creationId xmlns:a16="http://schemas.microsoft.com/office/drawing/2014/main" id="{00000000-0008-0000-0B00-00006F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72" name="Shape 2172">
                  <a:extLst>
                    <a:ext uri="{FF2B5EF4-FFF2-40B4-BE49-F238E27FC236}">
                      <a16:creationId xmlns:a16="http://schemas.microsoft.com/office/drawing/2014/main" id="{00000000-0008-0000-0B00-000070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73" name="Shape 2173">
                  <a:extLst>
                    <a:ext uri="{FF2B5EF4-FFF2-40B4-BE49-F238E27FC236}">
                      <a16:creationId xmlns:a16="http://schemas.microsoft.com/office/drawing/2014/main" id="{00000000-0008-0000-0B00-000071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674" name="Shape 2">
          <a:extLst>
            <a:ext uri="{FF2B5EF4-FFF2-40B4-BE49-F238E27FC236}">
              <a16:creationId xmlns:a16="http://schemas.microsoft.com/office/drawing/2014/main" id="{00000000-0008-0000-0B00-0000720A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2675" name="Shape 2174">
            <a:extLst>
              <a:ext uri="{FF2B5EF4-FFF2-40B4-BE49-F238E27FC236}">
                <a16:creationId xmlns:a16="http://schemas.microsoft.com/office/drawing/2014/main" id="{00000000-0008-0000-0B00-0000730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676" name="Shape 6">
              <a:extLst>
                <a:ext uri="{FF2B5EF4-FFF2-40B4-BE49-F238E27FC236}">
                  <a16:creationId xmlns:a16="http://schemas.microsoft.com/office/drawing/2014/main" id="{00000000-0008-0000-0B00-000074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77" name="Shape 2175">
              <a:extLst>
                <a:ext uri="{FF2B5EF4-FFF2-40B4-BE49-F238E27FC236}">
                  <a16:creationId xmlns:a16="http://schemas.microsoft.com/office/drawing/2014/main" id="{00000000-0008-0000-0B00-0000750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678" name="Shape 2176">
                <a:extLst>
                  <a:ext uri="{FF2B5EF4-FFF2-40B4-BE49-F238E27FC236}">
                    <a16:creationId xmlns:a16="http://schemas.microsoft.com/office/drawing/2014/main" id="{00000000-0008-0000-0B00-000076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79" name="Shape 2177">
                <a:extLst>
                  <a:ext uri="{FF2B5EF4-FFF2-40B4-BE49-F238E27FC236}">
                    <a16:creationId xmlns:a16="http://schemas.microsoft.com/office/drawing/2014/main" id="{00000000-0008-0000-0B00-0000770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680" name="Shape 2178">
                  <a:extLst>
                    <a:ext uri="{FF2B5EF4-FFF2-40B4-BE49-F238E27FC236}">
                      <a16:creationId xmlns:a16="http://schemas.microsoft.com/office/drawing/2014/main" id="{00000000-0008-0000-0B00-000078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681" name="Shape 2179">
                  <a:extLst>
                    <a:ext uri="{FF2B5EF4-FFF2-40B4-BE49-F238E27FC236}">
                      <a16:creationId xmlns:a16="http://schemas.microsoft.com/office/drawing/2014/main" id="{00000000-0008-0000-0B00-000079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82" name="Shape 2180">
                  <a:extLst>
                    <a:ext uri="{FF2B5EF4-FFF2-40B4-BE49-F238E27FC236}">
                      <a16:creationId xmlns:a16="http://schemas.microsoft.com/office/drawing/2014/main" id="{00000000-0008-0000-0B00-00007A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83" name="Shape 2181">
                  <a:extLst>
                    <a:ext uri="{FF2B5EF4-FFF2-40B4-BE49-F238E27FC236}">
                      <a16:creationId xmlns:a16="http://schemas.microsoft.com/office/drawing/2014/main" id="{00000000-0008-0000-0B00-00007B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84" name="Shape 2182">
                  <a:extLst>
                    <a:ext uri="{FF2B5EF4-FFF2-40B4-BE49-F238E27FC236}">
                      <a16:creationId xmlns:a16="http://schemas.microsoft.com/office/drawing/2014/main" id="{00000000-0008-0000-0B00-00007C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85" name="Shape 2183">
                  <a:extLst>
                    <a:ext uri="{FF2B5EF4-FFF2-40B4-BE49-F238E27FC236}">
                      <a16:creationId xmlns:a16="http://schemas.microsoft.com/office/drawing/2014/main" id="{00000000-0008-0000-0B00-00007D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86" name="Shape 2184">
                  <a:extLst>
                    <a:ext uri="{FF2B5EF4-FFF2-40B4-BE49-F238E27FC236}">
                      <a16:creationId xmlns:a16="http://schemas.microsoft.com/office/drawing/2014/main" id="{00000000-0008-0000-0B00-00007E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687" name="Shape 2">
          <a:extLst>
            <a:ext uri="{FF2B5EF4-FFF2-40B4-BE49-F238E27FC236}">
              <a16:creationId xmlns:a16="http://schemas.microsoft.com/office/drawing/2014/main" id="{00000000-0008-0000-0B00-00007F0A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2688" name="Shape 2185">
            <a:extLst>
              <a:ext uri="{FF2B5EF4-FFF2-40B4-BE49-F238E27FC236}">
                <a16:creationId xmlns:a16="http://schemas.microsoft.com/office/drawing/2014/main" id="{00000000-0008-0000-0B00-0000800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689" name="Shape 6">
              <a:extLst>
                <a:ext uri="{FF2B5EF4-FFF2-40B4-BE49-F238E27FC236}">
                  <a16:creationId xmlns:a16="http://schemas.microsoft.com/office/drawing/2014/main" id="{00000000-0008-0000-0B00-000081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90" name="Shape 2186">
              <a:extLst>
                <a:ext uri="{FF2B5EF4-FFF2-40B4-BE49-F238E27FC236}">
                  <a16:creationId xmlns:a16="http://schemas.microsoft.com/office/drawing/2014/main" id="{00000000-0008-0000-0B00-0000820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691" name="Shape 2187">
                <a:extLst>
                  <a:ext uri="{FF2B5EF4-FFF2-40B4-BE49-F238E27FC236}">
                    <a16:creationId xmlns:a16="http://schemas.microsoft.com/office/drawing/2014/main" id="{00000000-0008-0000-0B00-000083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92" name="Shape 2188">
                <a:extLst>
                  <a:ext uri="{FF2B5EF4-FFF2-40B4-BE49-F238E27FC236}">
                    <a16:creationId xmlns:a16="http://schemas.microsoft.com/office/drawing/2014/main" id="{00000000-0008-0000-0B00-0000840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693" name="Shape 2189">
                  <a:extLst>
                    <a:ext uri="{FF2B5EF4-FFF2-40B4-BE49-F238E27FC236}">
                      <a16:creationId xmlns:a16="http://schemas.microsoft.com/office/drawing/2014/main" id="{00000000-0008-0000-0B00-000085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694" name="Shape 2190">
                  <a:extLst>
                    <a:ext uri="{FF2B5EF4-FFF2-40B4-BE49-F238E27FC236}">
                      <a16:creationId xmlns:a16="http://schemas.microsoft.com/office/drawing/2014/main" id="{00000000-0008-0000-0B00-000086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95" name="Shape 2191">
                  <a:extLst>
                    <a:ext uri="{FF2B5EF4-FFF2-40B4-BE49-F238E27FC236}">
                      <a16:creationId xmlns:a16="http://schemas.microsoft.com/office/drawing/2014/main" id="{00000000-0008-0000-0B00-000087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96" name="Shape 2192">
                  <a:extLst>
                    <a:ext uri="{FF2B5EF4-FFF2-40B4-BE49-F238E27FC236}">
                      <a16:creationId xmlns:a16="http://schemas.microsoft.com/office/drawing/2014/main" id="{00000000-0008-0000-0B00-000088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97" name="Shape 2193">
                  <a:extLst>
                    <a:ext uri="{FF2B5EF4-FFF2-40B4-BE49-F238E27FC236}">
                      <a16:creationId xmlns:a16="http://schemas.microsoft.com/office/drawing/2014/main" id="{00000000-0008-0000-0B00-000089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98" name="Shape 2194">
                  <a:extLst>
                    <a:ext uri="{FF2B5EF4-FFF2-40B4-BE49-F238E27FC236}">
                      <a16:creationId xmlns:a16="http://schemas.microsoft.com/office/drawing/2014/main" id="{00000000-0008-0000-0B00-00008A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99" name="Shape 2195">
                  <a:extLst>
                    <a:ext uri="{FF2B5EF4-FFF2-40B4-BE49-F238E27FC236}">
                      <a16:creationId xmlns:a16="http://schemas.microsoft.com/office/drawing/2014/main" id="{00000000-0008-0000-0B00-00008B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700" name="Shape 2">
          <a:extLst>
            <a:ext uri="{FF2B5EF4-FFF2-40B4-BE49-F238E27FC236}">
              <a16:creationId xmlns:a16="http://schemas.microsoft.com/office/drawing/2014/main" id="{00000000-0008-0000-0B00-00008C0A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2701" name="Shape 2196">
            <a:extLst>
              <a:ext uri="{FF2B5EF4-FFF2-40B4-BE49-F238E27FC236}">
                <a16:creationId xmlns:a16="http://schemas.microsoft.com/office/drawing/2014/main" id="{00000000-0008-0000-0B00-00008D0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702" name="Shape 6">
              <a:extLst>
                <a:ext uri="{FF2B5EF4-FFF2-40B4-BE49-F238E27FC236}">
                  <a16:creationId xmlns:a16="http://schemas.microsoft.com/office/drawing/2014/main" id="{00000000-0008-0000-0B00-00008E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03" name="Shape 2197">
              <a:extLst>
                <a:ext uri="{FF2B5EF4-FFF2-40B4-BE49-F238E27FC236}">
                  <a16:creationId xmlns:a16="http://schemas.microsoft.com/office/drawing/2014/main" id="{00000000-0008-0000-0B00-00008F0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704" name="Shape 2198">
                <a:extLst>
                  <a:ext uri="{FF2B5EF4-FFF2-40B4-BE49-F238E27FC236}">
                    <a16:creationId xmlns:a16="http://schemas.microsoft.com/office/drawing/2014/main" id="{00000000-0008-0000-0B00-000090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05" name="Shape 2199">
                <a:extLst>
                  <a:ext uri="{FF2B5EF4-FFF2-40B4-BE49-F238E27FC236}">
                    <a16:creationId xmlns:a16="http://schemas.microsoft.com/office/drawing/2014/main" id="{00000000-0008-0000-0B00-0000910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706" name="Shape 2200">
                  <a:extLst>
                    <a:ext uri="{FF2B5EF4-FFF2-40B4-BE49-F238E27FC236}">
                      <a16:creationId xmlns:a16="http://schemas.microsoft.com/office/drawing/2014/main" id="{00000000-0008-0000-0B00-000092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707" name="Shape 2201">
                  <a:extLst>
                    <a:ext uri="{FF2B5EF4-FFF2-40B4-BE49-F238E27FC236}">
                      <a16:creationId xmlns:a16="http://schemas.microsoft.com/office/drawing/2014/main" id="{00000000-0008-0000-0B00-000093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08" name="Shape 2202">
                  <a:extLst>
                    <a:ext uri="{FF2B5EF4-FFF2-40B4-BE49-F238E27FC236}">
                      <a16:creationId xmlns:a16="http://schemas.microsoft.com/office/drawing/2014/main" id="{00000000-0008-0000-0B00-000094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09" name="Shape 2203">
                  <a:extLst>
                    <a:ext uri="{FF2B5EF4-FFF2-40B4-BE49-F238E27FC236}">
                      <a16:creationId xmlns:a16="http://schemas.microsoft.com/office/drawing/2014/main" id="{00000000-0008-0000-0B00-000095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10" name="Shape 2204">
                  <a:extLst>
                    <a:ext uri="{FF2B5EF4-FFF2-40B4-BE49-F238E27FC236}">
                      <a16:creationId xmlns:a16="http://schemas.microsoft.com/office/drawing/2014/main" id="{00000000-0008-0000-0B00-000096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11" name="Shape 2205">
                  <a:extLst>
                    <a:ext uri="{FF2B5EF4-FFF2-40B4-BE49-F238E27FC236}">
                      <a16:creationId xmlns:a16="http://schemas.microsoft.com/office/drawing/2014/main" id="{00000000-0008-0000-0B00-000097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12" name="Shape 2206">
                  <a:extLst>
                    <a:ext uri="{FF2B5EF4-FFF2-40B4-BE49-F238E27FC236}">
                      <a16:creationId xmlns:a16="http://schemas.microsoft.com/office/drawing/2014/main" id="{00000000-0008-0000-0B00-000098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713" name="Shape 2">
          <a:extLst>
            <a:ext uri="{FF2B5EF4-FFF2-40B4-BE49-F238E27FC236}">
              <a16:creationId xmlns:a16="http://schemas.microsoft.com/office/drawing/2014/main" id="{00000000-0008-0000-0B00-0000990A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2714" name="Shape 2207">
            <a:extLst>
              <a:ext uri="{FF2B5EF4-FFF2-40B4-BE49-F238E27FC236}">
                <a16:creationId xmlns:a16="http://schemas.microsoft.com/office/drawing/2014/main" id="{00000000-0008-0000-0B00-00009A0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715" name="Shape 6">
              <a:extLst>
                <a:ext uri="{FF2B5EF4-FFF2-40B4-BE49-F238E27FC236}">
                  <a16:creationId xmlns:a16="http://schemas.microsoft.com/office/drawing/2014/main" id="{00000000-0008-0000-0B00-00009B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16" name="Shape 2208">
              <a:extLst>
                <a:ext uri="{FF2B5EF4-FFF2-40B4-BE49-F238E27FC236}">
                  <a16:creationId xmlns:a16="http://schemas.microsoft.com/office/drawing/2014/main" id="{00000000-0008-0000-0B00-00009C0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717" name="Shape 2209">
                <a:extLst>
                  <a:ext uri="{FF2B5EF4-FFF2-40B4-BE49-F238E27FC236}">
                    <a16:creationId xmlns:a16="http://schemas.microsoft.com/office/drawing/2014/main" id="{00000000-0008-0000-0B00-00009D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18" name="Shape 2210">
                <a:extLst>
                  <a:ext uri="{FF2B5EF4-FFF2-40B4-BE49-F238E27FC236}">
                    <a16:creationId xmlns:a16="http://schemas.microsoft.com/office/drawing/2014/main" id="{00000000-0008-0000-0B00-00009E0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719" name="Shape 2211">
                  <a:extLst>
                    <a:ext uri="{FF2B5EF4-FFF2-40B4-BE49-F238E27FC236}">
                      <a16:creationId xmlns:a16="http://schemas.microsoft.com/office/drawing/2014/main" id="{00000000-0008-0000-0B00-00009F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720" name="Shape 2212">
                  <a:extLst>
                    <a:ext uri="{FF2B5EF4-FFF2-40B4-BE49-F238E27FC236}">
                      <a16:creationId xmlns:a16="http://schemas.microsoft.com/office/drawing/2014/main" id="{00000000-0008-0000-0B00-0000A0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21" name="Shape 2213">
                  <a:extLst>
                    <a:ext uri="{FF2B5EF4-FFF2-40B4-BE49-F238E27FC236}">
                      <a16:creationId xmlns:a16="http://schemas.microsoft.com/office/drawing/2014/main" id="{00000000-0008-0000-0B00-0000A1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22" name="Shape 2214">
                  <a:extLst>
                    <a:ext uri="{FF2B5EF4-FFF2-40B4-BE49-F238E27FC236}">
                      <a16:creationId xmlns:a16="http://schemas.microsoft.com/office/drawing/2014/main" id="{00000000-0008-0000-0B00-0000A2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23" name="Shape 2215">
                  <a:extLst>
                    <a:ext uri="{FF2B5EF4-FFF2-40B4-BE49-F238E27FC236}">
                      <a16:creationId xmlns:a16="http://schemas.microsoft.com/office/drawing/2014/main" id="{00000000-0008-0000-0B00-0000A3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24" name="Shape 2216">
                  <a:extLst>
                    <a:ext uri="{FF2B5EF4-FFF2-40B4-BE49-F238E27FC236}">
                      <a16:creationId xmlns:a16="http://schemas.microsoft.com/office/drawing/2014/main" id="{00000000-0008-0000-0B00-0000A4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25" name="Shape 2217">
                  <a:extLst>
                    <a:ext uri="{FF2B5EF4-FFF2-40B4-BE49-F238E27FC236}">
                      <a16:creationId xmlns:a16="http://schemas.microsoft.com/office/drawing/2014/main" id="{00000000-0008-0000-0B00-0000A5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726" name="Shape 2">
          <a:extLst>
            <a:ext uri="{FF2B5EF4-FFF2-40B4-BE49-F238E27FC236}">
              <a16:creationId xmlns:a16="http://schemas.microsoft.com/office/drawing/2014/main" id="{00000000-0008-0000-0B00-0000A60A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2727" name="Shape 2218">
            <a:extLst>
              <a:ext uri="{FF2B5EF4-FFF2-40B4-BE49-F238E27FC236}">
                <a16:creationId xmlns:a16="http://schemas.microsoft.com/office/drawing/2014/main" id="{00000000-0008-0000-0B00-0000A70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728" name="Shape 6">
              <a:extLst>
                <a:ext uri="{FF2B5EF4-FFF2-40B4-BE49-F238E27FC236}">
                  <a16:creationId xmlns:a16="http://schemas.microsoft.com/office/drawing/2014/main" id="{00000000-0008-0000-0B00-0000A8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29" name="Shape 2219">
              <a:extLst>
                <a:ext uri="{FF2B5EF4-FFF2-40B4-BE49-F238E27FC236}">
                  <a16:creationId xmlns:a16="http://schemas.microsoft.com/office/drawing/2014/main" id="{00000000-0008-0000-0B00-0000A90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730" name="Shape 2220">
                <a:extLst>
                  <a:ext uri="{FF2B5EF4-FFF2-40B4-BE49-F238E27FC236}">
                    <a16:creationId xmlns:a16="http://schemas.microsoft.com/office/drawing/2014/main" id="{00000000-0008-0000-0B00-0000AA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31" name="Shape 2221">
                <a:extLst>
                  <a:ext uri="{FF2B5EF4-FFF2-40B4-BE49-F238E27FC236}">
                    <a16:creationId xmlns:a16="http://schemas.microsoft.com/office/drawing/2014/main" id="{00000000-0008-0000-0B00-0000AB0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732" name="Shape 2222">
                  <a:extLst>
                    <a:ext uri="{FF2B5EF4-FFF2-40B4-BE49-F238E27FC236}">
                      <a16:creationId xmlns:a16="http://schemas.microsoft.com/office/drawing/2014/main" id="{00000000-0008-0000-0B00-0000AC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733" name="Shape 2223">
                  <a:extLst>
                    <a:ext uri="{FF2B5EF4-FFF2-40B4-BE49-F238E27FC236}">
                      <a16:creationId xmlns:a16="http://schemas.microsoft.com/office/drawing/2014/main" id="{00000000-0008-0000-0B00-0000AD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34" name="Shape 2224">
                  <a:extLst>
                    <a:ext uri="{FF2B5EF4-FFF2-40B4-BE49-F238E27FC236}">
                      <a16:creationId xmlns:a16="http://schemas.microsoft.com/office/drawing/2014/main" id="{00000000-0008-0000-0B00-0000AE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35" name="Shape 2225">
                  <a:extLst>
                    <a:ext uri="{FF2B5EF4-FFF2-40B4-BE49-F238E27FC236}">
                      <a16:creationId xmlns:a16="http://schemas.microsoft.com/office/drawing/2014/main" id="{00000000-0008-0000-0B00-0000AF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36" name="Shape 2226">
                  <a:extLst>
                    <a:ext uri="{FF2B5EF4-FFF2-40B4-BE49-F238E27FC236}">
                      <a16:creationId xmlns:a16="http://schemas.microsoft.com/office/drawing/2014/main" id="{00000000-0008-0000-0B00-0000B0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37" name="Shape 2227">
                  <a:extLst>
                    <a:ext uri="{FF2B5EF4-FFF2-40B4-BE49-F238E27FC236}">
                      <a16:creationId xmlns:a16="http://schemas.microsoft.com/office/drawing/2014/main" id="{00000000-0008-0000-0B00-0000B1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38" name="Shape 2228">
                  <a:extLst>
                    <a:ext uri="{FF2B5EF4-FFF2-40B4-BE49-F238E27FC236}">
                      <a16:creationId xmlns:a16="http://schemas.microsoft.com/office/drawing/2014/main" id="{00000000-0008-0000-0B00-0000B2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739" name="Shape 2">
          <a:extLst>
            <a:ext uri="{FF2B5EF4-FFF2-40B4-BE49-F238E27FC236}">
              <a16:creationId xmlns:a16="http://schemas.microsoft.com/office/drawing/2014/main" id="{00000000-0008-0000-0B00-0000B30A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2740" name="Shape 2229">
            <a:extLst>
              <a:ext uri="{FF2B5EF4-FFF2-40B4-BE49-F238E27FC236}">
                <a16:creationId xmlns:a16="http://schemas.microsoft.com/office/drawing/2014/main" id="{00000000-0008-0000-0B00-0000B40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741" name="Shape 6">
              <a:extLst>
                <a:ext uri="{FF2B5EF4-FFF2-40B4-BE49-F238E27FC236}">
                  <a16:creationId xmlns:a16="http://schemas.microsoft.com/office/drawing/2014/main" id="{00000000-0008-0000-0B00-0000B5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42" name="Shape 2230">
              <a:extLst>
                <a:ext uri="{FF2B5EF4-FFF2-40B4-BE49-F238E27FC236}">
                  <a16:creationId xmlns:a16="http://schemas.microsoft.com/office/drawing/2014/main" id="{00000000-0008-0000-0B00-0000B60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743" name="Shape 2231">
                <a:extLst>
                  <a:ext uri="{FF2B5EF4-FFF2-40B4-BE49-F238E27FC236}">
                    <a16:creationId xmlns:a16="http://schemas.microsoft.com/office/drawing/2014/main" id="{00000000-0008-0000-0B00-0000B7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44" name="Shape 2232">
                <a:extLst>
                  <a:ext uri="{FF2B5EF4-FFF2-40B4-BE49-F238E27FC236}">
                    <a16:creationId xmlns:a16="http://schemas.microsoft.com/office/drawing/2014/main" id="{00000000-0008-0000-0B00-0000B80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745" name="Shape 2233">
                  <a:extLst>
                    <a:ext uri="{FF2B5EF4-FFF2-40B4-BE49-F238E27FC236}">
                      <a16:creationId xmlns:a16="http://schemas.microsoft.com/office/drawing/2014/main" id="{00000000-0008-0000-0B00-0000B9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746" name="Shape 2234">
                  <a:extLst>
                    <a:ext uri="{FF2B5EF4-FFF2-40B4-BE49-F238E27FC236}">
                      <a16:creationId xmlns:a16="http://schemas.microsoft.com/office/drawing/2014/main" id="{00000000-0008-0000-0B00-0000BA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47" name="Shape 2235">
                  <a:extLst>
                    <a:ext uri="{FF2B5EF4-FFF2-40B4-BE49-F238E27FC236}">
                      <a16:creationId xmlns:a16="http://schemas.microsoft.com/office/drawing/2014/main" id="{00000000-0008-0000-0B00-0000BB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48" name="Shape 2236">
                  <a:extLst>
                    <a:ext uri="{FF2B5EF4-FFF2-40B4-BE49-F238E27FC236}">
                      <a16:creationId xmlns:a16="http://schemas.microsoft.com/office/drawing/2014/main" id="{00000000-0008-0000-0B00-0000BC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49" name="Shape 2237">
                  <a:extLst>
                    <a:ext uri="{FF2B5EF4-FFF2-40B4-BE49-F238E27FC236}">
                      <a16:creationId xmlns:a16="http://schemas.microsoft.com/office/drawing/2014/main" id="{00000000-0008-0000-0B00-0000BD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50" name="Shape 2238">
                  <a:extLst>
                    <a:ext uri="{FF2B5EF4-FFF2-40B4-BE49-F238E27FC236}">
                      <a16:creationId xmlns:a16="http://schemas.microsoft.com/office/drawing/2014/main" id="{00000000-0008-0000-0B00-0000BE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51" name="Shape 2239">
                  <a:extLst>
                    <a:ext uri="{FF2B5EF4-FFF2-40B4-BE49-F238E27FC236}">
                      <a16:creationId xmlns:a16="http://schemas.microsoft.com/office/drawing/2014/main" id="{00000000-0008-0000-0B00-0000BF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752" name="Shape 2">
          <a:extLst>
            <a:ext uri="{FF2B5EF4-FFF2-40B4-BE49-F238E27FC236}">
              <a16:creationId xmlns:a16="http://schemas.microsoft.com/office/drawing/2014/main" id="{00000000-0008-0000-0B00-0000C00A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2753" name="Shape 2240">
            <a:extLst>
              <a:ext uri="{FF2B5EF4-FFF2-40B4-BE49-F238E27FC236}">
                <a16:creationId xmlns:a16="http://schemas.microsoft.com/office/drawing/2014/main" id="{00000000-0008-0000-0B00-0000C10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754" name="Shape 6">
              <a:extLst>
                <a:ext uri="{FF2B5EF4-FFF2-40B4-BE49-F238E27FC236}">
                  <a16:creationId xmlns:a16="http://schemas.microsoft.com/office/drawing/2014/main" id="{00000000-0008-0000-0B00-0000C2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55" name="Shape 2241">
              <a:extLst>
                <a:ext uri="{FF2B5EF4-FFF2-40B4-BE49-F238E27FC236}">
                  <a16:creationId xmlns:a16="http://schemas.microsoft.com/office/drawing/2014/main" id="{00000000-0008-0000-0B00-0000C30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756" name="Shape 2242">
                <a:extLst>
                  <a:ext uri="{FF2B5EF4-FFF2-40B4-BE49-F238E27FC236}">
                    <a16:creationId xmlns:a16="http://schemas.microsoft.com/office/drawing/2014/main" id="{00000000-0008-0000-0B00-0000C4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57" name="Shape 2243">
                <a:extLst>
                  <a:ext uri="{FF2B5EF4-FFF2-40B4-BE49-F238E27FC236}">
                    <a16:creationId xmlns:a16="http://schemas.microsoft.com/office/drawing/2014/main" id="{00000000-0008-0000-0B00-0000C50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758" name="Shape 2244">
                  <a:extLst>
                    <a:ext uri="{FF2B5EF4-FFF2-40B4-BE49-F238E27FC236}">
                      <a16:creationId xmlns:a16="http://schemas.microsoft.com/office/drawing/2014/main" id="{00000000-0008-0000-0B00-0000C6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759" name="Shape 2245">
                  <a:extLst>
                    <a:ext uri="{FF2B5EF4-FFF2-40B4-BE49-F238E27FC236}">
                      <a16:creationId xmlns:a16="http://schemas.microsoft.com/office/drawing/2014/main" id="{00000000-0008-0000-0B00-0000C7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60" name="Shape 2246">
                  <a:extLst>
                    <a:ext uri="{FF2B5EF4-FFF2-40B4-BE49-F238E27FC236}">
                      <a16:creationId xmlns:a16="http://schemas.microsoft.com/office/drawing/2014/main" id="{00000000-0008-0000-0B00-0000C8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61" name="Shape 2247">
                  <a:extLst>
                    <a:ext uri="{FF2B5EF4-FFF2-40B4-BE49-F238E27FC236}">
                      <a16:creationId xmlns:a16="http://schemas.microsoft.com/office/drawing/2014/main" id="{00000000-0008-0000-0B00-0000C9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62" name="Shape 2248">
                  <a:extLst>
                    <a:ext uri="{FF2B5EF4-FFF2-40B4-BE49-F238E27FC236}">
                      <a16:creationId xmlns:a16="http://schemas.microsoft.com/office/drawing/2014/main" id="{00000000-0008-0000-0B00-0000CA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63" name="Shape 2249">
                  <a:extLst>
                    <a:ext uri="{FF2B5EF4-FFF2-40B4-BE49-F238E27FC236}">
                      <a16:creationId xmlns:a16="http://schemas.microsoft.com/office/drawing/2014/main" id="{00000000-0008-0000-0B00-0000CB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64" name="Shape 2250">
                  <a:extLst>
                    <a:ext uri="{FF2B5EF4-FFF2-40B4-BE49-F238E27FC236}">
                      <a16:creationId xmlns:a16="http://schemas.microsoft.com/office/drawing/2014/main" id="{00000000-0008-0000-0B00-0000CC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765" name="Shape 2">
          <a:extLst>
            <a:ext uri="{FF2B5EF4-FFF2-40B4-BE49-F238E27FC236}">
              <a16:creationId xmlns:a16="http://schemas.microsoft.com/office/drawing/2014/main" id="{00000000-0008-0000-0B00-0000CD0A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2766" name="Shape 2251">
            <a:extLst>
              <a:ext uri="{FF2B5EF4-FFF2-40B4-BE49-F238E27FC236}">
                <a16:creationId xmlns:a16="http://schemas.microsoft.com/office/drawing/2014/main" id="{00000000-0008-0000-0B00-0000CE0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767" name="Shape 6">
              <a:extLst>
                <a:ext uri="{FF2B5EF4-FFF2-40B4-BE49-F238E27FC236}">
                  <a16:creationId xmlns:a16="http://schemas.microsoft.com/office/drawing/2014/main" id="{00000000-0008-0000-0B00-0000CF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68" name="Shape 2252">
              <a:extLst>
                <a:ext uri="{FF2B5EF4-FFF2-40B4-BE49-F238E27FC236}">
                  <a16:creationId xmlns:a16="http://schemas.microsoft.com/office/drawing/2014/main" id="{00000000-0008-0000-0B00-0000D00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769" name="Shape 2253">
                <a:extLst>
                  <a:ext uri="{FF2B5EF4-FFF2-40B4-BE49-F238E27FC236}">
                    <a16:creationId xmlns:a16="http://schemas.microsoft.com/office/drawing/2014/main" id="{00000000-0008-0000-0B00-0000D1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70" name="Shape 2254">
                <a:extLst>
                  <a:ext uri="{FF2B5EF4-FFF2-40B4-BE49-F238E27FC236}">
                    <a16:creationId xmlns:a16="http://schemas.microsoft.com/office/drawing/2014/main" id="{00000000-0008-0000-0B00-0000D20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771" name="Shape 2255">
                  <a:extLst>
                    <a:ext uri="{FF2B5EF4-FFF2-40B4-BE49-F238E27FC236}">
                      <a16:creationId xmlns:a16="http://schemas.microsoft.com/office/drawing/2014/main" id="{00000000-0008-0000-0B00-0000D3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772" name="Shape 2256">
                  <a:extLst>
                    <a:ext uri="{FF2B5EF4-FFF2-40B4-BE49-F238E27FC236}">
                      <a16:creationId xmlns:a16="http://schemas.microsoft.com/office/drawing/2014/main" id="{00000000-0008-0000-0B00-0000D4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73" name="Shape 2257">
                  <a:extLst>
                    <a:ext uri="{FF2B5EF4-FFF2-40B4-BE49-F238E27FC236}">
                      <a16:creationId xmlns:a16="http://schemas.microsoft.com/office/drawing/2014/main" id="{00000000-0008-0000-0B00-0000D5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74" name="Shape 2258">
                  <a:extLst>
                    <a:ext uri="{FF2B5EF4-FFF2-40B4-BE49-F238E27FC236}">
                      <a16:creationId xmlns:a16="http://schemas.microsoft.com/office/drawing/2014/main" id="{00000000-0008-0000-0B00-0000D6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75" name="Shape 2259">
                  <a:extLst>
                    <a:ext uri="{FF2B5EF4-FFF2-40B4-BE49-F238E27FC236}">
                      <a16:creationId xmlns:a16="http://schemas.microsoft.com/office/drawing/2014/main" id="{00000000-0008-0000-0B00-0000D7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76" name="Shape 2260">
                  <a:extLst>
                    <a:ext uri="{FF2B5EF4-FFF2-40B4-BE49-F238E27FC236}">
                      <a16:creationId xmlns:a16="http://schemas.microsoft.com/office/drawing/2014/main" id="{00000000-0008-0000-0B00-0000D8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77" name="Shape 2261">
                  <a:extLst>
                    <a:ext uri="{FF2B5EF4-FFF2-40B4-BE49-F238E27FC236}">
                      <a16:creationId xmlns:a16="http://schemas.microsoft.com/office/drawing/2014/main" id="{00000000-0008-0000-0B00-0000D9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778" name="Shape 2">
          <a:extLst>
            <a:ext uri="{FF2B5EF4-FFF2-40B4-BE49-F238E27FC236}">
              <a16:creationId xmlns:a16="http://schemas.microsoft.com/office/drawing/2014/main" id="{00000000-0008-0000-0B00-0000DA0A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2779" name="Shape 2262">
            <a:extLst>
              <a:ext uri="{FF2B5EF4-FFF2-40B4-BE49-F238E27FC236}">
                <a16:creationId xmlns:a16="http://schemas.microsoft.com/office/drawing/2014/main" id="{00000000-0008-0000-0B00-0000DB0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780" name="Shape 6">
              <a:extLst>
                <a:ext uri="{FF2B5EF4-FFF2-40B4-BE49-F238E27FC236}">
                  <a16:creationId xmlns:a16="http://schemas.microsoft.com/office/drawing/2014/main" id="{00000000-0008-0000-0B00-0000DC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81" name="Shape 2263">
              <a:extLst>
                <a:ext uri="{FF2B5EF4-FFF2-40B4-BE49-F238E27FC236}">
                  <a16:creationId xmlns:a16="http://schemas.microsoft.com/office/drawing/2014/main" id="{00000000-0008-0000-0B00-0000DD0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782" name="Shape 2264">
                <a:extLst>
                  <a:ext uri="{FF2B5EF4-FFF2-40B4-BE49-F238E27FC236}">
                    <a16:creationId xmlns:a16="http://schemas.microsoft.com/office/drawing/2014/main" id="{00000000-0008-0000-0B00-0000DE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83" name="Shape 2265">
                <a:extLst>
                  <a:ext uri="{FF2B5EF4-FFF2-40B4-BE49-F238E27FC236}">
                    <a16:creationId xmlns:a16="http://schemas.microsoft.com/office/drawing/2014/main" id="{00000000-0008-0000-0B00-0000DF0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784" name="Shape 2266">
                  <a:extLst>
                    <a:ext uri="{FF2B5EF4-FFF2-40B4-BE49-F238E27FC236}">
                      <a16:creationId xmlns:a16="http://schemas.microsoft.com/office/drawing/2014/main" id="{00000000-0008-0000-0B00-0000E0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785" name="Shape 2267">
                  <a:extLst>
                    <a:ext uri="{FF2B5EF4-FFF2-40B4-BE49-F238E27FC236}">
                      <a16:creationId xmlns:a16="http://schemas.microsoft.com/office/drawing/2014/main" id="{00000000-0008-0000-0B00-0000E1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86" name="Shape 2268">
                  <a:extLst>
                    <a:ext uri="{FF2B5EF4-FFF2-40B4-BE49-F238E27FC236}">
                      <a16:creationId xmlns:a16="http://schemas.microsoft.com/office/drawing/2014/main" id="{00000000-0008-0000-0B00-0000E2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87" name="Shape 2269">
                  <a:extLst>
                    <a:ext uri="{FF2B5EF4-FFF2-40B4-BE49-F238E27FC236}">
                      <a16:creationId xmlns:a16="http://schemas.microsoft.com/office/drawing/2014/main" id="{00000000-0008-0000-0B00-0000E3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88" name="Shape 2270">
                  <a:extLst>
                    <a:ext uri="{FF2B5EF4-FFF2-40B4-BE49-F238E27FC236}">
                      <a16:creationId xmlns:a16="http://schemas.microsoft.com/office/drawing/2014/main" id="{00000000-0008-0000-0B00-0000E4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89" name="Shape 2271">
                  <a:extLst>
                    <a:ext uri="{FF2B5EF4-FFF2-40B4-BE49-F238E27FC236}">
                      <a16:creationId xmlns:a16="http://schemas.microsoft.com/office/drawing/2014/main" id="{00000000-0008-0000-0B00-0000E5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90" name="Shape 2272">
                  <a:extLst>
                    <a:ext uri="{FF2B5EF4-FFF2-40B4-BE49-F238E27FC236}">
                      <a16:creationId xmlns:a16="http://schemas.microsoft.com/office/drawing/2014/main" id="{00000000-0008-0000-0B00-0000E6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791" name="Shape 2">
          <a:extLst>
            <a:ext uri="{FF2B5EF4-FFF2-40B4-BE49-F238E27FC236}">
              <a16:creationId xmlns:a16="http://schemas.microsoft.com/office/drawing/2014/main" id="{00000000-0008-0000-0B00-0000E70A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2792" name="Shape 2273">
            <a:extLst>
              <a:ext uri="{FF2B5EF4-FFF2-40B4-BE49-F238E27FC236}">
                <a16:creationId xmlns:a16="http://schemas.microsoft.com/office/drawing/2014/main" id="{00000000-0008-0000-0B00-0000E80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793" name="Shape 6">
              <a:extLst>
                <a:ext uri="{FF2B5EF4-FFF2-40B4-BE49-F238E27FC236}">
                  <a16:creationId xmlns:a16="http://schemas.microsoft.com/office/drawing/2014/main" id="{00000000-0008-0000-0B00-0000E9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94" name="Shape 2274">
              <a:extLst>
                <a:ext uri="{FF2B5EF4-FFF2-40B4-BE49-F238E27FC236}">
                  <a16:creationId xmlns:a16="http://schemas.microsoft.com/office/drawing/2014/main" id="{00000000-0008-0000-0B00-0000EA0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795" name="Shape 2275">
                <a:extLst>
                  <a:ext uri="{FF2B5EF4-FFF2-40B4-BE49-F238E27FC236}">
                    <a16:creationId xmlns:a16="http://schemas.microsoft.com/office/drawing/2014/main" id="{00000000-0008-0000-0B00-0000EB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96" name="Shape 2276">
                <a:extLst>
                  <a:ext uri="{FF2B5EF4-FFF2-40B4-BE49-F238E27FC236}">
                    <a16:creationId xmlns:a16="http://schemas.microsoft.com/office/drawing/2014/main" id="{00000000-0008-0000-0B00-0000EC0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797" name="Shape 2277">
                  <a:extLst>
                    <a:ext uri="{FF2B5EF4-FFF2-40B4-BE49-F238E27FC236}">
                      <a16:creationId xmlns:a16="http://schemas.microsoft.com/office/drawing/2014/main" id="{00000000-0008-0000-0B00-0000ED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798" name="Shape 2278">
                  <a:extLst>
                    <a:ext uri="{FF2B5EF4-FFF2-40B4-BE49-F238E27FC236}">
                      <a16:creationId xmlns:a16="http://schemas.microsoft.com/office/drawing/2014/main" id="{00000000-0008-0000-0B00-0000EE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99" name="Shape 2279">
                  <a:extLst>
                    <a:ext uri="{FF2B5EF4-FFF2-40B4-BE49-F238E27FC236}">
                      <a16:creationId xmlns:a16="http://schemas.microsoft.com/office/drawing/2014/main" id="{00000000-0008-0000-0B00-0000EF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00" name="Shape 2280">
                  <a:extLst>
                    <a:ext uri="{FF2B5EF4-FFF2-40B4-BE49-F238E27FC236}">
                      <a16:creationId xmlns:a16="http://schemas.microsoft.com/office/drawing/2014/main" id="{00000000-0008-0000-0B00-0000F0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01" name="Shape 2281">
                  <a:extLst>
                    <a:ext uri="{FF2B5EF4-FFF2-40B4-BE49-F238E27FC236}">
                      <a16:creationId xmlns:a16="http://schemas.microsoft.com/office/drawing/2014/main" id="{00000000-0008-0000-0B00-0000F1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02" name="Shape 2282">
                  <a:extLst>
                    <a:ext uri="{FF2B5EF4-FFF2-40B4-BE49-F238E27FC236}">
                      <a16:creationId xmlns:a16="http://schemas.microsoft.com/office/drawing/2014/main" id="{00000000-0008-0000-0B00-0000F2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03" name="Shape 2283">
                  <a:extLst>
                    <a:ext uri="{FF2B5EF4-FFF2-40B4-BE49-F238E27FC236}">
                      <a16:creationId xmlns:a16="http://schemas.microsoft.com/office/drawing/2014/main" id="{00000000-0008-0000-0B00-0000F3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74</xdr:row>
      <xdr:rowOff>28575</xdr:rowOff>
    </xdr:from>
    <xdr:ext cx="438150" cy="352425"/>
    <xdr:sp macro="" textlink="">
      <xdr:nvSpPr>
        <xdr:cNvPr id="2804" name="Shape 2284">
          <a:extLst>
            <a:ext uri="{FF2B5EF4-FFF2-40B4-BE49-F238E27FC236}">
              <a16:creationId xmlns:a16="http://schemas.microsoft.com/office/drawing/2014/main" id="{00000000-0008-0000-0B00-0000F40A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74</xdr:row>
      <xdr:rowOff>28575</xdr:rowOff>
    </xdr:from>
    <xdr:ext cx="438150" cy="352425"/>
    <xdr:sp macro="" textlink="">
      <xdr:nvSpPr>
        <xdr:cNvPr id="2805" name="Shape 2284">
          <a:extLst>
            <a:ext uri="{FF2B5EF4-FFF2-40B4-BE49-F238E27FC236}">
              <a16:creationId xmlns:a16="http://schemas.microsoft.com/office/drawing/2014/main" id="{00000000-0008-0000-0B00-0000F50A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74</xdr:row>
      <xdr:rowOff>28575</xdr:rowOff>
    </xdr:from>
    <xdr:ext cx="438150" cy="352425"/>
    <xdr:sp macro="" textlink="">
      <xdr:nvSpPr>
        <xdr:cNvPr id="2806" name="Shape 1997">
          <a:extLst>
            <a:ext uri="{FF2B5EF4-FFF2-40B4-BE49-F238E27FC236}">
              <a16:creationId xmlns:a16="http://schemas.microsoft.com/office/drawing/2014/main" id="{00000000-0008-0000-0B00-0000F60A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74</xdr:row>
      <xdr:rowOff>28575</xdr:rowOff>
    </xdr:from>
    <xdr:ext cx="438150" cy="352425"/>
    <xdr:sp macro="" textlink="">
      <xdr:nvSpPr>
        <xdr:cNvPr id="2807" name="Shape 2284">
          <a:extLst>
            <a:ext uri="{FF2B5EF4-FFF2-40B4-BE49-F238E27FC236}">
              <a16:creationId xmlns:a16="http://schemas.microsoft.com/office/drawing/2014/main" id="{00000000-0008-0000-0B00-0000F70A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74</xdr:row>
      <xdr:rowOff>19050</xdr:rowOff>
    </xdr:from>
    <xdr:ext cx="438150" cy="352425"/>
    <xdr:sp macro="" textlink="">
      <xdr:nvSpPr>
        <xdr:cNvPr id="2808" name="Shape 2284">
          <a:extLst>
            <a:ext uri="{FF2B5EF4-FFF2-40B4-BE49-F238E27FC236}">
              <a16:creationId xmlns:a16="http://schemas.microsoft.com/office/drawing/2014/main" id="{00000000-0008-0000-0B00-0000F80A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74</xdr:row>
      <xdr:rowOff>28575</xdr:rowOff>
    </xdr:from>
    <xdr:ext cx="438150" cy="352425"/>
    <xdr:sp macro="" textlink="">
      <xdr:nvSpPr>
        <xdr:cNvPr id="2809" name="Shape 1997">
          <a:extLst>
            <a:ext uri="{FF2B5EF4-FFF2-40B4-BE49-F238E27FC236}">
              <a16:creationId xmlns:a16="http://schemas.microsoft.com/office/drawing/2014/main" id="{00000000-0008-0000-0B00-0000F90A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74</xdr:row>
      <xdr:rowOff>28575</xdr:rowOff>
    </xdr:from>
    <xdr:ext cx="438150" cy="352425"/>
    <xdr:sp macro="" textlink="">
      <xdr:nvSpPr>
        <xdr:cNvPr id="2810" name="Shape 1996">
          <a:extLst>
            <a:ext uri="{FF2B5EF4-FFF2-40B4-BE49-F238E27FC236}">
              <a16:creationId xmlns:a16="http://schemas.microsoft.com/office/drawing/2014/main" id="{00000000-0008-0000-0B00-0000FA0A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74</xdr:row>
      <xdr:rowOff>28575</xdr:rowOff>
    </xdr:from>
    <xdr:ext cx="438150" cy="352425"/>
    <xdr:sp macro="" textlink="">
      <xdr:nvSpPr>
        <xdr:cNvPr id="2811" name="Shape 2285">
          <a:extLst>
            <a:ext uri="{FF2B5EF4-FFF2-40B4-BE49-F238E27FC236}">
              <a16:creationId xmlns:a16="http://schemas.microsoft.com/office/drawing/2014/main" id="{00000000-0008-0000-0B00-0000FB0A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74</xdr:row>
      <xdr:rowOff>28575</xdr:rowOff>
    </xdr:from>
    <xdr:ext cx="438150" cy="352425"/>
    <xdr:sp macro="" textlink="">
      <xdr:nvSpPr>
        <xdr:cNvPr id="2812" name="Shape 1996">
          <a:extLst>
            <a:ext uri="{FF2B5EF4-FFF2-40B4-BE49-F238E27FC236}">
              <a16:creationId xmlns:a16="http://schemas.microsoft.com/office/drawing/2014/main" id="{00000000-0008-0000-0B00-0000FC0A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74</xdr:row>
      <xdr:rowOff>28575</xdr:rowOff>
    </xdr:from>
    <xdr:ext cx="438150" cy="352425"/>
    <xdr:sp macro="" textlink="">
      <xdr:nvSpPr>
        <xdr:cNvPr id="2813" name="Shape 1996">
          <a:extLst>
            <a:ext uri="{FF2B5EF4-FFF2-40B4-BE49-F238E27FC236}">
              <a16:creationId xmlns:a16="http://schemas.microsoft.com/office/drawing/2014/main" id="{00000000-0008-0000-0B00-0000FD0A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74</xdr:row>
      <xdr:rowOff>28575</xdr:rowOff>
    </xdr:from>
    <xdr:ext cx="438150" cy="352425"/>
    <xdr:sp macro="" textlink="">
      <xdr:nvSpPr>
        <xdr:cNvPr id="2814" name="Shape 1996">
          <a:extLst>
            <a:ext uri="{FF2B5EF4-FFF2-40B4-BE49-F238E27FC236}">
              <a16:creationId xmlns:a16="http://schemas.microsoft.com/office/drawing/2014/main" id="{00000000-0008-0000-0B00-0000FE0A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74</xdr:row>
      <xdr:rowOff>28575</xdr:rowOff>
    </xdr:from>
    <xdr:ext cx="438150" cy="352425"/>
    <xdr:sp macro="" textlink="">
      <xdr:nvSpPr>
        <xdr:cNvPr id="2815" name="Shape 1996">
          <a:extLst>
            <a:ext uri="{FF2B5EF4-FFF2-40B4-BE49-F238E27FC236}">
              <a16:creationId xmlns:a16="http://schemas.microsoft.com/office/drawing/2014/main" id="{00000000-0008-0000-0B00-0000FF0A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74</xdr:row>
      <xdr:rowOff>28575</xdr:rowOff>
    </xdr:from>
    <xdr:ext cx="438150" cy="352425"/>
    <xdr:sp macro="" textlink="">
      <xdr:nvSpPr>
        <xdr:cNvPr id="2816" name="Shape 1996">
          <a:extLst>
            <a:ext uri="{FF2B5EF4-FFF2-40B4-BE49-F238E27FC236}">
              <a16:creationId xmlns:a16="http://schemas.microsoft.com/office/drawing/2014/main" id="{00000000-0008-0000-0B00-0000000B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74</xdr:row>
      <xdr:rowOff>28575</xdr:rowOff>
    </xdr:from>
    <xdr:ext cx="438150" cy="352425"/>
    <xdr:sp macro="" textlink="">
      <xdr:nvSpPr>
        <xdr:cNvPr id="2817" name="Shape 1996">
          <a:extLst>
            <a:ext uri="{FF2B5EF4-FFF2-40B4-BE49-F238E27FC236}">
              <a16:creationId xmlns:a16="http://schemas.microsoft.com/office/drawing/2014/main" id="{00000000-0008-0000-0B00-0000010B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74</xdr:row>
      <xdr:rowOff>28575</xdr:rowOff>
    </xdr:from>
    <xdr:ext cx="438150" cy="352425"/>
    <xdr:sp macro="" textlink="">
      <xdr:nvSpPr>
        <xdr:cNvPr id="2818" name="Shape 1996">
          <a:extLst>
            <a:ext uri="{FF2B5EF4-FFF2-40B4-BE49-F238E27FC236}">
              <a16:creationId xmlns:a16="http://schemas.microsoft.com/office/drawing/2014/main" id="{00000000-0008-0000-0B00-0000020B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74</xdr:row>
      <xdr:rowOff>28575</xdr:rowOff>
    </xdr:from>
    <xdr:ext cx="438150" cy="352425"/>
    <xdr:sp macro="" textlink="">
      <xdr:nvSpPr>
        <xdr:cNvPr id="2819" name="Shape 1997">
          <a:extLst>
            <a:ext uri="{FF2B5EF4-FFF2-40B4-BE49-F238E27FC236}">
              <a16:creationId xmlns:a16="http://schemas.microsoft.com/office/drawing/2014/main" id="{00000000-0008-0000-0B00-0000030B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74</xdr:row>
      <xdr:rowOff>28575</xdr:rowOff>
    </xdr:from>
    <xdr:ext cx="438150" cy="352425"/>
    <xdr:sp macro="" textlink="">
      <xdr:nvSpPr>
        <xdr:cNvPr id="2820" name="Shape 1997">
          <a:extLst>
            <a:ext uri="{FF2B5EF4-FFF2-40B4-BE49-F238E27FC236}">
              <a16:creationId xmlns:a16="http://schemas.microsoft.com/office/drawing/2014/main" id="{00000000-0008-0000-0B00-0000040B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74</xdr:row>
      <xdr:rowOff>28575</xdr:rowOff>
    </xdr:from>
    <xdr:ext cx="438150" cy="352425"/>
    <xdr:sp macro="" textlink="">
      <xdr:nvSpPr>
        <xdr:cNvPr id="2821" name="Shape 2284">
          <a:extLst>
            <a:ext uri="{FF2B5EF4-FFF2-40B4-BE49-F238E27FC236}">
              <a16:creationId xmlns:a16="http://schemas.microsoft.com/office/drawing/2014/main" id="{00000000-0008-0000-0B00-0000050B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9525</xdr:colOff>
      <xdr:row>74</xdr:row>
      <xdr:rowOff>38100</xdr:rowOff>
    </xdr:from>
    <xdr:ext cx="438150" cy="352425"/>
    <xdr:sp macro="" textlink="">
      <xdr:nvSpPr>
        <xdr:cNvPr id="2822" name="Shape 1996">
          <a:extLst>
            <a:ext uri="{FF2B5EF4-FFF2-40B4-BE49-F238E27FC236}">
              <a16:creationId xmlns:a16="http://schemas.microsoft.com/office/drawing/2014/main" id="{00000000-0008-0000-0B00-0000060B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74</xdr:row>
      <xdr:rowOff>28575</xdr:rowOff>
    </xdr:from>
    <xdr:ext cx="438150" cy="352425"/>
    <xdr:sp macro="" textlink="">
      <xdr:nvSpPr>
        <xdr:cNvPr id="2823" name="Shape 1996">
          <a:extLst>
            <a:ext uri="{FF2B5EF4-FFF2-40B4-BE49-F238E27FC236}">
              <a16:creationId xmlns:a16="http://schemas.microsoft.com/office/drawing/2014/main" id="{00000000-0008-0000-0B00-0000070B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74</xdr:row>
      <xdr:rowOff>28575</xdr:rowOff>
    </xdr:from>
    <xdr:ext cx="438150" cy="352425"/>
    <xdr:sp macro="" textlink="">
      <xdr:nvSpPr>
        <xdr:cNvPr id="2824" name="Shape 1996">
          <a:extLst>
            <a:ext uri="{FF2B5EF4-FFF2-40B4-BE49-F238E27FC236}">
              <a16:creationId xmlns:a16="http://schemas.microsoft.com/office/drawing/2014/main" id="{00000000-0008-0000-0B00-0000080B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74</xdr:row>
      <xdr:rowOff>28575</xdr:rowOff>
    </xdr:from>
    <xdr:ext cx="438150" cy="352425"/>
    <xdr:sp macro="" textlink="">
      <xdr:nvSpPr>
        <xdr:cNvPr id="2825" name="Shape 1997">
          <a:extLst>
            <a:ext uri="{FF2B5EF4-FFF2-40B4-BE49-F238E27FC236}">
              <a16:creationId xmlns:a16="http://schemas.microsoft.com/office/drawing/2014/main" id="{00000000-0008-0000-0B00-0000090B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826" name="Shape 2">
          <a:extLst>
            <a:ext uri="{FF2B5EF4-FFF2-40B4-BE49-F238E27FC236}">
              <a16:creationId xmlns:a16="http://schemas.microsoft.com/office/drawing/2014/main" id="{00000000-0008-0000-0B00-00000A0B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2827" name="Shape 2286">
            <a:extLst>
              <a:ext uri="{FF2B5EF4-FFF2-40B4-BE49-F238E27FC236}">
                <a16:creationId xmlns:a16="http://schemas.microsoft.com/office/drawing/2014/main" id="{00000000-0008-0000-0B00-00000B0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828" name="Shape 6">
              <a:extLst>
                <a:ext uri="{FF2B5EF4-FFF2-40B4-BE49-F238E27FC236}">
                  <a16:creationId xmlns:a16="http://schemas.microsoft.com/office/drawing/2014/main" id="{00000000-0008-0000-0B00-00000C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29" name="Shape 2287">
              <a:extLst>
                <a:ext uri="{FF2B5EF4-FFF2-40B4-BE49-F238E27FC236}">
                  <a16:creationId xmlns:a16="http://schemas.microsoft.com/office/drawing/2014/main" id="{00000000-0008-0000-0B00-00000D0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830" name="Shape 2288">
                <a:extLst>
                  <a:ext uri="{FF2B5EF4-FFF2-40B4-BE49-F238E27FC236}">
                    <a16:creationId xmlns:a16="http://schemas.microsoft.com/office/drawing/2014/main" id="{00000000-0008-0000-0B00-00000E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31" name="Shape 2289">
                <a:extLst>
                  <a:ext uri="{FF2B5EF4-FFF2-40B4-BE49-F238E27FC236}">
                    <a16:creationId xmlns:a16="http://schemas.microsoft.com/office/drawing/2014/main" id="{00000000-0008-0000-0B00-00000F0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832" name="Shape 2290">
                  <a:extLst>
                    <a:ext uri="{FF2B5EF4-FFF2-40B4-BE49-F238E27FC236}">
                      <a16:creationId xmlns:a16="http://schemas.microsoft.com/office/drawing/2014/main" id="{00000000-0008-0000-0B00-000010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833" name="Shape 2291">
                  <a:extLst>
                    <a:ext uri="{FF2B5EF4-FFF2-40B4-BE49-F238E27FC236}">
                      <a16:creationId xmlns:a16="http://schemas.microsoft.com/office/drawing/2014/main" id="{00000000-0008-0000-0B00-000011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34" name="Shape 2292">
                  <a:extLst>
                    <a:ext uri="{FF2B5EF4-FFF2-40B4-BE49-F238E27FC236}">
                      <a16:creationId xmlns:a16="http://schemas.microsoft.com/office/drawing/2014/main" id="{00000000-0008-0000-0B00-000012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35" name="Shape 2293">
                  <a:extLst>
                    <a:ext uri="{FF2B5EF4-FFF2-40B4-BE49-F238E27FC236}">
                      <a16:creationId xmlns:a16="http://schemas.microsoft.com/office/drawing/2014/main" id="{00000000-0008-0000-0B00-000013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36" name="Shape 2294">
                  <a:extLst>
                    <a:ext uri="{FF2B5EF4-FFF2-40B4-BE49-F238E27FC236}">
                      <a16:creationId xmlns:a16="http://schemas.microsoft.com/office/drawing/2014/main" id="{00000000-0008-0000-0B00-000014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37" name="Shape 2295">
                  <a:extLst>
                    <a:ext uri="{FF2B5EF4-FFF2-40B4-BE49-F238E27FC236}">
                      <a16:creationId xmlns:a16="http://schemas.microsoft.com/office/drawing/2014/main" id="{00000000-0008-0000-0B00-000015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38" name="Shape 2296">
                  <a:extLst>
                    <a:ext uri="{FF2B5EF4-FFF2-40B4-BE49-F238E27FC236}">
                      <a16:creationId xmlns:a16="http://schemas.microsoft.com/office/drawing/2014/main" id="{00000000-0008-0000-0B00-000016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839" name="Shape 2">
          <a:extLst>
            <a:ext uri="{FF2B5EF4-FFF2-40B4-BE49-F238E27FC236}">
              <a16:creationId xmlns:a16="http://schemas.microsoft.com/office/drawing/2014/main" id="{00000000-0008-0000-0B00-0000170B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2840" name="Shape 2297">
            <a:extLst>
              <a:ext uri="{FF2B5EF4-FFF2-40B4-BE49-F238E27FC236}">
                <a16:creationId xmlns:a16="http://schemas.microsoft.com/office/drawing/2014/main" id="{00000000-0008-0000-0B00-0000180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841" name="Shape 6">
              <a:extLst>
                <a:ext uri="{FF2B5EF4-FFF2-40B4-BE49-F238E27FC236}">
                  <a16:creationId xmlns:a16="http://schemas.microsoft.com/office/drawing/2014/main" id="{00000000-0008-0000-0B00-000019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42" name="Shape 2298">
              <a:extLst>
                <a:ext uri="{FF2B5EF4-FFF2-40B4-BE49-F238E27FC236}">
                  <a16:creationId xmlns:a16="http://schemas.microsoft.com/office/drawing/2014/main" id="{00000000-0008-0000-0B00-00001A0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843" name="Shape 2299">
                <a:extLst>
                  <a:ext uri="{FF2B5EF4-FFF2-40B4-BE49-F238E27FC236}">
                    <a16:creationId xmlns:a16="http://schemas.microsoft.com/office/drawing/2014/main" id="{00000000-0008-0000-0B00-00001B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44" name="Shape 2300">
                <a:extLst>
                  <a:ext uri="{FF2B5EF4-FFF2-40B4-BE49-F238E27FC236}">
                    <a16:creationId xmlns:a16="http://schemas.microsoft.com/office/drawing/2014/main" id="{00000000-0008-0000-0B00-00001C0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2845" name="Shape 2301">
                  <a:extLst>
                    <a:ext uri="{FF2B5EF4-FFF2-40B4-BE49-F238E27FC236}">
                      <a16:creationId xmlns:a16="http://schemas.microsoft.com/office/drawing/2014/main" id="{00000000-0008-0000-0B00-00001D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846" name="Shape 2302">
                  <a:extLst>
                    <a:ext uri="{FF2B5EF4-FFF2-40B4-BE49-F238E27FC236}">
                      <a16:creationId xmlns:a16="http://schemas.microsoft.com/office/drawing/2014/main" id="{00000000-0008-0000-0B00-00001E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47" name="Shape 2303">
                  <a:extLst>
                    <a:ext uri="{FF2B5EF4-FFF2-40B4-BE49-F238E27FC236}">
                      <a16:creationId xmlns:a16="http://schemas.microsoft.com/office/drawing/2014/main" id="{00000000-0008-0000-0B00-00001F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48" name="Shape 2304">
                  <a:extLst>
                    <a:ext uri="{FF2B5EF4-FFF2-40B4-BE49-F238E27FC236}">
                      <a16:creationId xmlns:a16="http://schemas.microsoft.com/office/drawing/2014/main" id="{00000000-0008-0000-0B00-000020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49" name="Shape 2305">
                  <a:extLst>
                    <a:ext uri="{FF2B5EF4-FFF2-40B4-BE49-F238E27FC236}">
                      <a16:creationId xmlns:a16="http://schemas.microsoft.com/office/drawing/2014/main" id="{00000000-0008-0000-0B00-000021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50" name="Shape 2306">
                  <a:extLst>
                    <a:ext uri="{FF2B5EF4-FFF2-40B4-BE49-F238E27FC236}">
                      <a16:creationId xmlns:a16="http://schemas.microsoft.com/office/drawing/2014/main" id="{00000000-0008-0000-0B00-000022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51" name="Shape 2307">
                  <a:extLst>
                    <a:ext uri="{FF2B5EF4-FFF2-40B4-BE49-F238E27FC236}">
                      <a16:creationId xmlns:a16="http://schemas.microsoft.com/office/drawing/2014/main" id="{00000000-0008-0000-0B00-000023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133350</xdr:rowOff>
    </xdr:from>
    <xdr:ext cx="0" cy="161925"/>
    <xdr:grpSp>
      <xdr:nvGrpSpPr>
        <xdr:cNvPr id="2852" name="Shape 2">
          <a:extLst>
            <a:ext uri="{FF2B5EF4-FFF2-40B4-BE49-F238E27FC236}">
              <a16:creationId xmlns:a16="http://schemas.microsoft.com/office/drawing/2014/main" id="{00000000-0008-0000-0B00-0000240B0000}"/>
            </a:ext>
          </a:extLst>
        </xdr:cNvPr>
        <xdr:cNvGrpSpPr/>
      </xdr:nvGrpSpPr>
      <xdr:grpSpPr>
        <a:xfrm>
          <a:off x="2466975" y="19021425"/>
          <a:ext cx="0" cy="161925"/>
          <a:chOff x="5346000" y="3699038"/>
          <a:chExt cx="0" cy="161925"/>
        </a:xfrm>
      </xdr:grpSpPr>
      <xdr:grpSp>
        <xdr:nvGrpSpPr>
          <xdr:cNvPr id="2853" name="Shape 2308">
            <a:extLst>
              <a:ext uri="{FF2B5EF4-FFF2-40B4-BE49-F238E27FC236}">
                <a16:creationId xmlns:a16="http://schemas.microsoft.com/office/drawing/2014/main" id="{00000000-0008-0000-0B00-0000250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854" name="Shape 6">
              <a:extLst>
                <a:ext uri="{FF2B5EF4-FFF2-40B4-BE49-F238E27FC236}">
                  <a16:creationId xmlns:a16="http://schemas.microsoft.com/office/drawing/2014/main" id="{00000000-0008-0000-0B00-000026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55" name="Shape 2309">
              <a:extLst>
                <a:ext uri="{FF2B5EF4-FFF2-40B4-BE49-F238E27FC236}">
                  <a16:creationId xmlns:a16="http://schemas.microsoft.com/office/drawing/2014/main" id="{00000000-0008-0000-0B00-0000270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856" name="Shape 2310">
                <a:extLst>
                  <a:ext uri="{FF2B5EF4-FFF2-40B4-BE49-F238E27FC236}">
                    <a16:creationId xmlns:a16="http://schemas.microsoft.com/office/drawing/2014/main" id="{00000000-0008-0000-0B00-000028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57" name="Shape 2311">
                <a:extLst>
                  <a:ext uri="{FF2B5EF4-FFF2-40B4-BE49-F238E27FC236}">
                    <a16:creationId xmlns:a16="http://schemas.microsoft.com/office/drawing/2014/main" id="{00000000-0008-0000-0B00-0000290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2858" name="Shape 2312">
                  <a:extLst>
                    <a:ext uri="{FF2B5EF4-FFF2-40B4-BE49-F238E27FC236}">
                      <a16:creationId xmlns:a16="http://schemas.microsoft.com/office/drawing/2014/main" id="{00000000-0008-0000-0B00-00002A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859" name="Shape 2313">
                  <a:extLst>
                    <a:ext uri="{FF2B5EF4-FFF2-40B4-BE49-F238E27FC236}">
                      <a16:creationId xmlns:a16="http://schemas.microsoft.com/office/drawing/2014/main" id="{00000000-0008-0000-0B00-00002B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60" name="Shape 2314">
                  <a:extLst>
                    <a:ext uri="{FF2B5EF4-FFF2-40B4-BE49-F238E27FC236}">
                      <a16:creationId xmlns:a16="http://schemas.microsoft.com/office/drawing/2014/main" id="{00000000-0008-0000-0B00-00002C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61" name="Shape 2315">
                  <a:extLst>
                    <a:ext uri="{FF2B5EF4-FFF2-40B4-BE49-F238E27FC236}">
                      <a16:creationId xmlns:a16="http://schemas.microsoft.com/office/drawing/2014/main" id="{00000000-0008-0000-0B00-00002D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62" name="Shape 2316">
                  <a:extLst>
                    <a:ext uri="{FF2B5EF4-FFF2-40B4-BE49-F238E27FC236}">
                      <a16:creationId xmlns:a16="http://schemas.microsoft.com/office/drawing/2014/main" id="{00000000-0008-0000-0B00-00002E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63" name="Shape 2317">
                  <a:extLst>
                    <a:ext uri="{FF2B5EF4-FFF2-40B4-BE49-F238E27FC236}">
                      <a16:creationId xmlns:a16="http://schemas.microsoft.com/office/drawing/2014/main" id="{00000000-0008-0000-0B00-00002F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64" name="Shape 2318">
                  <a:extLst>
                    <a:ext uri="{FF2B5EF4-FFF2-40B4-BE49-F238E27FC236}">
                      <a16:creationId xmlns:a16="http://schemas.microsoft.com/office/drawing/2014/main" id="{00000000-0008-0000-0B00-000030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133350</xdr:rowOff>
    </xdr:from>
    <xdr:ext cx="0" cy="171450"/>
    <xdr:grpSp>
      <xdr:nvGrpSpPr>
        <xdr:cNvPr id="2865" name="Shape 2">
          <a:extLst>
            <a:ext uri="{FF2B5EF4-FFF2-40B4-BE49-F238E27FC236}">
              <a16:creationId xmlns:a16="http://schemas.microsoft.com/office/drawing/2014/main" id="{00000000-0008-0000-0B00-0000310B0000}"/>
            </a:ext>
          </a:extLst>
        </xdr:cNvPr>
        <xdr:cNvGrpSpPr/>
      </xdr:nvGrpSpPr>
      <xdr:grpSpPr>
        <a:xfrm>
          <a:off x="2466975" y="19021425"/>
          <a:ext cx="0" cy="171450"/>
          <a:chOff x="5346000" y="3694275"/>
          <a:chExt cx="0" cy="171450"/>
        </a:xfrm>
      </xdr:grpSpPr>
      <xdr:grpSp>
        <xdr:nvGrpSpPr>
          <xdr:cNvPr id="2866" name="Shape 2319">
            <a:extLst>
              <a:ext uri="{FF2B5EF4-FFF2-40B4-BE49-F238E27FC236}">
                <a16:creationId xmlns:a16="http://schemas.microsoft.com/office/drawing/2014/main" id="{00000000-0008-0000-0B00-0000320B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2867" name="Shape 6">
              <a:extLst>
                <a:ext uri="{FF2B5EF4-FFF2-40B4-BE49-F238E27FC236}">
                  <a16:creationId xmlns:a16="http://schemas.microsoft.com/office/drawing/2014/main" id="{00000000-0008-0000-0B00-0000330B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68" name="Shape 2320">
              <a:extLst>
                <a:ext uri="{FF2B5EF4-FFF2-40B4-BE49-F238E27FC236}">
                  <a16:creationId xmlns:a16="http://schemas.microsoft.com/office/drawing/2014/main" id="{00000000-0008-0000-0B00-0000340B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2869" name="Shape 2321">
                <a:extLst>
                  <a:ext uri="{FF2B5EF4-FFF2-40B4-BE49-F238E27FC236}">
                    <a16:creationId xmlns:a16="http://schemas.microsoft.com/office/drawing/2014/main" id="{00000000-0008-0000-0B00-0000350B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70" name="Shape 2322">
                <a:extLst>
                  <a:ext uri="{FF2B5EF4-FFF2-40B4-BE49-F238E27FC236}">
                    <a16:creationId xmlns:a16="http://schemas.microsoft.com/office/drawing/2014/main" id="{00000000-0008-0000-0B00-0000360B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2871" name="Shape 2323">
                  <a:extLst>
                    <a:ext uri="{FF2B5EF4-FFF2-40B4-BE49-F238E27FC236}">
                      <a16:creationId xmlns:a16="http://schemas.microsoft.com/office/drawing/2014/main" id="{00000000-0008-0000-0B00-000037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872" name="Shape 2324">
                  <a:extLst>
                    <a:ext uri="{FF2B5EF4-FFF2-40B4-BE49-F238E27FC236}">
                      <a16:creationId xmlns:a16="http://schemas.microsoft.com/office/drawing/2014/main" id="{00000000-0008-0000-0B00-0000380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73" name="Shape 2325">
                  <a:extLst>
                    <a:ext uri="{FF2B5EF4-FFF2-40B4-BE49-F238E27FC236}">
                      <a16:creationId xmlns:a16="http://schemas.microsoft.com/office/drawing/2014/main" id="{00000000-0008-0000-0B00-0000390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74" name="Shape 2326">
                  <a:extLst>
                    <a:ext uri="{FF2B5EF4-FFF2-40B4-BE49-F238E27FC236}">
                      <a16:creationId xmlns:a16="http://schemas.microsoft.com/office/drawing/2014/main" id="{00000000-0008-0000-0B00-00003A0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75" name="Shape 2327">
                  <a:extLst>
                    <a:ext uri="{FF2B5EF4-FFF2-40B4-BE49-F238E27FC236}">
                      <a16:creationId xmlns:a16="http://schemas.microsoft.com/office/drawing/2014/main" id="{00000000-0008-0000-0B00-00003B0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76" name="Shape 2328">
                  <a:extLst>
                    <a:ext uri="{FF2B5EF4-FFF2-40B4-BE49-F238E27FC236}">
                      <a16:creationId xmlns:a16="http://schemas.microsoft.com/office/drawing/2014/main" id="{00000000-0008-0000-0B00-00003C0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77" name="Shape 2329">
                  <a:extLst>
                    <a:ext uri="{FF2B5EF4-FFF2-40B4-BE49-F238E27FC236}">
                      <a16:creationId xmlns:a16="http://schemas.microsoft.com/office/drawing/2014/main" id="{00000000-0008-0000-0B00-00003D0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878" name="Shape 2">
          <a:extLst>
            <a:ext uri="{FF2B5EF4-FFF2-40B4-BE49-F238E27FC236}">
              <a16:creationId xmlns:a16="http://schemas.microsoft.com/office/drawing/2014/main" id="{00000000-0008-0000-0B00-00003E0B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2879" name="Shape 2330">
            <a:extLst>
              <a:ext uri="{FF2B5EF4-FFF2-40B4-BE49-F238E27FC236}">
                <a16:creationId xmlns:a16="http://schemas.microsoft.com/office/drawing/2014/main" id="{00000000-0008-0000-0B00-00003F0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880" name="Shape 6">
              <a:extLst>
                <a:ext uri="{FF2B5EF4-FFF2-40B4-BE49-F238E27FC236}">
                  <a16:creationId xmlns:a16="http://schemas.microsoft.com/office/drawing/2014/main" id="{00000000-0008-0000-0B00-000040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81" name="Shape 2331">
              <a:extLst>
                <a:ext uri="{FF2B5EF4-FFF2-40B4-BE49-F238E27FC236}">
                  <a16:creationId xmlns:a16="http://schemas.microsoft.com/office/drawing/2014/main" id="{00000000-0008-0000-0B00-0000410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882" name="Shape 2332">
                <a:extLst>
                  <a:ext uri="{FF2B5EF4-FFF2-40B4-BE49-F238E27FC236}">
                    <a16:creationId xmlns:a16="http://schemas.microsoft.com/office/drawing/2014/main" id="{00000000-0008-0000-0B00-000042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83" name="Shape 2333">
                <a:extLst>
                  <a:ext uri="{FF2B5EF4-FFF2-40B4-BE49-F238E27FC236}">
                    <a16:creationId xmlns:a16="http://schemas.microsoft.com/office/drawing/2014/main" id="{00000000-0008-0000-0B00-0000430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884" name="Shape 2334">
                  <a:extLst>
                    <a:ext uri="{FF2B5EF4-FFF2-40B4-BE49-F238E27FC236}">
                      <a16:creationId xmlns:a16="http://schemas.microsoft.com/office/drawing/2014/main" id="{00000000-0008-0000-0B00-000044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885" name="Shape 2335">
                  <a:extLst>
                    <a:ext uri="{FF2B5EF4-FFF2-40B4-BE49-F238E27FC236}">
                      <a16:creationId xmlns:a16="http://schemas.microsoft.com/office/drawing/2014/main" id="{00000000-0008-0000-0B00-000045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86" name="Shape 2336">
                  <a:extLst>
                    <a:ext uri="{FF2B5EF4-FFF2-40B4-BE49-F238E27FC236}">
                      <a16:creationId xmlns:a16="http://schemas.microsoft.com/office/drawing/2014/main" id="{00000000-0008-0000-0B00-000046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87" name="Shape 2337">
                  <a:extLst>
                    <a:ext uri="{FF2B5EF4-FFF2-40B4-BE49-F238E27FC236}">
                      <a16:creationId xmlns:a16="http://schemas.microsoft.com/office/drawing/2014/main" id="{00000000-0008-0000-0B00-000047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88" name="Shape 2338">
                  <a:extLst>
                    <a:ext uri="{FF2B5EF4-FFF2-40B4-BE49-F238E27FC236}">
                      <a16:creationId xmlns:a16="http://schemas.microsoft.com/office/drawing/2014/main" id="{00000000-0008-0000-0B00-000048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89" name="Shape 2339">
                  <a:extLst>
                    <a:ext uri="{FF2B5EF4-FFF2-40B4-BE49-F238E27FC236}">
                      <a16:creationId xmlns:a16="http://schemas.microsoft.com/office/drawing/2014/main" id="{00000000-0008-0000-0B00-000049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90" name="Shape 2340">
                  <a:extLst>
                    <a:ext uri="{FF2B5EF4-FFF2-40B4-BE49-F238E27FC236}">
                      <a16:creationId xmlns:a16="http://schemas.microsoft.com/office/drawing/2014/main" id="{00000000-0008-0000-0B00-00004A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891" name="Shape 2">
          <a:extLst>
            <a:ext uri="{FF2B5EF4-FFF2-40B4-BE49-F238E27FC236}">
              <a16:creationId xmlns:a16="http://schemas.microsoft.com/office/drawing/2014/main" id="{00000000-0008-0000-0B00-00004B0B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2892" name="Shape 2341">
            <a:extLst>
              <a:ext uri="{FF2B5EF4-FFF2-40B4-BE49-F238E27FC236}">
                <a16:creationId xmlns:a16="http://schemas.microsoft.com/office/drawing/2014/main" id="{00000000-0008-0000-0B00-00004C0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893" name="Shape 6">
              <a:extLst>
                <a:ext uri="{FF2B5EF4-FFF2-40B4-BE49-F238E27FC236}">
                  <a16:creationId xmlns:a16="http://schemas.microsoft.com/office/drawing/2014/main" id="{00000000-0008-0000-0B00-00004D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94" name="Shape 2342">
              <a:extLst>
                <a:ext uri="{FF2B5EF4-FFF2-40B4-BE49-F238E27FC236}">
                  <a16:creationId xmlns:a16="http://schemas.microsoft.com/office/drawing/2014/main" id="{00000000-0008-0000-0B00-00004E0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895" name="Shape 2343">
                <a:extLst>
                  <a:ext uri="{FF2B5EF4-FFF2-40B4-BE49-F238E27FC236}">
                    <a16:creationId xmlns:a16="http://schemas.microsoft.com/office/drawing/2014/main" id="{00000000-0008-0000-0B00-00004F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96" name="Shape 2344">
                <a:extLst>
                  <a:ext uri="{FF2B5EF4-FFF2-40B4-BE49-F238E27FC236}">
                    <a16:creationId xmlns:a16="http://schemas.microsoft.com/office/drawing/2014/main" id="{00000000-0008-0000-0B00-0000500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897" name="Shape 2345">
                  <a:extLst>
                    <a:ext uri="{FF2B5EF4-FFF2-40B4-BE49-F238E27FC236}">
                      <a16:creationId xmlns:a16="http://schemas.microsoft.com/office/drawing/2014/main" id="{00000000-0008-0000-0B00-000051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898" name="Shape 2346">
                  <a:extLst>
                    <a:ext uri="{FF2B5EF4-FFF2-40B4-BE49-F238E27FC236}">
                      <a16:creationId xmlns:a16="http://schemas.microsoft.com/office/drawing/2014/main" id="{00000000-0008-0000-0B00-000052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99" name="Shape 2347">
                  <a:extLst>
                    <a:ext uri="{FF2B5EF4-FFF2-40B4-BE49-F238E27FC236}">
                      <a16:creationId xmlns:a16="http://schemas.microsoft.com/office/drawing/2014/main" id="{00000000-0008-0000-0B00-000053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00" name="Shape 2348">
                  <a:extLst>
                    <a:ext uri="{FF2B5EF4-FFF2-40B4-BE49-F238E27FC236}">
                      <a16:creationId xmlns:a16="http://schemas.microsoft.com/office/drawing/2014/main" id="{00000000-0008-0000-0B00-000054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01" name="Shape 2349">
                  <a:extLst>
                    <a:ext uri="{FF2B5EF4-FFF2-40B4-BE49-F238E27FC236}">
                      <a16:creationId xmlns:a16="http://schemas.microsoft.com/office/drawing/2014/main" id="{00000000-0008-0000-0B00-000055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02" name="Shape 2350">
                  <a:extLst>
                    <a:ext uri="{FF2B5EF4-FFF2-40B4-BE49-F238E27FC236}">
                      <a16:creationId xmlns:a16="http://schemas.microsoft.com/office/drawing/2014/main" id="{00000000-0008-0000-0B00-000056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03" name="Shape 2351">
                  <a:extLst>
                    <a:ext uri="{FF2B5EF4-FFF2-40B4-BE49-F238E27FC236}">
                      <a16:creationId xmlns:a16="http://schemas.microsoft.com/office/drawing/2014/main" id="{00000000-0008-0000-0B00-000057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904" name="Shape 2">
          <a:extLst>
            <a:ext uri="{FF2B5EF4-FFF2-40B4-BE49-F238E27FC236}">
              <a16:creationId xmlns:a16="http://schemas.microsoft.com/office/drawing/2014/main" id="{00000000-0008-0000-0B00-0000580B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2905" name="Shape 2352">
            <a:extLst>
              <a:ext uri="{FF2B5EF4-FFF2-40B4-BE49-F238E27FC236}">
                <a16:creationId xmlns:a16="http://schemas.microsoft.com/office/drawing/2014/main" id="{00000000-0008-0000-0B00-0000590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906" name="Shape 6">
              <a:extLst>
                <a:ext uri="{FF2B5EF4-FFF2-40B4-BE49-F238E27FC236}">
                  <a16:creationId xmlns:a16="http://schemas.microsoft.com/office/drawing/2014/main" id="{00000000-0008-0000-0B00-00005A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07" name="Shape 2353">
              <a:extLst>
                <a:ext uri="{FF2B5EF4-FFF2-40B4-BE49-F238E27FC236}">
                  <a16:creationId xmlns:a16="http://schemas.microsoft.com/office/drawing/2014/main" id="{00000000-0008-0000-0B00-00005B0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908" name="Shape 2354">
                <a:extLst>
                  <a:ext uri="{FF2B5EF4-FFF2-40B4-BE49-F238E27FC236}">
                    <a16:creationId xmlns:a16="http://schemas.microsoft.com/office/drawing/2014/main" id="{00000000-0008-0000-0B00-00005C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09" name="Shape 2355">
                <a:extLst>
                  <a:ext uri="{FF2B5EF4-FFF2-40B4-BE49-F238E27FC236}">
                    <a16:creationId xmlns:a16="http://schemas.microsoft.com/office/drawing/2014/main" id="{00000000-0008-0000-0B00-00005D0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910" name="Shape 2356">
                  <a:extLst>
                    <a:ext uri="{FF2B5EF4-FFF2-40B4-BE49-F238E27FC236}">
                      <a16:creationId xmlns:a16="http://schemas.microsoft.com/office/drawing/2014/main" id="{00000000-0008-0000-0B00-00005E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911" name="Shape 2357">
                  <a:extLst>
                    <a:ext uri="{FF2B5EF4-FFF2-40B4-BE49-F238E27FC236}">
                      <a16:creationId xmlns:a16="http://schemas.microsoft.com/office/drawing/2014/main" id="{00000000-0008-0000-0B00-00005F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12" name="Shape 2358">
                  <a:extLst>
                    <a:ext uri="{FF2B5EF4-FFF2-40B4-BE49-F238E27FC236}">
                      <a16:creationId xmlns:a16="http://schemas.microsoft.com/office/drawing/2014/main" id="{00000000-0008-0000-0B00-000060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13" name="Shape 2359">
                  <a:extLst>
                    <a:ext uri="{FF2B5EF4-FFF2-40B4-BE49-F238E27FC236}">
                      <a16:creationId xmlns:a16="http://schemas.microsoft.com/office/drawing/2014/main" id="{00000000-0008-0000-0B00-000061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14" name="Shape 2360">
                  <a:extLst>
                    <a:ext uri="{FF2B5EF4-FFF2-40B4-BE49-F238E27FC236}">
                      <a16:creationId xmlns:a16="http://schemas.microsoft.com/office/drawing/2014/main" id="{00000000-0008-0000-0B00-000062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15" name="Shape 2361">
                  <a:extLst>
                    <a:ext uri="{FF2B5EF4-FFF2-40B4-BE49-F238E27FC236}">
                      <a16:creationId xmlns:a16="http://schemas.microsoft.com/office/drawing/2014/main" id="{00000000-0008-0000-0B00-000063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16" name="Shape 2362">
                  <a:extLst>
                    <a:ext uri="{FF2B5EF4-FFF2-40B4-BE49-F238E27FC236}">
                      <a16:creationId xmlns:a16="http://schemas.microsoft.com/office/drawing/2014/main" id="{00000000-0008-0000-0B00-000064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917" name="Shape 2">
          <a:extLst>
            <a:ext uri="{FF2B5EF4-FFF2-40B4-BE49-F238E27FC236}">
              <a16:creationId xmlns:a16="http://schemas.microsoft.com/office/drawing/2014/main" id="{00000000-0008-0000-0B00-0000650B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2918" name="Shape 2363">
            <a:extLst>
              <a:ext uri="{FF2B5EF4-FFF2-40B4-BE49-F238E27FC236}">
                <a16:creationId xmlns:a16="http://schemas.microsoft.com/office/drawing/2014/main" id="{00000000-0008-0000-0B00-0000660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919" name="Shape 6">
              <a:extLst>
                <a:ext uri="{FF2B5EF4-FFF2-40B4-BE49-F238E27FC236}">
                  <a16:creationId xmlns:a16="http://schemas.microsoft.com/office/drawing/2014/main" id="{00000000-0008-0000-0B00-000067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20" name="Shape 2364">
              <a:extLst>
                <a:ext uri="{FF2B5EF4-FFF2-40B4-BE49-F238E27FC236}">
                  <a16:creationId xmlns:a16="http://schemas.microsoft.com/office/drawing/2014/main" id="{00000000-0008-0000-0B00-0000680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921" name="Shape 2365">
                <a:extLst>
                  <a:ext uri="{FF2B5EF4-FFF2-40B4-BE49-F238E27FC236}">
                    <a16:creationId xmlns:a16="http://schemas.microsoft.com/office/drawing/2014/main" id="{00000000-0008-0000-0B00-000069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22" name="Shape 2366">
                <a:extLst>
                  <a:ext uri="{FF2B5EF4-FFF2-40B4-BE49-F238E27FC236}">
                    <a16:creationId xmlns:a16="http://schemas.microsoft.com/office/drawing/2014/main" id="{00000000-0008-0000-0B00-00006A0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923" name="Shape 2367">
                  <a:extLst>
                    <a:ext uri="{FF2B5EF4-FFF2-40B4-BE49-F238E27FC236}">
                      <a16:creationId xmlns:a16="http://schemas.microsoft.com/office/drawing/2014/main" id="{00000000-0008-0000-0B00-00006B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924" name="Shape 2368">
                  <a:extLst>
                    <a:ext uri="{FF2B5EF4-FFF2-40B4-BE49-F238E27FC236}">
                      <a16:creationId xmlns:a16="http://schemas.microsoft.com/office/drawing/2014/main" id="{00000000-0008-0000-0B00-00006C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25" name="Shape 2369">
                  <a:extLst>
                    <a:ext uri="{FF2B5EF4-FFF2-40B4-BE49-F238E27FC236}">
                      <a16:creationId xmlns:a16="http://schemas.microsoft.com/office/drawing/2014/main" id="{00000000-0008-0000-0B00-00006D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26" name="Shape 2370">
                  <a:extLst>
                    <a:ext uri="{FF2B5EF4-FFF2-40B4-BE49-F238E27FC236}">
                      <a16:creationId xmlns:a16="http://schemas.microsoft.com/office/drawing/2014/main" id="{00000000-0008-0000-0B00-00006E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27" name="Shape 2371">
                  <a:extLst>
                    <a:ext uri="{FF2B5EF4-FFF2-40B4-BE49-F238E27FC236}">
                      <a16:creationId xmlns:a16="http://schemas.microsoft.com/office/drawing/2014/main" id="{00000000-0008-0000-0B00-00006F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28" name="Shape 2372">
                  <a:extLst>
                    <a:ext uri="{FF2B5EF4-FFF2-40B4-BE49-F238E27FC236}">
                      <a16:creationId xmlns:a16="http://schemas.microsoft.com/office/drawing/2014/main" id="{00000000-0008-0000-0B00-000070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29" name="Shape 2373">
                  <a:extLst>
                    <a:ext uri="{FF2B5EF4-FFF2-40B4-BE49-F238E27FC236}">
                      <a16:creationId xmlns:a16="http://schemas.microsoft.com/office/drawing/2014/main" id="{00000000-0008-0000-0B00-000071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930" name="Shape 2">
          <a:extLst>
            <a:ext uri="{FF2B5EF4-FFF2-40B4-BE49-F238E27FC236}">
              <a16:creationId xmlns:a16="http://schemas.microsoft.com/office/drawing/2014/main" id="{00000000-0008-0000-0B00-0000720B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2931" name="Shape 2374">
            <a:extLst>
              <a:ext uri="{FF2B5EF4-FFF2-40B4-BE49-F238E27FC236}">
                <a16:creationId xmlns:a16="http://schemas.microsoft.com/office/drawing/2014/main" id="{00000000-0008-0000-0B00-0000730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932" name="Shape 6">
              <a:extLst>
                <a:ext uri="{FF2B5EF4-FFF2-40B4-BE49-F238E27FC236}">
                  <a16:creationId xmlns:a16="http://schemas.microsoft.com/office/drawing/2014/main" id="{00000000-0008-0000-0B00-000074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33" name="Shape 2375">
              <a:extLst>
                <a:ext uri="{FF2B5EF4-FFF2-40B4-BE49-F238E27FC236}">
                  <a16:creationId xmlns:a16="http://schemas.microsoft.com/office/drawing/2014/main" id="{00000000-0008-0000-0B00-0000750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934" name="Shape 2376">
                <a:extLst>
                  <a:ext uri="{FF2B5EF4-FFF2-40B4-BE49-F238E27FC236}">
                    <a16:creationId xmlns:a16="http://schemas.microsoft.com/office/drawing/2014/main" id="{00000000-0008-0000-0B00-000076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35" name="Shape 2377">
                <a:extLst>
                  <a:ext uri="{FF2B5EF4-FFF2-40B4-BE49-F238E27FC236}">
                    <a16:creationId xmlns:a16="http://schemas.microsoft.com/office/drawing/2014/main" id="{00000000-0008-0000-0B00-0000770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936" name="Shape 2378">
                  <a:extLst>
                    <a:ext uri="{FF2B5EF4-FFF2-40B4-BE49-F238E27FC236}">
                      <a16:creationId xmlns:a16="http://schemas.microsoft.com/office/drawing/2014/main" id="{00000000-0008-0000-0B00-000078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937" name="Shape 2379">
                  <a:extLst>
                    <a:ext uri="{FF2B5EF4-FFF2-40B4-BE49-F238E27FC236}">
                      <a16:creationId xmlns:a16="http://schemas.microsoft.com/office/drawing/2014/main" id="{00000000-0008-0000-0B00-000079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38" name="Shape 2380">
                  <a:extLst>
                    <a:ext uri="{FF2B5EF4-FFF2-40B4-BE49-F238E27FC236}">
                      <a16:creationId xmlns:a16="http://schemas.microsoft.com/office/drawing/2014/main" id="{00000000-0008-0000-0B00-00007A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39" name="Shape 2381">
                  <a:extLst>
                    <a:ext uri="{FF2B5EF4-FFF2-40B4-BE49-F238E27FC236}">
                      <a16:creationId xmlns:a16="http://schemas.microsoft.com/office/drawing/2014/main" id="{00000000-0008-0000-0B00-00007B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40" name="Shape 2382">
                  <a:extLst>
                    <a:ext uri="{FF2B5EF4-FFF2-40B4-BE49-F238E27FC236}">
                      <a16:creationId xmlns:a16="http://schemas.microsoft.com/office/drawing/2014/main" id="{00000000-0008-0000-0B00-00007C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41" name="Shape 2383">
                  <a:extLst>
                    <a:ext uri="{FF2B5EF4-FFF2-40B4-BE49-F238E27FC236}">
                      <a16:creationId xmlns:a16="http://schemas.microsoft.com/office/drawing/2014/main" id="{00000000-0008-0000-0B00-00007D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42" name="Shape 2384">
                  <a:extLst>
                    <a:ext uri="{FF2B5EF4-FFF2-40B4-BE49-F238E27FC236}">
                      <a16:creationId xmlns:a16="http://schemas.microsoft.com/office/drawing/2014/main" id="{00000000-0008-0000-0B00-00007E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943" name="Shape 2">
          <a:extLst>
            <a:ext uri="{FF2B5EF4-FFF2-40B4-BE49-F238E27FC236}">
              <a16:creationId xmlns:a16="http://schemas.microsoft.com/office/drawing/2014/main" id="{00000000-0008-0000-0B00-00007F0B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2944" name="Shape 2385">
            <a:extLst>
              <a:ext uri="{FF2B5EF4-FFF2-40B4-BE49-F238E27FC236}">
                <a16:creationId xmlns:a16="http://schemas.microsoft.com/office/drawing/2014/main" id="{00000000-0008-0000-0B00-0000800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945" name="Shape 6">
              <a:extLst>
                <a:ext uri="{FF2B5EF4-FFF2-40B4-BE49-F238E27FC236}">
                  <a16:creationId xmlns:a16="http://schemas.microsoft.com/office/drawing/2014/main" id="{00000000-0008-0000-0B00-000081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46" name="Shape 2386">
              <a:extLst>
                <a:ext uri="{FF2B5EF4-FFF2-40B4-BE49-F238E27FC236}">
                  <a16:creationId xmlns:a16="http://schemas.microsoft.com/office/drawing/2014/main" id="{00000000-0008-0000-0B00-0000820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947" name="Shape 2387">
                <a:extLst>
                  <a:ext uri="{FF2B5EF4-FFF2-40B4-BE49-F238E27FC236}">
                    <a16:creationId xmlns:a16="http://schemas.microsoft.com/office/drawing/2014/main" id="{00000000-0008-0000-0B00-000083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48" name="Shape 2388">
                <a:extLst>
                  <a:ext uri="{FF2B5EF4-FFF2-40B4-BE49-F238E27FC236}">
                    <a16:creationId xmlns:a16="http://schemas.microsoft.com/office/drawing/2014/main" id="{00000000-0008-0000-0B00-0000840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949" name="Shape 2389">
                  <a:extLst>
                    <a:ext uri="{FF2B5EF4-FFF2-40B4-BE49-F238E27FC236}">
                      <a16:creationId xmlns:a16="http://schemas.microsoft.com/office/drawing/2014/main" id="{00000000-0008-0000-0B00-000085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950" name="Shape 2390">
                  <a:extLst>
                    <a:ext uri="{FF2B5EF4-FFF2-40B4-BE49-F238E27FC236}">
                      <a16:creationId xmlns:a16="http://schemas.microsoft.com/office/drawing/2014/main" id="{00000000-0008-0000-0B00-000086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51" name="Shape 2391">
                  <a:extLst>
                    <a:ext uri="{FF2B5EF4-FFF2-40B4-BE49-F238E27FC236}">
                      <a16:creationId xmlns:a16="http://schemas.microsoft.com/office/drawing/2014/main" id="{00000000-0008-0000-0B00-000087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52" name="Shape 2392">
                  <a:extLst>
                    <a:ext uri="{FF2B5EF4-FFF2-40B4-BE49-F238E27FC236}">
                      <a16:creationId xmlns:a16="http://schemas.microsoft.com/office/drawing/2014/main" id="{00000000-0008-0000-0B00-000088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53" name="Shape 2393">
                  <a:extLst>
                    <a:ext uri="{FF2B5EF4-FFF2-40B4-BE49-F238E27FC236}">
                      <a16:creationId xmlns:a16="http://schemas.microsoft.com/office/drawing/2014/main" id="{00000000-0008-0000-0B00-000089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54" name="Shape 2394">
                  <a:extLst>
                    <a:ext uri="{FF2B5EF4-FFF2-40B4-BE49-F238E27FC236}">
                      <a16:creationId xmlns:a16="http://schemas.microsoft.com/office/drawing/2014/main" id="{00000000-0008-0000-0B00-00008A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55" name="Shape 2395">
                  <a:extLst>
                    <a:ext uri="{FF2B5EF4-FFF2-40B4-BE49-F238E27FC236}">
                      <a16:creationId xmlns:a16="http://schemas.microsoft.com/office/drawing/2014/main" id="{00000000-0008-0000-0B00-00008B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956" name="Shape 2">
          <a:extLst>
            <a:ext uri="{FF2B5EF4-FFF2-40B4-BE49-F238E27FC236}">
              <a16:creationId xmlns:a16="http://schemas.microsoft.com/office/drawing/2014/main" id="{00000000-0008-0000-0B00-00008C0B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2957" name="Shape 2396">
            <a:extLst>
              <a:ext uri="{FF2B5EF4-FFF2-40B4-BE49-F238E27FC236}">
                <a16:creationId xmlns:a16="http://schemas.microsoft.com/office/drawing/2014/main" id="{00000000-0008-0000-0B00-00008D0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958" name="Shape 6">
              <a:extLst>
                <a:ext uri="{FF2B5EF4-FFF2-40B4-BE49-F238E27FC236}">
                  <a16:creationId xmlns:a16="http://schemas.microsoft.com/office/drawing/2014/main" id="{00000000-0008-0000-0B00-00008E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59" name="Shape 2397">
              <a:extLst>
                <a:ext uri="{FF2B5EF4-FFF2-40B4-BE49-F238E27FC236}">
                  <a16:creationId xmlns:a16="http://schemas.microsoft.com/office/drawing/2014/main" id="{00000000-0008-0000-0B00-00008F0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960" name="Shape 2398">
                <a:extLst>
                  <a:ext uri="{FF2B5EF4-FFF2-40B4-BE49-F238E27FC236}">
                    <a16:creationId xmlns:a16="http://schemas.microsoft.com/office/drawing/2014/main" id="{00000000-0008-0000-0B00-000090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61" name="Shape 2399">
                <a:extLst>
                  <a:ext uri="{FF2B5EF4-FFF2-40B4-BE49-F238E27FC236}">
                    <a16:creationId xmlns:a16="http://schemas.microsoft.com/office/drawing/2014/main" id="{00000000-0008-0000-0B00-0000910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962" name="Shape 2400">
                  <a:extLst>
                    <a:ext uri="{FF2B5EF4-FFF2-40B4-BE49-F238E27FC236}">
                      <a16:creationId xmlns:a16="http://schemas.microsoft.com/office/drawing/2014/main" id="{00000000-0008-0000-0B00-000092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963" name="Shape 2401">
                  <a:extLst>
                    <a:ext uri="{FF2B5EF4-FFF2-40B4-BE49-F238E27FC236}">
                      <a16:creationId xmlns:a16="http://schemas.microsoft.com/office/drawing/2014/main" id="{00000000-0008-0000-0B00-000093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64" name="Shape 2402">
                  <a:extLst>
                    <a:ext uri="{FF2B5EF4-FFF2-40B4-BE49-F238E27FC236}">
                      <a16:creationId xmlns:a16="http://schemas.microsoft.com/office/drawing/2014/main" id="{00000000-0008-0000-0B00-000094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65" name="Shape 2403">
                  <a:extLst>
                    <a:ext uri="{FF2B5EF4-FFF2-40B4-BE49-F238E27FC236}">
                      <a16:creationId xmlns:a16="http://schemas.microsoft.com/office/drawing/2014/main" id="{00000000-0008-0000-0B00-000095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66" name="Shape 2404">
                  <a:extLst>
                    <a:ext uri="{FF2B5EF4-FFF2-40B4-BE49-F238E27FC236}">
                      <a16:creationId xmlns:a16="http://schemas.microsoft.com/office/drawing/2014/main" id="{00000000-0008-0000-0B00-000096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67" name="Shape 2405">
                  <a:extLst>
                    <a:ext uri="{FF2B5EF4-FFF2-40B4-BE49-F238E27FC236}">
                      <a16:creationId xmlns:a16="http://schemas.microsoft.com/office/drawing/2014/main" id="{00000000-0008-0000-0B00-000097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68" name="Shape 2406">
                  <a:extLst>
                    <a:ext uri="{FF2B5EF4-FFF2-40B4-BE49-F238E27FC236}">
                      <a16:creationId xmlns:a16="http://schemas.microsoft.com/office/drawing/2014/main" id="{00000000-0008-0000-0B00-000098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969" name="Shape 2">
          <a:extLst>
            <a:ext uri="{FF2B5EF4-FFF2-40B4-BE49-F238E27FC236}">
              <a16:creationId xmlns:a16="http://schemas.microsoft.com/office/drawing/2014/main" id="{00000000-0008-0000-0B00-0000990B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2970" name="Shape 2407">
            <a:extLst>
              <a:ext uri="{FF2B5EF4-FFF2-40B4-BE49-F238E27FC236}">
                <a16:creationId xmlns:a16="http://schemas.microsoft.com/office/drawing/2014/main" id="{00000000-0008-0000-0B00-00009A0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971" name="Shape 6">
              <a:extLst>
                <a:ext uri="{FF2B5EF4-FFF2-40B4-BE49-F238E27FC236}">
                  <a16:creationId xmlns:a16="http://schemas.microsoft.com/office/drawing/2014/main" id="{00000000-0008-0000-0B00-00009B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72" name="Shape 2408">
              <a:extLst>
                <a:ext uri="{FF2B5EF4-FFF2-40B4-BE49-F238E27FC236}">
                  <a16:creationId xmlns:a16="http://schemas.microsoft.com/office/drawing/2014/main" id="{00000000-0008-0000-0B00-00009C0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973" name="Shape 2409">
                <a:extLst>
                  <a:ext uri="{FF2B5EF4-FFF2-40B4-BE49-F238E27FC236}">
                    <a16:creationId xmlns:a16="http://schemas.microsoft.com/office/drawing/2014/main" id="{00000000-0008-0000-0B00-00009D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74" name="Shape 2410">
                <a:extLst>
                  <a:ext uri="{FF2B5EF4-FFF2-40B4-BE49-F238E27FC236}">
                    <a16:creationId xmlns:a16="http://schemas.microsoft.com/office/drawing/2014/main" id="{00000000-0008-0000-0B00-00009E0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975" name="Shape 2411">
                  <a:extLst>
                    <a:ext uri="{FF2B5EF4-FFF2-40B4-BE49-F238E27FC236}">
                      <a16:creationId xmlns:a16="http://schemas.microsoft.com/office/drawing/2014/main" id="{00000000-0008-0000-0B00-00009F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976" name="Shape 2412">
                  <a:extLst>
                    <a:ext uri="{FF2B5EF4-FFF2-40B4-BE49-F238E27FC236}">
                      <a16:creationId xmlns:a16="http://schemas.microsoft.com/office/drawing/2014/main" id="{00000000-0008-0000-0B00-0000A0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77" name="Shape 2413">
                  <a:extLst>
                    <a:ext uri="{FF2B5EF4-FFF2-40B4-BE49-F238E27FC236}">
                      <a16:creationId xmlns:a16="http://schemas.microsoft.com/office/drawing/2014/main" id="{00000000-0008-0000-0B00-0000A1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78" name="Shape 2414">
                  <a:extLst>
                    <a:ext uri="{FF2B5EF4-FFF2-40B4-BE49-F238E27FC236}">
                      <a16:creationId xmlns:a16="http://schemas.microsoft.com/office/drawing/2014/main" id="{00000000-0008-0000-0B00-0000A2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79" name="Shape 2415">
                  <a:extLst>
                    <a:ext uri="{FF2B5EF4-FFF2-40B4-BE49-F238E27FC236}">
                      <a16:creationId xmlns:a16="http://schemas.microsoft.com/office/drawing/2014/main" id="{00000000-0008-0000-0B00-0000A3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80" name="Shape 2416">
                  <a:extLst>
                    <a:ext uri="{FF2B5EF4-FFF2-40B4-BE49-F238E27FC236}">
                      <a16:creationId xmlns:a16="http://schemas.microsoft.com/office/drawing/2014/main" id="{00000000-0008-0000-0B00-0000A4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81" name="Shape 2417">
                  <a:extLst>
                    <a:ext uri="{FF2B5EF4-FFF2-40B4-BE49-F238E27FC236}">
                      <a16:creationId xmlns:a16="http://schemas.microsoft.com/office/drawing/2014/main" id="{00000000-0008-0000-0B00-0000A5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982" name="Shape 2">
          <a:extLst>
            <a:ext uri="{FF2B5EF4-FFF2-40B4-BE49-F238E27FC236}">
              <a16:creationId xmlns:a16="http://schemas.microsoft.com/office/drawing/2014/main" id="{00000000-0008-0000-0B00-0000A60B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2983" name="Shape 2418">
            <a:extLst>
              <a:ext uri="{FF2B5EF4-FFF2-40B4-BE49-F238E27FC236}">
                <a16:creationId xmlns:a16="http://schemas.microsoft.com/office/drawing/2014/main" id="{00000000-0008-0000-0B00-0000A70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984" name="Shape 6">
              <a:extLst>
                <a:ext uri="{FF2B5EF4-FFF2-40B4-BE49-F238E27FC236}">
                  <a16:creationId xmlns:a16="http://schemas.microsoft.com/office/drawing/2014/main" id="{00000000-0008-0000-0B00-0000A8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85" name="Shape 2419">
              <a:extLst>
                <a:ext uri="{FF2B5EF4-FFF2-40B4-BE49-F238E27FC236}">
                  <a16:creationId xmlns:a16="http://schemas.microsoft.com/office/drawing/2014/main" id="{00000000-0008-0000-0B00-0000A90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986" name="Shape 2420">
                <a:extLst>
                  <a:ext uri="{FF2B5EF4-FFF2-40B4-BE49-F238E27FC236}">
                    <a16:creationId xmlns:a16="http://schemas.microsoft.com/office/drawing/2014/main" id="{00000000-0008-0000-0B00-0000AA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87" name="Shape 2421">
                <a:extLst>
                  <a:ext uri="{FF2B5EF4-FFF2-40B4-BE49-F238E27FC236}">
                    <a16:creationId xmlns:a16="http://schemas.microsoft.com/office/drawing/2014/main" id="{00000000-0008-0000-0B00-0000AB0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988" name="Shape 2422">
                  <a:extLst>
                    <a:ext uri="{FF2B5EF4-FFF2-40B4-BE49-F238E27FC236}">
                      <a16:creationId xmlns:a16="http://schemas.microsoft.com/office/drawing/2014/main" id="{00000000-0008-0000-0B00-0000AC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989" name="Shape 2423">
                  <a:extLst>
                    <a:ext uri="{FF2B5EF4-FFF2-40B4-BE49-F238E27FC236}">
                      <a16:creationId xmlns:a16="http://schemas.microsoft.com/office/drawing/2014/main" id="{00000000-0008-0000-0B00-0000AD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90" name="Shape 2424">
                  <a:extLst>
                    <a:ext uri="{FF2B5EF4-FFF2-40B4-BE49-F238E27FC236}">
                      <a16:creationId xmlns:a16="http://schemas.microsoft.com/office/drawing/2014/main" id="{00000000-0008-0000-0B00-0000AE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91" name="Shape 2425">
                  <a:extLst>
                    <a:ext uri="{FF2B5EF4-FFF2-40B4-BE49-F238E27FC236}">
                      <a16:creationId xmlns:a16="http://schemas.microsoft.com/office/drawing/2014/main" id="{00000000-0008-0000-0B00-0000AF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92" name="Shape 2426">
                  <a:extLst>
                    <a:ext uri="{FF2B5EF4-FFF2-40B4-BE49-F238E27FC236}">
                      <a16:creationId xmlns:a16="http://schemas.microsoft.com/office/drawing/2014/main" id="{00000000-0008-0000-0B00-0000B0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93" name="Shape 2427">
                  <a:extLst>
                    <a:ext uri="{FF2B5EF4-FFF2-40B4-BE49-F238E27FC236}">
                      <a16:creationId xmlns:a16="http://schemas.microsoft.com/office/drawing/2014/main" id="{00000000-0008-0000-0B00-0000B1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94" name="Shape 2428">
                  <a:extLst>
                    <a:ext uri="{FF2B5EF4-FFF2-40B4-BE49-F238E27FC236}">
                      <a16:creationId xmlns:a16="http://schemas.microsoft.com/office/drawing/2014/main" id="{00000000-0008-0000-0B00-0000B2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995" name="Shape 2">
          <a:extLst>
            <a:ext uri="{FF2B5EF4-FFF2-40B4-BE49-F238E27FC236}">
              <a16:creationId xmlns:a16="http://schemas.microsoft.com/office/drawing/2014/main" id="{00000000-0008-0000-0B00-0000B30B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2996" name="Shape 2429">
            <a:extLst>
              <a:ext uri="{FF2B5EF4-FFF2-40B4-BE49-F238E27FC236}">
                <a16:creationId xmlns:a16="http://schemas.microsoft.com/office/drawing/2014/main" id="{00000000-0008-0000-0B00-0000B40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997" name="Shape 6">
              <a:extLst>
                <a:ext uri="{FF2B5EF4-FFF2-40B4-BE49-F238E27FC236}">
                  <a16:creationId xmlns:a16="http://schemas.microsoft.com/office/drawing/2014/main" id="{00000000-0008-0000-0B00-0000B5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98" name="Shape 2430">
              <a:extLst>
                <a:ext uri="{FF2B5EF4-FFF2-40B4-BE49-F238E27FC236}">
                  <a16:creationId xmlns:a16="http://schemas.microsoft.com/office/drawing/2014/main" id="{00000000-0008-0000-0B00-0000B60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999" name="Shape 2431">
                <a:extLst>
                  <a:ext uri="{FF2B5EF4-FFF2-40B4-BE49-F238E27FC236}">
                    <a16:creationId xmlns:a16="http://schemas.microsoft.com/office/drawing/2014/main" id="{00000000-0008-0000-0B00-0000B7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000" name="Shape 2432">
                <a:extLst>
                  <a:ext uri="{FF2B5EF4-FFF2-40B4-BE49-F238E27FC236}">
                    <a16:creationId xmlns:a16="http://schemas.microsoft.com/office/drawing/2014/main" id="{00000000-0008-0000-0B00-0000B80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001" name="Shape 2433">
                  <a:extLst>
                    <a:ext uri="{FF2B5EF4-FFF2-40B4-BE49-F238E27FC236}">
                      <a16:creationId xmlns:a16="http://schemas.microsoft.com/office/drawing/2014/main" id="{00000000-0008-0000-0B00-0000B9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002" name="Shape 2434">
                  <a:extLst>
                    <a:ext uri="{FF2B5EF4-FFF2-40B4-BE49-F238E27FC236}">
                      <a16:creationId xmlns:a16="http://schemas.microsoft.com/office/drawing/2014/main" id="{00000000-0008-0000-0B00-0000BA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03" name="Shape 2435">
                  <a:extLst>
                    <a:ext uri="{FF2B5EF4-FFF2-40B4-BE49-F238E27FC236}">
                      <a16:creationId xmlns:a16="http://schemas.microsoft.com/office/drawing/2014/main" id="{00000000-0008-0000-0B00-0000BB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04" name="Shape 2436">
                  <a:extLst>
                    <a:ext uri="{FF2B5EF4-FFF2-40B4-BE49-F238E27FC236}">
                      <a16:creationId xmlns:a16="http://schemas.microsoft.com/office/drawing/2014/main" id="{00000000-0008-0000-0B00-0000BC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05" name="Shape 2437">
                  <a:extLst>
                    <a:ext uri="{FF2B5EF4-FFF2-40B4-BE49-F238E27FC236}">
                      <a16:creationId xmlns:a16="http://schemas.microsoft.com/office/drawing/2014/main" id="{00000000-0008-0000-0B00-0000BD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06" name="Shape 2438">
                  <a:extLst>
                    <a:ext uri="{FF2B5EF4-FFF2-40B4-BE49-F238E27FC236}">
                      <a16:creationId xmlns:a16="http://schemas.microsoft.com/office/drawing/2014/main" id="{00000000-0008-0000-0B00-0000BE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07" name="Shape 2439">
                  <a:extLst>
                    <a:ext uri="{FF2B5EF4-FFF2-40B4-BE49-F238E27FC236}">
                      <a16:creationId xmlns:a16="http://schemas.microsoft.com/office/drawing/2014/main" id="{00000000-0008-0000-0B00-0000BF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008" name="Shape 2">
          <a:extLst>
            <a:ext uri="{FF2B5EF4-FFF2-40B4-BE49-F238E27FC236}">
              <a16:creationId xmlns:a16="http://schemas.microsoft.com/office/drawing/2014/main" id="{00000000-0008-0000-0B00-0000C00B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3009" name="Shape 2440">
            <a:extLst>
              <a:ext uri="{FF2B5EF4-FFF2-40B4-BE49-F238E27FC236}">
                <a16:creationId xmlns:a16="http://schemas.microsoft.com/office/drawing/2014/main" id="{00000000-0008-0000-0B00-0000C10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010" name="Shape 6">
              <a:extLst>
                <a:ext uri="{FF2B5EF4-FFF2-40B4-BE49-F238E27FC236}">
                  <a16:creationId xmlns:a16="http://schemas.microsoft.com/office/drawing/2014/main" id="{00000000-0008-0000-0B00-0000C2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011" name="Shape 2441">
              <a:extLst>
                <a:ext uri="{FF2B5EF4-FFF2-40B4-BE49-F238E27FC236}">
                  <a16:creationId xmlns:a16="http://schemas.microsoft.com/office/drawing/2014/main" id="{00000000-0008-0000-0B00-0000C30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012" name="Shape 2442">
                <a:extLst>
                  <a:ext uri="{FF2B5EF4-FFF2-40B4-BE49-F238E27FC236}">
                    <a16:creationId xmlns:a16="http://schemas.microsoft.com/office/drawing/2014/main" id="{00000000-0008-0000-0B00-0000C4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013" name="Shape 2443">
                <a:extLst>
                  <a:ext uri="{FF2B5EF4-FFF2-40B4-BE49-F238E27FC236}">
                    <a16:creationId xmlns:a16="http://schemas.microsoft.com/office/drawing/2014/main" id="{00000000-0008-0000-0B00-0000C50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014" name="Shape 2444">
                  <a:extLst>
                    <a:ext uri="{FF2B5EF4-FFF2-40B4-BE49-F238E27FC236}">
                      <a16:creationId xmlns:a16="http://schemas.microsoft.com/office/drawing/2014/main" id="{00000000-0008-0000-0B00-0000C6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015" name="Shape 2445">
                  <a:extLst>
                    <a:ext uri="{FF2B5EF4-FFF2-40B4-BE49-F238E27FC236}">
                      <a16:creationId xmlns:a16="http://schemas.microsoft.com/office/drawing/2014/main" id="{00000000-0008-0000-0B00-0000C7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16" name="Shape 2446">
                  <a:extLst>
                    <a:ext uri="{FF2B5EF4-FFF2-40B4-BE49-F238E27FC236}">
                      <a16:creationId xmlns:a16="http://schemas.microsoft.com/office/drawing/2014/main" id="{00000000-0008-0000-0B00-0000C8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17" name="Shape 2447">
                  <a:extLst>
                    <a:ext uri="{FF2B5EF4-FFF2-40B4-BE49-F238E27FC236}">
                      <a16:creationId xmlns:a16="http://schemas.microsoft.com/office/drawing/2014/main" id="{00000000-0008-0000-0B00-0000C9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18" name="Shape 2448">
                  <a:extLst>
                    <a:ext uri="{FF2B5EF4-FFF2-40B4-BE49-F238E27FC236}">
                      <a16:creationId xmlns:a16="http://schemas.microsoft.com/office/drawing/2014/main" id="{00000000-0008-0000-0B00-0000CA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19" name="Shape 2449">
                  <a:extLst>
                    <a:ext uri="{FF2B5EF4-FFF2-40B4-BE49-F238E27FC236}">
                      <a16:creationId xmlns:a16="http://schemas.microsoft.com/office/drawing/2014/main" id="{00000000-0008-0000-0B00-0000CB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20" name="Shape 2450">
                  <a:extLst>
                    <a:ext uri="{FF2B5EF4-FFF2-40B4-BE49-F238E27FC236}">
                      <a16:creationId xmlns:a16="http://schemas.microsoft.com/office/drawing/2014/main" id="{00000000-0008-0000-0B00-0000CC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021" name="Shape 2">
          <a:extLst>
            <a:ext uri="{FF2B5EF4-FFF2-40B4-BE49-F238E27FC236}">
              <a16:creationId xmlns:a16="http://schemas.microsoft.com/office/drawing/2014/main" id="{00000000-0008-0000-0B00-0000CD0B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3022" name="Shape 2451">
            <a:extLst>
              <a:ext uri="{FF2B5EF4-FFF2-40B4-BE49-F238E27FC236}">
                <a16:creationId xmlns:a16="http://schemas.microsoft.com/office/drawing/2014/main" id="{00000000-0008-0000-0B00-0000CE0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023" name="Shape 6">
              <a:extLst>
                <a:ext uri="{FF2B5EF4-FFF2-40B4-BE49-F238E27FC236}">
                  <a16:creationId xmlns:a16="http://schemas.microsoft.com/office/drawing/2014/main" id="{00000000-0008-0000-0B00-0000CF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024" name="Shape 2452">
              <a:extLst>
                <a:ext uri="{FF2B5EF4-FFF2-40B4-BE49-F238E27FC236}">
                  <a16:creationId xmlns:a16="http://schemas.microsoft.com/office/drawing/2014/main" id="{00000000-0008-0000-0B00-0000D00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025" name="Shape 2453">
                <a:extLst>
                  <a:ext uri="{FF2B5EF4-FFF2-40B4-BE49-F238E27FC236}">
                    <a16:creationId xmlns:a16="http://schemas.microsoft.com/office/drawing/2014/main" id="{00000000-0008-0000-0B00-0000D1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026" name="Shape 2454">
                <a:extLst>
                  <a:ext uri="{FF2B5EF4-FFF2-40B4-BE49-F238E27FC236}">
                    <a16:creationId xmlns:a16="http://schemas.microsoft.com/office/drawing/2014/main" id="{00000000-0008-0000-0B00-0000D20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027" name="Shape 2455">
                  <a:extLst>
                    <a:ext uri="{FF2B5EF4-FFF2-40B4-BE49-F238E27FC236}">
                      <a16:creationId xmlns:a16="http://schemas.microsoft.com/office/drawing/2014/main" id="{00000000-0008-0000-0B00-0000D3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028" name="Shape 2456">
                  <a:extLst>
                    <a:ext uri="{FF2B5EF4-FFF2-40B4-BE49-F238E27FC236}">
                      <a16:creationId xmlns:a16="http://schemas.microsoft.com/office/drawing/2014/main" id="{00000000-0008-0000-0B00-0000D4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29" name="Shape 2457">
                  <a:extLst>
                    <a:ext uri="{FF2B5EF4-FFF2-40B4-BE49-F238E27FC236}">
                      <a16:creationId xmlns:a16="http://schemas.microsoft.com/office/drawing/2014/main" id="{00000000-0008-0000-0B00-0000D5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30" name="Shape 2458">
                  <a:extLst>
                    <a:ext uri="{FF2B5EF4-FFF2-40B4-BE49-F238E27FC236}">
                      <a16:creationId xmlns:a16="http://schemas.microsoft.com/office/drawing/2014/main" id="{00000000-0008-0000-0B00-0000D6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31" name="Shape 2459">
                  <a:extLst>
                    <a:ext uri="{FF2B5EF4-FFF2-40B4-BE49-F238E27FC236}">
                      <a16:creationId xmlns:a16="http://schemas.microsoft.com/office/drawing/2014/main" id="{00000000-0008-0000-0B00-0000D7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32" name="Shape 2460">
                  <a:extLst>
                    <a:ext uri="{FF2B5EF4-FFF2-40B4-BE49-F238E27FC236}">
                      <a16:creationId xmlns:a16="http://schemas.microsoft.com/office/drawing/2014/main" id="{00000000-0008-0000-0B00-0000D8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33" name="Shape 2461">
                  <a:extLst>
                    <a:ext uri="{FF2B5EF4-FFF2-40B4-BE49-F238E27FC236}">
                      <a16:creationId xmlns:a16="http://schemas.microsoft.com/office/drawing/2014/main" id="{00000000-0008-0000-0B00-0000D9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034" name="Shape 2">
          <a:extLst>
            <a:ext uri="{FF2B5EF4-FFF2-40B4-BE49-F238E27FC236}">
              <a16:creationId xmlns:a16="http://schemas.microsoft.com/office/drawing/2014/main" id="{00000000-0008-0000-0B00-0000DA0B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3035" name="Shape 2462">
            <a:extLst>
              <a:ext uri="{FF2B5EF4-FFF2-40B4-BE49-F238E27FC236}">
                <a16:creationId xmlns:a16="http://schemas.microsoft.com/office/drawing/2014/main" id="{00000000-0008-0000-0B00-0000DB0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036" name="Shape 6">
              <a:extLst>
                <a:ext uri="{FF2B5EF4-FFF2-40B4-BE49-F238E27FC236}">
                  <a16:creationId xmlns:a16="http://schemas.microsoft.com/office/drawing/2014/main" id="{00000000-0008-0000-0B00-0000DC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037" name="Shape 2463">
              <a:extLst>
                <a:ext uri="{FF2B5EF4-FFF2-40B4-BE49-F238E27FC236}">
                  <a16:creationId xmlns:a16="http://schemas.microsoft.com/office/drawing/2014/main" id="{00000000-0008-0000-0B00-0000DD0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038" name="Shape 2464">
                <a:extLst>
                  <a:ext uri="{FF2B5EF4-FFF2-40B4-BE49-F238E27FC236}">
                    <a16:creationId xmlns:a16="http://schemas.microsoft.com/office/drawing/2014/main" id="{00000000-0008-0000-0B00-0000DE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039" name="Shape 2465">
                <a:extLst>
                  <a:ext uri="{FF2B5EF4-FFF2-40B4-BE49-F238E27FC236}">
                    <a16:creationId xmlns:a16="http://schemas.microsoft.com/office/drawing/2014/main" id="{00000000-0008-0000-0B00-0000DF0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040" name="Shape 2466">
                  <a:extLst>
                    <a:ext uri="{FF2B5EF4-FFF2-40B4-BE49-F238E27FC236}">
                      <a16:creationId xmlns:a16="http://schemas.microsoft.com/office/drawing/2014/main" id="{00000000-0008-0000-0B00-0000E0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041" name="Shape 2467">
                  <a:extLst>
                    <a:ext uri="{FF2B5EF4-FFF2-40B4-BE49-F238E27FC236}">
                      <a16:creationId xmlns:a16="http://schemas.microsoft.com/office/drawing/2014/main" id="{00000000-0008-0000-0B00-0000E1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42" name="Shape 2468">
                  <a:extLst>
                    <a:ext uri="{FF2B5EF4-FFF2-40B4-BE49-F238E27FC236}">
                      <a16:creationId xmlns:a16="http://schemas.microsoft.com/office/drawing/2014/main" id="{00000000-0008-0000-0B00-0000E2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43" name="Shape 2469">
                  <a:extLst>
                    <a:ext uri="{FF2B5EF4-FFF2-40B4-BE49-F238E27FC236}">
                      <a16:creationId xmlns:a16="http://schemas.microsoft.com/office/drawing/2014/main" id="{00000000-0008-0000-0B00-0000E3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44" name="Shape 2470">
                  <a:extLst>
                    <a:ext uri="{FF2B5EF4-FFF2-40B4-BE49-F238E27FC236}">
                      <a16:creationId xmlns:a16="http://schemas.microsoft.com/office/drawing/2014/main" id="{00000000-0008-0000-0B00-0000E4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45" name="Shape 2471">
                  <a:extLst>
                    <a:ext uri="{FF2B5EF4-FFF2-40B4-BE49-F238E27FC236}">
                      <a16:creationId xmlns:a16="http://schemas.microsoft.com/office/drawing/2014/main" id="{00000000-0008-0000-0B00-0000E5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46" name="Shape 2472">
                  <a:extLst>
                    <a:ext uri="{FF2B5EF4-FFF2-40B4-BE49-F238E27FC236}">
                      <a16:creationId xmlns:a16="http://schemas.microsoft.com/office/drawing/2014/main" id="{00000000-0008-0000-0B00-0000E6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047" name="Shape 2">
          <a:extLst>
            <a:ext uri="{FF2B5EF4-FFF2-40B4-BE49-F238E27FC236}">
              <a16:creationId xmlns:a16="http://schemas.microsoft.com/office/drawing/2014/main" id="{00000000-0008-0000-0B00-0000E70B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3048" name="Shape 2473">
            <a:extLst>
              <a:ext uri="{FF2B5EF4-FFF2-40B4-BE49-F238E27FC236}">
                <a16:creationId xmlns:a16="http://schemas.microsoft.com/office/drawing/2014/main" id="{00000000-0008-0000-0B00-0000E80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049" name="Shape 6">
              <a:extLst>
                <a:ext uri="{FF2B5EF4-FFF2-40B4-BE49-F238E27FC236}">
                  <a16:creationId xmlns:a16="http://schemas.microsoft.com/office/drawing/2014/main" id="{00000000-0008-0000-0B00-0000E9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050" name="Shape 2474">
              <a:extLst>
                <a:ext uri="{FF2B5EF4-FFF2-40B4-BE49-F238E27FC236}">
                  <a16:creationId xmlns:a16="http://schemas.microsoft.com/office/drawing/2014/main" id="{00000000-0008-0000-0B00-0000EA0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051" name="Shape 2475">
                <a:extLst>
                  <a:ext uri="{FF2B5EF4-FFF2-40B4-BE49-F238E27FC236}">
                    <a16:creationId xmlns:a16="http://schemas.microsoft.com/office/drawing/2014/main" id="{00000000-0008-0000-0B00-0000EB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052" name="Shape 2476">
                <a:extLst>
                  <a:ext uri="{FF2B5EF4-FFF2-40B4-BE49-F238E27FC236}">
                    <a16:creationId xmlns:a16="http://schemas.microsoft.com/office/drawing/2014/main" id="{00000000-0008-0000-0B00-0000EC0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053" name="Shape 2477">
                  <a:extLst>
                    <a:ext uri="{FF2B5EF4-FFF2-40B4-BE49-F238E27FC236}">
                      <a16:creationId xmlns:a16="http://schemas.microsoft.com/office/drawing/2014/main" id="{00000000-0008-0000-0B00-0000ED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054" name="Shape 2478">
                  <a:extLst>
                    <a:ext uri="{FF2B5EF4-FFF2-40B4-BE49-F238E27FC236}">
                      <a16:creationId xmlns:a16="http://schemas.microsoft.com/office/drawing/2014/main" id="{00000000-0008-0000-0B00-0000EE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55" name="Shape 2479">
                  <a:extLst>
                    <a:ext uri="{FF2B5EF4-FFF2-40B4-BE49-F238E27FC236}">
                      <a16:creationId xmlns:a16="http://schemas.microsoft.com/office/drawing/2014/main" id="{00000000-0008-0000-0B00-0000EF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56" name="Shape 2480">
                  <a:extLst>
                    <a:ext uri="{FF2B5EF4-FFF2-40B4-BE49-F238E27FC236}">
                      <a16:creationId xmlns:a16="http://schemas.microsoft.com/office/drawing/2014/main" id="{00000000-0008-0000-0B00-0000F0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57" name="Shape 2481">
                  <a:extLst>
                    <a:ext uri="{FF2B5EF4-FFF2-40B4-BE49-F238E27FC236}">
                      <a16:creationId xmlns:a16="http://schemas.microsoft.com/office/drawing/2014/main" id="{00000000-0008-0000-0B00-0000F1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58" name="Shape 2482">
                  <a:extLst>
                    <a:ext uri="{FF2B5EF4-FFF2-40B4-BE49-F238E27FC236}">
                      <a16:creationId xmlns:a16="http://schemas.microsoft.com/office/drawing/2014/main" id="{00000000-0008-0000-0B00-0000F2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59" name="Shape 2483">
                  <a:extLst>
                    <a:ext uri="{FF2B5EF4-FFF2-40B4-BE49-F238E27FC236}">
                      <a16:creationId xmlns:a16="http://schemas.microsoft.com/office/drawing/2014/main" id="{00000000-0008-0000-0B00-0000F3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060" name="Shape 2">
          <a:extLst>
            <a:ext uri="{FF2B5EF4-FFF2-40B4-BE49-F238E27FC236}">
              <a16:creationId xmlns:a16="http://schemas.microsoft.com/office/drawing/2014/main" id="{00000000-0008-0000-0B00-0000F40B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3061" name="Shape 2484">
            <a:extLst>
              <a:ext uri="{FF2B5EF4-FFF2-40B4-BE49-F238E27FC236}">
                <a16:creationId xmlns:a16="http://schemas.microsoft.com/office/drawing/2014/main" id="{00000000-0008-0000-0B00-0000F50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062" name="Shape 6">
              <a:extLst>
                <a:ext uri="{FF2B5EF4-FFF2-40B4-BE49-F238E27FC236}">
                  <a16:creationId xmlns:a16="http://schemas.microsoft.com/office/drawing/2014/main" id="{00000000-0008-0000-0B00-0000F6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063" name="Shape 2485">
              <a:extLst>
                <a:ext uri="{FF2B5EF4-FFF2-40B4-BE49-F238E27FC236}">
                  <a16:creationId xmlns:a16="http://schemas.microsoft.com/office/drawing/2014/main" id="{00000000-0008-0000-0B00-0000F70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064" name="Shape 2486">
                <a:extLst>
                  <a:ext uri="{FF2B5EF4-FFF2-40B4-BE49-F238E27FC236}">
                    <a16:creationId xmlns:a16="http://schemas.microsoft.com/office/drawing/2014/main" id="{00000000-0008-0000-0B00-0000F8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065" name="Shape 2487">
                <a:extLst>
                  <a:ext uri="{FF2B5EF4-FFF2-40B4-BE49-F238E27FC236}">
                    <a16:creationId xmlns:a16="http://schemas.microsoft.com/office/drawing/2014/main" id="{00000000-0008-0000-0B00-0000F90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066" name="Shape 2488">
                  <a:extLst>
                    <a:ext uri="{FF2B5EF4-FFF2-40B4-BE49-F238E27FC236}">
                      <a16:creationId xmlns:a16="http://schemas.microsoft.com/office/drawing/2014/main" id="{00000000-0008-0000-0B00-0000FA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067" name="Shape 2489">
                  <a:extLst>
                    <a:ext uri="{FF2B5EF4-FFF2-40B4-BE49-F238E27FC236}">
                      <a16:creationId xmlns:a16="http://schemas.microsoft.com/office/drawing/2014/main" id="{00000000-0008-0000-0B00-0000FB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68" name="Shape 2490">
                  <a:extLst>
                    <a:ext uri="{FF2B5EF4-FFF2-40B4-BE49-F238E27FC236}">
                      <a16:creationId xmlns:a16="http://schemas.microsoft.com/office/drawing/2014/main" id="{00000000-0008-0000-0B00-0000FC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69" name="Shape 2491">
                  <a:extLst>
                    <a:ext uri="{FF2B5EF4-FFF2-40B4-BE49-F238E27FC236}">
                      <a16:creationId xmlns:a16="http://schemas.microsoft.com/office/drawing/2014/main" id="{00000000-0008-0000-0B00-0000FD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70" name="Shape 2492">
                  <a:extLst>
                    <a:ext uri="{FF2B5EF4-FFF2-40B4-BE49-F238E27FC236}">
                      <a16:creationId xmlns:a16="http://schemas.microsoft.com/office/drawing/2014/main" id="{00000000-0008-0000-0B00-0000FE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71" name="Shape 2493">
                  <a:extLst>
                    <a:ext uri="{FF2B5EF4-FFF2-40B4-BE49-F238E27FC236}">
                      <a16:creationId xmlns:a16="http://schemas.microsoft.com/office/drawing/2014/main" id="{00000000-0008-0000-0B00-0000FF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72" name="Shape 2494">
                  <a:extLst>
                    <a:ext uri="{FF2B5EF4-FFF2-40B4-BE49-F238E27FC236}">
                      <a16:creationId xmlns:a16="http://schemas.microsoft.com/office/drawing/2014/main" id="{00000000-0008-0000-0B00-000000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073" name="Shape 2">
          <a:extLst>
            <a:ext uri="{FF2B5EF4-FFF2-40B4-BE49-F238E27FC236}">
              <a16:creationId xmlns:a16="http://schemas.microsoft.com/office/drawing/2014/main" id="{00000000-0008-0000-0B00-0000010C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3074" name="Shape 2495">
            <a:extLst>
              <a:ext uri="{FF2B5EF4-FFF2-40B4-BE49-F238E27FC236}">
                <a16:creationId xmlns:a16="http://schemas.microsoft.com/office/drawing/2014/main" id="{00000000-0008-0000-0B00-0000020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075" name="Shape 6">
              <a:extLst>
                <a:ext uri="{FF2B5EF4-FFF2-40B4-BE49-F238E27FC236}">
                  <a16:creationId xmlns:a16="http://schemas.microsoft.com/office/drawing/2014/main" id="{00000000-0008-0000-0B00-000003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076" name="Shape 2496">
              <a:extLst>
                <a:ext uri="{FF2B5EF4-FFF2-40B4-BE49-F238E27FC236}">
                  <a16:creationId xmlns:a16="http://schemas.microsoft.com/office/drawing/2014/main" id="{00000000-0008-0000-0B00-0000040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077" name="Shape 2497">
                <a:extLst>
                  <a:ext uri="{FF2B5EF4-FFF2-40B4-BE49-F238E27FC236}">
                    <a16:creationId xmlns:a16="http://schemas.microsoft.com/office/drawing/2014/main" id="{00000000-0008-0000-0B00-000005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078" name="Shape 2498">
                <a:extLst>
                  <a:ext uri="{FF2B5EF4-FFF2-40B4-BE49-F238E27FC236}">
                    <a16:creationId xmlns:a16="http://schemas.microsoft.com/office/drawing/2014/main" id="{00000000-0008-0000-0B00-0000060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079" name="Shape 2499">
                  <a:extLst>
                    <a:ext uri="{FF2B5EF4-FFF2-40B4-BE49-F238E27FC236}">
                      <a16:creationId xmlns:a16="http://schemas.microsoft.com/office/drawing/2014/main" id="{00000000-0008-0000-0B00-000007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080" name="Shape 2500">
                  <a:extLst>
                    <a:ext uri="{FF2B5EF4-FFF2-40B4-BE49-F238E27FC236}">
                      <a16:creationId xmlns:a16="http://schemas.microsoft.com/office/drawing/2014/main" id="{00000000-0008-0000-0B00-000008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81" name="Shape 2501">
                  <a:extLst>
                    <a:ext uri="{FF2B5EF4-FFF2-40B4-BE49-F238E27FC236}">
                      <a16:creationId xmlns:a16="http://schemas.microsoft.com/office/drawing/2014/main" id="{00000000-0008-0000-0B00-000009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82" name="Shape 2502">
                  <a:extLst>
                    <a:ext uri="{FF2B5EF4-FFF2-40B4-BE49-F238E27FC236}">
                      <a16:creationId xmlns:a16="http://schemas.microsoft.com/office/drawing/2014/main" id="{00000000-0008-0000-0B00-00000A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83" name="Shape 2503">
                  <a:extLst>
                    <a:ext uri="{FF2B5EF4-FFF2-40B4-BE49-F238E27FC236}">
                      <a16:creationId xmlns:a16="http://schemas.microsoft.com/office/drawing/2014/main" id="{00000000-0008-0000-0B00-00000B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84" name="Shape 2504">
                  <a:extLst>
                    <a:ext uri="{FF2B5EF4-FFF2-40B4-BE49-F238E27FC236}">
                      <a16:creationId xmlns:a16="http://schemas.microsoft.com/office/drawing/2014/main" id="{00000000-0008-0000-0B00-00000C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85" name="Shape 2505">
                  <a:extLst>
                    <a:ext uri="{FF2B5EF4-FFF2-40B4-BE49-F238E27FC236}">
                      <a16:creationId xmlns:a16="http://schemas.microsoft.com/office/drawing/2014/main" id="{00000000-0008-0000-0B00-00000D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086" name="Shape 2">
          <a:extLst>
            <a:ext uri="{FF2B5EF4-FFF2-40B4-BE49-F238E27FC236}">
              <a16:creationId xmlns:a16="http://schemas.microsoft.com/office/drawing/2014/main" id="{00000000-0008-0000-0B00-00000E0C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3087" name="Shape 2506">
            <a:extLst>
              <a:ext uri="{FF2B5EF4-FFF2-40B4-BE49-F238E27FC236}">
                <a16:creationId xmlns:a16="http://schemas.microsoft.com/office/drawing/2014/main" id="{00000000-0008-0000-0B00-00000F0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088" name="Shape 6">
              <a:extLst>
                <a:ext uri="{FF2B5EF4-FFF2-40B4-BE49-F238E27FC236}">
                  <a16:creationId xmlns:a16="http://schemas.microsoft.com/office/drawing/2014/main" id="{00000000-0008-0000-0B00-000010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089" name="Shape 2507">
              <a:extLst>
                <a:ext uri="{FF2B5EF4-FFF2-40B4-BE49-F238E27FC236}">
                  <a16:creationId xmlns:a16="http://schemas.microsoft.com/office/drawing/2014/main" id="{00000000-0008-0000-0B00-0000110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090" name="Shape 2508">
                <a:extLst>
                  <a:ext uri="{FF2B5EF4-FFF2-40B4-BE49-F238E27FC236}">
                    <a16:creationId xmlns:a16="http://schemas.microsoft.com/office/drawing/2014/main" id="{00000000-0008-0000-0B00-000012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091" name="Shape 2509">
                <a:extLst>
                  <a:ext uri="{FF2B5EF4-FFF2-40B4-BE49-F238E27FC236}">
                    <a16:creationId xmlns:a16="http://schemas.microsoft.com/office/drawing/2014/main" id="{00000000-0008-0000-0B00-0000130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092" name="Shape 2510">
                  <a:extLst>
                    <a:ext uri="{FF2B5EF4-FFF2-40B4-BE49-F238E27FC236}">
                      <a16:creationId xmlns:a16="http://schemas.microsoft.com/office/drawing/2014/main" id="{00000000-0008-0000-0B00-000014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093" name="Shape 2511">
                  <a:extLst>
                    <a:ext uri="{FF2B5EF4-FFF2-40B4-BE49-F238E27FC236}">
                      <a16:creationId xmlns:a16="http://schemas.microsoft.com/office/drawing/2014/main" id="{00000000-0008-0000-0B00-000015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94" name="Shape 2512">
                  <a:extLst>
                    <a:ext uri="{FF2B5EF4-FFF2-40B4-BE49-F238E27FC236}">
                      <a16:creationId xmlns:a16="http://schemas.microsoft.com/office/drawing/2014/main" id="{00000000-0008-0000-0B00-000016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95" name="Shape 2513">
                  <a:extLst>
                    <a:ext uri="{FF2B5EF4-FFF2-40B4-BE49-F238E27FC236}">
                      <a16:creationId xmlns:a16="http://schemas.microsoft.com/office/drawing/2014/main" id="{00000000-0008-0000-0B00-000017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96" name="Shape 2514">
                  <a:extLst>
                    <a:ext uri="{FF2B5EF4-FFF2-40B4-BE49-F238E27FC236}">
                      <a16:creationId xmlns:a16="http://schemas.microsoft.com/office/drawing/2014/main" id="{00000000-0008-0000-0B00-000018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97" name="Shape 2515">
                  <a:extLst>
                    <a:ext uri="{FF2B5EF4-FFF2-40B4-BE49-F238E27FC236}">
                      <a16:creationId xmlns:a16="http://schemas.microsoft.com/office/drawing/2014/main" id="{00000000-0008-0000-0B00-000019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98" name="Shape 2516">
                  <a:extLst>
                    <a:ext uri="{FF2B5EF4-FFF2-40B4-BE49-F238E27FC236}">
                      <a16:creationId xmlns:a16="http://schemas.microsoft.com/office/drawing/2014/main" id="{00000000-0008-0000-0B00-00001A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099" name="Shape 2">
          <a:extLst>
            <a:ext uri="{FF2B5EF4-FFF2-40B4-BE49-F238E27FC236}">
              <a16:creationId xmlns:a16="http://schemas.microsoft.com/office/drawing/2014/main" id="{00000000-0008-0000-0B00-00001B0C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3100" name="Shape 2517">
            <a:extLst>
              <a:ext uri="{FF2B5EF4-FFF2-40B4-BE49-F238E27FC236}">
                <a16:creationId xmlns:a16="http://schemas.microsoft.com/office/drawing/2014/main" id="{00000000-0008-0000-0B00-00001C0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101" name="Shape 6">
              <a:extLst>
                <a:ext uri="{FF2B5EF4-FFF2-40B4-BE49-F238E27FC236}">
                  <a16:creationId xmlns:a16="http://schemas.microsoft.com/office/drawing/2014/main" id="{00000000-0008-0000-0B00-00001D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102" name="Shape 2518">
              <a:extLst>
                <a:ext uri="{FF2B5EF4-FFF2-40B4-BE49-F238E27FC236}">
                  <a16:creationId xmlns:a16="http://schemas.microsoft.com/office/drawing/2014/main" id="{00000000-0008-0000-0B00-00001E0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103" name="Shape 2519">
                <a:extLst>
                  <a:ext uri="{FF2B5EF4-FFF2-40B4-BE49-F238E27FC236}">
                    <a16:creationId xmlns:a16="http://schemas.microsoft.com/office/drawing/2014/main" id="{00000000-0008-0000-0B00-00001F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04" name="Shape 2520">
                <a:extLst>
                  <a:ext uri="{FF2B5EF4-FFF2-40B4-BE49-F238E27FC236}">
                    <a16:creationId xmlns:a16="http://schemas.microsoft.com/office/drawing/2014/main" id="{00000000-0008-0000-0B00-0000200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105" name="Shape 2521">
                  <a:extLst>
                    <a:ext uri="{FF2B5EF4-FFF2-40B4-BE49-F238E27FC236}">
                      <a16:creationId xmlns:a16="http://schemas.microsoft.com/office/drawing/2014/main" id="{00000000-0008-0000-0B00-000021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106" name="Shape 2522">
                  <a:extLst>
                    <a:ext uri="{FF2B5EF4-FFF2-40B4-BE49-F238E27FC236}">
                      <a16:creationId xmlns:a16="http://schemas.microsoft.com/office/drawing/2014/main" id="{00000000-0008-0000-0B00-000022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07" name="Shape 2523">
                  <a:extLst>
                    <a:ext uri="{FF2B5EF4-FFF2-40B4-BE49-F238E27FC236}">
                      <a16:creationId xmlns:a16="http://schemas.microsoft.com/office/drawing/2014/main" id="{00000000-0008-0000-0B00-000023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08" name="Shape 2524">
                  <a:extLst>
                    <a:ext uri="{FF2B5EF4-FFF2-40B4-BE49-F238E27FC236}">
                      <a16:creationId xmlns:a16="http://schemas.microsoft.com/office/drawing/2014/main" id="{00000000-0008-0000-0B00-000024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09" name="Shape 2525">
                  <a:extLst>
                    <a:ext uri="{FF2B5EF4-FFF2-40B4-BE49-F238E27FC236}">
                      <a16:creationId xmlns:a16="http://schemas.microsoft.com/office/drawing/2014/main" id="{00000000-0008-0000-0B00-000025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10" name="Shape 2526">
                  <a:extLst>
                    <a:ext uri="{FF2B5EF4-FFF2-40B4-BE49-F238E27FC236}">
                      <a16:creationId xmlns:a16="http://schemas.microsoft.com/office/drawing/2014/main" id="{00000000-0008-0000-0B00-000026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11" name="Shape 2527">
                  <a:extLst>
                    <a:ext uri="{FF2B5EF4-FFF2-40B4-BE49-F238E27FC236}">
                      <a16:creationId xmlns:a16="http://schemas.microsoft.com/office/drawing/2014/main" id="{00000000-0008-0000-0B00-000027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112" name="Shape 2">
          <a:extLst>
            <a:ext uri="{FF2B5EF4-FFF2-40B4-BE49-F238E27FC236}">
              <a16:creationId xmlns:a16="http://schemas.microsoft.com/office/drawing/2014/main" id="{00000000-0008-0000-0B00-0000280C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3113" name="Shape 2528">
            <a:extLst>
              <a:ext uri="{FF2B5EF4-FFF2-40B4-BE49-F238E27FC236}">
                <a16:creationId xmlns:a16="http://schemas.microsoft.com/office/drawing/2014/main" id="{00000000-0008-0000-0B00-0000290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114" name="Shape 6">
              <a:extLst>
                <a:ext uri="{FF2B5EF4-FFF2-40B4-BE49-F238E27FC236}">
                  <a16:creationId xmlns:a16="http://schemas.microsoft.com/office/drawing/2014/main" id="{00000000-0008-0000-0B00-00002A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115" name="Shape 2529">
              <a:extLst>
                <a:ext uri="{FF2B5EF4-FFF2-40B4-BE49-F238E27FC236}">
                  <a16:creationId xmlns:a16="http://schemas.microsoft.com/office/drawing/2014/main" id="{00000000-0008-0000-0B00-00002B0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116" name="Shape 2530">
                <a:extLst>
                  <a:ext uri="{FF2B5EF4-FFF2-40B4-BE49-F238E27FC236}">
                    <a16:creationId xmlns:a16="http://schemas.microsoft.com/office/drawing/2014/main" id="{00000000-0008-0000-0B00-00002C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17" name="Shape 2531">
                <a:extLst>
                  <a:ext uri="{FF2B5EF4-FFF2-40B4-BE49-F238E27FC236}">
                    <a16:creationId xmlns:a16="http://schemas.microsoft.com/office/drawing/2014/main" id="{00000000-0008-0000-0B00-00002D0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118" name="Shape 2532">
                  <a:extLst>
                    <a:ext uri="{FF2B5EF4-FFF2-40B4-BE49-F238E27FC236}">
                      <a16:creationId xmlns:a16="http://schemas.microsoft.com/office/drawing/2014/main" id="{00000000-0008-0000-0B00-00002E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119" name="Shape 2533">
                  <a:extLst>
                    <a:ext uri="{FF2B5EF4-FFF2-40B4-BE49-F238E27FC236}">
                      <a16:creationId xmlns:a16="http://schemas.microsoft.com/office/drawing/2014/main" id="{00000000-0008-0000-0B00-00002F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20" name="Shape 2534">
                  <a:extLst>
                    <a:ext uri="{FF2B5EF4-FFF2-40B4-BE49-F238E27FC236}">
                      <a16:creationId xmlns:a16="http://schemas.microsoft.com/office/drawing/2014/main" id="{00000000-0008-0000-0B00-000030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21" name="Shape 2535">
                  <a:extLst>
                    <a:ext uri="{FF2B5EF4-FFF2-40B4-BE49-F238E27FC236}">
                      <a16:creationId xmlns:a16="http://schemas.microsoft.com/office/drawing/2014/main" id="{00000000-0008-0000-0B00-000031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22" name="Shape 2536">
                  <a:extLst>
                    <a:ext uri="{FF2B5EF4-FFF2-40B4-BE49-F238E27FC236}">
                      <a16:creationId xmlns:a16="http://schemas.microsoft.com/office/drawing/2014/main" id="{00000000-0008-0000-0B00-000032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23" name="Shape 2537">
                  <a:extLst>
                    <a:ext uri="{FF2B5EF4-FFF2-40B4-BE49-F238E27FC236}">
                      <a16:creationId xmlns:a16="http://schemas.microsoft.com/office/drawing/2014/main" id="{00000000-0008-0000-0B00-000033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24" name="Shape 2538">
                  <a:extLst>
                    <a:ext uri="{FF2B5EF4-FFF2-40B4-BE49-F238E27FC236}">
                      <a16:creationId xmlns:a16="http://schemas.microsoft.com/office/drawing/2014/main" id="{00000000-0008-0000-0B00-000034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125" name="Shape 2">
          <a:extLst>
            <a:ext uri="{FF2B5EF4-FFF2-40B4-BE49-F238E27FC236}">
              <a16:creationId xmlns:a16="http://schemas.microsoft.com/office/drawing/2014/main" id="{00000000-0008-0000-0B00-0000350C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3126" name="Shape 2539">
            <a:extLst>
              <a:ext uri="{FF2B5EF4-FFF2-40B4-BE49-F238E27FC236}">
                <a16:creationId xmlns:a16="http://schemas.microsoft.com/office/drawing/2014/main" id="{00000000-0008-0000-0B00-0000360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127" name="Shape 6">
              <a:extLst>
                <a:ext uri="{FF2B5EF4-FFF2-40B4-BE49-F238E27FC236}">
                  <a16:creationId xmlns:a16="http://schemas.microsoft.com/office/drawing/2014/main" id="{00000000-0008-0000-0B00-000037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128" name="Shape 2540">
              <a:extLst>
                <a:ext uri="{FF2B5EF4-FFF2-40B4-BE49-F238E27FC236}">
                  <a16:creationId xmlns:a16="http://schemas.microsoft.com/office/drawing/2014/main" id="{00000000-0008-0000-0B00-0000380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129" name="Shape 2541">
                <a:extLst>
                  <a:ext uri="{FF2B5EF4-FFF2-40B4-BE49-F238E27FC236}">
                    <a16:creationId xmlns:a16="http://schemas.microsoft.com/office/drawing/2014/main" id="{00000000-0008-0000-0B00-000039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30" name="Shape 2542">
                <a:extLst>
                  <a:ext uri="{FF2B5EF4-FFF2-40B4-BE49-F238E27FC236}">
                    <a16:creationId xmlns:a16="http://schemas.microsoft.com/office/drawing/2014/main" id="{00000000-0008-0000-0B00-00003A0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131" name="Shape 2543">
                  <a:extLst>
                    <a:ext uri="{FF2B5EF4-FFF2-40B4-BE49-F238E27FC236}">
                      <a16:creationId xmlns:a16="http://schemas.microsoft.com/office/drawing/2014/main" id="{00000000-0008-0000-0B00-00003B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132" name="Shape 2544">
                  <a:extLst>
                    <a:ext uri="{FF2B5EF4-FFF2-40B4-BE49-F238E27FC236}">
                      <a16:creationId xmlns:a16="http://schemas.microsoft.com/office/drawing/2014/main" id="{00000000-0008-0000-0B00-00003C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33" name="Shape 2545">
                  <a:extLst>
                    <a:ext uri="{FF2B5EF4-FFF2-40B4-BE49-F238E27FC236}">
                      <a16:creationId xmlns:a16="http://schemas.microsoft.com/office/drawing/2014/main" id="{00000000-0008-0000-0B00-00003D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34" name="Shape 2546">
                  <a:extLst>
                    <a:ext uri="{FF2B5EF4-FFF2-40B4-BE49-F238E27FC236}">
                      <a16:creationId xmlns:a16="http://schemas.microsoft.com/office/drawing/2014/main" id="{00000000-0008-0000-0B00-00003E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35" name="Shape 2547">
                  <a:extLst>
                    <a:ext uri="{FF2B5EF4-FFF2-40B4-BE49-F238E27FC236}">
                      <a16:creationId xmlns:a16="http://schemas.microsoft.com/office/drawing/2014/main" id="{00000000-0008-0000-0B00-00003F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36" name="Shape 2548">
                  <a:extLst>
                    <a:ext uri="{FF2B5EF4-FFF2-40B4-BE49-F238E27FC236}">
                      <a16:creationId xmlns:a16="http://schemas.microsoft.com/office/drawing/2014/main" id="{00000000-0008-0000-0B00-000040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37" name="Shape 2549">
                  <a:extLst>
                    <a:ext uri="{FF2B5EF4-FFF2-40B4-BE49-F238E27FC236}">
                      <a16:creationId xmlns:a16="http://schemas.microsoft.com/office/drawing/2014/main" id="{00000000-0008-0000-0B00-000041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138" name="Shape 2">
          <a:extLst>
            <a:ext uri="{FF2B5EF4-FFF2-40B4-BE49-F238E27FC236}">
              <a16:creationId xmlns:a16="http://schemas.microsoft.com/office/drawing/2014/main" id="{00000000-0008-0000-0B00-0000420C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3139" name="Shape 2550">
            <a:extLst>
              <a:ext uri="{FF2B5EF4-FFF2-40B4-BE49-F238E27FC236}">
                <a16:creationId xmlns:a16="http://schemas.microsoft.com/office/drawing/2014/main" id="{00000000-0008-0000-0B00-0000430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140" name="Shape 6">
              <a:extLst>
                <a:ext uri="{FF2B5EF4-FFF2-40B4-BE49-F238E27FC236}">
                  <a16:creationId xmlns:a16="http://schemas.microsoft.com/office/drawing/2014/main" id="{00000000-0008-0000-0B00-000044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141" name="Shape 2551">
              <a:extLst>
                <a:ext uri="{FF2B5EF4-FFF2-40B4-BE49-F238E27FC236}">
                  <a16:creationId xmlns:a16="http://schemas.microsoft.com/office/drawing/2014/main" id="{00000000-0008-0000-0B00-0000450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142" name="Shape 2552">
                <a:extLst>
                  <a:ext uri="{FF2B5EF4-FFF2-40B4-BE49-F238E27FC236}">
                    <a16:creationId xmlns:a16="http://schemas.microsoft.com/office/drawing/2014/main" id="{00000000-0008-0000-0B00-000046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43" name="Shape 2553">
                <a:extLst>
                  <a:ext uri="{FF2B5EF4-FFF2-40B4-BE49-F238E27FC236}">
                    <a16:creationId xmlns:a16="http://schemas.microsoft.com/office/drawing/2014/main" id="{00000000-0008-0000-0B00-0000470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144" name="Shape 2554">
                  <a:extLst>
                    <a:ext uri="{FF2B5EF4-FFF2-40B4-BE49-F238E27FC236}">
                      <a16:creationId xmlns:a16="http://schemas.microsoft.com/office/drawing/2014/main" id="{00000000-0008-0000-0B00-000048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145" name="Shape 2555">
                  <a:extLst>
                    <a:ext uri="{FF2B5EF4-FFF2-40B4-BE49-F238E27FC236}">
                      <a16:creationId xmlns:a16="http://schemas.microsoft.com/office/drawing/2014/main" id="{00000000-0008-0000-0B00-000049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46" name="Shape 2556">
                  <a:extLst>
                    <a:ext uri="{FF2B5EF4-FFF2-40B4-BE49-F238E27FC236}">
                      <a16:creationId xmlns:a16="http://schemas.microsoft.com/office/drawing/2014/main" id="{00000000-0008-0000-0B00-00004A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47" name="Shape 2557">
                  <a:extLst>
                    <a:ext uri="{FF2B5EF4-FFF2-40B4-BE49-F238E27FC236}">
                      <a16:creationId xmlns:a16="http://schemas.microsoft.com/office/drawing/2014/main" id="{00000000-0008-0000-0B00-00004B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48" name="Shape 2558">
                  <a:extLst>
                    <a:ext uri="{FF2B5EF4-FFF2-40B4-BE49-F238E27FC236}">
                      <a16:creationId xmlns:a16="http://schemas.microsoft.com/office/drawing/2014/main" id="{00000000-0008-0000-0B00-00004C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49" name="Shape 2559">
                  <a:extLst>
                    <a:ext uri="{FF2B5EF4-FFF2-40B4-BE49-F238E27FC236}">
                      <a16:creationId xmlns:a16="http://schemas.microsoft.com/office/drawing/2014/main" id="{00000000-0008-0000-0B00-00004D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50" name="Shape 2560">
                  <a:extLst>
                    <a:ext uri="{FF2B5EF4-FFF2-40B4-BE49-F238E27FC236}">
                      <a16:creationId xmlns:a16="http://schemas.microsoft.com/office/drawing/2014/main" id="{00000000-0008-0000-0B00-00004E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151" name="Shape 2">
          <a:extLst>
            <a:ext uri="{FF2B5EF4-FFF2-40B4-BE49-F238E27FC236}">
              <a16:creationId xmlns:a16="http://schemas.microsoft.com/office/drawing/2014/main" id="{00000000-0008-0000-0B00-00004F0C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3152" name="Shape 2561">
            <a:extLst>
              <a:ext uri="{FF2B5EF4-FFF2-40B4-BE49-F238E27FC236}">
                <a16:creationId xmlns:a16="http://schemas.microsoft.com/office/drawing/2014/main" id="{00000000-0008-0000-0B00-0000500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153" name="Shape 6">
              <a:extLst>
                <a:ext uri="{FF2B5EF4-FFF2-40B4-BE49-F238E27FC236}">
                  <a16:creationId xmlns:a16="http://schemas.microsoft.com/office/drawing/2014/main" id="{00000000-0008-0000-0B00-000051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154" name="Shape 2562">
              <a:extLst>
                <a:ext uri="{FF2B5EF4-FFF2-40B4-BE49-F238E27FC236}">
                  <a16:creationId xmlns:a16="http://schemas.microsoft.com/office/drawing/2014/main" id="{00000000-0008-0000-0B00-0000520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155" name="Shape 2563">
                <a:extLst>
                  <a:ext uri="{FF2B5EF4-FFF2-40B4-BE49-F238E27FC236}">
                    <a16:creationId xmlns:a16="http://schemas.microsoft.com/office/drawing/2014/main" id="{00000000-0008-0000-0B00-000053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56" name="Shape 2564">
                <a:extLst>
                  <a:ext uri="{FF2B5EF4-FFF2-40B4-BE49-F238E27FC236}">
                    <a16:creationId xmlns:a16="http://schemas.microsoft.com/office/drawing/2014/main" id="{00000000-0008-0000-0B00-0000540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157" name="Shape 2565">
                  <a:extLst>
                    <a:ext uri="{FF2B5EF4-FFF2-40B4-BE49-F238E27FC236}">
                      <a16:creationId xmlns:a16="http://schemas.microsoft.com/office/drawing/2014/main" id="{00000000-0008-0000-0B00-000055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158" name="Shape 2566">
                  <a:extLst>
                    <a:ext uri="{FF2B5EF4-FFF2-40B4-BE49-F238E27FC236}">
                      <a16:creationId xmlns:a16="http://schemas.microsoft.com/office/drawing/2014/main" id="{00000000-0008-0000-0B00-000056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59" name="Shape 2567">
                  <a:extLst>
                    <a:ext uri="{FF2B5EF4-FFF2-40B4-BE49-F238E27FC236}">
                      <a16:creationId xmlns:a16="http://schemas.microsoft.com/office/drawing/2014/main" id="{00000000-0008-0000-0B00-000057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60" name="Shape 2568">
                  <a:extLst>
                    <a:ext uri="{FF2B5EF4-FFF2-40B4-BE49-F238E27FC236}">
                      <a16:creationId xmlns:a16="http://schemas.microsoft.com/office/drawing/2014/main" id="{00000000-0008-0000-0B00-000058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61" name="Shape 2569">
                  <a:extLst>
                    <a:ext uri="{FF2B5EF4-FFF2-40B4-BE49-F238E27FC236}">
                      <a16:creationId xmlns:a16="http://schemas.microsoft.com/office/drawing/2014/main" id="{00000000-0008-0000-0B00-000059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62" name="Shape 2570">
                  <a:extLst>
                    <a:ext uri="{FF2B5EF4-FFF2-40B4-BE49-F238E27FC236}">
                      <a16:creationId xmlns:a16="http://schemas.microsoft.com/office/drawing/2014/main" id="{00000000-0008-0000-0B00-00005A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63" name="Shape 2571">
                  <a:extLst>
                    <a:ext uri="{FF2B5EF4-FFF2-40B4-BE49-F238E27FC236}">
                      <a16:creationId xmlns:a16="http://schemas.microsoft.com/office/drawing/2014/main" id="{00000000-0008-0000-0B00-00005B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83</xdr:row>
      <xdr:rowOff>28575</xdr:rowOff>
    </xdr:from>
    <xdr:ext cx="438150" cy="352425"/>
    <xdr:sp macro="" textlink="">
      <xdr:nvSpPr>
        <xdr:cNvPr id="3164" name="Shape 1996">
          <a:extLst>
            <a:ext uri="{FF2B5EF4-FFF2-40B4-BE49-F238E27FC236}">
              <a16:creationId xmlns:a16="http://schemas.microsoft.com/office/drawing/2014/main" id="{00000000-0008-0000-0B00-00005C0C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83</xdr:row>
      <xdr:rowOff>28575</xdr:rowOff>
    </xdr:from>
    <xdr:ext cx="438150" cy="352425"/>
    <xdr:sp macro="" textlink="">
      <xdr:nvSpPr>
        <xdr:cNvPr id="3165" name="Shape 1996">
          <a:extLst>
            <a:ext uri="{FF2B5EF4-FFF2-40B4-BE49-F238E27FC236}">
              <a16:creationId xmlns:a16="http://schemas.microsoft.com/office/drawing/2014/main" id="{00000000-0008-0000-0B00-00005D0C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83</xdr:row>
      <xdr:rowOff>28575</xdr:rowOff>
    </xdr:from>
    <xdr:ext cx="438150" cy="352425"/>
    <xdr:sp macro="" textlink="">
      <xdr:nvSpPr>
        <xdr:cNvPr id="3166" name="Shape 1996">
          <a:extLst>
            <a:ext uri="{FF2B5EF4-FFF2-40B4-BE49-F238E27FC236}">
              <a16:creationId xmlns:a16="http://schemas.microsoft.com/office/drawing/2014/main" id="{00000000-0008-0000-0B00-00005E0C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83</xdr:row>
      <xdr:rowOff>28575</xdr:rowOff>
    </xdr:from>
    <xdr:ext cx="438150" cy="352425"/>
    <xdr:sp macro="" textlink="">
      <xdr:nvSpPr>
        <xdr:cNvPr id="3167" name="Shape 1996">
          <a:extLst>
            <a:ext uri="{FF2B5EF4-FFF2-40B4-BE49-F238E27FC236}">
              <a16:creationId xmlns:a16="http://schemas.microsoft.com/office/drawing/2014/main" id="{00000000-0008-0000-0B00-00005F0C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83</xdr:row>
      <xdr:rowOff>28575</xdr:rowOff>
    </xdr:from>
    <xdr:ext cx="438150" cy="352425"/>
    <xdr:sp macro="" textlink="">
      <xdr:nvSpPr>
        <xdr:cNvPr id="3168" name="Shape 1996">
          <a:extLst>
            <a:ext uri="{FF2B5EF4-FFF2-40B4-BE49-F238E27FC236}">
              <a16:creationId xmlns:a16="http://schemas.microsoft.com/office/drawing/2014/main" id="{00000000-0008-0000-0B00-0000600C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83</xdr:row>
      <xdr:rowOff>28575</xdr:rowOff>
    </xdr:from>
    <xdr:ext cx="428625" cy="352425"/>
    <xdr:sp macro="" textlink="">
      <xdr:nvSpPr>
        <xdr:cNvPr id="3169" name="Shape 553">
          <a:extLst>
            <a:ext uri="{FF2B5EF4-FFF2-40B4-BE49-F238E27FC236}">
              <a16:creationId xmlns:a16="http://schemas.microsoft.com/office/drawing/2014/main" id="{00000000-0008-0000-0B00-0000610C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83</xdr:row>
      <xdr:rowOff>28575</xdr:rowOff>
    </xdr:from>
    <xdr:ext cx="438150" cy="352425"/>
    <xdr:sp macro="" textlink="">
      <xdr:nvSpPr>
        <xdr:cNvPr id="3170" name="Shape 1996">
          <a:extLst>
            <a:ext uri="{FF2B5EF4-FFF2-40B4-BE49-F238E27FC236}">
              <a16:creationId xmlns:a16="http://schemas.microsoft.com/office/drawing/2014/main" id="{00000000-0008-0000-0B00-0000620C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83</xdr:row>
      <xdr:rowOff>28575</xdr:rowOff>
    </xdr:from>
    <xdr:ext cx="438150" cy="352425"/>
    <xdr:sp macro="" textlink="">
      <xdr:nvSpPr>
        <xdr:cNvPr id="3171" name="Shape 1996">
          <a:extLst>
            <a:ext uri="{FF2B5EF4-FFF2-40B4-BE49-F238E27FC236}">
              <a16:creationId xmlns:a16="http://schemas.microsoft.com/office/drawing/2014/main" id="{00000000-0008-0000-0B00-0000630C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83</xdr:row>
      <xdr:rowOff>28575</xdr:rowOff>
    </xdr:from>
    <xdr:ext cx="438150" cy="352425"/>
    <xdr:sp macro="" textlink="">
      <xdr:nvSpPr>
        <xdr:cNvPr id="3172" name="Shape 1997">
          <a:extLst>
            <a:ext uri="{FF2B5EF4-FFF2-40B4-BE49-F238E27FC236}">
              <a16:creationId xmlns:a16="http://schemas.microsoft.com/office/drawing/2014/main" id="{00000000-0008-0000-0B00-0000640C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83</xdr:row>
      <xdr:rowOff>28575</xdr:rowOff>
    </xdr:from>
    <xdr:ext cx="428625" cy="352425"/>
    <xdr:sp macro="" textlink="">
      <xdr:nvSpPr>
        <xdr:cNvPr id="3173" name="Shape 556">
          <a:extLst>
            <a:ext uri="{FF2B5EF4-FFF2-40B4-BE49-F238E27FC236}">
              <a16:creationId xmlns:a16="http://schemas.microsoft.com/office/drawing/2014/main" id="{00000000-0008-0000-0B00-0000650C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83</xdr:row>
      <xdr:rowOff>28575</xdr:rowOff>
    </xdr:from>
    <xdr:ext cx="438150" cy="352425"/>
    <xdr:sp macro="" textlink="">
      <xdr:nvSpPr>
        <xdr:cNvPr id="3174" name="Shape 1997">
          <a:extLst>
            <a:ext uri="{FF2B5EF4-FFF2-40B4-BE49-F238E27FC236}">
              <a16:creationId xmlns:a16="http://schemas.microsoft.com/office/drawing/2014/main" id="{00000000-0008-0000-0B00-0000660C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83</xdr:row>
      <xdr:rowOff>28575</xdr:rowOff>
    </xdr:from>
    <xdr:ext cx="438150" cy="352425"/>
    <xdr:sp macro="" textlink="">
      <xdr:nvSpPr>
        <xdr:cNvPr id="3175" name="Shape 1997">
          <a:extLst>
            <a:ext uri="{FF2B5EF4-FFF2-40B4-BE49-F238E27FC236}">
              <a16:creationId xmlns:a16="http://schemas.microsoft.com/office/drawing/2014/main" id="{00000000-0008-0000-0B00-0000670C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83</xdr:row>
      <xdr:rowOff>28575</xdr:rowOff>
    </xdr:from>
    <xdr:ext cx="438150" cy="352425"/>
    <xdr:sp macro="" textlink="">
      <xdr:nvSpPr>
        <xdr:cNvPr id="3176" name="Shape 1996">
          <a:extLst>
            <a:ext uri="{FF2B5EF4-FFF2-40B4-BE49-F238E27FC236}">
              <a16:creationId xmlns:a16="http://schemas.microsoft.com/office/drawing/2014/main" id="{00000000-0008-0000-0B00-0000680C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83</xdr:row>
      <xdr:rowOff>28575</xdr:rowOff>
    </xdr:from>
    <xdr:ext cx="438150" cy="352425"/>
    <xdr:sp macro="" textlink="">
      <xdr:nvSpPr>
        <xdr:cNvPr id="3177" name="Shape 1996">
          <a:extLst>
            <a:ext uri="{FF2B5EF4-FFF2-40B4-BE49-F238E27FC236}">
              <a16:creationId xmlns:a16="http://schemas.microsoft.com/office/drawing/2014/main" id="{00000000-0008-0000-0B00-0000690C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83</xdr:row>
      <xdr:rowOff>28575</xdr:rowOff>
    </xdr:from>
    <xdr:ext cx="438150" cy="352425"/>
    <xdr:sp macro="" textlink="">
      <xdr:nvSpPr>
        <xdr:cNvPr id="3178" name="Shape 1996">
          <a:extLst>
            <a:ext uri="{FF2B5EF4-FFF2-40B4-BE49-F238E27FC236}">
              <a16:creationId xmlns:a16="http://schemas.microsoft.com/office/drawing/2014/main" id="{00000000-0008-0000-0B00-00006A0C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83</xdr:row>
      <xdr:rowOff>28575</xdr:rowOff>
    </xdr:from>
    <xdr:ext cx="438150" cy="352425"/>
    <xdr:sp macro="" textlink="">
      <xdr:nvSpPr>
        <xdr:cNvPr id="3179" name="Shape 1996">
          <a:extLst>
            <a:ext uri="{FF2B5EF4-FFF2-40B4-BE49-F238E27FC236}">
              <a16:creationId xmlns:a16="http://schemas.microsoft.com/office/drawing/2014/main" id="{00000000-0008-0000-0B00-00006B0C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83</xdr:row>
      <xdr:rowOff>28575</xdr:rowOff>
    </xdr:from>
    <xdr:ext cx="438150" cy="352425"/>
    <xdr:sp macro="" textlink="">
      <xdr:nvSpPr>
        <xdr:cNvPr id="3180" name="Shape 1996">
          <a:extLst>
            <a:ext uri="{FF2B5EF4-FFF2-40B4-BE49-F238E27FC236}">
              <a16:creationId xmlns:a16="http://schemas.microsoft.com/office/drawing/2014/main" id="{00000000-0008-0000-0B00-00006C0C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83</xdr:row>
      <xdr:rowOff>28575</xdr:rowOff>
    </xdr:from>
    <xdr:ext cx="438150" cy="352425"/>
    <xdr:sp macro="" textlink="">
      <xdr:nvSpPr>
        <xdr:cNvPr id="3181" name="Shape 1996">
          <a:extLst>
            <a:ext uri="{FF2B5EF4-FFF2-40B4-BE49-F238E27FC236}">
              <a16:creationId xmlns:a16="http://schemas.microsoft.com/office/drawing/2014/main" id="{00000000-0008-0000-0B00-00006D0C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83</xdr:row>
      <xdr:rowOff>28575</xdr:rowOff>
    </xdr:from>
    <xdr:ext cx="438150" cy="352425"/>
    <xdr:sp macro="" textlink="">
      <xdr:nvSpPr>
        <xdr:cNvPr id="3182" name="Shape 1996">
          <a:extLst>
            <a:ext uri="{FF2B5EF4-FFF2-40B4-BE49-F238E27FC236}">
              <a16:creationId xmlns:a16="http://schemas.microsoft.com/office/drawing/2014/main" id="{00000000-0008-0000-0B00-00006E0C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83</xdr:row>
      <xdr:rowOff>28575</xdr:rowOff>
    </xdr:from>
    <xdr:ext cx="438150" cy="352425"/>
    <xdr:sp macro="" textlink="">
      <xdr:nvSpPr>
        <xdr:cNvPr id="3183" name="Shape 1996">
          <a:extLst>
            <a:ext uri="{FF2B5EF4-FFF2-40B4-BE49-F238E27FC236}">
              <a16:creationId xmlns:a16="http://schemas.microsoft.com/office/drawing/2014/main" id="{00000000-0008-0000-0B00-00006F0C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83</xdr:row>
      <xdr:rowOff>28575</xdr:rowOff>
    </xdr:from>
    <xdr:ext cx="438150" cy="352425"/>
    <xdr:sp macro="" textlink="">
      <xdr:nvSpPr>
        <xdr:cNvPr id="3184" name="Shape 1996">
          <a:extLst>
            <a:ext uri="{FF2B5EF4-FFF2-40B4-BE49-F238E27FC236}">
              <a16:creationId xmlns:a16="http://schemas.microsoft.com/office/drawing/2014/main" id="{00000000-0008-0000-0B00-0000700C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83</xdr:row>
      <xdr:rowOff>28575</xdr:rowOff>
    </xdr:from>
    <xdr:ext cx="438150" cy="352425"/>
    <xdr:sp macro="" textlink="">
      <xdr:nvSpPr>
        <xdr:cNvPr id="3185" name="Shape 1996">
          <a:extLst>
            <a:ext uri="{FF2B5EF4-FFF2-40B4-BE49-F238E27FC236}">
              <a16:creationId xmlns:a16="http://schemas.microsoft.com/office/drawing/2014/main" id="{00000000-0008-0000-0B00-0000710C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186" name="Shape 2">
          <a:extLst>
            <a:ext uri="{FF2B5EF4-FFF2-40B4-BE49-F238E27FC236}">
              <a16:creationId xmlns:a16="http://schemas.microsoft.com/office/drawing/2014/main" id="{00000000-0008-0000-0B00-0000720C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3187" name="Shape 2572">
            <a:extLst>
              <a:ext uri="{FF2B5EF4-FFF2-40B4-BE49-F238E27FC236}">
                <a16:creationId xmlns:a16="http://schemas.microsoft.com/office/drawing/2014/main" id="{00000000-0008-0000-0B00-0000730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188" name="Shape 6">
              <a:extLst>
                <a:ext uri="{FF2B5EF4-FFF2-40B4-BE49-F238E27FC236}">
                  <a16:creationId xmlns:a16="http://schemas.microsoft.com/office/drawing/2014/main" id="{00000000-0008-0000-0B00-000074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189" name="Shape 2573">
              <a:extLst>
                <a:ext uri="{FF2B5EF4-FFF2-40B4-BE49-F238E27FC236}">
                  <a16:creationId xmlns:a16="http://schemas.microsoft.com/office/drawing/2014/main" id="{00000000-0008-0000-0B00-0000750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190" name="Shape 2574">
                <a:extLst>
                  <a:ext uri="{FF2B5EF4-FFF2-40B4-BE49-F238E27FC236}">
                    <a16:creationId xmlns:a16="http://schemas.microsoft.com/office/drawing/2014/main" id="{00000000-0008-0000-0B00-000076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91" name="Shape 2575">
                <a:extLst>
                  <a:ext uri="{FF2B5EF4-FFF2-40B4-BE49-F238E27FC236}">
                    <a16:creationId xmlns:a16="http://schemas.microsoft.com/office/drawing/2014/main" id="{00000000-0008-0000-0B00-0000770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192" name="Shape 2576">
                  <a:extLst>
                    <a:ext uri="{FF2B5EF4-FFF2-40B4-BE49-F238E27FC236}">
                      <a16:creationId xmlns:a16="http://schemas.microsoft.com/office/drawing/2014/main" id="{00000000-0008-0000-0B00-000078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193" name="Shape 2577">
                  <a:extLst>
                    <a:ext uri="{FF2B5EF4-FFF2-40B4-BE49-F238E27FC236}">
                      <a16:creationId xmlns:a16="http://schemas.microsoft.com/office/drawing/2014/main" id="{00000000-0008-0000-0B00-000079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94" name="Shape 2578">
                  <a:extLst>
                    <a:ext uri="{FF2B5EF4-FFF2-40B4-BE49-F238E27FC236}">
                      <a16:creationId xmlns:a16="http://schemas.microsoft.com/office/drawing/2014/main" id="{00000000-0008-0000-0B00-00007A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95" name="Shape 2579">
                  <a:extLst>
                    <a:ext uri="{FF2B5EF4-FFF2-40B4-BE49-F238E27FC236}">
                      <a16:creationId xmlns:a16="http://schemas.microsoft.com/office/drawing/2014/main" id="{00000000-0008-0000-0B00-00007B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96" name="Shape 2580">
                  <a:extLst>
                    <a:ext uri="{FF2B5EF4-FFF2-40B4-BE49-F238E27FC236}">
                      <a16:creationId xmlns:a16="http://schemas.microsoft.com/office/drawing/2014/main" id="{00000000-0008-0000-0B00-00007C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97" name="Shape 2581">
                  <a:extLst>
                    <a:ext uri="{FF2B5EF4-FFF2-40B4-BE49-F238E27FC236}">
                      <a16:creationId xmlns:a16="http://schemas.microsoft.com/office/drawing/2014/main" id="{00000000-0008-0000-0B00-00007D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98" name="Shape 2582">
                  <a:extLst>
                    <a:ext uri="{FF2B5EF4-FFF2-40B4-BE49-F238E27FC236}">
                      <a16:creationId xmlns:a16="http://schemas.microsoft.com/office/drawing/2014/main" id="{00000000-0008-0000-0B00-00007E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199" name="Shape 2">
          <a:extLst>
            <a:ext uri="{FF2B5EF4-FFF2-40B4-BE49-F238E27FC236}">
              <a16:creationId xmlns:a16="http://schemas.microsoft.com/office/drawing/2014/main" id="{00000000-0008-0000-0B00-00007F0C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3200" name="Shape 2583">
            <a:extLst>
              <a:ext uri="{FF2B5EF4-FFF2-40B4-BE49-F238E27FC236}">
                <a16:creationId xmlns:a16="http://schemas.microsoft.com/office/drawing/2014/main" id="{00000000-0008-0000-0B00-0000800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201" name="Shape 6">
              <a:extLst>
                <a:ext uri="{FF2B5EF4-FFF2-40B4-BE49-F238E27FC236}">
                  <a16:creationId xmlns:a16="http://schemas.microsoft.com/office/drawing/2014/main" id="{00000000-0008-0000-0B00-000081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02" name="Shape 2584">
              <a:extLst>
                <a:ext uri="{FF2B5EF4-FFF2-40B4-BE49-F238E27FC236}">
                  <a16:creationId xmlns:a16="http://schemas.microsoft.com/office/drawing/2014/main" id="{00000000-0008-0000-0B00-0000820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203" name="Shape 2585">
                <a:extLst>
                  <a:ext uri="{FF2B5EF4-FFF2-40B4-BE49-F238E27FC236}">
                    <a16:creationId xmlns:a16="http://schemas.microsoft.com/office/drawing/2014/main" id="{00000000-0008-0000-0B00-000083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204" name="Shape 2586">
                <a:extLst>
                  <a:ext uri="{FF2B5EF4-FFF2-40B4-BE49-F238E27FC236}">
                    <a16:creationId xmlns:a16="http://schemas.microsoft.com/office/drawing/2014/main" id="{00000000-0008-0000-0B00-0000840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3205" name="Shape 2587">
                  <a:extLst>
                    <a:ext uri="{FF2B5EF4-FFF2-40B4-BE49-F238E27FC236}">
                      <a16:creationId xmlns:a16="http://schemas.microsoft.com/office/drawing/2014/main" id="{00000000-0008-0000-0B00-000085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206" name="Shape 2588">
                  <a:extLst>
                    <a:ext uri="{FF2B5EF4-FFF2-40B4-BE49-F238E27FC236}">
                      <a16:creationId xmlns:a16="http://schemas.microsoft.com/office/drawing/2014/main" id="{00000000-0008-0000-0B00-000086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07" name="Shape 2589">
                  <a:extLst>
                    <a:ext uri="{FF2B5EF4-FFF2-40B4-BE49-F238E27FC236}">
                      <a16:creationId xmlns:a16="http://schemas.microsoft.com/office/drawing/2014/main" id="{00000000-0008-0000-0B00-000087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08" name="Shape 2590">
                  <a:extLst>
                    <a:ext uri="{FF2B5EF4-FFF2-40B4-BE49-F238E27FC236}">
                      <a16:creationId xmlns:a16="http://schemas.microsoft.com/office/drawing/2014/main" id="{00000000-0008-0000-0B00-000088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09" name="Shape 2591">
                  <a:extLst>
                    <a:ext uri="{FF2B5EF4-FFF2-40B4-BE49-F238E27FC236}">
                      <a16:creationId xmlns:a16="http://schemas.microsoft.com/office/drawing/2014/main" id="{00000000-0008-0000-0B00-000089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10" name="Shape 2592">
                  <a:extLst>
                    <a:ext uri="{FF2B5EF4-FFF2-40B4-BE49-F238E27FC236}">
                      <a16:creationId xmlns:a16="http://schemas.microsoft.com/office/drawing/2014/main" id="{00000000-0008-0000-0B00-00008A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11" name="Shape 2593">
                  <a:extLst>
                    <a:ext uri="{FF2B5EF4-FFF2-40B4-BE49-F238E27FC236}">
                      <a16:creationId xmlns:a16="http://schemas.microsoft.com/office/drawing/2014/main" id="{00000000-0008-0000-0B00-00008B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133350</xdr:rowOff>
    </xdr:from>
    <xdr:ext cx="0" cy="161925"/>
    <xdr:grpSp>
      <xdr:nvGrpSpPr>
        <xdr:cNvPr id="3212" name="Shape 2">
          <a:extLst>
            <a:ext uri="{FF2B5EF4-FFF2-40B4-BE49-F238E27FC236}">
              <a16:creationId xmlns:a16="http://schemas.microsoft.com/office/drawing/2014/main" id="{00000000-0008-0000-0B00-00008C0C0000}"/>
            </a:ext>
          </a:extLst>
        </xdr:cNvPr>
        <xdr:cNvGrpSpPr/>
      </xdr:nvGrpSpPr>
      <xdr:grpSpPr>
        <a:xfrm>
          <a:off x="2466975" y="20774025"/>
          <a:ext cx="0" cy="161925"/>
          <a:chOff x="5346000" y="3699038"/>
          <a:chExt cx="0" cy="161925"/>
        </a:xfrm>
      </xdr:grpSpPr>
      <xdr:grpSp>
        <xdr:nvGrpSpPr>
          <xdr:cNvPr id="3213" name="Shape 2594">
            <a:extLst>
              <a:ext uri="{FF2B5EF4-FFF2-40B4-BE49-F238E27FC236}">
                <a16:creationId xmlns:a16="http://schemas.microsoft.com/office/drawing/2014/main" id="{00000000-0008-0000-0B00-00008D0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214" name="Shape 6">
              <a:extLst>
                <a:ext uri="{FF2B5EF4-FFF2-40B4-BE49-F238E27FC236}">
                  <a16:creationId xmlns:a16="http://schemas.microsoft.com/office/drawing/2014/main" id="{00000000-0008-0000-0B00-00008E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15" name="Shape 2595">
              <a:extLst>
                <a:ext uri="{FF2B5EF4-FFF2-40B4-BE49-F238E27FC236}">
                  <a16:creationId xmlns:a16="http://schemas.microsoft.com/office/drawing/2014/main" id="{00000000-0008-0000-0B00-00008F0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216" name="Shape 2596">
                <a:extLst>
                  <a:ext uri="{FF2B5EF4-FFF2-40B4-BE49-F238E27FC236}">
                    <a16:creationId xmlns:a16="http://schemas.microsoft.com/office/drawing/2014/main" id="{00000000-0008-0000-0B00-000090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217" name="Shape 2597">
                <a:extLst>
                  <a:ext uri="{FF2B5EF4-FFF2-40B4-BE49-F238E27FC236}">
                    <a16:creationId xmlns:a16="http://schemas.microsoft.com/office/drawing/2014/main" id="{00000000-0008-0000-0B00-0000910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3218" name="Shape 2598">
                  <a:extLst>
                    <a:ext uri="{FF2B5EF4-FFF2-40B4-BE49-F238E27FC236}">
                      <a16:creationId xmlns:a16="http://schemas.microsoft.com/office/drawing/2014/main" id="{00000000-0008-0000-0B00-000092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219" name="Shape 2599">
                  <a:extLst>
                    <a:ext uri="{FF2B5EF4-FFF2-40B4-BE49-F238E27FC236}">
                      <a16:creationId xmlns:a16="http://schemas.microsoft.com/office/drawing/2014/main" id="{00000000-0008-0000-0B00-000093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20" name="Shape 2600">
                  <a:extLst>
                    <a:ext uri="{FF2B5EF4-FFF2-40B4-BE49-F238E27FC236}">
                      <a16:creationId xmlns:a16="http://schemas.microsoft.com/office/drawing/2014/main" id="{00000000-0008-0000-0B00-000094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21" name="Shape 2601">
                  <a:extLst>
                    <a:ext uri="{FF2B5EF4-FFF2-40B4-BE49-F238E27FC236}">
                      <a16:creationId xmlns:a16="http://schemas.microsoft.com/office/drawing/2014/main" id="{00000000-0008-0000-0B00-000095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22" name="Shape 2602">
                  <a:extLst>
                    <a:ext uri="{FF2B5EF4-FFF2-40B4-BE49-F238E27FC236}">
                      <a16:creationId xmlns:a16="http://schemas.microsoft.com/office/drawing/2014/main" id="{00000000-0008-0000-0B00-000096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23" name="Shape 2603">
                  <a:extLst>
                    <a:ext uri="{FF2B5EF4-FFF2-40B4-BE49-F238E27FC236}">
                      <a16:creationId xmlns:a16="http://schemas.microsoft.com/office/drawing/2014/main" id="{00000000-0008-0000-0B00-000097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24" name="Shape 2604">
                  <a:extLst>
                    <a:ext uri="{FF2B5EF4-FFF2-40B4-BE49-F238E27FC236}">
                      <a16:creationId xmlns:a16="http://schemas.microsoft.com/office/drawing/2014/main" id="{00000000-0008-0000-0B00-000098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133350</xdr:rowOff>
    </xdr:from>
    <xdr:ext cx="0" cy="171450"/>
    <xdr:grpSp>
      <xdr:nvGrpSpPr>
        <xdr:cNvPr id="3225" name="Shape 2">
          <a:extLst>
            <a:ext uri="{FF2B5EF4-FFF2-40B4-BE49-F238E27FC236}">
              <a16:creationId xmlns:a16="http://schemas.microsoft.com/office/drawing/2014/main" id="{00000000-0008-0000-0B00-0000990C0000}"/>
            </a:ext>
          </a:extLst>
        </xdr:cNvPr>
        <xdr:cNvGrpSpPr/>
      </xdr:nvGrpSpPr>
      <xdr:grpSpPr>
        <a:xfrm>
          <a:off x="2466975" y="20774025"/>
          <a:ext cx="0" cy="171450"/>
          <a:chOff x="5346000" y="3694275"/>
          <a:chExt cx="0" cy="171450"/>
        </a:xfrm>
      </xdr:grpSpPr>
      <xdr:grpSp>
        <xdr:nvGrpSpPr>
          <xdr:cNvPr id="3226" name="Shape 2605">
            <a:extLst>
              <a:ext uri="{FF2B5EF4-FFF2-40B4-BE49-F238E27FC236}">
                <a16:creationId xmlns:a16="http://schemas.microsoft.com/office/drawing/2014/main" id="{00000000-0008-0000-0B00-00009A0C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3227" name="Shape 6">
              <a:extLst>
                <a:ext uri="{FF2B5EF4-FFF2-40B4-BE49-F238E27FC236}">
                  <a16:creationId xmlns:a16="http://schemas.microsoft.com/office/drawing/2014/main" id="{00000000-0008-0000-0B00-00009B0C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28" name="Shape 2606">
              <a:extLst>
                <a:ext uri="{FF2B5EF4-FFF2-40B4-BE49-F238E27FC236}">
                  <a16:creationId xmlns:a16="http://schemas.microsoft.com/office/drawing/2014/main" id="{00000000-0008-0000-0B00-00009C0C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3229" name="Shape 2607">
                <a:extLst>
                  <a:ext uri="{FF2B5EF4-FFF2-40B4-BE49-F238E27FC236}">
                    <a16:creationId xmlns:a16="http://schemas.microsoft.com/office/drawing/2014/main" id="{00000000-0008-0000-0B00-00009D0C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230" name="Shape 2608">
                <a:extLst>
                  <a:ext uri="{FF2B5EF4-FFF2-40B4-BE49-F238E27FC236}">
                    <a16:creationId xmlns:a16="http://schemas.microsoft.com/office/drawing/2014/main" id="{00000000-0008-0000-0B00-00009E0C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3231" name="Shape 2609">
                  <a:extLst>
                    <a:ext uri="{FF2B5EF4-FFF2-40B4-BE49-F238E27FC236}">
                      <a16:creationId xmlns:a16="http://schemas.microsoft.com/office/drawing/2014/main" id="{00000000-0008-0000-0B00-00009F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232" name="Shape 2610">
                  <a:extLst>
                    <a:ext uri="{FF2B5EF4-FFF2-40B4-BE49-F238E27FC236}">
                      <a16:creationId xmlns:a16="http://schemas.microsoft.com/office/drawing/2014/main" id="{00000000-0008-0000-0B00-0000A00C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33" name="Shape 2611">
                  <a:extLst>
                    <a:ext uri="{FF2B5EF4-FFF2-40B4-BE49-F238E27FC236}">
                      <a16:creationId xmlns:a16="http://schemas.microsoft.com/office/drawing/2014/main" id="{00000000-0008-0000-0B00-0000A10C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34" name="Shape 2612">
                  <a:extLst>
                    <a:ext uri="{FF2B5EF4-FFF2-40B4-BE49-F238E27FC236}">
                      <a16:creationId xmlns:a16="http://schemas.microsoft.com/office/drawing/2014/main" id="{00000000-0008-0000-0B00-0000A20C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35" name="Shape 2613">
                  <a:extLst>
                    <a:ext uri="{FF2B5EF4-FFF2-40B4-BE49-F238E27FC236}">
                      <a16:creationId xmlns:a16="http://schemas.microsoft.com/office/drawing/2014/main" id="{00000000-0008-0000-0B00-0000A30C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36" name="Shape 2614">
                  <a:extLst>
                    <a:ext uri="{FF2B5EF4-FFF2-40B4-BE49-F238E27FC236}">
                      <a16:creationId xmlns:a16="http://schemas.microsoft.com/office/drawing/2014/main" id="{00000000-0008-0000-0B00-0000A40C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37" name="Shape 2615">
                  <a:extLst>
                    <a:ext uri="{FF2B5EF4-FFF2-40B4-BE49-F238E27FC236}">
                      <a16:creationId xmlns:a16="http://schemas.microsoft.com/office/drawing/2014/main" id="{00000000-0008-0000-0B00-0000A50C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238" name="Shape 2">
          <a:extLst>
            <a:ext uri="{FF2B5EF4-FFF2-40B4-BE49-F238E27FC236}">
              <a16:creationId xmlns:a16="http://schemas.microsoft.com/office/drawing/2014/main" id="{00000000-0008-0000-0B00-0000A60C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3239" name="Shape 2616">
            <a:extLst>
              <a:ext uri="{FF2B5EF4-FFF2-40B4-BE49-F238E27FC236}">
                <a16:creationId xmlns:a16="http://schemas.microsoft.com/office/drawing/2014/main" id="{00000000-0008-0000-0B00-0000A70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240" name="Shape 6">
              <a:extLst>
                <a:ext uri="{FF2B5EF4-FFF2-40B4-BE49-F238E27FC236}">
                  <a16:creationId xmlns:a16="http://schemas.microsoft.com/office/drawing/2014/main" id="{00000000-0008-0000-0B00-0000A8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41" name="Shape 2617">
              <a:extLst>
                <a:ext uri="{FF2B5EF4-FFF2-40B4-BE49-F238E27FC236}">
                  <a16:creationId xmlns:a16="http://schemas.microsoft.com/office/drawing/2014/main" id="{00000000-0008-0000-0B00-0000A90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242" name="Shape 2618">
                <a:extLst>
                  <a:ext uri="{FF2B5EF4-FFF2-40B4-BE49-F238E27FC236}">
                    <a16:creationId xmlns:a16="http://schemas.microsoft.com/office/drawing/2014/main" id="{00000000-0008-0000-0B00-0000AA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243" name="Shape 2619">
                <a:extLst>
                  <a:ext uri="{FF2B5EF4-FFF2-40B4-BE49-F238E27FC236}">
                    <a16:creationId xmlns:a16="http://schemas.microsoft.com/office/drawing/2014/main" id="{00000000-0008-0000-0B00-0000AB0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244" name="Shape 2620">
                  <a:extLst>
                    <a:ext uri="{FF2B5EF4-FFF2-40B4-BE49-F238E27FC236}">
                      <a16:creationId xmlns:a16="http://schemas.microsoft.com/office/drawing/2014/main" id="{00000000-0008-0000-0B00-0000AC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245" name="Shape 2621">
                  <a:extLst>
                    <a:ext uri="{FF2B5EF4-FFF2-40B4-BE49-F238E27FC236}">
                      <a16:creationId xmlns:a16="http://schemas.microsoft.com/office/drawing/2014/main" id="{00000000-0008-0000-0B00-0000AD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46" name="Shape 2622">
                  <a:extLst>
                    <a:ext uri="{FF2B5EF4-FFF2-40B4-BE49-F238E27FC236}">
                      <a16:creationId xmlns:a16="http://schemas.microsoft.com/office/drawing/2014/main" id="{00000000-0008-0000-0B00-0000AE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47" name="Shape 2623">
                  <a:extLst>
                    <a:ext uri="{FF2B5EF4-FFF2-40B4-BE49-F238E27FC236}">
                      <a16:creationId xmlns:a16="http://schemas.microsoft.com/office/drawing/2014/main" id="{00000000-0008-0000-0B00-0000AF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48" name="Shape 2624">
                  <a:extLst>
                    <a:ext uri="{FF2B5EF4-FFF2-40B4-BE49-F238E27FC236}">
                      <a16:creationId xmlns:a16="http://schemas.microsoft.com/office/drawing/2014/main" id="{00000000-0008-0000-0B00-0000B0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49" name="Shape 2625">
                  <a:extLst>
                    <a:ext uri="{FF2B5EF4-FFF2-40B4-BE49-F238E27FC236}">
                      <a16:creationId xmlns:a16="http://schemas.microsoft.com/office/drawing/2014/main" id="{00000000-0008-0000-0B00-0000B1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50" name="Shape 2626">
                  <a:extLst>
                    <a:ext uri="{FF2B5EF4-FFF2-40B4-BE49-F238E27FC236}">
                      <a16:creationId xmlns:a16="http://schemas.microsoft.com/office/drawing/2014/main" id="{00000000-0008-0000-0B00-0000B2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251" name="Shape 2">
          <a:extLst>
            <a:ext uri="{FF2B5EF4-FFF2-40B4-BE49-F238E27FC236}">
              <a16:creationId xmlns:a16="http://schemas.microsoft.com/office/drawing/2014/main" id="{00000000-0008-0000-0B00-0000B30C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3252" name="Shape 2627">
            <a:extLst>
              <a:ext uri="{FF2B5EF4-FFF2-40B4-BE49-F238E27FC236}">
                <a16:creationId xmlns:a16="http://schemas.microsoft.com/office/drawing/2014/main" id="{00000000-0008-0000-0B00-0000B40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253" name="Shape 6">
              <a:extLst>
                <a:ext uri="{FF2B5EF4-FFF2-40B4-BE49-F238E27FC236}">
                  <a16:creationId xmlns:a16="http://schemas.microsoft.com/office/drawing/2014/main" id="{00000000-0008-0000-0B00-0000B5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54" name="Shape 2628">
              <a:extLst>
                <a:ext uri="{FF2B5EF4-FFF2-40B4-BE49-F238E27FC236}">
                  <a16:creationId xmlns:a16="http://schemas.microsoft.com/office/drawing/2014/main" id="{00000000-0008-0000-0B00-0000B60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255" name="Shape 2629">
                <a:extLst>
                  <a:ext uri="{FF2B5EF4-FFF2-40B4-BE49-F238E27FC236}">
                    <a16:creationId xmlns:a16="http://schemas.microsoft.com/office/drawing/2014/main" id="{00000000-0008-0000-0B00-0000B7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256" name="Shape 2630">
                <a:extLst>
                  <a:ext uri="{FF2B5EF4-FFF2-40B4-BE49-F238E27FC236}">
                    <a16:creationId xmlns:a16="http://schemas.microsoft.com/office/drawing/2014/main" id="{00000000-0008-0000-0B00-0000B80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257" name="Shape 2631">
                  <a:extLst>
                    <a:ext uri="{FF2B5EF4-FFF2-40B4-BE49-F238E27FC236}">
                      <a16:creationId xmlns:a16="http://schemas.microsoft.com/office/drawing/2014/main" id="{00000000-0008-0000-0B00-0000B9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258" name="Shape 2632">
                  <a:extLst>
                    <a:ext uri="{FF2B5EF4-FFF2-40B4-BE49-F238E27FC236}">
                      <a16:creationId xmlns:a16="http://schemas.microsoft.com/office/drawing/2014/main" id="{00000000-0008-0000-0B00-0000BA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59" name="Shape 2633">
                  <a:extLst>
                    <a:ext uri="{FF2B5EF4-FFF2-40B4-BE49-F238E27FC236}">
                      <a16:creationId xmlns:a16="http://schemas.microsoft.com/office/drawing/2014/main" id="{00000000-0008-0000-0B00-0000BB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60" name="Shape 2634">
                  <a:extLst>
                    <a:ext uri="{FF2B5EF4-FFF2-40B4-BE49-F238E27FC236}">
                      <a16:creationId xmlns:a16="http://schemas.microsoft.com/office/drawing/2014/main" id="{00000000-0008-0000-0B00-0000BC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61" name="Shape 2635">
                  <a:extLst>
                    <a:ext uri="{FF2B5EF4-FFF2-40B4-BE49-F238E27FC236}">
                      <a16:creationId xmlns:a16="http://schemas.microsoft.com/office/drawing/2014/main" id="{00000000-0008-0000-0B00-0000BD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62" name="Shape 2636">
                  <a:extLst>
                    <a:ext uri="{FF2B5EF4-FFF2-40B4-BE49-F238E27FC236}">
                      <a16:creationId xmlns:a16="http://schemas.microsoft.com/office/drawing/2014/main" id="{00000000-0008-0000-0B00-0000BE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63" name="Shape 2637">
                  <a:extLst>
                    <a:ext uri="{FF2B5EF4-FFF2-40B4-BE49-F238E27FC236}">
                      <a16:creationId xmlns:a16="http://schemas.microsoft.com/office/drawing/2014/main" id="{00000000-0008-0000-0B00-0000BF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264" name="Shape 2">
          <a:extLst>
            <a:ext uri="{FF2B5EF4-FFF2-40B4-BE49-F238E27FC236}">
              <a16:creationId xmlns:a16="http://schemas.microsoft.com/office/drawing/2014/main" id="{00000000-0008-0000-0B00-0000C00C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3265" name="Shape 2638">
            <a:extLst>
              <a:ext uri="{FF2B5EF4-FFF2-40B4-BE49-F238E27FC236}">
                <a16:creationId xmlns:a16="http://schemas.microsoft.com/office/drawing/2014/main" id="{00000000-0008-0000-0B00-0000C10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266" name="Shape 6">
              <a:extLst>
                <a:ext uri="{FF2B5EF4-FFF2-40B4-BE49-F238E27FC236}">
                  <a16:creationId xmlns:a16="http://schemas.microsoft.com/office/drawing/2014/main" id="{00000000-0008-0000-0B00-0000C2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67" name="Shape 2639">
              <a:extLst>
                <a:ext uri="{FF2B5EF4-FFF2-40B4-BE49-F238E27FC236}">
                  <a16:creationId xmlns:a16="http://schemas.microsoft.com/office/drawing/2014/main" id="{00000000-0008-0000-0B00-0000C30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268" name="Shape 2640">
                <a:extLst>
                  <a:ext uri="{FF2B5EF4-FFF2-40B4-BE49-F238E27FC236}">
                    <a16:creationId xmlns:a16="http://schemas.microsoft.com/office/drawing/2014/main" id="{00000000-0008-0000-0B00-0000C4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269" name="Shape 2641">
                <a:extLst>
                  <a:ext uri="{FF2B5EF4-FFF2-40B4-BE49-F238E27FC236}">
                    <a16:creationId xmlns:a16="http://schemas.microsoft.com/office/drawing/2014/main" id="{00000000-0008-0000-0B00-0000C50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270" name="Shape 2642">
                  <a:extLst>
                    <a:ext uri="{FF2B5EF4-FFF2-40B4-BE49-F238E27FC236}">
                      <a16:creationId xmlns:a16="http://schemas.microsoft.com/office/drawing/2014/main" id="{00000000-0008-0000-0B00-0000C6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271" name="Shape 2643">
                  <a:extLst>
                    <a:ext uri="{FF2B5EF4-FFF2-40B4-BE49-F238E27FC236}">
                      <a16:creationId xmlns:a16="http://schemas.microsoft.com/office/drawing/2014/main" id="{00000000-0008-0000-0B00-0000C7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72" name="Shape 2644">
                  <a:extLst>
                    <a:ext uri="{FF2B5EF4-FFF2-40B4-BE49-F238E27FC236}">
                      <a16:creationId xmlns:a16="http://schemas.microsoft.com/office/drawing/2014/main" id="{00000000-0008-0000-0B00-0000C8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73" name="Shape 2645">
                  <a:extLst>
                    <a:ext uri="{FF2B5EF4-FFF2-40B4-BE49-F238E27FC236}">
                      <a16:creationId xmlns:a16="http://schemas.microsoft.com/office/drawing/2014/main" id="{00000000-0008-0000-0B00-0000C9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74" name="Shape 2646">
                  <a:extLst>
                    <a:ext uri="{FF2B5EF4-FFF2-40B4-BE49-F238E27FC236}">
                      <a16:creationId xmlns:a16="http://schemas.microsoft.com/office/drawing/2014/main" id="{00000000-0008-0000-0B00-0000CA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75" name="Shape 2647">
                  <a:extLst>
                    <a:ext uri="{FF2B5EF4-FFF2-40B4-BE49-F238E27FC236}">
                      <a16:creationId xmlns:a16="http://schemas.microsoft.com/office/drawing/2014/main" id="{00000000-0008-0000-0B00-0000CB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76" name="Shape 2648">
                  <a:extLst>
                    <a:ext uri="{FF2B5EF4-FFF2-40B4-BE49-F238E27FC236}">
                      <a16:creationId xmlns:a16="http://schemas.microsoft.com/office/drawing/2014/main" id="{00000000-0008-0000-0B00-0000CC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277" name="Shape 2">
          <a:extLst>
            <a:ext uri="{FF2B5EF4-FFF2-40B4-BE49-F238E27FC236}">
              <a16:creationId xmlns:a16="http://schemas.microsoft.com/office/drawing/2014/main" id="{00000000-0008-0000-0B00-0000CD0C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3278" name="Shape 2649">
            <a:extLst>
              <a:ext uri="{FF2B5EF4-FFF2-40B4-BE49-F238E27FC236}">
                <a16:creationId xmlns:a16="http://schemas.microsoft.com/office/drawing/2014/main" id="{00000000-0008-0000-0B00-0000CE0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279" name="Shape 6">
              <a:extLst>
                <a:ext uri="{FF2B5EF4-FFF2-40B4-BE49-F238E27FC236}">
                  <a16:creationId xmlns:a16="http://schemas.microsoft.com/office/drawing/2014/main" id="{00000000-0008-0000-0B00-0000CF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80" name="Shape 2650">
              <a:extLst>
                <a:ext uri="{FF2B5EF4-FFF2-40B4-BE49-F238E27FC236}">
                  <a16:creationId xmlns:a16="http://schemas.microsoft.com/office/drawing/2014/main" id="{00000000-0008-0000-0B00-0000D00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281" name="Shape 2651">
                <a:extLst>
                  <a:ext uri="{FF2B5EF4-FFF2-40B4-BE49-F238E27FC236}">
                    <a16:creationId xmlns:a16="http://schemas.microsoft.com/office/drawing/2014/main" id="{00000000-0008-0000-0B00-0000D1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282" name="Shape 2652">
                <a:extLst>
                  <a:ext uri="{FF2B5EF4-FFF2-40B4-BE49-F238E27FC236}">
                    <a16:creationId xmlns:a16="http://schemas.microsoft.com/office/drawing/2014/main" id="{00000000-0008-0000-0B00-0000D20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283" name="Shape 2653">
                  <a:extLst>
                    <a:ext uri="{FF2B5EF4-FFF2-40B4-BE49-F238E27FC236}">
                      <a16:creationId xmlns:a16="http://schemas.microsoft.com/office/drawing/2014/main" id="{00000000-0008-0000-0B00-0000D3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284" name="Shape 2654">
                  <a:extLst>
                    <a:ext uri="{FF2B5EF4-FFF2-40B4-BE49-F238E27FC236}">
                      <a16:creationId xmlns:a16="http://schemas.microsoft.com/office/drawing/2014/main" id="{00000000-0008-0000-0B00-0000D4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85" name="Shape 2655">
                  <a:extLst>
                    <a:ext uri="{FF2B5EF4-FFF2-40B4-BE49-F238E27FC236}">
                      <a16:creationId xmlns:a16="http://schemas.microsoft.com/office/drawing/2014/main" id="{00000000-0008-0000-0B00-0000D5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86" name="Shape 2656">
                  <a:extLst>
                    <a:ext uri="{FF2B5EF4-FFF2-40B4-BE49-F238E27FC236}">
                      <a16:creationId xmlns:a16="http://schemas.microsoft.com/office/drawing/2014/main" id="{00000000-0008-0000-0B00-0000D6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87" name="Shape 2657">
                  <a:extLst>
                    <a:ext uri="{FF2B5EF4-FFF2-40B4-BE49-F238E27FC236}">
                      <a16:creationId xmlns:a16="http://schemas.microsoft.com/office/drawing/2014/main" id="{00000000-0008-0000-0B00-0000D7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88" name="Shape 2658">
                  <a:extLst>
                    <a:ext uri="{FF2B5EF4-FFF2-40B4-BE49-F238E27FC236}">
                      <a16:creationId xmlns:a16="http://schemas.microsoft.com/office/drawing/2014/main" id="{00000000-0008-0000-0B00-0000D8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89" name="Shape 2659">
                  <a:extLst>
                    <a:ext uri="{FF2B5EF4-FFF2-40B4-BE49-F238E27FC236}">
                      <a16:creationId xmlns:a16="http://schemas.microsoft.com/office/drawing/2014/main" id="{00000000-0008-0000-0B00-0000D9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290" name="Shape 2">
          <a:extLst>
            <a:ext uri="{FF2B5EF4-FFF2-40B4-BE49-F238E27FC236}">
              <a16:creationId xmlns:a16="http://schemas.microsoft.com/office/drawing/2014/main" id="{00000000-0008-0000-0B00-0000DA0C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3291" name="Shape 2660">
            <a:extLst>
              <a:ext uri="{FF2B5EF4-FFF2-40B4-BE49-F238E27FC236}">
                <a16:creationId xmlns:a16="http://schemas.microsoft.com/office/drawing/2014/main" id="{00000000-0008-0000-0B00-0000DB0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292" name="Shape 6">
              <a:extLst>
                <a:ext uri="{FF2B5EF4-FFF2-40B4-BE49-F238E27FC236}">
                  <a16:creationId xmlns:a16="http://schemas.microsoft.com/office/drawing/2014/main" id="{00000000-0008-0000-0B00-0000DC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93" name="Shape 2661">
              <a:extLst>
                <a:ext uri="{FF2B5EF4-FFF2-40B4-BE49-F238E27FC236}">
                  <a16:creationId xmlns:a16="http://schemas.microsoft.com/office/drawing/2014/main" id="{00000000-0008-0000-0B00-0000DD0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294" name="Shape 2662">
                <a:extLst>
                  <a:ext uri="{FF2B5EF4-FFF2-40B4-BE49-F238E27FC236}">
                    <a16:creationId xmlns:a16="http://schemas.microsoft.com/office/drawing/2014/main" id="{00000000-0008-0000-0B00-0000DE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295" name="Shape 2663">
                <a:extLst>
                  <a:ext uri="{FF2B5EF4-FFF2-40B4-BE49-F238E27FC236}">
                    <a16:creationId xmlns:a16="http://schemas.microsoft.com/office/drawing/2014/main" id="{00000000-0008-0000-0B00-0000DF0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296" name="Shape 2664">
                  <a:extLst>
                    <a:ext uri="{FF2B5EF4-FFF2-40B4-BE49-F238E27FC236}">
                      <a16:creationId xmlns:a16="http://schemas.microsoft.com/office/drawing/2014/main" id="{00000000-0008-0000-0B00-0000E0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297" name="Shape 2665">
                  <a:extLst>
                    <a:ext uri="{FF2B5EF4-FFF2-40B4-BE49-F238E27FC236}">
                      <a16:creationId xmlns:a16="http://schemas.microsoft.com/office/drawing/2014/main" id="{00000000-0008-0000-0B00-0000E1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98" name="Shape 2666">
                  <a:extLst>
                    <a:ext uri="{FF2B5EF4-FFF2-40B4-BE49-F238E27FC236}">
                      <a16:creationId xmlns:a16="http://schemas.microsoft.com/office/drawing/2014/main" id="{00000000-0008-0000-0B00-0000E2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99" name="Shape 2667">
                  <a:extLst>
                    <a:ext uri="{FF2B5EF4-FFF2-40B4-BE49-F238E27FC236}">
                      <a16:creationId xmlns:a16="http://schemas.microsoft.com/office/drawing/2014/main" id="{00000000-0008-0000-0B00-0000E3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00" name="Shape 2668">
                  <a:extLst>
                    <a:ext uri="{FF2B5EF4-FFF2-40B4-BE49-F238E27FC236}">
                      <a16:creationId xmlns:a16="http://schemas.microsoft.com/office/drawing/2014/main" id="{00000000-0008-0000-0B00-0000E4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01" name="Shape 2669">
                  <a:extLst>
                    <a:ext uri="{FF2B5EF4-FFF2-40B4-BE49-F238E27FC236}">
                      <a16:creationId xmlns:a16="http://schemas.microsoft.com/office/drawing/2014/main" id="{00000000-0008-0000-0B00-0000E5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02" name="Shape 2670">
                  <a:extLst>
                    <a:ext uri="{FF2B5EF4-FFF2-40B4-BE49-F238E27FC236}">
                      <a16:creationId xmlns:a16="http://schemas.microsoft.com/office/drawing/2014/main" id="{00000000-0008-0000-0B00-0000E6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303" name="Shape 2">
          <a:extLst>
            <a:ext uri="{FF2B5EF4-FFF2-40B4-BE49-F238E27FC236}">
              <a16:creationId xmlns:a16="http://schemas.microsoft.com/office/drawing/2014/main" id="{00000000-0008-0000-0B00-0000E70C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3304" name="Shape 2671">
            <a:extLst>
              <a:ext uri="{FF2B5EF4-FFF2-40B4-BE49-F238E27FC236}">
                <a16:creationId xmlns:a16="http://schemas.microsoft.com/office/drawing/2014/main" id="{00000000-0008-0000-0B00-0000E80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305" name="Shape 6">
              <a:extLst>
                <a:ext uri="{FF2B5EF4-FFF2-40B4-BE49-F238E27FC236}">
                  <a16:creationId xmlns:a16="http://schemas.microsoft.com/office/drawing/2014/main" id="{00000000-0008-0000-0B00-0000E9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06" name="Shape 2672">
              <a:extLst>
                <a:ext uri="{FF2B5EF4-FFF2-40B4-BE49-F238E27FC236}">
                  <a16:creationId xmlns:a16="http://schemas.microsoft.com/office/drawing/2014/main" id="{00000000-0008-0000-0B00-0000EA0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307" name="Shape 2673">
                <a:extLst>
                  <a:ext uri="{FF2B5EF4-FFF2-40B4-BE49-F238E27FC236}">
                    <a16:creationId xmlns:a16="http://schemas.microsoft.com/office/drawing/2014/main" id="{00000000-0008-0000-0B00-0000EB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08" name="Shape 2674">
                <a:extLst>
                  <a:ext uri="{FF2B5EF4-FFF2-40B4-BE49-F238E27FC236}">
                    <a16:creationId xmlns:a16="http://schemas.microsoft.com/office/drawing/2014/main" id="{00000000-0008-0000-0B00-0000EC0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309" name="Shape 2675">
                  <a:extLst>
                    <a:ext uri="{FF2B5EF4-FFF2-40B4-BE49-F238E27FC236}">
                      <a16:creationId xmlns:a16="http://schemas.microsoft.com/office/drawing/2014/main" id="{00000000-0008-0000-0B00-0000ED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310" name="Shape 2676">
                  <a:extLst>
                    <a:ext uri="{FF2B5EF4-FFF2-40B4-BE49-F238E27FC236}">
                      <a16:creationId xmlns:a16="http://schemas.microsoft.com/office/drawing/2014/main" id="{00000000-0008-0000-0B00-0000EE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11" name="Shape 2677">
                  <a:extLst>
                    <a:ext uri="{FF2B5EF4-FFF2-40B4-BE49-F238E27FC236}">
                      <a16:creationId xmlns:a16="http://schemas.microsoft.com/office/drawing/2014/main" id="{00000000-0008-0000-0B00-0000EF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12" name="Shape 2678">
                  <a:extLst>
                    <a:ext uri="{FF2B5EF4-FFF2-40B4-BE49-F238E27FC236}">
                      <a16:creationId xmlns:a16="http://schemas.microsoft.com/office/drawing/2014/main" id="{00000000-0008-0000-0B00-0000F0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13" name="Shape 2679">
                  <a:extLst>
                    <a:ext uri="{FF2B5EF4-FFF2-40B4-BE49-F238E27FC236}">
                      <a16:creationId xmlns:a16="http://schemas.microsoft.com/office/drawing/2014/main" id="{00000000-0008-0000-0B00-0000F1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14" name="Shape 2680">
                  <a:extLst>
                    <a:ext uri="{FF2B5EF4-FFF2-40B4-BE49-F238E27FC236}">
                      <a16:creationId xmlns:a16="http://schemas.microsoft.com/office/drawing/2014/main" id="{00000000-0008-0000-0B00-0000F2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15" name="Shape 2681">
                  <a:extLst>
                    <a:ext uri="{FF2B5EF4-FFF2-40B4-BE49-F238E27FC236}">
                      <a16:creationId xmlns:a16="http://schemas.microsoft.com/office/drawing/2014/main" id="{00000000-0008-0000-0B00-0000F3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316" name="Shape 2">
          <a:extLst>
            <a:ext uri="{FF2B5EF4-FFF2-40B4-BE49-F238E27FC236}">
              <a16:creationId xmlns:a16="http://schemas.microsoft.com/office/drawing/2014/main" id="{00000000-0008-0000-0B00-0000F40C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3317" name="Shape 2682">
            <a:extLst>
              <a:ext uri="{FF2B5EF4-FFF2-40B4-BE49-F238E27FC236}">
                <a16:creationId xmlns:a16="http://schemas.microsoft.com/office/drawing/2014/main" id="{00000000-0008-0000-0B00-0000F50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318" name="Shape 6">
              <a:extLst>
                <a:ext uri="{FF2B5EF4-FFF2-40B4-BE49-F238E27FC236}">
                  <a16:creationId xmlns:a16="http://schemas.microsoft.com/office/drawing/2014/main" id="{00000000-0008-0000-0B00-0000F6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19" name="Shape 2683">
              <a:extLst>
                <a:ext uri="{FF2B5EF4-FFF2-40B4-BE49-F238E27FC236}">
                  <a16:creationId xmlns:a16="http://schemas.microsoft.com/office/drawing/2014/main" id="{00000000-0008-0000-0B00-0000F70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320" name="Shape 2684">
                <a:extLst>
                  <a:ext uri="{FF2B5EF4-FFF2-40B4-BE49-F238E27FC236}">
                    <a16:creationId xmlns:a16="http://schemas.microsoft.com/office/drawing/2014/main" id="{00000000-0008-0000-0B00-0000F8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21" name="Shape 2685">
                <a:extLst>
                  <a:ext uri="{FF2B5EF4-FFF2-40B4-BE49-F238E27FC236}">
                    <a16:creationId xmlns:a16="http://schemas.microsoft.com/office/drawing/2014/main" id="{00000000-0008-0000-0B00-0000F90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322" name="Shape 2686">
                  <a:extLst>
                    <a:ext uri="{FF2B5EF4-FFF2-40B4-BE49-F238E27FC236}">
                      <a16:creationId xmlns:a16="http://schemas.microsoft.com/office/drawing/2014/main" id="{00000000-0008-0000-0B00-0000FA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323" name="Shape 2687">
                  <a:extLst>
                    <a:ext uri="{FF2B5EF4-FFF2-40B4-BE49-F238E27FC236}">
                      <a16:creationId xmlns:a16="http://schemas.microsoft.com/office/drawing/2014/main" id="{00000000-0008-0000-0B00-0000FB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24" name="Shape 2688">
                  <a:extLst>
                    <a:ext uri="{FF2B5EF4-FFF2-40B4-BE49-F238E27FC236}">
                      <a16:creationId xmlns:a16="http://schemas.microsoft.com/office/drawing/2014/main" id="{00000000-0008-0000-0B00-0000FC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25" name="Shape 2689">
                  <a:extLst>
                    <a:ext uri="{FF2B5EF4-FFF2-40B4-BE49-F238E27FC236}">
                      <a16:creationId xmlns:a16="http://schemas.microsoft.com/office/drawing/2014/main" id="{00000000-0008-0000-0B00-0000FD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26" name="Shape 2690">
                  <a:extLst>
                    <a:ext uri="{FF2B5EF4-FFF2-40B4-BE49-F238E27FC236}">
                      <a16:creationId xmlns:a16="http://schemas.microsoft.com/office/drawing/2014/main" id="{00000000-0008-0000-0B00-0000FE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27" name="Shape 2691">
                  <a:extLst>
                    <a:ext uri="{FF2B5EF4-FFF2-40B4-BE49-F238E27FC236}">
                      <a16:creationId xmlns:a16="http://schemas.microsoft.com/office/drawing/2014/main" id="{00000000-0008-0000-0B00-0000FF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28" name="Shape 2692">
                  <a:extLst>
                    <a:ext uri="{FF2B5EF4-FFF2-40B4-BE49-F238E27FC236}">
                      <a16:creationId xmlns:a16="http://schemas.microsoft.com/office/drawing/2014/main" id="{00000000-0008-0000-0B00-000000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329" name="Shape 2">
          <a:extLst>
            <a:ext uri="{FF2B5EF4-FFF2-40B4-BE49-F238E27FC236}">
              <a16:creationId xmlns:a16="http://schemas.microsoft.com/office/drawing/2014/main" id="{00000000-0008-0000-0B00-0000010D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3330" name="Shape 2693">
            <a:extLst>
              <a:ext uri="{FF2B5EF4-FFF2-40B4-BE49-F238E27FC236}">
                <a16:creationId xmlns:a16="http://schemas.microsoft.com/office/drawing/2014/main" id="{00000000-0008-0000-0B00-0000020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331" name="Shape 6">
              <a:extLst>
                <a:ext uri="{FF2B5EF4-FFF2-40B4-BE49-F238E27FC236}">
                  <a16:creationId xmlns:a16="http://schemas.microsoft.com/office/drawing/2014/main" id="{00000000-0008-0000-0B00-000003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32" name="Shape 2694">
              <a:extLst>
                <a:ext uri="{FF2B5EF4-FFF2-40B4-BE49-F238E27FC236}">
                  <a16:creationId xmlns:a16="http://schemas.microsoft.com/office/drawing/2014/main" id="{00000000-0008-0000-0B00-0000040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333" name="Shape 2695">
                <a:extLst>
                  <a:ext uri="{FF2B5EF4-FFF2-40B4-BE49-F238E27FC236}">
                    <a16:creationId xmlns:a16="http://schemas.microsoft.com/office/drawing/2014/main" id="{00000000-0008-0000-0B00-000005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34" name="Shape 2696">
                <a:extLst>
                  <a:ext uri="{FF2B5EF4-FFF2-40B4-BE49-F238E27FC236}">
                    <a16:creationId xmlns:a16="http://schemas.microsoft.com/office/drawing/2014/main" id="{00000000-0008-0000-0B00-0000060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335" name="Shape 2697">
                  <a:extLst>
                    <a:ext uri="{FF2B5EF4-FFF2-40B4-BE49-F238E27FC236}">
                      <a16:creationId xmlns:a16="http://schemas.microsoft.com/office/drawing/2014/main" id="{00000000-0008-0000-0B00-000007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336" name="Shape 2698">
                  <a:extLst>
                    <a:ext uri="{FF2B5EF4-FFF2-40B4-BE49-F238E27FC236}">
                      <a16:creationId xmlns:a16="http://schemas.microsoft.com/office/drawing/2014/main" id="{00000000-0008-0000-0B00-000008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37" name="Shape 2699">
                  <a:extLst>
                    <a:ext uri="{FF2B5EF4-FFF2-40B4-BE49-F238E27FC236}">
                      <a16:creationId xmlns:a16="http://schemas.microsoft.com/office/drawing/2014/main" id="{00000000-0008-0000-0B00-000009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38" name="Shape 2700">
                  <a:extLst>
                    <a:ext uri="{FF2B5EF4-FFF2-40B4-BE49-F238E27FC236}">
                      <a16:creationId xmlns:a16="http://schemas.microsoft.com/office/drawing/2014/main" id="{00000000-0008-0000-0B00-00000A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39" name="Shape 2701">
                  <a:extLst>
                    <a:ext uri="{FF2B5EF4-FFF2-40B4-BE49-F238E27FC236}">
                      <a16:creationId xmlns:a16="http://schemas.microsoft.com/office/drawing/2014/main" id="{00000000-0008-0000-0B00-00000B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40" name="Shape 2702">
                  <a:extLst>
                    <a:ext uri="{FF2B5EF4-FFF2-40B4-BE49-F238E27FC236}">
                      <a16:creationId xmlns:a16="http://schemas.microsoft.com/office/drawing/2014/main" id="{00000000-0008-0000-0B00-00000C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41" name="Shape 2703">
                  <a:extLst>
                    <a:ext uri="{FF2B5EF4-FFF2-40B4-BE49-F238E27FC236}">
                      <a16:creationId xmlns:a16="http://schemas.microsoft.com/office/drawing/2014/main" id="{00000000-0008-0000-0B00-00000D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342" name="Shape 2">
          <a:extLst>
            <a:ext uri="{FF2B5EF4-FFF2-40B4-BE49-F238E27FC236}">
              <a16:creationId xmlns:a16="http://schemas.microsoft.com/office/drawing/2014/main" id="{00000000-0008-0000-0B00-00000E0D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3343" name="Shape 2704">
            <a:extLst>
              <a:ext uri="{FF2B5EF4-FFF2-40B4-BE49-F238E27FC236}">
                <a16:creationId xmlns:a16="http://schemas.microsoft.com/office/drawing/2014/main" id="{00000000-0008-0000-0B00-00000F0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344" name="Shape 6">
              <a:extLst>
                <a:ext uri="{FF2B5EF4-FFF2-40B4-BE49-F238E27FC236}">
                  <a16:creationId xmlns:a16="http://schemas.microsoft.com/office/drawing/2014/main" id="{00000000-0008-0000-0B00-000010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45" name="Shape 2705">
              <a:extLst>
                <a:ext uri="{FF2B5EF4-FFF2-40B4-BE49-F238E27FC236}">
                  <a16:creationId xmlns:a16="http://schemas.microsoft.com/office/drawing/2014/main" id="{00000000-0008-0000-0B00-0000110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346" name="Shape 2706">
                <a:extLst>
                  <a:ext uri="{FF2B5EF4-FFF2-40B4-BE49-F238E27FC236}">
                    <a16:creationId xmlns:a16="http://schemas.microsoft.com/office/drawing/2014/main" id="{00000000-0008-0000-0B00-000012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47" name="Shape 2707">
                <a:extLst>
                  <a:ext uri="{FF2B5EF4-FFF2-40B4-BE49-F238E27FC236}">
                    <a16:creationId xmlns:a16="http://schemas.microsoft.com/office/drawing/2014/main" id="{00000000-0008-0000-0B00-0000130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348" name="Shape 2708">
                  <a:extLst>
                    <a:ext uri="{FF2B5EF4-FFF2-40B4-BE49-F238E27FC236}">
                      <a16:creationId xmlns:a16="http://schemas.microsoft.com/office/drawing/2014/main" id="{00000000-0008-0000-0B00-000014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349" name="Shape 2709">
                  <a:extLst>
                    <a:ext uri="{FF2B5EF4-FFF2-40B4-BE49-F238E27FC236}">
                      <a16:creationId xmlns:a16="http://schemas.microsoft.com/office/drawing/2014/main" id="{00000000-0008-0000-0B00-000015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50" name="Shape 2710">
                  <a:extLst>
                    <a:ext uri="{FF2B5EF4-FFF2-40B4-BE49-F238E27FC236}">
                      <a16:creationId xmlns:a16="http://schemas.microsoft.com/office/drawing/2014/main" id="{00000000-0008-0000-0B00-000016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51" name="Shape 2711">
                  <a:extLst>
                    <a:ext uri="{FF2B5EF4-FFF2-40B4-BE49-F238E27FC236}">
                      <a16:creationId xmlns:a16="http://schemas.microsoft.com/office/drawing/2014/main" id="{00000000-0008-0000-0B00-000017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52" name="Shape 2712">
                  <a:extLst>
                    <a:ext uri="{FF2B5EF4-FFF2-40B4-BE49-F238E27FC236}">
                      <a16:creationId xmlns:a16="http://schemas.microsoft.com/office/drawing/2014/main" id="{00000000-0008-0000-0B00-000018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53" name="Shape 2713">
                  <a:extLst>
                    <a:ext uri="{FF2B5EF4-FFF2-40B4-BE49-F238E27FC236}">
                      <a16:creationId xmlns:a16="http://schemas.microsoft.com/office/drawing/2014/main" id="{00000000-0008-0000-0B00-000019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54" name="Shape 2714">
                  <a:extLst>
                    <a:ext uri="{FF2B5EF4-FFF2-40B4-BE49-F238E27FC236}">
                      <a16:creationId xmlns:a16="http://schemas.microsoft.com/office/drawing/2014/main" id="{00000000-0008-0000-0B00-00001A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355" name="Shape 2">
          <a:extLst>
            <a:ext uri="{FF2B5EF4-FFF2-40B4-BE49-F238E27FC236}">
              <a16:creationId xmlns:a16="http://schemas.microsoft.com/office/drawing/2014/main" id="{00000000-0008-0000-0B00-00001B0D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3356" name="Shape 2715">
            <a:extLst>
              <a:ext uri="{FF2B5EF4-FFF2-40B4-BE49-F238E27FC236}">
                <a16:creationId xmlns:a16="http://schemas.microsoft.com/office/drawing/2014/main" id="{00000000-0008-0000-0B00-00001C0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357" name="Shape 6">
              <a:extLst>
                <a:ext uri="{FF2B5EF4-FFF2-40B4-BE49-F238E27FC236}">
                  <a16:creationId xmlns:a16="http://schemas.microsoft.com/office/drawing/2014/main" id="{00000000-0008-0000-0B00-00001D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58" name="Shape 2716">
              <a:extLst>
                <a:ext uri="{FF2B5EF4-FFF2-40B4-BE49-F238E27FC236}">
                  <a16:creationId xmlns:a16="http://schemas.microsoft.com/office/drawing/2014/main" id="{00000000-0008-0000-0B00-00001E0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359" name="Shape 2717">
                <a:extLst>
                  <a:ext uri="{FF2B5EF4-FFF2-40B4-BE49-F238E27FC236}">
                    <a16:creationId xmlns:a16="http://schemas.microsoft.com/office/drawing/2014/main" id="{00000000-0008-0000-0B00-00001F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60" name="Shape 2718">
                <a:extLst>
                  <a:ext uri="{FF2B5EF4-FFF2-40B4-BE49-F238E27FC236}">
                    <a16:creationId xmlns:a16="http://schemas.microsoft.com/office/drawing/2014/main" id="{00000000-0008-0000-0B00-0000200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361" name="Shape 2719">
                  <a:extLst>
                    <a:ext uri="{FF2B5EF4-FFF2-40B4-BE49-F238E27FC236}">
                      <a16:creationId xmlns:a16="http://schemas.microsoft.com/office/drawing/2014/main" id="{00000000-0008-0000-0B00-000021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362" name="Shape 2720">
                  <a:extLst>
                    <a:ext uri="{FF2B5EF4-FFF2-40B4-BE49-F238E27FC236}">
                      <a16:creationId xmlns:a16="http://schemas.microsoft.com/office/drawing/2014/main" id="{00000000-0008-0000-0B00-000022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63" name="Shape 2721">
                  <a:extLst>
                    <a:ext uri="{FF2B5EF4-FFF2-40B4-BE49-F238E27FC236}">
                      <a16:creationId xmlns:a16="http://schemas.microsoft.com/office/drawing/2014/main" id="{00000000-0008-0000-0B00-000023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64" name="Shape 2722">
                  <a:extLst>
                    <a:ext uri="{FF2B5EF4-FFF2-40B4-BE49-F238E27FC236}">
                      <a16:creationId xmlns:a16="http://schemas.microsoft.com/office/drawing/2014/main" id="{00000000-0008-0000-0B00-000024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65" name="Shape 2723">
                  <a:extLst>
                    <a:ext uri="{FF2B5EF4-FFF2-40B4-BE49-F238E27FC236}">
                      <a16:creationId xmlns:a16="http://schemas.microsoft.com/office/drawing/2014/main" id="{00000000-0008-0000-0B00-000025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66" name="Shape 2724">
                  <a:extLst>
                    <a:ext uri="{FF2B5EF4-FFF2-40B4-BE49-F238E27FC236}">
                      <a16:creationId xmlns:a16="http://schemas.microsoft.com/office/drawing/2014/main" id="{00000000-0008-0000-0B00-000026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67" name="Shape 2725">
                  <a:extLst>
                    <a:ext uri="{FF2B5EF4-FFF2-40B4-BE49-F238E27FC236}">
                      <a16:creationId xmlns:a16="http://schemas.microsoft.com/office/drawing/2014/main" id="{00000000-0008-0000-0B00-000027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368" name="Shape 2">
          <a:extLst>
            <a:ext uri="{FF2B5EF4-FFF2-40B4-BE49-F238E27FC236}">
              <a16:creationId xmlns:a16="http://schemas.microsoft.com/office/drawing/2014/main" id="{00000000-0008-0000-0B00-0000280D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3369" name="Shape 2726">
            <a:extLst>
              <a:ext uri="{FF2B5EF4-FFF2-40B4-BE49-F238E27FC236}">
                <a16:creationId xmlns:a16="http://schemas.microsoft.com/office/drawing/2014/main" id="{00000000-0008-0000-0B00-0000290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370" name="Shape 6">
              <a:extLst>
                <a:ext uri="{FF2B5EF4-FFF2-40B4-BE49-F238E27FC236}">
                  <a16:creationId xmlns:a16="http://schemas.microsoft.com/office/drawing/2014/main" id="{00000000-0008-0000-0B00-00002A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71" name="Shape 2727">
              <a:extLst>
                <a:ext uri="{FF2B5EF4-FFF2-40B4-BE49-F238E27FC236}">
                  <a16:creationId xmlns:a16="http://schemas.microsoft.com/office/drawing/2014/main" id="{00000000-0008-0000-0B00-00002B0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372" name="Shape 2728">
                <a:extLst>
                  <a:ext uri="{FF2B5EF4-FFF2-40B4-BE49-F238E27FC236}">
                    <a16:creationId xmlns:a16="http://schemas.microsoft.com/office/drawing/2014/main" id="{00000000-0008-0000-0B00-00002C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73" name="Shape 2729">
                <a:extLst>
                  <a:ext uri="{FF2B5EF4-FFF2-40B4-BE49-F238E27FC236}">
                    <a16:creationId xmlns:a16="http://schemas.microsoft.com/office/drawing/2014/main" id="{00000000-0008-0000-0B00-00002D0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374" name="Shape 2730">
                  <a:extLst>
                    <a:ext uri="{FF2B5EF4-FFF2-40B4-BE49-F238E27FC236}">
                      <a16:creationId xmlns:a16="http://schemas.microsoft.com/office/drawing/2014/main" id="{00000000-0008-0000-0B00-00002E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375" name="Shape 2731">
                  <a:extLst>
                    <a:ext uri="{FF2B5EF4-FFF2-40B4-BE49-F238E27FC236}">
                      <a16:creationId xmlns:a16="http://schemas.microsoft.com/office/drawing/2014/main" id="{00000000-0008-0000-0B00-00002F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76" name="Shape 2732">
                  <a:extLst>
                    <a:ext uri="{FF2B5EF4-FFF2-40B4-BE49-F238E27FC236}">
                      <a16:creationId xmlns:a16="http://schemas.microsoft.com/office/drawing/2014/main" id="{00000000-0008-0000-0B00-000030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77" name="Shape 2733">
                  <a:extLst>
                    <a:ext uri="{FF2B5EF4-FFF2-40B4-BE49-F238E27FC236}">
                      <a16:creationId xmlns:a16="http://schemas.microsoft.com/office/drawing/2014/main" id="{00000000-0008-0000-0B00-000031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78" name="Shape 2734">
                  <a:extLst>
                    <a:ext uri="{FF2B5EF4-FFF2-40B4-BE49-F238E27FC236}">
                      <a16:creationId xmlns:a16="http://schemas.microsoft.com/office/drawing/2014/main" id="{00000000-0008-0000-0B00-000032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79" name="Shape 2735">
                  <a:extLst>
                    <a:ext uri="{FF2B5EF4-FFF2-40B4-BE49-F238E27FC236}">
                      <a16:creationId xmlns:a16="http://schemas.microsoft.com/office/drawing/2014/main" id="{00000000-0008-0000-0B00-000033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80" name="Shape 2736">
                  <a:extLst>
                    <a:ext uri="{FF2B5EF4-FFF2-40B4-BE49-F238E27FC236}">
                      <a16:creationId xmlns:a16="http://schemas.microsoft.com/office/drawing/2014/main" id="{00000000-0008-0000-0B00-000034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381" name="Shape 2">
          <a:extLst>
            <a:ext uri="{FF2B5EF4-FFF2-40B4-BE49-F238E27FC236}">
              <a16:creationId xmlns:a16="http://schemas.microsoft.com/office/drawing/2014/main" id="{00000000-0008-0000-0B00-0000350D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3382" name="Shape 2737">
            <a:extLst>
              <a:ext uri="{FF2B5EF4-FFF2-40B4-BE49-F238E27FC236}">
                <a16:creationId xmlns:a16="http://schemas.microsoft.com/office/drawing/2014/main" id="{00000000-0008-0000-0B00-0000360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383" name="Shape 6">
              <a:extLst>
                <a:ext uri="{FF2B5EF4-FFF2-40B4-BE49-F238E27FC236}">
                  <a16:creationId xmlns:a16="http://schemas.microsoft.com/office/drawing/2014/main" id="{00000000-0008-0000-0B00-000037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84" name="Shape 2738">
              <a:extLst>
                <a:ext uri="{FF2B5EF4-FFF2-40B4-BE49-F238E27FC236}">
                  <a16:creationId xmlns:a16="http://schemas.microsoft.com/office/drawing/2014/main" id="{00000000-0008-0000-0B00-0000380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385" name="Shape 2739">
                <a:extLst>
                  <a:ext uri="{FF2B5EF4-FFF2-40B4-BE49-F238E27FC236}">
                    <a16:creationId xmlns:a16="http://schemas.microsoft.com/office/drawing/2014/main" id="{00000000-0008-0000-0B00-000039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86" name="Shape 2740">
                <a:extLst>
                  <a:ext uri="{FF2B5EF4-FFF2-40B4-BE49-F238E27FC236}">
                    <a16:creationId xmlns:a16="http://schemas.microsoft.com/office/drawing/2014/main" id="{00000000-0008-0000-0B00-00003A0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387" name="Shape 2741">
                  <a:extLst>
                    <a:ext uri="{FF2B5EF4-FFF2-40B4-BE49-F238E27FC236}">
                      <a16:creationId xmlns:a16="http://schemas.microsoft.com/office/drawing/2014/main" id="{00000000-0008-0000-0B00-00003B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388" name="Shape 2742">
                  <a:extLst>
                    <a:ext uri="{FF2B5EF4-FFF2-40B4-BE49-F238E27FC236}">
                      <a16:creationId xmlns:a16="http://schemas.microsoft.com/office/drawing/2014/main" id="{00000000-0008-0000-0B00-00003C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89" name="Shape 2743">
                  <a:extLst>
                    <a:ext uri="{FF2B5EF4-FFF2-40B4-BE49-F238E27FC236}">
                      <a16:creationId xmlns:a16="http://schemas.microsoft.com/office/drawing/2014/main" id="{00000000-0008-0000-0B00-00003D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90" name="Shape 2744">
                  <a:extLst>
                    <a:ext uri="{FF2B5EF4-FFF2-40B4-BE49-F238E27FC236}">
                      <a16:creationId xmlns:a16="http://schemas.microsoft.com/office/drawing/2014/main" id="{00000000-0008-0000-0B00-00003E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91" name="Shape 2745">
                  <a:extLst>
                    <a:ext uri="{FF2B5EF4-FFF2-40B4-BE49-F238E27FC236}">
                      <a16:creationId xmlns:a16="http://schemas.microsoft.com/office/drawing/2014/main" id="{00000000-0008-0000-0B00-00003F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92" name="Shape 2746">
                  <a:extLst>
                    <a:ext uri="{FF2B5EF4-FFF2-40B4-BE49-F238E27FC236}">
                      <a16:creationId xmlns:a16="http://schemas.microsoft.com/office/drawing/2014/main" id="{00000000-0008-0000-0B00-000040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93" name="Shape 2747">
                  <a:extLst>
                    <a:ext uri="{FF2B5EF4-FFF2-40B4-BE49-F238E27FC236}">
                      <a16:creationId xmlns:a16="http://schemas.microsoft.com/office/drawing/2014/main" id="{00000000-0008-0000-0B00-000041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394" name="Shape 2">
          <a:extLst>
            <a:ext uri="{FF2B5EF4-FFF2-40B4-BE49-F238E27FC236}">
              <a16:creationId xmlns:a16="http://schemas.microsoft.com/office/drawing/2014/main" id="{00000000-0008-0000-0B00-0000420D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3395" name="Shape 2748">
            <a:extLst>
              <a:ext uri="{FF2B5EF4-FFF2-40B4-BE49-F238E27FC236}">
                <a16:creationId xmlns:a16="http://schemas.microsoft.com/office/drawing/2014/main" id="{00000000-0008-0000-0B00-0000430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396" name="Shape 6">
              <a:extLst>
                <a:ext uri="{FF2B5EF4-FFF2-40B4-BE49-F238E27FC236}">
                  <a16:creationId xmlns:a16="http://schemas.microsoft.com/office/drawing/2014/main" id="{00000000-0008-0000-0B00-000044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97" name="Shape 2749">
              <a:extLst>
                <a:ext uri="{FF2B5EF4-FFF2-40B4-BE49-F238E27FC236}">
                  <a16:creationId xmlns:a16="http://schemas.microsoft.com/office/drawing/2014/main" id="{00000000-0008-0000-0B00-0000450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398" name="Shape 2750">
                <a:extLst>
                  <a:ext uri="{FF2B5EF4-FFF2-40B4-BE49-F238E27FC236}">
                    <a16:creationId xmlns:a16="http://schemas.microsoft.com/office/drawing/2014/main" id="{00000000-0008-0000-0B00-000046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99" name="Shape 2751">
                <a:extLst>
                  <a:ext uri="{FF2B5EF4-FFF2-40B4-BE49-F238E27FC236}">
                    <a16:creationId xmlns:a16="http://schemas.microsoft.com/office/drawing/2014/main" id="{00000000-0008-0000-0B00-0000470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400" name="Shape 2752">
                  <a:extLst>
                    <a:ext uri="{FF2B5EF4-FFF2-40B4-BE49-F238E27FC236}">
                      <a16:creationId xmlns:a16="http://schemas.microsoft.com/office/drawing/2014/main" id="{00000000-0008-0000-0B00-000048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401" name="Shape 2753">
                  <a:extLst>
                    <a:ext uri="{FF2B5EF4-FFF2-40B4-BE49-F238E27FC236}">
                      <a16:creationId xmlns:a16="http://schemas.microsoft.com/office/drawing/2014/main" id="{00000000-0008-0000-0B00-000049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02" name="Shape 2754">
                  <a:extLst>
                    <a:ext uri="{FF2B5EF4-FFF2-40B4-BE49-F238E27FC236}">
                      <a16:creationId xmlns:a16="http://schemas.microsoft.com/office/drawing/2014/main" id="{00000000-0008-0000-0B00-00004A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03" name="Shape 2755">
                  <a:extLst>
                    <a:ext uri="{FF2B5EF4-FFF2-40B4-BE49-F238E27FC236}">
                      <a16:creationId xmlns:a16="http://schemas.microsoft.com/office/drawing/2014/main" id="{00000000-0008-0000-0B00-00004B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04" name="Shape 2756">
                  <a:extLst>
                    <a:ext uri="{FF2B5EF4-FFF2-40B4-BE49-F238E27FC236}">
                      <a16:creationId xmlns:a16="http://schemas.microsoft.com/office/drawing/2014/main" id="{00000000-0008-0000-0B00-00004C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05" name="Shape 2757">
                  <a:extLst>
                    <a:ext uri="{FF2B5EF4-FFF2-40B4-BE49-F238E27FC236}">
                      <a16:creationId xmlns:a16="http://schemas.microsoft.com/office/drawing/2014/main" id="{00000000-0008-0000-0B00-00004D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06" name="Shape 2758">
                  <a:extLst>
                    <a:ext uri="{FF2B5EF4-FFF2-40B4-BE49-F238E27FC236}">
                      <a16:creationId xmlns:a16="http://schemas.microsoft.com/office/drawing/2014/main" id="{00000000-0008-0000-0B00-00004E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407" name="Shape 2">
          <a:extLst>
            <a:ext uri="{FF2B5EF4-FFF2-40B4-BE49-F238E27FC236}">
              <a16:creationId xmlns:a16="http://schemas.microsoft.com/office/drawing/2014/main" id="{00000000-0008-0000-0B00-00004F0D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3408" name="Shape 2759">
            <a:extLst>
              <a:ext uri="{FF2B5EF4-FFF2-40B4-BE49-F238E27FC236}">
                <a16:creationId xmlns:a16="http://schemas.microsoft.com/office/drawing/2014/main" id="{00000000-0008-0000-0B00-0000500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409" name="Shape 6">
              <a:extLst>
                <a:ext uri="{FF2B5EF4-FFF2-40B4-BE49-F238E27FC236}">
                  <a16:creationId xmlns:a16="http://schemas.microsoft.com/office/drawing/2014/main" id="{00000000-0008-0000-0B00-000051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410" name="Shape 2760">
              <a:extLst>
                <a:ext uri="{FF2B5EF4-FFF2-40B4-BE49-F238E27FC236}">
                  <a16:creationId xmlns:a16="http://schemas.microsoft.com/office/drawing/2014/main" id="{00000000-0008-0000-0B00-0000520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411" name="Shape 2761">
                <a:extLst>
                  <a:ext uri="{FF2B5EF4-FFF2-40B4-BE49-F238E27FC236}">
                    <a16:creationId xmlns:a16="http://schemas.microsoft.com/office/drawing/2014/main" id="{00000000-0008-0000-0B00-000053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412" name="Shape 2762">
                <a:extLst>
                  <a:ext uri="{FF2B5EF4-FFF2-40B4-BE49-F238E27FC236}">
                    <a16:creationId xmlns:a16="http://schemas.microsoft.com/office/drawing/2014/main" id="{00000000-0008-0000-0B00-0000540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413" name="Shape 2763">
                  <a:extLst>
                    <a:ext uri="{FF2B5EF4-FFF2-40B4-BE49-F238E27FC236}">
                      <a16:creationId xmlns:a16="http://schemas.microsoft.com/office/drawing/2014/main" id="{00000000-0008-0000-0B00-000055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414" name="Shape 2764">
                  <a:extLst>
                    <a:ext uri="{FF2B5EF4-FFF2-40B4-BE49-F238E27FC236}">
                      <a16:creationId xmlns:a16="http://schemas.microsoft.com/office/drawing/2014/main" id="{00000000-0008-0000-0B00-000056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15" name="Shape 2765">
                  <a:extLst>
                    <a:ext uri="{FF2B5EF4-FFF2-40B4-BE49-F238E27FC236}">
                      <a16:creationId xmlns:a16="http://schemas.microsoft.com/office/drawing/2014/main" id="{00000000-0008-0000-0B00-000057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16" name="Shape 2766">
                  <a:extLst>
                    <a:ext uri="{FF2B5EF4-FFF2-40B4-BE49-F238E27FC236}">
                      <a16:creationId xmlns:a16="http://schemas.microsoft.com/office/drawing/2014/main" id="{00000000-0008-0000-0B00-000058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17" name="Shape 2767">
                  <a:extLst>
                    <a:ext uri="{FF2B5EF4-FFF2-40B4-BE49-F238E27FC236}">
                      <a16:creationId xmlns:a16="http://schemas.microsoft.com/office/drawing/2014/main" id="{00000000-0008-0000-0B00-000059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18" name="Shape 2768">
                  <a:extLst>
                    <a:ext uri="{FF2B5EF4-FFF2-40B4-BE49-F238E27FC236}">
                      <a16:creationId xmlns:a16="http://schemas.microsoft.com/office/drawing/2014/main" id="{00000000-0008-0000-0B00-00005A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19" name="Shape 2769">
                  <a:extLst>
                    <a:ext uri="{FF2B5EF4-FFF2-40B4-BE49-F238E27FC236}">
                      <a16:creationId xmlns:a16="http://schemas.microsoft.com/office/drawing/2014/main" id="{00000000-0008-0000-0B00-00005B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420" name="Shape 2">
          <a:extLst>
            <a:ext uri="{FF2B5EF4-FFF2-40B4-BE49-F238E27FC236}">
              <a16:creationId xmlns:a16="http://schemas.microsoft.com/office/drawing/2014/main" id="{00000000-0008-0000-0B00-00005C0D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3421" name="Shape 2770">
            <a:extLst>
              <a:ext uri="{FF2B5EF4-FFF2-40B4-BE49-F238E27FC236}">
                <a16:creationId xmlns:a16="http://schemas.microsoft.com/office/drawing/2014/main" id="{00000000-0008-0000-0B00-00005D0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422" name="Shape 6">
              <a:extLst>
                <a:ext uri="{FF2B5EF4-FFF2-40B4-BE49-F238E27FC236}">
                  <a16:creationId xmlns:a16="http://schemas.microsoft.com/office/drawing/2014/main" id="{00000000-0008-0000-0B00-00005E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423" name="Shape 2771">
              <a:extLst>
                <a:ext uri="{FF2B5EF4-FFF2-40B4-BE49-F238E27FC236}">
                  <a16:creationId xmlns:a16="http://schemas.microsoft.com/office/drawing/2014/main" id="{00000000-0008-0000-0B00-00005F0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424" name="Shape 2772">
                <a:extLst>
                  <a:ext uri="{FF2B5EF4-FFF2-40B4-BE49-F238E27FC236}">
                    <a16:creationId xmlns:a16="http://schemas.microsoft.com/office/drawing/2014/main" id="{00000000-0008-0000-0B00-000060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425" name="Shape 2773">
                <a:extLst>
                  <a:ext uri="{FF2B5EF4-FFF2-40B4-BE49-F238E27FC236}">
                    <a16:creationId xmlns:a16="http://schemas.microsoft.com/office/drawing/2014/main" id="{00000000-0008-0000-0B00-0000610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426" name="Shape 2774">
                  <a:extLst>
                    <a:ext uri="{FF2B5EF4-FFF2-40B4-BE49-F238E27FC236}">
                      <a16:creationId xmlns:a16="http://schemas.microsoft.com/office/drawing/2014/main" id="{00000000-0008-0000-0B00-000062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427" name="Shape 2775">
                  <a:extLst>
                    <a:ext uri="{FF2B5EF4-FFF2-40B4-BE49-F238E27FC236}">
                      <a16:creationId xmlns:a16="http://schemas.microsoft.com/office/drawing/2014/main" id="{00000000-0008-0000-0B00-000063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28" name="Shape 2776">
                  <a:extLst>
                    <a:ext uri="{FF2B5EF4-FFF2-40B4-BE49-F238E27FC236}">
                      <a16:creationId xmlns:a16="http://schemas.microsoft.com/office/drawing/2014/main" id="{00000000-0008-0000-0B00-000064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29" name="Shape 2777">
                  <a:extLst>
                    <a:ext uri="{FF2B5EF4-FFF2-40B4-BE49-F238E27FC236}">
                      <a16:creationId xmlns:a16="http://schemas.microsoft.com/office/drawing/2014/main" id="{00000000-0008-0000-0B00-000065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30" name="Shape 2778">
                  <a:extLst>
                    <a:ext uri="{FF2B5EF4-FFF2-40B4-BE49-F238E27FC236}">
                      <a16:creationId xmlns:a16="http://schemas.microsoft.com/office/drawing/2014/main" id="{00000000-0008-0000-0B00-000066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31" name="Shape 2779">
                  <a:extLst>
                    <a:ext uri="{FF2B5EF4-FFF2-40B4-BE49-F238E27FC236}">
                      <a16:creationId xmlns:a16="http://schemas.microsoft.com/office/drawing/2014/main" id="{00000000-0008-0000-0B00-000067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32" name="Shape 2780">
                  <a:extLst>
                    <a:ext uri="{FF2B5EF4-FFF2-40B4-BE49-F238E27FC236}">
                      <a16:creationId xmlns:a16="http://schemas.microsoft.com/office/drawing/2014/main" id="{00000000-0008-0000-0B00-000068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433" name="Shape 2">
          <a:extLst>
            <a:ext uri="{FF2B5EF4-FFF2-40B4-BE49-F238E27FC236}">
              <a16:creationId xmlns:a16="http://schemas.microsoft.com/office/drawing/2014/main" id="{00000000-0008-0000-0B00-0000690D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3434" name="Shape 2781">
            <a:extLst>
              <a:ext uri="{FF2B5EF4-FFF2-40B4-BE49-F238E27FC236}">
                <a16:creationId xmlns:a16="http://schemas.microsoft.com/office/drawing/2014/main" id="{00000000-0008-0000-0B00-00006A0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435" name="Shape 6">
              <a:extLst>
                <a:ext uri="{FF2B5EF4-FFF2-40B4-BE49-F238E27FC236}">
                  <a16:creationId xmlns:a16="http://schemas.microsoft.com/office/drawing/2014/main" id="{00000000-0008-0000-0B00-00006B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436" name="Shape 2782">
              <a:extLst>
                <a:ext uri="{FF2B5EF4-FFF2-40B4-BE49-F238E27FC236}">
                  <a16:creationId xmlns:a16="http://schemas.microsoft.com/office/drawing/2014/main" id="{00000000-0008-0000-0B00-00006C0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437" name="Shape 2783">
                <a:extLst>
                  <a:ext uri="{FF2B5EF4-FFF2-40B4-BE49-F238E27FC236}">
                    <a16:creationId xmlns:a16="http://schemas.microsoft.com/office/drawing/2014/main" id="{00000000-0008-0000-0B00-00006D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438" name="Shape 2784">
                <a:extLst>
                  <a:ext uri="{FF2B5EF4-FFF2-40B4-BE49-F238E27FC236}">
                    <a16:creationId xmlns:a16="http://schemas.microsoft.com/office/drawing/2014/main" id="{00000000-0008-0000-0B00-00006E0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439" name="Shape 2785">
                  <a:extLst>
                    <a:ext uri="{FF2B5EF4-FFF2-40B4-BE49-F238E27FC236}">
                      <a16:creationId xmlns:a16="http://schemas.microsoft.com/office/drawing/2014/main" id="{00000000-0008-0000-0B00-00006F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440" name="Shape 2786">
                  <a:extLst>
                    <a:ext uri="{FF2B5EF4-FFF2-40B4-BE49-F238E27FC236}">
                      <a16:creationId xmlns:a16="http://schemas.microsoft.com/office/drawing/2014/main" id="{00000000-0008-0000-0B00-000070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41" name="Shape 2787">
                  <a:extLst>
                    <a:ext uri="{FF2B5EF4-FFF2-40B4-BE49-F238E27FC236}">
                      <a16:creationId xmlns:a16="http://schemas.microsoft.com/office/drawing/2014/main" id="{00000000-0008-0000-0B00-000071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42" name="Shape 2788">
                  <a:extLst>
                    <a:ext uri="{FF2B5EF4-FFF2-40B4-BE49-F238E27FC236}">
                      <a16:creationId xmlns:a16="http://schemas.microsoft.com/office/drawing/2014/main" id="{00000000-0008-0000-0B00-000072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43" name="Shape 2789">
                  <a:extLst>
                    <a:ext uri="{FF2B5EF4-FFF2-40B4-BE49-F238E27FC236}">
                      <a16:creationId xmlns:a16="http://schemas.microsoft.com/office/drawing/2014/main" id="{00000000-0008-0000-0B00-000073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44" name="Shape 2790">
                  <a:extLst>
                    <a:ext uri="{FF2B5EF4-FFF2-40B4-BE49-F238E27FC236}">
                      <a16:creationId xmlns:a16="http://schemas.microsoft.com/office/drawing/2014/main" id="{00000000-0008-0000-0B00-000074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45" name="Shape 2791">
                  <a:extLst>
                    <a:ext uri="{FF2B5EF4-FFF2-40B4-BE49-F238E27FC236}">
                      <a16:creationId xmlns:a16="http://schemas.microsoft.com/office/drawing/2014/main" id="{00000000-0008-0000-0B00-000075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446" name="Shape 2">
          <a:extLst>
            <a:ext uri="{FF2B5EF4-FFF2-40B4-BE49-F238E27FC236}">
              <a16:creationId xmlns:a16="http://schemas.microsoft.com/office/drawing/2014/main" id="{00000000-0008-0000-0B00-0000760D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3447" name="Shape 2792">
            <a:extLst>
              <a:ext uri="{FF2B5EF4-FFF2-40B4-BE49-F238E27FC236}">
                <a16:creationId xmlns:a16="http://schemas.microsoft.com/office/drawing/2014/main" id="{00000000-0008-0000-0B00-0000770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448" name="Shape 6">
              <a:extLst>
                <a:ext uri="{FF2B5EF4-FFF2-40B4-BE49-F238E27FC236}">
                  <a16:creationId xmlns:a16="http://schemas.microsoft.com/office/drawing/2014/main" id="{00000000-0008-0000-0B00-000078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449" name="Shape 2793">
              <a:extLst>
                <a:ext uri="{FF2B5EF4-FFF2-40B4-BE49-F238E27FC236}">
                  <a16:creationId xmlns:a16="http://schemas.microsoft.com/office/drawing/2014/main" id="{00000000-0008-0000-0B00-0000790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450" name="Shape 2794">
                <a:extLst>
                  <a:ext uri="{FF2B5EF4-FFF2-40B4-BE49-F238E27FC236}">
                    <a16:creationId xmlns:a16="http://schemas.microsoft.com/office/drawing/2014/main" id="{00000000-0008-0000-0B00-00007A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451" name="Shape 2795">
                <a:extLst>
                  <a:ext uri="{FF2B5EF4-FFF2-40B4-BE49-F238E27FC236}">
                    <a16:creationId xmlns:a16="http://schemas.microsoft.com/office/drawing/2014/main" id="{00000000-0008-0000-0B00-00007B0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452" name="Shape 2796">
                  <a:extLst>
                    <a:ext uri="{FF2B5EF4-FFF2-40B4-BE49-F238E27FC236}">
                      <a16:creationId xmlns:a16="http://schemas.microsoft.com/office/drawing/2014/main" id="{00000000-0008-0000-0B00-00007C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453" name="Shape 2797">
                  <a:extLst>
                    <a:ext uri="{FF2B5EF4-FFF2-40B4-BE49-F238E27FC236}">
                      <a16:creationId xmlns:a16="http://schemas.microsoft.com/office/drawing/2014/main" id="{00000000-0008-0000-0B00-00007D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54" name="Shape 2798">
                  <a:extLst>
                    <a:ext uri="{FF2B5EF4-FFF2-40B4-BE49-F238E27FC236}">
                      <a16:creationId xmlns:a16="http://schemas.microsoft.com/office/drawing/2014/main" id="{00000000-0008-0000-0B00-00007E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55" name="Shape 2799">
                  <a:extLst>
                    <a:ext uri="{FF2B5EF4-FFF2-40B4-BE49-F238E27FC236}">
                      <a16:creationId xmlns:a16="http://schemas.microsoft.com/office/drawing/2014/main" id="{00000000-0008-0000-0B00-00007F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56" name="Shape 2800">
                  <a:extLst>
                    <a:ext uri="{FF2B5EF4-FFF2-40B4-BE49-F238E27FC236}">
                      <a16:creationId xmlns:a16="http://schemas.microsoft.com/office/drawing/2014/main" id="{00000000-0008-0000-0B00-000080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57" name="Shape 2801">
                  <a:extLst>
                    <a:ext uri="{FF2B5EF4-FFF2-40B4-BE49-F238E27FC236}">
                      <a16:creationId xmlns:a16="http://schemas.microsoft.com/office/drawing/2014/main" id="{00000000-0008-0000-0B00-000081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58" name="Shape 2802">
                  <a:extLst>
                    <a:ext uri="{FF2B5EF4-FFF2-40B4-BE49-F238E27FC236}">
                      <a16:creationId xmlns:a16="http://schemas.microsoft.com/office/drawing/2014/main" id="{00000000-0008-0000-0B00-000082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459" name="Shape 2">
          <a:extLst>
            <a:ext uri="{FF2B5EF4-FFF2-40B4-BE49-F238E27FC236}">
              <a16:creationId xmlns:a16="http://schemas.microsoft.com/office/drawing/2014/main" id="{00000000-0008-0000-0B00-0000830D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3460" name="Shape 2803">
            <a:extLst>
              <a:ext uri="{FF2B5EF4-FFF2-40B4-BE49-F238E27FC236}">
                <a16:creationId xmlns:a16="http://schemas.microsoft.com/office/drawing/2014/main" id="{00000000-0008-0000-0B00-0000840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461" name="Shape 6">
              <a:extLst>
                <a:ext uri="{FF2B5EF4-FFF2-40B4-BE49-F238E27FC236}">
                  <a16:creationId xmlns:a16="http://schemas.microsoft.com/office/drawing/2014/main" id="{00000000-0008-0000-0B00-000085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462" name="Shape 2804">
              <a:extLst>
                <a:ext uri="{FF2B5EF4-FFF2-40B4-BE49-F238E27FC236}">
                  <a16:creationId xmlns:a16="http://schemas.microsoft.com/office/drawing/2014/main" id="{00000000-0008-0000-0B00-0000860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463" name="Shape 2805">
                <a:extLst>
                  <a:ext uri="{FF2B5EF4-FFF2-40B4-BE49-F238E27FC236}">
                    <a16:creationId xmlns:a16="http://schemas.microsoft.com/office/drawing/2014/main" id="{00000000-0008-0000-0B00-000087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464" name="Shape 2806">
                <a:extLst>
                  <a:ext uri="{FF2B5EF4-FFF2-40B4-BE49-F238E27FC236}">
                    <a16:creationId xmlns:a16="http://schemas.microsoft.com/office/drawing/2014/main" id="{00000000-0008-0000-0B00-0000880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465" name="Shape 2807">
                  <a:extLst>
                    <a:ext uri="{FF2B5EF4-FFF2-40B4-BE49-F238E27FC236}">
                      <a16:creationId xmlns:a16="http://schemas.microsoft.com/office/drawing/2014/main" id="{00000000-0008-0000-0B00-000089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466" name="Shape 2808">
                  <a:extLst>
                    <a:ext uri="{FF2B5EF4-FFF2-40B4-BE49-F238E27FC236}">
                      <a16:creationId xmlns:a16="http://schemas.microsoft.com/office/drawing/2014/main" id="{00000000-0008-0000-0B00-00008A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67" name="Shape 2809">
                  <a:extLst>
                    <a:ext uri="{FF2B5EF4-FFF2-40B4-BE49-F238E27FC236}">
                      <a16:creationId xmlns:a16="http://schemas.microsoft.com/office/drawing/2014/main" id="{00000000-0008-0000-0B00-00008B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68" name="Shape 2810">
                  <a:extLst>
                    <a:ext uri="{FF2B5EF4-FFF2-40B4-BE49-F238E27FC236}">
                      <a16:creationId xmlns:a16="http://schemas.microsoft.com/office/drawing/2014/main" id="{00000000-0008-0000-0B00-00008C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69" name="Shape 2811">
                  <a:extLst>
                    <a:ext uri="{FF2B5EF4-FFF2-40B4-BE49-F238E27FC236}">
                      <a16:creationId xmlns:a16="http://schemas.microsoft.com/office/drawing/2014/main" id="{00000000-0008-0000-0B00-00008D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70" name="Shape 2812">
                  <a:extLst>
                    <a:ext uri="{FF2B5EF4-FFF2-40B4-BE49-F238E27FC236}">
                      <a16:creationId xmlns:a16="http://schemas.microsoft.com/office/drawing/2014/main" id="{00000000-0008-0000-0B00-00008E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71" name="Shape 2813">
                  <a:extLst>
                    <a:ext uri="{FF2B5EF4-FFF2-40B4-BE49-F238E27FC236}">
                      <a16:creationId xmlns:a16="http://schemas.microsoft.com/office/drawing/2014/main" id="{00000000-0008-0000-0B00-00008F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472" name="Shape 2">
          <a:extLst>
            <a:ext uri="{FF2B5EF4-FFF2-40B4-BE49-F238E27FC236}">
              <a16:creationId xmlns:a16="http://schemas.microsoft.com/office/drawing/2014/main" id="{00000000-0008-0000-0B00-0000900D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3473" name="Shape 2814">
            <a:extLst>
              <a:ext uri="{FF2B5EF4-FFF2-40B4-BE49-F238E27FC236}">
                <a16:creationId xmlns:a16="http://schemas.microsoft.com/office/drawing/2014/main" id="{00000000-0008-0000-0B00-0000910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474" name="Shape 6">
              <a:extLst>
                <a:ext uri="{FF2B5EF4-FFF2-40B4-BE49-F238E27FC236}">
                  <a16:creationId xmlns:a16="http://schemas.microsoft.com/office/drawing/2014/main" id="{00000000-0008-0000-0B00-000092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475" name="Shape 2815">
              <a:extLst>
                <a:ext uri="{FF2B5EF4-FFF2-40B4-BE49-F238E27FC236}">
                  <a16:creationId xmlns:a16="http://schemas.microsoft.com/office/drawing/2014/main" id="{00000000-0008-0000-0B00-0000930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476" name="Shape 2816">
                <a:extLst>
                  <a:ext uri="{FF2B5EF4-FFF2-40B4-BE49-F238E27FC236}">
                    <a16:creationId xmlns:a16="http://schemas.microsoft.com/office/drawing/2014/main" id="{00000000-0008-0000-0B00-000094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477" name="Shape 2817">
                <a:extLst>
                  <a:ext uri="{FF2B5EF4-FFF2-40B4-BE49-F238E27FC236}">
                    <a16:creationId xmlns:a16="http://schemas.microsoft.com/office/drawing/2014/main" id="{00000000-0008-0000-0B00-0000950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478" name="Shape 2818">
                  <a:extLst>
                    <a:ext uri="{FF2B5EF4-FFF2-40B4-BE49-F238E27FC236}">
                      <a16:creationId xmlns:a16="http://schemas.microsoft.com/office/drawing/2014/main" id="{00000000-0008-0000-0B00-000096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479" name="Shape 2819">
                  <a:extLst>
                    <a:ext uri="{FF2B5EF4-FFF2-40B4-BE49-F238E27FC236}">
                      <a16:creationId xmlns:a16="http://schemas.microsoft.com/office/drawing/2014/main" id="{00000000-0008-0000-0B00-000097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80" name="Shape 2820">
                  <a:extLst>
                    <a:ext uri="{FF2B5EF4-FFF2-40B4-BE49-F238E27FC236}">
                      <a16:creationId xmlns:a16="http://schemas.microsoft.com/office/drawing/2014/main" id="{00000000-0008-0000-0B00-000098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81" name="Shape 2821">
                  <a:extLst>
                    <a:ext uri="{FF2B5EF4-FFF2-40B4-BE49-F238E27FC236}">
                      <a16:creationId xmlns:a16="http://schemas.microsoft.com/office/drawing/2014/main" id="{00000000-0008-0000-0B00-000099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82" name="Shape 2822">
                  <a:extLst>
                    <a:ext uri="{FF2B5EF4-FFF2-40B4-BE49-F238E27FC236}">
                      <a16:creationId xmlns:a16="http://schemas.microsoft.com/office/drawing/2014/main" id="{00000000-0008-0000-0B00-00009A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83" name="Shape 2823">
                  <a:extLst>
                    <a:ext uri="{FF2B5EF4-FFF2-40B4-BE49-F238E27FC236}">
                      <a16:creationId xmlns:a16="http://schemas.microsoft.com/office/drawing/2014/main" id="{00000000-0008-0000-0B00-00009B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84" name="Shape 2824">
                  <a:extLst>
                    <a:ext uri="{FF2B5EF4-FFF2-40B4-BE49-F238E27FC236}">
                      <a16:creationId xmlns:a16="http://schemas.microsoft.com/office/drawing/2014/main" id="{00000000-0008-0000-0B00-00009C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485" name="Shape 2">
          <a:extLst>
            <a:ext uri="{FF2B5EF4-FFF2-40B4-BE49-F238E27FC236}">
              <a16:creationId xmlns:a16="http://schemas.microsoft.com/office/drawing/2014/main" id="{00000000-0008-0000-0B00-00009D0D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3486" name="Shape 2825">
            <a:extLst>
              <a:ext uri="{FF2B5EF4-FFF2-40B4-BE49-F238E27FC236}">
                <a16:creationId xmlns:a16="http://schemas.microsoft.com/office/drawing/2014/main" id="{00000000-0008-0000-0B00-00009E0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487" name="Shape 6">
              <a:extLst>
                <a:ext uri="{FF2B5EF4-FFF2-40B4-BE49-F238E27FC236}">
                  <a16:creationId xmlns:a16="http://schemas.microsoft.com/office/drawing/2014/main" id="{00000000-0008-0000-0B00-00009F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488" name="Shape 2826">
              <a:extLst>
                <a:ext uri="{FF2B5EF4-FFF2-40B4-BE49-F238E27FC236}">
                  <a16:creationId xmlns:a16="http://schemas.microsoft.com/office/drawing/2014/main" id="{00000000-0008-0000-0B00-0000A00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489" name="Shape 2827">
                <a:extLst>
                  <a:ext uri="{FF2B5EF4-FFF2-40B4-BE49-F238E27FC236}">
                    <a16:creationId xmlns:a16="http://schemas.microsoft.com/office/drawing/2014/main" id="{00000000-0008-0000-0B00-0000A1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490" name="Shape 2828">
                <a:extLst>
                  <a:ext uri="{FF2B5EF4-FFF2-40B4-BE49-F238E27FC236}">
                    <a16:creationId xmlns:a16="http://schemas.microsoft.com/office/drawing/2014/main" id="{00000000-0008-0000-0B00-0000A20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491" name="Shape 2829">
                  <a:extLst>
                    <a:ext uri="{FF2B5EF4-FFF2-40B4-BE49-F238E27FC236}">
                      <a16:creationId xmlns:a16="http://schemas.microsoft.com/office/drawing/2014/main" id="{00000000-0008-0000-0B00-0000A3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492" name="Shape 2830">
                  <a:extLst>
                    <a:ext uri="{FF2B5EF4-FFF2-40B4-BE49-F238E27FC236}">
                      <a16:creationId xmlns:a16="http://schemas.microsoft.com/office/drawing/2014/main" id="{00000000-0008-0000-0B00-0000A4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93" name="Shape 2831">
                  <a:extLst>
                    <a:ext uri="{FF2B5EF4-FFF2-40B4-BE49-F238E27FC236}">
                      <a16:creationId xmlns:a16="http://schemas.microsoft.com/office/drawing/2014/main" id="{00000000-0008-0000-0B00-0000A5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94" name="Shape 2832">
                  <a:extLst>
                    <a:ext uri="{FF2B5EF4-FFF2-40B4-BE49-F238E27FC236}">
                      <a16:creationId xmlns:a16="http://schemas.microsoft.com/office/drawing/2014/main" id="{00000000-0008-0000-0B00-0000A6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95" name="Shape 2833">
                  <a:extLst>
                    <a:ext uri="{FF2B5EF4-FFF2-40B4-BE49-F238E27FC236}">
                      <a16:creationId xmlns:a16="http://schemas.microsoft.com/office/drawing/2014/main" id="{00000000-0008-0000-0B00-0000A7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96" name="Shape 2834">
                  <a:extLst>
                    <a:ext uri="{FF2B5EF4-FFF2-40B4-BE49-F238E27FC236}">
                      <a16:creationId xmlns:a16="http://schemas.microsoft.com/office/drawing/2014/main" id="{00000000-0008-0000-0B00-0000A8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97" name="Shape 2835">
                  <a:extLst>
                    <a:ext uri="{FF2B5EF4-FFF2-40B4-BE49-F238E27FC236}">
                      <a16:creationId xmlns:a16="http://schemas.microsoft.com/office/drawing/2014/main" id="{00000000-0008-0000-0B00-0000A9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498" name="Shape 2">
          <a:extLst>
            <a:ext uri="{FF2B5EF4-FFF2-40B4-BE49-F238E27FC236}">
              <a16:creationId xmlns:a16="http://schemas.microsoft.com/office/drawing/2014/main" id="{00000000-0008-0000-0B00-0000AA0D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3499" name="Shape 2836">
            <a:extLst>
              <a:ext uri="{FF2B5EF4-FFF2-40B4-BE49-F238E27FC236}">
                <a16:creationId xmlns:a16="http://schemas.microsoft.com/office/drawing/2014/main" id="{00000000-0008-0000-0B00-0000AB0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500" name="Shape 6">
              <a:extLst>
                <a:ext uri="{FF2B5EF4-FFF2-40B4-BE49-F238E27FC236}">
                  <a16:creationId xmlns:a16="http://schemas.microsoft.com/office/drawing/2014/main" id="{00000000-0008-0000-0B00-0000AC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501" name="Shape 2837">
              <a:extLst>
                <a:ext uri="{FF2B5EF4-FFF2-40B4-BE49-F238E27FC236}">
                  <a16:creationId xmlns:a16="http://schemas.microsoft.com/office/drawing/2014/main" id="{00000000-0008-0000-0B00-0000AD0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502" name="Shape 2838">
                <a:extLst>
                  <a:ext uri="{FF2B5EF4-FFF2-40B4-BE49-F238E27FC236}">
                    <a16:creationId xmlns:a16="http://schemas.microsoft.com/office/drawing/2014/main" id="{00000000-0008-0000-0B00-0000AE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503" name="Shape 2839">
                <a:extLst>
                  <a:ext uri="{FF2B5EF4-FFF2-40B4-BE49-F238E27FC236}">
                    <a16:creationId xmlns:a16="http://schemas.microsoft.com/office/drawing/2014/main" id="{00000000-0008-0000-0B00-0000AF0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504" name="Shape 2840">
                  <a:extLst>
                    <a:ext uri="{FF2B5EF4-FFF2-40B4-BE49-F238E27FC236}">
                      <a16:creationId xmlns:a16="http://schemas.microsoft.com/office/drawing/2014/main" id="{00000000-0008-0000-0B00-0000B0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505" name="Shape 2841">
                  <a:extLst>
                    <a:ext uri="{FF2B5EF4-FFF2-40B4-BE49-F238E27FC236}">
                      <a16:creationId xmlns:a16="http://schemas.microsoft.com/office/drawing/2014/main" id="{00000000-0008-0000-0B00-0000B1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06" name="Shape 2842">
                  <a:extLst>
                    <a:ext uri="{FF2B5EF4-FFF2-40B4-BE49-F238E27FC236}">
                      <a16:creationId xmlns:a16="http://schemas.microsoft.com/office/drawing/2014/main" id="{00000000-0008-0000-0B00-0000B2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07" name="Shape 2843">
                  <a:extLst>
                    <a:ext uri="{FF2B5EF4-FFF2-40B4-BE49-F238E27FC236}">
                      <a16:creationId xmlns:a16="http://schemas.microsoft.com/office/drawing/2014/main" id="{00000000-0008-0000-0B00-0000B3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08" name="Shape 2844">
                  <a:extLst>
                    <a:ext uri="{FF2B5EF4-FFF2-40B4-BE49-F238E27FC236}">
                      <a16:creationId xmlns:a16="http://schemas.microsoft.com/office/drawing/2014/main" id="{00000000-0008-0000-0B00-0000B4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09" name="Shape 2845">
                  <a:extLst>
                    <a:ext uri="{FF2B5EF4-FFF2-40B4-BE49-F238E27FC236}">
                      <a16:creationId xmlns:a16="http://schemas.microsoft.com/office/drawing/2014/main" id="{00000000-0008-0000-0B00-0000B5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10" name="Shape 2846">
                  <a:extLst>
                    <a:ext uri="{FF2B5EF4-FFF2-40B4-BE49-F238E27FC236}">
                      <a16:creationId xmlns:a16="http://schemas.microsoft.com/office/drawing/2014/main" id="{00000000-0008-0000-0B00-0000B6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511" name="Shape 2">
          <a:extLst>
            <a:ext uri="{FF2B5EF4-FFF2-40B4-BE49-F238E27FC236}">
              <a16:creationId xmlns:a16="http://schemas.microsoft.com/office/drawing/2014/main" id="{00000000-0008-0000-0B00-0000B70D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3512" name="Shape 2847">
            <a:extLst>
              <a:ext uri="{FF2B5EF4-FFF2-40B4-BE49-F238E27FC236}">
                <a16:creationId xmlns:a16="http://schemas.microsoft.com/office/drawing/2014/main" id="{00000000-0008-0000-0B00-0000B80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513" name="Shape 6">
              <a:extLst>
                <a:ext uri="{FF2B5EF4-FFF2-40B4-BE49-F238E27FC236}">
                  <a16:creationId xmlns:a16="http://schemas.microsoft.com/office/drawing/2014/main" id="{00000000-0008-0000-0B00-0000B9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514" name="Shape 2848">
              <a:extLst>
                <a:ext uri="{FF2B5EF4-FFF2-40B4-BE49-F238E27FC236}">
                  <a16:creationId xmlns:a16="http://schemas.microsoft.com/office/drawing/2014/main" id="{00000000-0008-0000-0B00-0000BA0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515" name="Shape 2849">
                <a:extLst>
                  <a:ext uri="{FF2B5EF4-FFF2-40B4-BE49-F238E27FC236}">
                    <a16:creationId xmlns:a16="http://schemas.microsoft.com/office/drawing/2014/main" id="{00000000-0008-0000-0B00-0000BB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516" name="Shape 2850">
                <a:extLst>
                  <a:ext uri="{FF2B5EF4-FFF2-40B4-BE49-F238E27FC236}">
                    <a16:creationId xmlns:a16="http://schemas.microsoft.com/office/drawing/2014/main" id="{00000000-0008-0000-0B00-0000BC0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517" name="Shape 2851">
                  <a:extLst>
                    <a:ext uri="{FF2B5EF4-FFF2-40B4-BE49-F238E27FC236}">
                      <a16:creationId xmlns:a16="http://schemas.microsoft.com/office/drawing/2014/main" id="{00000000-0008-0000-0B00-0000BD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518" name="Shape 2852">
                  <a:extLst>
                    <a:ext uri="{FF2B5EF4-FFF2-40B4-BE49-F238E27FC236}">
                      <a16:creationId xmlns:a16="http://schemas.microsoft.com/office/drawing/2014/main" id="{00000000-0008-0000-0B00-0000BE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19" name="Shape 2853">
                  <a:extLst>
                    <a:ext uri="{FF2B5EF4-FFF2-40B4-BE49-F238E27FC236}">
                      <a16:creationId xmlns:a16="http://schemas.microsoft.com/office/drawing/2014/main" id="{00000000-0008-0000-0B00-0000BF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20" name="Shape 2854">
                  <a:extLst>
                    <a:ext uri="{FF2B5EF4-FFF2-40B4-BE49-F238E27FC236}">
                      <a16:creationId xmlns:a16="http://schemas.microsoft.com/office/drawing/2014/main" id="{00000000-0008-0000-0B00-0000C0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21" name="Shape 2855">
                  <a:extLst>
                    <a:ext uri="{FF2B5EF4-FFF2-40B4-BE49-F238E27FC236}">
                      <a16:creationId xmlns:a16="http://schemas.microsoft.com/office/drawing/2014/main" id="{00000000-0008-0000-0B00-0000C1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22" name="Shape 2856">
                  <a:extLst>
                    <a:ext uri="{FF2B5EF4-FFF2-40B4-BE49-F238E27FC236}">
                      <a16:creationId xmlns:a16="http://schemas.microsoft.com/office/drawing/2014/main" id="{00000000-0008-0000-0B00-0000C2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23" name="Shape 2857">
                  <a:extLst>
                    <a:ext uri="{FF2B5EF4-FFF2-40B4-BE49-F238E27FC236}">
                      <a16:creationId xmlns:a16="http://schemas.microsoft.com/office/drawing/2014/main" id="{00000000-0008-0000-0B00-0000C3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14</xdr:col>
      <xdr:colOff>0</xdr:colOff>
      <xdr:row>91</xdr:row>
      <xdr:rowOff>28575</xdr:rowOff>
    </xdr:from>
    <xdr:ext cx="447675" cy="342900"/>
    <xdr:sp macro="" textlink="">
      <xdr:nvSpPr>
        <xdr:cNvPr id="3524" name="Shape 2858">
          <a:extLst>
            <a:ext uri="{FF2B5EF4-FFF2-40B4-BE49-F238E27FC236}">
              <a16:creationId xmlns:a16="http://schemas.microsoft.com/office/drawing/2014/main" id="{00000000-0008-0000-0B00-0000C40D0000}"/>
            </a:ext>
          </a:extLst>
        </xdr:cNvPr>
        <xdr:cNvSpPr/>
      </xdr:nvSpPr>
      <xdr:spPr>
        <a:xfrm>
          <a:off x="5126925" y="3613313"/>
          <a:ext cx="438150" cy="33337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0</xdr:colOff>
      <xdr:row>91</xdr:row>
      <xdr:rowOff>28575</xdr:rowOff>
    </xdr:from>
    <xdr:ext cx="438150" cy="352425"/>
    <xdr:sp macro="" textlink="">
      <xdr:nvSpPr>
        <xdr:cNvPr id="3525" name="Shape 1997">
          <a:extLst>
            <a:ext uri="{FF2B5EF4-FFF2-40B4-BE49-F238E27FC236}">
              <a16:creationId xmlns:a16="http://schemas.microsoft.com/office/drawing/2014/main" id="{00000000-0008-0000-0B00-0000C50D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91</xdr:row>
      <xdr:rowOff>28575</xdr:rowOff>
    </xdr:from>
    <xdr:ext cx="438150" cy="352425"/>
    <xdr:sp macro="" textlink="">
      <xdr:nvSpPr>
        <xdr:cNvPr id="3526" name="Shape 1997">
          <a:extLst>
            <a:ext uri="{FF2B5EF4-FFF2-40B4-BE49-F238E27FC236}">
              <a16:creationId xmlns:a16="http://schemas.microsoft.com/office/drawing/2014/main" id="{00000000-0008-0000-0B00-0000C60D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91</xdr:row>
      <xdr:rowOff>28575</xdr:rowOff>
    </xdr:from>
    <xdr:ext cx="438150" cy="342900"/>
    <xdr:sp macro="" textlink="">
      <xdr:nvSpPr>
        <xdr:cNvPr id="3527" name="Shape 2859">
          <a:extLst>
            <a:ext uri="{FF2B5EF4-FFF2-40B4-BE49-F238E27FC236}">
              <a16:creationId xmlns:a16="http://schemas.microsoft.com/office/drawing/2014/main" id="{00000000-0008-0000-0B00-0000C70D0000}"/>
            </a:ext>
          </a:extLst>
        </xdr:cNvPr>
        <xdr:cNvSpPr/>
      </xdr:nvSpPr>
      <xdr:spPr>
        <a:xfrm>
          <a:off x="5131688" y="3613313"/>
          <a:ext cx="428625" cy="33337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91</xdr:row>
      <xdr:rowOff>66675</xdr:rowOff>
    </xdr:from>
    <xdr:ext cx="438150" cy="342900"/>
    <xdr:sp macro="" textlink="">
      <xdr:nvSpPr>
        <xdr:cNvPr id="3528" name="Shape 2860">
          <a:extLst>
            <a:ext uri="{FF2B5EF4-FFF2-40B4-BE49-F238E27FC236}">
              <a16:creationId xmlns:a16="http://schemas.microsoft.com/office/drawing/2014/main" id="{00000000-0008-0000-0B00-0000C80D0000}"/>
            </a:ext>
          </a:extLst>
        </xdr:cNvPr>
        <xdr:cNvSpPr/>
      </xdr:nvSpPr>
      <xdr:spPr>
        <a:xfrm>
          <a:off x="5131688" y="3613313"/>
          <a:ext cx="428625" cy="33337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91</xdr:row>
      <xdr:rowOff>28575</xdr:rowOff>
    </xdr:from>
    <xdr:ext cx="438150" cy="352425"/>
    <xdr:sp macro="" textlink="">
      <xdr:nvSpPr>
        <xdr:cNvPr id="3529" name="Shape 1996">
          <a:extLst>
            <a:ext uri="{FF2B5EF4-FFF2-40B4-BE49-F238E27FC236}">
              <a16:creationId xmlns:a16="http://schemas.microsoft.com/office/drawing/2014/main" id="{00000000-0008-0000-0B00-0000C90D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91</xdr:row>
      <xdr:rowOff>28575</xdr:rowOff>
    </xdr:from>
    <xdr:ext cx="438150" cy="342900"/>
    <xdr:sp macro="" textlink="">
      <xdr:nvSpPr>
        <xdr:cNvPr id="3530" name="Shape 2861">
          <a:extLst>
            <a:ext uri="{FF2B5EF4-FFF2-40B4-BE49-F238E27FC236}">
              <a16:creationId xmlns:a16="http://schemas.microsoft.com/office/drawing/2014/main" id="{00000000-0008-0000-0B00-0000CA0D0000}"/>
            </a:ext>
          </a:extLst>
        </xdr:cNvPr>
        <xdr:cNvSpPr/>
      </xdr:nvSpPr>
      <xdr:spPr>
        <a:xfrm>
          <a:off x="5131688" y="3613313"/>
          <a:ext cx="428625" cy="33337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91</xdr:row>
      <xdr:rowOff>28575</xdr:rowOff>
    </xdr:from>
    <xdr:ext cx="438150" cy="342900"/>
    <xdr:sp macro="" textlink="">
      <xdr:nvSpPr>
        <xdr:cNvPr id="3531" name="Shape 2861">
          <a:extLst>
            <a:ext uri="{FF2B5EF4-FFF2-40B4-BE49-F238E27FC236}">
              <a16:creationId xmlns:a16="http://schemas.microsoft.com/office/drawing/2014/main" id="{00000000-0008-0000-0B00-0000CB0D0000}"/>
            </a:ext>
          </a:extLst>
        </xdr:cNvPr>
        <xdr:cNvSpPr/>
      </xdr:nvSpPr>
      <xdr:spPr>
        <a:xfrm>
          <a:off x="5131688" y="3613313"/>
          <a:ext cx="428625" cy="33337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91</xdr:row>
      <xdr:rowOff>28575</xdr:rowOff>
    </xdr:from>
    <xdr:ext cx="438150" cy="342900"/>
    <xdr:sp macro="" textlink="">
      <xdr:nvSpPr>
        <xdr:cNvPr id="3532" name="Shape 2860">
          <a:extLst>
            <a:ext uri="{FF2B5EF4-FFF2-40B4-BE49-F238E27FC236}">
              <a16:creationId xmlns:a16="http://schemas.microsoft.com/office/drawing/2014/main" id="{00000000-0008-0000-0B00-0000CC0D0000}"/>
            </a:ext>
          </a:extLst>
        </xdr:cNvPr>
        <xdr:cNvSpPr/>
      </xdr:nvSpPr>
      <xdr:spPr>
        <a:xfrm>
          <a:off x="5131688" y="3613313"/>
          <a:ext cx="428625" cy="33337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91</xdr:row>
      <xdr:rowOff>28575</xdr:rowOff>
    </xdr:from>
    <xdr:ext cx="438150" cy="342900"/>
    <xdr:sp macro="" textlink="">
      <xdr:nvSpPr>
        <xdr:cNvPr id="3533" name="Shape 2862">
          <a:extLst>
            <a:ext uri="{FF2B5EF4-FFF2-40B4-BE49-F238E27FC236}">
              <a16:creationId xmlns:a16="http://schemas.microsoft.com/office/drawing/2014/main" id="{00000000-0008-0000-0B00-0000CD0D0000}"/>
            </a:ext>
          </a:extLst>
        </xdr:cNvPr>
        <xdr:cNvSpPr/>
      </xdr:nvSpPr>
      <xdr:spPr>
        <a:xfrm>
          <a:off x="5131688" y="3613313"/>
          <a:ext cx="428625" cy="333375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91</xdr:row>
      <xdr:rowOff>38100</xdr:rowOff>
    </xdr:from>
    <xdr:ext cx="438150" cy="352425"/>
    <xdr:sp macro="" textlink="">
      <xdr:nvSpPr>
        <xdr:cNvPr id="3534" name="Shape 1996">
          <a:extLst>
            <a:ext uri="{FF2B5EF4-FFF2-40B4-BE49-F238E27FC236}">
              <a16:creationId xmlns:a16="http://schemas.microsoft.com/office/drawing/2014/main" id="{00000000-0008-0000-0B00-0000CE0D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91</xdr:row>
      <xdr:rowOff>28575</xdr:rowOff>
    </xdr:from>
    <xdr:ext cx="438150" cy="342900"/>
    <xdr:sp macro="" textlink="">
      <xdr:nvSpPr>
        <xdr:cNvPr id="3535" name="Shape 2860">
          <a:extLst>
            <a:ext uri="{FF2B5EF4-FFF2-40B4-BE49-F238E27FC236}">
              <a16:creationId xmlns:a16="http://schemas.microsoft.com/office/drawing/2014/main" id="{00000000-0008-0000-0B00-0000CF0D0000}"/>
            </a:ext>
          </a:extLst>
        </xdr:cNvPr>
        <xdr:cNvSpPr/>
      </xdr:nvSpPr>
      <xdr:spPr>
        <a:xfrm>
          <a:off x="5131688" y="3613313"/>
          <a:ext cx="428625" cy="33337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91</xdr:row>
      <xdr:rowOff>28575</xdr:rowOff>
    </xdr:from>
    <xdr:ext cx="438150" cy="352425"/>
    <xdr:sp macro="" textlink="">
      <xdr:nvSpPr>
        <xdr:cNvPr id="3536" name="Shape 1996">
          <a:extLst>
            <a:ext uri="{FF2B5EF4-FFF2-40B4-BE49-F238E27FC236}">
              <a16:creationId xmlns:a16="http://schemas.microsoft.com/office/drawing/2014/main" id="{00000000-0008-0000-0B00-0000D00D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91</xdr:row>
      <xdr:rowOff>28575</xdr:rowOff>
    </xdr:from>
    <xdr:ext cx="438150" cy="352425"/>
    <xdr:sp macro="" textlink="">
      <xdr:nvSpPr>
        <xdr:cNvPr id="3537" name="Shape 1996">
          <a:extLst>
            <a:ext uri="{FF2B5EF4-FFF2-40B4-BE49-F238E27FC236}">
              <a16:creationId xmlns:a16="http://schemas.microsoft.com/office/drawing/2014/main" id="{00000000-0008-0000-0B00-0000D10D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91</xdr:row>
      <xdr:rowOff>28575</xdr:rowOff>
    </xdr:from>
    <xdr:ext cx="438150" cy="352425"/>
    <xdr:sp macro="" textlink="">
      <xdr:nvSpPr>
        <xdr:cNvPr id="3538" name="Shape 1997">
          <a:extLst>
            <a:ext uri="{FF2B5EF4-FFF2-40B4-BE49-F238E27FC236}">
              <a16:creationId xmlns:a16="http://schemas.microsoft.com/office/drawing/2014/main" id="{00000000-0008-0000-0B00-0000D20D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91</xdr:row>
      <xdr:rowOff>28575</xdr:rowOff>
    </xdr:from>
    <xdr:ext cx="438150" cy="352425"/>
    <xdr:sp macro="" textlink="">
      <xdr:nvSpPr>
        <xdr:cNvPr id="3539" name="Shape 1997">
          <a:extLst>
            <a:ext uri="{FF2B5EF4-FFF2-40B4-BE49-F238E27FC236}">
              <a16:creationId xmlns:a16="http://schemas.microsoft.com/office/drawing/2014/main" id="{00000000-0008-0000-0B00-0000D30D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540" name="Shape 2">
          <a:extLst>
            <a:ext uri="{FF2B5EF4-FFF2-40B4-BE49-F238E27FC236}">
              <a16:creationId xmlns:a16="http://schemas.microsoft.com/office/drawing/2014/main" id="{00000000-0008-0000-0B00-0000D40D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3541" name="Shape 2863">
            <a:extLst>
              <a:ext uri="{FF2B5EF4-FFF2-40B4-BE49-F238E27FC236}">
                <a16:creationId xmlns:a16="http://schemas.microsoft.com/office/drawing/2014/main" id="{00000000-0008-0000-0B00-0000D50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542" name="Shape 6">
              <a:extLst>
                <a:ext uri="{FF2B5EF4-FFF2-40B4-BE49-F238E27FC236}">
                  <a16:creationId xmlns:a16="http://schemas.microsoft.com/office/drawing/2014/main" id="{00000000-0008-0000-0B00-0000D6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543" name="Shape 2864">
              <a:extLst>
                <a:ext uri="{FF2B5EF4-FFF2-40B4-BE49-F238E27FC236}">
                  <a16:creationId xmlns:a16="http://schemas.microsoft.com/office/drawing/2014/main" id="{00000000-0008-0000-0B00-0000D70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544" name="Shape 2865">
                <a:extLst>
                  <a:ext uri="{FF2B5EF4-FFF2-40B4-BE49-F238E27FC236}">
                    <a16:creationId xmlns:a16="http://schemas.microsoft.com/office/drawing/2014/main" id="{00000000-0008-0000-0B00-0000D8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545" name="Shape 2866">
                <a:extLst>
                  <a:ext uri="{FF2B5EF4-FFF2-40B4-BE49-F238E27FC236}">
                    <a16:creationId xmlns:a16="http://schemas.microsoft.com/office/drawing/2014/main" id="{00000000-0008-0000-0B00-0000D90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546" name="Shape 2867">
                  <a:extLst>
                    <a:ext uri="{FF2B5EF4-FFF2-40B4-BE49-F238E27FC236}">
                      <a16:creationId xmlns:a16="http://schemas.microsoft.com/office/drawing/2014/main" id="{00000000-0008-0000-0B00-0000DA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547" name="Shape 2868">
                  <a:extLst>
                    <a:ext uri="{FF2B5EF4-FFF2-40B4-BE49-F238E27FC236}">
                      <a16:creationId xmlns:a16="http://schemas.microsoft.com/office/drawing/2014/main" id="{00000000-0008-0000-0B00-0000DB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48" name="Shape 2869">
                  <a:extLst>
                    <a:ext uri="{FF2B5EF4-FFF2-40B4-BE49-F238E27FC236}">
                      <a16:creationId xmlns:a16="http://schemas.microsoft.com/office/drawing/2014/main" id="{00000000-0008-0000-0B00-0000DC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49" name="Shape 2870">
                  <a:extLst>
                    <a:ext uri="{FF2B5EF4-FFF2-40B4-BE49-F238E27FC236}">
                      <a16:creationId xmlns:a16="http://schemas.microsoft.com/office/drawing/2014/main" id="{00000000-0008-0000-0B00-0000DD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50" name="Shape 2871">
                  <a:extLst>
                    <a:ext uri="{FF2B5EF4-FFF2-40B4-BE49-F238E27FC236}">
                      <a16:creationId xmlns:a16="http://schemas.microsoft.com/office/drawing/2014/main" id="{00000000-0008-0000-0B00-0000DE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51" name="Shape 2872">
                  <a:extLst>
                    <a:ext uri="{FF2B5EF4-FFF2-40B4-BE49-F238E27FC236}">
                      <a16:creationId xmlns:a16="http://schemas.microsoft.com/office/drawing/2014/main" id="{00000000-0008-0000-0B00-0000DF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52" name="Shape 2873">
                  <a:extLst>
                    <a:ext uri="{FF2B5EF4-FFF2-40B4-BE49-F238E27FC236}">
                      <a16:creationId xmlns:a16="http://schemas.microsoft.com/office/drawing/2014/main" id="{00000000-0008-0000-0B00-0000E0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553" name="Shape 2">
          <a:extLst>
            <a:ext uri="{FF2B5EF4-FFF2-40B4-BE49-F238E27FC236}">
              <a16:creationId xmlns:a16="http://schemas.microsoft.com/office/drawing/2014/main" id="{00000000-0008-0000-0B00-0000E10D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3554" name="Shape 2874">
            <a:extLst>
              <a:ext uri="{FF2B5EF4-FFF2-40B4-BE49-F238E27FC236}">
                <a16:creationId xmlns:a16="http://schemas.microsoft.com/office/drawing/2014/main" id="{00000000-0008-0000-0B00-0000E20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555" name="Shape 6">
              <a:extLst>
                <a:ext uri="{FF2B5EF4-FFF2-40B4-BE49-F238E27FC236}">
                  <a16:creationId xmlns:a16="http://schemas.microsoft.com/office/drawing/2014/main" id="{00000000-0008-0000-0B00-0000E3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556" name="Shape 2875">
              <a:extLst>
                <a:ext uri="{FF2B5EF4-FFF2-40B4-BE49-F238E27FC236}">
                  <a16:creationId xmlns:a16="http://schemas.microsoft.com/office/drawing/2014/main" id="{00000000-0008-0000-0B00-0000E40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557" name="Shape 2876">
                <a:extLst>
                  <a:ext uri="{FF2B5EF4-FFF2-40B4-BE49-F238E27FC236}">
                    <a16:creationId xmlns:a16="http://schemas.microsoft.com/office/drawing/2014/main" id="{00000000-0008-0000-0B00-0000E5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558" name="Shape 2877">
                <a:extLst>
                  <a:ext uri="{FF2B5EF4-FFF2-40B4-BE49-F238E27FC236}">
                    <a16:creationId xmlns:a16="http://schemas.microsoft.com/office/drawing/2014/main" id="{00000000-0008-0000-0B00-0000E60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3559" name="Shape 2878">
                  <a:extLst>
                    <a:ext uri="{FF2B5EF4-FFF2-40B4-BE49-F238E27FC236}">
                      <a16:creationId xmlns:a16="http://schemas.microsoft.com/office/drawing/2014/main" id="{00000000-0008-0000-0B00-0000E7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560" name="Shape 2879">
                  <a:extLst>
                    <a:ext uri="{FF2B5EF4-FFF2-40B4-BE49-F238E27FC236}">
                      <a16:creationId xmlns:a16="http://schemas.microsoft.com/office/drawing/2014/main" id="{00000000-0008-0000-0B00-0000E8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61" name="Shape 2880">
                  <a:extLst>
                    <a:ext uri="{FF2B5EF4-FFF2-40B4-BE49-F238E27FC236}">
                      <a16:creationId xmlns:a16="http://schemas.microsoft.com/office/drawing/2014/main" id="{00000000-0008-0000-0B00-0000E9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62" name="Shape 2881">
                  <a:extLst>
                    <a:ext uri="{FF2B5EF4-FFF2-40B4-BE49-F238E27FC236}">
                      <a16:creationId xmlns:a16="http://schemas.microsoft.com/office/drawing/2014/main" id="{00000000-0008-0000-0B00-0000EA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63" name="Shape 2882">
                  <a:extLst>
                    <a:ext uri="{FF2B5EF4-FFF2-40B4-BE49-F238E27FC236}">
                      <a16:creationId xmlns:a16="http://schemas.microsoft.com/office/drawing/2014/main" id="{00000000-0008-0000-0B00-0000EB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64" name="Shape 2883">
                  <a:extLst>
                    <a:ext uri="{FF2B5EF4-FFF2-40B4-BE49-F238E27FC236}">
                      <a16:creationId xmlns:a16="http://schemas.microsoft.com/office/drawing/2014/main" id="{00000000-0008-0000-0B00-0000EC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65" name="Shape 2884">
                  <a:extLst>
                    <a:ext uri="{FF2B5EF4-FFF2-40B4-BE49-F238E27FC236}">
                      <a16:creationId xmlns:a16="http://schemas.microsoft.com/office/drawing/2014/main" id="{00000000-0008-0000-0B00-0000ED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133350</xdr:rowOff>
    </xdr:from>
    <xdr:ext cx="0" cy="161925"/>
    <xdr:grpSp>
      <xdr:nvGrpSpPr>
        <xdr:cNvPr id="3566" name="Shape 2">
          <a:extLst>
            <a:ext uri="{FF2B5EF4-FFF2-40B4-BE49-F238E27FC236}">
              <a16:creationId xmlns:a16="http://schemas.microsoft.com/office/drawing/2014/main" id="{00000000-0008-0000-0B00-0000EE0D0000}"/>
            </a:ext>
          </a:extLst>
        </xdr:cNvPr>
        <xdr:cNvGrpSpPr/>
      </xdr:nvGrpSpPr>
      <xdr:grpSpPr>
        <a:xfrm>
          <a:off x="2466975" y="22755225"/>
          <a:ext cx="0" cy="161925"/>
          <a:chOff x="5346000" y="3699038"/>
          <a:chExt cx="0" cy="161925"/>
        </a:xfrm>
      </xdr:grpSpPr>
      <xdr:grpSp>
        <xdr:nvGrpSpPr>
          <xdr:cNvPr id="3567" name="Shape 2885">
            <a:extLst>
              <a:ext uri="{FF2B5EF4-FFF2-40B4-BE49-F238E27FC236}">
                <a16:creationId xmlns:a16="http://schemas.microsoft.com/office/drawing/2014/main" id="{00000000-0008-0000-0B00-0000EF0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568" name="Shape 6">
              <a:extLst>
                <a:ext uri="{FF2B5EF4-FFF2-40B4-BE49-F238E27FC236}">
                  <a16:creationId xmlns:a16="http://schemas.microsoft.com/office/drawing/2014/main" id="{00000000-0008-0000-0B00-0000F0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569" name="Shape 2886">
              <a:extLst>
                <a:ext uri="{FF2B5EF4-FFF2-40B4-BE49-F238E27FC236}">
                  <a16:creationId xmlns:a16="http://schemas.microsoft.com/office/drawing/2014/main" id="{00000000-0008-0000-0B00-0000F10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570" name="Shape 2887">
                <a:extLst>
                  <a:ext uri="{FF2B5EF4-FFF2-40B4-BE49-F238E27FC236}">
                    <a16:creationId xmlns:a16="http://schemas.microsoft.com/office/drawing/2014/main" id="{00000000-0008-0000-0B00-0000F2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571" name="Shape 2888">
                <a:extLst>
                  <a:ext uri="{FF2B5EF4-FFF2-40B4-BE49-F238E27FC236}">
                    <a16:creationId xmlns:a16="http://schemas.microsoft.com/office/drawing/2014/main" id="{00000000-0008-0000-0B00-0000F30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3572" name="Shape 2889">
                  <a:extLst>
                    <a:ext uri="{FF2B5EF4-FFF2-40B4-BE49-F238E27FC236}">
                      <a16:creationId xmlns:a16="http://schemas.microsoft.com/office/drawing/2014/main" id="{00000000-0008-0000-0B00-0000F4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573" name="Shape 2890">
                  <a:extLst>
                    <a:ext uri="{FF2B5EF4-FFF2-40B4-BE49-F238E27FC236}">
                      <a16:creationId xmlns:a16="http://schemas.microsoft.com/office/drawing/2014/main" id="{00000000-0008-0000-0B00-0000F5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74" name="Shape 2891">
                  <a:extLst>
                    <a:ext uri="{FF2B5EF4-FFF2-40B4-BE49-F238E27FC236}">
                      <a16:creationId xmlns:a16="http://schemas.microsoft.com/office/drawing/2014/main" id="{00000000-0008-0000-0B00-0000F6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75" name="Shape 2892">
                  <a:extLst>
                    <a:ext uri="{FF2B5EF4-FFF2-40B4-BE49-F238E27FC236}">
                      <a16:creationId xmlns:a16="http://schemas.microsoft.com/office/drawing/2014/main" id="{00000000-0008-0000-0B00-0000F7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76" name="Shape 2893">
                  <a:extLst>
                    <a:ext uri="{FF2B5EF4-FFF2-40B4-BE49-F238E27FC236}">
                      <a16:creationId xmlns:a16="http://schemas.microsoft.com/office/drawing/2014/main" id="{00000000-0008-0000-0B00-0000F8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77" name="Shape 2894">
                  <a:extLst>
                    <a:ext uri="{FF2B5EF4-FFF2-40B4-BE49-F238E27FC236}">
                      <a16:creationId xmlns:a16="http://schemas.microsoft.com/office/drawing/2014/main" id="{00000000-0008-0000-0B00-0000F9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78" name="Shape 2895">
                  <a:extLst>
                    <a:ext uri="{FF2B5EF4-FFF2-40B4-BE49-F238E27FC236}">
                      <a16:creationId xmlns:a16="http://schemas.microsoft.com/office/drawing/2014/main" id="{00000000-0008-0000-0B00-0000FA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133350</xdr:rowOff>
    </xdr:from>
    <xdr:ext cx="0" cy="171450"/>
    <xdr:grpSp>
      <xdr:nvGrpSpPr>
        <xdr:cNvPr id="3579" name="Shape 2">
          <a:extLst>
            <a:ext uri="{FF2B5EF4-FFF2-40B4-BE49-F238E27FC236}">
              <a16:creationId xmlns:a16="http://schemas.microsoft.com/office/drawing/2014/main" id="{00000000-0008-0000-0B00-0000FB0D0000}"/>
            </a:ext>
          </a:extLst>
        </xdr:cNvPr>
        <xdr:cNvGrpSpPr/>
      </xdr:nvGrpSpPr>
      <xdr:grpSpPr>
        <a:xfrm>
          <a:off x="2466975" y="22755225"/>
          <a:ext cx="0" cy="171450"/>
          <a:chOff x="5346000" y="3694275"/>
          <a:chExt cx="0" cy="171450"/>
        </a:xfrm>
      </xdr:grpSpPr>
      <xdr:grpSp>
        <xdr:nvGrpSpPr>
          <xdr:cNvPr id="3580" name="Shape 2896">
            <a:extLst>
              <a:ext uri="{FF2B5EF4-FFF2-40B4-BE49-F238E27FC236}">
                <a16:creationId xmlns:a16="http://schemas.microsoft.com/office/drawing/2014/main" id="{00000000-0008-0000-0B00-0000FC0D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3581" name="Shape 6">
              <a:extLst>
                <a:ext uri="{FF2B5EF4-FFF2-40B4-BE49-F238E27FC236}">
                  <a16:creationId xmlns:a16="http://schemas.microsoft.com/office/drawing/2014/main" id="{00000000-0008-0000-0B00-0000FD0D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582" name="Shape 2897">
              <a:extLst>
                <a:ext uri="{FF2B5EF4-FFF2-40B4-BE49-F238E27FC236}">
                  <a16:creationId xmlns:a16="http://schemas.microsoft.com/office/drawing/2014/main" id="{00000000-0008-0000-0B00-0000FE0D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3583" name="Shape 2898">
                <a:extLst>
                  <a:ext uri="{FF2B5EF4-FFF2-40B4-BE49-F238E27FC236}">
                    <a16:creationId xmlns:a16="http://schemas.microsoft.com/office/drawing/2014/main" id="{00000000-0008-0000-0B00-0000FF0D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584" name="Shape 2899">
                <a:extLst>
                  <a:ext uri="{FF2B5EF4-FFF2-40B4-BE49-F238E27FC236}">
                    <a16:creationId xmlns:a16="http://schemas.microsoft.com/office/drawing/2014/main" id="{00000000-0008-0000-0B00-0000000E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3585" name="Shape 2900">
                  <a:extLst>
                    <a:ext uri="{FF2B5EF4-FFF2-40B4-BE49-F238E27FC236}">
                      <a16:creationId xmlns:a16="http://schemas.microsoft.com/office/drawing/2014/main" id="{00000000-0008-0000-0B00-000001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586" name="Shape 2901">
                  <a:extLst>
                    <a:ext uri="{FF2B5EF4-FFF2-40B4-BE49-F238E27FC236}">
                      <a16:creationId xmlns:a16="http://schemas.microsoft.com/office/drawing/2014/main" id="{00000000-0008-0000-0B00-0000020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87" name="Shape 2902">
                  <a:extLst>
                    <a:ext uri="{FF2B5EF4-FFF2-40B4-BE49-F238E27FC236}">
                      <a16:creationId xmlns:a16="http://schemas.microsoft.com/office/drawing/2014/main" id="{00000000-0008-0000-0B00-0000030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88" name="Shape 2903">
                  <a:extLst>
                    <a:ext uri="{FF2B5EF4-FFF2-40B4-BE49-F238E27FC236}">
                      <a16:creationId xmlns:a16="http://schemas.microsoft.com/office/drawing/2014/main" id="{00000000-0008-0000-0B00-0000040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89" name="Shape 2904">
                  <a:extLst>
                    <a:ext uri="{FF2B5EF4-FFF2-40B4-BE49-F238E27FC236}">
                      <a16:creationId xmlns:a16="http://schemas.microsoft.com/office/drawing/2014/main" id="{00000000-0008-0000-0B00-0000050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90" name="Shape 2905">
                  <a:extLst>
                    <a:ext uri="{FF2B5EF4-FFF2-40B4-BE49-F238E27FC236}">
                      <a16:creationId xmlns:a16="http://schemas.microsoft.com/office/drawing/2014/main" id="{00000000-0008-0000-0B00-0000060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91" name="Shape 2906">
                  <a:extLst>
                    <a:ext uri="{FF2B5EF4-FFF2-40B4-BE49-F238E27FC236}">
                      <a16:creationId xmlns:a16="http://schemas.microsoft.com/office/drawing/2014/main" id="{00000000-0008-0000-0B00-0000070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592" name="Shape 2">
          <a:extLst>
            <a:ext uri="{FF2B5EF4-FFF2-40B4-BE49-F238E27FC236}">
              <a16:creationId xmlns:a16="http://schemas.microsoft.com/office/drawing/2014/main" id="{00000000-0008-0000-0B00-0000080E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3593" name="Shape 2907">
            <a:extLst>
              <a:ext uri="{FF2B5EF4-FFF2-40B4-BE49-F238E27FC236}">
                <a16:creationId xmlns:a16="http://schemas.microsoft.com/office/drawing/2014/main" id="{00000000-0008-0000-0B00-0000090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594" name="Shape 6">
              <a:extLst>
                <a:ext uri="{FF2B5EF4-FFF2-40B4-BE49-F238E27FC236}">
                  <a16:creationId xmlns:a16="http://schemas.microsoft.com/office/drawing/2014/main" id="{00000000-0008-0000-0B00-00000A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595" name="Shape 2908">
              <a:extLst>
                <a:ext uri="{FF2B5EF4-FFF2-40B4-BE49-F238E27FC236}">
                  <a16:creationId xmlns:a16="http://schemas.microsoft.com/office/drawing/2014/main" id="{00000000-0008-0000-0B00-00000B0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596" name="Shape 2909">
                <a:extLst>
                  <a:ext uri="{FF2B5EF4-FFF2-40B4-BE49-F238E27FC236}">
                    <a16:creationId xmlns:a16="http://schemas.microsoft.com/office/drawing/2014/main" id="{00000000-0008-0000-0B00-00000C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597" name="Shape 2910">
                <a:extLst>
                  <a:ext uri="{FF2B5EF4-FFF2-40B4-BE49-F238E27FC236}">
                    <a16:creationId xmlns:a16="http://schemas.microsoft.com/office/drawing/2014/main" id="{00000000-0008-0000-0B00-00000D0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598" name="Shape 2911">
                  <a:extLst>
                    <a:ext uri="{FF2B5EF4-FFF2-40B4-BE49-F238E27FC236}">
                      <a16:creationId xmlns:a16="http://schemas.microsoft.com/office/drawing/2014/main" id="{00000000-0008-0000-0B00-00000E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599" name="Shape 2912">
                  <a:extLst>
                    <a:ext uri="{FF2B5EF4-FFF2-40B4-BE49-F238E27FC236}">
                      <a16:creationId xmlns:a16="http://schemas.microsoft.com/office/drawing/2014/main" id="{00000000-0008-0000-0B00-00000F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00" name="Shape 2913">
                  <a:extLst>
                    <a:ext uri="{FF2B5EF4-FFF2-40B4-BE49-F238E27FC236}">
                      <a16:creationId xmlns:a16="http://schemas.microsoft.com/office/drawing/2014/main" id="{00000000-0008-0000-0B00-000010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01" name="Shape 2914">
                  <a:extLst>
                    <a:ext uri="{FF2B5EF4-FFF2-40B4-BE49-F238E27FC236}">
                      <a16:creationId xmlns:a16="http://schemas.microsoft.com/office/drawing/2014/main" id="{00000000-0008-0000-0B00-000011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02" name="Shape 2915">
                  <a:extLst>
                    <a:ext uri="{FF2B5EF4-FFF2-40B4-BE49-F238E27FC236}">
                      <a16:creationId xmlns:a16="http://schemas.microsoft.com/office/drawing/2014/main" id="{00000000-0008-0000-0B00-000012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03" name="Shape 2916">
                  <a:extLst>
                    <a:ext uri="{FF2B5EF4-FFF2-40B4-BE49-F238E27FC236}">
                      <a16:creationId xmlns:a16="http://schemas.microsoft.com/office/drawing/2014/main" id="{00000000-0008-0000-0B00-000013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04" name="Shape 2917">
                  <a:extLst>
                    <a:ext uri="{FF2B5EF4-FFF2-40B4-BE49-F238E27FC236}">
                      <a16:creationId xmlns:a16="http://schemas.microsoft.com/office/drawing/2014/main" id="{00000000-0008-0000-0B00-000014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605" name="Shape 2">
          <a:extLst>
            <a:ext uri="{FF2B5EF4-FFF2-40B4-BE49-F238E27FC236}">
              <a16:creationId xmlns:a16="http://schemas.microsoft.com/office/drawing/2014/main" id="{00000000-0008-0000-0B00-0000150E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3606" name="Shape 2918">
            <a:extLst>
              <a:ext uri="{FF2B5EF4-FFF2-40B4-BE49-F238E27FC236}">
                <a16:creationId xmlns:a16="http://schemas.microsoft.com/office/drawing/2014/main" id="{00000000-0008-0000-0B00-0000160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607" name="Shape 6">
              <a:extLst>
                <a:ext uri="{FF2B5EF4-FFF2-40B4-BE49-F238E27FC236}">
                  <a16:creationId xmlns:a16="http://schemas.microsoft.com/office/drawing/2014/main" id="{00000000-0008-0000-0B00-000017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608" name="Shape 2919">
              <a:extLst>
                <a:ext uri="{FF2B5EF4-FFF2-40B4-BE49-F238E27FC236}">
                  <a16:creationId xmlns:a16="http://schemas.microsoft.com/office/drawing/2014/main" id="{00000000-0008-0000-0B00-0000180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609" name="Shape 2920">
                <a:extLst>
                  <a:ext uri="{FF2B5EF4-FFF2-40B4-BE49-F238E27FC236}">
                    <a16:creationId xmlns:a16="http://schemas.microsoft.com/office/drawing/2014/main" id="{00000000-0008-0000-0B00-000019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10" name="Shape 2921">
                <a:extLst>
                  <a:ext uri="{FF2B5EF4-FFF2-40B4-BE49-F238E27FC236}">
                    <a16:creationId xmlns:a16="http://schemas.microsoft.com/office/drawing/2014/main" id="{00000000-0008-0000-0B00-00001A0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611" name="Shape 2922">
                  <a:extLst>
                    <a:ext uri="{FF2B5EF4-FFF2-40B4-BE49-F238E27FC236}">
                      <a16:creationId xmlns:a16="http://schemas.microsoft.com/office/drawing/2014/main" id="{00000000-0008-0000-0B00-00001B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612" name="Shape 2923">
                  <a:extLst>
                    <a:ext uri="{FF2B5EF4-FFF2-40B4-BE49-F238E27FC236}">
                      <a16:creationId xmlns:a16="http://schemas.microsoft.com/office/drawing/2014/main" id="{00000000-0008-0000-0B00-00001C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13" name="Shape 2924">
                  <a:extLst>
                    <a:ext uri="{FF2B5EF4-FFF2-40B4-BE49-F238E27FC236}">
                      <a16:creationId xmlns:a16="http://schemas.microsoft.com/office/drawing/2014/main" id="{00000000-0008-0000-0B00-00001D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14" name="Shape 2925">
                  <a:extLst>
                    <a:ext uri="{FF2B5EF4-FFF2-40B4-BE49-F238E27FC236}">
                      <a16:creationId xmlns:a16="http://schemas.microsoft.com/office/drawing/2014/main" id="{00000000-0008-0000-0B00-00001E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15" name="Shape 2926">
                  <a:extLst>
                    <a:ext uri="{FF2B5EF4-FFF2-40B4-BE49-F238E27FC236}">
                      <a16:creationId xmlns:a16="http://schemas.microsoft.com/office/drawing/2014/main" id="{00000000-0008-0000-0B00-00001F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16" name="Shape 2927">
                  <a:extLst>
                    <a:ext uri="{FF2B5EF4-FFF2-40B4-BE49-F238E27FC236}">
                      <a16:creationId xmlns:a16="http://schemas.microsoft.com/office/drawing/2014/main" id="{00000000-0008-0000-0B00-000020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17" name="Shape 2928">
                  <a:extLst>
                    <a:ext uri="{FF2B5EF4-FFF2-40B4-BE49-F238E27FC236}">
                      <a16:creationId xmlns:a16="http://schemas.microsoft.com/office/drawing/2014/main" id="{00000000-0008-0000-0B00-000021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618" name="Shape 2">
          <a:extLst>
            <a:ext uri="{FF2B5EF4-FFF2-40B4-BE49-F238E27FC236}">
              <a16:creationId xmlns:a16="http://schemas.microsoft.com/office/drawing/2014/main" id="{00000000-0008-0000-0B00-0000220E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3619" name="Shape 2929">
            <a:extLst>
              <a:ext uri="{FF2B5EF4-FFF2-40B4-BE49-F238E27FC236}">
                <a16:creationId xmlns:a16="http://schemas.microsoft.com/office/drawing/2014/main" id="{00000000-0008-0000-0B00-0000230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620" name="Shape 6">
              <a:extLst>
                <a:ext uri="{FF2B5EF4-FFF2-40B4-BE49-F238E27FC236}">
                  <a16:creationId xmlns:a16="http://schemas.microsoft.com/office/drawing/2014/main" id="{00000000-0008-0000-0B00-000024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621" name="Shape 2930">
              <a:extLst>
                <a:ext uri="{FF2B5EF4-FFF2-40B4-BE49-F238E27FC236}">
                  <a16:creationId xmlns:a16="http://schemas.microsoft.com/office/drawing/2014/main" id="{00000000-0008-0000-0B00-0000250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622" name="Shape 2931">
                <a:extLst>
                  <a:ext uri="{FF2B5EF4-FFF2-40B4-BE49-F238E27FC236}">
                    <a16:creationId xmlns:a16="http://schemas.microsoft.com/office/drawing/2014/main" id="{00000000-0008-0000-0B00-000026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23" name="Shape 2932">
                <a:extLst>
                  <a:ext uri="{FF2B5EF4-FFF2-40B4-BE49-F238E27FC236}">
                    <a16:creationId xmlns:a16="http://schemas.microsoft.com/office/drawing/2014/main" id="{00000000-0008-0000-0B00-0000270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624" name="Shape 2933">
                  <a:extLst>
                    <a:ext uri="{FF2B5EF4-FFF2-40B4-BE49-F238E27FC236}">
                      <a16:creationId xmlns:a16="http://schemas.microsoft.com/office/drawing/2014/main" id="{00000000-0008-0000-0B00-000028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625" name="Shape 2934">
                  <a:extLst>
                    <a:ext uri="{FF2B5EF4-FFF2-40B4-BE49-F238E27FC236}">
                      <a16:creationId xmlns:a16="http://schemas.microsoft.com/office/drawing/2014/main" id="{00000000-0008-0000-0B00-000029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26" name="Shape 2935">
                  <a:extLst>
                    <a:ext uri="{FF2B5EF4-FFF2-40B4-BE49-F238E27FC236}">
                      <a16:creationId xmlns:a16="http://schemas.microsoft.com/office/drawing/2014/main" id="{00000000-0008-0000-0B00-00002A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27" name="Shape 2936">
                  <a:extLst>
                    <a:ext uri="{FF2B5EF4-FFF2-40B4-BE49-F238E27FC236}">
                      <a16:creationId xmlns:a16="http://schemas.microsoft.com/office/drawing/2014/main" id="{00000000-0008-0000-0B00-00002B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28" name="Shape 2937">
                  <a:extLst>
                    <a:ext uri="{FF2B5EF4-FFF2-40B4-BE49-F238E27FC236}">
                      <a16:creationId xmlns:a16="http://schemas.microsoft.com/office/drawing/2014/main" id="{00000000-0008-0000-0B00-00002C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29" name="Shape 2938">
                  <a:extLst>
                    <a:ext uri="{FF2B5EF4-FFF2-40B4-BE49-F238E27FC236}">
                      <a16:creationId xmlns:a16="http://schemas.microsoft.com/office/drawing/2014/main" id="{00000000-0008-0000-0B00-00002D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30" name="Shape 2939">
                  <a:extLst>
                    <a:ext uri="{FF2B5EF4-FFF2-40B4-BE49-F238E27FC236}">
                      <a16:creationId xmlns:a16="http://schemas.microsoft.com/office/drawing/2014/main" id="{00000000-0008-0000-0B00-00002E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631" name="Shape 2">
          <a:extLst>
            <a:ext uri="{FF2B5EF4-FFF2-40B4-BE49-F238E27FC236}">
              <a16:creationId xmlns:a16="http://schemas.microsoft.com/office/drawing/2014/main" id="{00000000-0008-0000-0B00-00002F0E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3632" name="Shape 2940">
            <a:extLst>
              <a:ext uri="{FF2B5EF4-FFF2-40B4-BE49-F238E27FC236}">
                <a16:creationId xmlns:a16="http://schemas.microsoft.com/office/drawing/2014/main" id="{00000000-0008-0000-0B00-0000300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633" name="Shape 6">
              <a:extLst>
                <a:ext uri="{FF2B5EF4-FFF2-40B4-BE49-F238E27FC236}">
                  <a16:creationId xmlns:a16="http://schemas.microsoft.com/office/drawing/2014/main" id="{00000000-0008-0000-0B00-000031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634" name="Shape 2941">
              <a:extLst>
                <a:ext uri="{FF2B5EF4-FFF2-40B4-BE49-F238E27FC236}">
                  <a16:creationId xmlns:a16="http://schemas.microsoft.com/office/drawing/2014/main" id="{00000000-0008-0000-0B00-0000320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635" name="Shape 2942">
                <a:extLst>
                  <a:ext uri="{FF2B5EF4-FFF2-40B4-BE49-F238E27FC236}">
                    <a16:creationId xmlns:a16="http://schemas.microsoft.com/office/drawing/2014/main" id="{00000000-0008-0000-0B00-000033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36" name="Shape 2943">
                <a:extLst>
                  <a:ext uri="{FF2B5EF4-FFF2-40B4-BE49-F238E27FC236}">
                    <a16:creationId xmlns:a16="http://schemas.microsoft.com/office/drawing/2014/main" id="{00000000-0008-0000-0B00-0000340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637" name="Shape 2944">
                  <a:extLst>
                    <a:ext uri="{FF2B5EF4-FFF2-40B4-BE49-F238E27FC236}">
                      <a16:creationId xmlns:a16="http://schemas.microsoft.com/office/drawing/2014/main" id="{00000000-0008-0000-0B00-000035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638" name="Shape 2945">
                  <a:extLst>
                    <a:ext uri="{FF2B5EF4-FFF2-40B4-BE49-F238E27FC236}">
                      <a16:creationId xmlns:a16="http://schemas.microsoft.com/office/drawing/2014/main" id="{00000000-0008-0000-0B00-000036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39" name="Shape 2946">
                  <a:extLst>
                    <a:ext uri="{FF2B5EF4-FFF2-40B4-BE49-F238E27FC236}">
                      <a16:creationId xmlns:a16="http://schemas.microsoft.com/office/drawing/2014/main" id="{00000000-0008-0000-0B00-000037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40" name="Shape 2947">
                  <a:extLst>
                    <a:ext uri="{FF2B5EF4-FFF2-40B4-BE49-F238E27FC236}">
                      <a16:creationId xmlns:a16="http://schemas.microsoft.com/office/drawing/2014/main" id="{00000000-0008-0000-0B00-000038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41" name="Shape 2948">
                  <a:extLst>
                    <a:ext uri="{FF2B5EF4-FFF2-40B4-BE49-F238E27FC236}">
                      <a16:creationId xmlns:a16="http://schemas.microsoft.com/office/drawing/2014/main" id="{00000000-0008-0000-0B00-000039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42" name="Shape 2949">
                  <a:extLst>
                    <a:ext uri="{FF2B5EF4-FFF2-40B4-BE49-F238E27FC236}">
                      <a16:creationId xmlns:a16="http://schemas.microsoft.com/office/drawing/2014/main" id="{00000000-0008-0000-0B00-00003A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43" name="Shape 2950">
                  <a:extLst>
                    <a:ext uri="{FF2B5EF4-FFF2-40B4-BE49-F238E27FC236}">
                      <a16:creationId xmlns:a16="http://schemas.microsoft.com/office/drawing/2014/main" id="{00000000-0008-0000-0B00-00003B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644" name="Shape 2">
          <a:extLst>
            <a:ext uri="{FF2B5EF4-FFF2-40B4-BE49-F238E27FC236}">
              <a16:creationId xmlns:a16="http://schemas.microsoft.com/office/drawing/2014/main" id="{00000000-0008-0000-0B00-00003C0E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3645" name="Shape 2951">
            <a:extLst>
              <a:ext uri="{FF2B5EF4-FFF2-40B4-BE49-F238E27FC236}">
                <a16:creationId xmlns:a16="http://schemas.microsoft.com/office/drawing/2014/main" id="{00000000-0008-0000-0B00-00003D0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646" name="Shape 6">
              <a:extLst>
                <a:ext uri="{FF2B5EF4-FFF2-40B4-BE49-F238E27FC236}">
                  <a16:creationId xmlns:a16="http://schemas.microsoft.com/office/drawing/2014/main" id="{00000000-0008-0000-0B00-00003E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647" name="Shape 2952">
              <a:extLst>
                <a:ext uri="{FF2B5EF4-FFF2-40B4-BE49-F238E27FC236}">
                  <a16:creationId xmlns:a16="http://schemas.microsoft.com/office/drawing/2014/main" id="{00000000-0008-0000-0B00-00003F0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648" name="Shape 2953">
                <a:extLst>
                  <a:ext uri="{FF2B5EF4-FFF2-40B4-BE49-F238E27FC236}">
                    <a16:creationId xmlns:a16="http://schemas.microsoft.com/office/drawing/2014/main" id="{00000000-0008-0000-0B00-000040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49" name="Shape 2954">
                <a:extLst>
                  <a:ext uri="{FF2B5EF4-FFF2-40B4-BE49-F238E27FC236}">
                    <a16:creationId xmlns:a16="http://schemas.microsoft.com/office/drawing/2014/main" id="{00000000-0008-0000-0B00-0000410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650" name="Shape 2955">
                  <a:extLst>
                    <a:ext uri="{FF2B5EF4-FFF2-40B4-BE49-F238E27FC236}">
                      <a16:creationId xmlns:a16="http://schemas.microsoft.com/office/drawing/2014/main" id="{00000000-0008-0000-0B00-000042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651" name="Shape 2956">
                  <a:extLst>
                    <a:ext uri="{FF2B5EF4-FFF2-40B4-BE49-F238E27FC236}">
                      <a16:creationId xmlns:a16="http://schemas.microsoft.com/office/drawing/2014/main" id="{00000000-0008-0000-0B00-000043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52" name="Shape 2957">
                  <a:extLst>
                    <a:ext uri="{FF2B5EF4-FFF2-40B4-BE49-F238E27FC236}">
                      <a16:creationId xmlns:a16="http://schemas.microsoft.com/office/drawing/2014/main" id="{00000000-0008-0000-0B00-000044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53" name="Shape 2958">
                  <a:extLst>
                    <a:ext uri="{FF2B5EF4-FFF2-40B4-BE49-F238E27FC236}">
                      <a16:creationId xmlns:a16="http://schemas.microsoft.com/office/drawing/2014/main" id="{00000000-0008-0000-0B00-000045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54" name="Shape 2959">
                  <a:extLst>
                    <a:ext uri="{FF2B5EF4-FFF2-40B4-BE49-F238E27FC236}">
                      <a16:creationId xmlns:a16="http://schemas.microsoft.com/office/drawing/2014/main" id="{00000000-0008-0000-0B00-000046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55" name="Shape 2960">
                  <a:extLst>
                    <a:ext uri="{FF2B5EF4-FFF2-40B4-BE49-F238E27FC236}">
                      <a16:creationId xmlns:a16="http://schemas.microsoft.com/office/drawing/2014/main" id="{00000000-0008-0000-0B00-000047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56" name="Shape 2961">
                  <a:extLst>
                    <a:ext uri="{FF2B5EF4-FFF2-40B4-BE49-F238E27FC236}">
                      <a16:creationId xmlns:a16="http://schemas.microsoft.com/office/drawing/2014/main" id="{00000000-0008-0000-0B00-000048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657" name="Shape 2">
          <a:extLst>
            <a:ext uri="{FF2B5EF4-FFF2-40B4-BE49-F238E27FC236}">
              <a16:creationId xmlns:a16="http://schemas.microsoft.com/office/drawing/2014/main" id="{00000000-0008-0000-0B00-0000490E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3658" name="Shape 2962">
            <a:extLst>
              <a:ext uri="{FF2B5EF4-FFF2-40B4-BE49-F238E27FC236}">
                <a16:creationId xmlns:a16="http://schemas.microsoft.com/office/drawing/2014/main" id="{00000000-0008-0000-0B00-00004A0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659" name="Shape 6">
              <a:extLst>
                <a:ext uri="{FF2B5EF4-FFF2-40B4-BE49-F238E27FC236}">
                  <a16:creationId xmlns:a16="http://schemas.microsoft.com/office/drawing/2014/main" id="{00000000-0008-0000-0B00-00004B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660" name="Shape 2963">
              <a:extLst>
                <a:ext uri="{FF2B5EF4-FFF2-40B4-BE49-F238E27FC236}">
                  <a16:creationId xmlns:a16="http://schemas.microsoft.com/office/drawing/2014/main" id="{00000000-0008-0000-0B00-00004C0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661" name="Shape 2964">
                <a:extLst>
                  <a:ext uri="{FF2B5EF4-FFF2-40B4-BE49-F238E27FC236}">
                    <a16:creationId xmlns:a16="http://schemas.microsoft.com/office/drawing/2014/main" id="{00000000-0008-0000-0B00-00004D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62" name="Shape 2965">
                <a:extLst>
                  <a:ext uri="{FF2B5EF4-FFF2-40B4-BE49-F238E27FC236}">
                    <a16:creationId xmlns:a16="http://schemas.microsoft.com/office/drawing/2014/main" id="{00000000-0008-0000-0B00-00004E0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663" name="Shape 2966">
                  <a:extLst>
                    <a:ext uri="{FF2B5EF4-FFF2-40B4-BE49-F238E27FC236}">
                      <a16:creationId xmlns:a16="http://schemas.microsoft.com/office/drawing/2014/main" id="{00000000-0008-0000-0B00-00004F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664" name="Shape 2967">
                  <a:extLst>
                    <a:ext uri="{FF2B5EF4-FFF2-40B4-BE49-F238E27FC236}">
                      <a16:creationId xmlns:a16="http://schemas.microsoft.com/office/drawing/2014/main" id="{00000000-0008-0000-0B00-000050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65" name="Shape 2968">
                  <a:extLst>
                    <a:ext uri="{FF2B5EF4-FFF2-40B4-BE49-F238E27FC236}">
                      <a16:creationId xmlns:a16="http://schemas.microsoft.com/office/drawing/2014/main" id="{00000000-0008-0000-0B00-000051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66" name="Shape 2969">
                  <a:extLst>
                    <a:ext uri="{FF2B5EF4-FFF2-40B4-BE49-F238E27FC236}">
                      <a16:creationId xmlns:a16="http://schemas.microsoft.com/office/drawing/2014/main" id="{00000000-0008-0000-0B00-000052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67" name="Shape 2970">
                  <a:extLst>
                    <a:ext uri="{FF2B5EF4-FFF2-40B4-BE49-F238E27FC236}">
                      <a16:creationId xmlns:a16="http://schemas.microsoft.com/office/drawing/2014/main" id="{00000000-0008-0000-0B00-000053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68" name="Shape 2971">
                  <a:extLst>
                    <a:ext uri="{FF2B5EF4-FFF2-40B4-BE49-F238E27FC236}">
                      <a16:creationId xmlns:a16="http://schemas.microsoft.com/office/drawing/2014/main" id="{00000000-0008-0000-0B00-000054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69" name="Shape 2972">
                  <a:extLst>
                    <a:ext uri="{FF2B5EF4-FFF2-40B4-BE49-F238E27FC236}">
                      <a16:creationId xmlns:a16="http://schemas.microsoft.com/office/drawing/2014/main" id="{00000000-0008-0000-0B00-000055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670" name="Shape 2">
          <a:extLst>
            <a:ext uri="{FF2B5EF4-FFF2-40B4-BE49-F238E27FC236}">
              <a16:creationId xmlns:a16="http://schemas.microsoft.com/office/drawing/2014/main" id="{00000000-0008-0000-0B00-0000560E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3671" name="Shape 2973">
            <a:extLst>
              <a:ext uri="{FF2B5EF4-FFF2-40B4-BE49-F238E27FC236}">
                <a16:creationId xmlns:a16="http://schemas.microsoft.com/office/drawing/2014/main" id="{00000000-0008-0000-0B00-0000570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672" name="Shape 6">
              <a:extLst>
                <a:ext uri="{FF2B5EF4-FFF2-40B4-BE49-F238E27FC236}">
                  <a16:creationId xmlns:a16="http://schemas.microsoft.com/office/drawing/2014/main" id="{00000000-0008-0000-0B00-000058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673" name="Shape 2974">
              <a:extLst>
                <a:ext uri="{FF2B5EF4-FFF2-40B4-BE49-F238E27FC236}">
                  <a16:creationId xmlns:a16="http://schemas.microsoft.com/office/drawing/2014/main" id="{00000000-0008-0000-0B00-0000590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674" name="Shape 2975">
                <a:extLst>
                  <a:ext uri="{FF2B5EF4-FFF2-40B4-BE49-F238E27FC236}">
                    <a16:creationId xmlns:a16="http://schemas.microsoft.com/office/drawing/2014/main" id="{00000000-0008-0000-0B00-00005A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75" name="Shape 2976">
                <a:extLst>
                  <a:ext uri="{FF2B5EF4-FFF2-40B4-BE49-F238E27FC236}">
                    <a16:creationId xmlns:a16="http://schemas.microsoft.com/office/drawing/2014/main" id="{00000000-0008-0000-0B00-00005B0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676" name="Shape 2977">
                  <a:extLst>
                    <a:ext uri="{FF2B5EF4-FFF2-40B4-BE49-F238E27FC236}">
                      <a16:creationId xmlns:a16="http://schemas.microsoft.com/office/drawing/2014/main" id="{00000000-0008-0000-0B00-00005C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677" name="Shape 2978">
                  <a:extLst>
                    <a:ext uri="{FF2B5EF4-FFF2-40B4-BE49-F238E27FC236}">
                      <a16:creationId xmlns:a16="http://schemas.microsoft.com/office/drawing/2014/main" id="{00000000-0008-0000-0B00-00005D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78" name="Shape 2979">
                  <a:extLst>
                    <a:ext uri="{FF2B5EF4-FFF2-40B4-BE49-F238E27FC236}">
                      <a16:creationId xmlns:a16="http://schemas.microsoft.com/office/drawing/2014/main" id="{00000000-0008-0000-0B00-00005E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79" name="Shape 2980">
                  <a:extLst>
                    <a:ext uri="{FF2B5EF4-FFF2-40B4-BE49-F238E27FC236}">
                      <a16:creationId xmlns:a16="http://schemas.microsoft.com/office/drawing/2014/main" id="{00000000-0008-0000-0B00-00005F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80" name="Shape 2981">
                  <a:extLst>
                    <a:ext uri="{FF2B5EF4-FFF2-40B4-BE49-F238E27FC236}">
                      <a16:creationId xmlns:a16="http://schemas.microsoft.com/office/drawing/2014/main" id="{00000000-0008-0000-0B00-000060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81" name="Shape 2982">
                  <a:extLst>
                    <a:ext uri="{FF2B5EF4-FFF2-40B4-BE49-F238E27FC236}">
                      <a16:creationId xmlns:a16="http://schemas.microsoft.com/office/drawing/2014/main" id="{00000000-0008-0000-0B00-000061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82" name="Shape 2983">
                  <a:extLst>
                    <a:ext uri="{FF2B5EF4-FFF2-40B4-BE49-F238E27FC236}">
                      <a16:creationId xmlns:a16="http://schemas.microsoft.com/office/drawing/2014/main" id="{00000000-0008-0000-0B00-000062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683" name="Shape 2">
          <a:extLst>
            <a:ext uri="{FF2B5EF4-FFF2-40B4-BE49-F238E27FC236}">
              <a16:creationId xmlns:a16="http://schemas.microsoft.com/office/drawing/2014/main" id="{00000000-0008-0000-0B00-0000630E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3684" name="Shape 2984">
            <a:extLst>
              <a:ext uri="{FF2B5EF4-FFF2-40B4-BE49-F238E27FC236}">
                <a16:creationId xmlns:a16="http://schemas.microsoft.com/office/drawing/2014/main" id="{00000000-0008-0000-0B00-0000640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685" name="Shape 6">
              <a:extLst>
                <a:ext uri="{FF2B5EF4-FFF2-40B4-BE49-F238E27FC236}">
                  <a16:creationId xmlns:a16="http://schemas.microsoft.com/office/drawing/2014/main" id="{00000000-0008-0000-0B00-000065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686" name="Shape 2985">
              <a:extLst>
                <a:ext uri="{FF2B5EF4-FFF2-40B4-BE49-F238E27FC236}">
                  <a16:creationId xmlns:a16="http://schemas.microsoft.com/office/drawing/2014/main" id="{00000000-0008-0000-0B00-0000660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687" name="Shape 2986">
                <a:extLst>
                  <a:ext uri="{FF2B5EF4-FFF2-40B4-BE49-F238E27FC236}">
                    <a16:creationId xmlns:a16="http://schemas.microsoft.com/office/drawing/2014/main" id="{00000000-0008-0000-0B00-000067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88" name="Shape 2987">
                <a:extLst>
                  <a:ext uri="{FF2B5EF4-FFF2-40B4-BE49-F238E27FC236}">
                    <a16:creationId xmlns:a16="http://schemas.microsoft.com/office/drawing/2014/main" id="{00000000-0008-0000-0B00-0000680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689" name="Shape 2988">
                  <a:extLst>
                    <a:ext uri="{FF2B5EF4-FFF2-40B4-BE49-F238E27FC236}">
                      <a16:creationId xmlns:a16="http://schemas.microsoft.com/office/drawing/2014/main" id="{00000000-0008-0000-0B00-000069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690" name="Shape 2989">
                  <a:extLst>
                    <a:ext uri="{FF2B5EF4-FFF2-40B4-BE49-F238E27FC236}">
                      <a16:creationId xmlns:a16="http://schemas.microsoft.com/office/drawing/2014/main" id="{00000000-0008-0000-0B00-00006A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91" name="Shape 2990">
                  <a:extLst>
                    <a:ext uri="{FF2B5EF4-FFF2-40B4-BE49-F238E27FC236}">
                      <a16:creationId xmlns:a16="http://schemas.microsoft.com/office/drawing/2014/main" id="{00000000-0008-0000-0B00-00006B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92" name="Shape 2991">
                  <a:extLst>
                    <a:ext uri="{FF2B5EF4-FFF2-40B4-BE49-F238E27FC236}">
                      <a16:creationId xmlns:a16="http://schemas.microsoft.com/office/drawing/2014/main" id="{00000000-0008-0000-0B00-00006C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93" name="Shape 2992">
                  <a:extLst>
                    <a:ext uri="{FF2B5EF4-FFF2-40B4-BE49-F238E27FC236}">
                      <a16:creationId xmlns:a16="http://schemas.microsoft.com/office/drawing/2014/main" id="{00000000-0008-0000-0B00-00006D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94" name="Shape 2993">
                  <a:extLst>
                    <a:ext uri="{FF2B5EF4-FFF2-40B4-BE49-F238E27FC236}">
                      <a16:creationId xmlns:a16="http://schemas.microsoft.com/office/drawing/2014/main" id="{00000000-0008-0000-0B00-00006E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95" name="Shape 2994">
                  <a:extLst>
                    <a:ext uri="{FF2B5EF4-FFF2-40B4-BE49-F238E27FC236}">
                      <a16:creationId xmlns:a16="http://schemas.microsoft.com/office/drawing/2014/main" id="{00000000-0008-0000-0B00-00006F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696" name="Shape 2">
          <a:extLst>
            <a:ext uri="{FF2B5EF4-FFF2-40B4-BE49-F238E27FC236}">
              <a16:creationId xmlns:a16="http://schemas.microsoft.com/office/drawing/2014/main" id="{00000000-0008-0000-0B00-0000700E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3697" name="Shape 2995">
            <a:extLst>
              <a:ext uri="{FF2B5EF4-FFF2-40B4-BE49-F238E27FC236}">
                <a16:creationId xmlns:a16="http://schemas.microsoft.com/office/drawing/2014/main" id="{00000000-0008-0000-0B00-0000710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698" name="Shape 6">
              <a:extLst>
                <a:ext uri="{FF2B5EF4-FFF2-40B4-BE49-F238E27FC236}">
                  <a16:creationId xmlns:a16="http://schemas.microsoft.com/office/drawing/2014/main" id="{00000000-0008-0000-0B00-000072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699" name="Shape 2996">
              <a:extLst>
                <a:ext uri="{FF2B5EF4-FFF2-40B4-BE49-F238E27FC236}">
                  <a16:creationId xmlns:a16="http://schemas.microsoft.com/office/drawing/2014/main" id="{00000000-0008-0000-0B00-0000730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700" name="Shape 2997">
                <a:extLst>
                  <a:ext uri="{FF2B5EF4-FFF2-40B4-BE49-F238E27FC236}">
                    <a16:creationId xmlns:a16="http://schemas.microsoft.com/office/drawing/2014/main" id="{00000000-0008-0000-0B00-000074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701" name="Shape 2998">
                <a:extLst>
                  <a:ext uri="{FF2B5EF4-FFF2-40B4-BE49-F238E27FC236}">
                    <a16:creationId xmlns:a16="http://schemas.microsoft.com/office/drawing/2014/main" id="{00000000-0008-0000-0B00-0000750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702" name="Shape 2999">
                  <a:extLst>
                    <a:ext uri="{FF2B5EF4-FFF2-40B4-BE49-F238E27FC236}">
                      <a16:creationId xmlns:a16="http://schemas.microsoft.com/office/drawing/2014/main" id="{00000000-0008-0000-0B00-000076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703" name="Shape 3000">
                  <a:extLst>
                    <a:ext uri="{FF2B5EF4-FFF2-40B4-BE49-F238E27FC236}">
                      <a16:creationId xmlns:a16="http://schemas.microsoft.com/office/drawing/2014/main" id="{00000000-0008-0000-0B00-000077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04" name="Shape 3001">
                  <a:extLst>
                    <a:ext uri="{FF2B5EF4-FFF2-40B4-BE49-F238E27FC236}">
                      <a16:creationId xmlns:a16="http://schemas.microsoft.com/office/drawing/2014/main" id="{00000000-0008-0000-0B00-000078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05" name="Shape 3002">
                  <a:extLst>
                    <a:ext uri="{FF2B5EF4-FFF2-40B4-BE49-F238E27FC236}">
                      <a16:creationId xmlns:a16="http://schemas.microsoft.com/office/drawing/2014/main" id="{00000000-0008-0000-0B00-000079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06" name="Shape 3003">
                  <a:extLst>
                    <a:ext uri="{FF2B5EF4-FFF2-40B4-BE49-F238E27FC236}">
                      <a16:creationId xmlns:a16="http://schemas.microsoft.com/office/drawing/2014/main" id="{00000000-0008-0000-0B00-00007A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07" name="Shape 3004">
                  <a:extLst>
                    <a:ext uri="{FF2B5EF4-FFF2-40B4-BE49-F238E27FC236}">
                      <a16:creationId xmlns:a16="http://schemas.microsoft.com/office/drawing/2014/main" id="{00000000-0008-0000-0B00-00007B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08" name="Shape 3005">
                  <a:extLst>
                    <a:ext uri="{FF2B5EF4-FFF2-40B4-BE49-F238E27FC236}">
                      <a16:creationId xmlns:a16="http://schemas.microsoft.com/office/drawing/2014/main" id="{00000000-0008-0000-0B00-00007C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709" name="Shape 2">
          <a:extLst>
            <a:ext uri="{FF2B5EF4-FFF2-40B4-BE49-F238E27FC236}">
              <a16:creationId xmlns:a16="http://schemas.microsoft.com/office/drawing/2014/main" id="{00000000-0008-0000-0B00-00007D0E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3710" name="Shape 3006">
            <a:extLst>
              <a:ext uri="{FF2B5EF4-FFF2-40B4-BE49-F238E27FC236}">
                <a16:creationId xmlns:a16="http://schemas.microsoft.com/office/drawing/2014/main" id="{00000000-0008-0000-0B00-00007E0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711" name="Shape 6">
              <a:extLst>
                <a:ext uri="{FF2B5EF4-FFF2-40B4-BE49-F238E27FC236}">
                  <a16:creationId xmlns:a16="http://schemas.microsoft.com/office/drawing/2014/main" id="{00000000-0008-0000-0B00-00007F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712" name="Shape 3007">
              <a:extLst>
                <a:ext uri="{FF2B5EF4-FFF2-40B4-BE49-F238E27FC236}">
                  <a16:creationId xmlns:a16="http://schemas.microsoft.com/office/drawing/2014/main" id="{00000000-0008-0000-0B00-0000800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713" name="Shape 3008">
                <a:extLst>
                  <a:ext uri="{FF2B5EF4-FFF2-40B4-BE49-F238E27FC236}">
                    <a16:creationId xmlns:a16="http://schemas.microsoft.com/office/drawing/2014/main" id="{00000000-0008-0000-0B00-000081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714" name="Shape 3009">
                <a:extLst>
                  <a:ext uri="{FF2B5EF4-FFF2-40B4-BE49-F238E27FC236}">
                    <a16:creationId xmlns:a16="http://schemas.microsoft.com/office/drawing/2014/main" id="{00000000-0008-0000-0B00-0000820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715" name="Shape 3010">
                  <a:extLst>
                    <a:ext uri="{FF2B5EF4-FFF2-40B4-BE49-F238E27FC236}">
                      <a16:creationId xmlns:a16="http://schemas.microsoft.com/office/drawing/2014/main" id="{00000000-0008-0000-0B00-000083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716" name="Shape 3011">
                  <a:extLst>
                    <a:ext uri="{FF2B5EF4-FFF2-40B4-BE49-F238E27FC236}">
                      <a16:creationId xmlns:a16="http://schemas.microsoft.com/office/drawing/2014/main" id="{00000000-0008-0000-0B00-000084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17" name="Shape 3012">
                  <a:extLst>
                    <a:ext uri="{FF2B5EF4-FFF2-40B4-BE49-F238E27FC236}">
                      <a16:creationId xmlns:a16="http://schemas.microsoft.com/office/drawing/2014/main" id="{00000000-0008-0000-0B00-000085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18" name="Shape 3013">
                  <a:extLst>
                    <a:ext uri="{FF2B5EF4-FFF2-40B4-BE49-F238E27FC236}">
                      <a16:creationId xmlns:a16="http://schemas.microsoft.com/office/drawing/2014/main" id="{00000000-0008-0000-0B00-000086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19" name="Shape 3014">
                  <a:extLst>
                    <a:ext uri="{FF2B5EF4-FFF2-40B4-BE49-F238E27FC236}">
                      <a16:creationId xmlns:a16="http://schemas.microsoft.com/office/drawing/2014/main" id="{00000000-0008-0000-0B00-000087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20" name="Shape 3015">
                  <a:extLst>
                    <a:ext uri="{FF2B5EF4-FFF2-40B4-BE49-F238E27FC236}">
                      <a16:creationId xmlns:a16="http://schemas.microsoft.com/office/drawing/2014/main" id="{00000000-0008-0000-0B00-000088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21" name="Shape 3016">
                  <a:extLst>
                    <a:ext uri="{FF2B5EF4-FFF2-40B4-BE49-F238E27FC236}">
                      <a16:creationId xmlns:a16="http://schemas.microsoft.com/office/drawing/2014/main" id="{00000000-0008-0000-0B00-000089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722" name="Shape 2">
          <a:extLst>
            <a:ext uri="{FF2B5EF4-FFF2-40B4-BE49-F238E27FC236}">
              <a16:creationId xmlns:a16="http://schemas.microsoft.com/office/drawing/2014/main" id="{00000000-0008-0000-0B00-00008A0E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3723" name="Shape 3017">
            <a:extLst>
              <a:ext uri="{FF2B5EF4-FFF2-40B4-BE49-F238E27FC236}">
                <a16:creationId xmlns:a16="http://schemas.microsoft.com/office/drawing/2014/main" id="{00000000-0008-0000-0B00-00008B0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724" name="Shape 6">
              <a:extLst>
                <a:ext uri="{FF2B5EF4-FFF2-40B4-BE49-F238E27FC236}">
                  <a16:creationId xmlns:a16="http://schemas.microsoft.com/office/drawing/2014/main" id="{00000000-0008-0000-0B00-00008C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725" name="Shape 3018">
              <a:extLst>
                <a:ext uri="{FF2B5EF4-FFF2-40B4-BE49-F238E27FC236}">
                  <a16:creationId xmlns:a16="http://schemas.microsoft.com/office/drawing/2014/main" id="{00000000-0008-0000-0B00-00008D0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726" name="Shape 3019">
                <a:extLst>
                  <a:ext uri="{FF2B5EF4-FFF2-40B4-BE49-F238E27FC236}">
                    <a16:creationId xmlns:a16="http://schemas.microsoft.com/office/drawing/2014/main" id="{00000000-0008-0000-0B00-00008E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727" name="Shape 3020">
                <a:extLst>
                  <a:ext uri="{FF2B5EF4-FFF2-40B4-BE49-F238E27FC236}">
                    <a16:creationId xmlns:a16="http://schemas.microsoft.com/office/drawing/2014/main" id="{00000000-0008-0000-0B00-00008F0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728" name="Shape 3021">
                  <a:extLst>
                    <a:ext uri="{FF2B5EF4-FFF2-40B4-BE49-F238E27FC236}">
                      <a16:creationId xmlns:a16="http://schemas.microsoft.com/office/drawing/2014/main" id="{00000000-0008-0000-0B00-000090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729" name="Shape 3022">
                  <a:extLst>
                    <a:ext uri="{FF2B5EF4-FFF2-40B4-BE49-F238E27FC236}">
                      <a16:creationId xmlns:a16="http://schemas.microsoft.com/office/drawing/2014/main" id="{00000000-0008-0000-0B00-000091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30" name="Shape 3023">
                  <a:extLst>
                    <a:ext uri="{FF2B5EF4-FFF2-40B4-BE49-F238E27FC236}">
                      <a16:creationId xmlns:a16="http://schemas.microsoft.com/office/drawing/2014/main" id="{00000000-0008-0000-0B00-000092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31" name="Shape 3024">
                  <a:extLst>
                    <a:ext uri="{FF2B5EF4-FFF2-40B4-BE49-F238E27FC236}">
                      <a16:creationId xmlns:a16="http://schemas.microsoft.com/office/drawing/2014/main" id="{00000000-0008-0000-0B00-000093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32" name="Shape 3025">
                  <a:extLst>
                    <a:ext uri="{FF2B5EF4-FFF2-40B4-BE49-F238E27FC236}">
                      <a16:creationId xmlns:a16="http://schemas.microsoft.com/office/drawing/2014/main" id="{00000000-0008-0000-0B00-000094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33" name="Shape 3026">
                  <a:extLst>
                    <a:ext uri="{FF2B5EF4-FFF2-40B4-BE49-F238E27FC236}">
                      <a16:creationId xmlns:a16="http://schemas.microsoft.com/office/drawing/2014/main" id="{00000000-0008-0000-0B00-000095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34" name="Shape 3027">
                  <a:extLst>
                    <a:ext uri="{FF2B5EF4-FFF2-40B4-BE49-F238E27FC236}">
                      <a16:creationId xmlns:a16="http://schemas.microsoft.com/office/drawing/2014/main" id="{00000000-0008-0000-0B00-000096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735" name="Shape 2">
          <a:extLst>
            <a:ext uri="{FF2B5EF4-FFF2-40B4-BE49-F238E27FC236}">
              <a16:creationId xmlns:a16="http://schemas.microsoft.com/office/drawing/2014/main" id="{00000000-0008-0000-0B00-0000970E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3736" name="Shape 3028">
            <a:extLst>
              <a:ext uri="{FF2B5EF4-FFF2-40B4-BE49-F238E27FC236}">
                <a16:creationId xmlns:a16="http://schemas.microsoft.com/office/drawing/2014/main" id="{00000000-0008-0000-0B00-0000980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737" name="Shape 6">
              <a:extLst>
                <a:ext uri="{FF2B5EF4-FFF2-40B4-BE49-F238E27FC236}">
                  <a16:creationId xmlns:a16="http://schemas.microsoft.com/office/drawing/2014/main" id="{00000000-0008-0000-0B00-000099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738" name="Shape 3029">
              <a:extLst>
                <a:ext uri="{FF2B5EF4-FFF2-40B4-BE49-F238E27FC236}">
                  <a16:creationId xmlns:a16="http://schemas.microsoft.com/office/drawing/2014/main" id="{00000000-0008-0000-0B00-00009A0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739" name="Shape 3030">
                <a:extLst>
                  <a:ext uri="{FF2B5EF4-FFF2-40B4-BE49-F238E27FC236}">
                    <a16:creationId xmlns:a16="http://schemas.microsoft.com/office/drawing/2014/main" id="{00000000-0008-0000-0B00-00009B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740" name="Shape 3031">
                <a:extLst>
                  <a:ext uri="{FF2B5EF4-FFF2-40B4-BE49-F238E27FC236}">
                    <a16:creationId xmlns:a16="http://schemas.microsoft.com/office/drawing/2014/main" id="{00000000-0008-0000-0B00-00009C0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741" name="Shape 3032">
                  <a:extLst>
                    <a:ext uri="{FF2B5EF4-FFF2-40B4-BE49-F238E27FC236}">
                      <a16:creationId xmlns:a16="http://schemas.microsoft.com/office/drawing/2014/main" id="{00000000-0008-0000-0B00-00009D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742" name="Shape 3033">
                  <a:extLst>
                    <a:ext uri="{FF2B5EF4-FFF2-40B4-BE49-F238E27FC236}">
                      <a16:creationId xmlns:a16="http://schemas.microsoft.com/office/drawing/2014/main" id="{00000000-0008-0000-0B00-00009E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43" name="Shape 3034">
                  <a:extLst>
                    <a:ext uri="{FF2B5EF4-FFF2-40B4-BE49-F238E27FC236}">
                      <a16:creationId xmlns:a16="http://schemas.microsoft.com/office/drawing/2014/main" id="{00000000-0008-0000-0B00-00009F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44" name="Shape 3035">
                  <a:extLst>
                    <a:ext uri="{FF2B5EF4-FFF2-40B4-BE49-F238E27FC236}">
                      <a16:creationId xmlns:a16="http://schemas.microsoft.com/office/drawing/2014/main" id="{00000000-0008-0000-0B00-0000A0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45" name="Shape 3036">
                  <a:extLst>
                    <a:ext uri="{FF2B5EF4-FFF2-40B4-BE49-F238E27FC236}">
                      <a16:creationId xmlns:a16="http://schemas.microsoft.com/office/drawing/2014/main" id="{00000000-0008-0000-0B00-0000A1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46" name="Shape 3037">
                  <a:extLst>
                    <a:ext uri="{FF2B5EF4-FFF2-40B4-BE49-F238E27FC236}">
                      <a16:creationId xmlns:a16="http://schemas.microsoft.com/office/drawing/2014/main" id="{00000000-0008-0000-0B00-0000A2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47" name="Shape 3038">
                  <a:extLst>
                    <a:ext uri="{FF2B5EF4-FFF2-40B4-BE49-F238E27FC236}">
                      <a16:creationId xmlns:a16="http://schemas.microsoft.com/office/drawing/2014/main" id="{00000000-0008-0000-0B00-0000A3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748" name="Shape 2">
          <a:extLst>
            <a:ext uri="{FF2B5EF4-FFF2-40B4-BE49-F238E27FC236}">
              <a16:creationId xmlns:a16="http://schemas.microsoft.com/office/drawing/2014/main" id="{00000000-0008-0000-0B00-0000A40E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3749" name="Shape 3039">
            <a:extLst>
              <a:ext uri="{FF2B5EF4-FFF2-40B4-BE49-F238E27FC236}">
                <a16:creationId xmlns:a16="http://schemas.microsoft.com/office/drawing/2014/main" id="{00000000-0008-0000-0B00-0000A50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750" name="Shape 6">
              <a:extLst>
                <a:ext uri="{FF2B5EF4-FFF2-40B4-BE49-F238E27FC236}">
                  <a16:creationId xmlns:a16="http://schemas.microsoft.com/office/drawing/2014/main" id="{00000000-0008-0000-0B00-0000A6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751" name="Shape 3040">
              <a:extLst>
                <a:ext uri="{FF2B5EF4-FFF2-40B4-BE49-F238E27FC236}">
                  <a16:creationId xmlns:a16="http://schemas.microsoft.com/office/drawing/2014/main" id="{00000000-0008-0000-0B00-0000A70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752" name="Shape 3041">
                <a:extLst>
                  <a:ext uri="{FF2B5EF4-FFF2-40B4-BE49-F238E27FC236}">
                    <a16:creationId xmlns:a16="http://schemas.microsoft.com/office/drawing/2014/main" id="{00000000-0008-0000-0B00-0000A8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753" name="Shape 3042">
                <a:extLst>
                  <a:ext uri="{FF2B5EF4-FFF2-40B4-BE49-F238E27FC236}">
                    <a16:creationId xmlns:a16="http://schemas.microsoft.com/office/drawing/2014/main" id="{00000000-0008-0000-0B00-0000A90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754" name="Shape 3043">
                  <a:extLst>
                    <a:ext uri="{FF2B5EF4-FFF2-40B4-BE49-F238E27FC236}">
                      <a16:creationId xmlns:a16="http://schemas.microsoft.com/office/drawing/2014/main" id="{00000000-0008-0000-0B00-0000AA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755" name="Shape 3044">
                  <a:extLst>
                    <a:ext uri="{FF2B5EF4-FFF2-40B4-BE49-F238E27FC236}">
                      <a16:creationId xmlns:a16="http://schemas.microsoft.com/office/drawing/2014/main" id="{00000000-0008-0000-0B00-0000AB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56" name="Shape 3045">
                  <a:extLst>
                    <a:ext uri="{FF2B5EF4-FFF2-40B4-BE49-F238E27FC236}">
                      <a16:creationId xmlns:a16="http://schemas.microsoft.com/office/drawing/2014/main" id="{00000000-0008-0000-0B00-0000AC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57" name="Shape 3046">
                  <a:extLst>
                    <a:ext uri="{FF2B5EF4-FFF2-40B4-BE49-F238E27FC236}">
                      <a16:creationId xmlns:a16="http://schemas.microsoft.com/office/drawing/2014/main" id="{00000000-0008-0000-0B00-0000AD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58" name="Shape 3047">
                  <a:extLst>
                    <a:ext uri="{FF2B5EF4-FFF2-40B4-BE49-F238E27FC236}">
                      <a16:creationId xmlns:a16="http://schemas.microsoft.com/office/drawing/2014/main" id="{00000000-0008-0000-0B00-0000AE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59" name="Shape 3048">
                  <a:extLst>
                    <a:ext uri="{FF2B5EF4-FFF2-40B4-BE49-F238E27FC236}">
                      <a16:creationId xmlns:a16="http://schemas.microsoft.com/office/drawing/2014/main" id="{00000000-0008-0000-0B00-0000AF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60" name="Shape 3049">
                  <a:extLst>
                    <a:ext uri="{FF2B5EF4-FFF2-40B4-BE49-F238E27FC236}">
                      <a16:creationId xmlns:a16="http://schemas.microsoft.com/office/drawing/2014/main" id="{00000000-0008-0000-0B00-0000B0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761" name="Shape 2">
          <a:extLst>
            <a:ext uri="{FF2B5EF4-FFF2-40B4-BE49-F238E27FC236}">
              <a16:creationId xmlns:a16="http://schemas.microsoft.com/office/drawing/2014/main" id="{00000000-0008-0000-0B00-0000B10E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3762" name="Shape 3050">
            <a:extLst>
              <a:ext uri="{FF2B5EF4-FFF2-40B4-BE49-F238E27FC236}">
                <a16:creationId xmlns:a16="http://schemas.microsoft.com/office/drawing/2014/main" id="{00000000-0008-0000-0B00-0000B20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763" name="Shape 6">
              <a:extLst>
                <a:ext uri="{FF2B5EF4-FFF2-40B4-BE49-F238E27FC236}">
                  <a16:creationId xmlns:a16="http://schemas.microsoft.com/office/drawing/2014/main" id="{00000000-0008-0000-0B00-0000B3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764" name="Shape 3051">
              <a:extLst>
                <a:ext uri="{FF2B5EF4-FFF2-40B4-BE49-F238E27FC236}">
                  <a16:creationId xmlns:a16="http://schemas.microsoft.com/office/drawing/2014/main" id="{00000000-0008-0000-0B00-0000B40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765" name="Shape 3052">
                <a:extLst>
                  <a:ext uri="{FF2B5EF4-FFF2-40B4-BE49-F238E27FC236}">
                    <a16:creationId xmlns:a16="http://schemas.microsoft.com/office/drawing/2014/main" id="{00000000-0008-0000-0B00-0000B5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766" name="Shape 3053">
                <a:extLst>
                  <a:ext uri="{FF2B5EF4-FFF2-40B4-BE49-F238E27FC236}">
                    <a16:creationId xmlns:a16="http://schemas.microsoft.com/office/drawing/2014/main" id="{00000000-0008-0000-0B00-0000B60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767" name="Shape 3054">
                  <a:extLst>
                    <a:ext uri="{FF2B5EF4-FFF2-40B4-BE49-F238E27FC236}">
                      <a16:creationId xmlns:a16="http://schemas.microsoft.com/office/drawing/2014/main" id="{00000000-0008-0000-0B00-0000B7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768" name="Shape 3055">
                  <a:extLst>
                    <a:ext uri="{FF2B5EF4-FFF2-40B4-BE49-F238E27FC236}">
                      <a16:creationId xmlns:a16="http://schemas.microsoft.com/office/drawing/2014/main" id="{00000000-0008-0000-0B00-0000B8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69" name="Shape 3056">
                  <a:extLst>
                    <a:ext uri="{FF2B5EF4-FFF2-40B4-BE49-F238E27FC236}">
                      <a16:creationId xmlns:a16="http://schemas.microsoft.com/office/drawing/2014/main" id="{00000000-0008-0000-0B00-0000B9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70" name="Shape 3057">
                  <a:extLst>
                    <a:ext uri="{FF2B5EF4-FFF2-40B4-BE49-F238E27FC236}">
                      <a16:creationId xmlns:a16="http://schemas.microsoft.com/office/drawing/2014/main" id="{00000000-0008-0000-0B00-0000BA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71" name="Shape 3058">
                  <a:extLst>
                    <a:ext uri="{FF2B5EF4-FFF2-40B4-BE49-F238E27FC236}">
                      <a16:creationId xmlns:a16="http://schemas.microsoft.com/office/drawing/2014/main" id="{00000000-0008-0000-0B00-0000BB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72" name="Shape 3059">
                  <a:extLst>
                    <a:ext uri="{FF2B5EF4-FFF2-40B4-BE49-F238E27FC236}">
                      <a16:creationId xmlns:a16="http://schemas.microsoft.com/office/drawing/2014/main" id="{00000000-0008-0000-0B00-0000BC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73" name="Shape 3060">
                  <a:extLst>
                    <a:ext uri="{FF2B5EF4-FFF2-40B4-BE49-F238E27FC236}">
                      <a16:creationId xmlns:a16="http://schemas.microsoft.com/office/drawing/2014/main" id="{00000000-0008-0000-0B00-0000BD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774" name="Shape 2">
          <a:extLst>
            <a:ext uri="{FF2B5EF4-FFF2-40B4-BE49-F238E27FC236}">
              <a16:creationId xmlns:a16="http://schemas.microsoft.com/office/drawing/2014/main" id="{00000000-0008-0000-0B00-0000BE0E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3775" name="Shape 3061">
            <a:extLst>
              <a:ext uri="{FF2B5EF4-FFF2-40B4-BE49-F238E27FC236}">
                <a16:creationId xmlns:a16="http://schemas.microsoft.com/office/drawing/2014/main" id="{00000000-0008-0000-0B00-0000BF0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776" name="Shape 6">
              <a:extLst>
                <a:ext uri="{FF2B5EF4-FFF2-40B4-BE49-F238E27FC236}">
                  <a16:creationId xmlns:a16="http://schemas.microsoft.com/office/drawing/2014/main" id="{00000000-0008-0000-0B00-0000C0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777" name="Shape 3062">
              <a:extLst>
                <a:ext uri="{FF2B5EF4-FFF2-40B4-BE49-F238E27FC236}">
                  <a16:creationId xmlns:a16="http://schemas.microsoft.com/office/drawing/2014/main" id="{00000000-0008-0000-0B00-0000C10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778" name="Shape 3063">
                <a:extLst>
                  <a:ext uri="{FF2B5EF4-FFF2-40B4-BE49-F238E27FC236}">
                    <a16:creationId xmlns:a16="http://schemas.microsoft.com/office/drawing/2014/main" id="{00000000-0008-0000-0B00-0000C2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779" name="Shape 3064">
                <a:extLst>
                  <a:ext uri="{FF2B5EF4-FFF2-40B4-BE49-F238E27FC236}">
                    <a16:creationId xmlns:a16="http://schemas.microsoft.com/office/drawing/2014/main" id="{00000000-0008-0000-0B00-0000C30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780" name="Shape 3065">
                  <a:extLst>
                    <a:ext uri="{FF2B5EF4-FFF2-40B4-BE49-F238E27FC236}">
                      <a16:creationId xmlns:a16="http://schemas.microsoft.com/office/drawing/2014/main" id="{00000000-0008-0000-0B00-0000C4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781" name="Shape 3066">
                  <a:extLst>
                    <a:ext uri="{FF2B5EF4-FFF2-40B4-BE49-F238E27FC236}">
                      <a16:creationId xmlns:a16="http://schemas.microsoft.com/office/drawing/2014/main" id="{00000000-0008-0000-0B00-0000C5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82" name="Shape 3067">
                  <a:extLst>
                    <a:ext uri="{FF2B5EF4-FFF2-40B4-BE49-F238E27FC236}">
                      <a16:creationId xmlns:a16="http://schemas.microsoft.com/office/drawing/2014/main" id="{00000000-0008-0000-0B00-0000C6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83" name="Shape 3068">
                  <a:extLst>
                    <a:ext uri="{FF2B5EF4-FFF2-40B4-BE49-F238E27FC236}">
                      <a16:creationId xmlns:a16="http://schemas.microsoft.com/office/drawing/2014/main" id="{00000000-0008-0000-0B00-0000C7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84" name="Shape 3069">
                  <a:extLst>
                    <a:ext uri="{FF2B5EF4-FFF2-40B4-BE49-F238E27FC236}">
                      <a16:creationId xmlns:a16="http://schemas.microsoft.com/office/drawing/2014/main" id="{00000000-0008-0000-0B00-0000C8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85" name="Shape 3070">
                  <a:extLst>
                    <a:ext uri="{FF2B5EF4-FFF2-40B4-BE49-F238E27FC236}">
                      <a16:creationId xmlns:a16="http://schemas.microsoft.com/office/drawing/2014/main" id="{00000000-0008-0000-0B00-0000C9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86" name="Shape 3071">
                  <a:extLst>
                    <a:ext uri="{FF2B5EF4-FFF2-40B4-BE49-F238E27FC236}">
                      <a16:creationId xmlns:a16="http://schemas.microsoft.com/office/drawing/2014/main" id="{00000000-0008-0000-0B00-0000CA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787" name="Shape 2">
          <a:extLst>
            <a:ext uri="{FF2B5EF4-FFF2-40B4-BE49-F238E27FC236}">
              <a16:creationId xmlns:a16="http://schemas.microsoft.com/office/drawing/2014/main" id="{00000000-0008-0000-0B00-0000CB0E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3788" name="Shape 3072">
            <a:extLst>
              <a:ext uri="{FF2B5EF4-FFF2-40B4-BE49-F238E27FC236}">
                <a16:creationId xmlns:a16="http://schemas.microsoft.com/office/drawing/2014/main" id="{00000000-0008-0000-0B00-0000CC0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789" name="Shape 6">
              <a:extLst>
                <a:ext uri="{FF2B5EF4-FFF2-40B4-BE49-F238E27FC236}">
                  <a16:creationId xmlns:a16="http://schemas.microsoft.com/office/drawing/2014/main" id="{00000000-0008-0000-0B00-0000CD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790" name="Shape 3073">
              <a:extLst>
                <a:ext uri="{FF2B5EF4-FFF2-40B4-BE49-F238E27FC236}">
                  <a16:creationId xmlns:a16="http://schemas.microsoft.com/office/drawing/2014/main" id="{00000000-0008-0000-0B00-0000CE0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791" name="Shape 3074">
                <a:extLst>
                  <a:ext uri="{FF2B5EF4-FFF2-40B4-BE49-F238E27FC236}">
                    <a16:creationId xmlns:a16="http://schemas.microsoft.com/office/drawing/2014/main" id="{00000000-0008-0000-0B00-0000CF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792" name="Shape 3075">
                <a:extLst>
                  <a:ext uri="{FF2B5EF4-FFF2-40B4-BE49-F238E27FC236}">
                    <a16:creationId xmlns:a16="http://schemas.microsoft.com/office/drawing/2014/main" id="{00000000-0008-0000-0B00-0000D00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793" name="Shape 3076">
                  <a:extLst>
                    <a:ext uri="{FF2B5EF4-FFF2-40B4-BE49-F238E27FC236}">
                      <a16:creationId xmlns:a16="http://schemas.microsoft.com/office/drawing/2014/main" id="{00000000-0008-0000-0B00-0000D1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794" name="Shape 3077">
                  <a:extLst>
                    <a:ext uri="{FF2B5EF4-FFF2-40B4-BE49-F238E27FC236}">
                      <a16:creationId xmlns:a16="http://schemas.microsoft.com/office/drawing/2014/main" id="{00000000-0008-0000-0B00-0000D2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95" name="Shape 3078">
                  <a:extLst>
                    <a:ext uri="{FF2B5EF4-FFF2-40B4-BE49-F238E27FC236}">
                      <a16:creationId xmlns:a16="http://schemas.microsoft.com/office/drawing/2014/main" id="{00000000-0008-0000-0B00-0000D3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96" name="Shape 3079">
                  <a:extLst>
                    <a:ext uri="{FF2B5EF4-FFF2-40B4-BE49-F238E27FC236}">
                      <a16:creationId xmlns:a16="http://schemas.microsoft.com/office/drawing/2014/main" id="{00000000-0008-0000-0B00-0000D4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97" name="Shape 3080">
                  <a:extLst>
                    <a:ext uri="{FF2B5EF4-FFF2-40B4-BE49-F238E27FC236}">
                      <a16:creationId xmlns:a16="http://schemas.microsoft.com/office/drawing/2014/main" id="{00000000-0008-0000-0B00-0000D5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98" name="Shape 3081">
                  <a:extLst>
                    <a:ext uri="{FF2B5EF4-FFF2-40B4-BE49-F238E27FC236}">
                      <a16:creationId xmlns:a16="http://schemas.microsoft.com/office/drawing/2014/main" id="{00000000-0008-0000-0B00-0000D6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99" name="Shape 3082">
                  <a:extLst>
                    <a:ext uri="{FF2B5EF4-FFF2-40B4-BE49-F238E27FC236}">
                      <a16:creationId xmlns:a16="http://schemas.microsoft.com/office/drawing/2014/main" id="{00000000-0008-0000-0B00-0000D7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800" name="Shape 2">
          <a:extLst>
            <a:ext uri="{FF2B5EF4-FFF2-40B4-BE49-F238E27FC236}">
              <a16:creationId xmlns:a16="http://schemas.microsoft.com/office/drawing/2014/main" id="{00000000-0008-0000-0B00-0000D80E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3801" name="Shape 3083">
            <a:extLst>
              <a:ext uri="{FF2B5EF4-FFF2-40B4-BE49-F238E27FC236}">
                <a16:creationId xmlns:a16="http://schemas.microsoft.com/office/drawing/2014/main" id="{00000000-0008-0000-0B00-0000D90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802" name="Shape 6">
              <a:extLst>
                <a:ext uri="{FF2B5EF4-FFF2-40B4-BE49-F238E27FC236}">
                  <a16:creationId xmlns:a16="http://schemas.microsoft.com/office/drawing/2014/main" id="{00000000-0008-0000-0B00-0000DA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803" name="Shape 3084">
              <a:extLst>
                <a:ext uri="{FF2B5EF4-FFF2-40B4-BE49-F238E27FC236}">
                  <a16:creationId xmlns:a16="http://schemas.microsoft.com/office/drawing/2014/main" id="{00000000-0008-0000-0B00-0000DB0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804" name="Shape 3085">
                <a:extLst>
                  <a:ext uri="{FF2B5EF4-FFF2-40B4-BE49-F238E27FC236}">
                    <a16:creationId xmlns:a16="http://schemas.microsoft.com/office/drawing/2014/main" id="{00000000-0008-0000-0B00-0000DC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805" name="Shape 3086">
                <a:extLst>
                  <a:ext uri="{FF2B5EF4-FFF2-40B4-BE49-F238E27FC236}">
                    <a16:creationId xmlns:a16="http://schemas.microsoft.com/office/drawing/2014/main" id="{00000000-0008-0000-0B00-0000DD0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806" name="Shape 3087">
                  <a:extLst>
                    <a:ext uri="{FF2B5EF4-FFF2-40B4-BE49-F238E27FC236}">
                      <a16:creationId xmlns:a16="http://schemas.microsoft.com/office/drawing/2014/main" id="{00000000-0008-0000-0B00-0000DE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807" name="Shape 3088">
                  <a:extLst>
                    <a:ext uri="{FF2B5EF4-FFF2-40B4-BE49-F238E27FC236}">
                      <a16:creationId xmlns:a16="http://schemas.microsoft.com/office/drawing/2014/main" id="{00000000-0008-0000-0B00-0000DF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08" name="Shape 3089">
                  <a:extLst>
                    <a:ext uri="{FF2B5EF4-FFF2-40B4-BE49-F238E27FC236}">
                      <a16:creationId xmlns:a16="http://schemas.microsoft.com/office/drawing/2014/main" id="{00000000-0008-0000-0B00-0000E0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09" name="Shape 3090">
                  <a:extLst>
                    <a:ext uri="{FF2B5EF4-FFF2-40B4-BE49-F238E27FC236}">
                      <a16:creationId xmlns:a16="http://schemas.microsoft.com/office/drawing/2014/main" id="{00000000-0008-0000-0B00-0000E1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10" name="Shape 3091">
                  <a:extLst>
                    <a:ext uri="{FF2B5EF4-FFF2-40B4-BE49-F238E27FC236}">
                      <a16:creationId xmlns:a16="http://schemas.microsoft.com/office/drawing/2014/main" id="{00000000-0008-0000-0B00-0000E2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11" name="Shape 3092">
                  <a:extLst>
                    <a:ext uri="{FF2B5EF4-FFF2-40B4-BE49-F238E27FC236}">
                      <a16:creationId xmlns:a16="http://schemas.microsoft.com/office/drawing/2014/main" id="{00000000-0008-0000-0B00-0000E3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12" name="Shape 3093">
                  <a:extLst>
                    <a:ext uri="{FF2B5EF4-FFF2-40B4-BE49-F238E27FC236}">
                      <a16:creationId xmlns:a16="http://schemas.microsoft.com/office/drawing/2014/main" id="{00000000-0008-0000-0B00-0000E4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813" name="Shape 2">
          <a:extLst>
            <a:ext uri="{FF2B5EF4-FFF2-40B4-BE49-F238E27FC236}">
              <a16:creationId xmlns:a16="http://schemas.microsoft.com/office/drawing/2014/main" id="{00000000-0008-0000-0B00-0000E50E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3814" name="Shape 3094">
            <a:extLst>
              <a:ext uri="{FF2B5EF4-FFF2-40B4-BE49-F238E27FC236}">
                <a16:creationId xmlns:a16="http://schemas.microsoft.com/office/drawing/2014/main" id="{00000000-0008-0000-0B00-0000E60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815" name="Shape 6">
              <a:extLst>
                <a:ext uri="{FF2B5EF4-FFF2-40B4-BE49-F238E27FC236}">
                  <a16:creationId xmlns:a16="http://schemas.microsoft.com/office/drawing/2014/main" id="{00000000-0008-0000-0B00-0000E7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816" name="Shape 3095">
              <a:extLst>
                <a:ext uri="{FF2B5EF4-FFF2-40B4-BE49-F238E27FC236}">
                  <a16:creationId xmlns:a16="http://schemas.microsoft.com/office/drawing/2014/main" id="{00000000-0008-0000-0B00-0000E80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817" name="Shape 3096">
                <a:extLst>
                  <a:ext uri="{FF2B5EF4-FFF2-40B4-BE49-F238E27FC236}">
                    <a16:creationId xmlns:a16="http://schemas.microsoft.com/office/drawing/2014/main" id="{00000000-0008-0000-0B00-0000E9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818" name="Shape 3097">
                <a:extLst>
                  <a:ext uri="{FF2B5EF4-FFF2-40B4-BE49-F238E27FC236}">
                    <a16:creationId xmlns:a16="http://schemas.microsoft.com/office/drawing/2014/main" id="{00000000-0008-0000-0B00-0000EA0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819" name="Shape 3098">
                  <a:extLst>
                    <a:ext uri="{FF2B5EF4-FFF2-40B4-BE49-F238E27FC236}">
                      <a16:creationId xmlns:a16="http://schemas.microsoft.com/office/drawing/2014/main" id="{00000000-0008-0000-0B00-0000EB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820" name="Shape 3099">
                  <a:extLst>
                    <a:ext uri="{FF2B5EF4-FFF2-40B4-BE49-F238E27FC236}">
                      <a16:creationId xmlns:a16="http://schemas.microsoft.com/office/drawing/2014/main" id="{00000000-0008-0000-0B00-0000EC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21" name="Shape 3100">
                  <a:extLst>
                    <a:ext uri="{FF2B5EF4-FFF2-40B4-BE49-F238E27FC236}">
                      <a16:creationId xmlns:a16="http://schemas.microsoft.com/office/drawing/2014/main" id="{00000000-0008-0000-0B00-0000ED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22" name="Shape 3101">
                  <a:extLst>
                    <a:ext uri="{FF2B5EF4-FFF2-40B4-BE49-F238E27FC236}">
                      <a16:creationId xmlns:a16="http://schemas.microsoft.com/office/drawing/2014/main" id="{00000000-0008-0000-0B00-0000EE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23" name="Shape 3102">
                  <a:extLst>
                    <a:ext uri="{FF2B5EF4-FFF2-40B4-BE49-F238E27FC236}">
                      <a16:creationId xmlns:a16="http://schemas.microsoft.com/office/drawing/2014/main" id="{00000000-0008-0000-0B00-0000EF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24" name="Shape 3103">
                  <a:extLst>
                    <a:ext uri="{FF2B5EF4-FFF2-40B4-BE49-F238E27FC236}">
                      <a16:creationId xmlns:a16="http://schemas.microsoft.com/office/drawing/2014/main" id="{00000000-0008-0000-0B00-0000F0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25" name="Shape 3104">
                  <a:extLst>
                    <a:ext uri="{FF2B5EF4-FFF2-40B4-BE49-F238E27FC236}">
                      <a16:creationId xmlns:a16="http://schemas.microsoft.com/office/drawing/2014/main" id="{00000000-0008-0000-0B00-0000F1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826" name="Shape 2">
          <a:extLst>
            <a:ext uri="{FF2B5EF4-FFF2-40B4-BE49-F238E27FC236}">
              <a16:creationId xmlns:a16="http://schemas.microsoft.com/office/drawing/2014/main" id="{00000000-0008-0000-0B00-0000F20E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3827" name="Shape 3105">
            <a:extLst>
              <a:ext uri="{FF2B5EF4-FFF2-40B4-BE49-F238E27FC236}">
                <a16:creationId xmlns:a16="http://schemas.microsoft.com/office/drawing/2014/main" id="{00000000-0008-0000-0B00-0000F30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828" name="Shape 6">
              <a:extLst>
                <a:ext uri="{FF2B5EF4-FFF2-40B4-BE49-F238E27FC236}">
                  <a16:creationId xmlns:a16="http://schemas.microsoft.com/office/drawing/2014/main" id="{00000000-0008-0000-0B00-0000F4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829" name="Shape 3106">
              <a:extLst>
                <a:ext uri="{FF2B5EF4-FFF2-40B4-BE49-F238E27FC236}">
                  <a16:creationId xmlns:a16="http://schemas.microsoft.com/office/drawing/2014/main" id="{00000000-0008-0000-0B00-0000F50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830" name="Shape 3107">
                <a:extLst>
                  <a:ext uri="{FF2B5EF4-FFF2-40B4-BE49-F238E27FC236}">
                    <a16:creationId xmlns:a16="http://schemas.microsoft.com/office/drawing/2014/main" id="{00000000-0008-0000-0B00-0000F6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831" name="Shape 3108">
                <a:extLst>
                  <a:ext uri="{FF2B5EF4-FFF2-40B4-BE49-F238E27FC236}">
                    <a16:creationId xmlns:a16="http://schemas.microsoft.com/office/drawing/2014/main" id="{00000000-0008-0000-0B00-0000F70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832" name="Shape 3109">
                  <a:extLst>
                    <a:ext uri="{FF2B5EF4-FFF2-40B4-BE49-F238E27FC236}">
                      <a16:creationId xmlns:a16="http://schemas.microsoft.com/office/drawing/2014/main" id="{00000000-0008-0000-0B00-0000F8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833" name="Shape 3110">
                  <a:extLst>
                    <a:ext uri="{FF2B5EF4-FFF2-40B4-BE49-F238E27FC236}">
                      <a16:creationId xmlns:a16="http://schemas.microsoft.com/office/drawing/2014/main" id="{00000000-0008-0000-0B00-0000F9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34" name="Shape 3111">
                  <a:extLst>
                    <a:ext uri="{FF2B5EF4-FFF2-40B4-BE49-F238E27FC236}">
                      <a16:creationId xmlns:a16="http://schemas.microsoft.com/office/drawing/2014/main" id="{00000000-0008-0000-0B00-0000FA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35" name="Shape 3112">
                  <a:extLst>
                    <a:ext uri="{FF2B5EF4-FFF2-40B4-BE49-F238E27FC236}">
                      <a16:creationId xmlns:a16="http://schemas.microsoft.com/office/drawing/2014/main" id="{00000000-0008-0000-0B00-0000FB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36" name="Shape 3113">
                  <a:extLst>
                    <a:ext uri="{FF2B5EF4-FFF2-40B4-BE49-F238E27FC236}">
                      <a16:creationId xmlns:a16="http://schemas.microsoft.com/office/drawing/2014/main" id="{00000000-0008-0000-0B00-0000FC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37" name="Shape 3114">
                  <a:extLst>
                    <a:ext uri="{FF2B5EF4-FFF2-40B4-BE49-F238E27FC236}">
                      <a16:creationId xmlns:a16="http://schemas.microsoft.com/office/drawing/2014/main" id="{00000000-0008-0000-0B00-0000FD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38" name="Shape 3115">
                  <a:extLst>
                    <a:ext uri="{FF2B5EF4-FFF2-40B4-BE49-F238E27FC236}">
                      <a16:creationId xmlns:a16="http://schemas.microsoft.com/office/drawing/2014/main" id="{00000000-0008-0000-0B00-0000FE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839" name="Shape 2">
          <a:extLst>
            <a:ext uri="{FF2B5EF4-FFF2-40B4-BE49-F238E27FC236}">
              <a16:creationId xmlns:a16="http://schemas.microsoft.com/office/drawing/2014/main" id="{00000000-0008-0000-0B00-0000FF0E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3840" name="Shape 3116">
            <a:extLst>
              <a:ext uri="{FF2B5EF4-FFF2-40B4-BE49-F238E27FC236}">
                <a16:creationId xmlns:a16="http://schemas.microsoft.com/office/drawing/2014/main" id="{00000000-0008-0000-0B00-0000000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841" name="Shape 6">
              <a:extLst>
                <a:ext uri="{FF2B5EF4-FFF2-40B4-BE49-F238E27FC236}">
                  <a16:creationId xmlns:a16="http://schemas.microsoft.com/office/drawing/2014/main" id="{00000000-0008-0000-0B00-000001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842" name="Shape 3117">
              <a:extLst>
                <a:ext uri="{FF2B5EF4-FFF2-40B4-BE49-F238E27FC236}">
                  <a16:creationId xmlns:a16="http://schemas.microsoft.com/office/drawing/2014/main" id="{00000000-0008-0000-0B00-0000020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843" name="Shape 3118">
                <a:extLst>
                  <a:ext uri="{FF2B5EF4-FFF2-40B4-BE49-F238E27FC236}">
                    <a16:creationId xmlns:a16="http://schemas.microsoft.com/office/drawing/2014/main" id="{00000000-0008-0000-0B00-000003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844" name="Shape 3119">
                <a:extLst>
                  <a:ext uri="{FF2B5EF4-FFF2-40B4-BE49-F238E27FC236}">
                    <a16:creationId xmlns:a16="http://schemas.microsoft.com/office/drawing/2014/main" id="{00000000-0008-0000-0B00-0000040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845" name="Shape 3120">
                  <a:extLst>
                    <a:ext uri="{FF2B5EF4-FFF2-40B4-BE49-F238E27FC236}">
                      <a16:creationId xmlns:a16="http://schemas.microsoft.com/office/drawing/2014/main" id="{00000000-0008-0000-0B00-000005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846" name="Shape 3121">
                  <a:extLst>
                    <a:ext uri="{FF2B5EF4-FFF2-40B4-BE49-F238E27FC236}">
                      <a16:creationId xmlns:a16="http://schemas.microsoft.com/office/drawing/2014/main" id="{00000000-0008-0000-0B00-000006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47" name="Shape 3122">
                  <a:extLst>
                    <a:ext uri="{FF2B5EF4-FFF2-40B4-BE49-F238E27FC236}">
                      <a16:creationId xmlns:a16="http://schemas.microsoft.com/office/drawing/2014/main" id="{00000000-0008-0000-0B00-000007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48" name="Shape 3123">
                  <a:extLst>
                    <a:ext uri="{FF2B5EF4-FFF2-40B4-BE49-F238E27FC236}">
                      <a16:creationId xmlns:a16="http://schemas.microsoft.com/office/drawing/2014/main" id="{00000000-0008-0000-0B00-000008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49" name="Shape 3124">
                  <a:extLst>
                    <a:ext uri="{FF2B5EF4-FFF2-40B4-BE49-F238E27FC236}">
                      <a16:creationId xmlns:a16="http://schemas.microsoft.com/office/drawing/2014/main" id="{00000000-0008-0000-0B00-000009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50" name="Shape 3125">
                  <a:extLst>
                    <a:ext uri="{FF2B5EF4-FFF2-40B4-BE49-F238E27FC236}">
                      <a16:creationId xmlns:a16="http://schemas.microsoft.com/office/drawing/2014/main" id="{00000000-0008-0000-0B00-00000A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51" name="Shape 3126">
                  <a:extLst>
                    <a:ext uri="{FF2B5EF4-FFF2-40B4-BE49-F238E27FC236}">
                      <a16:creationId xmlns:a16="http://schemas.microsoft.com/office/drawing/2014/main" id="{00000000-0008-0000-0B00-00000B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852" name="Shape 2">
          <a:extLst>
            <a:ext uri="{FF2B5EF4-FFF2-40B4-BE49-F238E27FC236}">
              <a16:creationId xmlns:a16="http://schemas.microsoft.com/office/drawing/2014/main" id="{00000000-0008-0000-0B00-00000C0F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3853" name="Shape 3127">
            <a:extLst>
              <a:ext uri="{FF2B5EF4-FFF2-40B4-BE49-F238E27FC236}">
                <a16:creationId xmlns:a16="http://schemas.microsoft.com/office/drawing/2014/main" id="{00000000-0008-0000-0B00-00000D0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854" name="Shape 6">
              <a:extLst>
                <a:ext uri="{FF2B5EF4-FFF2-40B4-BE49-F238E27FC236}">
                  <a16:creationId xmlns:a16="http://schemas.microsoft.com/office/drawing/2014/main" id="{00000000-0008-0000-0B00-00000E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855" name="Shape 3128">
              <a:extLst>
                <a:ext uri="{FF2B5EF4-FFF2-40B4-BE49-F238E27FC236}">
                  <a16:creationId xmlns:a16="http://schemas.microsoft.com/office/drawing/2014/main" id="{00000000-0008-0000-0B00-00000F0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856" name="Shape 3129">
                <a:extLst>
                  <a:ext uri="{FF2B5EF4-FFF2-40B4-BE49-F238E27FC236}">
                    <a16:creationId xmlns:a16="http://schemas.microsoft.com/office/drawing/2014/main" id="{00000000-0008-0000-0B00-000010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857" name="Shape 3130">
                <a:extLst>
                  <a:ext uri="{FF2B5EF4-FFF2-40B4-BE49-F238E27FC236}">
                    <a16:creationId xmlns:a16="http://schemas.microsoft.com/office/drawing/2014/main" id="{00000000-0008-0000-0B00-0000110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858" name="Shape 3131">
                  <a:extLst>
                    <a:ext uri="{FF2B5EF4-FFF2-40B4-BE49-F238E27FC236}">
                      <a16:creationId xmlns:a16="http://schemas.microsoft.com/office/drawing/2014/main" id="{00000000-0008-0000-0B00-000012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859" name="Shape 3132">
                  <a:extLst>
                    <a:ext uri="{FF2B5EF4-FFF2-40B4-BE49-F238E27FC236}">
                      <a16:creationId xmlns:a16="http://schemas.microsoft.com/office/drawing/2014/main" id="{00000000-0008-0000-0B00-000013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60" name="Shape 3133">
                  <a:extLst>
                    <a:ext uri="{FF2B5EF4-FFF2-40B4-BE49-F238E27FC236}">
                      <a16:creationId xmlns:a16="http://schemas.microsoft.com/office/drawing/2014/main" id="{00000000-0008-0000-0B00-000014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61" name="Shape 3134">
                  <a:extLst>
                    <a:ext uri="{FF2B5EF4-FFF2-40B4-BE49-F238E27FC236}">
                      <a16:creationId xmlns:a16="http://schemas.microsoft.com/office/drawing/2014/main" id="{00000000-0008-0000-0B00-000015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62" name="Shape 3135">
                  <a:extLst>
                    <a:ext uri="{FF2B5EF4-FFF2-40B4-BE49-F238E27FC236}">
                      <a16:creationId xmlns:a16="http://schemas.microsoft.com/office/drawing/2014/main" id="{00000000-0008-0000-0B00-000016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63" name="Shape 3136">
                  <a:extLst>
                    <a:ext uri="{FF2B5EF4-FFF2-40B4-BE49-F238E27FC236}">
                      <a16:creationId xmlns:a16="http://schemas.microsoft.com/office/drawing/2014/main" id="{00000000-0008-0000-0B00-000017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64" name="Shape 3137">
                  <a:extLst>
                    <a:ext uri="{FF2B5EF4-FFF2-40B4-BE49-F238E27FC236}">
                      <a16:creationId xmlns:a16="http://schemas.microsoft.com/office/drawing/2014/main" id="{00000000-0008-0000-0B00-000018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865" name="Shape 2">
          <a:extLst>
            <a:ext uri="{FF2B5EF4-FFF2-40B4-BE49-F238E27FC236}">
              <a16:creationId xmlns:a16="http://schemas.microsoft.com/office/drawing/2014/main" id="{00000000-0008-0000-0B00-0000190F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3866" name="Shape 3138">
            <a:extLst>
              <a:ext uri="{FF2B5EF4-FFF2-40B4-BE49-F238E27FC236}">
                <a16:creationId xmlns:a16="http://schemas.microsoft.com/office/drawing/2014/main" id="{00000000-0008-0000-0B00-00001A0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867" name="Shape 6">
              <a:extLst>
                <a:ext uri="{FF2B5EF4-FFF2-40B4-BE49-F238E27FC236}">
                  <a16:creationId xmlns:a16="http://schemas.microsoft.com/office/drawing/2014/main" id="{00000000-0008-0000-0B00-00001B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868" name="Shape 3139">
              <a:extLst>
                <a:ext uri="{FF2B5EF4-FFF2-40B4-BE49-F238E27FC236}">
                  <a16:creationId xmlns:a16="http://schemas.microsoft.com/office/drawing/2014/main" id="{00000000-0008-0000-0B00-00001C0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869" name="Shape 3140">
                <a:extLst>
                  <a:ext uri="{FF2B5EF4-FFF2-40B4-BE49-F238E27FC236}">
                    <a16:creationId xmlns:a16="http://schemas.microsoft.com/office/drawing/2014/main" id="{00000000-0008-0000-0B00-00001D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870" name="Shape 3141">
                <a:extLst>
                  <a:ext uri="{FF2B5EF4-FFF2-40B4-BE49-F238E27FC236}">
                    <a16:creationId xmlns:a16="http://schemas.microsoft.com/office/drawing/2014/main" id="{00000000-0008-0000-0B00-00001E0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871" name="Shape 3142">
                  <a:extLst>
                    <a:ext uri="{FF2B5EF4-FFF2-40B4-BE49-F238E27FC236}">
                      <a16:creationId xmlns:a16="http://schemas.microsoft.com/office/drawing/2014/main" id="{00000000-0008-0000-0B00-00001F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872" name="Shape 3143">
                  <a:extLst>
                    <a:ext uri="{FF2B5EF4-FFF2-40B4-BE49-F238E27FC236}">
                      <a16:creationId xmlns:a16="http://schemas.microsoft.com/office/drawing/2014/main" id="{00000000-0008-0000-0B00-000020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73" name="Shape 3144">
                  <a:extLst>
                    <a:ext uri="{FF2B5EF4-FFF2-40B4-BE49-F238E27FC236}">
                      <a16:creationId xmlns:a16="http://schemas.microsoft.com/office/drawing/2014/main" id="{00000000-0008-0000-0B00-000021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74" name="Shape 3145">
                  <a:extLst>
                    <a:ext uri="{FF2B5EF4-FFF2-40B4-BE49-F238E27FC236}">
                      <a16:creationId xmlns:a16="http://schemas.microsoft.com/office/drawing/2014/main" id="{00000000-0008-0000-0B00-000022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75" name="Shape 3146">
                  <a:extLst>
                    <a:ext uri="{FF2B5EF4-FFF2-40B4-BE49-F238E27FC236}">
                      <a16:creationId xmlns:a16="http://schemas.microsoft.com/office/drawing/2014/main" id="{00000000-0008-0000-0B00-000023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76" name="Shape 3147">
                  <a:extLst>
                    <a:ext uri="{FF2B5EF4-FFF2-40B4-BE49-F238E27FC236}">
                      <a16:creationId xmlns:a16="http://schemas.microsoft.com/office/drawing/2014/main" id="{00000000-0008-0000-0B00-000024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77" name="Shape 3148">
                  <a:extLst>
                    <a:ext uri="{FF2B5EF4-FFF2-40B4-BE49-F238E27FC236}">
                      <a16:creationId xmlns:a16="http://schemas.microsoft.com/office/drawing/2014/main" id="{00000000-0008-0000-0B00-000025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100</xdr:row>
      <xdr:rowOff>28575</xdr:rowOff>
    </xdr:from>
    <xdr:ext cx="438150" cy="352425"/>
    <xdr:sp macro="" textlink="">
      <xdr:nvSpPr>
        <xdr:cNvPr id="3878" name="Shape 1997">
          <a:extLst>
            <a:ext uri="{FF2B5EF4-FFF2-40B4-BE49-F238E27FC236}">
              <a16:creationId xmlns:a16="http://schemas.microsoft.com/office/drawing/2014/main" id="{00000000-0008-0000-0B00-0000260F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100</xdr:row>
      <xdr:rowOff>28575</xdr:rowOff>
    </xdr:from>
    <xdr:ext cx="438150" cy="352425"/>
    <xdr:sp macro="" textlink="">
      <xdr:nvSpPr>
        <xdr:cNvPr id="3879" name="Shape 1997">
          <a:extLst>
            <a:ext uri="{FF2B5EF4-FFF2-40B4-BE49-F238E27FC236}">
              <a16:creationId xmlns:a16="http://schemas.microsoft.com/office/drawing/2014/main" id="{00000000-0008-0000-0B00-0000270F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100</xdr:row>
      <xdr:rowOff>28575</xdr:rowOff>
    </xdr:from>
    <xdr:ext cx="438150" cy="352425"/>
    <xdr:sp macro="" textlink="">
      <xdr:nvSpPr>
        <xdr:cNvPr id="3880" name="Shape 1996">
          <a:extLst>
            <a:ext uri="{FF2B5EF4-FFF2-40B4-BE49-F238E27FC236}">
              <a16:creationId xmlns:a16="http://schemas.microsoft.com/office/drawing/2014/main" id="{00000000-0008-0000-0B00-0000280F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100</xdr:row>
      <xdr:rowOff>28575</xdr:rowOff>
    </xdr:from>
    <xdr:ext cx="438150" cy="352425"/>
    <xdr:sp macro="" textlink="">
      <xdr:nvSpPr>
        <xdr:cNvPr id="3881" name="Shape 1996">
          <a:extLst>
            <a:ext uri="{FF2B5EF4-FFF2-40B4-BE49-F238E27FC236}">
              <a16:creationId xmlns:a16="http://schemas.microsoft.com/office/drawing/2014/main" id="{00000000-0008-0000-0B00-0000290F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100</xdr:row>
      <xdr:rowOff>28575</xdr:rowOff>
    </xdr:from>
    <xdr:ext cx="438150" cy="352425"/>
    <xdr:sp macro="" textlink="">
      <xdr:nvSpPr>
        <xdr:cNvPr id="3882" name="Shape 1996">
          <a:extLst>
            <a:ext uri="{FF2B5EF4-FFF2-40B4-BE49-F238E27FC236}">
              <a16:creationId xmlns:a16="http://schemas.microsoft.com/office/drawing/2014/main" id="{00000000-0008-0000-0B00-00002A0F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100</xdr:row>
      <xdr:rowOff>28575</xdr:rowOff>
    </xdr:from>
    <xdr:ext cx="438150" cy="352425"/>
    <xdr:sp macro="" textlink="">
      <xdr:nvSpPr>
        <xdr:cNvPr id="3883" name="Shape 1996">
          <a:extLst>
            <a:ext uri="{FF2B5EF4-FFF2-40B4-BE49-F238E27FC236}">
              <a16:creationId xmlns:a16="http://schemas.microsoft.com/office/drawing/2014/main" id="{00000000-0008-0000-0B00-00002B0F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100</xdr:row>
      <xdr:rowOff>28575</xdr:rowOff>
    </xdr:from>
    <xdr:ext cx="438150" cy="352425"/>
    <xdr:sp macro="" textlink="">
      <xdr:nvSpPr>
        <xdr:cNvPr id="3884" name="Shape 1996">
          <a:extLst>
            <a:ext uri="{FF2B5EF4-FFF2-40B4-BE49-F238E27FC236}">
              <a16:creationId xmlns:a16="http://schemas.microsoft.com/office/drawing/2014/main" id="{00000000-0008-0000-0B00-00002C0F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100</xdr:row>
      <xdr:rowOff>28575</xdr:rowOff>
    </xdr:from>
    <xdr:ext cx="438150" cy="352425"/>
    <xdr:sp macro="" textlink="">
      <xdr:nvSpPr>
        <xdr:cNvPr id="3885" name="Shape 1996">
          <a:extLst>
            <a:ext uri="{FF2B5EF4-FFF2-40B4-BE49-F238E27FC236}">
              <a16:creationId xmlns:a16="http://schemas.microsoft.com/office/drawing/2014/main" id="{00000000-0008-0000-0B00-00002D0F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100</xdr:row>
      <xdr:rowOff>28575</xdr:rowOff>
    </xdr:from>
    <xdr:ext cx="438150" cy="352425"/>
    <xdr:sp macro="" textlink="">
      <xdr:nvSpPr>
        <xdr:cNvPr id="3886" name="Shape 1996">
          <a:extLst>
            <a:ext uri="{FF2B5EF4-FFF2-40B4-BE49-F238E27FC236}">
              <a16:creationId xmlns:a16="http://schemas.microsoft.com/office/drawing/2014/main" id="{00000000-0008-0000-0B00-00002E0F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100</xdr:row>
      <xdr:rowOff>28575</xdr:rowOff>
    </xdr:from>
    <xdr:ext cx="438150" cy="352425"/>
    <xdr:sp macro="" textlink="">
      <xdr:nvSpPr>
        <xdr:cNvPr id="3887" name="Shape 1996">
          <a:extLst>
            <a:ext uri="{FF2B5EF4-FFF2-40B4-BE49-F238E27FC236}">
              <a16:creationId xmlns:a16="http://schemas.microsoft.com/office/drawing/2014/main" id="{00000000-0008-0000-0B00-00002F0F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100</xdr:row>
      <xdr:rowOff>28575</xdr:rowOff>
    </xdr:from>
    <xdr:ext cx="438150" cy="352425"/>
    <xdr:sp macro="" textlink="">
      <xdr:nvSpPr>
        <xdr:cNvPr id="3888" name="Shape 1997">
          <a:extLst>
            <a:ext uri="{FF2B5EF4-FFF2-40B4-BE49-F238E27FC236}">
              <a16:creationId xmlns:a16="http://schemas.microsoft.com/office/drawing/2014/main" id="{00000000-0008-0000-0B00-0000300F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100</xdr:row>
      <xdr:rowOff>28575</xdr:rowOff>
    </xdr:from>
    <xdr:ext cx="438150" cy="352425"/>
    <xdr:sp macro="" textlink="">
      <xdr:nvSpPr>
        <xdr:cNvPr id="3889" name="Shape 2284">
          <a:extLst>
            <a:ext uri="{FF2B5EF4-FFF2-40B4-BE49-F238E27FC236}">
              <a16:creationId xmlns:a16="http://schemas.microsoft.com/office/drawing/2014/main" id="{00000000-0008-0000-0B00-0000310F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100</xdr:row>
      <xdr:rowOff>28575</xdr:rowOff>
    </xdr:from>
    <xdr:ext cx="438150" cy="352425"/>
    <xdr:sp macro="" textlink="">
      <xdr:nvSpPr>
        <xdr:cNvPr id="3890" name="Shape 1996">
          <a:extLst>
            <a:ext uri="{FF2B5EF4-FFF2-40B4-BE49-F238E27FC236}">
              <a16:creationId xmlns:a16="http://schemas.microsoft.com/office/drawing/2014/main" id="{00000000-0008-0000-0B00-0000320F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100</xdr:row>
      <xdr:rowOff>28575</xdr:rowOff>
    </xdr:from>
    <xdr:ext cx="438150" cy="352425"/>
    <xdr:sp macro="" textlink="">
      <xdr:nvSpPr>
        <xdr:cNvPr id="3891" name="Shape 3149">
          <a:extLst>
            <a:ext uri="{FF2B5EF4-FFF2-40B4-BE49-F238E27FC236}">
              <a16:creationId xmlns:a16="http://schemas.microsoft.com/office/drawing/2014/main" id="{00000000-0008-0000-0B00-0000330F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100</xdr:row>
      <xdr:rowOff>28575</xdr:rowOff>
    </xdr:from>
    <xdr:ext cx="438150" cy="352425"/>
    <xdr:sp macro="" textlink="">
      <xdr:nvSpPr>
        <xdr:cNvPr id="3892" name="Shape 1996">
          <a:extLst>
            <a:ext uri="{FF2B5EF4-FFF2-40B4-BE49-F238E27FC236}">
              <a16:creationId xmlns:a16="http://schemas.microsoft.com/office/drawing/2014/main" id="{00000000-0008-0000-0B00-0000340F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100</xdr:row>
      <xdr:rowOff>28575</xdr:rowOff>
    </xdr:from>
    <xdr:ext cx="438150" cy="352425"/>
    <xdr:sp macro="" textlink="">
      <xdr:nvSpPr>
        <xdr:cNvPr id="3893" name="Shape 1996">
          <a:extLst>
            <a:ext uri="{FF2B5EF4-FFF2-40B4-BE49-F238E27FC236}">
              <a16:creationId xmlns:a16="http://schemas.microsoft.com/office/drawing/2014/main" id="{00000000-0008-0000-0B00-0000350F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100</xdr:row>
      <xdr:rowOff>28575</xdr:rowOff>
    </xdr:from>
    <xdr:ext cx="438150" cy="352425"/>
    <xdr:sp macro="" textlink="">
      <xdr:nvSpPr>
        <xdr:cNvPr id="3894" name="Shape 1996">
          <a:extLst>
            <a:ext uri="{FF2B5EF4-FFF2-40B4-BE49-F238E27FC236}">
              <a16:creationId xmlns:a16="http://schemas.microsoft.com/office/drawing/2014/main" id="{00000000-0008-0000-0B00-0000360F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100</xdr:row>
      <xdr:rowOff>28575</xdr:rowOff>
    </xdr:from>
    <xdr:ext cx="438150" cy="352425"/>
    <xdr:sp macro="" textlink="">
      <xdr:nvSpPr>
        <xdr:cNvPr id="3895" name="Shape 1996">
          <a:extLst>
            <a:ext uri="{FF2B5EF4-FFF2-40B4-BE49-F238E27FC236}">
              <a16:creationId xmlns:a16="http://schemas.microsoft.com/office/drawing/2014/main" id="{00000000-0008-0000-0B00-0000370F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100</xdr:row>
      <xdr:rowOff>28575</xdr:rowOff>
    </xdr:from>
    <xdr:ext cx="438150" cy="352425"/>
    <xdr:sp macro="" textlink="">
      <xdr:nvSpPr>
        <xdr:cNvPr id="3896" name="Shape 1996">
          <a:extLst>
            <a:ext uri="{FF2B5EF4-FFF2-40B4-BE49-F238E27FC236}">
              <a16:creationId xmlns:a16="http://schemas.microsoft.com/office/drawing/2014/main" id="{00000000-0008-0000-0B00-0000380F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100</xdr:row>
      <xdr:rowOff>28575</xdr:rowOff>
    </xdr:from>
    <xdr:ext cx="438150" cy="352425"/>
    <xdr:sp macro="" textlink="">
      <xdr:nvSpPr>
        <xdr:cNvPr id="3897" name="Shape 1996">
          <a:extLst>
            <a:ext uri="{FF2B5EF4-FFF2-40B4-BE49-F238E27FC236}">
              <a16:creationId xmlns:a16="http://schemas.microsoft.com/office/drawing/2014/main" id="{00000000-0008-0000-0B00-0000390F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100</xdr:row>
      <xdr:rowOff>28575</xdr:rowOff>
    </xdr:from>
    <xdr:ext cx="438150" cy="352425"/>
    <xdr:sp macro="" textlink="">
      <xdr:nvSpPr>
        <xdr:cNvPr id="3898" name="Shape 3150">
          <a:extLst>
            <a:ext uri="{FF2B5EF4-FFF2-40B4-BE49-F238E27FC236}">
              <a16:creationId xmlns:a16="http://schemas.microsoft.com/office/drawing/2014/main" id="{00000000-0008-0000-0B00-00003A0F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3899" name="Shape 2">
          <a:extLst>
            <a:ext uri="{FF2B5EF4-FFF2-40B4-BE49-F238E27FC236}">
              <a16:creationId xmlns:a16="http://schemas.microsoft.com/office/drawing/2014/main" id="{00000000-0008-0000-0B00-00003B0F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3900" name="Shape 3151">
            <a:extLst>
              <a:ext uri="{FF2B5EF4-FFF2-40B4-BE49-F238E27FC236}">
                <a16:creationId xmlns:a16="http://schemas.microsoft.com/office/drawing/2014/main" id="{00000000-0008-0000-0B00-00003C0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901" name="Shape 6">
              <a:extLst>
                <a:ext uri="{FF2B5EF4-FFF2-40B4-BE49-F238E27FC236}">
                  <a16:creationId xmlns:a16="http://schemas.microsoft.com/office/drawing/2014/main" id="{00000000-0008-0000-0B00-00003D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902" name="Shape 3152">
              <a:extLst>
                <a:ext uri="{FF2B5EF4-FFF2-40B4-BE49-F238E27FC236}">
                  <a16:creationId xmlns:a16="http://schemas.microsoft.com/office/drawing/2014/main" id="{00000000-0008-0000-0B00-00003E0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903" name="Shape 3153">
                <a:extLst>
                  <a:ext uri="{FF2B5EF4-FFF2-40B4-BE49-F238E27FC236}">
                    <a16:creationId xmlns:a16="http://schemas.microsoft.com/office/drawing/2014/main" id="{00000000-0008-0000-0B00-00003F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904" name="Shape 3154">
                <a:extLst>
                  <a:ext uri="{FF2B5EF4-FFF2-40B4-BE49-F238E27FC236}">
                    <a16:creationId xmlns:a16="http://schemas.microsoft.com/office/drawing/2014/main" id="{00000000-0008-0000-0B00-0000400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905" name="Shape 3155">
                  <a:extLst>
                    <a:ext uri="{FF2B5EF4-FFF2-40B4-BE49-F238E27FC236}">
                      <a16:creationId xmlns:a16="http://schemas.microsoft.com/office/drawing/2014/main" id="{00000000-0008-0000-0B00-000041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906" name="Shape 3156">
                  <a:extLst>
                    <a:ext uri="{FF2B5EF4-FFF2-40B4-BE49-F238E27FC236}">
                      <a16:creationId xmlns:a16="http://schemas.microsoft.com/office/drawing/2014/main" id="{00000000-0008-0000-0B00-000042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07" name="Shape 3157">
                  <a:extLst>
                    <a:ext uri="{FF2B5EF4-FFF2-40B4-BE49-F238E27FC236}">
                      <a16:creationId xmlns:a16="http://schemas.microsoft.com/office/drawing/2014/main" id="{00000000-0008-0000-0B00-000043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08" name="Shape 3158">
                  <a:extLst>
                    <a:ext uri="{FF2B5EF4-FFF2-40B4-BE49-F238E27FC236}">
                      <a16:creationId xmlns:a16="http://schemas.microsoft.com/office/drawing/2014/main" id="{00000000-0008-0000-0B00-000044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09" name="Shape 3159">
                  <a:extLst>
                    <a:ext uri="{FF2B5EF4-FFF2-40B4-BE49-F238E27FC236}">
                      <a16:creationId xmlns:a16="http://schemas.microsoft.com/office/drawing/2014/main" id="{00000000-0008-0000-0B00-000045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10" name="Shape 3160">
                  <a:extLst>
                    <a:ext uri="{FF2B5EF4-FFF2-40B4-BE49-F238E27FC236}">
                      <a16:creationId xmlns:a16="http://schemas.microsoft.com/office/drawing/2014/main" id="{00000000-0008-0000-0B00-000046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11" name="Shape 3161">
                  <a:extLst>
                    <a:ext uri="{FF2B5EF4-FFF2-40B4-BE49-F238E27FC236}">
                      <a16:creationId xmlns:a16="http://schemas.microsoft.com/office/drawing/2014/main" id="{00000000-0008-0000-0B00-000047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3912" name="Shape 2">
          <a:extLst>
            <a:ext uri="{FF2B5EF4-FFF2-40B4-BE49-F238E27FC236}">
              <a16:creationId xmlns:a16="http://schemas.microsoft.com/office/drawing/2014/main" id="{00000000-0008-0000-0B00-0000480F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3913" name="Shape 3162">
            <a:extLst>
              <a:ext uri="{FF2B5EF4-FFF2-40B4-BE49-F238E27FC236}">
                <a16:creationId xmlns:a16="http://schemas.microsoft.com/office/drawing/2014/main" id="{00000000-0008-0000-0B00-0000490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914" name="Shape 6">
              <a:extLst>
                <a:ext uri="{FF2B5EF4-FFF2-40B4-BE49-F238E27FC236}">
                  <a16:creationId xmlns:a16="http://schemas.microsoft.com/office/drawing/2014/main" id="{00000000-0008-0000-0B00-00004A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915" name="Shape 3163">
              <a:extLst>
                <a:ext uri="{FF2B5EF4-FFF2-40B4-BE49-F238E27FC236}">
                  <a16:creationId xmlns:a16="http://schemas.microsoft.com/office/drawing/2014/main" id="{00000000-0008-0000-0B00-00004B0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916" name="Shape 3164">
                <a:extLst>
                  <a:ext uri="{FF2B5EF4-FFF2-40B4-BE49-F238E27FC236}">
                    <a16:creationId xmlns:a16="http://schemas.microsoft.com/office/drawing/2014/main" id="{00000000-0008-0000-0B00-00004C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917" name="Shape 3165">
                <a:extLst>
                  <a:ext uri="{FF2B5EF4-FFF2-40B4-BE49-F238E27FC236}">
                    <a16:creationId xmlns:a16="http://schemas.microsoft.com/office/drawing/2014/main" id="{00000000-0008-0000-0B00-00004D0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3918" name="Shape 3166">
                  <a:extLst>
                    <a:ext uri="{FF2B5EF4-FFF2-40B4-BE49-F238E27FC236}">
                      <a16:creationId xmlns:a16="http://schemas.microsoft.com/office/drawing/2014/main" id="{00000000-0008-0000-0B00-00004E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919" name="Shape 3167">
                  <a:extLst>
                    <a:ext uri="{FF2B5EF4-FFF2-40B4-BE49-F238E27FC236}">
                      <a16:creationId xmlns:a16="http://schemas.microsoft.com/office/drawing/2014/main" id="{00000000-0008-0000-0B00-00004F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20" name="Shape 3168">
                  <a:extLst>
                    <a:ext uri="{FF2B5EF4-FFF2-40B4-BE49-F238E27FC236}">
                      <a16:creationId xmlns:a16="http://schemas.microsoft.com/office/drawing/2014/main" id="{00000000-0008-0000-0B00-000050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21" name="Shape 3169">
                  <a:extLst>
                    <a:ext uri="{FF2B5EF4-FFF2-40B4-BE49-F238E27FC236}">
                      <a16:creationId xmlns:a16="http://schemas.microsoft.com/office/drawing/2014/main" id="{00000000-0008-0000-0B00-000051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22" name="Shape 3170">
                  <a:extLst>
                    <a:ext uri="{FF2B5EF4-FFF2-40B4-BE49-F238E27FC236}">
                      <a16:creationId xmlns:a16="http://schemas.microsoft.com/office/drawing/2014/main" id="{00000000-0008-0000-0B00-000052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23" name="Shape 3171">
                  <a:extLst>
                    <a:ext uri="{FF2B5EF4-FFF2-40B4-BE49-F238E27FC236}">
                      <a16:creationId xmlns:a16="http://schemas.microsoft.com/office/drawing/2014/main" id="{00000000-0008-0000-0B00-000053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24" name="Shape 3172">
                  <a:extLst>
                    <a:ext uri="{FF2B5EF4-FFF2-40B4-BE49-F238E27FC236}">
                      <a16:creationId xmlns:a16="http://schemas.microsoft.com/office/drawing/2014/main" id="{00000000-0008-0000-0B00-000054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133350</xdr:rowOff>
    </xdr:from>
    <xdr:ext cx="0" cy="161925"/>
    <xdr:grpSp>
      <xdr:nvGrpSpPr>
        <xdr:cNvPr id="3925" name="Shape 2">
          <a:extLst>
            <a:ext uri="{FF2B5EF4-FFF2-40B4-BE49-F238E27FC236}">
              <a16:creationId xmlns:a16="http://schemas.microsoft.com/office/drawing/2014/main" id="{00000000-0008-0000-0B00-0000550F0000}"/>
            </a:ext>
          </a:extLst>
        </xdr:cNvPr>
        <xdr:cNvGrpSpPr/>
      </xdr:nvGrpSpPr>
      <xdr:grpSpPr>
        <a:xfrm>
          <a:off x="2466975" y="24507825"/>
          <a:ext cx="0" cy="161925"/>
          <a:chOff x="5346000" y="3699038"/>
          <a:chExt cx="0" cy="161925"/>
        </a:xfrm>
      </xdr:grpSpPr>
      <xdr:grpSp>
        <xdr:nvGrpSpPr>
          <xdr:cNvPr id="3926" name="Shape 3173">
            <a:extLst>
              <a:ext uri="{FF2B5EF4-FFF2-40B4-BE49-F238E27FC236}">
                <a16:creationId xmlns:a16="http://schemas.microsoft.com/office/drawing/2014/main" id="{00000000-0008-0000-0B00-0000560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927" name="Shape 6">
              <a:extLst>
                <a:ext uri="{FF2B5EF4-FFF2-40B4-BE49-F238E27FC236}">
                  <a16:creationId xmlns:a16="http://schemas.microsoft.com/office/drawing/2014/main" id="{00000000-0008-0000-0B00-000057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928" name="Shape 3174">
              <a:extLst>
                <a:ext uri="{FF2B5EF4-FFF2-40B4-BE49-F238E27FC236}">
                  <a16:creationId xmlns:a16="http://schemas.microsoft.com/office/drawing/2014/main" id="{00000000-0008-0000-0B00-0000580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929" name="Shape 3175">
                <a:extLst>
                  <a:ext uri="{FF2B5EF4-FFF2-40B4-BE49-F238E27FC236}">
                    <a16:creationId xmlns:a16="http://schemas.microsoft.com/office/drawing/2014/main" id="{00000000-0008-0000-0B00-000059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930" name="Shape 3176">
                <a:extLst>
                  <a:ext uri="{FF2B5EF4-FFF2-40B4-BE49-F238E27FC236}">
                    <a16:creationId xmlns:a16="http://schemas.microsoft.com/office/drawing/2014/main" id="{00000000-0008-0000-0B00-00005A0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3931" name="Shape 3177">
                  <a:extLst>
                    <a:ext uri="{FF2B5EF4-FFF2-40B4-BE49-F238E27FC236}">
                      <a16:creationId xmlns:a16="http://schemas.microsoft.com/office/drawing/2014/main" id="{00000000-0008-0000-0B00-00005B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932" name="Shape 3178">
                  <a:extLst>
                    <a:ext uri="{FF2B5EF4-FFF2-40B4-BE49-F238E27FC236}">
                      <a16:creationId xmlns:a16="http://schemas.microsoft.com/office/drawing/2014/main" id="{00000000-0008-0000-0B00-00005C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33" name="Shape 3179">
                  <a:extLst>
                    <a:ext uri="{FF2B5EF4-FFF2-40B4-BE49-F238E27FC236}">
                      <a16:creationId xmlns:a16="http://schemas.microsoft.com/office/drawing/2014/main" id="{00000000-0008-0000-0B00-00005D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34" name="Shape 3180">
                  <a:extLst>
                    <a:ext uri="{FF2B5EF4-FFF2-40B4-BE49-F238E27FC236}">
                      <a16:creationId xmlns:a16="http://schemas.microsoft.com/office/drawing/2014/main" id="{00000000-0008-0000-0B00-00005E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35" name="Shape 3181">
                  <a:extLst>
                    <a:ext uri="{FF2B5EF4-FFF2-40B4-BE49-F238E27FC236}">
                      <a16:creationId xmlns:a16="http://schemas.microsoft.com/office/drawing/2014/main" id="{00000000-0008-0000-0B00-00005F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36" name="Shape 3182">
                  <a:extLst>
                    <a:ext uri="{FF2B5EF4-FFF2-40B4-BE49-F238E27FC236}">
                      <a16:creationId xmlns:a16="http://schemas.microsoft.com/office/drawing/2014/main" id="{00000000-0008-0000-0B00-000060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37" name="Shape 3183">
                  <a:extLst>
                    <a:ext uri="{FF2B5EF4-FFF2-40B4-BE49-F238E27FC236}">
                      <a16:creationId xmlns:a16="http://schemas.microsoft.com/office/drawing/2014/main" id="{00000000-0008-0000-0B00-000061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133350</xdr:rowOff>
    </xdr:from>
    <xdr:ext cx="0" cy="171450"/>
    <xdr:grpSp>
      <xdr:nvGrpSpPr>
        <xdr:cNvPr id="3938" name="Shape 2">
          <a:extLst>
            <a:ext uri="{FF2B5EF4-FFF2-40B4-BE49-F238E27FC236}">
              <a16:creationId xmlns:a16="http://schemas.microsoft.com/office/drawing/2014/main" id="{00000000-0008-0000-0B00-0000620F0000}"/>
            </a:ext>
          </a:extLst>
        </xdr:cNvPr>
        <xdr:cNvGrpSpPr/>
      </xdr:nvGrpSpPr>
      <xdr:grpSpPr>
        <a:xfrm>
          <a:off x="2466975" y="24507825"/>
          <a:ext cx="0" cy="171450"/>
          <a:chOff x="5346000" y="3694275"/>
          <a:chExt cx="0" cy="171450"/>
        </a:xfrm>
      </xdr:grpSpPr>
      <xdr:grpSp>
        <xdr:nvGrpSpPr>
          <xdr:cNvPr id="3939" name="Shape 3184">
            <a:extLst>
              <a:ext uri="{FF2B5EF4-FFF2-40B4-BE49-F238E27FC236}">
                <a16:creationId xmlns:a16="http://schemas.microsoft.com/office/drawing/2014/main" id="{00000000-0008-0000-0B00-0000630F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3940" name="Shape 6">
              <a:extLst>
                <a:ext uri="{FF2B5EF4-FFF2-40B4-BE49-F238E27FC236}">
                  <a16:creationId xmlns:a16="http://schemas.microsoft.com/office/drawing/2014/main" id="{00000000-0008-0000-0B00-0000640F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941" name="Shape 3185">
              <a:extLst>
                <a:ext uri="{FF2B5EF4-FFF2-40B4-BE49-F238E27FC236}">
                  <a16:creationId xmlns:a16="http://schemas.microsoft.com/office/drawing/2014/main" id="{00000000-0008-0000-0B00-0000650F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3942" name="Shape 3186">
                <a:extLst>
                  <a:ext uri="{FF2B5EF4-FFF2-40B4-BE49-F238E27FC236}">
                    <a16:creationId xmlns:a16="http://schemas.microsoft.com/office/drawing/2014/main" id="{00000000-0008-0000-0B00-0000660F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943" name="Shape 3187">
                <a:extLst>
                  <a:ext uri="{FF2B5EF4-FFF2-40B4-BE49-F238E27FC236}">
                    <a16:creationId xmlns:a16="http://schemas.microsoft.com/office/drawing/2014/main" id="{00000000-0008-0000-0B00-0000670F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3944" name="Shape 3188">
                  <a:extLst>
                    <a:ext uri="{FF2B5EF4-FFF2-40B4-BE49-F238E27FC236}">
                      <a16:creationId xmlns:a16="http://schemas.microsoft.com/office/drawing/2014/main" id="{00000000-0008-0000-0B00-000068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945" name="Shape 3189">
                  <a:extLst>
                    <a:ext uri="{FF2B5EF4-FFF2-40B4-BE49-F238E27FC236}">
                      <a16:creationId xmlns:a16="http://schemas.microsoft.com/office/drawing/2014/main" id="{00000000-0008-0000-0B00-0000690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46" name="Shape 3190">
                  <a:extLst>
                    <a:ext uri="{FF2B5EF4-FFF2-40B4-BE49-F238E27FC236}">
                      <a16:creationId xmlns:a16="http://schemas.microsoft.com/office/drawing/2014/main" id="{00000000-0008-0000-0B00-00006A0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47" name="Shape 3191">
                  <a:extLst>
                    <a:ext uri="{FF2B5EF4-FFF2-40B4-BE49-F238E27FC236}">
                      <a16:creationId xmlns:a16="http://schemas.microsoft.com/office/drawing/2014/main" id="{00000000-0008-0000-0B00-00006B0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48" name="Shape 3192">
                  <a:extLst>
                    <a:ext uri="{FF2B5EF4-FFF2-40B4-BE49-F238E27FC236}">
                      <a16:creationId xmlns:a16="http://schemas.microsoft.com/office/drawing/2014/main" id="{00000000-0008-0000-0B00-00006C0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49" name="Shape 3193">
                  <a:extLst>
                    <a:ext uri="{FF2B5EF4-FFF2-40B4-BE49-F238E27FC236}">
                      <a16:creationId xmlns:a16="http://schemas.microsoft.com/office/drawing/2014/main" id="{00000000-0008-0000-0B00-00006D0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50" name="Shape 3194">
                  <a:extLst>
                    <a:ext uri="{FF2B5EF4-FFF2-40B4-BE49-F238E27FC236}">
                      <a16:creationId xmlns:a16="http://schemas.microsoft.com/office/drawing/2014/main" id="{00000000-0008-0000-0B00-00006E0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3951" name="Shape 2">
          <a:extLst>
            <a:ext uri="{FF2B5EF4-FFF2-40B4-BE49-F238E27FC236}">
              <a16:creationId xmlns:a16="http://schemas.microsoft.com/office/drawing/2014/main" id="{00000000-0008-0000-0B00-00006F0F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3952" name="Shape 3195">
            <a:extLst>
              <a:ext uri="{FF2B5EF4-FFF2-40B4-BE49-F238E27FC236}">
                <a16:creationId xmlns:a16="http://schemas.microsoft.com/office/drawing/2014/main" id="{00000000-0008-0000-0B00-0000700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953" name="Shape 6">
              <a:extLst>
                <a:ext uri="{FF2B5EF4-FFF2-40B4-BE49-F238E27FC236}">
                  <a16:creationId xmlns:a16="http://schemas.microsoft.com/office/drawing/2014/main" id="{00000000-0008-0000-0B00-000071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954" name="Shape 3196">
              <a:extLst>
                <a:ext uri="{FF2B5EF4-FFF2-40B4-BE49-F238E27FC236}">
                  <a16:creationId xmlns:a16="http://schemas.microsoft.com/office/drawing/2014/main" id="{00000000-0008-0000-0B00-0000720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955" name="Shape 3197">
                <a:extLst>
                  <a:ext uri="{FF2B5EF4-FFF2-40B4-BE49-F238E27FC236}">
                    <a16:creationId xmlns:a16="http://schemas.microsoft.com/office/drawing/2014/main" id="{00000000-0008-0000-0B00-000073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956" name="Shape 3198">
                <a:extLst>
                  <a:ext uri="{FF2B5EF4-FFF2-40B4-BE49-F238E27FC236}">
                    <a16:creationId xmlns:a16="http://schemas.microsoft.com/office/drawing/2014/main" id="{00000000-0008-0000-0B00-0000740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957" name="Shape 3199">
                  <a:extLst>
                    <a:ext uri="{FF2B5EF4-FFF2-40B4-BE49-F238E27FC236}">
                      <a16:creationId xmlns:a16="http://schemas.microsoft.com/office/drawing/2014/main" id="{00000000-0008-0000-0B00-000075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958" name="Shape 3200">
                  <a:extLst>
                    <a:ext uri="{FF2B5EF4-FFF2-40B4-BE49-F238E27FC236}">
                      <a16:creationId xmlns:a16="http://schemas.microsoft.com/office/drawing/2014/main" id="{00000000-0008-0000-0B00-000076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59" name="Shape 3201">
                  <a:extLst>
                    <a:ext uri="{FF2B5EF4-FFF2-40B4-BE49-F238E27FC236}">
                      <a16:creationId xmlns:a16="http://schemas.microsoft.com/office/drawing/2014/main" id="{00000000-0008-0000-0B00-000077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60" name="Shape 3202">
                  <a:extLst>
                    <a:ext uri="{FF2B5EF4-FFF2-40B4-BE49-F238E27FC236}">
                      <a16:creationId xmlns:a16="http://schemas.microsoft.com/office/drawing/2014/main" id="{00000000-0008-0000-0B00-000078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61" name="Shape 3203">
                  <a:extLst>
                    <a:ext uri="{FF2B5EF4-FFF2-40B4-BE49-F238E27FC236}">
                      <a16:creationId xmlns:a16="http://schemas.microsoft.com/office/drawing/2014/main" id="{00000000-0008-0000-0B00-000079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62" name="Shape 3204">
                  <a:extLst>
                    <a:ext uri="{FF2B5EF4-FFF2-40B4-BE49-F238E27FC236}">
                      <a16:creationId xmlns:a16="http://schemas.microsoft.com/office/drawing/2014/main" id="{00000000-0008-0000-0B00-00007A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63" name="Shape 3205">
                  <a:extLst>
                    <a:ext uri="{FF2B5EF4-FFF2-40B4-BE49-F238E27FC236}">
                      <a16:creationId xmlns:a16="http://schemas.microsoft.com/office/drawing/2014/main" id="{00000000-0008-0000-0B00-00007B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3964" name="Shape 2">
          <a:extLst>
            <a:ext uri="{FF2B5EF4-FFF2-40B4-BE49-F238E27FC236}">
              <a16:creationId xmlns:a16="http://schemas.microsoft.com/office/drawing/2014/main" id="{00000000-0008-0000-0B00-00007C0F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3965" name="Shape 3206">
            <a:extLst>
              <a:ext uri="{FF2B5EF4-FFF2-40B4-BE49-F238E27FC236}">
                <a16:creationId xmlns:a16="http://schemas.microsoft.com/office/drawing/2014/main" id="{00000000-0008-0000-0B00-00007D0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966" name="Shape 6">
              <a:extLst>
                <a:ext uri="{FF2B5EF4-FFF2-40B4-BE49-F238E27FC236}">
                  <a16:creationId xmlns:a16="http://schemas.microsoft.com/office/drawing/2014/main" id="{00000000-0008-0000-0B00-00007E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967" name="Shape 3207">
              <a:extLst>
                <a:ext uri="{FF2B5EF4-FFF2-40B4-BE49-F238E27FC236}">
                  <a16:creationId xmlns:a16="http://schemas.microsoft.com/office/drawing/2014/main" id="{00000000-0008-0000-0B00-00007F0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968" name="Shape 3208">
                <a:extLst>
                  <a:ext uri="{FF2B5EF4-FFF2-40B4-BE49-F238E27FC236}">
                    <a16:creationId xmlns:a16="http://schemas.microsoft.com/office/drawing/2014/main" id="{00000000-0008-0000-0B00-000080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969" name="Shape 3209">
                <a:extLst>
                  <a:ext uri="{FF2B5EF4-FFF2-40B4-BE49-F238E27FC236}">
                    <a16:creationId xmlns:a16="http://schemas.microsoft.com/office/drawing/2014/main" id="{00000000-0008-0000-0B00-0000810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970" name="Shape 3210">
                  <a:extLst>
                    <a:ext uri="{FF2B5EF4-FFF2-40B4-BE49-F238E27FC236}">
                      <a16:creationId xmlns:a16="http://schemas.microsoft.com/office/drawing/2014/main" id="{00000000-0008-0000-0B00-000082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971" name="Shape 3211">
                  <a:extLst>
                    <a:ext uri="{FF2B5EF4-FFF2-40B4-BE49-F238E27FC236}">
                      <a16:creationId xmlns:a16="http://schemas.microsoft.com/office/drawing/2014/main" id="{00000000-0008-0000-0B00-000083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72" name="Shape 3212">
                  <a:extLst>
                    <a:ext uri="{FF2B5EF4-FFF2-40B4-BE49-F238E27FC236}">
                      <a16:creationId xmlns:a16="http://schemas.microsoft.com/office/drawing/2014/main" id="{00000000-0008-0000-0B00-000084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73" name="Shape 3213">
                  <a:extLst>
                    <a:ext uri="{FF2B5EF4-FFF2-40B4-BE49-F238E27FC236}">
                      <a16:creationId xmlns:a16="http://schemas.microsoft.com/office/drawing/2014/main" id="{00000000-0008-0000-0B00-000085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74" name="Shape 3214">
                  <a:extLst>
                    <a:ext uri="{FF2B5EF4-FFF2-40B4-BE49-F238E27FC236}">
                      <a16:creationId xmlns:a16="http://schemas.microsoft.com/office/drawing/2014/main" id="{00000000-0008-0000-0B00-000086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75" name="Shape 3215">
                  <a:extLst>
                    <a:ext uri="{FF2B5EF4-FFF2-40B4-BE49-F238E27FC236}">
                      <a16:creationId xmlns:a16="http://schemas.microsoft.com/office/drawing/2014/main" id="{00000000-0008-0000-0B00-000087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76" name="Shape 3216">
                  <a:extLst>
                    <a:ext uri="{FF2B5EF4-FFF2-40B4-BE49-F238E27FC236}">
                      <a16:creationId xmlns:a16="http://schemas.microsoft.com/office/drawing/2014/main" id="{00000000-0008-0000-0B00-000088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3977" name="Shape 2">
          <a:extLst>
            <a:ext uri="{FF2B5EF4-FFF2-40B4-BE49-F238E27FC236}">
              <a16:creationId xmlns:a16="http://schemas.microsoft.com/office/drawing/2014/main" id="{00000000-0008-0000-0B00-0000890F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3978" name="Shape 3217">
            <a:extLst>
              <a:ext uri="{FF2B5EF4-FFF2-40B4-BE49-F238E27FC236}">
                <a16:creationId xmlns:a16="http://schemas.microsoft.com/office/drawing/2014/main" id="{00000000-0008-0000-0B00-00008A0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979" name="Shape 6">
              <a:extLst>
                <a:ext uri="{FF2B5EF4-FFF2-40B4-BE49-F238E27FC236}">
                  <a16:creationId xmlns:a16="http://schemas.microsoft.com/office/drawing/2014/main" id="{00000000-0008-0000-0B00-00008B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980" name="Shape 3218">
              <a:extLst>
                <a:ext uri="{FF2B5EF4-FFF2-40B4-BE49-F238E27FC236}">
                  <a16:creationId xmlns:a16="http://schemas.microsoft.com/office/drawing/2014/main" id="{00000000-0008-0000-0B00-00008C0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981" name="Shape 3219">
                <a:extLst>
                  <a:ext uri="{FF2B5EF4-FFF2-40B4-BE49-F238E27FC236}">
                    <a16:creationId xmlns:a16="http://schemas.microsoft.com/office/drawing/2014/main" id="{00000000-0008-0000-0B00-00008D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982" name="Shape 3220">
                <a:extLst>
                  <a:ext uri="{FF2B5EF4-FFF2-40B4-BE49-F238E27FC236}">
                    <a16:creationId xmlns:a16="http://schemas.microsoft.com/office/drawing/2014/main" id="{00000000-0008-0000-0B00-00008E0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983" name="Shape 3221">
                  <a:extLst>
                    <a:ext uri="{FF2B5EF4-FFF2-40B4-BE49-F238E27FC236}">
                      <a16:creationId xmlns:a16="http://schemas.microsoft.com/office/drawing/2014/main" id="{00000000-0008-0000-0B00-00008F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984" name="Shape 3222">
                  <a:extLst>
                    <a:ext uri="{FF2B5EF4-FFF2-40B4-BE49-F238E27FC236}">
                      <a16:creationId xmlns:a16="http://schemas.microsoft.com/office/drawing/2014/main" id="{00000000-0008-0000-0B00-000090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85" name="Shape 3223">
                  <a:extLst>
                    <a:ext uri="{FF2B5EF4-FFF2-40B4-BE49-F238E27FC236}">
                      <a16:creationId xmlns:a16="http://schemas.microsoft.com/office/drawing/2014/main" id="{00000000-0008-0000-0B00-000091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86" name="Shape 3224">
                  <a:extLst>
                    <a:ext uri="{FF2B5EF4-FFF2-40B4-BE49-F238E27FC236}">
                      <a16:creationId xmlns:a16="http://schemas.microsoft.com/office/drawing/2014/main" id="{00000000-0008-0000-0B00-000092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87" name="Shape 3225">
                  <a:extLst>
                    <a:ext uri="{FF2B5EF4-FFF2-40B4-BE49-F238E27FC236}">
                      <a16:creationId xmlns:a16="http://schemas.microsoft.com/office/drawing/2014/main" id="{00000000-0008-0000-0B00-000093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88" name="Shape 3226">
                  <a:extLst>
                    <a:ext uri="{FF2B5EF4-FFF2-40B4-BE49-F238E27FC236}">
                      <a16:creationId xmlns:a16="http://schemas.microsoft.com/office/drawing/2014/main" id="{00000000-0008-0000-0B00-000094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89" name="Shape 3227">
                  <a:extLst>
                    <a:ext uri="{FF2B5EF4-FFF2-40B4-BE49-F238E27FC236}">
                      <a16:creationId xmlns:a16="http://schemas.microsoft.com/office/drawing/2014/main" id="{00000000-0008-0000-0B00-000095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3990" name="Shape 2">
          <a:extLst>
            <a:ext uri="{FF2B5EF4-FFF2-40B4-BE49-F238E27FC236}">
              <a16:creationId xmlns:a16="http://schemas.microsoft.com/office/drawing/2014/main" id="{00000000-0008-0000-0B00-0000960F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3991" name="Shape 3228">
            <a:extLst>
              <a:ext uri="{FF2B5EF4-FFF2-40B4-BE49-F238E27FC236}">
                <a16:creationId xmlns:a16="http://schemas.microsoft.com/office/drawing/2014/main" id="{00000000-0008-0000-0B00-0000970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992" name="Shape 6">
              <a:extLst>
                <a:ext uri="{FF2B5EF4-FFF2-40B4-BE49-F238E27FC236}">
                  <a16:creationId xmlns:a16="http://schemas.microsoft.com/office/drawing/2014/main" id="{00000000-0008-0000-0B00-000098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993" name="Shape 3229">
              <a:extLst>
                <a:ext uri="{FF2B5EF4-FFF2-40B4-BE49-F238E27FC236}">
                  <a16:creationId xmlns:a16="http://schemas.microsoft.com/office/drawing/2014/main" id="{00000000-0008-0000-0B00-0000990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994" name="Shape 3230">
                <a:extLst>
                  <a:ext uri="{FF2B5EF4-FFF2-40B4-BE49-F238E27FC236}">
                    <a16:creationId xmlns:a16="http://schemas.microsoft.com/office/drawing/2014/main" id="{00000000-0008-0000-0B00-00009A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995" name="Shape 3231">
                <a:extLst>
                  <a:ext uri="{FF2B5EF4-FFF2-40B4-BE49-F238E27FC236}">
                    <a16:creationId xmlns:a16="http://schemas.microsoft.com/office/drawing/2014/main" id="{00000000-0008-0000-0B00-00009B0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996" name="Shape 3232">
                  <a:extLst>
                    <a:ext uri="{FF2B5EF4-FFF2-40B4-BE49-F238E27FC236}">
                      <a16:creationId xmlns:a16="http://schemas.microsoft.com/office/drawing/2014/main" id="{00000000-0008-0000-0B00-00009C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997" name="Shape 3233">
                  <a:extLst>
                    <a:ext uri="{FF2B5EF4-FFF2-40B4-BE49-F238E27FC236}">
                      <a16:creationId xmlns:a16="http://schemas.microsoft.com/office/drawing/2014/main" id="{00000000-0008-0000-0B00-00009D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98" name="Shape 3234">
                  <a:extLst>
                    <a:ext uri="{FF2B5EF4-FFF2-40B4-BE49-F238E27FC236}">
                      <a16:creationId xmlns:a16="http://schemas.microsoft.com/office/drawing/2014/main" id="{00000000-0008-0000-0B00-00009E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99" name="Shape 3235">
                  <a:extLst>
                    <a:ext uri="{FF2B5EF4-FFF2-40B4-BE49-F238E27FC236}">
                      <a16:creationId xmlns:a16="http://schemas.microsoft.com/office/drawing/2014/main" id="{00000000-0008-0000-0B00-00009F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00" name="Shape 3236">
                  <a:extLst>
                    <a:ext uri="{FF2B5EF4-FFF2-40B4-BE49-F238E27FC236}">
                      <a16:creationId xmlns:a16="http://schemas.microsoft.com/office/drawing/2014/main" id="{00000000-0008-0000-0B00-0000A0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01" name="Shape 3237">
                  <a:extLst>
                    <a:ext uri="{FF2B5EF4-FFF2-40B4-BE49-F238E27FC236}">
                      <a16:creationId xmlns:a16="http://schemas.microsoft.com/office/drawing/2014/main" id="{00000000-0008-0000-0B00-0000A1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02" name="Shape 3238">
                  <a:extLst>
                    <a:ext uri="{FF2B5EF4-FFF2-40B4-BE49-F238E27FC236}">
                      <a16:creationId xmlns:a16="http://schemas.microsoft.com/office/drawing/2014/main" id="{00000000-0008-0000-0B00-0000A2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003" name="Shape 2">
          <a:extLst>
            <a:ext uri="{FF2B5EF4-FFF2-40B4-BE49-F238E27FC236}">
              <a16:creationId xmlns:a16="http://schemas.microsoft.com/office/drawing/2014/main" id="{00000000-0008-0000-0B00-0000A30F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4004" name="Shape 3239">
            <a:extLst>
              <a:ext uri="{FF2B5EF4-FFF2-40B4-BE49-F238E27FC236}">
                <a16:creationId xmlns:a16="http://schemas.microsoft.com/office/drawing/2014/main" id="{00000000-0008-0000-0B00-0000A40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005" name="Shape 6">
              <a:extLst>
                <a:ext uri="{FF2B5EF4-FFF2-40B4-BE49-F238E27FC236}">
                  <a16:creationId xmlns:a16="http://schemas.microsoft.com/office/drawing/2014/main" id="{00000000-0008-0000-0B00-0000A5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006" name="Shape 3240">
              <a:extLst>
                <a:ext uri="{FF2B5EF4-FFF2-40B4-BE49-F238E27FC236}">
                  <a16:creationId xmlns:a16="http://schemas.microsoft.com/office/drawing/2014/main" id="{00000000-0008-0000-0B00-0000A60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007" name="Shape 3241">
                <a:extLst>
                  <a:ext uri="{FF2B5EF4-FFF2-40B4-BE49-F238E27FC236}">
                    <a16:creationId xmlns:a16="http://schemas.microsoft.com/office/drawing/2014/main" id="{00000000-0008-0000-0B00-0000A7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008" name="Shape 3242">
                <a:extLst>
                  <a:ext uri="{FF2B5EF4-FFF2-40B4-BE49-F238E27FC236}">
                    <a16:creationId xmlns:a16="http://schemas.microsoft.com/office/drawing/2014/main" id="{00000000-0008-0000-0B00-0000A80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009" name="Shape 3243">
                  <a:extLst>
                    <a:ext uri="{FF2B5EF4-FFF2-40B4-BE49-F238E27FC236}">
                      <a16:creationId xmlns:a16="http://schemas.microsoft.com/office/drawing/2014/main" id="{00000000-0008-0000-0B00-0000A9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010" name="Shape 3244">
                  <a:extLst>
                    <a:ext uri="{FF2B5EF4-FFF2-40B4-BE49-F238E27FC236}">
                      <a16:creationId xmlns:a16="http://schemas.microsoft.com/office/drawing/2014/main" id="{00000000-0008-0000-0B00-0000AA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11" name="Shape 3245">
                  <a:extLst>
                    <a:ext uri="{FF2B5EF4-FFF2-40B4-BE49-F238E27FC236}">
                      <a16:creationId xmlns:a16="http://schemas.microsoft.com/office/drawing/2014/main" id="{00000000-0008-0000-0B00-0000AB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12" name="Shape 3246">
                  <a:extLst>
                    <a:ext uri="{FF2B5EF4-FFF2-40B4-BE49-F238E27FC236}">
                      <a16:creationId xmlns:a16="http://schemas.microsoft.com/office/drawing/2014/main" id="{00000000-0008-0000-0B00-0000AC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13" name="Shape 3247">
                  <a:extLst>
                    <a:ext uri="{FF2B5EF4-FFF2-40B4-BE49-F238E27FC236}">
                      <a16:creationId xmlns:a16="http://schemas.microsoft.com/office/drawing/2014/main" id="{00000000-0008-0000-0B00-0000AD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14" name="Shape 3248">
                  <a:extLst>
                    <a:ext uri="{FF2B5EF4-FFF2-40B4-BE49-F238E27FC236}">
                      <a16:creationId xmlns:a16="http://schemas.microsoft.com/office/drawing/2014/main" id="{00000000-0008-0000-0B00-0000AE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15" name="Shape 3249">
                  <a:extLst>
                    <a:ext uri="{FF2B5EF4-FFF2-40B4-BE49-F238E27FC236}">
                      <a16:creationId xmlns:a16="http://schemas.microsoft.com/office/drawing/2014/main" id="{00000000-0008-0000-0B00-0000AF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016" name="Shape 2">
          <a:extLst>
            <a:ext uri="{FF2B5EF4-FFF2-40B4-BE49-F238E27FC236}">
              <a16:creationId xmlns:a16="http://schemas.microsoft.com/office/drawing/2014/main" id="{00000000-0008-0000-0B00-0000B00F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4017" name="Shape 3250">
            <a:extLst>
              <a:ext uri="{FF2B5EF4-FFF2-40B4-BE49-F238E27FC236}">
                <a16:creationId xmlns:a16="http://schemas.microsoft.com/office/drawing/2014/main" id="{00000000-0008-0000-0B00-0000B10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018" name="Shape 6">
              <a:extLst>
                <a:ext uri="{FF2B5EF4-FFF2-40B4-BE49-F238E27FC236}">
                  <a16:creationId xmlns:a16="http://schemas.microsoft.com/office/drawing/2014/main" id="{00000000-0008-0000-0B00-0000B2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019" name="Shape 3251">
              <a:extLst>
                <a:ext uri="{FF2B5EF4-FFF2-40B4-BE49-F238E27FC236}">
                  <a16:creationId xmlns:a16="http://schemas.microsoft.com/office/drawing/2014/main" id="{00000000-0008-0000-0B00-0000B30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020" name="Shape 3252">
                <a:extLst>
                  <a:ext uri="{FF2B5EF4-FFF2-40B4-BE49-F238E27FC236}">
                    <a16:creationId xmlns:a16="http://schemas.microsoft.com/office/drawing/2014/main" id="{00000000-0008-0000-0B00-0000B4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021" name="Shape 3253">
                <a:extLst>
                  <a:ext uri="{FF2B5EF4-FFF2-40B4-BE49-F238E27FC236}">
                    <a16:creationId xmlns:a16="http://schemas.microsoft.com/office/drawing/2014/main" id="{00000000-0008-0000-0B00-0000B50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022" name="Shape 3254">
                  <a:extLst>
                    <a:ext uri="{FF2B5EF4-FFF2-40B4-BE49-F238E27FC236}">
                      <a16:creationId xmlns:a16="http://schemas.microsoft.com/office/drawing/2014/main" id="{00000000-0008-0000-0B00-0000B6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023" name="Shape 3255">
                  <a:extLst>
                    <a:ext uri="{FF2B5EF4-FFF2-40B4-BE49-F238E27FC236}">
                      <a16:creationId xmlns:a16="http://schemas.microsoft.com/office/drawing/2014/main" id="{00000000-0008-0000-0B00-0000B7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24" name="Shape 3256">
                  <a:extLst>
                    <a:ext uri="{FF2B5EF4-FFF2-40B4-BE49-F238E27FC236}">
                      <a16:creationId xmlns:a16="http://schemas.microsoft.com/office/drawing/2014/main" id="{00000000-0008-0000-0B00-0000B8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25" name="Shape 3257">
                  <a:extLst>
                    <a:ext uri="{FF2B5EF4-FFF2-40B4-BE49-F238E27FC236}">
                      <a16:creationId xmlns:a16="http://schemas.microsoft.com/office/drawing/2014/main" id="{00000000-0008-0000-0B00-0000B9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26" name="Shape 3258">
                  <a:extLst>
                    <a:ext uri="{FF2B5EF4-FFF2-40B4-BE49-F238E27FC236}">
                      <a16:creationId xmlns:a16="http://schemas.microsoft.com/office/drawing/2014/main" id="{00000000-0008-0000-0B00-0000BA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27" name="Shape 3259">
                  <a:extLst>
                    <a:ext uri="{FF2B5EF4-FFF2-40B4-BE49-F238E27FC236}">
                      <a16:creationId xmlns:a16="http://schemas.microsoft.com/office/drawing/2014/main" id="{00000000-0008-0000-0B00-0000BB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28" name="Shape 3260">
                  <a:extLst>
                    <a:ext uri="{FF2B5EF4-FFF2-40B4-BE49-F238E27FC236}">
                      <a16:creationId xmlns:a16="http://schemas.microsoft.com/office/drawing/2014/main" id="{00000000-0008-0000-0B00-0000BC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029" name="Shape 2">
          <a:extLst>
            <a:ext uri="{FF2B5EF4-FFF2-40B4-BE49-F238E27FC236}">
              <a16:creationId xmlns:a16="http://schemas.microsoft.com/office/drawing/2014/main" id="{00000000-0008-0000-0B00-0000BD0F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4030" name="Shape 3261">
            <a:extLst>
              <a:ext uri="{FF2B5EF4-FFF2-40B4-BE49-F238E27FC236}">
                <a16:creationId xmlns:a16="http://schemas.microsoft.com/office/drawing/2014/main" id="{00000000-0008-0000-0B00-0000BE0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031" name="Shape 6">
              <a:extLst>
                <a:ext uri="{FF2B5EF4-FFF2-40B4-BE49-F238E27FC236}">
                  <a16:creationId xmlns:a16="http://schemas.microsoft.com/office/drawing/2014/main" id="{00000000-0008-0000-0B00-0000BF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032" name="Shape 3262">
              <a:extLst>
                <a:ext uri="{FF2B5EF4-FFF2-40B4-BE49-F238E27FC236}">
                  <a16:creationId xmlns:a16="http://schemas.microsoft.com/office/drawing/2014/main" id="{00000000-0008-0000-0B00-0000C00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033" name="Shape 3263">
                <a:extLst>
                  <a:ext uri="{FF2B5EF4-FFF2-40B4-BE49-F238E27FC236}">
                    <a16:creationId xmlns:a16="http://schemas.microsoft.com/office/drawing/2014/main" id="{00000000-0008-0000-0B00-0000C1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034" name="Shape 3264">
                <a:extLst>
                  <a:ext uri="{FF2B5EF4-FFF2-40B4-BE49-F238E27FC236}">
                    <a16:creationId xmlns:a16="http://schemas.microsoft.com/office/drawing/2014/main" id="{00000000-0008-0000-0B00-0000C20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035" name="Shape 3265">
                  <a:extLst>
                    <a:ext uri="{FF2B5EF4-FFF2-40B4-BE49-F238E27FC236}">
                      <a16:creationId xmlns:a16="http://schemas.microsoft.com/office/drawing/2014/main" id="{00000000-0008-0000-0B00-0000C3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036" name="Shape 3266">
                  <a:extLst>
                    <a:ext uri="{FF2B5EF4-FFF2-40B4-BE49-F238E27FC236}">
                      <a16:creationId xmlns:a16="http://schemas.microsoft.com/office/drawing/2014/main" id="{00000000-0008-0000-0B00-0000C4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37" name="Shape 3267">
                  <a:extLst>
                    <a:ext uri="{FF2B5EF4-FFF2-40B4-BE49-F238E27FC236}">
                      <a16:creationId xmlns:a16="http://schemas.microsoft.com/office/drawing/2014/main" id="{00000000-0008-0000-0B00-0000C5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38" name="Shape 3268">
                  <a:extLst>
                    <a:ext uri="{FF2B5EF4-FFF2-40B4-BE49-F238E27FC236}">
                      <a16:creationId xmlns:a16="http://schemas.microsoft.com/office/drawing/2014/main" id="{00000000-0008-0000-0B00-0000C6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39" name="Shape 3269">
                  <a:extLst>
                    <a:ext uri="{FF2B5EF4-FFF2-40B4-BE49-F238E27FC236}">
                      <a16:creationId xmlns:a16="http://schemas.microsoft.com/office/drawing/2014/main" id="{00000000-0008-0000-0B00-0000C7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40" name="Shape 3270">
                  <a:extLst>
                    <a:ext uri="{FF2B5EF4-FFF2-40B4-BE49-F238E27FC236}">
                      <a16:creationId xmlns:a16="http://schemas.microsoft.com/office/drawing/2014/main" id="{00000000-0008-0000-0B00-0000C8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41" name="Shape 3271">
                  <a:extLst>
                    <a:ext uri="{FF2B5EF4-FFF2-40B4-BE49-F238E27FC236}">
                      <a16:creationId xmlns:a16="http://schemas.microsoft.com/office/drawing/2014/main" id="{00000000-0008-0000-0B00-0000C9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042" name="Shape 2">
          <a:extLst>
            <a:ext uri="{FF2B5EF4-FFF2-40B4-BE49-F238E27FC236}">
              <a16:creationId xmlns:a16="http://schemas.microsoft.com/office/drawing/2014/main" id="{00000000-0008-0000-0B00-0000CA0F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4043" name="Shape 3272">
            <a:extLst>
              <a:ext uri="{FF2B5EF4-FFF2-40B4-BE49-F238E27FC236}">
                <a16:creationId xmlns:a16="http://schemas.microsoft.com/office/drawing/2014/main" id="{00000000-0008-0000-0B00-0000CB0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044" name="Shape 6">
              <a:extLst>
                <a:ext uri="{FF2B5EF4-FFF2-40B4-BE49-F238E27FC236}">
                  <a16:creationId xmlns:a16="http://schemas.microsoft.com/office/drawing/2014/main" id="{00000000-0008-0000-0B00-0000CC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045" name="Shape 3273">
              <a:extLst>
                <a:ext uri="{FF2B5EF4-FFF2-40B4-BE49-F238E27FC236}">
                  <a16:creationId xmlns:a16="http://schemas.microsoft.com/office/drawing/2014/main" id="{00000000-0008-0000-0B00-0000CD0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046" name="Shape 3274">
                <a:extLst>
                  <a:ext uri="{FF2B5EF4-FFF2-40B4-BE49-F238E27FC236}">
                    <a16:creationId xmlns:a16="http://schemas.microsoft.com/office/drawing/2014/main" id="{00000000-0008-0000-0B00-0000CE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047" name="Shape 3275">
                <a:extLst>
                  <a:ext uri="{FF2B5EF4-FFF2-40B4-BE49-F238E27FC236}">
                    <a16:creationId xmlns:a16="http://schemas.microsoft.com/office/drawing/2014/main" id="{00000000-0008-0000-0B00-0000CF0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048" name="Shape 3276">
                  <a:extLst>
                    <a:ext uri="{FF2B5EF4-FFF2-40B4-BE49-F238E27FC236}">
                      <a16:creationId xmlns:a16="http://schemas.microsoft.com/office/drawing/2014/main" id="{00000000-0008-0000-0B00-0000D0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049" name="Shape 3277">
                  <a:extLst>
                    <a:ext uri="{FF2B5EF4-FFF2-40B4-BE49-F238E27FC236}">
                      <a16:creationId xmlns:a16="http://schemas.microsoft.com/office/drawing/2014/main" id="{00000000-0008-0000-0B00-0000D1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50" name="Shape 3278">
                  <a:extLst>
                    <a:ext uri="{FF2B5EF4-FFF2-40B4-BE49-F238E27FC236}">
                      <a16:creationId xmlns:a16="http://schemas.microsoft.com/office/drawing/2014/main" id="{00000000-0008-0000-0B00-0000D2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51" name="Shape 3279">
                  <a:extLst>
                    <a:ext uri="{FF2B5EF4-FFF2-40B4-BE49-F238E27FC236}">
                      <a16:creationId xmlns:a16="http://schemas.microsoft.com/office/drawing/2014/main" id="{00000000-0008-0000-0B00-0000D3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52" name="Shape 3280">
                  <a:extLst>
                    <a:ext uri="{FF2B5EF4-FFF2-40B4-BE49-F238E27FC236}">
                      <a16:creationId xmlns:a16="http://schemas.microsoft.com/office/drawing/2014/main" id="{00000000-0008-0000-0B00-0000D4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53" name="Shape 3281">
                  <a:extLst>
                    <a:ext uri="{FF2B5EF4-FFF2-40B4-BE49-F238E27FC236}">
                      <a16:creationId xmlns:a16="http://schemas.microsoft.com/office/drawing/2014/main" id="{00000000-0008-0000-0B00-0000D5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54" name="Shape 3282">
                  <a:extLst>
                    <a:ext uri="{FF2B5EF4-FFF2-40B4-BE49-F238E27FC236}">
                      <a16:creationId xmlns:a16="http://schemas.microsoft.com/office/drawing/2014/main" id="{00000000-0008-0000-0B00-0000D6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055" name="Shape 2">
          <a:extLst>
            <a:ext uri="{FF2B5EF4-FFF2-40B4-BE49-F238E27FC236}">
              <a16:creationId xmlns:a16="http://schemas.microsoft.com/office/drawing/2014/main" id="{00000000-0008-0000-0B00-0000D70F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4056" name="Shape 3283">
            <a:extLst>
              <a:ext uri="{FF2B5EF4-FFF2-40B4-BE49-F238E27FC236}">
                <a16:creationId xmlns:a16="http://schemas.microsoft.com/office/drawing/2014/main" id="{00000000-0008-0000-0B00-0000D80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057" name="Shape 6">
              <a:extLst>
                <a:ext uri="{FF2B5EF4-FFF2-40B4-BE49-F238E27FC236}">
                  <a16:creationId xmlns:a16="http://schemas.microsoft.com/office/drawing/2014/main" id="{00000000-0008-0000-0B00-0000D9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058" name="Shape 3284">
              <a:extLst>
                <a:ext uri="{FF2B5EF4-FFF2-40B4-BE49-F238E27FC236}">
                  <a16:creationId xmlns:a16="http://schemas.microsoft.com/office/drawing/2014/main" id="{00000000-0008-0000-0B00-0000DA0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059" name="Shape 3285">
                <a:extLst>
                  <a:ext uri="{FF2B5EF4-FFF2-40B4-BE49-F238E27FC236}">
                    <a16:creationId xmlns:a16="http://schemas.microsoft.com/office/drawing/2014/main" id="{00000000-0008-0000-0B00-0000DB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060" name="Shape 3286">
                <a:extLst>
                  <a:ext uri="{FF2B5EF4-FFF2-40B4-BE49-F238E27FC236}">
                    <a16:creationId xmlns:a16="http://schemas.microsoft.com/office/drawing/2014/main" id="{00000000-0008-0000-0B00-0000DC0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061" name="Shape 3287">
                  <a:extLst>
                    <a:ext uri="{FF2B5EF4-FFF2-40B4-BE49-F238E27FC236}">
                      <a16:creationId xmlns:a16="http://schemas.microsoft.com/office/drawing/2014/main" id="{00000000-0008-0000-0B00-0000DD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062" name="Shape 3288">
                  <a:extLst>
                    <a:ext uri="{FF2B5EF4-FFF2-40B4-BE49-F238E27FC236}">
                      <a16:creationId xmlns:a16="http://schemas.microsoft.com/office/drawing/2014/main" id="{00000000-0008-0000-0B00-0000DE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63" name="Shape 3289">
                  <a:extLst>
                    <a:ext uri="{FF2B5EF4-FFF2-40B4-BE49-F238E27FC236}">
                      <a16:creationId xmlns:a16="http://schemas.microsoft.com/office/drawing/2014/main" id="{00000000-0008-0000-0B00-0000DF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64" name="Shape 3290">
                  <a:extLst>
                    <a:ext uri="{FF2B5EF4-FFF2-40B4-BE49-F238E27FC236}">
                      <a16:creationId xmlns:a16="http://schemas.microsoft.com/office/drawing/2014/main" id="{00000000-0008-0000-0B00-0000E0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65" name="Shape 3291">
                  <a:extLst>
                    <a:ext uri="{FF2B5EF4-FFF2-40B4-BE49-F238E27FC236}">
                      <a16:creationId xmlns:a16="http://schemas.microsoft.com/office/drawing/2014/main" id="{00000000-0008-0000-0B00-0000E1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66" name="Shape 3292">
                  <a:extLst>
                    <a:ext uri="{FF2B5EF4-FFF2-40B4-BE49-F238E27FC236}">
                      <a16:creationId xmlns:a16="http://schemas.microsoft.com/office/drawing/2014/main" id="{00000000-0008-0000-0B00-0000E2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67" name="Shape 3293">
                  <a:extLst>
                    <a:ext uri="{FF2B5EF4-FFF2-40B4-BE49-F238E27FC236}">
                      <a16:creationId xmlns:a16="http://schemas.microsoft.com/office/drawing/2014/main" id="{00000000-0008-0000-0B00-0000E3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068" name="Shape 2">
          <a:extLst>
            <a:ext uri="{FF2B5EF4-FFF2-40B4-BE49-F238E27FC236}">
              <a16:creationId xmlns:a16="http://schemas.microsoft.com/office/drawing/2014/main" id="{00000000-0008-0000-0B00-0000E40F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4069" name="Shape 3294">
            <a:extLst>
              <a:ext uri="{FF2B5EF4-FFF2-40B4-BE49-F238E27FC236}">
                <a16:creationId xmlns:a16="http://schemas.microsoft.com/office/drawing/2014/main" id="{00000000-0008-0000-0B00-0000E50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070" name="Shape 6">
              <a:extLst>
                <a:ext uri="{FF2B5EF4-FFF2-40B4-BE49-F238E27FC236}">
                  <a16:creationId xmlns:a16="http://schemas.microsoft.com/office/drawing/2014/main" id="{00000000-0008-0000-0B00-0000E6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071" name="Shape 3295">
              <a:extLst>
                <a:ext uri="{FF2B5EF4-FFF2-40B4-BE49-F238E27FC236}">
                  <a16:creationId xmlns:a16="http://schemas.microsoft.com/office/drawing/2014/main" id="{00000000-0008-0000-0B00-0000E70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072" name="Shape 3296">
                <a:extLst>
                  <a:ext uri="{FF2B5EF4-FFF2-40B4-BE49-F238E27FC236}">
                    <a16:creationId xmlns:a16="http://schemas.microsoft.com/office/drawing/2014/main" id="{00000000-0008-0000-0B00-0000E8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073" name="Shape 3297">
                <a:extLst>
                  <a:ext uri="{FF2B5EF4-FFF2-40B4-BE49-F238E27FC236}">
                    <a16:creationId xmlns:a16="http://schemas.microsoft.com/office/drawing/2014/main" id="{00000000-0008-0000-0B00-0000E90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074" name="Shape 3298">
                  <a:extLst>
                    <a:ext uri="{FF2B5EF4-FFF2-40B4-BE49-F238E27FC236}">
                      <a16:creationId xmlns:a16="http://schemas.microsoft.com/office/drawing/2014/main" id="{00000000-0008-0000-0B00-0000EA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075" name="Shape 3299">
                  <a:extLst>
                    <a:ext uri="{FF2B5EF4-FFF2-40B4-BE49-F238E27FC236}">
                      <a16:creationId xmlns:a16="http://schemas.microsoft.com/office/drawing/2014/main" id="{00000000-0008-0000-0B00-0000EB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76" name="Shape 3300">
                  <a:extLst>
                    <a:ext uri="{FF2B5EF4-FFF2-40B4-BE49-F238E27FC236}">
                      <a16:creationId xmlns:a16="http://schemas.microsoft.com/office/drawing/2014/main" id="{00000000-0008-0000-0B00-0000EC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77" name="Shape 3301">
                  <a:extLst>
                    <a:ext uri="{FF2B5EF4-FFF2-40B4-BE49-F238E27FC236}">
                      <a16:creationId xmlns:a16="http://schemas.microsoft.com/office/drawing/2014/main" id="{00000000-0008-0000-0B00-0000ED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78" name="Shape 3302">
                  <a:extLst>
                    <a:ext uri="{FF2B5EF4-FFF2-40B4-BE49-F238E27FC236}">
                      <a16:creationId xmlns:a16="http://schemas.microsoft.com/office/drawing/2014/main" id="{00000000-0008-0000-0B00-0000EE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79" name="Shape 3303">
                  <a:extLst>
                    <a:ext uri="{FF2B5EF4-FFF2-40B4-BE49-F238E27FC236}">
                      <a16:creationId xmlns:a16="http://schemas.microsoft.com/office/drawing/2014/main" id="{00000000-0008-0000-0B00-0000EF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80" name="Shape 3304">
                  <a:extLst>
                    <a:ext uri="{FF2B5EF4-FFF2-40B4-BE49-F238E27FC236}">
                      <a16:creationId xmlns:a16="http://schemas.microsoft.com/office/drawing/2014/main" id="{00000000-0008-0000-0B00-0000F0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081" name="Shape 2">
          <a:extLst>
            <a:ext uri="{FF2B5EF4-FFF2-40B4-BE49-F238E27FC236}">
              <a16:creationId xmlns:a16="http://schemas.microsoft.com/office/drawing/2014/main" id="{00000000-0008-0000-0B00-0000F10F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4082" name="Shape 3305">
            <a:extLst>
              <a:ext uri="{FF2B5EF4-FFF2-40B4-BE49-F238E27FC236}">
                <a16:creationId xmlns:a16="http://schemas.microsoft.com/office/drawing/2014/main" id="{00000000-0008-0000-0B00-0000F20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083" name="Shape 6">
              <a:extLst>
                <a:ext uri="{FF2B5EF4-FFF2-40B4-BE49-F238E27FC236}">
                  <a16:creationId xmlns:a16="http://schemas.microsoft.com/office/drawing/2014/main" id="{00000000-0008-0000-0B00-0000F3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084" name="Shape 3306">
              <a:extLst>
                <a:ext uri="{FF2B5EF4-FFF2-40B4-BE49-F238E27FC236}">
                  <a16:creationId xmlns:a16="http://schemas.microsoft.com/office/drawing/2014/main" id="{00000000-0008-0000-0B00-0000F40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085" name="Shape 3307">
                <a:extLst>
                  <a:ext uri="{FF2B5EF4-FFF2-40B4-BE49-F238E27FC236}">
                    <a16:creationId xmlns:a16="http://schemas.microsoft.com/office/drawing/2014/main" id="{00000000-0008-0000-0B00-0000F5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086" name="Shape 3308">
                <a:extLst>
                  <a:ext uri="{FF2B5EF4-FFF2-40B4-BE49-F238E27FC236}">
                    <a16:creationId xmlns:a16="http://schemas.microsoft.com/office/drawing/2014/main" id="{00000000-0008-0000-0B00-0000F60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087" name="Shape 3309">
                  <a:extLst>
                    <a:ext uri="{FF2B5EF4-FFF2-40B4-BE49-F238E27FC236}">
                      <a16:creationId xmlns:a16="http://schemas.microsoft.com/office/drawing/2014/main" id="{00000000-0008-0000-0B00-0000F7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088" name="Shape 3310">
                  <a:extLst>
                    <a:ext uri="{FF2B5EF4-FFF2-40B4-BE49-F238E27FC236}">
                      <a16:creationId xmlns:a16="http://schemas.microsoft.com/office/drawing/2014/main" id="{00000000-0008-0000-0B00-0000F8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89" name="Shape 3311">
                  <a:extLst>
                    <a:ext uri="{FF2B5EF4-FFF2-40B4-BE49-F238E27FC236}">
                      <a16:creationId xmlns:a16="http://schemas.microsoft.com/office/drawing/2014/main" id="{00000000-0008-0000-0B00-0000F9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90" name="Shape 3312">
                  <a:extLst>
                    <a:ext uri="{FF2B5EF4-FFF2-40B4-BE49-F238E27FC236}">
                      <a16:creationId xmlns:a16="http://schemas.microsoft.com/office/drawing/2014/main" id="{00000000-0008-0000-0B00-0000FA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91" name="Shape 3313">
                  <a:extLst>
                    <a:ext uri="{FF2B5EF4-FFF2-40B4-BE49-F238E27FC236}">
                      <a16:creationId xmlns:a16="http://schemas.microsoft.com/office/drawing/2014/main" id="{00000000-0008-0000-0B00-0000FB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92" name="Shape 3314">
                  <a:extLst>
                    <a:ext uri="{FF2B5EF4-FFF2-40B4-BE49-F238E27FC236}">
                      <a16:creationId xmlns:a16="http://schemas.microsoft.com/office/drawing/2014/main" id="{00000000-0008-0000-0B00-0000FC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93" name="Shape 3315">
                  <a:extLst>
                    <a:ext uri="{FF2B5EF4-FFF2-40B4-BE49-F238E27FC236}">
                      <a16:creationId xmlns:a16="http://schemas.microsoft.com/office/drawing/2014/main" id="{00000000-0008-0000-0B00-0000FD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094" name="Shape 2">
          <a:extLst>
            <a:ext uri="{FF2B5EF4-FFF2-40B4-BE49-F238E27FC236}">
              <a16:creationId xmlns:a16="http://schemas.microsoft.com/office/drawing/2014/main" id="{00000000-0008-0000-0B00-0000FE0F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4095" name="Shape 3316">
            <a:extLst>
              <a:ext uri="{FF2B5EF4-FFF2-40B4-BE49-F238E27FC236}">
                <a16:creationId xmlns:a16="http://schemas.microsoft.com/office/drawing/2014/main" id="{00000000-0008-0000-0B00-0000FF0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096" name="Shape 6">
              <a:extLst>
                <a:ext uri="{FF2B5EF4-FFF2-40B4-BE49-F238E27FC236}">
                  <a16:creationId xmlns:a16="http://schemas.microsoft.com/office/drawing/2014/main" id="{00000000-0008-0000-0B00-000000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097" name="Shape 3317">
              <a:extLst>
                <a:ext uri="{FF2B5EF4-FFF2-40B4-BE49-F238E27FC236}">
                  <a16:creationId xmlns:a16="http://schemas.microsoft.com/office/drawing/2014/main" id="{00000000-0008-0000-0B00-0000011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098" name="Shape 3318">
                <a:extLst>
                  <a:ext uri="{FF2B5EF4-FFF2-40B4-BE49-F238E27FC236}">
                    <a16:creationId xmlns:a16="http://schemas.microsoft.com/office/drawing/2014/main" id="{00000000-0008-0000-0B00-000002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099" name="Shape 3319">
                <a:extLst>
                  <a:ext uri="{FF2B5EF4-FFF2-40B4-BE49-F238E27FC236}">
                    <a16:creationId xmlns:a16="http://schemas.microsoft.com/office/drawing/2014/main" id="{00000000-0008-0000-0B00-0000031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100" name="Shape 3320">
                  <a:extLst>
                    <a:ext uri="{FF2B5EF4-FFF2-40B4-BE49-F238E27FC236}">
                      <a16:creationId xmlns:a16="http://schemas.microsoft.com/office/drawing/2014/main" id="{00000000-0008-0000-0B00-000004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101" name="Shape 3321">
                  <a:extLst>
                    <a:ext uri="{FF2B5EF4-FFF2-40B4-BE49-F238E27FC236}">
                      <a16:creationId xmlns:a16="http://schemas.microsoft.com/office/drawing/2014/main" id="{00000000-0008-0000-0B00-000005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02" name="Shape 3322">
                  <a:extLst>
                    <a:ext uri="{FF2B5EF4-FFF2-40B4-BE49-F238E27FC236}">
                      <a16:creationId xmlns:a16="http://schemas.microsoft.com/office/drawing/2014/main" id="{00000000-0008-0000-0B00-000006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03" name="Shape 3323">
                  <a:extLst>
                    <a:ext uri="{FF2B5EF4-FFF2-40B4-BE49-F238E27FC236}">
                      <a16:creationId xmlns:a16="http://schemas.microsoft.com/office/drawing/2014/main" id="{00000000-0008-0000-0B00-000007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04" name="Shape 3324">
                  <a:extLst>
                    <a:ext uri="{FF2B5EF4-FFF2-40B4-BE49-F238E27FC236}">
                      <a16:creationId xmlns:a16="http://schemas.microsoft.com/office/drawing/2014/main" id="{00000000-0008-0000-0B00-000008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05" name="Shape 3325">
                  <a:extLst>
                    <a:ext uri="{FF2B5EF4-FFF2-40B4-BE49-F238E27FC236}">
                      <a16:creationId xmlns:a16="http://schemas.microsoft.com/office/drawing/2014/main" id="{00000000-0008-0000-0B00-000009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06" name="Shape 3326">
                  <a:extLst>
                    <a:ext uri="{FF2B5EF4-FFF2-40B4-BE49-F238E27FC236}">
                      <a16:creationId xmlns:a16="http://schemas.microsoft.com/office/drawing/2014/main" id="{00000000-0008-0000-0B00-00000A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107" name="Shape 2">
          <a:extLst>
            <a:ext uri="{FF2B5EF4-FFF2-40B4-BE49-F238E27FC236}">
              <a16:creationId xmlns:a16="http://schemas.microsoft.com/office/drawing/2014/main" id="{00000000-0008-0000-0B00-00000B10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4108" name="Shape 3327">
            <a:extLst>
              <a:ext uri="{FF2B5EF4-FFF2-40B4-BE49-F238E27FC236}">
                <a16:creationId xmlns:a16="http://schemas.microsoft.com/office/drawing/2014/main" id="{00000000-0008-0000-0B00-00000C1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109" name="Shape 6">
              <a:extLst>
                <a:ext uri="{FF2B5EF4-FFF2-40B4-BE49-F238E27FC236}">
                  <a16:creationId xmlns:a16="http://schemas.microsoft.com/office/drawing/2014/main" id="{00000000-0008-0000-0B00-00000D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110" name="Shape 3328">
              <a:extLst>
                <a:ext uri="{FF2B5EF4-FFF2-40B4-BE49-F238E27FC236}">
                  <a16:creationId xmlns:a16="http://schemas.microsoft.com/office/drawing/2014/main" id="{00000000-0008-0000-0B00-00000E1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111" name="Shape 3329">
                <a:extLst>
                  <a:ext uri="{FF2B5EF4-FFF2-40B4-BE49-F238E27FC236}">
                    <a16:creationId xmlns:a16="http://schemas.microsoft.com/office/drawing/2014/main" id="{00000000-0008-0000-0B00-00000F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112" name="Shape 3330">
                <a:extLst>
                  <a:ext uri="{FF2B5EF4-FFF2-40B4-BE49-F238E27FC236}">
                    <a16:creationId xmlns:a16="http://schemas.microsoft.com/office/drawing/2014/main" id="{00000000-0008-0000-0B00-0000101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113" name="Shape 3331">
                  <a:extLst>
                    <a:ext uri="{FF2B5EF4-FFF2-40B4-BE49-F238E27FC236}">
                      <a16:creationId xmlns:a16="http://schemas.microsoft.com/office/drawing/2014/main" id="{00000000-0008-0000-0B00-000011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114" name="Shape 3332">
                  <a:extLst>
                    <a:ext uri="{FF2B5EF4-FFF2-40B4-BE49-F238E27FC236}">
                      <a16:creationId xmlns:a16="http://schemas.microsoft.com/office/drawing/2014/main" id="{00000000-0008-0000-0B00-000012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15" name="Shape 3333">
                  <a:extLst>
                    <a:ext uri="{FF2B5EF4-FFF2-40B4-BE49-F238E27FC236}">
                      <a16:creationId xmlns:a16="http://schemas.microsoft.com/office/drawing/2014/main" id="{00000000-0008-0000-0B00-000013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16" name="Shape 3334">
                  <a:extLst>
                    <a:ext uri="{FF2B5EF4-FFF2-40B4-BE49-F238E27FC236}">
                      <a16:creationId xmlns:a16="http://schemas.microsoft.com/office/drawing/2014/main" id="{00000000-0008-0000-0B00-000014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17" name="Shape 3335">
                  <a:extLst>
                    <a:ext uri="{FF2B5EF4-FFF2-40B4-BE49-F238E27FC236}">
                      <a16:creationId xmlns:a16="http://schemas.microsoft.com/office/drawing/2014/main" id="{00000000-0008-0000-0B00-000015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18" name="Shape 3336">
                  <a:extLst>
                    <a:ext uri="{FF2B5EF4-FFF2-40B4-BE49-F238E27FC236}">
                      <a16:creationId xmlns:a16="http://schemas.microsoft.com/office/drawing/2014/main" id="{00000000-0008-0000-0B00-000016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19" name="Shape 3337">
                  <a:extLst>
                    <a:ext uri="{FF2B5EF4-FFF2-40B4-BE49-F238E27FC236}">
                      <a16:creationId xmlns:a16="http://schemas.microsoft.com/office/drawing/2014/main" id="{00000000-0008-0000-0B00-000017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120" name="Shape 2">
          <a:extLst>
            <a:ext uri="{FF2B5EF4-FFF2-40B4-BE49-F238E27FC236}">
              <a16:creationId xmlns:a16="http://schemas.microsoft.com/office/drawing/2014/main" id="{00000000-0008-0000-0B00-00001810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4121" name="Shape 3338">
            <a:extLst>
              <a:ext uri="{FF2B5EF4-FFF2-40B4-BE49-F238E27FC236}">
                <a16:creationId xmlns:a16="http://schemas.microsoft.com/office/drawing/2014/main" id="{00000000-0008-0000-0B00-0000191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122" name="Shape 6">
              <a:extLst>
                <a:ext uri="{FF2B5EF4-FFF2-40B4-BE49-F238E27FC236}">
                  <a16:creationId xmlns:a16="http://schemas.microsoft.com/office/drawing/2014/main" id="{00000000-0008-0000-0B00-00001A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123" name="Shape 3339">
              <a:extLst>
                <a:ext uri="{FF2B5EF4-FFF2-40B4-BE49-F238E27FC236}">
                  <a16:creationId xmlns:a16="http://schemas.microsoft.com/office/drawing/2014/main" id="{00000000-0008-0000-0B00-00001B1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124" name="Shape 3340">
                <a:extLst>
                  <a:ext uri="{FF2B5EF4-FFF2-40B4-BE49-F238E27FC236}">
                    <a16:creationId xmlns:a16="http://schemas.microsoft.com/office/drawing/2014/main" id="{00000000-0008-0000-0B00-00001C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125" name="Shape 3341">
                <a:extLst>
                  <a:ext uri="{FF2B5EF4-FFF2-40B4-BE49-F238E27FC236}">
                    <a16:creationId xmlns:a16="http://schemas.microsoft.com/office/drawing/2014/main" id="{00000000-0008-0000-0B00-00001D1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126" name="Shape 3342">
                  <a:extLst>
                    <a:ext uri="{FF2B5EF4-FFF2-40B4-BE49-F238E27FC236}">
                      <a16:creationId xmlns:a16="http://schemas.microsoft.com/office/drawing/2014/main" id="{00000000-0008-0000-0B00-00001E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127" name="Shape 3343">
                  <a:extLst>
                    <a:ext uri="{FF2B5EF4-FFF2-40B4-BE49-F238E27FC236}">
                      <a16:creationId xmlns:a16="http://schemas.microsoft.com/office/drawing/2014/main" id="{00000000-0008-0000-0B00-00001F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28" name="Shape 3344">
                  <a:extLst>
                    <a:ext uri="{FF2B5EF4-FFF2-40B4-BE49-F238E27FC236}">
                      <a16:creationId xmlns:a16="http://schemas.microsoft.com/office/drawing/2014/main" id="{00000000-0008-0000-0B00-000020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29" name="Shape 3345">
                  <a:extLst>
                    <a:ext uri="{FF2B5EF4-FFF2-40B4-BE49-F238E27FC236}">
                      <a16:creationId xmlns:a16="http://schemas.microsoft.com/office/drawing/2014/main" id="{00000000-0008-0000-0B00-000021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30" name="Shape 3346">
                  <a:extLst>
                    <a:ext uri="{FF2B5EF4-FFF2-40B4-BE49-F238E27FC236}">
                      <a16:creationId xmlns:a16="http://schemas.microsoft.com/office/drawing/2014/main" id="{00000000-0008-0000-0B00-000022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31" name="Shape 3347">
                  <a:extLst>
                    <a:ext uri="{FF2B5EF4-FFF2-40B4-BE49-F238E27FC236}">
                      <a16:creationId xmlns:a16="http://schemas.microsoft.com/office/drawing/2014/main" id="{00000000-0008-0000-0B00-000023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32" name="Shape 3348">
                  <a:extLst>
                    <a:ext uri="{FF2B5EF4-FFF2-40B4-BE49-F238E27FC236}">
                      <a16:creationId xmlns:a16="http://schemas.microsoft.com/office/drawing/2014/main" id="{00000000-0008-0000-0B00-000024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133" name="Shape 2">
          <a:extLst>
            <a:ext uri="{FF2B5EF4-FFF2-40B4-BE49-F238E27FC236}">
              <a16:creationId xmlns:a16="http://schemas.microsoft.com/office/drawing/2014/main" id="{00000000-0008-0000-0B00-00002510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4134" name="Shape 3349">
            <a:extLst>
              <a:ext uri="{FF2B5EF4-FFF2-40B4-BE49-F238E27FC236}">
                <a16:creationId xmlns:a16="http://schemas.microsoft.com/office/drawing/2014/main" id="{00000000-0008-0000-0B00-0000261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135" name="Shape 6">
              <a:extLst>
                <a:ext uri="{FF2B5EF4-FFF2-40B4-BE49-F238E27FC236}">
                  <a16:creationId xmlns:a16="http://schemas.microsoft.com/office/drawing/2014/main" id="{00000000-0008-0000-0B00-000027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136" name="Shape 3350">
              <a:extLst>
                <a:ext uri="{FF2B5EF4-FFF2-40B4-BE49-F238E27FC236}">
                  <a16:creationId xmlns:a16="http://schemas.microsoft.com/office/drawing/2014/main" id="{00000000-0008-0000-0B00-0000281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137" name="Shape 3351">
                <a:extLst>
                  <a:ext uri="{FF2B5EF4-FFF2-40B4-BE49-F238E27FC236}">
                    <a16:creationId xmlns:a16="http://schemas.microsoft.com/office/drawing/2014/main" id="{00000000-0008-0000-0B00-000029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138" name="Shape 3352">
                <a:extLst>
                  <a:ext uri="{FF2B5EF4-FFF2-40B4-BE49-F238E27FC236}">
                    <a16:creationId xmlns:a16="http://schemas.microsoft.com/office/drawing/2014/main" id="{00000000-0008-0000-0B00-00002A1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139" name="Shape 3353">
                  <a:extLst>
                    <a:ext uri="{FF2B5EF4-FFF2-40B4-BE49-F238E27FC236}">
                      <a16:creationId xmlns:a16="http://schemas.microsoft.com/office/drawing/2014/main" id="{00000000-0008-0000-0B00-00002B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140" name="Shape 3354">
                  <a:extLst>
                    <a:ext uri="{FF2B5EF4-FFF2-40B4-BE49-F238E27FC236}">
                      <a16:creationId xmlns:a16="http://schemas.microsoft.com/office/drawing/2014/main" id="{00000000-0008-0000-0B00-00002C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41" name="Shape 3355">
                  <a:extLst>
                    <a:ext uri="{FF2B5EF4-FFF2-40B4-BE49-F238E27FC236}">
                      <a16:creationId xmlns:a16="http://schemas.microsoft.com/office/drawing/2014/main" id="{00000000-0008-0000-0B00-00002D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42" name="Shape 3356">
                  <a:extLst>
                    <a:ext uri="{FF2B5EF4-FFF2-40B4-BE49-F238E27FC236}">
                      <a16:creationId xmlns:a16="http://schemas.microsoft.com/office/drawing/2014/main" id="{00000000-0008-0000-0B00-00002E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43" name="Shape 3357">
                  <a:extLst>
                    <a:ext uri="{FF2B5EF4-FFF2-40B4-BE49-F238E27FC236}">
                      <a16:creationId xmlns:a16="http://schemas.microsoft.com/office/drawing/2014/main" id="{00000000-0008-0000-0B00-00002F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44" name="Shape 3358">
                  <a:extLst>
                    <a:ext uri="{FF2B5EF4-FFF2-40B4-BE49-F238E27FC236}">
                      <a16:creationId xmlns:a16="http://schemas.microsoft.com/office/drawing/2014/main" id="{00000000-0008-0000-0B00-000030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45" name="Shape 3359">
                  <a:extLst>
                    <a:ext uri="{FF2B5EF4-FFF2-40B4-BE49-F238E27FC236}">
                      <a16:creationId xmlns:a16="http://schemas.microsoft.com/office/drawing/2014/main" id="{00000000-0008-0000-0B00-000031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146" name="Shape 2">
          <a:extLst>
            <a:ext uri="{FF2B5EF4-FFF2-40B4-BE49-F238E27FC236}">
              <a16:creationId xmlns:a16="http://schemas.microsoft.com/office/drawing/2014/main" id="{00000000-0008-0000-0B00-00003210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4147" name="Shape 3360">
            <a:extLst>
              <a:ext uri="{FF2B5EF4-FFF2-40B4-BE49-F238E27FC236}">
                <a16:creationId xmlns:a16="http://schemas.microsoft.com/office/drawing/2014/main" id="{00000000-0008-0000-0B00-0000331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148" name="Shape 6">
              <a:extLst>
                <a:ext uri="{FF2B5EF4-FFF2-40B4-BE49-F238E27FC236}">
                  <a16:creationId xmlns:a16="http://schemas.microsoft.com/office/drawing/2014/main" id="{00000000-0008-0000-0B00-000034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149" name="Shape 3361">
              <a:extLst>
                <a:ext uri="{FF2B5EF4-FFF2-40B4-BE49-F238E27FC236}">
                  <a16:creationId xmlns:a16="http://schemas.microsoft.com/office/drawing/2014/main" id="{00000000-0008-0000-0B00-0000351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150" name="Shape 3362">
                <a:extLst>
                  <a:ext uri="{FF2B5EF4-FFF2-40B4-BE49-F238E27FC236}">
                    <a16:creationId xmlns:a16="http://schemas.microsoft.com/office/drawing/2014/main" id="{00000000-0008-0000-0B00-000036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151" name="Shape 3363">
                <a:extLst>
                  <a:ext uri="{FF2B5EF4-FFF2-40B4-BE49-F238E27FC236}">
                    <a16:creationId xmlns:a16="http://schemas.microsoft.com/office/drawing/2014/main" id="{00000000-0008-0000-0B00-0000371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152" name="Shape 3364">
                  <a:extLst>
                    <a:ext uri="{FF2B5EF4-FFF2-40B4-BE49-F238E27FC236}">
                      <a16:creationId xmlns:a16="http://schemas.microsoft.com/office/drawing/2014/main" id="{00000000-0008-0000-0B00-000038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153" name="Shape 3365">
                  <a:extLst>
                    <a:ext uri="{FF2B5EF4-FFF2-40B4-BE49-F238E27FC236}">
                      <a16:creationId xmlns:a16="http://schemas.microsoft.com/office/drawing/2014/main" id="{00000000-0008-0000-0B00-000039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54" name="Shape 3366">
                  <a:extLst>
                    <a:ext uri="{FF2B5EF4-FFF2-40B4-BE49-F238E27FC236}">
                      <a16:creationId xmlns:a16="http://schemas.microsoft.com/office/drawing/2014/main" id="{00000000-0008-0000-0B00-00003A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55" name="Shape 3367">
                  <a:extLst>
                    <a:ext uri="{FF2B5EF4-FFF2-40B4-BE49-F238E27FC236}">
                      <a16:creationId xmlns:a16="http://schemas.microsoft.com/office/drawing/2014/main" id="{00000000-0008-0000-0B00-00003B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56" name="Shape 3368">
                  <a:extLst>
                    <a:ext uri="{FF2B5EF4-FFF2-40B4-BE49-F238E27FC236}">
                      <a16:creationId xmlns:a16="http://schemas.microsoft.com/office/drawing/2014/main" id="{00000000-0008-0000-0B00-00003C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57" name="Shape 3369">
                  <a:extLst>
                    <a:ext uri="{FF2B5EF4-FFF2-40B4-BE49-F238E27FC236}">
                      <a16:creationId xmlns:a16="http://schemas.microsoft.com/office/drawing/2014/main" id="{00000000-0008-0000-0B00-00003D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58" name="Shape 3370">
                  <a:extLst>
                    <a:ext uri="{FF2B5EF4-FFF2-40B4-BE49-F238E27FC236}">
                      <a16:creationId xmlns:a16="http://schemas.microsoft.com/office/drawing/2014/main" id="{00000000-0008-0000-0B00-00003E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159" name="Shape 2">
          <a:extLst>
            <a:ext uri="{FF2B5EF4-FFF2-40B4-BE49-F238E27FC236}">
              <a16:creationId xmlns:a16="http://schemas.microsoft.com/office/drawing/2014/main" id="{00000000-0008-0000-0B00-00003F10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4160" name="Shape 3371">
            <a:extLst>
              <a:ext uri="{FF2B5EF4-FFF2-40B4-BE49-F238E27FC236}">
                <a16:creationId xmlns:a16="http://schemas.microsoft.com/office/drawing/2014/main" id="{00000000-0008-0000-0B00-0000401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161" name="Shape 6">
              <a:extLst>
                <a:ext uri="{FF2B5EF4-FFF2-40B4-BE49-F238E27FC236}">
                  <a16:creationId xmlns:a16="http://schemas.microsoft.com/office/drawing/2014/main" id="{00000000-0008-0000-0B00-000041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162" name="Shape 3372">
              <a:extLst>
                <a:ext uri="{FF2B5EF4-FFF2-40B4-BE49-F238E27FC236}">
                  <a16:creationId xmlns:a16="http://schemas.microsoft.com/office/drawing/2014/main" id="{00000000-0008-0000-0B00-0000421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163" name="Shape 3373">
                <a:extLst>
                  <a:ext uri="{FF2B5EF4-FFF2-40B4-BE49-F238E27FC236}">
                    <a16:creationId xmlns:a16="http://schemas.microsoft.com/office/drawing/2014/main" id="{00000000-0008-0000-0B00-000043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164" name="Shape 3374">
                <a:extLst>
                  <a:ext uri="{FF2B5EF4-FFF2-40B4-BE49-F238E27FC236}">
                    <a16:creationId xmlns:a16="http://schemas.microsoft.com/office/drawing/2014/main" id="{00000000-0008-0000-0B00-0000441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165" name="Shape 3375">
                  <a:extLst>
                    <a:ext uri="{FF2B5EF4-FFF2-40B4-BE49-F238E27FC236}">
                      <a16:creationId xmlns:a16="http://schemas.microsoft.com/office/drawing/2014/main" id="{00000000-0008-0000-0B00-000045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166" name="Shape 3376">
                  <a:extLst>
                    <a:ext uri="{FF2B5EF4-FFF2-40B4-BE49-F238E27FC236}">
                      <a16:creationId xmlns:a16="http://schemas.microsoft.com/office/drawing/2014/main" id="{00000000-0008-0000-0B00-000046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67" name="Shape 3377">
                  <a:extLst>
                    <a:ext uri="{FF2B5EF4-FFF2-40B4-BE49-F238E27FC236}">
                      <a16:creationId xmlns:a16="http://schemas.microsoft.com/office/drawing/2014/main" id="{00000000-0008-0000-0B00-000047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68" name="Shape 3378">
                  <a:extLst>
                    <a:ext uri="{FF2B5EF4-FFF2-40B4-BE49-F238E27FC236}">
                      <a16:creationId xmlns:a16="http://schemas.microsoft.com/office/drawing/2014/main" id="{00000000-0008-0000-0B00-000048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69" name="Shape 3379">
                  <a:extLst>
                    <a:ext uri="{FF2B5EF4-FFF2-40B4-BE49-F238E27FC236}">
                      <a16:creationId xmlns:a16="http://schemas.microsoft.com/office/drawing/2014/main" id="{00000000-0008-0000-0B00-000049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70" name="Shape 3380">
                  <a:extLst>
                    <a:ext uri="{FF2B5EF4-FFF2-40B4-BE49-F238E27FC236}">
                      <a16:creationId xmlns:a16="http://schemas.microsoft.com/office/drawing/2014/main" id="{00000000-0008-0000-0B00-00004A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71" name="Shape 3381">
                  <a:extLst>
                    <a:ext uri="{FF2B5EF4-FFF2-40B4-BE49-F238E27FC236}">
                      <a16:creationId xmlns:a16="http://schemas.microsoft.com/office/drawing/2014/main" id="{00000000-0008-0000-0B00-00004B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172" name="Shape 2">
          <a:extLst>
            <a:ext uri="{FF2B5EF4-FFF2-40B4-BE49-F238E27FC236}">
              <a16:creationId xmlns:a16="http://schemas.microsoft.com/office/drawing/2014/main" id="{00000000-0008-0000-0B00-00004C10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4173" name="Shape 3382">
            <a:extLst>
              <a:ext uri="{FF2B5EF4-FFF2-40B4-BE49-F238E27FC236}">
                <a16:creationId xmlns:a16="http://schemas.microsoft.com/office/drawing/2014/main" id="{00000000-0008-0000-0B00-00004D1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174" name="Shape 6">
              <a:extLst>
                <a:ext uri="{FF2B5EF4-FFF2-40B4-BE49-F238E27FC236}">
                  <a16:creationId xmlns:a16="http://schemas.microsoft.com/office/drawing/2014/main" id="{00000000-0008-0000-0B00-00004E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175" name="Shape 3383">
              <a:extLst>
                <a:ext uri="{FF2B5EF4-FFF2-40B4-BE49-F238E27FC236}">
                  <a16:creationId xmlns:a16="http://schemas.microsoft.com/office/drawing/2014/main" id="{00000000-0008-0000-0B00-00004F1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176" name="Shape 3384">
                <a:extLst>
                  <a:ext uri="{FF2B5EF4-FFF2-40B4-BE49-F238E27FC236}">
                    <a16:creationId xmlns:a16="http://schemas.microsoft.com/office/drawing/2014/main" id="{00000000-0008-0000-0B00-000050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177" name="Shape 3385">
                <a:extLst>
                  <a:ext uri="{FF2B5EF4-FFF2-40B4-BE49-F238E27FC236}">
                    <a16:creationId xmlns:a16="http://schemas.microsoft.com/office/drawing/2014/main" id="{00000000-0008-0000-0B00-0000511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178" name="Shape 3386">
                  <a:extLst>
                    <a:ext uri="{FF2B5EF4-FFF2-40B4-BE49-F238E27FC236}">
                      <a16:creationId xmlns:a16="http://schemas.microsoft.com/office/drawing/2014/main" id="{00000000-0008-0000-0B00-000052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179" name="Shape 3387">
                  <a:extLst>
                    <a:ext uri="{FF2B5EF4-FFF2-40B4-BE49-F238E27FC236}">
                      <a16:creationId xmlns:a16="http://schemas.microsoft.com/office/drawing/2014/main" id="{00000000-0008-0000-0B00-000053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80" name="Shape 3388">
                  <a:extLst>
                    <a:ext uri="{FF2B5EF4-FFF2-40B4-BE49-F238E27FC236}">
                      <a16:creationId xmlns:a16="http://schemas.microsoft.com/office/drawing/2014/main" id="{00000000-0008-0000-0B00-000054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81" name="Shape 3389">
                  <a:extLst>
                    <a:ext uri="{FF2B5EF4-FFF2-40B4-BE49-F238E27FC236}">
                      <a16:creationId xmlns:a16="http://schemas.microsoft.com/office/drawing/2014/main" id="{00000000-0008-0000-0B00-000055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82" name="Shape 3390">
                  <a:extLst>
                    <a:ext uri="{FF2B5EF4-FFF2-40B4-BE49-F238E27FC236}">
                      <a16:creationId xmlns:a16="http://schemas.microsoft.com/office/drawing/2014/main" id="{00000000-0008-0000-0B00-000056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83" name="Shape 3391">
                  <a:extLst>
                    <a:ext uri="{FF2B5EF4-FFF2-40B4-BE49-F238E27FC236}">
                      <a16:creationId xmlns:a16="http://schemas.microsoft.com/office/drawing/2014/main" id="{00000000-0008-0000-0B00-000057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84" name="Shape 3392">
                  <a:extLst>
                    <a:ext uri="{FF2B5EF4-FFF2-40B4-BE49-F238E27FC236}">
                      <a16:creationId xmlns:a16="http://schemas.microsoft.com/office/drawing/2014/main" id="{00000000-0008-0000-0B00-000058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185" name="Shape 2">
          <a:extLst>
            <a:ext uri="{FF2B5EF4-FFF2-40B4-BE49-F238E27FC236}">
              <a16:creationId xmlns:a16="http://schemas.microsoft.com/office/drawing/2014/main" id="{00000000-0008-0000-0B00-00005910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4186" name="Shape 3393">
            <a:extLst>
              <a:ext uri="{FF2B5EF4-FFF2-40B4-BE49-F238E27FC236}">
                <a16:creationId xmlns:a16="http://schemas.microsoft.com/office/drawing/2014/main" id="{00000000-0008-0000-0B00-00005A1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187" name="Shape 6">
              <a:extLst>
                <a:ext uri="{FF2B5EF4-FFF2-40B4-BE49-F238E27FC236}">
                  <a16:creationId xmlns:a16="http://schemas.microsoft.com/office/drawing/2014/main" id="{00000000-0008-0000-0B00-00005B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188" name="Shape 3394">
              <a:extLst>
                <a:ext uri="{FF2B5EF4-FFF2-40B4-BE49-F238E27FC236}">
                  <a16:creationId xmlns:a16="http://schemas.microsoft.com/office/drawing/2014/main" id="{00000000-0008-0000-0B00-00005C1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189" name="Shape 3395">
                <a:extLst>
                  <a:ext uri="{FF2B5EF4-FFF2-40B4-BE49-F238E27FC236}">
                    <a16:creationId xmlns:a16="http://schemas.microsoft.com/office/drawing/2014/main" id="{00000000-0008-0000-0B00-00005D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190" name="Shape 3396">
                <a:extLst>
                  <a:ext uri="{FF2B5EF4-FFF2-40B4-BE49-F238E27FC236}">
                    <a16:creationId xmlns:a16="http://schemas.microsoft.com/office/drawing/2014/main" id="{00000000-0008-0000-0B00-00005E1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191" name="Shape 3397">
                  <a:extLst>
                    <a:ext uri="{FF2B5EF4-FFF2-40B4-BE49-F238E27FC236}">
                      <a16:creationId xmlns:a16="http://schemas.microsoft.com/office/drawing/2014/main" id="{00000000-0008-0000-0B00-00005F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192" name="Shape 3398">
                  <a:extLst>
                    <a:ext uri="{FF2B5EF4-FFF2-40B4-BE49-F238E27FC236}">
                      <a16:creationId xmlns:a16="http://schemas.microsoft.com/office/drawing/2014/main" id="{00000000-0008-0000-0B00-000060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93" name="Shape 3399">
                  <a:extLst>
                    <a:ext uri="{FF2B5EF4-FFF2-40B4-BE49-F238E27FC236}">
                      <a16:creationId xmlns:a16="http://schemas.microsoft.com/office/drawing/2014/main" id="{00000000-0008-0000-0B00-000061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94" name="Shape 3400">
                  <a:extLst>
                    <a:ext uri="{FF2B5EF4-FFF2-40B4-BE49-F238E27FC236}">
                      <a16:creationId xmlns:a16="http://schemas.microsoft.com/office/drawing/2014/main" id="{00000000-0008-0000-0B00-000062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95" name="Shape 3401">
                  <a:extLst>
                    <a:ext uri="{FF2B5EF4-FFF2-40B4-BE49-F238E27FC236}">
                      <a16:creationId xmlns:a16="http://schemas.microsoft.com/office/drawing/2014/main" id="{00000000-0008-0000-0B00-000063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96" name="Shape 3402">
                  <a:extLst>
                    <a:ext uri="{FF2B5EF4-FFF2-40B4-BE49-F238E27FC236}">
                      <a16:creationId xmlns:a16="http://schemas.microsoft.com/office/drawing/2014/main" id="{00000000-0008-0000-0B00-000064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97" name="Shape 3403">
                  <a:extLst>
                    <a:ext uri="{FF2B5EF4-FFF2-40B4-BE49-F238E27FC236}">
                      <a16:creationId xmlns:a16="http://schemas.microsoft.com/office/drawing/2014/main" id="{00000000-0008-0000-0B00-000065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198" name="Shape 2">
          <a:extLst>
            <a:ext uri="{FF2B5EF4-FFF2-40B4-BE49-F238E27FC236}">
              <a16:creationId xmlns:a16="http://schemas.microsoft.com/office/drawing/2014/main" id="{00000000-0008-0000-0B00-00006610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4199" name="Shape 3404">
            <a:extLst>
              <a:ext uri="{FF2B5EF4-FFF2-40B4-BE49-F238E27FC236}">
                <a16:creationId xmlns:a16="http://schemas.microsoft.com/office/drawing/2014/main" id="{00000000-0008-0000-0B00-0000671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200" name="Shape 6">
              <a:extLst>
                <a:ext uri="{FF2B5EF4-FFF2-40B4-BE49-F238E27FC236}">
                  <a16:creationId xmlns:a16="http://schemas.microsoft.com/office/drawing/2014/main" id="{00000000-0008-0000-0B00-000068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201" name="Shape 3405">
              <a:extLst>
                <a:ext uri="{FF2B5EF4-FFF2-40B4-BE49-F238E27FC236}">
                  <a16:creationId xmlns:a16="http://schemas.microsoft.com/office/drawing/2014/main" id="{00000000-0008-0000-0B00-0000691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202" name="Shape 3406">
                <a:extLst>
                  <a:ext uri="{FF2B5EF4-FFF2-40B4-BE49-F238E27FC236}">
                    <a16:creationId xmlns:a16="http://schemas.microsoft.com/office/drawing/2014/main" id="{00000000-0008-0000-0B00-00006A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03" name="Shape 3407">
                <a:extLst>
                  <a:ext uri="{FF2B5EF4-FFF2-40B4-BE49-F238E27FC236}">
                    <a16:creationId xmlns:a16="http://schemas.microsoft.com/office/drawing/2014/main" id="{00000000-0008-0000-0B00-00006B1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204" name="Shape 3408">
                  <a:extLst>
                    <a:ext uri="{FF2B5EF4-FFF2-40B4-BE49-F238E27FC236}">
                      <a16:creationId xmlns:a16="http://schemas.microsoft.com/office/drawing/2014/main" id="{00000000-0008-0000-0B00-00006C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205" name="Shape 3409">
                  <a:extLst>
                    <a:ext uri="{FF2B5EF4-FFF2-40B4-BE49-F238E27FC236}">
                      <a16:creationId xmlns:a16="http://schemas.microsoft.com/office/drawing/2014/main" id="{00000000-0008-0000-0B00-00006D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06" name="Shape 3410">
                  <a:extLst>
                    <a:ext uri="{FF2B5EF4-FFF2-40B4-BE49-F238E27FC236}">
                      <a16:creationId xmlns:a16="http://schemas.microsoft.com/office/drawing/2014/main" id="{00000000-0008-0000-0B00-00006E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07" name="Shape 3411">
                  <a:extLst>
                    <a:ext uri="{FF2B5EF4-FFF2-40B4-BE49-F238E27FC236}">
                      <a16:creationId xmlns:a16="http://schemas.microsoft.com/office/drawing/2014/main" id="{00000000-0008-0000-0B00-00006F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08" name="Shape 3412">
                  <a:extLst>
                    <a:ext uri="{FF2B5EF4-FFF2-40B4-BE49-F238E27FC236}">
                      <a16:creationId xmlns:a16="http://schemas.microsoft.com/office/drawing/2014/main" id="{00000000-0008-0000-0B00-000070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09" name="Shape 3413">
                  <a:extLst>
                    <a:ext uri="{FF2B5EF4-FFF2-40B4-BE49-F238E27FC236}">
                      <a16:creationId xmlns:a16="http://schemas.microsoft.com/office/drawing/2014/main" id="{00000000-0008-0000-0B00-000071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10" name="Shape 3414">
                  <a:extLst>
                    <a:ext uri="{FF2B5EF4-FFF2-40B4-BE49-F238E27FC236}">
                      <a16:creationId xmlns:a16="http://schemas.microsoft.com/office/drawing/2014/main" id="{00000000-0008-0000-0B00-000072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211" name="Shape 2">
          <a:extLst>
            <a:ext uri="{FF2B5EF4-FFF2-40B4-BE49-F238E27FC236}">
              <a16:creationId xmlns:a16="http://schemas.microsoft.com/office/drawing/2014/main" id="{00000000-0008-0000-0B00-00007310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4212" name="Shape 3415">
            <a:extLst>
              <a:ext uri="{FF2B5EF4-FFF2-40B4-BE49-F238E27FC236}">
                <a16:creationId xmlns:a16="http://schemas.microsoft.com/office/drawing/2014/main" id="{00000000-0008-0000-0B00-0000741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213" name="Shape 6">
              <a:extLst>
                <a:ext uri="{FF2B5EF4-FFF2-40B4-BE49-F238E27FC236}">
                  <a16:creationId xmlns:a16="http://schemas.microsoft.com/office/drawing/2014/main" id="{00000000-0008-0000-0B00-000075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214" name="Shape 3416">
              <a:extLst>
                <a:ext uri="{FF2B5EF4-FFF2-40B4-BE49-F238E27FC236}">
                  <a16:creationId xmlns:a16="http://schemas.microsoft.com/office/drawing/2014/main" id="{00000000-0008-0000-0B00-0000761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215" name="Shape 3417">
                <a:extLst>
                  <a:ext uri="{FF2B5EF4-FFF2-40B4-BE49-F238E27FC236}">
                    <a16:creationId xmlns:a16="http://schemas.microsoft.com/office/drawing/2014/main" id="{00000000-0008-0000-0B00-000077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16" name="Shape 3418">
                <a:extLst>
                  <a:ext uri="{FF2B5EF4-FFF2-40B4-BE49-F238E27FC236}">
                    <a16:creationId xmlns:a16="http://schemas.microsoft.com/office/drawing/2014/main" id="{00000000-0008-0000-0B00-0000781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217" name="Shape 3419">
                  <a:extLst>
                    <a:ext uri="{FF2B5EF4-FFF2-40B4-BE49-F238E27FC236}">
                      <a16:creationId xmlns:a16="http://schemas.microsoft.com/office/drawing/2014/main" id="{00000000-0008-0000-0B00-000079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218" name="Shape 3420">
                  <a:extLst>
                    <a:ext uri="{FF2B5EF4-FFF2-40B4-BE49-F238E27FC236}">
                      <a16:creationId xmlns:a16="http://schemas.microsoft.com/office/drawing/2014/main" id="{00000000-0008-0000-0B00-00007A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19" name="Shape 3421">
                  <a:extLst>
                    <a:ext uri="{FF2B5EF4-FFF2-40B4-BE49-F238E27FC236}">
                      <a16:creationId xmlns:a16="http://schemas.microsoft.com/office/drawing/2014/main" id="{00000000-0008-0000-0B00-00007B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20" name="Shape 3422">
                  <a:extLst>
                    <a:ext uri="{FF2B5EF4-FFF2-40B4-BE49-F238E27FC236}">
                      <a16:creationId xmlns:a16="http://schemas.microsoft.com/office/drawing/2014/main" id="{00000000-0008-0000-0B00-00007C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21" name="Shape 3423">
                  <a:extLst>
                    <a:ext uri="{FF2B5EF4-FFF2-40B4-BE49-F238E27FC236}">
                      <a16:creationId xmlns:a16="http://schemas.microsoft.com/office/drawing/2014/main" id="{00000000-0008-0000-0B00-00007D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22" name="Shape 3424">
                  <a:extLst>
                    <a:ext uri="{FF2B5EF4-FFF2-40B4-BE49-F238E27FC236}">
                      <a16:creationId xmlns:a16="http://schemas.microsoft.com/office/drawing/2014/main" id="{00000000-0008-0000-0B00-00007E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23" name="Shape 3425">
                  <a:extLst>
                    <a:ext uri="{FF2B5EF4-FFF2-40B4-BE49-F238E27FC236}">
                      <a16:creationId xmlns:a16="http://schemas.microsoft.com/office/drawing/2014/main" id="{00000000-0008-0000-0B00-00007F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224" name="Shape 2">
          <a:extLst>
            <a:ext uri="{FF2B5EF4-FFF2-40B4-BE49-F238E27FC236}">
              <a16:creationId xmlns:a16="http://schemas.microsoft.com/office/drawing/2014/main" id="{00000000-0008-0000-0B00-00008010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4225" name="Shape 3426">
            <a:extLst>
              <a:ext uri="{FF2B5EF4-FFF2-40B4-BE49-F238E27FC236}">
                <a16:creationId xmlns:a16="http://schemas.microsoft.com/office/drawing/2014/main" id="{00000000-0008-0000-0B00-0000811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226" name="Shape 6">
              <a:extLst>
                <a:ext uri="{FF2B5EF4-FFF2-40B4-BE49-F238E27FC236}">
                  <a16:creationId xmlns:a16="http://schemas.microsoft.com/office/drawing/2014/main" id="{00000000-0008-0000-0B00-000082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227" name="Shape 3427">
              <a:extLst>
                <a:ext uri="{FF2B5EF4-FFF2-40B4-BE49-F238E27FC236}">
                  <a16:creationId xmlns:a16="http://schemas.microsoft.com/office/drawing/2014/main" id="{00000000-0008-0000-0B00-0000831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228" name="Shape 3428">
                <a:extLst>
                  <a:ext uri="{FF2B5EF4-FFF2-40B4-BE49-F238E27FC236}">
                    <a16:creationId xmlns:a16="http://schemas.microsoft.com/office/drawing/2014/main" id="{00000000-0008-0000-0B00-000084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29" name="Shape 3429">
                <a:extLst>
                  <a:ext uri="{FF2B5EF4-FFF2-40B4-BE49-F238E27FC236}">
                    <a16:creationId xmlns:a16="http://schemas.microsoft.com/office/drawing/2014/main" id="{00000000-0008-0000-0B00-0000851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230" name="Shape 3430">
                  <a:extLst>
                    <a:ext uri="{FF2B5EF4-FFF2-40B4-BE49-F238E27FC236}">
                      <a16:creationId xmlns:a16="http://schemas.microsoft.com/office/drawing/2014/main" id="{00000000-0008-0000-0B00-000086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231" name="Shape 3431">
                  <a:extLst>
                    <a:ext uri="{FF2B5EF4-FFF2-40B4-BE49-F238E27FC236}">
                      <a16:creationId xmlns:a16="http://schemas.microsoft.com/office/drawing/2014/main" id="{00000000-0008-0000-0B00-000087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32" name="Shape 3432">
                  <a:extLst>
                    <a:ext uri="{FF2B5EF4-FFF2-40B4-BE49-F238E27FC236}">
                      <a16:creationId xmlns:a16="http://schemas.microsoft.com/office/drawing/2014/main" id="{00000000-0008-0000-0B00-000088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33" name="Shape 3433">
                  <a:extLst>
                    <a:ext uri="{FF2B5EF4-FFF2-40B4-BE49-F238E27FC236}">
                      <a16:creationId xmlns:a16="http://schemas.microsoft.com/office/drawing/2014/main" id="{00000000-0008-0000-0B00-000089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34" name="Shape 3434">
                  <a:extLst>
                    <a:ext uri="{FF2B5EF4-FFF2-40B4-BE49-F238E27FC236}">
                      <a16:creationId xmlns:a16="http://schemas.microsoft.com/office/drawing/2014/main" id="{00000000-0008-0000-0B00-00008A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35" name="Shape 3435">
                  <a:extLst>
                    <a:ext uri="{FF2B5EF4-FFF2-40B4-BE49-F238E27FC236}">
                      <a16:creationId xmlns:a16="http://schemas.microsoft.com/office/drawing/2014/main" id="{00000000-0008-0000-0B00-00008B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36" name="Shape 3436">
                  <a:extLst>
                    <a:ext uri="{FF2B5EF4-FFF2-40B4-BE49-F238E27FC236}">
                      <a16:creationId xmlns:a16="http://schemas.microsoft.com/office/drawing/2014/main" id="{00000000-0008-0000-0B00-00008C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108</xdr:row>
      <xdr:rowOff>28575</xdr:rowOff>
    </xdr:from>
    <xdr:ext cx="438150" cy="352425"/>
    <xdr:sp macro="" textlink="">
      <xdr:nvSpPr>
        <xdr:cNvPr id="4237" name="Shape 1997">
          <a:extLst>
            <a:ext uri="{FF2B5EF4-FFF2-40B4-BE49-F238E27FC236}">
              <a16:creationId xmlns:a16="http://schemas.microsoft.com/office/drawing/2014/main" id="{00000000-0008-0000-0B00-00008D10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108</xdr:row>
      <xdr:rowOff>28575</xdr:rowOff>
    </xdr:from>
    <xdr:ext cx="438150" cy="352425"/>
    <xdr:sp macro="" textlink="">
      <xdr:nvSpPr>
        <xdr:cNvPr id="4238" name="Shape 1997">
          <a:extLst>
            <a:ext uri="{FF2B5EF4-FFF2-40B4-BE49-F238E27FC236}">
              <a16:creationId xmlns:a16="http://schemas.microsoft.com/office/drawing/2014/main" id="{00000000-0008-0000-0B00-00008E10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108</xdr:row>
      <xdr:rowOff>28575</xdr:rowOff>
    </xdr:from>
    <xdr:ext cx="438150" cy="352425"/>
    <xdr:sp macro="" textlink="">
      <xdr:nvSpPr>
        <xdr:cNvPr id="4239" name="Shape 1997">
          <a:extLst>
            <a:ext uri="{FF2B5EF4-FFF2-40B4-BE49-F238E27FC236}">
              <a16:creationId xmlns:a16="http://schemas.microsoft.com/office/drawing/2014/main" id="{00000000-0008-0000-0B00-00008F10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108</xdr:row>
      <xdr:rowOff>28575</xdr:rowOff>
    </xdr:from>
    <xdr:ext cx="438150" cy="352425"/>
    <xdr:sp macro="" textlink="">
      <xdr:nvSpPr>
        <xdr:cNvPr id="4240" name="Shape 1997">
          <a:extLst>
            <a:ext uri="{FF2B5EF4-FFF2-40B4-BE49-F238E27FC236}">
              <a16:creationId xmlns:a16="http://schemas.microsoft.com/office/drawing/2014/main" id="{00000000-0008-0000-0B00-00009010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108</xdr:row>
      <xdr:rowOff>28575</xdr:rowOff>
    </xdr:from>
    <xdr:ext cx="438150" cy="352425"/>
    <xdr:sp macro="" textlink="">
      <xdr:nvSpPr>
        <xdr:cNvPr id="4241" name="Shape 1997">
          <a:extLst>
            <a:ext uri="{FF2B5EF4-FFF2-40B4-BE49-F238E27FC236}">
              <a16:creationId xmlns:a16="http://schemas.microsoft.com/office/drawing/2014/main" id="{00000000-0008-0000-0B00-00009110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108</xdr:row>
      <xdr:rowOff>28575</xdr:rowOff>
    </xdr:from>
    <xdr:ext cx="438150" cy="352425"/>
    <xdr:sp macro="" textlink="">
      <xdr:nvSpPr>
        <xdr:cNvPr id="4242" name="Shape 1997">
          <a:extLst>
            <a:ext uri="{FF2B5EF4-FFF2-40B4-BE49-F238E27FC236}">
              <a16:creationId xmlns:a16="http://schemas.microsoft.com/office/drawing/2014/main" id="{00000000-0008-0000-0B00-00009210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108</xdr:row>
      <xdr:rowOff>28575</xdr:rowOff>
    </xdr:from>
    <xdr:ext cx="438150" cy="352425"/>
    <xdr:sp macro="" textlink="">
      <xdr:nvSpPr>
        <xdr:cNvPr id="4243" name="Shape 1997">
          <a:extLst>
            <a:ext uri="{FF2B5EF4-FFF2-40B4-BE49-F238E27FC236}">
              <a16:creationId xmlns:a16="http://schemas.microsoft.com/office/drawing/2014/main" id="{00000000-0008-0000-0B00-00009310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108</xdr:row>
      <xdr:rowOff>28575</xdr:rowOff>
    </xdr:from>
    <xdr:ext cx="438150" cy="352425"/>
    <xdr:sp macro="" textlink="">
      <xdr:nvSpPr>
        <xdr:cNvPr id="4244" name="Shape 1997">
          <a:extLst>
            <a:ext uri="{FF2B5EF4-FFF2-40B4-BE49-F238E27FC236}">
              <a16:creationId xmlns:a16="http://schemas.microsoft.com/office/drawing/2014/main" id="{00000000-0008-0000-0B00-00009410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108</xdr:row>
      <xdr:rowOff>28575</xdr:rowOff>
    </xdr:from>
    <xdr:ext cx="438150" cy="352425"/>
    <xdr:sp macro="" textlink="">
      <xdr:nvSpPr>
        <xdr:cNvPr id="4245" name="Shape 1997">
          <a:extLst>
            <a:ext uri="{FF2B5EF4-FFF2-40B4-BE49-F238E27FC236}">
              <a16:creationId xmlns:a16="http://schemas.microsoft.com/office/drawing/2014/main" id="{00000000-0008-0000-0B00-00009510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108</xdr:row>
      <xdr:rowOff>28575</xdr:rowOff>
    </xdr:from>
    <xdr:ext cx="438150" cy="352425"/>
    <xdr:sp macro="" textlink="">
      <xdr:nvSpPr>
        <xdr:cNvPr id="4246" name="Shape 1997">
          <a:extLst>
            <a:ext uri="{FF2B5EF4-FFF2-40B4-BE49-F238E27FC236}">
              <a16:creationId xmlns:a16="http://schemas.microsoft.com/office/drawing/2014/main" id="{00000000-0008-0000-0B00-00009610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108</xdr:row>
      <xdr:rowOff>28575</xdr:rowOff>
    </xdr:from>
    <xdr:ext cx="438150" cy="352425"/>
    <xdr:sp macro="" textlink="">
      <xdr:nvSpPr>
        <xdr:cNvPr id="4247" name="Shape 1997">
          <a:extLst>
            <a:ext uri="{FF2B5EF4-FFF2-40B4-BE49-F238E27FC236}">
              <a16:creationId xmlns:a16="http://schemas.microsoft.com/office/drawing/2014/main" id="{00000000-0008-0000-0B00-00009710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108</xdr:row>
      <xdr:rowOff>28575</xdr:rowOff>
    </xdr:from>
    <xdr:ext cx="438150" cy="352425"/>
    <xdr:sp macro="" textlink="">
      <xdr:nvSpPr>
        <xdr:cNvPr id="4248" name="Shape 1997">
          <a:extLst>
            <a:ext uri="{FF2B5EF4-FFF2-40B4-BE49-F238E27FC236}">
              <a16:creationId xmlns:a16="http://schemas.microsoft.com/office/drawing/2014/main" id="{00000000-0008-0000-0B00-00009810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108</xdr:row>
      <xdr:rowOff>28575</xdr:rowOff>
    </xdr:from>
    <xdr:ext cx="438150" cy="352425"/>
    <xdr:sp macro="" textlink="">
      <xdr:nvSpPr>
        <xdr:cNvPr id="4249" name="Shape 1997">
          <a:extLst>
            <a:ext uri="{FF2B5EF4-FFF2-40B4-BE49-F238E27FC236}">
              <a16:creationId xmlns:a16="http://schemas.microsoft.com/office/drawing/2014/main" id="{00000000-0008-0000-0B00-00009910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108</xdr:row>
      <xdr:rowOff>28575</xdr:rowOff>
    </xdr:from>
    <xdr:ext cx="438150" cy="352425"/>
    <xdr:sp macro="" textlink="">
      <xdr:nvSpPr>
        <xdr:cNvPr id="4250" name="Shape 1997">
          <a:extLst>
            <a:ext uri="{FF2B5EF4-FFF2-40B4-BE49-F238E27FC236}">
              <a16:creationId xmlns:a16="http://schemas.microsoft.com/office/drawing/2014/main" id="{00000000-0008-0000-0B00-00009A10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108</xdr:row>
      <xdr:rowOff>28575</xdr:rowOff>
    </xdr:from>
    <xdr:ext cx="438150" cy="352425"/>
    <xdr:sp macro="" textlink="">
      <xdr:nvSpPr>
        <xdr:cNvPr id="4251" name="Shape 1997">
          <a:extLst>
            <a:ext uri="{FF2B5EF4-FFF2-40B4-BE49-F238E27FC236}">
              <a16:creationId xmlns:a16="http://schemas.microsoft.com/office/drawing/2014/main" id="{00000000-0008-0000-0B00-00009B10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108</xdr:row>
      <xdr:rowOff>28575</xdr:rowOff>
    </xdr:from>
    <xdr:ext cx="438150" cy="352425"/>
    <xdr:sp macro="" textlink="">
      <xdr:nvSpPr>
        <xdr:cNvPr id="4252" name="Shape 1997">
          <a:extLst>
            <a:ext uri="{FF2B5EF4-FFF2-40B4-BE49-F238E27FC236}">
              <a16:creationId xmlns:a16="http://schemas.microsoft.com/office/drawing/2014/main" id="{00000000-0008-0000-0B00-00009C10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108</xdr:row>
      <xdr:rowOff>28575</xdr:rowOff>
    </xdr:from>
    <xdr:ext cx="438150" cy="352425"/>
    <xdr:sp macro="" textlink="">
      <xdr:nvSpPr>
        <xdr:cNvPr id="4253" name="Shape 1997">
          <a:extLst>
            <a:ext uri="{FF2B5EF4-FFF2-40B4-BE49-F238E27FC236}">
              <a16:creationId xmlns:a16="http://schemas.microsoft.com/office/drawing/2014/main" id="{00000000-0008-0000-0B00-00009D10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108</xdr:row>
      <xdr:rowOff>28575</xdr:rowOff>
    </xdr:from>
    <xdr:ext cx="438150" cy="352425"/>
    <xdr:sp macro="" textlink="">
      <xdr:nvSpPr>
        <xdr:cNvPr id="4254" name="Shape 1997">
          <a:extLst>
            <a:ext uri="{FF2B5EF4-FFF2-40B4-BE49-F238E27FC236}">
              <a16:creationId xmlns:a16="http://schemas.microsoft.com/office/drawing/2014/main" id="{00000000-0008-0000-0B00-00009E10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108</xdr:row>
      <xdr:rowOff>28575</xdr:rowOff>
    </xdr:from>
    <xdr:ext cx="438150" cy="352425"/>
    <xdr:sp macro="" textlink="">
      <xdr:nvSpPr>
        <xdr:cNvPr id="4255" name="Shape 1997">
          <a:extLst>
            <a:ext uri="{FF2B5EF4-FFF2-40B4-BE49-F238E27FC236}">
              <a16:creationId xmlns:a16="http://schemas.microsoft.com/office/drawing/2014/main" id="{00000000-0008-0000-0B00-00009F10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108</xdr:row>
      <xdr:rowOff>28575</xdr:rowOff>
    </xdr:from>
    <xdr:ext cx="438150" cy="352425"/>
    <xdr:sp macro="" textlink="">
      <xdr:nvSpPr>
        <xdr:cNvPr id="4256" name="Shape 1997">
          <a:extLst>
            <a:ext uri="{FF2B5EF4-FFF2-40B4-BE49-F238E27FC236}">
              <a16:creationId xmlns:a16="http://schemas.microsoft.com/office/drawing/2014/main" id="{00000000-0008-0000-0B00-0000A010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257" name="Shape 2">
          <a:extLst>
            <a:ext uri="{FF2B5EF4-FFF2-40B4-BE49-F238E27FC236}">
              <a16:creationId xmlns:a16="http://schemas.microsoft.com/office/drawing/2014/main" id="{00000000-0008-0000-0B00-0000A110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4258" name="Shape 3437">
            <a:extLst>
              <a:ext uri="{FF2B5EF4-FFF2-40B4-BE49-F238E27FC236}">
                <a16:creationId xmlns:a16="http://schemas.microsoft.com/office/drawing/2014/main" id="{00000000-0008-0000-0B00-0000A21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259" name="Shape 6">
              <a:extLst>
                <a:ext uri="{FF2B5EF4-FFF2-40B4-BE49-F238E27FC236}">
                  <a16:creationId xmlns:a16="http://schemas.microsoft.com/office/drawing/2014/main" id="{00000000-0008-0000-0B00-0000A3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260" name="Shape 3438">
              <a:extLst>
                <a:ext uri="{FF2B5EF4-FFF2-40B4-BE49-F238E27FC236}">
                  <a16:creationId xmlns:a16="http://schemas.microsoft.com/office/drawing/2014/main" id="{00000000-0008-0000-0B00-0000A41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261" name="Shape 3439">
                <a:extLst>
                  <a:ext uri="{FF2B5EF4-FFF2-40B4-BE49-F238E27FC236}">
                    <a16:creationId xmlns:a16="http://schemas.microsoft.com/office/drawing/2014/main" id="{00000000-0008-0000-0B00-0000A5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62" name="Shape 3440">
                <a:extLst>
                  <a:ext uri="{FF2B5EF4-FFF2-40B4-BE49-F238E27FC236}">
                    <a16:creationId xmlns:a16="http://schemas.microsoft.com/office/drawing/2014/main" id="{00000000-0008-0000-0B00-0000A61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263" name="Shape 3441">
                  <a:extLst>
                    <a:ext uri="{FF2B5EF4-FFF2-40B4-BE49-F238E27FC236}">
                      <a16:creationId xmlns:a16="http://schemas.microsoft.com/office/drawing/2014/main" id="{00000000-0008-0000-0B00-0000A7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264" name="Shape 3442">
                  <a:extLst>
                    <a:ext uri="{FF2B5EF4-FFF2-40B4-BE49-F238E27FC236}">
                      <a16:creationId xmlns:a16="http://schemas.microsoft.com/office/drawing/2014/main" id="{00000000-0008-0000-0B00-0000A8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65" name="Shape 3443">
                  <a:extLst>
                    <a:ext uri="{FF2B5EF4-FFF2-40B4-BE49-F238E27FC236}">
                      <a16:creationId xmlns:a16="http://schemas.microsoft.com/office/drawing/2014/main" id="{00000000-0008-0000-0B00-0000A9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66" name="Shape 3444">
                  <a:extLst>
                    <a:ext uri="{FF2B5EF4-FFF2-40B4-BE49-F238E27FC236}">
                      <a16:creationId xmlns:a16="http://schemas.microsoft.com/office/drawing/2014/main" id="{00000000-0008-0000-0B00-0000AA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67" name="Shape 3445">
                  <a:extLst>
                    <a:ext uri="{FF2B5EF4-FFF2-40B4-BE49-F238E27FC236}">
                      <a16:creationId xmlns:a16="http://schemas.microsoft.com/office/drawing/2014/main" id="{00000000-0008-0000-0B00-0000AB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68" name="Shape 3446">
                  <a:extLst>
                    <a:ext uri="{FF2B5EF4-FFF2-40B4-BE49-F238E27FC236}">
                      <a16:creationId xmlns:a16="http://schemas.microsoft.com/office/drawing/2014/main" id="{00000000-0008-0000-0B00-0000AC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69" name="Shape 3447">
                  <a:extLst>
                    <a:ext uri="{FF2B5EF4-FFF2-40B4-BE49-F238E27FC236}">
                      <a16:creationId xmlns:a16="http://schemas.microsoft.com/office/drawing/2014/main" id="{00000000-0008-0000-0B00-0000AD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270" name="Shape 2">
          <a:extLst>
            <a:ext uri="{FF2B5EF4-FFF2-40B4-BE49-F238E27FC236}">
              <a16:creationId xmlns:a16="http://schemas.microsoft.com/office/drawing/2014/main" id="{00000000-0008-0000-0B00-0000AE10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4271" name="Shape 3448">
            <a:extLst>
              <a:ext uri="{FF2B5EF4-FFF2-40B4-BE49-F238E27FC236}">
                <a16:creationId xmlns:a16="http://schemas.microsoft.com/office/drawing/2014/main" id="{00000000-0008-0000-0B00-0000AF1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272" name="Shape 6">
              <a:extLst>
                <a:ext uri="{FF2B5EF4-FFF2-40B4-BE49-F238E27FC236}">
                  <a16:creationId xmlns:a16="http://schemas.microsoft.com/office/drawing/2014/main" id="{00000000-0008-0000-0B00-0000B0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273" name="Shape 3449">
              <a:extLst>
                <a:ext uri="{FF2B5EF4-FFF2-40B4-BE49-F238E27FC236}">
                  <a16:creationId xmlns:a16="http://schemas.microsoft.com/office/drawing/2014/main" id="{00000000-0008-0000-0B00-0000B11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274" name="Shape 3450">
                <a:extLst>
                  <a:ext uri="{FF2B5EF4-FFF2-40B4-BE49-F238E27FC236}">
                    <a16:creationId xmlns:a16="http://schemas.microsoft.com/office/drawing/2014/main" id="{00000000-0008-0000-0B00-0000B2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75" name="Shape 3451">
                <a:extLst>
                  <a:ext uri="{FF2B5EF4-FFF2-40B4-BE49-F238E27FC236}">
                    <a16:creationId xmlns:a16="http://schemas.microsoft.com/office/drawing/2014/main" id="{00000000-0008-0000-0B00-0000B31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4276" name="Shape 3452">
                  <a:extLst>
                    <a:ext uri="{FF2B5EF4-FFF2-40B4-BE49-F238E27FC236}">
                      <a16:creationId xmlns:a16="http://schemas.microsoft.com/office/drawing/2014/main" id="{00000000-0008-0000-0B00-0000B4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277" name="Shape 3453">
                  <a:extLst>
                    <a:ext uri="{FF2B5EF4-FFF2-40B4-BE49-F238E27FC236}">
                      <a16:creationId xmlns:a16="http://schemas.microsoft.com/office/drawing/2014/main" id="{00000000-0008-0000-0B00-0000B5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78" name="Shape 3454">
                  <a:extLst>
                    <a:ext uri="{FF2B5EF4-FFF2-40B4-BE49-F238E27FC236}">
                      <a16:creationId xmlns:a16="http://schemas.microsoft.com/office/drawing/2014/main" id="{00000000-0008-0000-0B00-0000B6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79" name="Shape 3455">
                  <a:extLst>
                    <a:ext uri="{FF2B5EF4-FFF2-40B4-BE49-F238E27FC236}">
                      <a16:creationId xmlns:a16="http://schemas.microsoft.com/office/drawing/2014/main" id="{00000000-0008-0000-0B00-0000B7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80" name="Shape 3456">
                  <a:extLst>
                    <a:ext uri="{FF2B5EF4-FFF2-40B4-BE49-F238E27FC236}">
                      <a16:creationId xmlns:a16="http://schemas.microsoft.com/office/drawing/2014/main" id="{00000000-0008-0000-0B00-0000B8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81" name="Shape 3457">
                  <a:extLst>
                    <a:ext uri="{FF2B5EF4-FFF2-40B4-BE49-F238E27FC236}">
                      <a16:creationId xmlns:a16="http://schemas.microsoft.com/office/drawing/2014/main" id="{00000000-0008-0000-0B00-0000B9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82" name="Shape 3458">
                  <a:extLst>
                    <a:ext uri="{FF2B5EF4-FFF2-40B4-BE49-F238E27FC236}">
                      <a16:creationId xmlns:a16="http://schemas.microsoft.com/office/drawing/2014/main" id="{00000000-0008-0000-0B00-0000BA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133350</xdr:rowOff>
    </xdr:from>
    <xdr:ext cx="0" cy="161925"/>
    <xdr:grpSp>
      <xdr:nvGrpSpPr>
        <xdr:cNvPr id="4283" name="Shape 2">
          <a:extLst>
            <a:ext uri="{FF2B5EF4-FFF2-40B4-BE49-F238E27FC236}">
              <a16:creationId xmlns:a16="http://schemas.microsoft.com/office/drawing/2014/main" id="{00000000-0008-0000-0B00-0000BB100000}"/>
            </a:ext>
          </a:extLst>
        </xdr:cNvPr>
        <xdr:cNvGrpSpPr/>
      </xdr:nvGrpSpPr>
      <xdr:grpSpPr>
        <a:xfrm>
          <a:off x="2466975" y="26260425"/>
          <a:ext cx="0" cy="161925"/>
          <a:chOff x="5346000" y="3699038"/>
          <a:chExt cx="0" cy="161925"/>
        </a:xfrm>
      </xdr:grpSpPr>
      <xdr:grpSp>
        <xdr:nvGrpSpPr>
          <xdr:cNvPr id="4284" name="Shape 3459">
            <a:extLst>
              <a:ext uri="{FF2B5EF4-FFF2-40B4-BE49-F238E27FC236}">
                <a16:creationId xmlns:a16="http://schemas.microsoft.com/office/drawing/2014/main" id="{00000000-0008-0000-0B00-0000BC1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285" name="Shape 6">
              <a:extLst>
                <a:ext uri="{FF2B5EF4-FFF2-40B4-BE49-F238E27FC236}">
                  <a16:creationId xmlns:a16="http://schemas.microsoft.com/office/drawing/2014/main" id="{00000000-0008-0000-0B00-0000BD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286" name="Shape 3460">
              <a:extLst>
                <a:ext uri="{FF2B5EF4-FFF2-40B4-BE49-F238E27FC236}">
                  <a16:creationId xmlns:a16="http://schemas.microsoft.com/office/drawing/2014/main" id="{00000000-0008-0000-0B00-0000BE1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287" name="Shape 3461">
                <a:extLst>
                  <a:ext uri="{FF2B5EF4-FFF2-40B4-BE49-F238E27FC236}">
                    <a16:creationId xmlns:a16="http://schemas.microsoft.com/office/drawing/2014/main" id="{00000000-0008-0000-0B00-0000BF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88" name="Shape 3462">
                <a:extLst>
                  <a:ext uri="{FF2B5EF4-FFF2-40B4-BE49-F238E27FC236}">
                    <a16:creationId xmlns:a16="http://schemas.microsoft.com/office/drawing/2014/main" id="{00000000-0008-0000-0B00-0000C01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4289" name="Shape 3463">
                  <a:extLst>
                    <a:ext uri="{FF2B5EF4-FFF2-40B4-BE49-F238E27FC236}">
                      <a16:creationId xmlns:a16="http://schemas.microsoft.com/office/drawing/2014/main" id="{00000000-0008-0000-0B00-0000C1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290" name="Shape 3464">
                  <a:extLst>
                    <a:ext uri="{FF2B5EF4-FFF2-40B4-BE49-F238E27FC236}">
                      <a16:creationId xmlns:a16="http://schemas.microsoft.com/office/drawing/2014/main" id="{00000000-0008-0000-0B00-0000C2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91" name="Shape 3465">
                  <a:extLst>
                    <a:ext uri="{FF2B5EF4-FFF2-40B4-BE49-F238E27FC236}">
                      <a16:creationId xmlns:a16="http://schemas.microsoft.com/office/drawing/2014/main" id="{00000000-0008-0000-0B00-0000C3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92" name="Shape 3466">
                  <a:extLst>
                    <a:ext uri="{FF2B5EF4-FFF2-40B4-BE49-F238E27FC236}">
                      <a16:creationId xmlns:a16="http://schemas.microsoft.com/office/drawing/2014/main" id="{00000000-0008-0000-0B00-0000C4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93" name="Shape 3467">
                  <a:extLst>
                    <a:ext uri="{FF2B5EF4-FFF2-40B4-BE49-F238E27FC236}">
                      <a16:creationId xmlns:a16="http://schemas.microsoft.com/office/drawing/2014/main" id="{00000000-0008-0000-0B00-0000C5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94" name="Shape 3468">
                  <a:extLst>
                    <a:ext uri="{FF2B5EF4-FFF2-40B4-BE49-F238E27FC236}">
                      <a16:creationId xmlns:a16="http://schemas.microsoft.com/office/drawing/2014/main" id="{00000000-0008-0000-0B00-0000C6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95" name="Shape 3469">
                  <a:extLst>
                    <a:ext uri="{FF2B5EF4-FFF2-40B4-BE49-F238E27FC236}">
                      <a16:creationId xmlns:a16="http://schemas.microsoft.com/office/drawing/2014/main" id="{00000000-0008-0000-0B00-0000C7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133350</xdr:rowOff>
    </xdr:from>
    <xdr:ext cx="0" cy="171450"/>
    <xdr:grpSp>
      <xdr:nvGrpSpPr>
        <xdr:cNvPr id="4296" name="Shape 2">
          <a:extLst>
            <a:ext uri="{FF2B5EF4-FFF2-40B4-BE49-F238E27FC236}">
              <a16:creationId xmlns:a16="http://schemas.microsoft.com/office/drawing/2014/main" id="{00000000-0008-0000-0B00-0000C8100000}"/>
            </a:ext>
          </a:extLst>
        </xdr:cNvPr>
        <xdr:cNvGrpSpPr/>
      </xdr:nvGrpSpPr>
      <xdr:grpSpPr>
        <a:xfrm>
          <a:off x="2466975" y="26260425"/>
          <a:ext cx="0" cy="171450"/>
          <a:chOff x="5346000" y="3694275"/>
          <a:chExt cx="0" cy="171450"/>
        </a:xfrm>
      </xdr:grpSpPr>
      <xdr:grpSp>
        <xdr:nvGrpSpPr>
          <xdr:cNvPr id="4297" name="Shape 3470">
            <a:extLst>
              <a:ext uri="{FF2B5EF4-FFF2-40B4-BE49-F238E27FC236}">
                <a16:creationId xmlns:a16="http://schemas.microsoft.com/office/drawing/2014/main" id="{00000000-0008-0000-0B00-0000C910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4298" name="Shape 6">
              <a:extLst>
                <a:ext uri="{FF2B5EF4-FFF2-40B4-BE49-F238E27FC236}">
                  <a16:creationId xmlns:a16="http://schemas.microsoft.com/office/drawing/2014/main" id="{00000000-0008-0000-0B00-0000CA10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299" name="Shape 3471">
              <a:extLst>
                <a:ext uri="{FF2B5EF4-FFF2-40B4-BE49-F238E27FC236}">
                  <a16:creationId xmlns:a16="http://schemas.microsoft.com/office/drawing/2014/main" id="{00000000-0008-0000-0B00-0000CB10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4300" name="Shape 3472">
                <a:extLst>
                  <a:ext uri="{FF2B5EF4-FFF2-40B4-BE49-F238E27FC236}">
                    <a16:creationId xmlns:a16="http://schemas.microsoft.com/office/drawing/2014/main" id="{00000000-0008-0000-0B00-0000CC10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301" name="Shape 3473">
                <a:extLst>
                  <a:ext uri="{FF2B5EF4-FFF2-40B4-BE49-F238E27FC236}">
                    <a16:creationId xmlns:a16="http://schemas.microsoft.com/office/drawing/2014/main" id="{00000000-0008-0000-0B00-0000CD10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4302" name="Shape 3474">
                  <a:extLst>
                    <a:ext uri="{FF2B5EF4-FFF2-40B4-BE49-F238E27FC236}">
                      <a16:creationId xmlns:a16="http://schemas.microsoft.com/office/drawing/2014/main" id="{00000000-0008-0000-0B00-0000CE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303" name="Shape 3475">
                  <a:extLst>
                    <a:ext uri="{FF2B5EF4-FFF2-40B4-BE49-F238E27FC236}">
                      <a16:creationId xmlns:a16="http://schemas.microsoft.com/office/drawing/2014/main" id="{00000000-0008-0000-0B00-0000CF1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04" name="Shape 3476">
                  <a:extLst>
                    <a:ext uri="{FF2B5EF4-FFF2-40B4-BE49-F238E27FC236}">
                      <a16:creationId xmlns:a16="http://schemas.microsoft.com/office/drawing/2014/main" id="{00000000-0008-0000-0B00-0000D01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05" name="Shape 3477">
                  <a:extLst>
                    <a:ext uri="{FF2B5EF4-FFF2-40B4-BE49-F238E27FC236}">
                      <a16:creationId xmlns:a16="http://schemas.microsoft.com/office/drawing/2014/main" id="{00000000-0008-0000-0B00-0000D11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06" name="Shape 3478">
                  <a:extLst>
                    <a:ext uri="{FF2B5EF4-FFF2-40B4-BE49-F238E27FC236}">
                      <a16:creationId xmlns:a16="http://schemas.microsoft.com/office/drawing/2014/main" id="{00000000-0008-0000-0B00-0000D21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07" name="Shape 3479">
                  <a:extLst>
                    <a:ext uri="{FF2B5EF4-FFF2-40B4-BE49-F238E27FC236}">
                      <a16:creationId xmlns:a16="http://schemas.microsoft.com/office/drawing/2014/main" id="{00000000-0008-0000-0B00-0000D31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08" name="Shape 3480">
                  <a:extLst>
                    <a:ext uri="{FF2B5EF4-FFF2-40B4-BE49-F238E27FC236}">
                      <a16:creationId xmlns:a16="http://schemas.microsoft.com/office/drawing/2014/main" id="{00000000-0008-0000-0B00-0000D41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309" name="Shape 2">
          <a:extLst>
            <a:ext uri="{FF2B5EF4-FFF2-40B4-BE49-F238E27FC236}">
              <a16:creationId xmlns:a16="http://schemas.microsoft.com/office/drawing/2014/main" id="{00000000-0008-0000-0B00-0000D510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4310" name="Shape 3481">
            <a:extLst>
              <a:ext uri="{FF2B5EF4-FFF2-40B4-BE49-F238E27FC236}">
                <a16:creationId xmlns:a16="http://schemas.microsoft.com/office/drawing/2014/main" id="{00000000-0008-0000-0B00-0000D61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311" name="Shape 6">
              <a:extLst>
                <a:ext uri="{FF2B5EF4-FFF2-40B4-BE49-F238E27FC236}">
                  <a16:creationId xmlns:a16="http://schemas.microsoft.com/office/drawing/2014/main" id="{00000000-0008-0000-0B00-0000D7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12" name="Shape 3482">
              <a:extLst>
                <a:ext uri="{FF2B5EF4-FFF2-40B4-BE49-F238E27FC236}">
                  <a16:creationId xmlns:a16="http://schemas.microsoft.com/office/drawing/2014/main" id="{00000000-0008-0000-0B00-0000D81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313" name="Shape 3483">
                <a:extLst>
                  <a:ext uri="{FF2B5EF4-FFF2-40B4-BE49-F238E27FC236}">
                    <a16:creationId xmlns:a16="http://schemas.microsoft.com/office/drawing/2014/main" id="{00000000-0008-0000-0B00-0000D9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314" name="Shape 3484">
                <a:extLst>
                  <a:ext uri="{FF2B5EF4-FFF2-40B4-BE49-F238E27FC236}">
                    <a16:creationId xmlns:a16="http://schemas.microsoft.com/office/drawing/2014/main" id="{00000000-0008-0000-0B00-0000DA1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315" name="Shape 3485">
                  <a:extLst>
                    <a:ext uri="{FF2B5EF4-FFF2-40B4-BE49-F238E27FC236}">
                      <a16:creationId xmlns:a16="http://schemas.microsoft.com/office/drawing/2014/main" id="{00000000-0008-0000-0B00-0000DB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316" name="Shape 3486">
                  <a:extLst>
                    <a:ext uri="{FF2B5EF4-FFF2-40B4-BE49-F238E27FC236}">
                      <a16:creationId xmlns:a16="http://schemas.microsoft.com/office/drawing/2014/main" id="{00000000-0008-0000-0B00-0000DC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17" name="Shape 3487">
                  <a:extLst>
                    <a:ext uri="{FF2B5EF4-FFF2-40B4-BE49-F238E27FC236}">
                      <a16:creationId xmlns:a16="http://schemas.microsoft.com/office/drawing/2014/main" id="{00000000-0008-0000-0B00-0000DD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18" name="Shape 3488">
                  <a:extLst>
                    <a:ext uri="{FF2B5EF4-FFF2-40B4-BE49-F238E27FC236}">
                      <a16:creationId xmlns:a16="http://schemas.microsoft.com/office/drawing/2014/main" id="{00000000-0008-0000-0B00-0000DE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19" name="Shape 3489">
                  <a:extLst>
                    <a:ext uri="{FF2B5EF4-FFF2-40B4-BE49-F238E27FC236}">
                      <a16:creationId xmlns:a16="http://schemas.microsoft.com/office/drawing/2014/main" id="{00000000-0008-0000-0B00-0000DF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20" name="Shape 3490">
                  <a:extLst>
                    <a:ext uri="{FF2B5EF4-FFF2-40B4-BE49-F238E27FC236}">
                      <a16:creationId xmlns:a16="http://schemas.microsoft.com/office/drawing/2014/main" id="{00000000-0008-0000-0B00-0000E0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21" name="Shape 3491">
                  <a:extLst>
                    <a:ext uri="{FF2B5EF4-FFF2-40B4-BE49-F238E27FC236}">
                      <a16:creationId xmlns:a16="http://schemas.microsoft.com/office/drawing/2014/main" id="{00000000-0008-0000-0B00-0000E1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322" name="Shape 2">
          <a:extLst>
            <a:ext uri="{FF2B5EF4-FFF2-40B4-BE49-F238E27FC236}">
              <a16:creationId xmlns:a16="http://schemas.microsoft.com/office/drawing/2014/main" id="{00000000-0008-0000-0B00-0000E210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4323" name="Shape 3492">
            <a:extLst>
              <a:ext uri="{FF2B5EF4-FFF2-40B4-BE49-F238E27FC236}">
                <a16:creationId xmlns:a16="http://schemas.microsoft.com/office/drawing/2014/main" id="{00000000-0008-0000-0B00-0000E31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324" name="Shape 6">
              <a:extLst>
                <a:ext uri="{FF2B5EF4-FFF2-40B4-BE49-F238E27FC236}">
                  <a16:creationId xmlns:a16="http://schemas.microsoft.com/office/drawing/2014/main" id="{00000000-0008-0000-0B00-0000E4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25" name="Shape 3493">
              <a:extLst>
                <a:ext uri="{FF2B5EF4-FFF2-40B4-BE49-F238E27FC236}">
                  <a16:creationId xmlns:a16="http://schemas.microsoft.com/office/drawing/2014/main" id="{00000000-0008-0000-0B00-0000E51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326" name="Shape 3494">
                <a:extLst>
                  <a:ext uri="{FF2B5EF4-FFF2-40B4-BE49-F238E27FC236}">
                    <a16:creationId xmlns:a16="http://schemas.microsoft.com/office/drawing/2014/main" id="{00000000-0008-0000-0B00-0000E6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327" name="Shape 3495">
                <a:extLst>
                  <a:ext uri="{FF2B5EF4-FFF2-40B4-BE49-F238E27FC236}">
                    <a16:creationId xmlns:a16="http://schemas.microsoft.com/office/drawing/2014/main" id="{00000000-0008-0000-0B00-0000E71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328" name="Shape 3496">
                  <a:extLst>
                    <a:ext uri="{FF2B5EF4-FFF2-40B4-BE49-F238E27FC236}">
                      <a16:creationId xmlns:a16="http://schemas.microsoft.com/office/drawing/2014/main" id="{00000000-0008-0000-0B00-0000E8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329" name="Shape 3497">
                  <a:extLst>
                    <a:ext uri="{FF2B5EF4-FFF2-40B4-BE49-F238E27FC236}">
                      <a16:creationId xmlns:a16="http://schemas.microsoft.com/office/drawing/2014/main" id="{00000000-0008-0000-0B00-0000E9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30" name="Shape 3498">
                  <a:extLst>
                    <a:ext uri="{FF2B5EF4-FFF2-40B4-BE49-F238E27FC236}">
                      <a16:creationId xmlns:a16="http://schemas.microsoft.com/office/drawing/2014/main" id="{00000000-0008-0000-0B00-0000EA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31" name="Shape 3499">
                  <a:extLst>
                    <a:ext uri="{FF2B5EF4-FFF2-40B4-BE49-F238E27FC236}">
                      <a16:creationId xmlns:a16="http://schemas.microsoft.com/office/drawing/2014/main" id="{00000000-0008-0000-0B00-0000EB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32" name="Shape 3500">
                  <a:extLst>
                    <a:ext uri="{FF2B5EF4-FFF2-40B4-BE49-F238E27FC236}">
                      <a16:creationId xmlns:a16="http://schemas.microsoft.com/office/drawing/2014/main" id="{00000000-0008-0000-0B00-0000EC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33" name="Shape 3501">
                  <a:extLst>
                    <a:ext uri="{FF2B5EF4-FFF2-40B4-BE49-F238E27FC236}">
                      <a16:creationId xmlns:a16="http://schemas.microsoft.com/office/drawing/2014/main" id="{00000000-0008-0000-0B00-0000ED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34" name="Shape 3502">
                  <a:extLst>
                    <a:ext uri="{FF2B5EF4-FFF2-40B4-BE49-F238E27FC236}">
                      <a16:creationId xmlns:a16="http://schemas.microsoft.com/office/drawing/2014/main" id="{00000000-0008-0000-0B00-0000EE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335" name="Shape 2">
          <a:extLst>
            <a:ext uri="{FF2B5EF4-FFF2-40B4-BE49-F238E27FC236}">
              <a16:creationId xmlns:a16="http://schemas.microsoft.com/office/drawing/2014/main" id="{00000000-0008-0000-0B00-0000EF10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4336" name="Shape 3503">
            <a:extLst>
              <a:ext uri="{FF2B5EF4-FFF2-40B4-BE49-F238E27FC236}">
                <a16:creationId xmlns:a16="http://schemas.microsoft.com/office/drawing/2014/main" id="{00000000-0008-0000-0B00-0000F01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337" name="Shape 6">
              <a:extLst>
                <a:ext uri="{FF2B5EF4-FFF2-40B4-BE49-F238E27FC236}">
                  <a16:creationId xmlns:a16="http://schemas.microsoft.com/office/drawing/2014/main" id="{00000000-0008-0000-0B00-0000F1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38" name="Shape 3504">
              <a:extLst>
                <a:ext uri="{FF2B5EF4-FFF2-40B4-BE49-F238E27FC236}">
                  <a16:creationId xmlns:a16="http://schemas.microsoft.com/office/drawing/2014/main" id="{00000000-0008-0000-0B00-0000F21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339" name="Shape 3505">
                <a:extLst>
                  <a:ext uri="{FF2B5EF4-FFF2-40B4-BE49-F238E27FC236}">
                    <a16:creationId xmlns:a16="http://schemas.microsoft.com/office/drawing/2014/main" id="{00000000-0008-0000-0B00-0000F3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340" name="Shape 3506">
                <a:extLst>
                  <a:ext uri="{FF2B5EF4-FFF2-40B4-BE49-F238E27FC236}">
                    <a16:creationId xmlns:a16="http://schemas.microsoft.com/office/drawing/2014/main" id="{00000000-0008-0000-0B00-0000F41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341" name="Shape 3507">
                  <a:extLst>
                    <a:ext uri="{FF2B5EF4-FFF2-40B4-BE49-F238E27FC236}">
                      <a16:creationId xmlns:a16="http://schemas.microsoft.com/office/drawing/2014/main" id="{00000000-0008-0000-0B00-0000F5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342" name="Shape 3508">
                  <a:extLst>
                    <a:ext uri="{FF2B5EF4-FFF2-40B4-BE49-F238E27FC236}">
                      <a16:creationId xmlns:a16="http://schemas.microsoft.com/office/drawing/2014/main" id="{00000000-0008-0000-0B00-0000F6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43" name="Shape 3509">
                  <a:extLst>
                    <a:ext uri="{FF2B5EF4-FFF2-40B4-BE49-F238E27FC236}">
                      <a16:creationId xmlns:a16="http://schemas.microsoft.com/office/drawing/2014/main" id="{00000000-0008-0000-0B00-0000F7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44" name="Shape 3510">
                  <a:extLst>
                    <a:ext uri="{FF2B5EF4-FFF2-40B4-BE49-F238E27FC236}">
                      <a16:creationId xmlns:a16="http://schemas.microsoft.com/office/drawing/2014/main" id="{00000000-0008-0000-0B00-0000F8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45" name="Shape 3511">
                  <a:extLst>
                    <a:ext uri="{FF2B5EF4-FFF2-40B4-BE49-F238E27FC236}">
                      <a16:creationId xmlns:a16="http://schemas.microsoft.com/office/drawing/2014/main" id="{00000000-0008-0000-0B00-0000F9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46" name="Shape 3512">
                  <a:extLst>
                    <a:ext uri="{FF2B5EF4-FFF2-40B4-BE49-F238E27FC236}">
                      <a16:creationId xmlns:a16="http://schemas.microsoft.com/office/drawing/2014/main" id="{00000000-0008-0000-0B00-0000FA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47" name="Shape 3513">
                  <a:extLst>
                    <a:ext uri="{FF2B5EF4-FFF2-40B4-BE49-F238E27FC236}">
                      <a16:creationId xmlns:a16="http://schemas.microsoft.com/office/drawing/2014/main" id="{00000000-0008-0000-0B00-0000FB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348" name="Shape 2">
          <a:extLst>
            <a:ext uri="{FF2B5EF4-FFF2-40B4-BE49-F238E27FC236}">
              <a16:creationId xmlns:a16="http://schemas.microsoft.com/office/drawing/2014/main" id="{00000000-0008-0000-0B00-0000FC10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4349" name="Shape 3514">
            <a:extLst>
              <a:ext uri="{FF2B5EF4-FFF2-40B4-BE49-F238E27FC236}">
                <a16:creationId xmlns:a16="http://schemas.microsoft.com/office/drawing/2014/main" id="{00000000-0008-0000-0B00-0000FD1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350" name="Shape 6">
              <a:extLst>
                <a:ext uri="{FF2B5EF4-FFF2-40B4-BE49-F238E27FC236}">
                  <a16:creationId xmlns:a16="http://schemas.microsoft.com/office/drawing/2014/main" id="{00000000-0008-0000-0B00-0000FE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51" name="Shape 3515">
              <a:extLst>
                <a:ext uri="{FF2B5EF4-FFF2-40B4-BE49-F238E27FC236}">
                  <a16:creationId xmlns:a16="http://schemas.microsoft.com/office/drawing/2014/main" id="{00000000-0008-0000-0B00-0000FF1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352" name="Shape 3516">
                <a:extLst>
                  <a:ext uri="{FF2B5EF4-FFF2-40B4-BE49-F238E27FC236}">
                    <a16:creationId xmlns:a16="http://schemas.microsoft.com/office/drawing/2014/main" id="{00000000-0008-0000-0B00-000000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353" name="Shape 3517">
                <a:extLst>
                  <a:ext uri="{FF2B5EF4-FFF2-40B4-BE49-F238E27FC236}">
                    <a16:creationId xmlns:a16="http://schemas.microsoft.com/office/drawing/2014/main" id="{00000000-0008-0000-0B00-0000011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354" name="Shape 3518">
                  <a:extLst>
                    <a:ext uri="{FF2B5EF4-FFF2-40B4-BE49-F238E27FC236}">
                      <a16:creationId xmlns:a16="http://schemas.microsoft.com/office/drawing/2014/main" id="{00000000-0008-0000-0B00-000002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355" name="Shape 3519">
                  <a:extLst>
                    <a:ext uri="{FF2B5EF4-FFF2-40B4-BE49-F238E27FC236}">
                      <a16:creationId xmlns:a16="http://schemas.microsoft.com/office/drawing/2014/main" id="{00000000-0008-0000-0B00-000003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56" name="Shape 3520">
                  <a:extLst>
                    <a:ext uri="{FF2B5EF4-FFF2-40B4-BE49-F238E27FC236}">
                      <a16:creationId xmlns:a16="http://schemas.microsoft.com/office/drawing/2014/main" id="{00000000-0008-0000-0B00-000004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57" name="Shape 3521">
                  <a:extLst>
                    <a:ext uri="{FF2B5EF4-FFF2-40B4-BE49-F238E27FC236}">
                      <a16:creationId xmlns:a16="http://schemas.microsoft.com/office/drawing/2014/main" id="{00000000-0008-0000-0B00-000005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58" name="Shape 3522">
                  <a:extLst>
                    <a:ext uri="{FF2B5EF4-FFF2-40B4-BE49-F238E27FC236}">
                      <a16:creationId xmlns:a16="http://schemas.microsoft.com/office/drawing/2014/main" id="{00000000-0008-0000-0B00-000006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59" name="Shape 3523">
                  <a:extLst>
                    <a:ext uri="{FF2B5EF4-FFF2-40B4-BE49-F238E27FC236}">
                      <a16:creationId xmlns:a16="http://schemas.microsoft.com/office/drawing/2014/main" id="{00000000-0008-0000-0B00-000007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60" name="Shape 3524">
                  <a:extLst>
                    <a:ext uri="{FF2B5EF4-FFF2-40B4-BE49-F238E27FC236}">
                      <a16:creationId xmlns:a16="http://schemas.microsoft.com/office/drawing/2014/main" id="{00000000-0008-0000-0B00-000008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361" name="Shape 2">
          <a:extLst>
            <a:ext uri="{FF2B5EF4-FFF2-40B4-BE49-F238E27FC236}">
              <a16:creationId xmlns:a16="http://schemas.microsoft.com/office/drawing/2014/main" id="{00000000-0008-0000-0B00-00000911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4362" name="Shape 3525">
            <a:extLst>
              <a:ext uri="{FF2B5EF4-FFF2-40B4-BE49-F238E27FC236}">
                <a16:creationId xmlns:a16="http://schemas.microsoft.com/office/drawing/2014/main" id="{00000000-0008-0000-0B00-00000A1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363" name="Shape 6">
              <a:extLst>
                <a:ext uri="{FF2B5EF4-FFF2-40B4-BE49-F238E27FC236}">
                  <a16:creationId xmlns:a16="http://schemas.microsoft.com/office/drawing/2014/main" id="{00000000-0008-0000-0B00-00000B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64" name="Shape 3526">
              <a:extLst>
                <a:ext uri="{FF2B5EF4-FFF2-40B4-BE49-F238E27FC236}">
                  <a16:creationId xmlns:a16="http://schemas.microsoft.com/office/drawing/2014/main" id="{00000000-0008-0000-0B00-00000C1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365" name="Shape 3527">
                <a:extLst>
                  <a:ext uri="{FF2B5EF4-FFF2-40B4-BE49-F238E27FC236}">
                    <a16:creationId xmlns:a16="http://schemas.microsoft.com/office/drawing/2014/main" id="{00000000-0008-0000-0B00-00000D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366" name="Shape 3528">
                <a:extLst>
                  <a:ext uri="{FF2B5EF4-FFF2-40B4-BE49-F238E27FC236}">
                    <a16:creationId xmlns:a16="http://schemas.microsoft.com/office/drawing/2014/main" id="{00000000-0008-0000-0B00-00000E1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367" name="Shape 3529">
                  <a:extLst>
                    <a:ext uri="{FF2B5EF4-FFF2-40B4-BE49-F238E27FC236}">
                      <a16:creationId xmlns:a16="http://schemas.microsoft.com/office/drawing/2014/main" id="{00000000-0008-0000-0B00-00000F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368" name="Shape 3530">
                  <a:extLst>
                    <a:ext uri="{FF2B5EF4-FFF2-40B4-BE49-F238E27FC236}">
                      <a16:creationId xmlns:a16="http://schemas.microsoft.com/office/drawing/2014/main" id="{00000000-0008-0000-0B00-000010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69" name="Shape 3531">
                  <a:extLst>
                    <a:ext uri="{FF2B5EF4-FFF2-40B4-BE49-F238E27FC236}">
                      <a16:creationId xmlns:a16="http://schemas.microsoft.com/office/drawing/2014/main" id="{00000000-0008-0000-0B00-000011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70" name="Shape 3532">
                  <a:extLst>
                    <a:ext uri="{FF2B5EF4-FFF2-40B4-BE49-F238E27FC236}">
                      <a16:creationId xmlns:a16="http://schemas.microsoft.com/office/drawing/2014/main" id="{00000000-0008-0000-0B00-000012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71" name="Shape 3533">
                  <a:extLst>
                    <a:ext uri="{FF2B5EF4-FFF2-40B4-BE49-F238E27FC236}">
                      <a16:creationId xmlns:a16="http://schemas.microsoft.com/office/drawing/2014/main" id="{00000000-0008-0000-0B00-000013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72" name="Shape 3534">
                  <a:extLst>
                    <a:ext uri="{FF2B5EF4-FFF2-40B4-BE49-F238E27FC236}">
                      <a16:creationId xmlns:a16="http://schemas.microsoft.com/office/drawing/2014/main" id="{00000000-0008-0000-0B00-000014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73" name="Shape 3535">
                  <a:extLst>
                    <a:ext uri="{FF2B5EF4-FFF2-40B4-BE49-F238E27FC236}">
                      <a16:creationId xmlns:a16="http://schemas.microsoft.com/office/drawing/2014/main" id="{00000000-0008-0000-0B00-000015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374" name="Shape 2">
          <a:extLst>
            <a:ext uri="{FF2B5EF4-FFF2-40B4-BE49-F238E27FC236}">
              <a16:creationId xmlns:a16="http://schemas.microsoft.com/office/drawing/2014/main" id="{00000000-0008-0000-0B00-00001611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4375" name="Shape 3536">
            <a:extLst>
              <a:ext uri="{FF2B5EF4-FFF2-40B4-BE49-F238E27FC236}">
                <a16:creationId xmlns:a16="http://schemas.microsoft.com/office/drawing/2014/main" id="{00000000-0008-0000-0B00-0000171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376" name="Shape 6">
              <a:extLst>
                <a:ext uri="{FF2B5EF4-FFF2-40B4-BE49-F238E27FC236}">
                  <a16:creationId xmlns:a16="http://schemas.microsoft.com/office/drawing/2014/main" id="{00000000-0008-0000-0B00-000018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77" name="Shape 3537">
              <a:extLst>
                <a:ext uri="{FF2B5EF4-FFF2-40B4-BE49-F238E27FC236}">
                  <a16:creationId xmlns:a16="http://schemas.microsoft.com/office/drawing/2014/main" id="{00000000-0008-0000-0B00-0000191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378" name="Shape 3538">
                <a:extLst>
                  <a:ext uri="{FF2B5EF4-FFF2-40B4-BE49-F238E27FC236}">
                    <a16:creationId xmlns:a16="http://schemas.microsoft.com/office/drawing/2014/main" id="{00000000-0008-0000-0B00-00001A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379" name="Shape 3539">
                <a:extLst>
                  <a:ext uri="{FF2B5EF4-FFF2-40B4-BE49-F238E27FC236}">
                    <a16:creationId xmlns:a16="http://schemas.microsoft.com/office/drawing/2014/main" id="{00000000-0008-0000-0B00-00001B1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380" name="Shape 3540">
                  <a:extLst>
                    <a:ext uri="{FF2B5EF4-FFF2-40B4-BE49-F238E27FC236}">
                      <a16:creationId xmlns:a16="http://schemas.microsoft.com/office/drawing/2014/main" id="{00000000-0008-0000-0B00-00001C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381" name="Shape 3541">
                  <a:extLst>
                    <a:ext uri="{FF2B5EF4-FFF2-40B4-BE49-F238E27FC236}">
                      <a16:creationId xmlns:a16="http://schemas.microsoft.com/office/drawing/2014/main" id="{00000000-0008-0000-0B00-00001D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82" name="Shape 3542">
                  <a:extLst>
                    <a:ext uri="{FF2B5EF4-FFF2-40B4-BE49-F238E27FC236}">
                      <a16:creationId xmlns:a16="http://schemas.microsoft.com/office/drawing/2014/main" id="{00000000-0008-0000-0B00-00001E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83" name="Shape 3543">
                  <a:extLst>
                    <a:ext uri="{FF2B5EF4-FFF2-40B4-BE49-F238E27FC236}">
                      <a16:creationId xmlns:a16="http://schemas.microsoft.com/office/drawing/2014/main" id="{00000000-0008-0000-0B00-00001F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84" name="Shape 3544">
                  <a:extLst>
                    <a:ext uri="{FF2B5EF4-FFF2-40B4-BE49-F238E27FC236}">
                      <a16:creationId xmlns:a16="http://schemas.microsoft.com/office/drawing/2014/main" id="{00000000-0008-0000-0B00-000020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85" name="Shape 3545">
                  <a:extLst>
                    <a:ext uri="{FF2B5EF4-FFF2-40B4-BE49-F238E27FC236}">
                      <a16:creationId xmlns:a16="http://schemas.microsoft.com/office/drawing/2014/main" id="{00000000-0008-0000-0B00-000021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86" name="Shape 3546">
                  <a:extLst>
                    <a:ext uri="{FF2B5EF4-FFF2-40B4-BE49-F238E27FC236}">
                      <a16:creationId xmlns:a16="http://schemas.microsoft.com/office/drawing/2014/main" id="{00000000-0008-0000-0B00-000022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387" name="Shape 2">
          <a:extLst>
            <a:ext uri="{FF2B5EF4-FFF2-40B4-BE49-F238E27FC236}">
              <a16:creationId xmlns:a16="http://schemas.microsoft.com/office/drawing/2014/main" id="{00000000-0008-0000-0B00-00002311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4388" name="Shape 3547">
            <a:extLst>
              <a:ext uri="{FF2B5EF4-FFF2-40B4-BE49-F238E27FC236}">
                <a16:creationId xmlns:a16="http://schemas.microsoft.com/office/drawing/2014/main" id="{00000000-0008-0000-0B00-0000241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389" name="Shape 6">
              <a:extLst>
                <a:ext uri="{FF2B5EF4-FFF2-40B4-BE49-F238E27FC236}">
                  <a16:creationId xmlns:a16="http://schemas.microsoft.com/office/drawing/2014/main" id="{00000000-0008-0000-0B00-000025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90" name="Shape 3548">
              <a:extLst>
                <a:ext uri="{FF2B5EF4-FFF2-40B4-BE49-F238E27FC236}">
                  <a16:creationId xmlns:a16="http://schemas.microsoft.com/office/drawing/2014/main" id="{00000000-0008-0000-0B00-0000261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391" name="Shape 3549">
                <a:extLst>
                  <a:ext uri="{FF2B5EF4-FFF2-40B4-BE49-F238E27FC236}">
                    <a16:creationId xmlns:a16="http://schemas.microsoft.com/office/drawing/2014/main" id="{00000000-0008-0000-0B00-000027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392" name="Shape 3550">
                <a:extLst>
                  <a:ext uri="{FF2B5EF4-FFF2-40B4-BE49-F238E27FC236}">
                    <a16:creationId xmlns:a16="http://schemas.microsoft.com/office/drawing/2014/main" id="{00000000-0008-0000-0B00-0000281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393" name="Shape 3551">
                  <a:extLst>
                    <a:ext uri="{FF2B5EF4-FFF2-40B4-BE49-F238E27FC236}">
                      <a16:creationId xmlns:a16="http://schemas.microsoft.com/office/drawing/2014/main" id="{00000000-0008-0000-0B00-000029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394" name="Shape 3552">
                  <a:extLst>
                    <a:ext uri="{FF2B5EF4-FFF2-40B4-BE49-F238E27FC236}">
                      <a16:creationId xmlns:a16="http://schemas.microsoft.com/office/drawing/2014/main" id="{00000000-0008-0000-0B00-00002A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95" name="Shape 3553">
                  <a:extLst>
                    <a:ext uri="{FF2B5EF4-FFF2-40B4-BE49-F238E27FC236}">
                      <a16:creationId xmlns:a16="http://schemas.microsoft.com/office/drawing/2014/main" id="{00000000-0008-0000-0B00-00002B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96" name="Shape 3554">
                  <a:extLst>
                    <a:ext uri="{FF2B5EF4-FFF2-40B4-BE49-F238E27FC236}">
                      <a16:creationId xmlns:a16="http://schemas.microsoft.com/office/drawing/2014/main" id="{00000000-0008-0000-0B00-00002C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97" name="Shape 3555">
                  <a:extLst>
                    <a:ext uri="{FF2B5EF4-FFF2-40B4-BE49-F238E27FC236}">
                      <a16:creationId xmlns:a16="http://schemas.microsoft.com/office/drawing/2014/main" id="{00000000-0008-0000-0B00-00002D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98" name="Shape 3556">
                  <a:extLst>
                    <a:ext uri="{FF2B5EF4-FFF2-40B4-BE49-F238E27FC236}">
                      <a16:creationId xmlns:a16="http://schemas.microsoft.com/office/drawing/2014/main" id="{00000000-0008-0000-0B00-00002E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99" name="Shape 3557">
                  <a:extLst>
                    <a:ext uri="{FF2B5EF4-FFF2-40B4-BE49-F238E27FC236}">
                      <a16:creationId xmlns:a16="http://schemas.microsoft.com/office/drawing/2014/main" id="{00000000-0008-0000-0B00-00002F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400" name="Shape 2">
          <a:extLst>
            <a:ext uri="{FF2B5EF4-FFF2-40B4-BE49-F238E27FC236}">
              <a16:creationId xmlns:a16="http://schemas.microsoft.com/office/drawing/2014/main" id="{00000000-0008-0000-0B00-00003011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4401" name="Shape 3558">
            <a:extLst>
              <a:ext uri="{FF2B5EF4-FFF2-40B4-BE49-F238E27FC236}">
                <a16:creationId xmlns:a16="http://schemas.microsoft.com/office/drawing/2014/main" id="{00000000-0008-0000-0B00-0000311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402" name="Shape 6">
              <a:extLst>
                <a:ext uri="{FF2B5EF4-FFF2-40B4-BE49-F238E27FC236}">
                  <a16:creationId xmlns:a16="http://schemas.microsoft.com/office/drawing/2014/main" id="{00000000-0008-0000-0B00-000032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03" name="Shape 3559">
              <a:extLst>
                <a:ext uri="{FF2B5EF4-FFF2-40B4-BE49-F238E27FC236}">
                  <a16:creationId xmlns:a16="http://schemas.microsoft.com/office/drawing/2014/main" id="{00000000-0008-0000-0B00-0000331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404" name="Shape 3560">
                <a:extLst>
                  <a:ext uri="{FF2B5EF4-FFF2-40B4-BE49-F238E27FC236}">
                    <a16:creationId xmlns:a16="http://schemas.microsoft.com/office/drawing/2014/main" id="{00000000-0008-0000-0B00-000034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05" name="Shape 3561">
                <a:extLst>
                  <a:ext uri="{FF2B5EF4-FFF2-40B4-BE49-F238E27FC236}">
                    <a16:creationId xmlns:a16="http://schemas.microsoft.com/office/drawing/2014/main" id="{00000000-0008-0000-0B00-0000351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406" name="Shape 3562">
                  <a:extLst>
                    <a:ext uri="{FF2B5EF4-FFF2-40B4-BE49-F238E27FC236}">
                      <a16:creationId xmlns:a16="http://schemas.microsoft.com/office/drawing/2014/main" id="{00000000-0008-0000-0B00-000036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407" name="Shape 3563">
                  <a:extLst>
                    <a:ext uri="{FF2B5EF4-FFF2-40B4-BE49-F238E27FC236}">
                      <a16:creationId xmlns:a16="http://schemas.microsoft.com/office/drawing/2014/main" id="{00000000-0008-0000-0B00-000037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08" name="Shape 3564">
                  <a:extLst>
                    <a:ext uri="{FF2B5EF4-FFF2-40B4-BE49-F238E27FC236}">
                      <a16:creationId xmlns:a16="http://schemas.microsoft.com/office/drawing/2014/main" id="{00000000-0008-0000-0B00-000038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09" name="Shape 3565">
                  <a:extLst>
                    <a:ext uri="{FF2B5EF4-FFF2-40B4-BE49-F238E27FC236}">
                      <a16:creationId xmlns:a16="http://schemas.microsoft.com/office/drawing/2014/main" id="{00000000-0008-0000-0B00-000039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10" name="Shape 3566">
                  <a:extLst>
                    <a:ext uri="{FF2B5EF4-FFF2-40B4-BE49-F238E27FC236}">
                      <a16:creationId xmlns:a16="http://schemas.microsoft.com/office/drawing/2014/main" id="{00000000-0008-0000-0B00-00003A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11" name="Shape 3567">
                  <a:extLst>
                    <a:ext uri="{FF2B5EF4-FFF2-40B4-BE49-F238E27FC236}">
                      <a16:creationId xmlns:a16="http://schemas.microsoft.com/office/drawing/2014/main" id="{00000000-0008-0000-0B00-00003B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12" name="Shape 3568">
                  <a:extLst>
                    <a:ext uri="{FF2B5EF4-FFF2-40B4-BE49-F238E27FC236}">
                      <a16:creationId xmlns:a16="http://schemas.microsoft.com/office/drawing/2014/main" id="{00000000-0008-0000-0B00-00003C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413" name="Shape 2">
          <a:extLst>
            <a:ext uri="{FF2B5EF4-FFF2-40B4-BE49-F238E27FC236}">
              <a16:creationId xmlns:a16="http://schemas.microsoft.com/office/drawing/2014/main" id="{00000000-0008-0000-0B00-00003D11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4414" name="Shape 3569">
            <a:extLst>
              <a:ext uri="{FF2B5EF4-FFF2-40B4-BE49-F238E27FC236}">
                <a16:creationId xmlns:a16="http://schemas.microsoft.com/office/drawing/2014/main" id="{00000000-0008-0000-0B00-00003E1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415" name="Shape 6">
              <a:extLst>
                <a:ext uri="{FF2B5EF4-FFF2-40B4-BE49-F238E27FC236}">
                  <a16:creationId xmlns:a16="http://schemas.microsoft.com/office/drawing/2014/main" id="{00000000-0008-0000-0B00-00003F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16" name="Shape 3570">
              <a:extLst>
                <a:ext uri="{FF2B5EF4-FFF2-40B4-BE49-F238E27FC236}">
                  <a16:creationId xmlns:a16="http://schemas.microsoft.com/office/drawing/2014/main" id="{00000000-0008-0000-0B00-0000401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417" name="Shape 3571">
                <a:extLst>
                  <a:ext uri="{FF2B5EF4-FFF2-40B4-BE49-F238E27FC236}">
                    <a16:creationId xmlns:a16="http://schemas.microsoft.com/office/drawing/2014/main" id="{00000000-0008-0000-0B00-000041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18" name="Shape 3572">
                <a:extLst>
                  <a:ext uri="{FF2B5EF4-FFF2-40B4-BE49-F238E27FC236}">
                    <a16:creationId xmlns:a16="http://schemas.microsoft.com/office/drawing/2014/main" id="{00000000-0008-0000-0B00-0000421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419" name="Shape 3573">
                  <a:extLst>
                    <a:ext uri="{FF2B5EF4-FFF2-40B4-BE49-F238E27FC236}">
                      <a16:creationId xmlns:a16="http://schemas.microsoft.com/office/drawing/2014/main" id="{00000000-0008-0000-0B00-000043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420" name="Shape 3574">
                  <a:extLst>
                    <a:ext uri="{FF2B5EF4-FFF2-40B4-BE49-F238E27FC236}">
                      <a16:creationId xmlns:a16="http://schemas.microsoft.com/office/drawing/2014/main" id="{00000000-0008-0000-0B00-000044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21" name="Shape 3575">
                  <a:extLst>
                    <a:ext uri="{FF2B5EF4-FFF2-40B4-BE49-F238E27FC236}">
                      <a16:creationId xmlns:a16="http://schemas.microsoft.com/office/drawing/2014/main" id="{00000000-0008-0000-0B00-000045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22" name="Shape 3576">
                  <a:extLst>
                    <a:ext uri="{FF2B5EF4-FFF2-40B4-BE49-F238E27FC236}">
                      <a16:creationId xmlns:a16="http://schemas.microsoft.com/office/drawing/2014/main" id="{00000000-0008-0000-0B00-000046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23" name="Shape 3577">
                  <a:extLst>
                    <a:ext uri="{FF2B5EF4-FFF2-40B4-BE49-F238E27FC236}">
                      <a16:creationId xmlns:a16="http://schemas.microsoft.com/office/drawing/2014/main" id="{00000000-0008-0000-0B00-000047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24" name="Shape 3578">
                  <a:extLst>
                    <a:ext uri="{FF2B5EF4-FFF2-40B4-BE49-F238E27FC236}">
                      <a16:creationId xmlns:a16="http://schemas.microsoft.com/office/drawing/2014/main" id="{00000000-0008-0000-0B00-000048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25" name="Shape 3579">
                  <a:extLst>
                    <a:ext uri="{FF2B5EF4-FFF2-40B4-BE49-F238E27FC236}">
                      <a16:creationId xmlns:a16="http://schemas.microsoft.com/office/drawing/2014/main" id="{00000000-0008-0000-0B00-000049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426" name="Shape 2">
          <a:extLst>
            <a:ext uri="{FF2B5EF4-FFF2-40B4-BE49-F238E27FC236}">
              <a16:creationId xmlns:a16="http://schemas.microsoft.com/office/drawing/2014/main" id="{00000000-0008-0000-0B00-00004A11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4427" name="Shape 3580">
            <a:extLst>
              <a:ext uri="{FF2B5EF4-FFF2-40B4-BE49-F238E27FC236}">
                <a16:creationId xmlns:a16="http://schemas.microsoft.com/office/drawing/2014/main" id="{00000000-0008-0000-0B00-00004B1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428" name="Shape 6">
              <a:extLst>
                <a:ext uri="{FF2B5EF4-FFF2-40B4-BE49-F238E27FC236}">
                  <a16:creationId xmlns:a16="http://schemas.microsoft.com/office/drawing/2014/main" id="{00000000-0008-0000-0B00-00004C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29" name="Shape 3581">
              <a:extLst>
                <a:ext uri="{FF2B5EF4-FFF2-40B4-BE49-F238E27FC236}">
                  <a16:creationId xmlns:a16="http://schemas.microsoft.com/office/drawing/2014/main" id="{00000000-0008-0000-0B00-00004D1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430" name="Shape 3582">
                <a:extLst>
                  <a:ext uri="{FF2B5EF4-FFF2-40B4-BE49-F238E27FC236}">
                    <a16:creationId xmlns:a16="http://schemas.microsoft.com/office/drawing/2014/main" id="{00000000-0008-0000-0B00-00004E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31" name="Shape 3583">
                <a:extLst>
                  <a:ext uri="{FF2B5EF4-FFF2-40B4-BE49-F238E27FC236}">
                    <a16:creationId xmlns:a16="http://schemas.microsoft.com/office/drawing/2014/main" id="{00000000-0008-0000-0B00-00004F1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432" name="Shape 3584">
                  <a:extLst>
                    <a:ext uri="{FF2B5EF4-FFF2-40B4-BE49-F238E27FC236}">
                      <a16:creationId xmlns:a16="http://schemas.microsoft.com/office/drawing/2014/main" id="{00000000-0008-0000-0B00-000050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433" name="Shape 3585">
                  <a:extLst>
                    <a:ext uri="{FF2B5EF4-FFF2-40B4-BE49-F238E27FC236}">
                      <a16:creationId xmlns:a16="http://schemas.microsoft.com/office/drawing/2014/main" id="{00000000-0008-0000-0B00-000051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34" name="Shape 3586">
                  <a:extLst>
                    <a:ext uri="{FF2B5EF4-FFF2-40B4-BE49-F238E27FC236}">
                      <a16:creationId xmlns:a16="http://schemas.microsoft.com/office/drawing/2014/main" id="{00000000-0008-0000-0B00-000052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35" name="Shape 3587">
                  <a:extLst>
                    <a:ext uri="{FF2B5EF4-FFF2-40B4-BE49-F238E27FC236}">
                      <a16:creationId xmlns:a16="http://schemas.microsoft.com/office/drawing/2014/main" id="{00000000-0008-0000-0B00-000053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36" name="Shape 3588">
                  <a:extLst>
                    <a:ext uri="{FF2B5EF4-FFF2-40B4-BE49-F238E27FC236}">
                      <a16:creationId xmlns:a16="http://schemas.microsoft.com/office/drawing/2014/main" id="{00000000-0008-0000-0B00-000054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37" name="Shape 3589">
                  <a:extLst>
                    <a:ext uri="{FF2B5EF4-FFF2-40B4-BE49-F238E27FC236}">
                      <a16:creationId xmlns:a16="http://schemas.microsoft.com/office/drawing/2014/main" id="{00000000-0008-0000-0B00-000055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38" name="Shape 3590">
                  <a:extLst>
                    <a:ext uri="{FF2B5EF4-FFF2-40B4-BE49-F238E27FC236}">
                      <a16:creationId xmlns:a16="http://schemas.microsoft.com/office/drawing/2014/main" id="{00000000-0008-0000-0B00-000056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439" name="Shape 2">
          <a:extLst>
            <a:ext uri="{FF2B5EF4-FFF2-40B4-BE49-F238E27FC236}">
              <a16:creationId xmlns:a16="http://schemas.microsoft.com/office/drawing/2014/main" id="{00000000-0008-0000-0B00-00005711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4440" name="Shape 3591">
            <a:extLst>
              <a:ext uri="{FF2B5EF4-FFF2-40B4-BE49-F238E27FC236}">
                <a16:creationId xmlns:a16="http://schemas.microsoft.com/office/drawing/2014/main" id="{00000000-0008-0000-0B00-0000581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441" name="Shape 6">
              <a:extLst>
                <a:ext uri="{FF2B5EF4-FFF2-40B4-BE49-F238E27FC236}">
                  <a16:creationId xmlns:a16="http://schemas.microsoft.com/office/drawing/2014/main" id="{00000000-0008-0000-0B00-000059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42" name="Shape 3592">
              <a:extLst>
                <a:ext uri="{FF2B5EF4-FFF2-40B4-BE49-F238E27FC236}">
                  <a16:creationId xmlns:a16="http://schemas.microsoft.com/office/drawing/2014/main" id="{00000000-0008-0000-0B00-00005A1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443" name="Shape 3593">
                <a:extLst>
                  <a:ext uri="{FF2B5EF4-FFF2-40B4-BE49-F238E27FC236}">
                    <a16:creationId xmlns:a16="http://schemas.microsoft.com/office/drawing/2014/main" id="{00000000-0008-0000-0B00-00005B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44" name="Shape 3594">
                <a:extLst>
                  <a:ext uri="{FF2B5EF4-FFF2-40B4-BE49-F238E27FC236}">
                    <a16:creationId xmlns:a16="http://schemas.microsoft.com/office/drawing/2014/main" id="{00000000-0008-0000-0B00-00005C1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445" name="Shape 3595">
                  <a:extLst>
                    <a:ext uri="{FF2B5EF4-FFF2-40B4-BE49-F238E27FC236}">
                      <a16:creationId xmlns:a16="http://schemas.microsoft.com/office/drawing/2014/main" id="{00000000-0008-0000-0B00-00005D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446" name="Shape 3596">
                  <a:extLst>
                    <a:ext uri="{FF2B5EF4-FFF2-40B4-BE49-F238E27FC236}">
                      <a16:creationId xmlns:a16="http://schemas.microsoft.com/office/drawing/2014/main" id="{00000000-0008-0000-0B00-00005E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47" name="Shape 3597">
                  <a:extLst>
                    <a:ext uri="{FF2B5EF4-FFF2-40B4-BE49-F238E27FC236}">
                      <a16:creationId xmlns:a16="http://schemas.microsoft.com/office/drawing/2014/main" id="{00000000-0008-0000-0B00-00005F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48" name="Shape 3598">
                  <a:extLst>
                    <a:ext uri="{FF2B5EF4-FFF2-40B4-BE49-F238E27FC236}">
                      <a16:creationId xmlns:a16="http://schemas.microsoft.com/office/drawing/2014/main" id="{00000000-0008-0000-0B00-000060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49" name="Shape 3599">
                  <a:extLst>
                    <a:ext uri="{FF2B5EF4-FFF2-40B4-BE49-F238E27FC236}">
                      <a16:creationId xmlns:a16="http://schemas.microsoft.com/office/drawing/2014/main" id="{00000000-0008-0000-0B00-000061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50" name="Shape 3600">
                  <a:extLst>
                    <a:ext uri="{FF2B5EF4-FFF2-40B4-BE49-F238E27FC236}">
                      <a16:creationId xmlns:a16="http://schemas.microsoft.com/office/drawing/2014/main" id="{00000000-0008-0000-0B00-000062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51" name="Shape 3601">
                  <a:extLst>
                    <a:ext uri="{FF2B5EF4-FFF2-40B4-BE49-F238E27FC236}">
                      <a16:creationId xmlns:a16="http://schemas.microsoft.com/office/drawing/2014/main" id="{00000000-0008-0000-0B00-000063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452" name="Shape 2">
          <a:extLst>
            <a:ext uri="{FF2B5EF4-FFF2-40B4-BE49-F238E27FC236}">
              <a16:creationId xmlns:a16="http://schemas.microsoft.com/office/drawing/2014/main" id="{00000000-0008-0000-0B00-00006411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4453" name="Shape 3602">
            <a:extLst>
              <a:ext uri="{FF2B5EF4-FFF2-40B4-BE49-F238E27FC236}">
                <a16:creationId xmlns:a16="http://schemas.microsoft.com/office/drawing/2014/main" id="{00000000-0008-0000-0B00-0000651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454" name="Shape 6">
              <a:extLst>
                <a:ext uri="{FF2B5EF4-FFF2-40B4-BE49-F238E27FC236}">
                  <a16:creationId xmlns:a16="http://schemas.microsoft.com/office/drawing/2014/main" id="{00000000-0008-0000-0B00-000066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55" name="Shape 3603">
              <a:extLst>
                <a:ext uri="{FF2B5EF4-FFF2-40B4-BE49-F238E27FC236}">
                  <a16:creationId xmlns:a16="http://schemas.microsoft.com/office/drawing/2014/main" id="{00000000-0008-0000-0B00-0000671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456" name="Shape 3604">
                <a:extLst>
                  <a:ext uri="{FF2B5EF4-FFF2-40B4-BE49-F238E27FC236}">
                    <a16:creationId xmlns:a16="http://schemas.microsoft.com/office/drawing/2014/main" id="{00000000-0008-0000-0B00-000068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57" name="Shape 3605">
                <a:extLst>
                  <a:ext uri="{FF2B5EF4-FFF2-40B4-BE49-F238E27FC236}">
                    <a16:creationId xmlns:a16="http://schemas.microsoft.com/office/drawing/2014/main" id="{00000000-0008-0000-0B00-0000691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458" name="Shape 3606">
                  <a:extLst>
                    <a:ext uri="{FF2B5EF4-FFF2-40B4-BE49-F238E27FC236}">
                      <a16:creationId xmlns:a16="http://schemas.microsoft.com/office/drawing/2014/main" id="{00000000-0008-0000-0B00-00006A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459" name="Shape 3607">
                  <a:extLst>
                    <a:ext uri="{FF2B5EF4-FFF2-40B4-BE49-F238E27FC236}">
                      <a16:creationId xmlns:a16="http://schemas.microsoft.com/office/drawing/2014/main" id="{00000000-0008-0000-0B00-00006B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60" name="Shape 3608">
                  <a:extLst>
                    <a:ext uri="{FF2B5EF4-FFF2-40B4-BE49-F238E27FC236}">
                      <a16:creationId xmlns:a16="http://schemas.microsoft.com/office/drawing/2014/main" id="{00000000-0008-0000-0B00-00006C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61" name="Shape 3609">
                  <a:extLst>
                    <a:ext uri="{FF2B5EF4-FFF2-40B4-BE49-F238E27FC236}">
                      <a16:creationId xmlns:a16="http://schemas.microsoft.com/office/drawing/2014/main" id="{00000000-0008-0000-0B00-00006D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62" name="Shape 3610">
                  <a:extLst>
                    <a:ext uri="{FF2B5EF4-FFF2-40B4-BE49-F238E27FC236}">
                      <a16:creationId xmlns:a16="http://schemas.microsoft.com/office/drawing/2014/main" id="{00000000-0008-0000-0B00-00006E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63" name="Shape 3611">
                  <a:extLst>
                    <a:ext uri="{FF2B5EF4-FFF2-40B4-BE49-F238E27FC236}">
                      <a16:creationId xmlns:a16="http://schemas.microsoft.com/office/drawing/2014/main" id="{00000000-0008-0000-0B00-00006F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64" name="Shape 3612">
                  <a:extLst>
                    <a:ext uri="{FF2B5EF4-FFF2-40B4-BE49-F238E27FC236}">
                      <a16:creationId xmlns:a16="http://schemas.microsoft.com/office/drawing/2014/main" id="{00000000-0008-0000-0B00-000070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465" name="Shape 2">
          <a:extLst>
            <a:ext uri="{FF2B5EF4-FFF2-40B4-BE49-F238E27FC236}">
              <a16:creationId xmlns:a16="http://schemas.microsoft.com/office/drawing/2014/main" id="{00000000-0008-0000-0B00-00007111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4466" name="Shape 3613">
            <a:extLst>
              <a:ext uri="{FF2B5EF4-FFF2-40B4-BE49-F238E27FC236}">
                <a16:creationId xmlns:a16="http://schemas.microsoft.com/office/drawing/2014/main" id="{00000000-0008-0000-0B00-0000721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467" name="Shape 6">
              <a:extLst>
                <a:ext uri="{FF2B5EF4-FFF2-40B4-BE49-F238E27FC236}">
                  <a16:creationId xmlns:a16="http://schemas.microsoft.com/office/drawing/2014/main" id="{00000000-0008-0000-0B00-000073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68" name="Shape 3614">
              <a:extLst>
                <a:ext uri="{FF2B5EF4-FFF2-40B4-BE49-F238E27FC236}">
                  <a16:creationId xmlns:a16="http://schemas.microsoft.com/office/drawing/2014/main" id="{00000000-0008-0000-0B00-0000741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469" name="Shape 3615">
                <a:extLst>
                  <a:ext uri="{FF2B5EF4-FFF2-40B4-BE49-F238E27FC236}">
                    <a16:creationId xmlns:a16="http://schemas.microsoft.com/office/drawing/2014/main" id="{00000000-0008-0000-0B00-000075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70" name="Shape 3616">
                <a:extLst>
                  <a:ext uri="{FF2B5EF4-FFF2-40B4-BE49-F238E27FC236}">
                    <a16:creationId xmlns:a16="http://schemas.microsoft.com/office/drawing/2014/main" id="{00000000-0008-0000-0B00-0000761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471" name="Shape 3617">
                  <a:extLst>
                    <a:ext uri="{FF2B5EF4-FFF2-40B4-BE49-F238E27FC236}">
                      <a16:creationId xmlns:a16="http://schemas.microsoft.com/office/drawing/2014/main" id="{00000000-0008-0000-0B00-000077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472" name="Shape 3618">
                  <a:extLst>
                    <a:ext uri="{FF2B5EF4-FFF2-40B4-BE49-F238E27FC236}">
                      <a16:creationId xmlns:a16="http://schemas.microsoft.com/office/drawing/2014/main" id="{00000000-0008-0000-0B00-000078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73" name="Shape 3619">
                  <a:extLst>
                    <a:ext uri="{FF2B5EF4-FFF2-40B4-BE49-F238E27FC236}">
                      <a16:creationId xmlns:a16="http://schemas.microsoft.com/office/drawing/2014/main" id="{00000000-0008-0000-0B00-000079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74" name="Shape 3620">
                  <a:extLst>
                    <a:ext uri="{FF2B5EF4-FFF2-40B4-BE49-F238E27FC236}">
                      <a16:creationId xmlns:a16="http://schemas.microsoft.com/office/drawing/2014/main" id="{00000000-0008-0000-0B00-00007A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75" name="Shape 3621">
                  <a:extLst>
                    <a:ext uri="{FF2B5EF4-FFF2-40B4-BE49-F238E27FC236}">
                      <a16:creationId xmlns:a16="http://schemas.microsoft.com/office/drawing/2014/main" id="{00000000-0008-0000-0B00-00007B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76" name="Shape 3622">
                  <a:extLst>
                    <a:ext uri="{FF2B5EF4-FFF2-40B4-BE49-F238E27FC236}">
                      <a16:creationId xmlns:a16="http://schemas.microsoft.com/office/drawing/2014/main" id="{00000000-0008-0000-0B00-00007C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77" name="Shape 3623">
                  <a:extLst>
                    <a:ext uri="{FF2B5EF4-FFF2-40B4-BE49-F238E27FC236}">
                      <a16:creationId xmlns:a16="http://schemas.microsoft.com/office/drawing/2014/main" id="{00000000-0008-0000-0B00-00007D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478" name="Shape 2">
          <a:extLst>
            <a:ext uri="{FF2B5EF4-FFF2-40B4-BE49-F238E27FC236}">
              <a16:creationId xmlns:a16="http://schemas.microsoft.com/office/drawing/2014/main" id="{00000000-0008-0000-0B00-00007E11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4479" name="Shape 3624">
            <a:extLst>
              <a:ext uri="{FF2B5EF4-FFF2-40B4-BE49-F238E27FC236}">
                <a16:creationId xmlns:a16="http://schemas.microsoft.com/office/drawing/2014/main" id="{00000000-0008-0000-0B00-00007F1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480" name="Shape 6">
              <a:extLst>
                <a:ext uri="{FF2B5EF4-FFF2-40B4-BE49-F238E27FC236}">
                  <a16:creationId xmlns:a16="http://schemas.microsoft.com/office/drawing/2014/main" id="{00000000-0008-0000-0B00-000080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81" name="Shape 3625">
              <a:extLst>
                <a:ext uri="{FF2B5EF4-FFF2-40B4-BE49-F238E27FC236}">
                  <a16:creationId xmlns:a16="http://schemas.microsoft.com/office/drawing/2014/main" id="{00000000-0008-0000-0B00-0000811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482" name="Shape 3626">
                <a:extLst>
                  <a:ext uri="{FF2B5EF4-FFF2-40B4-BE49-F238E27FC236}">
                    <a16:creationId xmlns:a16="http://schemas.microsoft.com/office/drawing/2014/main" id="{00000000-0008-0000-0B00-000082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83" name="Shape 3627">
                <a:extLst>
                  <a:ext uri="{FF2B5EF4-FFF2-40B4-BE49-F238E27FC236}">
                    <a16:creationId xmlns:a16="http://schemas.microsoft.com/office/drawing/2014/main" id="{00000000-0008-0000-0B00-0000831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484" name="Shape 3628">
                  <a:extLst>
                    <a:ext uri="{FF2B5EF4-FFF2-40B4-BE49-F238E27FC236}">
                      <a16:creationId xmlns:a16="http://schemas.microsoft.com/office/drawing/2014/main" id="{00000000-0008-0000-0B00-000084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485" name="Shape 3629">
                  <a:extLst>
                    <a:ext uri="{FF2B5EF4-FFF2-40B4-BE49-F238E27FC236}">
                      <a16:creationId xmlns:a16="http://schemas.microsoft.com/office/drawing/2014/main" id="{00000000-0008-0000-0B00-000085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86" name="Shape 3630">
                  <a:extLst>
                    <a:ext uri="{FF2B5EF4-FFF2-40B4-BE49-F238E27FC236}">
                      <a16:creationId xmlns:a16="http://schemas.microsoft.com/office/drawing/2014/main" id="{00000000-0008-0000-0B00-000086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87" name="Shape 3631">
                  <a:extLst>
                    <a:ext uri="{FF2B5EF4-FFF2-40B4-BE49-F238E27FC236}">
                      <a16:creationId xmlns:a16="http://schemas.microsoft.com/office/drawing/2014/main" id="{00000000-0008-0000-0B00-000087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88" name="Shape 3632">
                  <a:extLst>
                    <a:ext uri="{FF2B5EF4-FFF2-40B4-BE49-F238E27FC236}">
                      <a16:creationId xmlns:a16="http://schemas.microsoft.com/office/drawing/2014/main" id="{00000000-0008-0000-0B00-000088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89" name="Shape 3633">
                  <a:extLst>
                    <a:ext uri="{FF2B5EF4-FFF2-40B4-BE49-F238E27FC236}">
                      <a16:creationId xmlns:a16="http://schemas.microsoft.com/office/drawing/2014/main" id="{00000000-0008-0000-0B00-000089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90" name="Shape 3634">
                  <a:extLst>
                    <a:ext uri="{FF2B5EF4-FFF2-40B4-BE49-F238E27FC236}">
                      <a16:creationId xmlns:a16="http://schemas.microsoft.com/office/drawing/2014/main" id="{00000000-0008-0000-0B00-00008A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491" name="Shape 2">
          <a:extLst>
            <a:ext uri="{FF2B5EF4-FFF2-40B4-BE49-F238E27FC236}">
              <a16:creationId xmlns:a16="http://schemas.microsoft.com/office/drawing/2014/main" id="{00000000-0008-0000-0B00-00008B11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4492" name="Shape 3635">
            <a:extLst>
              <a:ext uri="{FF2B5EF4-FFF2-40B4-BE49-F238E27FC236}">
                <a16:creationId xmlns:a16="http://schemas.microsoft.com/office/drawing/2014/main" id="{00000000-0008-0000-0B00-00008C1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493" name="Shape 6">
              <a:extLst>
                <a:ext uri="{FF2B5EF4-FFF2-40B4-BE49-F238E27FC236}">
                  <a16:creationId xmlns:a16="http://schemas.microsoft.com/office/drawing/2014/main" id="{00000000-0008-0000-0B00-00008D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94" name="Shape 3636">
              <a:extLst>
                <a:ext uri="{FF2B5EF4-FFF2-40B4-BE49-F238E27FC236}">
                  <a16:creationId xmlns:a16="http://schemas.microsoft.com/office/drawing/2014/main" id="{00000000-0008-0000-0B00-00008E1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495" name="Shape 3637">
                <a:extLst>
                  <a:ext uri="{FF2B5EF4-FFF2-40B4-BE49-F238E27FC236}">
                    <a16:creationId xmlns:a16="http://schemas.microsoft.com/office/drawing/2014/main" id="{00000000-0008-0000-0B00-00008F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96" name="Shape 3638">
                <a:extLst>
                  <a:ext uri="{FF2B5EF4-FFF2-40B4-BE49-F238E27FC236}">
                    <a16:creationId xmlns:a16="http://schemas.microsoft.com/office/drawing/2014/main" id="{00000000-0008-0000-0B00-0000901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497" name="Shape 3639">
                  <a:extLst>
                    <a:ext uri="{FF2B5EF4-FFF2-40B4-BE49-F238E27FC236}">
                      <a16:creationId xmlns:a16="http://schemas.microsoft.com/office/drawing/2014/main" id="{00000000-0008-0000-0B00-000091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498" name="Shape 3640">
                  <a:extLst>
                    <a:ext uri="{FF2B5EF4-FFF2-40B4-BE49-F238E27FC236}">
                      <a16:creationId xmlns:a16="http://schemas.microsoft.com/office/drawing/2014/main" id="{00000000-0008-0000-0B00-000092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99" name="Shape 3641">
                  <a:extLst>
                    <a:ext uri="{FF2B5EF4-FFF2-40B4-BE49-F238E27FC236}">
                      <a16:creationId xmlns:a16="http://schemas.microsoft.com/office/drawing/2014/main" id="{00000000-0008-0000-0B00-000093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00" name="Shape 3642">
                  <a:extLst>
                    <a:ext uri="{FF2B5EF4-FFF2-40B4-BE49-F238E27FC236}">
                      <a16:creationId xmlns:a16="http://schemas.microsoft.com/office/drawing/2014/main" id="{00000000-0008-0000-0B00-000094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01" name="Shape 3643">
                  <a:extLst>
                    <a:ext uri="{FF2B5EF4-FFF2-40B4-BE49-F238E27FC236}">
                      <a16:creationId xmlns:a16="http://schemas.microsoft.com/office/drawing/2014/main" id="{00000000-0008-0000-0B00-000095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02" name="Shape 3644">
                  <a:extLst>
                    <a:ext uri="{FF2B5EF4-FFF2-40B4-BE49-F238E27FC236}">
                      <a16:creationId xmlns:a16="http://schemas.microsoft.com/office/drawing/2014/main" id="{00000000-0008-0000-0B00-000096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03" name="Shape 3645">
                  <a:extLst>
                    <a:ext uri="{FF2B5EF4-FFF2-40B4-BE49-F238E27FC236}">
                      <a16:creationId xmlns:a16="http://schemas.microsoft.com/office/drawing/2014/main" id="{00000000-0008-0000-0B00-000097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504" name="Shape 2">
          <a:extLst>
            <a:ext uri="{FF2B5EF4-FFF2-40B4-BE49-F238E27FC236}">
              <a16:creationId xmlns:a16="http://schemas.microsoft.com/office/drawing/2014/main" id="{00000000-0008-0000-0B00-00009811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4505" name="Shape 3646">
            <a:extLst>
              <a:ext uri="{FF2B5EF4-FFF2-40B4-BE49-F238E27FC236}">
                <a16:creationId xmlns:a16="http://schemas.microsoft.com/office/drawing/2014/main" id="{00000000-0008-0000-0B00-0000991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506" name="Shape 6">
              <a:extLst>
                <a:ext uri="{FF2B5EF4-FFF2-40B4-BE49-F238E27FC236}">
                  <a16:creationId xmlns:a16="http://schemas.microsoft.com/office/drawing/2014/main" id="{00000000-0008-0000-0B00-00009A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507" name="Shape 3647">
              <a:extLst>
                <a:ext uri="{FF2B5EF4-FFF2-40B4-BE49-F238E27FC236}">
                  <a16:creationId xmlns:a16="http://schemas.microsoft.com/office/drawing/2014/main" id="{00000000-0008-0000-0B00-00009B1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508" name="Shape 3648">
                <a:extLst>
                  <a:ext uri="{FF2B5EF4-FFF2-40B4-BE49-F238E27FC236}">
                    <a16:creationId xmlns:a16="http://schemas.microsoft.com/office/drawing/2014/main" id="{00000000-0008-0000-0B00-00009C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509" name="Shape 3649">
                <a:extLst>
                  <a:ext uri="{FF2B5EF4-FFF2-40B4-BE49-F238E27FC236}">
                    <a16:creationId xmlns:a16="http://schemas.microsoft.com/office/drawing/2014/main" id="{00000000-0008-0000-0B00-00009D1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510" name="Shape 3650">
                  <a:extLst>
                    <a:ext uri="{FF2B5EF4-FFF2-40B4-BE49-F238E27FC236}">
                      <a16:creationId xmlns:a16="http://schemas.microsoft.com/office/drawing/2014/main" id="{00000000-0008-0000-0B00-00009E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511" name="Shape 3651">
                  <a:extLst>
                    <a:ext uri="{FF2B5EF4-FFF2-40B4-BE49-F238E27FC236}">
                      <a16:creationId xmlns:a16="http://schemas.microsoft.com/office/drawing/2014/main" id="{00000000-0008-0000-0B00-00009F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12" name="Shape 3652">
                  <a:extLst>
                    <a:ext uri="{FF2B5EF4-FFF2-40B4-BE49-F238E27FC236}">
                      <a16:creationId xmlns:a16="http://schemas.microsoft.com/office/drawing/2014/main" id="{00000000-0008-0000-0B00-0000A0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13" name="Shape 3653">
                  <a:extLst>
                    <a:ext uri="{FF2B5EF4-FFF2-40B4-BE49-F238E27FC236}">
                      <a16:creationId xmlns:a16="http://schemas.microsoft.com/office/drawing/2014/main" id="{00000000-0008-0000-0B00-0000A1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14" name="Shape 3654">
                  <a:extLst>
                    <a:ext uri="{FF2B5EF4-FFF2-40B4-BE49-F238E27FC236}">
                      <a16:creationId xmlns:a16="http://schemas.microsoft.com/office/drawing/2014/main" id="{00000000-0008-0000-0B00-0000A2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15" name="Shape 3655">
                  <a:extLst>
                    <a:ext uri="{FF2B5EF4-FFF2-40B4-BE49-F238E27FC236}">
                      <a16:creationId xmlns:a16="http://schemas.microsoft.com/office/drawing/2014/main" id="{00000000-0008-0000-0B00-0000A3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16" name="Shape 3656">
                  <a:extLst>
                    <a:ext uri="{FF2B5EF4-FFF2-40B4-BE49-F238E27FC236}">
                      <a16:creationId xmlns:a16="http://schemas.microsoft.com/office/drawing/2014/main" id="{00000000-0008-0000-0B00-0000A4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517" name="Shape 2">
          <a:extLst>
            <a:ext uri="{FF2B5EF4-FFF2-40B4-BE49-F238E27FC236}">
              <a16:creationId xmlns:a16="http://schemas.microsoft.com/office/drawing/2014/main" id="{00000000-0008-0000-0B00-0000A511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4518" name="Shape 3657">
            <a:extLst>
              <a:ext uri="{FF2B5EF4-FFF2-40B4-BE49-F238E27FC236}">
                <a16:creationId xmlns:a16="http://schemas.microsoft.com/office/drawing/2014/main" id="{00000000-0008-0000-0B00-0000A61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519" name="Shape 6">
              <a:extLst>
                <a:ext uri="{FF2B5EF4-FFF2-40B4-BE49-F238E27FC236}">
                  <a16:creationId xmlns:a16="http://schemas.microsoft.com/office/drawing/2014/main" id="{00000000-0008-0000-0B00-0000A7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520" name="Shape 3658">
              <a:extLst>
                <a:ext uri="{FF2B5EF4-FFF2-40B4-BE49-F238E27FC236}">
                  <a16:creationId xmlns:a16="http://schemas.microsoft.com/office/drawing/2014/main" id="{00000000-0008-0000-0B00-0000A81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521" name="Shape 3659">
                <a:extLst>
                  <a:ext uri="{FF2B5EF4-FFF2-40B4-BE49-F238E27FC236}">
                    <a16:creationId xmlns:a16="http://schemas.microsoft.com/office/drawing/2014/main" id="{00000000-0008-0000-0B00-0000A9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522" name="Shape 3660">
                <a:extLst>
                  <a:ext uri="{FF2B5EF4-FFF2-40B4-BE49-F238E27FC236}">
                    <a16:creationId xmlns:a16="http://schemas.microsoft.com/office/drawing/2014/main" id="{00000000-0008-0000-0B00-0000AA1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523" name="Shape 3661">
                  <a:extLst>
                    <a:ext uri="{FF2B5EF4-FFF2-40B4-BE49-F238E27FC236}">
                      <a16:creationId xmlns:a16="http://schemas.microsoft.com/office/drawing/2014/main" id="{00000000-0008-0000-0B00-0000AB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524" name="Shape 3662">
                  <a:extLst>
                    <a:ext uri="{FF2B5EF4-FFF2-40B4-BE49-F238E27FC236}">
                      <a16:creationId xmlns:a16="http://schemas.microsoft.com/office/drawing/2014/main" id="{00000000-0008-0000-0B00-0000AC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25" name="Shape 3663">
                  <a:extLst>
                    <a:ext uri="{FF2B5EF4-FFF2-40B4-BE49-F238E27FC236}">
                      <a16:creationId xmlns:a16="http://schemas.microsoft.com/office/drawing/2014/main" id="{00000000-0008-0000-0B00-0000AD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26" name="Shape 3664">
                  <a:extLst>
                    <a:ext uri="{FF2B5EF4-FFF2-40B4-BE49-F238E27FC236}">
                      <a16:creationId xmlns:a16="http://schemas.microsoft.com/office/drawing/2014/main" id="{00000000-0008-0000-0B00-0000AE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27" name="Shape 3665">
                  <a:extLst>
                    <a:ext uri="{FF2B5EF4-FFF2-40B4-BE49-F238E27FC236}">
                      <a16:creationId xmlns:a16="http://schemas.microsoft.com/office/drawing/2014/main" id="{00000000-0008-0000-0B00-0000AF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28" name="Shape 3666">
                  <a:extLst>
                    <a:ext uri="{FF2B5EF4-FFF2-40B4-BE49-F238E27FC236}">
                      <a16:creationId xmlns:a16="http://schemas.microsoft.com/office/drawing/2014/main" id="{00000000-0008-0000-0B00-0000B0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29" name="Shape 3667">
                  <a:extLst>
                    <a:ext uri="{FF2B5EF4-FFF2-40B4-BE49-F238E27FC236}">
                      <a16:creationId xmlns:a16="http://schemas.microsoft.com/office/drawing/2014/main" id="{00000000-0008-0000-0B00-0000B1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530" name="Shape 2">
          <a:extLst>
            <a:ext uri="{FF2B5EF4-FFF2-40B4-BE49-F238E27FC236}">
              <a16:creationId xmlns:a16="http://schemas.microsoft.com/office/drawing/2014/main" id="{00000000-0008-0000-0B00-0000B211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4531" name="Shape 3668">
            <a:extLst>
              <a:ext uri="{FF2B5EF4-FFF2-40B4-BE49-F238E27FC236}">
                <a16:creationId xmlns:a16="http://schemas.microsoft.com/office/drawing/2014/main" id="{00000000-0008-0000-0B00-0000B31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532" name="Shape 6">
              <a:extLst>
                <a:ext uri="{FF2B5EF4-FFF2-40B4-BE49-F238E27FC236}">
                  <a16:creationId xmlns:a16="http://schemas.microsoft.com/office/drawing/2014/main" id="{00000000-0008-0000-0B00-0000B4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533" name="Shape 3669">
              <a:extLst>
                <a:ext uri="{FF2B5EF4-FFF2-40B4-BE49-F238E27FC236}">
                  <a16:creationId xmlns:a16="http://schemas.microsoft.com/office/drawing/2014/main" id="{00000000-0008-0000-0B00-0000B51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534" name="Shape 3670">
                <a:extLst>
                  <a:ext uri="{FF2B5EF4-FFF2-40B4-BE49-F238E27FC236}">
                    <a16:creationId xmlns:a16="http://schemas.microsoft.com/office/drawing/2014/main" id="{00000000-0008-0000-0B00-0000B6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535" name="Shape 3671">
                <a:extLst>
                  <a:ext uri="{FF2B5EF4-FFF2-40B4-BE49-F238E27FC236}">
                    <a16:creationId xmlns:a16="http://schemas.microsoft.com/office/drawing/2014/main" id="{00000000-0008-0000-0B00-0000B71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536" name="Shape 3672">
                  <a:extLst>
                    <a:ext uri="{FF2B5EF4-FFF2-40B4-BE49-F238E27FC236}">
                      <a16:creationId xmlns:a16="http://schemas.microsoft.com/office/drawing/2014/main" id="{00000000-0008-0000-0B00-0000B8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537" name="Shape 3673">
                  <a:extLst>
                    <a:ext uri="{FF2B5EF4-FFF2-40B4-BE49-F238E27FC236}">
                      <a16:creationId xmlns:a16="http://schemas.microsoft.com/office/drawing/2014/main" id="{00000000-0008-0000-0B00-0000B9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38" name="Shape 3674">
                  <a:extLst>
                    <a:ext uri="{FF2B5EF4-FFF2-40B4-BE49-F238E27FC236}">
                      <a16:creationId xmlns:a16="http://schemas.microsoft.com/office/drawing/2014/main" id="{00000000-0008-0000-0B00-0000BA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39" name="Shape 3675">
                  <a:extLst>
                    <a:ext uri="{FF2B5EF4-FFF2-40B4-BE49-F238E27FC236}">
                      <a16:creationId xmlns:a16="http://schemas.microsoft.com/office/drawing/2014/main" id="{00000000-0008-0000-0B00-0000BB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40" name="Shape 3676">
                  <a:extLst>
                    <a:ext uri="{FF2B5EF4-FFF2-40B4-BE49-F238E27FC236}">
                      <a16:creationId xmlns:a16="http://schemas.microsoft.com/office/drawing/2014/main" id="{00000000-0008-0000-0B00-0000BC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41" name="Shape 3677">
                  <a:extLst>
                    <a:ext uri="{FF2B5EF4-FFF2-40B4-BE49-F238E27FC236}">
                      <a16:creationId xmlns:a16="http://schemas.microsoft.com/office/drawing/2014/main" id="{00000000-0008-0000-0B00-0000BD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42" name="Shape 3678">
                  <a:extLst>
                    <a:ext uri="{FF2B5EF4-FFF2-40B4-BE49-F238E27FC236}">
                      <a16:creationId xmlns:a16="http://schemas.microsoft.com/office/drawing/2014/main" id="{00000000-0008-0000-0B00-0000BE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543" name="Shape 2">
          <a:extLst>
            <a:ext uri="{FF2B5EF4-FFF2-40B4-BE49-F238E27FC236}">
              <a16:creationId xmlns:a16="http://schemas.microsoft.com/office/drawing/2014/main" id="{00000000-0008-0000-0B00-0000BF11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4544" name="Shape 3679">
            <a:extLst>
              <a:ext uri="{FF2B5EF4-FFF2-40B4-BE49-F238E27FC236}">
                <a16:creationId xmlns:a16="http://schemas.microsoft.com/office/drawing/2014/main" id="{00000000-0008-0000-0B00-0000C01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545" name="Shape 6">
              <a:extLst>
                <a:ext uri="{FF2B5EF4-FFF2-40B4-BE49-F238E27FC236}">
                  <a16:creationId xmlns:a16="http://schemas.microsoft.com/office/drawing/2014/main" id="{00000000-0008-0000-0B00-0000C1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546" name="Shape 3680">
              <a:extLst>
                <a:ext uri="{FF2B5EF4-FFF2-40B4-BE49-F238E27FC236}">
                  <a16:creationId xmlns:a16="http://schemas.microsoft.com/office/drawing/2014/main" id="{00000000-0008-0000-0B00-0000C21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547" name="Shape 3681">
                <a:extLst>
                  <a:ext uri="{FF2B5EF4-FFF2-40B4-BE49-F238E27FC236}">
                    <a16:creationId xmlns:a16="http://schemas.microsoft.com/office/drawing/2014/main" id="{00000000-0008-0000-0B00-0000C3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548" name="Shape 3682">
                <a:extLst>
                  <a:ext uri="{FF2B5EF4-FFF2-40B4-BE49-F238E27FC236}">
                    <a16:creationId xmlns:a16="http://schemas.microsoft.com/office/drawing/2014/main" id="{00000000-0008-0000-0B00-0000C41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549" name="Shape 3683">
                  <a:extLst>
                    <a:ext uri="{FF2B5EF4-FFF2-40B4-BE49-F238E27FC236}">
                      <a16:creationId xmlns:a16="http://schemas.microsoft.com/office/drawing/2014/main" id="{00000000-0008-0000-0B00-0000C5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550" name="Shape 3684">
                  <a:extLst>
                    <a:ext uri="{FF2B5EF4-FFF2-40B4-BE49-F238E27FC236}">
                      <a16:creationId xmlns:a16="http://schemas.microsoft.com/office/drawing/2014/main" id="{00000000-0008-0000-0B00-0000C6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51" name="Shape 3685">
                  <a:extLst>
                    <a:ext uri="{FF2B5EF4-FFF2-40B4-BE49-F238E27FC236}">
                      <a16:creationId xmlns:a16="http://schemas.microsoft.com/office/drawing/2014/main" id="{00000000-0008-0000-0B00-0000C7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52" name="Shape 3686">
                  <a:extLst>
                    <a:ext uri="{FF2B5EF4-FFF2-40B4-BE49-F238E27FC236}">
                      <a16:creationId xmlns:a16="http://schemas.microsoft.com/office/drawing/2014/main" id="{00000000-0008-0000-0B00-0000C8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53" name="Shape 3687">
                  <a:extLst>
                    <a:ext uri="{FF2B5EF4-FFF2-40B4-BE49-F238E27FC236}">
                      <a16:creationId xmlns:a16="http://schemas.microsoft.com/office/drawing/2014/main" id="{00000000-0008-0000-0B00-0000C9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54" name="Shape 3688">
                  <a:extLst>
                    <a:ext uri="{FF2B5EF4-FFF2-40B4-BE49-F238E27FC236}">
                      <a16:creationId xmlns:a16="http://schemas.microsoft.com/office/drawing/2014/main" id="{00000000-0008-0000-0B00-0000CA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55" name="Shape 3689">
                  <a:extLst>
                    <a:ext uri="{FF2B5EF4-FFF2-40B4-BE49-F238E27FC236}">
                      <a16:creationId xmlns:a16="http://schemas.microsoft.com/office/drawing/2014/main" id="{00000000-0008-0000-0B00-0000CB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556" name="Shape 2">
          <a:extLst>
            <a:ext uri="{FF2B5EF4-FFF2-40B4-BE49-F238E27FC236}">
              <a16:creationId xmlns:a16="http://schemas.microsoft.com/office/drawing/2014/main" id="{00000000-0008-0000-0B00-0000CC11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4557" name="Shape 3690">
            <a:extLst>
              <a:ext uri="{FF2B5EF4-FFF2-40B4-BE49-F238E27FC236}">
                <a16:creationId xmlns:a16="http://schemas.microsoft.com/office/drawing/2014/main" id="{00000000-0008-0000-0B00-0000CD1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558" name="Shape 6">
              <a:extLst>
                <a:ext uri="{FF2B5EF4-FFF2-40B4-BE49-F238E27FC236}">
                  <a16:creationId xmlns:a16="http://schemas.microsoft.com/office/drawing/2014/main" id="{00000000-0008-0000-0B00-0000CE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559" name="Shape 3691">
              <a:extLst>
                <a:ext uri="{FF2B5EF4-FFF2-40B4-BE49-F238E27FC236}">
                  <a16:creationId xmlns:a16="http://schemas.microsoft.com/office/drawing/2014/main" id="{00000000-0008-0000-0B00-0000CF1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560" name="Shape 3692">
                <a:extLst>
                  <a:ext uri="{FF2B5EF4-FFF2-40B4-BE49-F238E27FC236}">
                    <a16:creationId xmlns:a16="http://schemas.microsoft.com/office/drawing/2014/main" id="{00000000-0008-0000-0B00-0000D0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561" name="Shape 3693">
                <a:extLst>
                  <a:ext uri="{FF2B5EF4-FFF2-40B4-BE49-F238E27FC236}">
                    <a16:creationId xmlns:a16="http://schemas.microsoft.com/office/drawing/2014/main" id="{00000000-0008-0000-0B00-0000D11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562" name="Shape 3694">
                  <a:extLst>
                    <a:ext uri="{FF2B5EF4-FFF2-40B4-BE49-F238E27FC236}">
                      <a16:creationId xmlns:a16="http://schemas.microsoft.com/office/drawing/2014/main" id="{00000000-0008-0000-0B00-0000D2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563" name="Shape 3695">
                  <a:extLst>
                    <a:ext uri="{FF2B5EF4-FFF2-40B4-BE49-F238E27FC236}">
                      <a16:creationId xmlns:a16="http://schemas.microsoft.com/office/drawing/2014/main" id="{00000000-0008-0000-0B00-0000D3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64" name="Shape 3696">
                  <a:extLst>
                    <a:ext uri="{FF2B5EF4-FFF2-40B4-BE49-F238E27FC236}">
                      <a16:creationId xmlns:a16="http://schemas.microsoft.com/office/drawing/2014/main" id="{00000000-0008-0000-0B00-0000D4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65" name="Shape 3697">
                  <a:extLst>
                    <a:ext uri="{FF2B5EF4-FFF2-40B4-BE49-F238E27FC236}">
                      <a16:creationId xmlns:a16="http://schemas.microsoft.com/office/drawing/2014/main" id="{00000000-0008-0000-0B00-0000D5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66" name="Shape 3698">
                  <a:extLst>
                    <a:ext uri="{FF2B5EF4-FFF2-40B4-BE49-F238E27FC236}">
                      <a16:creationId xmlns:a16="http://schemas.microsoft.com/office/drawing/2014/main" id="{00000000-0008-0000-0B00-0000D6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67" name="Shape 3699">
                  <a:extLst>
                    <a:ext uri="{FF2B5EF4-FFF2-40B4-BE49-F238E27FC236}">
                      <a16:creationId xmlns:a16="http://schemas.microsoft.com/office/drawing/2014/main" id="{00000000-0008-0000-0B00-0000D7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68" name="Shape 3700">
                  <a:extLst>
                    <a:ext uri="{FF2B5EF4-FFF2-40B4-BE49-F238E27FC236}">
                      <a16:creationId xmlns:a16="http://schemas.microsoft.com/office/drawing/2014/main" id="{00000000-0008-0000-0B00-0000D8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569" name="Shape 2">
          <a:extLst>
            <a:ext uri="{FF2B5EF4-FFF2-40B4-BE49-F238E27FC236}">
              <a16:creationId xmlns:a16="http://schemas.microsoft.com/office/drawing/2014/main" id="{00000000-0008-0000-0B00-0000D911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4570" name="Shape 3701">
            <a:extLst>
              <a:ext uri="{FF2B5EF4-FFF2-40B4-BE49-F238E27FC236}">
                <a16:creationId xmlns:a16="http://schemas.microsoft.com/office/drawing/2014/main" id="{00000000-0008-0000-0B00-0000DA1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571" name="Shape 6">
              <a:extLst>
                <a:ext uri="{FF2B5EF4-FFF2-40B4-BE49-F238E27FC236}">
                  <a16:creationId xmlns:a16="http://schemas.microsoft.com/office/drawing/2014/main" id="{00000000-0008-0000-0B00-0000DB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572" name="Shape 3702">
              <a:extLst>
                <a:ext uri="{FF2B5EF4-FFF2-40B4-BE49-F238E27FC236}">
                  <a16:creationId xmlns:a16="http://schemas.microsoft.com/office/drawing/2014/main" id="{00000000-0008-0000-0B00-0000DC1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573" name="Shape 3703">
                <a:extLst>
                  <a:ext uri="{FF2B5EF4-FFF2-40B4-BE49-F238E27FC236}">
                    <a16:creationId xmlns:a16="http://schemas.microsoft.com/office/drawing/2014/main" id="{00000000-0008-0000-0B00-0000DD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574" name="Shape 3704">
                <a:extLst>
                  <a:ext uri="{FF2B5EF4-FFF2-40B4-BE49-F238E27FC236}">
                    <a16:creationId xmlns:a16="http://schemas.microsoft.com/office/drawing/2014/main" id="{00000000-0008-0000-0B00-0000DE1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575" name="Shape 3705">
                  <a:extLst>
                    <a:ext uri="{FF2B5EF4-FFF2-40B4-BE49-F238E27FC236}">
                      <a16:creationId xmlns:a16="http://schemas.microsoft.com/office/drawing/2014/main" id="{00000000-0008-0000-0B00-0000DF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576" name="Shape 3706">
                  <a:extLst>
                    <a:ext uri="{FF2B5EF4-FFF2-40B4-BE49-F238E27FC236}">
                      <a16:creationId xmlns:a16="http://schemas.microsoft.com/office/drawing/2014/main" id="{00000000-0008-0000-0B00-0000E0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77" name="Shape 3707">
                  <a:extLst>
                    <a:ext uri="{FF2B5EF4-FFF2-40B4-BE49-F238E27FC236}">
                      <a16:creationId xmlns:a16="http://schemas.microsoft.com/office/drawing/2014/main" id="{00000000-0008-0000-0B00-0000E1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78" name="Shape 3708">
                  <a:extLst>
                    <a:ext uri="{FF2B5EF4-FFF2-40B4-BE49-F238E27FC236}">
                      <a16:creationId xmlns:a16="http://schemas.microsoft.com/office/drawing/2014/main" id="{00000000-0008-0000-0B00-0000E2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79" name="Shape 3709">
                  <a:extLst>
                    <a:ext uri="{FF2B5EF4-FFF2-40B4-BE49-F238E27FC236}">
                      <a16:creationId xmlns:a16="http://schemas.microsoft.com/office/drawing/2014/main" id="{00000000-0008-0000-0B00-0000E3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80" name="Shape 3710">
                  <a:extLst>
                    <a:ext uri="{FF2B5EF4-FFF2-40B4-BE49-F238E27FC236}">
                      <a16:creationId xmlns:a16="http://schemas.microsoft.com/office/drawing/2014/main" id="{00000000-0008-0000-0B00-0000E4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81" name="Shape 3711">
                  <a:extLst>
                    <a:ext uri="{FF2B5EF4-FFF2-40B4-BE49-F238E27FC236}">
                      <a16:creationId xmlns:a16="http://schemas.microsoft.com/office/drawing/2014/main" id="{00000000-0008-0000-0B00-0000E5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582" name="Shape 2">
          <a:extLst>
            <a:ext uri="{FF2B5EF4-FFF2-40B4-BE49-F238E27FC236}">
              <a16:creationId xmlns:a16="http://schemas.microsoft.com/office/drawing/2014/main" id="{00000000-0008-0000-0B00-0000E611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4583" name="Shape 3712">
            <a:extLst>
              <a:ext uri="{FF2B5EF4-FFF2-40B4-BE49-F238E27FC236}">
                <a16:creationId xmlns:a16="http://schemas.microsoft.com/office/drawing/2014/main" id="{00000000-0008-0000-0B00-0000E71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584" name="Shape 6">
              <a:extLst>
                <a:ext uri="{FF2B5EF4-FFF2-40B4-BE49-F238E27FC236}">
                  <a16:creationId xmlns:a16="http://schemas.microsoft.com/office/drawing/2014/main" id="{00000000-0008-0000-0B00-0000E8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585" name="Shape 3713">
              <a:extLst>
                <a:ext uri="{FF2B5EF4-FFF2-40B4-BE49-F238E27FC236}">
                  <a16:creationId xmlns:a16="http://schemas.microsoft.com/office/drawing/2014/main" id="{00000000-0008-0000-0B00-0000E91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586" name="Shape 3714">
                <a:extLst>
                  <a:ext uri="{FF2B5EF4-FFF2-40B4-BE49-F238E27FC236}">
                    <a16:creationId xmlns:a16="http://schemas.microsoft.com/office/drawing/2014/main" id="{00000000-0008-0000-0B00-0000EA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587" name="Shape 3715">
                <a:extLst>
                  <a:ext uri="{FF2B5EF4-FFF2-40B4-BE49-F238E27FC236}">
                    <a16:creationId xmlns:a16="http://schemas.microsoft.com/office/drawing/2014/main" id="{00000000-0008-0000-0B00-0000EB1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588" name="Shape 3716">
                  <a:extLst>
                    <a:ext uri="{FF2B5EF4-FFF2-40B4-BE49-F238E27FC236}">
                      <a16:creationId xmlns:a16="http://schemas.microsoft.com/office/drawing/2014/main" id="{00000000-0008-0000-0B00-0000EC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589" name="Shape 3717">
                  <a:extLst>
                    <a:ext uri="{FF2B5EF4-FFF2-40B4-BE49-F238E27FC236}">
                      <a16:creationId xmlns:a16="http://schemas.microsoft.com/office/drawing/2014/main" id="{00000000-0008-0000-0B00-0000ED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90" name="Shape 3718">
                  <a:extLst>
                    <a:ext uri="{FF2B5EF4-FFF2-40B4-BE49-F238E27FC236}">
                      <a16:creationId xmlns:a16="http://schemas.microsoft.com/office/drawing/2014/main" id="{00000000-0008-0000-0B00-0000EE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91" name="Shape 3719">
                  <a:extLst>
                    <a:ext uri="{FF2B5EF4-FFF2-40B4-BE49-F238E27FC236}">
                      <a16:creationId xmlns:a16="http://schemas.microsoft.com/office/drawing/2014/main" id="{00000000-0008-0000-0B00-0000EF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92" name="Shape 3720">
                  <a:extLst>
                    <a:ext uri="{FF2B5EF4-FFF2-40B4-BE49-F238E27FC236}">
                      <a16:creationId xmlns:a16="http://schemas.microsoft.com/office/drawing/2014/main" id="{00000000-0008-0000-0B00-0000F0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93" name="Shape 3721">
                  <a:extLst>
                    <a:ext uri="{FF2B5EF4-FFF2-40B4-BE49-F238E27FC236}">
                      <a16:creationId xmlns:a16="http://schemas.microsoft.com/office/drawing/2014/main" id="{00000000-0008-0000-0B00-0000F1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94" name="Shape 3722">
                  <a:extLst>
                    <a:ext uri="{FF2B5EF4-FFF2-40B4-BE49-F238E27FC236}">
                      <a16:creationId xmlns:a16="http://schemas.microsoft.com/office/drawing/2014/main" id="{00000000-0008-0000-0B00-0000F2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116</xdr:row>
      <xdr:rowOff>28575</xdr:rowOff>
    </xdr:from>
    <xdr:ext cx="438150" cy="352425"/>
    <xdr:sp macro="" textlink="">
      <xdr:nvSpPr>
        <xdr:cNvPr id="4595" name="Shape 1997">
          <a:extLst>
            <a:ext uri="{FF2B5EF4-FFF2-40B4-BE49-F238E27FC236}">
              <a16:creationId xmlns:a16="http://schemas.microsoft.com/office/drawing/2014/main" id="{00000000-0008-0000-0B00-0000F311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116</xdr:row>
      <xdr:rowOff>28575</xdr:rowOff>
    </xdr:from>
    <xdr:ext cx="438150" cy="352425"/>
    <xdr:sp macro="" textlink="">
      <xdr:nvSpPr>
        <xdr:cNvPr id="4596" name="Shape 1996">
          <a:extLst>
            <a:ext uri="{FF2B5EF4-FFF2-40B4-BE49-F238E27FC236}">
              <a16:creationId xmlns:a16="http://schemas.microsoft.com/office/drawing/2014/main" id="{00000000-0008-0000-0B00-0000F411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116</xdr:row>
      <xdr:rowOff>28575</xdr:rowOff>
    </xdr:from>
    <xdr:ext cx="438150" cy="352425"/>
    <xdr:sp macro="" textlink="">
      <xdr:nvSpPr>
        <xdr:cNvPr id="4597" name="Shape 1996">
          <a:extLst>
            <a:ext uri="{FF2B5EF4-FFF2-40B4-BE49-F238E27FC236}">
              <a16:creationId xmlns:a16="http://schemas.microsoft.com/office/drawing/2014/main" id="{00000000-0008-0000-0B00-0000F511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116</xdr:row>
      <xdr:rowOff>28575</xdr:rowOff>
    </xdr:from>
    <xdr:ext cx="438150" cy="352425"/>
    <xdr:sp macro="" textlink="">
      <xdr:nvSpPr>
        <xdr:cNvPr id="4598" name="Shape 1996">
          <a:extLst>
            <a:ext uri="{FF2B5EF4-FFF2-40B4-BE49-F238E27FC236}">
              <a16:creationId xmlns:a16="http://schemas.microsoft.com/office/drawing/2014/main" id="{00000000-0008-0000-0B00-0000F611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116</xdr:row>
      <xdr:rowOff>28575</xdr:rowOff>
    </xdr:from>
    <xdr:ext cx="438150" cy="352425"/>
    <xdr:sp macro="" textlink="">
      <xdr:nvSpPr>
        <xdr:cNvPr id="4599" name="Shape 3723">
          <a:extLst>
            <a:ext uri="{FF2B5EF4-FFF2-40B4-BE49-F238E27FC236}">
              <a16:creationId xmlns:a16="http://schemas.microsoft.com/office/drawing/2014/main" id="{00000000-0008-0000-0B00-0000F711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116</xdr:row>
      <xdr:rowOff>28575</xdr:rowOff>
    </xdr:from>
    <xdr:ext cx="438150" cy="352425"/>
    <xdr:sp macro="" textlink="">
      <xdr:nvSpPr>
        <xdr:cNvPr id="4600" name="Shape 1996">
          <a:extLst>
            <a:ext uri="{FF2B5EF4-FFF2-40B4-BE49-F238E27FC236}">
              <a16:creationId xmlns:a16="http://schemas.microsoft.com/office/drawing/2014/main" id="{00000000-0008-0000-0B00-0000F811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116</xdr:row>
      <xdr:rowOff>28575</xdr:rowOff>
    </xdr:from>
    <xdr:ext cx="438150" cy="352425"/>
    <xdr:sp macro="" textlink="">
      <xdr:nvSpPr>
        <xdr:cNvPr id="4601" name="Shape 1996">
          <a:extLst>
            <a:ext uri="{FF2B5EF4-FFF2-40B4-BE49-F238E27FC236}">
              <a16:creationId xmlns:a16="http://schemas.microsoft.com/office/drawing/2014/main" id="{00000000-0008-0000-0B00-0000F911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116</xdr:row>
      <xdr:rowOff>28575</xdr:rowOff>
    </xdr:from>
    <xdr:ext cx="438150" cy="352425"/>
    <xdr:sp macro="" textlink="">
      <xdr:nvSpPr>
        <xdr:cNvPr id="4602" name="Shape 1996">
          <a:extLst>
            <a:ext uri="{FF2B5EF4-FFF2-40B4-BE49-F238E27FC236}">
              <a16:creationId xmlns:a16="http://schemas.microsoft.com/office/drawing/2014/main" id="{00000000-0008-0000-0B00-0000FA11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116</xdr:row>
      <xdr:rowOff>28575</xdr:rowOff>
    </xdr:from>
    <xdr:ext cx="438150" cy="352425"/>
    <xdr:sp macro="" textlink="">
      <xdr:nvSpPr>
        <xdr:cNvPr id="4603" name="Shape 1996">
          <a:extLst>
            <a:ext uri="{FF2B5EF4-FFF2-40B4-BE49-F238E27FC236}">
              <a16:creationId xmlns:a16="http://schemas.microsoft.com/office/drawing/2014/main" id="{00000000-0008-0000-0B00-0000FB11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116</xdr:row>
      <xdr:rowOff>28575</xdr:rowOff>
    </xdr:from>
    <xdr:ext cx="438150" cy="352425"/>
    <xdr:sp macro="" textlink="">
      <xdr:nvSpPr>
        <xdr:cNvPr id="4604" name="Shape 1996">
          <a:extLst>
            <a:ext uri="{FF2B5EF4-FFF2-40B4-BE49-F238E27FC236}">
              <a16:creationId xmlns:a16="http://schemas.microsoft.com/office/drawing/2014/main" id="{00000000-0008-0000-0B00-0000FC11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116</xdr:row>
      <xdr:rowOff>28575</xdr:rowOff>
    </xdr:from>
    <xdr:ext cx="438150" cy="352425"/>
    <xdr:sp macro="" textlink="">
      <xdr:nvSpPr>
        <xdr:cNvPr id="4605" name="Shape 1996">
          <a:extLst>
            <a:ext uri="{FF2B5EF4-FFF2-40B4-BE49-F238E27FC236}">
              <a16:creationId xmlns:a16="http://schemas.microsoft.com/office/drawing/2014/main" id="{00000000-0008-0000-0B00-0000FD11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116</xdr:row>
      <xdr:rowOff>28575</xdr:rowOff>
    </xdr:from>
    <xdr:ext cx="438150" cy="352425"/>
    <xdr:sp macro="" textlink="">
      <xdr:nvSpPr>
        <xdr:cNvPr id="4606" name="Shape 1996">
          <a:extLst>
            <a:ext uri="{FF2B5EF4-FFF2-40B4-BE49-F238E27FC236}">
              <a16:creationId xmlns:a16="http://schemas.microsoft.com/office/drawing/2014/main" id="{00000000-0008-0000-0B00-0000FE11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116</xdr:row>
      <xdr:rowOff>28575</xdr:rowOff>
    </xdr:from>
    <xdr:ext cx="438150" cy="352425"/>
    <xdr:sp macro="" textlink="">
      <xdr:nvSpPr>
        <xdr:cNvPr id="4607" name="Shape 1997">
          <a:extLst>
            <a:ext uri="{FF2B5EF4-FFF2-40B4-BE49-F238E27FC236}">
              <a16:creationId xmlns:a16="http://schemas.microsoft.com/office/drawing/2014/main" id="{00000000-0008-0000-0B00-0000FF11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116</xdr:row>
      <xdr:rowOff>28575</xdr:rowOff>
    </xdr:from>
    <xdr:ext cx="438150" cy="352425"/>
    <xdr:sp macro="" textlink="">
      <xdr:nvSpPr>
        <xdr:cNvPr id="4608" name="Shape 1997">
          <a:extLst>
            <a:ext uri="{FF2B5EF4-FFF2-40B4-BE49-F238E27FC236}">
              <a16:creationId xmlns:a16="http://schemas.microsoft.com/office/drawing/2014/main" id="{00000000-0008-0000-0B00-00000012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116</xdr:row>
      <xdr:rowOff>28575</xdr:rowOff>
    </xdr:from>
    <xdr:ext cx="438150" cy="352425"/>
    <xdr:sp macro="" textlink="">
      <xdr:nvSpPr>
        <xdr:cNvPr id="4609" name="Shape 1997">
          <a:extLst>
            <a:ext uri="{FF2B5EF4-FFF2-40B4-BE49-F238E27FC236}">
              <a16:creationId xmlns:a16="http://schemas.microsoft.com/office/drawing/2014/main" id="{00000000-0008-0000-0B00-00000112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116</xdr:row>
      <xdr:rowOff>28575</xdr:rowOff>
    </xdr:from>
    <xdr:ext cx="438150" cy="352425"/>
    <xdr:sp macro="" textlink="">
      <xdr:nvSpPr>
        <xdr:cNvPr id="4610" name="Shape 1996">
          <a:extLst>
            <a:ext uri="{FF2B5EF4-FFF2-40B4-BE49-F238E27FC236}">
              <a16:creationId xmlns:a16="http://schemas.microsoft.com/office/drawing/2014/main" id="{00000000-0008-0000-0B00-00000212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116</xdr:row>
      <xdr:rowOff>28575</xdr:rowOff>
    </xdr:from>
    <xdr:ext cx="438150" cy="352425"/>
    <xdr:sp macro="" textlink="">
      <xdr:nvSpPr>
        <xdr:cNvPr id="4611" name="Shape 1997">
          <a:extLst>
            <a:ext uri="{FF2B5EF4-FFF2-40B4-BE49-F238E27FC236}">
              <a16:creationId xmlns:a16="http://schemas.microsoft.com/office/drawing/2014/main" id="{00000000-0008-0000-0B00-00000312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116</xdr:row>
      <xdr:rowOff>28575</xdr:rowOff>
    </xdr:from>
    <xdr:ext cx="438150" cy="352425"/>
    <xdr:sp macro="" textlink="">
      <xdr:nvSpPr>
        <xdr:cNvPr id="4612" name="Shape 1997">
          <a:extLst>
            <a:ext uri="{FF2B5EF4-FFF2-40B4-BE49-F238E27FC236}">
              <a16:creationId xmlns:a16="http://schemas.microsoft.com/office/drawing/2014/main" id="{00000000-0008-0000-0B00-00000412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116</xdr:row>
      <xdr:rowOff>28575</xdr:rowOff>
    </xdr:from>
    <xdr:ext cx="438150" cy="352425"/>
    <xdr:sp macro="" textlink="">
      <xdr:nvSpPr>
        <xdr:cNvPr id="4613" name="Shape 1997">
          <a:extLst>
            <a:ext uri="{FF2B5EF4-FFF2-40B4-BE49-F238E27FC236}">
              <a16:creationId xmlns:a16="http://schemas.microsoft.com/office/drawing/2014/main" id="{00000000-0008-0000-0B00-00000512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116</xdr:row>
      <xdr:rowOff>28575</xdr:rowOff>
    </xdr:from>
    <xdr:ext cx="438150" cy="352425"/>
    <xdr:sp macro="" textlink="">
      <xdr:nvSpPr>
        <xdr:cNvPr id="4614" name="Shape 1997">
          <a:extLst>
            <a:ext uri="{FF2B5EF4-FFF2-40B4-BE49-F238E27FC236}">
              <a16:creationId xmlns:a16="http://schemas.microsoft.com/office/drawing/2014/main" id="{00000000-0008-0000-0B00-00000612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116</xdr:row>
      <xdr:rowOff>28575</xdr:rowOff>
    </xdr:from>
    <xdr:ext cx="438150" cy="352425"/>
    <xdr:sp macro="" textlink="">
      <xdr:nvSpPr>
        <xdr:cNvPr id="4615" name="Shape 1996">
          <a:extLst>
            <a:ext uri="{FF2B5EF4-FFF2-40B4-BE49-F238E27FC236}">
              <a16:creationId xmlns:a16="http://schemas.microsoft.com/office/drawing/2014/main" id="{00000000-0008-0000-0B00-00000712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116</xdr:row>
      <xdr:rowOff>28575</xdr:rowOff>
    </xdr:from>
    <xdr:ext cx="438150" cy="352425"/>
    <xdr:sp macro="" textlink="">
      <xdr:nvSpPr>
        <xdr:cNvPr id="4616" name="Shape 1997">
          <a:extLst>
            <a:ext uri="{FF2B5EF4-FFF2-40B4-BE49-F238E27FC236}">
              <a16:creationId xmlns:a16="http://schemas.microsoft.com/office/drawing/2014/main" id="{00000000-0008-0000-0B00-00000812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617" name="Shape 2">
          <a:extLst>
            <a:ext uri="{FF2B5EF4-FFF2-40B4-BE49-F238E27FC236}">
              <a16:creationId xmlns:a16="http://schemas.microsoft.com/office/drawing/2014/main" id="{00000000-0008-0000-0B00-00000912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4618" name="Shape 3724">
            <a:extLst>
              <a:ext uri="{FF2B5EF4-FFF2-40B4-BE49-F238E27FC236}">
                <a16:creationId xmlns:a16="http://schemas.microsoft.com/office/drawing/2014/main" id="{00000000-0008-0000-0B00-00000A1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619" name="Shape 6">
              <a:extLst>
                <a:ext uri="{FF2B5EF4-FFF2-40B4-BE49-F238E27FC236}">
                  <a16:creationId xmlns:a16="http://schemas.microsoft.com/office/drawing/2014/main" id="{00000000-0008-0000-0B00-00000B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20" name="Shape 3725">
              <a:extLst>
                <a:ext uri="{FF2B5EF4-FFF2-40B4-BE49-F238E27FC236}">
                  <a16:creationId xmlns:a16="http://schemas.microsoft.com/office/drawing/2014/main" id="{00000000-0008-0000-0B00-00000C1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621" name="Shape 3726">
                <a:extLst>
                  <a:ext uri="{FF2B5EF4-FFF2-40B4-BE49-F238E27FC236}">
                    <a16:creationId xmlns:a16="http://schemas.microsoft.com/office/drawing/2014/main" id="{00000000-0008-0000-0B00-00000D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622" name="Shape 3727">
                <a:extLst>
                  <a:ext uri="{FF2B5EF4-FFF2-40B4-BE49-F238E27FC236}">
                    <a16:creationId xmlns:a16="http://schemas.microsoft.com/office/drawing/2014/main" id="{00000000-0008-0000-0B00-00000E1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623" name="Shape 3728">
                  <a:extLst>
                    <a:ext uri="{FF2B5EF4-FFF2-40B4-BE49-F238E27FC236}">
                      <a16:creationId xmlns:a16="http://schemas.microsoft.com/office/drawing/2014/main" id="{00000000-0008-0000-0B00-00000F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624" name="Shape 3729">
                  <a:extLst>
                    <a:ext uri="{FF2B5EF4-FFF2-40B4-BE49-F238E27FC236}">
                      <a16:creationId xmlns:a16="http://schemas.microsoft.com/office/drawing/2014/main" id="{00000000-0008-0000-0B00-000010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25" name="Shape 3730">
                  <a:extLst>
                    <a:ext uri="{FF2B5EF4-FFF2-40B4-BE49-F238E27FC236}">
                      <a16:creationId xmlns:a16="http://schemas.microsoft.com/office/drawing/2014/main" id="{00000000-0008-0000-0B00-000011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26" name="Shape 3731">
                  <a:extLst>
                    <a:ext uri="{FF2B5EF4-FFF2-40B4-BE49-F238E27FC236}">
                      <a16:creationId xmlns:a16="http://schemas.microsoft.com/office/drawing/2014/main" id="{00000000-0008-0000-0B00-000012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27" name="Shape 3732">
                  <a:extLst>
                    <a:ext uri="{FF2B5EF4-FFF2-40B4-BE49-F238E27FC236}">
                      <a16:creationId xmlns:a16="http://schemas.microsoft.com/office/drawing/2014/main" id="{00000000-0008-0000-0B00-000013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28" name="Shape 3733">
                  <a:extLst>
                    <a:ext uri="{FF2B5EF4-FFF2-40B4-BE49-F238E27FC236}">
                      <a16:creationId xmlns:a16="http://schemas.microsoft.com/office/drawing/2014/main" id="{00000000-0008-0000-0B00-000014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29" name="Shape 3734">
                  <a:extLst>
                    <a:ext uri="{FF2B5EF4-FFF2-40B4-BE49-F238E27FC236}">
                      <a16:creationId xmlns:a16="http://schemas.microsoft.com/office/drawing/2014/main" id="{00000000-0008-0000-0B00-000015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630" name="Shape 2">
          <a:extLst>
            <a:ext uri="{FF2B5EF4-FFF2-40B4-BE49-F238E27FC236}">
              <a16:creationId xmlns:a16="http://schemas.microsoft.com/office/drawing/2014/main" id="{00000000-0008-0000-0B00-00001612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4631" name="Shape 3735">
            <a:extLst>
              <a:ext uri="{FF2B5EF4-FFF2-40B4-BE49-F238E27FC236}">
                <a16:creationId xmlns:a16="http://schemas.microsoft.com/office/drawing/2014/main" id="{00000000-0008-0000-0B00-0000171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632" name="Shape 6">
              <a:extLst>
                <a:ext uri="{FF2B5EF4-FFF2-40B4-BE49-F238E27FC236}">
                  <a16:creationId xmlns:a16="http://schemas.microsoft.com/office/drawing/2014/main" id="{00000000-0008-0000-0B00-000018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33" name="Shape 3736">
              <a:extLst>
                <a:ext uri="{FF2B5EF4-FFF2-40B4-BE49-F238E27FC236}">
                  <a16:creationId xmlns:a16="http://schemas.microsoft.com/office/drawing/2014/main" id="{00000000-0008-0000-0B00-0000191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634" name="Shape 3737">
                <a:extLst>
                  <a:ext uri="{FF2B5EF4-FFF2-40B4-BE49-F238E27FC236}">
                    <a16:creationId xmlns:a16="http://schemas.microsoft.com/office/drawing/2014/main" id="{00000000-0008-0000-0B00-00001A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635" name="Shape 3738">
                <a:extLst>
                  <a:ext uri="{FF2B5EF4-FFF2-40B4-BE49-F238E27FC236}">
                    <a16:creationId xmlns:a16="http://schemas.microsoft.com/office/drawing/2014/main" id="{00000000-0008-0000-0B00-00001B1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4636" name="Shape 3739">
                  <a:extLst>
                    <a:ext uri="{FF2B5EF4-FFF2-40B4-BE49-F238E27FC236}">
                      <a16:creationId xmlns:a16="http://schemas.microsoft.com/office/drawing/2014/main" id="{00000000-0008-0000-0B00-00001C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637" name="Shape 3740">
                  <a:extLst>
                    <a:ext uri="{FF2B5EF4-FFF2-40B4-BE49-F238E27FC236}">
                      <a16:creationId xmlns:a16="http://schemas.microsoft.com/office/drawing/2014/main" id="{00000000-0008-0000-0B00-00001D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38" name="Shape 3741">
                  <a:extLst>
                    <a:ext uri="{FF2B5EF4-FFF2-40B4-BE49-F238E27FC236}">
                      <a16:creationId xmlns:a16="http://schemas.microsoft.com/office/drawing/2014/main" id="{00000000-0008-0000-0B00-00001E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39" name="Shape 3742">
                  <a:extLst>
                    <a:ext uri="{FF2B5EF4-FFF2-40B4-BE49-F238E27FC236}">
                      <a16:creationId xmlns:a16="http://schemas.microsoft.com/office/drawing/2014/main" id="{00000000-0008-0000-0B00-00001F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40" name="Shape 3743">
                  <a:extLst>
                    <a:ext uri="{FF2B5EF4-FFF2-40B4-BE49-F238E27FC236}">
                      <a16:creationId xmlns:a16="http://schemas.microsoft.com/office/drawing/2014/main" id="{00000000-0008-0000-0B00-000020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41" name="Shape 3744">
                  <a:extLst>
                    <a:ext uri="{FF2B5EF4-FFF2-40B4-BE49-F238E27FC236}">
                      <a16:creationId xmlns:a16="http://schemas.microsoft.com/office/drawing/2014/main" id="{00000000-0008-0000-0B00-000021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42" name="Shape 3745">
                  <a:extLst>
                    <a:ext uri="{FF2B5EF4-FFF2-40B4-BE49-F238E27FC236}">
                      <a16:creationId xmlns:a16="http://schemas.microsoft.com/office/drawing/2014/main" id="{00000000-0008-0000-0B00-000022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133350</xdr:rowOff>
    </xdr:from>
    <xdr:ext cx="0" cy="161925"/>
    <xdr:grpSp>
      <xdr:nvGrpSpPr>
        <xdr:cNvPr id="4643" name="Shape 2">
          <a:extLst>
            <a:ext uri="{FF2B5EF4-FFF2-40B4-BE49-F238E27FC236}">
              <a16:creationId xmlns:a16="http://schemas.microsoft.com/office/drawing/2014/main" id="{00000000-0008-0000-0B00-000023120000}"/>
            </a:ext>
          </a:extLst>
        </xdr:cNvPr>
        <xdr:cNvGrpSpPr/>
      </xdr:nvGrpSpPr>
      <xdr:grpSpPr>
        <a:xfrm>
          <a:off x="2466975" y="28013025"/>
          <a:ext cx="0" cy="161925"/>
          <a:chOff x="5346000" y="3699038"/>
          <a:chExt cx="0" cy="161925"/>
        </a:xfrm>
      </xdr:grpSpPr>
      <xdr:grpSp>
        <xdr:nvGrpSpPr>
          <xdr:cNvPr id="4644" name="Shape 3746">
            <a:extLst>
              <a:ext uri="{FF2B5EF4-FFF2-40B4-BE49-F238E27FC236}">
                <a16:creationId xmlns:a16="http://schemas.microsoft.com/office/drawing/2014/main" id="{00000000-0008-0000-0B00-0000241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645" name="Shape 6">
              <a:extLst>
                <a:ext uri="{FF2B5EF4-FFF2-40B4-BE49-F238E27FC236}">
                  <a16:creationId xmlns:a16="http://schemas.microsoft.com/office/drawing/2014/main" id="{00000000-0008-0000-0B00-000025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46" name="Shape 3747">
              <a:extLst>
                <a:ext uri="{FF2B5EF4-FFF2-40B4-BE49-F238E27FC236}">
                  <a16:creationId xmlns:a16="http://schemas.microsoft.com/office/drawing/2014/main" id="{00000000-0008-0000-0B00-0000261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647" name="Shape 3748">
                <a:extLst>
                  <a:ext uri="{FF2B5EF4-FFF2-40B4-BE49-F238E27FC236}">
                    <a16:creationId xmlns:a16="http://schemas.microsoft.com/office/drawing/2014/main" id="{00000000-0008-0000-0B00-000027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648" name="Shape 3749">
                <a:extLst>
                  <a:ext uri="{FF2B5EF4-FFF2-40B4-BE49-F238E27FC236}">
                    <a16:creationId xmlns:a16="http://schemas.microsoft.com/office/drawing/2014/main" id="{00000000-0008-0000-0B00-0000281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4649" name="Shape 3750">
                  <a:extLst>
                    <a:ext uri="{FF2B5EF4-FFF2-40B4-BE49-F238E27FC236}">
                      <a16:creationId xmlns:a16="http://schemas.microsoft.com/office/drawing/2014/main" id="{00000000-0008-0000-0B00-000029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650" name="Shape 3751">
                  <a:extLst>
                    <a:ext uri="{FF2B5EF4-FFF2-40B4-BE49-F238E27FC236}">
                      <a16:creationId xmlns:a16="http://schemas.microsoft.com/office/drawing/2014/main" id="{00000000-0008-0000-0B00-00002A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51" name="Shape 3752">
                  <a:extLst>
                    <a:ext uri="{FF2B5EF4-FFF2-40B4-BE49-F238E27FC236}">
                      <a16:creationId xmlns:a16="http://schemas.microsoft.com/office/drawing/2014/main" id="{00000000-0008-0000-0B00-00002B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52" name="Shape 3753">
                  <a:extLst>
                    <a:ext uri="{FF2B5EF4-FFF2-40B4-BE49-F238E27FC236}">
                      <a16:creationId xmlns:a16="http://schemas.microsoft.com/office/drawing/2014/main" id="{00000000-0008-0000-0B00-00002C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53" name="Shape 3754">
                  <a:extLst>
                    <a:ext uri="{FF2B5EF4-FFF2-40B4-BE49-F238E27FC236}">
                      <a16:creationId xmlns:a16="http://schemas.microsoft.com/office/drawing/2014/main" id="{00000000-0008-0000-0B00-00002D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54" name="Shape 3755">
                  <a:extLst>
                    <a:ext uri="{FF2B5EF4-FFF2-40B4-BE49-F238E27FC236}">
                      <a16:creationId xmlns:a16="http://schemas.microsoft.com/office/drawing/2014/main" id="{00000000-0008-0000-0B00-00002E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55" name="Shape 3756">
                  <a:extLst>
                    <a:ext uri="{FF2B5EF4-FFF2-40B4-BE49-F238E27FC236}">
                      <a16:creationId xmlns:a16="http://schemas.microsoft.com/office/drawing/2014/main" id="{00000000-0008-0000-0B00-00002F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133350</xdr:rowOff>
    </xdr:from>
    <xdr:ext cx="0" cy="171450"/>
    <xdr:grpSp>
      <xdr:nvGrpSpPr>
        <xdr:cNvPr id="4656" name="Shape 2">
          <a:extLst>
            <a:ext uri="{FF2B5EF4-FFF2-40B4-BE49-F238E27FC236}">
              <a16:creationId xmlns:a16="http://schemas.microsoft.com/office/drawing/2014/main" id="{00000000-0008-0000-0B00-000030120000}"/>
            </a:ext>
          </a:extLst>
        </xdr:cNvPr>
        <xdr:cNvGrpSpPr/>
      </xdr:nvGrpSpPr>
      <xdr:grpSpPr>
        <a:xfrm>
          <a:off x="2466975" y="28013025"/>
          <a:ext cx="0" cy="171450"/>
          <a:chOff x="5346000" y="3694275"/>
          <a:chExt cx="0" cy="171450"/>
        </a:xfrm>
      </xdr:grpSpPr>
      <xdr:grpSp>
        <xdr:nvGrpSpPr>
          <xdr:cNvPr id="4657" name="Shape 3757">
            <a:extLst>
              <a:ext uri="{FF2B5EF4-FFF2-40B4-BE49-F238E27FC236}">
                <a16:creationId xmlns:a16="http://schemas.microsoft.com/office/drawing/2014/main" id="{00000000-0008-0000-0B00-00003112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4658" name="Shape 6">
              <a:extLst>
                <a:ext uri="{FF2B5EF4-FFF2-40B4-BE49-F238E27FC236}">
                  <a16:creationId xmlns:a16="http://schemas.microsoft.com/office/drawing/2014/main" id="{00000000-0008-0000-0B00-00003212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59" name="Shape 3758">
              <a:extLst>
                <a:ext uri="{FF2B5EF4-FFF2-40B4-BE49-F238E27FC236}">
                  <a16:creationId xmlns:a16="http://schemas.microsoft.com/office/drawing/2014/main" id="{00000000-0008-0000-0B00-00003312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4660" name="Shape 3759">
                <a:extLst>
                  <a:ext uri="{FF2B5EF4-FFF2-40B4-BE49-F238E27FC236}">
                    <a16:creationId xmlns:a16="http://schemas.microsoft.com/office/drawing/2014/main" id="{00000000-0008-0000-0B00-00003412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661" name="Shape 3760">
                <a:extLst>
                  <a:ext uri="{FF2B5EF4-FFF2-40B4-BE49-F238E27FC236}">
                    <a16:creationId xmlns:a16="http://schemas.microsoft.com/office/drawing/2014/main" id="{00000000-0008-0000-0B00-00003512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4662" name="Shape 3761">
                  <a:extLst>
                    <a:ext uri="{FF2B5EF4-FFF2-40B4-BE49-F238E27FC236}">
                      <a16:creationId xmlns:a16="http://schemas.microsoft.com/office/drawing/2014/main" id="{00000000-0008-0000-0B00-000036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663" name="Shape 3762">
                  <a:extLst>
                    <a:ext uri="{FF2B5EF4-FFF2-40B4-BE49-F238E27FC236}">
                      <a16:creationId xmlns:a16="http://schemas.microsoft.com/office/drawing/2014/main" id="{00000000-0008-0000-0B00-0000371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64" name="Shape 3763">
                  <a:extLst>
                    <a:ext uri="{FF2B5EF4-FFF2-40B4-BE49-F238E27FC236}">
                      <a16:creationId xmlns:a16="http://schemas.microsoft.com/office/drawing/2014/main" id="{00000000-0008-0000-0B00-0000381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65" name="Shape 3764">
                  <a:extLst>
                    <a:ext uri="{FF2B5EF4-FFF2-40B4-BE49-F238E27FC236}">
                      <a16:creationId xmlns:a16="http://schemas.microsoft.com/office/drawing/2014/main" id="{00000000-0008-0000-0B00-0000391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66" name="Shape 3765">
                  <a:extLst>
                    <a:ext uri="{FF2B5EF4-FFF2-40B4-BE49-F238E27FC236}">
                      <a16:creationId xmlns:a16="http://schemas.microsoft.com/office/drawing/2014/main" id="{00000000-0008-0000-0B00-00003A1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67" name="Shape 3766">
                  <a:extLst>
                    <a:ext uri="{FF2B5EF4-FFF2-40B4-BE49-F238E27FC236}">
                      <a16:creationId xmlns:a16="http://schemas.microsoft.com/office/drawing/2014/main" id="{00000000-0008-0000-0B00-00003B1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68" name="Shape 3767">
                  <a:extLst>
                    <a:ext uri="{FF2B5EF4-FFF2-40B4-BE49-F238E27FC236}">
                      <a16:creationId xmlns:a16="http://schemas.microsoft.com/office/drawing/2014/main" id="{00000000-0008-0000-0B00-00003C1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669" name="Shape 2">
          <a:extLst>
            <a:ext uri="{FF2B5EF4-FFF2-40B4-BE49-F238E27FC236}">
              <a16:creationId xmlns:a16="http://schemas.microsoft.com/office/drawing/2014/main" id="{00000000-0008-0000-0B00-00003D12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4670" name="Shape 3768">
            <a:extLst>
              <a:ext uri="{FF2B5EF4-FFF2-40B4-BE49-F238E27FC236}">
                <a16:creationId xmlns:a16="http://schemas.microsoft.com/office/drawing/2014/main" id="{00000000-0008-0000-0B00-00003E1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671" name="Shape 6">
              <a:extLst>
                <a:ext uri="{FF2B5EF4-FFF2-40B4-BE49-F238E27FC236}">
                  <a16:creationId xmlns:a16="http://schemas.microsoft.com/office/drawing/2014/main" id="{00000000-0008-0000-0B00-00003F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72" name="Shape 3769">
              <a:extLst>
                <a:ext uri="{FF2B5EF4-FFF2-40B4-BE49-F238E27FC236}">
                  <a16:creationId xmlns:a16="http://schemas.microsoft.com/office/drawing/2014/main" id="{00000000-0008-0000-0B00-0000401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673" name="Shape 3770">
                <a:extLst>
                  <a:ext uri="{FF2B5EF4-FFF2-40B4-BE49-F238E27FC236}">
                    <a16:creationId xmlns:a16="http://schemas.microsoft.com/office/drawing/2014/main" id="{00000000-0008-0000-0B00-000041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674" name="Shape 3771">
                <a:extLst>
                  <a:ext uri="{FF2B5EF4-FFF2-40B4-BE49-F238E27FC236}">
                    <a16:creationId xmlns:a16="http://schemas.microsoft.com/office/drawing/2014/main" id="{00000000-0008-0000-0B00-0000421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675" name="Shape 3772">
                  <a:extLst>
                    <a:ext uri="{FF2B5EF4-FFF2-40B4-BE49-F238E27FC236}">
                      <a16:creationId xmlns:a16="http://schemas.microsoft.com/office/drawing/2014/main" id="{00000000-0008-0000-0B00-000043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676" name="Shape 3773">
                  <a:extLst>
                    <a:ext uri="{FF2B5EF4-FFF2-40B4-BE49-F238E27FC236}">
                      <a16:creationId xmlns:a16="http://schemas.microsoft.com/office/drawing/2014/main" id="{00000000-0008-0000-0B00-000044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77" name="Shape 3774">
                  <a:extLst>
                    <a:ext uri="{FF2B5EF4-FFF2-40B4-BE49-F238E27FC236}">
                      <a16:creationId xmlns:a16="http://schemas.microsoft.com/office/drawing/2014/main" id="{00000000-0008-0000-0B00-000045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78" name="Shape 3775">
                  <a:extLst>
                    <a:ext uri="{FF2B5EF4-FFF2-40B4-BE49-F238E27FC236}">
                      <a16:creationId xmlns:a16="http://schemas.microsoft.com/office/drawing/2014/main" id="{00000000-0008-0000-0B00-000046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79" name="Shape 3776">
                  <a:extLst>
                    <a:ext uri="{FF2B5EF4-FFF2-40B4-BE49-F238E27FC236}">
                      <a16:creationId xmlns:a16="http://schemas.microsoft.com/office/drawing/2014/main" id="{00000000-0008-0000-0B00-000047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80" name="Shape 3777">
                  <a:extLst>
                    <a:ext uri="{FF2B5EF4-FFF2-40B4-BE49-F238E27FC236}">
                      <a16:creationId xmlns:a16="http://schemas.microsoft.com/office/drawing/2014/main" id="{00000000-0008-0000-0B00-000048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81" name="Shape 3778">
                  <a:extLst>
                    <a:ext uri="{FF2B5EF4-FFF2-40B4-BE49-F238E27FC236}">
                      <a16:creationId xmlns:a16="http://schemas.microsoft.com/office/drawing/2014/main" id="{00000000-0008-0000-0B00-000049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682" name="Shape 2">
          <a:extLst>
            <a:ext uri="{FF2B5EF4-FFF2-40B4-BE49-F238E27FC236}">
              <a16:creationId xmlns:a16="http://schemas.microsoft.com/office/drawing/2014/main" id="{00000000-0008-0000-0B00-00004A12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4683" name="Shape 3779">
            <a:extLst>
              <a:ext uri="{FF2B5EF4-FFF2-40B4-BE49-F238E27FC236}">
                <a16:creationId xmlns:a16="http://schemas.microsoft.com/office/drawing/2014/main" id="{00000000-0008-0000-0B00-00004B1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684" name="Shape 6">
              <a:extLst>
                <a:ext uri="{FF2B5EF4-FFF2-40B4-BE49-F238E27FC236}">
                  <a16:creationId xmlns:a16="http://schemas.microsoft.com/office/drawing/2014/main" id="{00000000-0008-0000-0B00-00004C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85" name="Shape 3780">
              <a:extLst>
                <a:ext uri="{FF2B5EF4-FFF2-40B4-BE49-F238E27FC236}">
                  <a16:creationId xmlns:a16="http://schemas.microsoft.com/office/drawing/2014/main" id="{00000000-0008-0000-0B00-00004D1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686" name="Shape 3781">
                <a:extLst>
                  <a:ext uri="{FF2B5EF4-FFF2-40B4-BE49-F238E27FC236}">
                    <a16:creationId xmlns:a16="http://schemas.microsoft.com/office/drawing/2014/main" id="{00000000-0008-0000-0B00-00004E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687" name="Shape 3782">
                <a:extLst>
                  <a:ext uri="{FF2B5EF4-FFF2-40B4-BE49-F238E27FC236}">
                    <a16:creationId xmlns:a16="http://schemas.microsoft.com/office/drawing/2014/main" id="{00000000-0008-0000-0B00-00004F1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688" name="Shape 3783">
                  <a:extLst>
                    <a:ext uri="{FF2B5EF4-FFF2-40B4-BE49-F238E27FC236}">
                      <a16:creationId xmlns:a16="http://schemas.microsoft.com/office/drawing/2014/main" id="{00000000-0008-0000-0B00-000050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689" name="Shape 3784">
                  <a:extLst>
                    <a:ext uri="{FF2B5EF4-FFF2-40B4-BE49-F238E27FC236}">
                      <a16:creationId xmlns:a16="http://schemas.microsoft.com/office/drawing/2014/main" id="{00000000-0008-0000-0B00-000051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90" name="Shape 3785">
                  <a:extLst>
                    <a:ext uri="{FF2B5EF4-FFF2-40B4-BE49-F238E27FC236}">
                      <a16:creationId xmlns:a16="http://schemas.microsoft.com/office/drawing/2014/main" id="{00000000-0008-0000-0B00-000052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91" name="Shape 3786">
                  <a:extLst>
                    <a:ext uri="{FF2B5EF4-FFF2-40B4-BE49-F238E27FC236}">
                      <a16:creationId xmlns:a16="http://schemas.microsoft.com/office/drawing/2014/main" id="{00000000-0008-0000-0B00-000053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92" name="Shape 3787">
                  <a:extLst>
                    <a:ext uri="{FF2B5EF4-FFF2-40B4-BE49-F238E27FC236}">
                      <a16:creationId xmlns:a16="http://schemas.microsoft.com/office/drawing/2014/main" id="{00000000-0008-0000-0B00-000054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93" name="Shape 3788">
                  <a:extLst>
                    <a:ext uri="{FF2B5EF4-FFF2-40B4-BE49-F238E27FC236}">
                      <a16:creationId xmlns:a16="http://schemas.microsoft.com/office/drawing/2014/main" id="{00000000-0008-0000-0B00-000055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94" name="Shape 3789">
                  <a:extLst>
                    <a:ext uri="{FF2B5EF4-FFF2-40B4-BE49-F238E27FC236}">
                      <a16:creationId xmlns:a16="http://schemas.microsoft.com/office/drawing/2014/main" id="{00000000-0008-0000-0B00-000056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695" name="Shape 2">
          <a:extLst>
            <a:ext uri="{FF2B5EF4-FFF2-40B4-BE49-F238E27FC236}">
              <a16:creationId xmlns:a16="http://schemas.microsoft.com/office/drawing/2014/main" id="{00000000-0008-0000-0B00-00005712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4696" name="Shape 3790">
            <a:extLst>
              <a:ext uri="{FF2B5EF4-FFF2-40B4-BE49-F238E27FC236}">
                <a16:creationId xmlns:a16="http://schemas.microsoft.com/office/drawing/2014/main" id="{00000000-0008-0000-0B00-0000581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697" name="Shape 6">
              <a:extLst>
                <a:ext uri="{FF2B5EF4-FFF2-40B4-BE49-F238E27FC236}">
                  <a16:creationId xmlns:a16="http://schemas.microsoft.com/office/drawing/2014/main" id="{00000000-0008-0000-0B00-000059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98" name="Shape 3791">
              <a:extLst>
                <a:ext uri="{FF2B5EF4-FFF2-40B4-BE49-F238E27FC236}">
                  <a16:creationId xmlns:a16="http://schemas.microsoft.com/office/drawing/2014/main" id="{00000000-0008-0000-0B00-00005A1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699" name="Shape 3792">
                <a:extLst>
                  <a:ext uri="{FF2B5EF4-FFF2-40B4-BE49-F238E27FC236}">
                    <a16:creationId xmlns:a16="http://schemas.microsoft.com/office/drawing/2014/main" id="{00000000-0008-0000-0B00-00005B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00" name="Shape 3793">
                <a:extLst>
                  <a:ext uri="{FF2B5EF4-FFF2-40B4-BE49-F238E27FC236}">
                    <a16:creationId xmlns:a16="http://schemas.microsoft.com/office/drawing/2014/main" id="{00000000-0008-0000-0B00-00005C1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701" name="Shape 3794">
                  <a:extLst>
                    <a:ext uri="{FF2B5EF4-FFF2-40B4-BE49-F238E27FC236}">
                      <a16:creationId xmlns:a16="http://schemas.microsoft.com/office/drawing/2014/main" id="{00000000-0008-0000-0B00-00005D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702" name="Shape 3795">
                  <a:extLst>
                    <a:ext uri="{FF2B5EF4-FFF2-40B4-BE49-F238E27FC236}">
                      <a16:creationId xmlns:a16="http://schemas.microsoft.com/office/drawing/2014/main" id="{00000000-0008-0000-0B00-00005E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03" name="Shape 3796">
                  <a:extLst>
                    <a:ext uri="{FF2B5EF4-FFF2-40B4-BE49-F238E27FC236}">
                      <a16:creationId xmlns:a16="http://schemas.microsoft.com/office/drawing/2014/main" id="{00000000-0008-0000-0B00-00005F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04" name="Shape 3797">
                  <a:extLst>
                    <a:ext uri="{FF2B5EF4-FFF2-40B4-BE49-F238E27FC236}">
                      <a16:creationId xmlns:a16="http://schemas.microsoft.com/office/drawing/2014/main" id="{00000000-0008-0000-0B00-000060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05" name="Shape 3798">
                  <a:extLst>
                    <a:ext uri="{FF2B5EF4-FFF2-40B4-BE49-F238E27FC236}">
                      <a16:creationId xmlns:a16="http://schemas.microsoft.com/office/drawing/2014/main" id="{00000000-0008-0000-0B00-000061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06" name="Shape 3799">
                  <a:extLst>
                    <a:ext uri="{FF2B5EF4-FFF2-40B4-BE49-F238E27FC236}">
                      <a16:creationId xmlns:a16="http://schemas.microsoft.com/office/drawing/2014/main" id="{00000000-0008-0000-0B00-000062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07" name="Shape 3800">
                  <a:extLst>
                    <a:ext uri="{FF2B5EF4-FFF2-40B4-BE49-F238E27FC236}">
                      <a16:creationId xmlns:a16="http://schemas.microsoft.com/office/drawing/2014/main" id="{00000000-0008-0000-0B00-000063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708" name="Shape 2">
          <a:extLst>
            <a:ext uri="{FF2B5EF4-FFF2-40B4-BE49-F238E27FC236}">
              <a16:creationId xmlns:a16="http://schemas.microsoft.com/office/drawing/2014/main" id="{00000000-0008-0000-0B00-00006412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4709" name="Shape 3801">
            <a:extLst>
              <a:ext uri="{FF2B5EF4-FFF2-40B4-BE49-F238E27FC236}">
                <a16:creationId xmlns:a16="http://schemas.microsoft.com/office/drawing/2014/main" id="{00000000-0008-0000-0B00-0000651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710" name="Shape 6">
              <a:extLst>
                <a:ext uri="{FF2B5EF4-FFF2-40B4-BE49-F238E27FC236}">
                  <a16:creationId xmlns:a16="http://schemas.microsoft.com/office/drawing/2014/main" id="{00000000-0008-0000-0B00-000066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711" name="Shape 3802">
              <a:extLst>
                <a:ext uri="{FF2B5EF4-FFF2-40B4-BE49-F238E27FC236}">
                  <a16:creationId xmlns:a16="http://schemas.microsoft.com/office/drawing/2014/main" id="{00000000-0008-0000-0B00-0000671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712" name="Shape 3803">
                <a:extLst>
                  <a:ext uri="{FF2B5EF4-FFF2-40B4-BE49-F238E27FC236}">
                    <a16:creationId xmlns:a16="http://schemas.microsoft.com/office/drawing/2014/main" id="{00000000-0008-0000-0B00-000068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13" name="Shape 3804">
                <a:extLst>
                  <a:ext uri="{FF2B5EF4-FFF2-40B4-BE49-F238E27FC236}">
                    <a16:creationId xmlns:a16="http://schemas.microsoft.com/office/drawing/2014/main" id="{00000000-0008-0000-0B00-0000691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714" name="Shape 3805">
                  <a:extLst>
                    <a:ext uri="{FF2B5EF4-FFF2-40B4-BE49-F238E27FC236}">
                      <a16:creationId xmlns:a16="http://schemas.microsoft.com/office/drawing/2014/main" id="{00000000-0008-0000-0B00-00006A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715" name="Shape 3806">
                  <a:extLst>
                    <a:ext uri="{FF2B5EF4-FFF2-40B4-BE49-F238E27FC236}">
                      <a16:creationId xmlns:a16="http://schemas.microsoft.com/office/drawing/2014/main" id="{00000000-0008-0000-0B00-00006B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16" name="Shape 3807">
                  <a:extLst>
                    <a:ext uri="{FF2B5EF4-FFF2-40B4-BE49-F238E27FC236}">
                      <a16:creationId xmlns:a16="http://schemas.microsoft.com/office/drawing/2014/main" id="{00000000-0008-0000-0B00-00006C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17" name="Shape 3808">
                  <a:extLst>
                    <a:ext uri="{FF2B5EF4-FFF2-40B4-BE49-F238E27FC236}">
                      <a16:creationId xmlns:a16="http://schemas.microsoft.com/office/drawing/2014/main" id="{00000000-0008-0000-0B00-00006D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18" name="Shape 3809">
                  <a:extLst>
                    <a:ext uri="{FF2B5EF4-FFF2-40B4-BE49-F238E27FC236}">
                      <a16:creationId xmlns:a16="http://schemas.microsoft.com/office/drawing/2014/main" id="{00000000-0008-0000-0B00-00006E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19" name="Shape 3810">
                  <a:extLst>
                    <a:ext uri="{FF2B5EF4-FFF2-40B4-BE49-F238E27FC236}">
                      <a16:creationId xmlns:a16="http://schemas.microsoft.com/office/drawing/2014/main" id="{00000000-0008-0000-0B00-00006F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20" name="Shape 3811">
                  <a:extLst>
                    <a:ext uri="{FF2B5EF4-FFF2-40B4-BE49-F238E27FC236}">
                      <a16:creationId xmlns:a16="http://schemas.microsoft.com/office/drawing/2014/main" id="{00000000-0008-0000-0B00-000070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721" name="Shape 2">
          <a:extLst>
            <a:ext uri="{FF2B5EF4-FFF2-40B4-BE49-F238E27FC236}">
              <a16:creationId xmlns:a16="http://schemas.microsoft.com/office/drawing/2014/main" id="{00000000-0008-0000-0B00-00007112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4722" name="Shape 3812">
            <a:extLst>
              <a:ext uri="{FF2B5EF4-FFF2-40B4-BE49-F238E27FC236}">
                <a16:creationId xmlns:a16="http://schemas.microsoft.com/office/drawing/2014/main" id="{00000000-0008-0000-0B00-0000721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723" name="Shape 6">
              <a:extLst>
                <a:ext uri="{FF2B5EF4-FFF2-40B4-BE49-F238E27FC236}">
                  <a16:creationId xmlns:a16="http://schemas.microsoft.com/office/drawing/2014/main" id="{00000000-0008-0000-0B00-000073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724" name="Shape 3813">
              <a:extLst>
                <a:ext uri="{FF2B5EF4-FFF2-40B4-BE49-F238E27FC236}">
                  <a16:creationId xmlns:a16="http://schemas.microsoft.com/office/drawing/2014/main" id="{00000000-0008-0000-0B00-0000741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725" name="Shape 3814">
                <a:extLst>
                  <a:ext uri="{FF2B5EF4-FFF2-40B4-BE49-F238E27FC236}">
                    <a16:creationId xmlns:a16="http://schemas.microsoft.com/office/drawing/2014/main" id="{00000000-0008-0000-0B00-000075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26" name="Shape 3815">
                <a:extLst>
                  <a:ext uri="{FF2B5EF4-FFF2-40B4-BE49-F238E27FC236}">
                    <a16:creationId xmlns:a16="http://schemas.microsoft.com/office/drawing/2014/main" id="{00000000-0008-0000-0B00-0000761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727" name="Shape 3816">
                  <a:extLst>
                    <a:ext uri="{FF2B5EF4-FFF2-40B4-BE49-F238E27FC236}">
                      <a16:creationId xmlns:a16="http://schemas.microsoft.com/office/drawing/2014/main" id="{00000000-0008-0000-0B00-000077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728" name="Shape 3817">
                  <a:extLst>
                    <a:ext uri="{FF2B5EF4-FFF2-40B4-BE49-F238E27FC236}">
                      <a16:creationId xmlns:a16="http://schemas.microsoft.com/office/drawing/2014/main" id="{00000000-0008-0000-0B00-000078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29" name="Shape 3818">
                  <a:extLst>
                    <a:ext uri="{FF2B5EF4-FFF2-40B4-BE49-F238E27FC236}">
                      <a16:creationId xmlns:a16="http://schemas.microsoft.com/office/drawing/2014/main" id="{00000000-0008-0000-0B00-000079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30" name="Shape 3819">
                  <a:extLst>
                    <a:ext uri="{FF2B5EF4-FFF2-40B4-BE49-F238E27FC236}">
                      <a16:creationId xmlns:a16="http://schemas.microsoft.com/office/drawing/2014/main" id="{00000000-0008-0000-0B00-00007A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31" name="Shape 3820">
                  <a:extLst>
                    <a:ext uri="{FF2B5EF4-FFF2-40B4-BE49-F238E27FC236}">
                      <a16:creationId xmlns:a16="http://schemas.microsoft.com/office/drawing/2014/main" id="{00000000-0008-0000-0B00-00007B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32" name="Shape 3821">
                  <a:extLst>
                    <a:ext uri="{FF2B5EF4-FFF2-40B4-BE49-F238E27FC236}">
                      <a16:creationId xmlns:a16="http://schemas.microsoft.com/office/drawing/2014/main" id="{00000000-0008-0000-0B00-00007C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33" name="Shape 3822">
                  <a:extLst>
                    <a:ext uri="{FF2B5EF4-FFF2-40B4-BE49-F238E27FC236}">
                      <a16:creationId xmlns:a16="http://schemas.microsoft.com/office/drawing/2014/main" id="{00000000-0008-0000-0B00-00007D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734" name="Shape 2">
          <a:extLst>
            <a:ext uri="{FF2B5EF4-FFF2-40B4-BE49-F238E27FC236}">
              <a16:creationId xmlns:a16="http://schemas.microsoft.com/office/drawing/2014/main" id="{00000000-0008-0000-0B00-00007E12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4735" name="Shape 3823">
            <a:extLst>
              <a:ext uri="{FF2B5EF4-FFF2-40B4-BE49-F238E27FC236}">
                <a16:creationId xmlns:a16="http://schemas.microsoft.com/office/drawing/2014/main" id="{00000000-0008-0000-0B00-00007F1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736" name="Shape 6">
              <a:extLst>
                <a:ext uri="{FF2B5EF4-FFF2-40B4-BE49-F238E27FC236}">
                  <a16:creationId xmlns:a16="http://schemas.microsoft.com/office/drawing/2014/main" id="{00000000-0008-0000-0B00-000080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737" name="Shape 3824">
              <a:extLst>
                <a:ext uri="{FF2B5EF4-FFF2-40B4-BE49-F238E27FC236}">
                  <a16:creationId xmlns:a16="http://schemas.microsoft.com/office/drawing/2014/main" id="{00000000-0008-0000-0B00-0000811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738" name="Shape 3825">
                <a:extLst>
                  <a:ext uri="{FF2B5EF4-FFF2-40B4-BE49-F238E27FC236}">
                    <a16:creationId xmlns:a16="http://schemas.microsoft.com/office/drawing/2014/main" id="{00000000-0008-0000-0B00-000082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39" name="Shape 3826">
                <a:extLst>
                  <a:ext uri="{FF2B5EF4-FFF2-40B4-BE49-F238E27FC236}">
                    <a16:creationId xmlns:a16="http://schemas.microsoft.com/office/drawing/2014/main" id="{00000000-0008-0000-0B00-0000831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740" name="Shape 3827">
                  <a:extLst>
                    <a:ext uri="{FF2B5EF4-FFF2-40B4-BE49-F238E27FC236}">
                      <a16:creationId xmlns:a16="http://schemas.microsoft.com/office/drawing/2014/main" id="{00000000-0008-0000-0B00-000084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741" name="Shape 3828">
                  <a:extLst>
                    <a:ext uri="{FF2B5EF4-FFF2-40B4-BE49-F238E27FC236}">
                      <a16:creationId xmlns:a16="http://schemas.microsoft.com/office/drawing/2014/main" id="{00000000-0008-0000-0B00-000085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42" name="Shape 3829">
                  <a:extLst>
                    <a:ext uri="{FF2B5EF4-FFF2-40B4-BE49-F238E27FC236}">
                      <a16:creationId xmlns:a16="http://schemas.microsoft.com/office/drawing/2014/main" id="{00000000-0008-0000-0B00-000086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43" name="Shape 3830">
                  <a:extLst>
                    <a:ext uri="{FF2B5EF4-FFF2-40B4-BE49-F238E27FC236}">
                      <a16:creationId xmlns:a16="http://schemas.microsoft.com/office/drawing/2014/main" id="{00000000-0008-0000-0B00-000087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44" name="Shape 3831">
                  <a:extLst>
                    <a:ext uri="{FF2B5EF4-FFF2-40B4-BE49-F238E27FC236}">
                      <a16:creationId xmlns:a16="http://schemas.microsoft.com/office/drawing/2014/main" id="{00000000-0008-0000-0B00-000088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45" name="Shape 3832">
                  <a:extLst>
                    <a:ext uri="{FF2B5EF4-FFF2-40B4-BE49-F238E27FC236}">
                      <a16:creationId xmlns:a16="http://schemas.microsoft.com/office/drawing/2014/main" id="{00000000-0008-0000-0B00-000089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46" name="Shape 3833">
                  <a:extLst>
                    <a:ext uri="{FF2B5EF4-FFF2-40B4-BE49-F238E27FC236}">
                      <a16:creationId xmlns:a16="http://schemas.microsoft.com/office/drawing/2014/main" id="{00000000-0008-0000-0B00-00008A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747" name="Shape 2">
          <a:extLst>
            <a:ext uri="{FF2B5EF4-FFF2-40B4-BE49-F238E27FC236}">
              <a16:creationId xmlns:a16="http://schemas.microsoft.com/office/drawing/2014/main" id="{00000000-0008-0000-0B00-00008B12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4748" name="Shape 3834">
            <a:extLst>
              <a:ext uri="{FF2B5EF4-FFF2-40B4-BE49-F238E27FC236}">
                <a16:creationId xmlns:a16="http://schemas.microsoft.com/office/drawing/2014/main" id="{00000000-0008-0000-0B00-00008C1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749" name="Shape 6">
              <a:extLst>
                <a:ext uri="{FF2B5EF4-FFF2-40B4-BE49-F238E27FC236}">
                  <a16:creationId xmlns:a16="http://schemas.microsoft.com/office/drawing/2014/main" id="{00000000-0008-0000-0B00-00008D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750" name="Shape 3835">
              <a:extLst>
                <a:ext uri="{FF2B5EF4-FFF2-40B4-BE49-F238E27FC236}">
                  <a16:creationId xmlns:a16="http://schemas.microsoft.com/office/drawing/2014/main" id="{00000000-0008-0000-0B00-00008E1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751" name="Shape 3836">
                <a:extLst>
                  <a:ext uri="{FF2B5EF4-FFF2-40B4-BE49-F238E27FC236}">
                    <a16:creationId xmlns:a16="http://schemas.microsoft.com/office/drawing/2014/main" id="{00000000-0008-0000-0B00-00008F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52" name="Shape 3837">
                <a:extLst>
                  <a:ext uri="{FF2B5EF4-FFF2-40B4-BE49-F238E27FC236}">
                    <a16:creationId xmlns:a16="http://schemas.microsoft.com/office/drawing/2014/main" id="{00000000-0008-0000-0B00-0000901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753" name="Shape 3838">
                  <a:extLst>
                    <a:ext uri="{FF2B5EF4-FFF2-40B4-BE49-F238E27FC236}">
                      <a16:creationId xmlns:a16="http://schemas.microsoft.com/office/drawing/2014/main" id="{00000000-0008-0000-0B00-000091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754" name="Shape 3839">
                  <a:extLst>
                    <a:ext uri="{FF2B5EF4-FFF2-40B4-BE49-F238E27FC236}">
                      <a16:creationId xmlns:a16="http://schemas.microsoft.com/office/drawing/2014/main" id="{00000000-0008-0000-0B00-000092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55" name="Shape 3840">
                  <a:extLst>
                    <a:ext uri="{FF2B5EF4-FFF2-40B4-BE49-F238E27FC236}">
                      <a16:creationId xmlns:a16="http://schemas.microsoft.com/office/drawing/2014/main" id="{00000000-0008-0000-0B00-000093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56" name="Shape 3841">
                  <a:extLst>
                    <a:ext uri="{FF2B5EF4-FFF2-40B4-BE49-F238E27FC236}">
                      <a16:creationId xmlns:a16="http://schemas.microsoft.com/office/drawing/2014/main" id="{00000000-0008-0000-0B00-000094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57" name="Shape 3842">
                  <a:extLst>
                    <a:ext uri="{FF2B5EF4-FFF2-40B4-BE49-F238E27FC236}">
                      <a16:creationId xmlns:a16="http://schemas.microsoft.com/office/drawing/2014/main" id="{00000000-0008-0000-0B00-000095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58" name="Shape 3843">
                  <a:extLst>
                    <a:ext uri="{FF2B5EF4-FFF2-40B4-BE49-F238E27FC236}">
                      <a16:creationId xmlns:a16="http://schemas.microsoft.com/office/drawing/2014/main" id="{00000000-0008-0000-0B00-000096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59" name="Shape 3844">
                  <a:extLst>
                    <a:ext uri="{FF2B5EF4-FFF2-40B4-BE49-F238E27FC236}">
                      <a16:creationId xmlns:a16="http://schemas.microsoft.com/office/drawing/2014/main" id="{00000000-0008-0000-0B00-000097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760" name="Shape 2">
          <a:extLst>
            <a:ext uri="{FF2B5EF4-FFF2-40B4-BE49-F238E27FC236}">
              <a16:creationId xmlns:a16="http://schemas.microsoft.com/office/drawing/2014/main" id="{00000000-0008-0000-0B00-00009812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4761" name="Shape 3845">
            <a:extLst>
              <a:ext uri="{FF2B5EF4-FFF2-40B4-BE49-F238E27FC236}">
                <a16:creationId xmlns:a16="http://schemas.microsoft.com/office/drawing/2014/main" id="{00000000-0008-0000-0B00-0000991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762" name="Shape 6">
              <a:extLst>
                <a:ext uri="{FF2B5EF4-FFF2-40B4-BE49-F238E27FC236}">
                  <a16:creationId xmlns:a16="http://schemas.microsoft.com/office/drawing/2014/main" id="{00000000-0008-0000-0B00-00009A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763" name="Shape 3846">
              <a:extLst>
                <a:ext uri="{FF2B5EF4-FFF2-40B4-BE49-F238E27FC236}">
                  <a16:creationId xmlns:a16="http://schemas.microsoft.com/office/drawing/2014/main" id="{00000000-0008-0000-0B00-00009B1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764" name="Shape 3847">
                <a:extLst>
                  <a:ext uri="{FF2B5EF4-FFF2-40B4-BE49-F238E27FC236}">
                    <a16:creationId xmlns:a16="http://schemas.microsoft.com/office/drawing/2014/main" id="{00000000-0008-0000-0B00-00009C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65" name="Shape 3848">
                <a:extLst>
                  <a:ext uri="{FF2B5EF4-FFF2-40B4-BE49-F238E27FC236}">
                    <a16:creationId xmlns:a16="http://schemas.microsoft.com/office/drawing/2014/main" id="{00000000-0008-0000-0B00-00009D1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766" name="Shape 3849">
                  <a:extLst>
                    <a:ext uri="{FF2B5EF4-FFF2-40B4-BE49-F238E27FC236}">
                      <a16:creationId xmlns:a16="http://schemas.microsoft.com/office/drawing/2014/main" id="{00000000-0008-0000-0B00-00009E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767" name="Shape 3850">
                  <a:extLst>
                    <a:ext uri="{FF2B5EF4-FFF2-40B4-BE49-F238E27FC236}">
                      <a16:creationId xmlns:a16="http://schemas.microsoft.com/office/drawing/2014/main" id="{00000000-0008-0000-0B00-00009F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68" name="Shape 3851">
                  <a:extLst>
                    <a:ext uri="{FF2B5EF4-FFF2-40B4-BE49-F238E27FC236}">
                      <a16:creationId xmlns:a16="http://schemas.microsoft.com/office/drawing/2014/main" id="{00000000-0008-0000-0B00-0000A0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69" name="Shape 3852">
                  <a:extLst>
                    <a:ext uri="{FF2B5EF4-FFF2-40B4-BE49-F238E27FC236}">
                      <a16:creationId xmlns:a16="http://schemas.microsoft.com/office/drawing/2014/main" id="{00000000-0008-0000-0B00-0000A1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70" name="Shape 3853">
                  <a:extLst>
                    <a:ext uri="{FF2B5EF4-FFF2-40B4-BE49-F238E27FC236}">
                      <a16:creationId xmlns:a16="http://schemas.microsoft.com/office/drawing/2014/main" id="{00000000-0008-0000-0B00-0000A2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71" name="Shape 3854">
                  <a:extLst>
                    <a:ext uri="{FF2B5EF4-FFF2-40B4-BE49-F238E27FC236}">
                      <a16:creationId xmlns:a16="http://schemas.microsoft.com/office/drawing/2014/main" id="{00000000-0008-0000-0B00-0000A3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72" name="Shape 3855">
                  <a:extLst>
                    <a:ext uri="{FF2B5EF4-FFF2-40B4-BE49-F238E27FC236}">
                      <a16:creationId xmlns:a16="http://schemas.microsoft.com/office/drawing/2014/main" id="{00000000-0008-0000-0B00-0000A4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773" name="Shape 2">
          <a:extLst>
            <a:ext uri="{FF2B5EF4-FFF2-40B4-BE49-F238E27FC236}">
              <a16:creationId xmlns:a16="http://schemas.microsoft.com/office/drawing/2014/main" id="{00000000-0008-0000-0B00-0000A512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4774" name="Shape 3856">
            <a:extLst>
              <a:ext uri="{FF2B5EF4-FFF2-40B4-BE49-F238E27FC236}">
                <a16:creationId xmlns:a16="http://schemas.microsoft.com/office/drawing/2014/main" id="{00000000-0008-0000-0B00-0000A61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775" name="Shape 6">
              <a:extLst>
                <a:ext uri="{FF2B5EF4-FFF2-40B4-BE49-F238E27FC236}">
                  <a16:creationId xmlns:a16="http://schemas.microsoft.com/office/drawing/2014/main" id="{00000000-0008-0000-0B00-0000A7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776" name="Shape 3857">
              <a:extLst>
                <a:ext uri="{FF2B5EF4-FFF2-40B4-BE49-F238E27FC236}">
                  <a16:creationId xmlns:a16="http://schemas.microsoft.com/office/drawing/2014/main" id="{00000000-0008-0000-0B00-0000A81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777" name="Shape 3858">
                <a:extLst>
                  <a:ext uri="{FF2B5EF4-FFF2-40B4-BE49-F238E27FC236}">
                    <a16:creationId xmlns:a16="http://schemas.microsoft.com/office/drawing/2014/main" id="{00000000-0008-0000-0B00-0000A9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78" name="Shape 3859">
                <a:extLst>
                  <a:ext uri="{FF2B5EF4-FFF2-40B4-BE49-F238E27FC236}">
                    <a16:creationId xmlns:a16="http://schemas.microsoft.com/office/drawing/2014/main" id="{00000000-0008-0000-0B00-0000AA1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779" name="Shape 3860">
                  <a:extLst>
                    <a:ext uri="{FF2B5EF4-FFF2-40B4-BE49-F238E27FC236}">
                      <a16:creationId xmlns:a16="http://schemas.microsoft.com/office/drawing/2014/main" id="{00000000-0008-0000-0B00-0000AB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780" name="Shape 3861">
                  <a:extLst>
                    <a:ext uri="{FF2B5EF4-FFF2-40B4-BE49-F238E27FC236}">
                      <a16:creationId xmlns:a16="http://schemas.microsoft.com/office/drawing/2014/main" id="{00000000-0008-0000-0B00-0000AC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81" name="Shape 3862">
                  <a:extLst>
                    <a:ext uri="{FF2B5EF4-FFF2-40B4-BE49-F238E27FC236}">
                      <a16:creationId xmlns:a16="http://schemas.microsoft.com/office/drawing/2014/main" id="{00000000-0008-0000-0B00-0000AD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82" name="Shape 3863">
                  <a:extLst>
                    <a:ext uri="{FF2B5EF4-FFF2-40B4-BE49-F238E27FC236}">
                      <a16:creationId xmlns:a16="http://schemas.microsoft.com/office/drawing/2014/main" id="{00000000-0008-0000-0B00-0000AE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83" name="Shape 3864">
                  <a:extLst>
                    <a:ext uri="{FF2B5EF4-FFF2-40B4-BE49-F238E27FC236}">
                      <a16:creationId xmlns:a16="http://schemas.microsoft.com/office/drawing/2014/main" id="{00000000-0008-0000-0B00-0000AF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84" name="Shape 3865">
                  <a:extLst>
                    <a:ext uri="{FF2B5EF4-FFF2-40B4-BE49-F238E27FC236}">
                      <a16:creationId xmlns:a16="http://schemas.microsoft.com/office/drawing/2014/main" id="{00000000-0008-0000-0B00-0000B0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85" name="Shape 3866">
                  <a:extLst>
                    <a:ext uri="{FF2B5EF4-FFF2-40B4-BE49-F238E27FC236}">
                      <a16:creationId xmlns:a16="http://schemas.microsoft.com/office/drawing/2014/main" id="{00000000-0008-0000-0B00-0000B1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786" name="Shape 2">
          <a:extLst>
            <a:ext uri="{FF2B5EF4-FFF2-40B4-BE49-F238E27FC236}">
              <a16:creationId xmlns:a16="http://schemas.microsoft.com/office/drawing/2014/main" id="{00000000-0008-0000-0B00-0000B212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4787" name="Shape 3867">
            <a:extLst>
              <a:ext uri="{FF2B5EF4-FFF2-40B4-BE49-F238E27FC236}">
                <a16:creationId xmlns:a16="http://schemas.microsoft.com/office/drawing/2014/main" id="{00000000-0008-0000-0B00-0000B31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788" name="Shape 6">
              <a:extLst>
                <a:ext uri="{FF2B5EF4-FFF2-40B4-BE49-F238E27FC236}">
                  <a16:creationId xmlns:a16="http://schemas.microsoft.com/office/drawing/2014/main" id="{00000000-0008-0000-0B00-0000B4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789" name="Shape 3868">
              <a:extLst>
                <a:ext uri="{FF2B5EF4-FFF2-40B4-BE49-F238E27FC236}">
                  <a16:creationId xmlns:a16="http://schemas.microsoft.com/office/drawing/2014/main" id="{00000000-0008-0000-0B00-0000B51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790" name="Shape 3869">
                <a:extLst>
                  <a:ext uri="{FF2B5EF4-FFF2-40B4-BE49-F238E27FC236}">
                    <a16:creationId xmlns:a16="http://schemas.microsoft.com/office/drawing/2014/main" id="{00000000-0008-0000-0B00-0000B6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91" name="Shape 3870">
                <a:extLst>
                  <a:ext uri="{FF2B5EF4-FFF2-40B4-BE49-F238E27FC236}">
                    <a16:creationId xmlns:a16="http://schemas.microsoft.com/office/drawing/2014/main" id="{00000000-0008-0000-0B00-0000B71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792" name="Shape 3871">
                  <a:extLst>
                    <a:ext uri="{FF2B5EF4-FFF2-40B4-BE49-F238E27FC236}">
                      <a16:creationId xmlns:a16="http://schemas.microsoft.com/office/drawing/2014/main" id="{00000000-0008-0000-0B00-0000B8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793" name="Shape 3872">
                  <a:extLst>
                    <a:ext uri="{FF2B5EF4-FFF2-40B4-BE49-F238E27FC236}">
                      <a16:creationId xmlns:a16="http://schemas.microsoft.com/office/drawing/2014/main" id="{00000000-0008-0000-0B00-0000B9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94" name="Shape 3873">
                  <a:extLst>
                    <a:ext uri="{FF2B5EF4-FFF2-40B4-BE49-F238E27FC236}">
                      <a16:creationId xmlns:a16="http://schemas.microsoft.com/office/drawing/2014/main" id="{00000000-0008-0000-0B00-0000BA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95" name="Shape 3874">
                  <a:extLst>
                    <a:ext uri="{FF2B5EF4-FFF2-40B4-BE49-F238E27FC236}">
                      <a16:creationId xmlns:a16="http://schemas.microsoft.com/office/drawing/2014/main" id="{00000000-0008-0000-0B00-0000BB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96" name="Shape 3875">
                  <a:extLst>
                    <a:ext uri="{FF2B5EF4-FFF2-40B4-BE49-F238E27FC236}">
                      <a16:creationId xmlns:a16="http://schemas.microsoft.com/office/drawing/2014/main" id="{00000000-0008-0000-0B00-0000BC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97" name="Shape 3876">
                  <a:extLst>
                    <a:ext uri="{FF2B5EF4-FFF2-40B4-BE49-F238E27FC236}">
                      <a16:creationId xmlns:a16="http://schemas.microsoft.com/office/drawing/2014/main" id="{00000000-0008-0000-0B00-0000BD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98" name="Shape 3877">
                  <a:extLst>
                    <a:ext uri="{FF2B5EF4-FFF2-40B4-BE49-F238E27FC236}">
                      <a16:creationId xmlns:a16="http://schemas.microsoft.com/office/drawing/2014/main" id="{00000000-0008-0000-0B00-0000BE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799" name="Shape 2">
          <a:extLst>
            <a:ext uri="{FF2B5EF4-FFF2-40B4-BE49-F238E27FC236}">
              <a16:creationId xmlns:a16="http://schemas.microsoft.com/office/drawing/2014/main" id="{00000000-0008-0000-0B00-0000BF12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4800" name="Shape 3878">
            <a:extLst>
              <a:ext uri="{FF2B5EF4-FFF2-40B4-BE49-F238E27FC236}">
                <a16:creationId xmlns:a16="http://schemas.microsoft.com/office/drawing/2014/main" id="{00000000-0008-0000-0B00-0000C01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801" name="Shape 6">
              <a:extLst>
                <a:ext uri="{FF2B5EF4-FFF2-40B4-BE49-F238E27FC236}">
                  <a16:creationId xmlns:a16="http://schemas.microsoft.com/office/drawing/2014/main" id="{00000000-0008-0000-0B00-0000C1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802" name="Shape 3879">
              <a:extLst>
                <a:ext uri="{FF2B5EF4-FFF2-40B4-BE49-F238E27FC236}">
                  <a16:creationId xmlns:a16="http://schemas.microsoft.com/office/drawing/2014/main" id="{00000000-0008-0000-0B00-0000C21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803" name="Shape 3880">
                <a:extLst>
                  <a:ext uri="{FF2B5EF4-FFF2-40B4-BE49-F238E27FC236}">
                    <a16:creationId xmlns:a16="http://schemas.microsoft.com/office/drawing/2014/main" id="{00000000-0008-0000-0B00-0000C3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804" name="Shape 3881">
                <a:extLst>
                  <a:ext uri="{FF2B5EF4-FFF2-40B4-BE49-F238E27FC236}">
                    <a16:creationId xmlns:a16="http://schemas.microsoft.com/office/drawing/2014/main" id="{00000000-0008-0000-0B00-0000C41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805" name="Shape 3882">
                  <a:extLst>
                    <a:ext uri="{FF2B5EF4-FFF2-40B4-BE49-F238E27FC236}">
                      <a16:creationId xmlns:a16="http://schemas.microsoft.com/office/drawing/2014/main" id="{00000000-0008-0000-0B00-0000C5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806" name="Shape 3883">
                  <a:extLst>
                    <a:ext uri="{FF2B5EF4-FFF2-40B4-BE49-F238E27FC236}">
                      <a16:creationId xmlns:a16="http://schemas.microsoft.com/office/drawing/2014/main" id="{00000000-0008-0000-0B00-0000C6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07" name="Shape 3884">
                  <a:extLst>
                    <a:ext uri="{FF2B5EF4-FFF2-40B4-BE49-F238E27FC236}">
                      <a16:creationId xmlns:a16="http://schemas.microsoft.com/office/drawing/2014/main" id="{00000000-0008-0000-0B00-0000C7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08" name="Shape 3885">
                  <a:extLst>
                    <a:ext uri="{FF2B5EF4-FFF2-40B4-BE49-F238E27FC236}">
                      <a16:creationId xmlns:a16="http://schemas.microsoft.com/office/drawing/2014/main" id="{00000000-0008-0000-0B00-0000C8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09" name="Shape 3886">
                  <a:extLst>
                    <a:ext uri="{FF2B5EF4-FFF2-40B4-BE49-F238E27FC236}">
                      <a16:creationId xmlns:a16="http://schemas.microsoft.com/office/drawing/2014/main" id="{00000000-0008-0000-0B00-0000C9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10" name="Shape 3887">
                  <a:extLst>
                    <a:ext uri="{FF2B5EF4-FFF2-40B4-BE49-F238E27FC236}">
                      <a16:creationId xmlns:a16="http://schemas.microsoft.com/office/drawing/2014/main" id="{00000000-0008-0000-0B00-0000CA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11" name="Shape 3888">
                  <a:extLst>
                    <a:ext uri="{FF2B5EF4-FFF2-40B4-BE49-F238E27FC236}">
                      <a16:creationId xmlns:a16="http://schemas.microsoft.com/office/drawing/2014/main" id="{00000000-0008-0000-0B00-0000CB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812" name="Shape 2">
          <a:extLst>
            <a:ext uri="{FF2B5EF4-FFF2-40B4-BE49-F238E27FC236}">
              <a16:creationId xmlns:a16="http://schemas.microsoft.com/office/drawing/2014/main" id="{00000000-0008-0000-0B00-0000CC12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4813" name="Shape 3889">
            <a:extLst>
              <a:ext uri="{FF2B5EF4-FFF2-40B4-BE49-F238E27FC236}">
                <a16:creationId xmlns:a16="http://schemas.microsoft.com/office/drawing/2014/main" id="{00000000-0008-0000-0B00-0000CD1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814" name="Shape 6">
              <a:extLst>
                <a:ext uri="{FF2B5EF4-FFF2-40B4-BE49-F238E27FC236}">
                  <a16:creationId xmlns:a16="http://schemas.microsoft.com/office/drawing/2014/main" id="{00000000-0008-0000-0B00-0000CE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815" name="Shape 3890">
              <a:extLst>
                <a:ext uri="{FF2B5EF4-FFF2-40B4-BE49-F238E27FC236}">
                  <a16:creationId xmlns:a16="http://schemas.microsoft.com/office/drawing/2014/main" id="{00000000-0008-0000-0B00-0000CF1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816" name="Shape 3891">
                <a:extLst>
                  <a:ext uri="{FF2B5EF4-FFF2-40B4-BE49-F238E27FC236}">
                    <a16:creationId xmlns:a16="http://schemas.microsoft.com/office/drawing/2014/main" id="{00000000-0008-0000-0B00-0000D0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817" name="Shape 3892">
                <a:extLst>
                  <a:ext uri="{FF2B5EF4-FFF2-40B4-BE49-F238E27FC236}">
                    <a16:creationId xmlns:a16="http://schemas.microsoft.com/office/drawing/2014/main" id="{00000000-0008-0000-0B00-0000D11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818" name="Shape 3893">
                  <a:extLst>
                    <a:ext uri="{FF2B5EF4-FFF2-40B4-BE49-F238E27FC236}">
                      <a16:creationId xmlns:a16="http://schemas.microsoft.com/office/drawing/2014/main" id="{00000000-0008-0000-0B00-0000D2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819" name="Shape 3894">
                  <a:extLst>
                    <a:ext uri="{FF2B5EF4-FFF2-40B4-BE49-F238E27FC236}">
                      <a16:creationId xmlns:a16="http://schemas.microsoft.com/office/drawing/2014/main" id="{00000000-0008-0000-0B00-0000D3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20" name="Shape 3895">
                  <a:extLst>
                    <a:ext uri="{FF2B5EF4-FFF2-40B4-BE49-F238E27FC236}">
                      <a16:creationId xmlns:a16="http://schemas.microsoft.com/office/drawing/2014/main" id="{00000000-0008-0000-0B00-0000D4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21" name="Shape 3896">
                  <a:extLst>
                    <a:ext uri="{FF2B5EF4-FFF2-40B4-BE49-F238E27FC236}">
                      <a16:creationId xmlns:a16="http://schemas.microsoft.com/office/drawing/2014/main" id="{00000000-0008-0000-0B00-0000D5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22" name="Shape 3897">
                  <a:extLst>
                    <a:ext uri="{FF2B5EF4-FFF2-40B4-BE49-F238E27FC236}">
                      <a16:creationId xmlns:a16="http://schemas.microsoft.com/office/drawing/2014/main" id="{00000000-0008-0000-0B00-0000D6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23" name="Shape 3898">
                  <a:extLst>
                    <a:ext uri="{FF2B5EF4-FFF2-40B4-BE49-F238E27FC236}">
                      <a16:creationId xmlns:a16="http://schemas.microsoft.com/office/drawing/2014/main" id="{00000000-0008-0000-0B00-0000D7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24" name="Shape 3899">
                  <a:extLst>
                    <a:ext uri="{FF2B5EF4-FFF2-40B4-BE49-F238E27FC236}">
                      <a16:creationId xmlns:a16="http://schemas.microsoft.com/office/drawing/2014/main" id="{00000000-0008-0000-0B00-0000D8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825" name="Shape 2">
          <a:extLst>
            <a:ext uri="{FF2B5EF4-FFF2-40B4-BE49-F238E27FC236}">
              <a16:creationId xmlns:a16="http://schemas.microsoft.com/office/drawing/2014/main" id="{00000000-0008-0000-0B00-0000D912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4826" name="Shape 3900">
            <a:extLst>
              <a:ext uri="{FF2B5EF4-FFF2-40B4-BE49-F238E27FC236}">
                <a16:creationId xmlns:a16="http://schemas.microsoft.com/office/drawing/2014/main" id="{00000000-0008-0000-0B00-0000DA1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827" name="Shape 6">
              <a:extLst>
                <a:ext uri="{FF2B5EF4-FFF2-40B4-BE49-F238E27FC236}">
                  <a16:creationId xmlns:a16="http://schemas.microsoft.com/office/drawing/2014/main" id="{00000000-0008-0000-0B00-0000DB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828" name="Shape 3901">
              <a:extLst>
                <a:ext uri="{FF2B5EF4-FFF2-40B4-BE49-F238E27FC236}">
                  <a16:creationId xmlns:a16="http://schemas.microsoft.com/office/drawing/2014/main" id="{00000000-0008-0000-0B00-0000DC1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829" name="Shape 3902">
                <a:extLst>
                  <a:ext uri="{FF2B5EF4-FFF2-40B4-BE49-F238E27FC236}">
                    <a16:creationId xmlns:a16="http://schemas.microsoft.com/office/drawing/2014/main" id="{00000000-0008-0000-0B00-0000DD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830" name="Shape 3903">
                <a:extLst>
                  <a:ext uri="{FF2B5EF4-FFF2-40B4-BE49-F238E27FC236}">
                    <a16:creationId xmlns:a16="http://schemas.microsoft.com/office/drawing/2014/main" id="{00000000-0008-0000-0B00-0000DE1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831" name="Shape 3904">
                  <a:extLst>
                    <a:ext uri="{FF2B5EF4-FFF2-40B4-BE49-F238E27FC236}">
                      <a16:creationId xmlns:a16="http://schemas.microsoft.com/office/drawing/2014/main" id="{00000000-0008-0000-0B00-0000DF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832" name="Shape 3905">
                  <a:extLst>
                    <a:ext uri="{FF2B5EF4-FFF2-40B4-BE49-F238E27FC236}">
                      <a16:creationId xmlns:a16="http://schemas.microsoft.com/office/drawing/2014/main" id="{00000000-0008-0000-0B00-0000E0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33" name="Shape 3906">
                  <a:extLst>
                    <a:ext uri="{FF2B5EF4-FFF2-40B4-BE49-F238E27FC236}">
                      <a16:creationId xmlns:a16="http://schemas.microsoft.com/office/drawing/2014/main" id="{00000000-0008-0000-0B00-0000E1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34" name="Shape 3907">
                  <a:extLst>
                    <a:ext uri="{FF2B5EF4-FFF2-40B4-BE49-F238E27FC236}">
                      <a16:creationId xmlns:a16="http://schemas.microsoft.com/office/drawing/2014/main" id="{00000000-0008-0000-0B00-0000E2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35" name="Shape 3908">
                  <a:extLst>
                    <a:ext uri="{FF2B5EF4-FFF2-40B4-BE49-F238E27FC236}">
                      <a16:creationId xmlns:a16="http://schemas.microsoft.com/office/drawing/2014/main" id="{00000000-0008-0000-0B00-0000E3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36" name="Shape 3909">
                  <a:extLst>
                    <a:ext uri="{FF2B5EF4-FFF2-40B4-BE49-F238E27FC236}">
                      <a16:creationId xmlns:a16="http://schemas.microsoft.com/office/drawing/2014/main" id="{00000000-0008-0000-0B00-0000E4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37" name="Shape 3910">
                  <a:extLst>
                    <a:ext uri="{FF2B5EF4-FFF2-40B4-BE49-F238E27FC236}">
                      <a16:creationId xmlns:a16="http://schemas.microsoft.com/office/drawing/2014/main" id="{00000000-0008-0000-0B00-0000E5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838" name="Shape 2">
          <a:extLst>
            <a:ext uri="{FF2B5EF4-FFF2-40B4-BE49-F238E27FC236}">
              <a16:creationId xmlns:a16="http://schemas.microsoft.com/office/drawing/2014/main" id="{00000000-0008-0000-0B00-0000E612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4839" name="Shape 3911">
            <a:extLst>
              <a:ext uri="{FF2B5EF4-FFF2-40B4-BE49-F238E27FC236}">
                <a16:creationId xmlns:a16="http://schemas.microsoft.com/office/drawing/2014/main" id="{00000000-0008-0000-0B00-0000E71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840" name="Shape 6">
              <a:extLst>
                <a:ext uri="{FF2B5EF4-FFF2-40B4-BE49-F238E27FC236}">
                  <a16:creationId xmlns:a16="http://schemas.microsoft.com/office/drawing/2014/main" id="{00000000-0008-0000-0B00-0000E8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841" name="Shape 3912">
              <a:extLst>
                <a:ext uri="{FF2B5EF4-FFF2-40B4-BE49-F238E27FC236}">
                  <a16:creationId xmlns:a16="http://schemas.microsoft.com/office/drawing/2014/main" id="{00000000-0008-0000-0B00-0000E91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842" name="Shape 3913">
                <a:extLst>
                  <a:ext uri="{FF2B5EF4-FFF2-40B4-BE49-F238E27FC236}">
                    <a16:creationId xmlns:a16="http://schemas.microsoft.com/office/drawing/2014/main" id="{00000000-0008-0000-0B00-0000EA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843" name="Shape 3914">
                <a:extLst>
                  <a:ext uri="{FF2B5EF4-FFF2-40B4-BE49-F238E27FC236}">
                    <a16:creationId xmlns:a16="http://schemas.microsoft.com/office/drawing/2014/main" id="{00000000-0008-0000-0B00-0000EB1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844" name="Shape 3915">
                  <a:extLst>
                    <a:ext uri="{FF2B5EF4-FFF2-40B4-BE49-F238E27FC236}">
                      <a16:creationId xmlns:a16="http://schemas.microsoft.com/office/drawing/2014/main" id="{00000000-0008-0000-0B00-0000EC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845" name="Shape 3916">
                  <a:extLst>
                    <a:ext uri="{FF2B5EF4-FFF2-40B4-BE49-F238E27FC236}">
                      <a16:creationId xmlns:a16="http://schemas.microsoft.com/office/drawing/2014/main" id="{00000000-0008-0000-0B00-0000ED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46" name="Shape 3917">
                  <a:extLst>
                    <a:ext uri="{FF2B5EF4-FFF2-40B4-BE49-F238E27FC236}">
                      <a16:creationId xmlns:a16="http://schemas.microsoft.com/office/drawing/2014/main" id="{00000000-0008-0000-0B00-0000EE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47" name="Shape 3918">
                  <a:extLst>
                    <a:ext uri="{FF2B5EF4-FFF2-40B4-BE49-F238E27FC236}">
                      <a16:creationId xmlns:a16="http://schemas.microsoft.com/office/drawing/2014/main" id="{00000000-0008-0000-0B00-0000EF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48" name="Shape 3919">
                  <a:extLst>
                    <a:ext uri="{FF2B5EF4-FFF2-40B4-BE49-F238E27FC236}">
                      <a16:creationId xmlns:a16="http://schemas.microsoft.com/office/drawing/2014/main" id="{00000000-0008-0000-0B00-0000F0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49" name="Shape 3920">
                  <a:extLst>
                    <a:ext uri="{FF2B5EF4-FFF2-40B4-BE49-F238E27FC236}">
                      <a16:creationId xmlns:a16="http://schemas.microsoft.com/office/drawing/2014/main" id="{00000000-0008-0000-0B00-0000F1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50" name="Shape 3921">
                  <a:extLst>
                    <a:ext uri="{FF2B5EF4-FFF2-40B4-BE49-F238E27FC236}">
                      <a16:creationId xmlns:a16="http://schemas.microsoft.com/office/drawing/2014/main" id="{00000000-0008-0000-0B00-0000F2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851" name="Shape 2">
          <a:extLst>
            <a:ext uri="{FF2B5EF4-FFF2-40B4-BE49-F238E27FC236}">
              <a16:creationId xmlns:a16="http://schemas.microsoft.com/office/drawing/2014/main" id="{00000000-0008-0000-0B00-0000F312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4852" name="Shape 3922">
            <a:extLst>
              <a:ext uri="{FF2B5EF4-FFF2-40B4-BE49-F238E27FC236}">
                <a16:creationId xmlns:a16="http://schemas.microsoft.com/office/drawing/2014/main" id="{00000000-0008-0000-0B00-0000F41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853" name="Shape 6">
              <a:extLst>
                <a:ext uri="{FF2B5EF4-FFF2-40B4-BE49-F238E27FC236}">
                  <a16:creationId xmlns:a16="http://schemas.microsoft.com/office/drawing/2014/main" id="{00000000-0008-0000-0B00-0000F5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854" name="Shape 3923">
              <a:extLst>
                <a:ext uri="{FF2B5EF4-FFF2-40B4-BE49-F238E27FC236}">
                  <a16:creationId xmlns:a16="http://schemas.microsoft.com/office/drawing/2014/main" id="{00000000-0008-0000-0B00-0000F61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855" name="Shape 3924">
                <a:extLst>
                  <a:ext uri="{FF2B5EF4-FFF2-40B4-BE49-F238E27FC236}">
                    <a16:creationId xmlns:a16="http://schemas.microsoft.com/office/drawing/2014/main" id="{00000000-0008-0000-0B00-0000F7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856" name="Shape 3925">
                <a:extLst>
                  <a:ext uri="{FF2B5EF4-FFF2-40B4-BE49-F238E27FC236}">
                    <a16:creationId xmlns:a16="http://schemas.microsoft.com/office/drawing/2014/main" id="{00000000-0008-0000-0B00-0000F81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857" name="Shape 3926">
                  <a:extLst>
                    <a:ext uri="{FF2B5EF4-FFF2-40B4-BE49-F238E27FC236}">
                      <a16:creationId xmlns:a16="http://schemas.microsoft.com/office/drawing/2014/main" id="{00000000-0008-0000-0B00-0000F9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858" name="Shape 3927">
                  <a:extLst>
                    <a:ext uri="{FF2B5EF4-FFF2-40B4-BE49-F238E27FC236}">
                      <a16:creationId xmlns:a16="http://schemas.microsoft.com/office/drawing/2014/main" id="{00000000-0008-0000-0B00-0000FA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59" name="Shape 3928">
                  <a:extLst>
                    <a:ext uri="{FF2B5EF4-FFF2-40B4-BE49-F238E27FC236}">
                      <a16:creationId xmlns:a16="http://schemas.microsoft.com/office/drawing/2014/main" id="{00000000-0008-0000-0B00-0000FB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60" name="Shape 3929">
                  <a:extLst>
                    <a:ext uri="{FF2B5EF4-FFF2-40B4-BE49-F238E27FC236}">
                      <a16:creationId xmlns:a16="http://schemas.microsoft.com/office/drawing/2014/main" id="{00000000-0008-0000-0B00-0000FC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61" name="Shape 3930">
                  <a:extLst>
                    <a:ext uri="{FF2B5EF4-FFF2-40B4-BE49-F238E27FC236}">
                      <a16:creationId xmlns:a16="http://schemas.microsoft.com/office/drawing/2014/main" id="{00000000-0008-0000-0B00-0000FD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62" name="Shape 3931">
                  <a:extLst>
                    <a:ext uri="{FF2B5EF4-FFF2-40B4-BE49-F238E27FC236}">
                      <a16:creationId xmlns:a16="http://schemas.microsoft.com/office/drawing/2014/main" id="{00000000-0008-0000-0B00-0000FE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63" name="Shape 3932">
                  <a:extLst>
                    <a:ext uri="{FF2B5EF4-FFF2-40B4-BE49-F238E27FC236}">
                      <a16:creationId xmlns:a16="http://schemas.microsoft.com/office/drawing/2014/main" id="{00000000-0008-0000-0B00-0000FF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864" name="Shape 2">
          <a:extLst>
            <a:ext uri="{FF2B5EF4-FFF2-40B4-BE49-F238E27FC236}">
              <a16:creationId xmlns:a16="http://schemas.microsoft.com/office/drawing/2014/main" id="{00000000-0008-0000-0B00-00000013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4865" name="Shape 3933">
            <a:extLst>
              <a:ext uri="{FF2B5EF4-FFF2-40B4-BE49-F238E27FC236}">
                <a16:creationId xmlns:a16="http://schemas.microsoft.com/office/drawing/2014/main" id="{00000000-0008-0000-0B00-0000011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866" name="Shape 6">
              <a:extLst>
                <a:ext uri="{FF2B5EF4-FFF2-40B4-BE49-F238E27FC236}">
                  <a16:creationId xmlns:a16="http://schemas.microsoft.com/office/drawing/2014/main" id="{00000000-0008-0000-0B00-000002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867" name="Shape 3934">
              <a:extLst>
                <a:ext uri="{FF2B5EF4-FFF2-40B4-BE49-F238E27FC236}">
                  <a16:creationId xmlns:a16="http://schemas.microsoft.com/office/drawing/2014/main" id="{00000000-0008-0000-0B00-0000031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868" name="Shape 3935">
                <a:extLst>
                  <a:ext uri="{FF2B5EF4-FFF2-40B4-BE49-F238E27FC236}">
                    <a16:creationId xmlns:a16="http://schemas.microsoft.com/office/drawing/2014/main" id="{00000000-0008-0000-0B00-000004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869" name="Shape 3936">
                <a:extLst>
                  <a:ext uri="{FF2B5EF4-FFF2-40B4-BE49-F238E27FC236}">
                    <a16:creationId xmlns:a16="http://schemas.microsoft.com/office/drawing/2014/main" id="{00000000-0008-0000-0B00-0000051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870" name="Shape 3937">
                  <a:extLst>
                    <a:ext uri="{FF2B5EF4-FFF2-40B4-BE49-F238E27FC236}">
                      <a16:creationId xmlns:a16="http://schemas.microsoft.com/office/drawing/2014/main" id="{00000000-0008-0000-0B00-000006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871" name="Shape 3938">
                  <a:extLst>
                    <a:ext uri="{FF2B5EF4-FFF2-40B4-BE49-F238E27FC236}">
                      <a16:creationId xmlns:a16="http://schemas.microsoft.com/office/drawing/2014/main" id="{00000000-0008-0000-0B00-000007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72" name="Shape 3939">
                  <a:extLst>
                    <a:ext uri="{FF2B5EF4-FFF2-40B4-BE49-F238E27FC236}">
                      <a16:creationId xmlns:a16="http://schemas.microsoft.com/office/drawing/2014/main" id="{00000000-0008-0000-0B00-000008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73" name="Shape 3940">
                  <a:extLst>
                    <a:ext uri="{FF2B5EF4-FFF2-40B4-BE49-F238E27FC236}">
                      <a16:creationId xmlns:a16="http://schemas.microsoft.com/office/drawing/2014/main" id="{00000000-0008-0000-0B00-000009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74" name="Shape 3941">
                  <a:extLst>
                    <a:ext uri="{FF2B5EF4-FFF2-40B4-BE49-F238E27FC236}">
                      <a16:creationId xmlns:a16="http://schemas.microsoft.com/office/drawing/2014/main" id="{00000000-0008-0000-0B00-00000A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75" name="Shape 3942">
                  <a:extLst>
                    <a:ext uri="{FF2B5EF4-FFF2-40B4-BE49-F238E27FC236}">
                      <a16:creationId xmlns:a16="http://schemas.microsoft.com/office/drawing/2014/main" id="{00000000-0008-0000-0B00-00000B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76" name="Shape 3943">
                  <a:extLst>
                    <a:ext uri="{FF2B5EF4-FFF2-40B4-BE49-F238E27FC236}">
                      <a16:creationId xmlns:a16="http://schemas.microsoft.com/office/drawing/2014/main" id="{00000000-0008-0000-0B00-00000C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877" name="Shape 2">
          <a:extLst>
            <a:ext uri="{FF2B5EF4-FFF2-40B4-BE49-F238E27FC236}">
              <a16:creationId xmlns:a16="http://schemas.microsoft.com/office/drawing/2014/main" id="{00000000-0008-0000-0B00-00000D13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4878" name="Shape 3944">
            <a:extLst>
              <a:ext uri="{FF2B5EF4-FFF2-40B4-BE49-F238E27FC236}">
                <a16:creationId xmlns:a16="http://schemas.microsoft.com/office/drawing/2014/main" id="{00000000-0008-0000-0B00-00000E1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879" name="Shape 6">
              <a:extLst>
                <a:ext uri="{FF2B5EF4-FFF2-40B4-BE49-F238E27FC236}">
                  <a16:creationId xmlns:a16="http://schemas.microsoft.com/office/drawing/2014/main" id="{00000000-0008-0000-0B00-00000F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880" name="Shape 3945">
              <a:extLst>
                <a:ext uri="{FF2B5EF4-FFF2-40B4-BE49-F238E27FC236}">
                  <a16:creationId xmlns:a16="http://schemas.microsoft.com/office/drawing/2014/main" id="{00000000-0008-0000-0B00-0000101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881" name="Shape 3946">
                <a:extLst>
                  <a:ext uri="{FF2B5EF4-FFF2-40B4-BE49-F238E27FC236}">
                    <a16:creationId xmlns:a16="http://schemas.microsoft.com/office/drawing/2014/main" id="{00000000-0008-0000-0B00-000011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882" name="Shape 3947">
                <a:extLst>
                  <a:ext uri="{FF2B5EF4-FFF2-40B4-BE49-F238E27FC236}">
                    <a16:creationId xmlns:a16="http://schemas.microsoft.com/office/drawing/2014/main" id="{00000000-0008-0000-0B00-0000121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883" name="Shape 3948">
                  <a:extLst>
                    <a:ext uri="{FF2B5EF4-FFF2-40B4-BE49-F238E27FC236}">
                      <a16:creationId xmlns:a16="http://schemas.microsoft.com/office/drawing/2014/main" id="{00000000-0008-0000-0B00-000013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884" name="Shape 3949">
                  <a:extLst>
                    <a:ext uri="{FF2B5EF4-FFF2-40B4-BE49-F238E27FC236}">
                      <a16:creationId xmlns:a16="http://schemas.microsoft.com/office/drawing/2014/main" id="{00000000-0008-0000-0B00-000014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85" name="Shape 3950">
                  <a:extLst>
                    <a:ext uri="{FF2B5EF4-FFF2-40B4-BE49-F238E27FC236}">
                      <a16:creationId xmlns:a16="http://schemas.microsoft.com/office/drawing/2014/main" id="{00000000-0008-0000-0B00-000015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86" name="Shape 3951">
                  <a:extLst>
                    <a:ext uri="{FF2B5EF4-FFF2-40B4-BE49-F238E27FC236}">
                      <a16:creationId xmlns:a16="http://schemas.microsoft.com/office/drawing/2014/main" id="{00000000-0008-0000-0B00-000016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87" name="Shape 3952">
                  <a:extLst>
                    <a:ext uri="{FF2B5EF4-FFF2-40B4-BE49-F238E27FC236}">
                      <a16:creationId xmlns:a16="http://schemas.microsoft.com/office/drawing/2014/main" id="{00000000-0008-0000-0B00-000017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88" name="Shape 3953">
                  <a:extLst>
                    <a:ext uri="{FF2B5EF4-FFF2-40B4-BE49-F238E27FC236}">
                      <a16:creationId xmlns:a16="http://schemas.microsoft.com/office/drawing/2014/main" id="{00000000-0008-0000-0B00-000018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89" name="Shape 3954">
                  <a:extLst>
                    <a:ext uri="{FF2B5EF4-FFF2-40B4-BE49-F238E27FC236}">
                      <a16:creationId xmlns:a16="http://schemas.microsoft.com/office/drawing/2014/main" id="{00000000-0008-0000-0B00-000019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890" name="Shape 2">
          <a:extLst>
            <a:ext uri="{FF2B5EF4-FFF2-40B4-BE49-F238E27FC236}">
              <a16:creationId xmlns:a16="http://schemas.microsoft.com/office/drawing/2014/main" id="{00000000-0008-0000-0B00-00001A13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4891" name="Shape 3955">
            <a:extLst>
              <a:ext uri="{FF2B5EF4-FFF2-40B4-BE49-F238E27FC236}">
                <a16:creationId xmlns:a16="http://schemas.microsoft.com/office/drawing/2014/main" id="{00000000-0008-0000-0B00-00001B1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892" name="Shape 6">
              <a:extLst>
                <a:ext uri="{FF2B5EF4-FFF2-40B4-BE49-F238E27FC236}">
                  <a16:creationId xmlns:a16="http://schemas.microsoft.com/office/drawing/2014/main" id="{00000000-0008-0000-0B00-00001C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893" name="Shape 3956">
              <a:extLst>
                <a:ext uri="{FF2B5EF4-FFF2-40B4-BE49-F238E27FC236}">
                  <a16:creationId xmlns:a16="http://schemas.microsoft.com/office/drawing/2014/main" id="{00000000-0008-0000-0B00-00001D1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894" name="Shape 3957">
                <a:extLst>
                  <a:ext uri="{FF2B5EF4-FFF2-40B4-BE49-F238E27FC236}">
                    <a16:creationId xmlns:a16="http://schemas.microsoft.com/office/drawing/2014/main" id="{00000000-0008-0000-0B00-00001E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895" name="Shape 3958">
                <a:extLst>
                  <a:ext uri="{FF2B5EF4-FFF2-40B4-BE49-F238E27FC236}">
                    <a16:creationId xmlns:a16="http://schemas.microsoft.com/office/drawing/2014/main" id="{00000000-0008-0000-0B00-00001F1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896" name="Shape 3959">
                  <a:extLst>
                    <a:ext uri="{FF2B5EF4-FFF2-40B4-BE49-F238E27FC236}">
                      <a16:creationId xmlns:a16="http://schemas.microsoft.com/office/drawing/2014/main" id="{00000000-0008-0000-0B00-000020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897" name="Shape 3960">
                  <a:extLst>
                    <a:ext uri="{FF2B5EF4-FFF2-40B4-BE49-F238E27FC236}">
                      <a16:creationId xmlns:a16="http://schemas.microsoft.com/office/drawing/2014/main" id="{00000000-0008-0000-0B00-000021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98" name="Shape 3961">
                  <a:extLst>
                    <a:ext uri="{FF2B5EF4-FFF2-40B4-BE49-F238E27FC236}">
                      <a16:creationId xmlns:a16="http://schemas.microsoft.com/office/drawing/2014/main" id="{00000000-0008-0000-0B00-000022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99" name="Shape 3962">
                  <a:extLst>
                    <a:ext uri="{FF2B5EF4-FFF2-40B4-BE49-F238E27FC236}">
                      <a16:creationId xmlns:a16="http://schemas.microsoft.com/office/drawing/2014/main" id="{00000000-0008-0000-0B00-000023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00" name="Shape 3963">
                  <a:extLst>
                    <a:ext uri="{FF2B5EF4-FFF2-40B4-BE49-F238E27FC236}">
                      <a16:creationId xmlns:a16="http://schemas.microsoft.com/office/drawing/2014/main" id="{00000000-0008-0000-0B00-000024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01" name="Shape 3964">
                  <a:extLst>
                    <a:ext uri="{FF2B5EF4-FFF2-40B4-BE49-F238E27FC236}">
                      <a16:creationId xmlns:a16="http://schemas.microsoft.com/office/drawing/2014/main" id="{00000000-0008-0000-0B00-000025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02" name="Shape 3965">
                  <a:extLst>
                    <a:ext uri="{FF2B5EF4-FFF2-40B4-BE49-F238E27FC236}">
                      <a16:creationId xmlns:a16="http://schemas.microsoft.com/office/drawing/2014/main" id="{00000000-0008-0000-0B00-000026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903" name="Shape 2">
          <a:extLst>
            <a:ext uri="{FF2B5EF4-FFF2-40B4-BE49-F238E27FC236}">
              <a16:creationId xmlns:a16="http://schemas.microsoft.com/office/drawing/2014/main" id="{00000000-0008-0000-0B00-00002713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4904" name="Shape 3966">
            <a:extLst>
              <a:ext uri="{FF2B5EF4-FFF2-40B4-BE49-F238E27FC236}">
                <a16:creationId xmlns:a16="http://schemas.microsoft.com/office/drawing/2014/main" id="{00000000-0008-0000-0B00-0000281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905" name="Shape 6">
              <a:extLst>
                <a:ext uri="{FF2B5EF4-FFF2-40B4-BE49-F238E27FC236}">
                  <a16:creationId xmlns:a16="http://schemas.microsoft.com/office/drawing/2014/main" id="{00000000-0008-0000-0B00-000029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06" name="Shape 3967">
              <a:extLst>
                <a:ext uri="{FF2B5EF4-FFF2-40B4-BE49-F238E27FC236}">
                  <a16:creationId xmlns:a16="http://schemas.microsoft.com/office/drawing/2014/main" id="{00000000-0008-0000-0B00-00002A1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907" name="Shape 3968">
                <a:extLst>
                  <a:ext uri="{FF2B5EF4-FFF2-40B4-BE49-F238E27FC236}">
                    <a16:creationId xmlns:a16="http://schemas.microsoft.com/office/drawing/2014/main" id="{00000000-0008-0000-0B00-00002B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08" name="Shape 3969">
                <a:extLst>
                  <a:ext uri="{FF2B5EF4-FFF2-40B4-BE49-F238E27FC236}">
                    <a16:creationId xmlns:a16="http://schemas.microsoft.com/office/drawing/2014/main" id="{00000000-0008-0000-0B00-00002C1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909" name="Shape 3970">
                  <a:extLst>
                    <a:ext uri="{FF2B5EF4-FFF2-40B4-BE49-F238E27FC236}">
                      <a16:creationId xmlns:a16="http://schemas.microsoft.com/office/drawing/2014/main" id="{00000000-0008-0000-0B00-00002D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910" name="Shape 3971">
                  <a:extLst>
                    <a:ext uri="{FF2B5EF4-FFF2-40B4-BE49-F238E27FC236}">
                      <a16:creationId xmlns:a16="http://schemas.microsoft.com/office/drawing/2014/main" id="{00000000-0008-0000-0B00-00002E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11" name="Shape 3972">
                  <a:extLst>
                    <a:ext uri="{FF2B5EF4-FFF2-40B4-BE49-F238E27FC236}">
                      <a16:creationId xmlns:a16="http://schemas.microsoft.com/office/drawing/2014/main" id="{00000000-0008-0000-0B00-00002F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12" name="Shape 3973">
                  <a:extLst>
                    <a:ext uri="{FF2B5EF4-FFF2-40B4-BE49-F238E27FC236}">
                      <a16:creationId xmlns:a16="http://schemas.microsoft.com/office/drawing/2014/main" id="{00000000-0008-0000-0B00-000030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13" name="Shape 3974">
                  <a:extLst>
                    <a:ext uri="{FF2B5EF4-FFF2-40B4-BE49-F238E27FC236}">
                      <a16:creationId xmlns:a16="http://schemas.microsoft.com/office/drawing/2014/main" id="{00000000-0008-0000-0B00-000031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14" name="Shape 3975">
                  <a:extLst>
                    <a:ext uri="{FF2B5EF4-FFF2-40B4-BE49-F238E27FC236}">
                      <a16:creationId xmlns:a16="http://schemas.microsoft.com/office/drawing/2014/main" id="{00000000-0008-0000-0B00-000032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15" name="Shape 3976">
                  <a:extLst>
                    <a:ext uri="{FF2B5EF4-FFF2-40B4-BE49-F238E27FC236}">
                      <a16:creationId xmlns:a16="http://schemas.microsoft.com/office/drawing/2014/main" id="{00000000-0008-0000-0B00-000033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916" name="Shape 2">
          <a:extLst>
            <a:ext uri="{FF2B5EF4-FFF2-40B4-BE49-F238E27FC236}">
              <a16:creationId xmlns:a16="http://schemas.microsoft.com/office/drawing/2014/main" id="{00000000-0008-0000-0B00-00003413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4917" name="Shape 3977">
            <a:extLst>
              <a:ext uri="{FF2B5EF4-FFF2-40B4-BE49-F238E27FC236}">
                <a16:creationId xmlns:a16="http://schemas.microsoft.com/office/drawing/2014/main" id="{00000000-0008-0000-0B00-0000351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918" name="Shape 6">
              <a:extLst>
                <a:ext uri="{FF2B5EF4-FFF2-40B4-BE49-F238E27FC236}">
                  <a16:creationId xmlns:a16="http://schemas.microsoft.com/office/drawing/2014/main" id="{00000000-0008-0000-0B00-000036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19" name="Shape 3978">
              <a:extLst>
                <a:ext uri="{FF2B5EF4-FFF2-40B4-BE49-F238E27FC236}">
                  <a16:creationId xmlns:a16="http://schemas.microsoft.com/office/drawing/2014/main" id="{00000000-0008-0000-0B00-0000371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920" name="Shape 3979">
                <a:extLst>
                  <a:ext uri="{FF2B5EF4-FFF2-40B4-BE49-F238E27FC236}">
                    <a16:creationId xmlns:a16="http://schemas.microsoft.com/office/drawing/2014/main" id="{00000000-0008-0000-0B00-000038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21" name="Shape 3980">
                <a:extLst>
                  <a:ext uri="{FF2B5EF4-FFF2-40B4-BE49-F238E27FC236}">
                    <a16:creationId xmlns:a16="http://schemas.microsoft.com/office/drawing/2014/main" id="{00000000-0008-0000-0B00-0000391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922" name="Shape 3981">
                  <a:extLst>
                    <a:ext uri="{FF2B5EF4-FFF2-40B4-BE49-F238E27FC236}">
                      <a16:creationId xmlns:a16="http://schemas.microsoft.com/office/drawing/2014/main" id="{00000000-0008-0000-0B00-00003A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923" name="Shape 3982">
                  <a:extLst>
                    <a:ext uri="{FF2B5EF4-FFF2-40B4-BE49-F238E27FC236}">
                      <a16:creationId xmlns:a16="http://schemas.microsoft.com/office/drawing/2014/main" id="{00000000-0008-0000-0B00-00003B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24" name="Shape 3983">
                  <a:extLst>
                    <a:ext uri="{FF2B5EF4-FFF2-40B4-BE49-F238E27FC236}">
                      <a16:creationId xmlns:a16="http://schemas.microsoft.com/office/drawing/2014/main" id="{00000000-0008-0000-0B00-00003C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25" name="Shape 3984">
                  <a:extLst>
                    <a:ext uri="{FF2B5EF4-FFF2-40B4-BE49-F238E27FC236}">
                      <a16:creationId xmlns:a16="http://schemas.microsoft.com/office/drawing/2014/main" id="{00000000-0008-0000-0B00-00003D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26" name="Shape 3985">
                  <a:extLst>
                    <a:ext uri="{FF2B5EF4-FFF2-40B4-BE49-F238E27FC236}">
                      <a16:creationId xmlns:a16="http://schemas.microsoft.com/office/drawing/2014/main" id="{00000000-0008-0000-0B00-00003E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27" name="Shape 3986">
                  <a:extLst>
                    <a:ext uri="{FF2B5EF4-FFF2-40B4-BE49-F238E27FC236}">
                      <a16:creationId xmlns:a16="http://schemas.microsoft.com/office/drawing/2014/main" id="{00000000-0008-0000-0B00-00003F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28" name="Shape 3987">
                  <a:extLst>
                    <a:ext uri="{FF2B5EF4-FFF2-40B4-BE49-F238E27FC236}">
                      <a16:creationId xmlns:a16="http://schemas.microsoft.com/office/drawing/2014/main" id="{00000000-0008-0000-0B00-000040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929" name="Shape 2">
          <a:extLst>
            <a:ext uri="{FF2B5EF4-FFF2-40B4-BE49-F238E27FC236}">
              <a16:creationId xmlns:a16="http://schemas.microsoft.com/office/drawing/2014/main" id="{00000000-0008-0000-0B00-00004113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4930" name="Shape 3988">
            <a:extLst>
              <a:ext uri="{FF2B5EF4-FFF2-40B4-BE49-F238E27FC236}">
                <a16:creationId xmlns:a16="http://schemas.microsoft.com/office/drawing/2014/main" id="{00000000-0008-0000-0B00-0000421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931" name="Shape 6">
              <a:extLst>
                <a:ext uri="{FF2B5EF4-FFF2-40B4-BE49-F238E27FC236}">
                  <a16:creationId xmlns:a16="http://schemas.microsoft.com/office/drawing/2014/main" id="{00000000-0008-0000-0B00-000043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32" name="Shape 3989">
              <a:extLst>
                <a:ext uri="{FF2B5EF4-FFF2-40B4-BE49-F238E27FC236}">
                  <a16:creationId xmlns:a16="http://schemas.microsoft.com/office/drawing/2014/main" id="{00000000-0008-0000-0B00-0000441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933" name="Shape 3990">
                <a:extLst>
                  <a:ext uri="{FF2B5EF4-FFF2-40B4-BE49-F238E27FC236}">
                    <a16:creationId xmlns:a16="http://schemas.microsoft.com/office/drawing/2014/main" id="{00000000-0008-0000-0B00-000045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34" name="Shape 3991">
                <a:extLst>
                  <a:ext uri="{FF2B5EF4-FFF2-40B4-BE49-F238E27FC236}">
                    <a16:creationId xmlns:a16="http://schemas.microsoft.com/office/drawing/2014/main" id="{00000000-0008-0000-0B00-0000461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935" name="Shape 3992">
                  <a:extLst>
                    <a:ext uri="{FF2B5EF4-FFF2-40B4-BE49-F238E27FC236}">
                      <a16:creationId xmlns:a16="http://schemas.microsoft.com/office/drawing/2014/main" id="{00000000-0008-0000-0B00-000047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936" name="Shape 3993">
                  <a:extLst>
                    <a:ext uri="{FF2B5EF4-FFF2-40B4-BE49-F238E27FC236}">
                      <a16:creationId xmlns:a16="http://schemas.microsoft.com/office/drawing/2014/main" id="{00000000-0008-0000-0B00-000048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37" name="Shape 3994">
                  <a:extLst>
                    <a:ext uri="{FF2B5EF4-FFF2-40B4-BE49-F238E27FC236}">
                      <a16:creationId xmlns:a16="http://schemas.microsoft.com/office/drawing/2014/main" id="{00000000-0008-0000-0B00-000049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38" name="Shape 3995">
                  <a:extLst>
                    <a:ext uri="{FF2B5EF4-FFF2-40B4-BE49-F238E27FC236}">
                      <a16:creationId xmlns:a16="http://schemas.microsoft.com/office/drawing/2014/main" id="{00000000-0008-0000-0B00-00004A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39" name="Shape 3996">
                  <a:extLst>
                    <a:ext uri="{FF2B5EF4-FFF2-40B4-BE49-F238E27FC236}">
                      <a16:creationId xmlns:a16="http://schemas.microsoft.com/office/drawing/2014/main" id="{00000000-0008-0000-0B00-00004B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40" name="Shape 3997">
                  <a:extLst>
                    <a:ext uri="{FF2B5EF4-FFF2-40B4-BE49-F238E27FC236}">
                      <a16:creationId xmlns:a16="http://schemas.microsoft.com/office/drawing/2014/main" id="{00000000-0008-0000-0B00-00004C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41" name="Shape 3998">
                  <a:extLst>
                    <a:ext uri="{FF2B5EF4-FFF2-40B4-BE49-F238E27FC236}">
                      <a16:creationId xmlns:a16="http://schemas.microsoft.com/office/drawing/2014/main" id="{00000000-0008-0000-0B00-00004D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942" name="Shape 2">
          <a:extLst>
            <a:ext uri="{FF2B5EF4-FFF2-40B4-BE49-F238E27FC236}">
              <a16:creationId xmlns:a16="http://schemas.microsoft.com/office/drawing/2014/main" id="{00000000-0008-0000-0B00-00004E13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4943" name="Shape 3999">
            <a:extLst>
              <a:ext uri="{FF2B5EF4-FFF2-40B4-BE49-F238E27FC236}">
                <a16:creationId xmlns:a16="http://schemas.microsoft.com/office/drawing/2014/main" id="{00000000-0008-0000-0B00-00004F1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944" name="Shape 6">
              <a:extLst>
                <a:ext uri="{FF2B5EF4-FFF2-40B4-BE49-F238E27FC236}">
                  <a16:creationId xmlns:a16="http://schemas.microsoft.com/office/drawing/2014/main" id="{00000000-0008-0000-0B00-000050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45" name="Shape 4000">
              <a:extLst>
                <a:ext uri="{FF2B5EF4-FFF2-40B4-BE49-F238E27FC236}">
                  <a16:creationId xmlns:a16="http://schemas.microsoft.com/office/drawing/2014/main" id="{00000000-0008-0000-0B00-0000511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946" name="Shape 4001">
                <a:extLst>
                  <a:ext uri="{FF2B5EF4-FFF2-40B4-BE49-F238E27FC236}">
                    <a16:creationId xmlns:a16="http://schemas.microsoft.com/office/drawing/2014/main" id="{00000000-0008-0000-0B00-000052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47" name="Shape 4002">
                <a:extLst>
                  <a:ext uri="{FF2B5EF4-FFF2-40B4-BE49-F238E27FC236}">
                    <a16:creationId xmlns:a16="http://schemas.microsoft.com/office/drawing/2014/main" id="{00000000-0008-0000-0B00-0000531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948" name="Shape 4003">
                  <a:extLst>
                    <a:ext uri="{FF2B5EF4-FFF2-40B4-BE49-F238E27FC236}">
                      <a16:creationId xmlns:a16="http://schemas.microsoft.com/office/drawing/2014/main" id="{00000000-0008-0000-0B00-000054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949" name="Shape 4004">
                  <a:extLst>
                    <a:ext uri="{FF2B5EF4-FFF2-40B4-BE49-F238E27FC236}">
                      <a16:creationId xmlns:a16="http://schemas.microsoft.com/office/drawing/2014/main" id="{00000000-0008-0000-0B00-000055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50" name="Shape 4005">
                  <a:extLst>
                    <a:ext uri="{FF2B5EF4-FFF2-40B4-BE49-F238E27FC236}">
                      <a16:creationId xmlns:a16="http://schemas.microsoft.com/office/drawing/2014/main" id="{00000000-0008-0000-0B00-000056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51" name="Shape 4006">
                  <a:extLst>
                    <a:ext uri="{FF2B5EF4-FFF2-40B4-BE49-F238E27FC236}">
                      <a16:creationId xmlns:a16="http://schemas.microsoft.com/office/drawing/2014/main" id="{00000000-0008-0000-0B00-000057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52" name="Shape 4007">
                  <a:extLst>
                    <a:ext uri="{FF2B5EF4-FFF2-40B4-BE49-F238E27FC236}">
                      <a16:creationId xmlns:a16="http://schemas.microsoft.com/office/drawing/2014/main" id="{00000000-0008-0000-0B00-000058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53" name="Shape 4008">
                  <a:extLst>
                    <a:ext uri="{FF2B5EF4-FFF2-40B4-BE49-F238E27FC236}">
                      <a16:creationId xmlns:a16="http://schemas.microsoft.com/office/drawing/2014/main" id="{00000000-0008-0000-0B00-000059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54" name="Shape 4009">
                  <a:extLst>
                    <a:ext uri="{FF2B5EF4-FFF2-40B4-BE49-F238E27FC236}">
                      <a16:creationId xmlns:a16="http://schemas.microsoft.com/office/drawing/2014/main" id="{00000000-0008-0000-0B00-00005A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124</xdr:row>
      <xdr:rowOff>28575</xdr:rowOff>
    </xdr:from>
    <xdr:ext cx="438150" cy="352425"/>
    <xdr:sp macro="" textlink="">
      <xdr:nvSpPr>
        <xdr:cNvPr id="4955" name="Shape 4010">
          <a:extLst>
            <a:ext uri="{FF2B5EF4-FFF2-40B4-BE49-F238E27FC236}">
              <a16:creationId xmlns:a16="http://schemas.microsoft.com/office/drawing/2014/main" id="{00000000-0008-0000-0B00-00005B13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chemeClr val="dk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124</xdr:row>
      <xdr:rowOff>28575</xdr:rowOff>
    </xdr:from>
    <xdr:ext cx="438150" cy="352425"/>
    <xdr:sp macro="" textlink="">
      <xdr:nvSpPr>
        <xdr:cNvPr id="4956" name="Shape 1997">
          <a:extLst>
            <a:ext uri="{FF2B5EF4-FFF2-40B4-BE49-F238E27FC236}">
              <a16:creationId xmlns:a16="http://schemas.microsoft.com/office/drawing/2014/main" id="{00000000-0008-0000-0B00-00005C13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124</xdr:row>
      <xdr:rowOff>28575</xdr:rowOff>
    </xdr:from>
    <xdr:ext cx="438150" cy="352425"/>
    <xdr:sp macro="" textlink="">
      <xdr:nvSpPr>
        <xdr:cNvPr id="4957" name="Shape 1997">
          <a:extLst>
            <a:ext uri="{FF2B5EF4-FFF2-40B4-BE49-F238E27FC236}">
              <a16:creationId xmlns:a16="http://schemas.microsoft.com/office/drawing/2014/main" id="{00000000-0008-0000-0B00-00005D13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958" name="Shape 2">
          <a:extLst>
            <a:ext uri="{FF2B5EF4-FFF2-40B4-BE49-F238E27FC236}">
              <a16:creationId xmlns:a16="http://schemas.microsoft.com/office/drawing/2014/main" id="{00000000-0008-0000-0B00-00005E13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4959" name="Shape 4011">
            <a:extLst>
              <a:ext uri="{FF2B5EF4-FFF2-40B4-BE49-F238E27FC236}">
                <a16:creationId xmlns:a16="http://schemas.microsoft.com/office/drawing/2014/main" id="{00000000-0008-0000-0B00-00005F1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960" name="Shape 6">
              <a:extLst>
                <a:ext uri="{FF2B5EF4-FFF2-40B4-BE49-F238E27FC236}">
                  <a16:creationId xmlns:a16="http://schemas.microsoft.com/office/drawing/2014/main" id="{00000000-0008-0000-0B00-000060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61" name="Shape 4012">
              <a:extLst>
                <a:ext uri="{FF2B5EF4-FFF2-40B4-BE49-F238E27FC236}">
                  <a16:creationId xmlns:a16="http://schemas.microsoft.com/office/drawing/2014/main" id="{00000000-0008-0000-0B00-0000611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962" name="Shape 4013">
                <a:extLst>
                  <a:ext uri="{FF2B5EF4-FFF2-40B4-BE49-F238E27FC236}">
                    <a16:creationId xmlns:a16="http://schemas.microsoft.com/office/drawing/2014/main" id="{00000000-0008-0000-0B00-000062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63" name="Shape 4014">
                <a:extLst>
                  <a:ext uri="{FF2B5EF4-FFF2-40B4-BE49-F238E27FC236}">
                    <a16:creationId xmlns:a16="http://schemas.microsoft.com/office/drawing/2014/main" id="{00000000-0008-0000-0B00-0000631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964" name="Shape 4015">
                  <a:extLst>
                    <a:ext uri="{FF2B5EF4-FFF2-40B4-BE49-F238E27FC236}">
                      <a16:creationId xmlns:a16="http://schemas.microsoft.com/office/drawing/2014/main" id="{00000000-0008-0000-0B00-000064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965" name="Shape 4016">
                  <a:extLst>
                    <a:ext uri="{FF2B5EF4-FFF2-40B4-BE49-F238E27FC236}">
                      <a16:creationId xmlns:a16="http://schemas.microsoft.com/office/drawing/2014/main" id="{00000000-0008-0000-0B00-000065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66" name="Shape 4017">
                  <a:extLst>
                    <a:ext uri="{FF2B5EF4-FFF2-40B4-BE49-F238E27FC236}">
                      <a16:creationId xmlns:a16="http://schemas.microsoft.com/office/drawing/2014/main" id="{00000000-0008-0000-0B00-000066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67" name="Shape 4018">
                  <a:extLst>
                    <a:ext uri="{FF2B5EF4-FFF2-40B4-BE49-F238E27FC236}">
                      <a16:creationId xmlns:a16="http://schemas.microsoft.com/office/drawing/2014/main" id="{00000000-0008-0000-0B00-000067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68" name="Shape 4019">
                  <a:extLst>
                    <a:ext uri="{FF2B5EF4-FFF2-40B4-BE49-F238E27FC236}">
                      <a16:creationId xmlns:a16="http://schemas.microsoft.com/office/drawing/2014/main" id="{00000000-0008-0000-0B00-000068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69" name="Shape 4020">
                  <a:extLst>
                    <a:ext uri="{FF2B5EF4-FFF2-40B4-BE49-F238E27FC236}">
                      <a16:creationId xmlns:a16="http://schemas.microsoft.com/office/drawing/2014/main" id="{00000000-0008-0000-0B00-000069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70" name="Shape 4021">
                  <a:extLst>
                    <a:ext uri="{FF2B5EF4-FFF2-40B4-BE49-F238E27FC236}">
                      <a16:creationId xmlns:a16="http://schemas.microsoft.com/office/drawing/2014/main" id="{00000000-0008-0000-0B00-00006A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971" name="Shape 2">
          <a:extLst>
            <a:ext uri="{FF2B5EF4-FFF2-40B4-BE49-F238E27FC236}">
              <a16:creationId xmlns:a16="http://schemas.microsoft.com/office/drawing/2014/main" id="{00000000-0008-0000-0B00-00006B13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4972" name="Shape 4022">
            <a:extLst>
              <a:ext uri="{FF2B5EF4-FFF2-40B4-BE49-F238E27FC236}">
                <a16:creationId xmlns:a16="http://schemas.microsoft.com/office/drawing/2014/main" id="{00000000-0008-0000-0B00-00006C1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973" name="Shape 6">
              <a:extLst>
                <a:ext uri="{FF2B5EF4-FFF2-40B4-BE49-F238E27FC236}">
                  <a16:creationId xmlns:a16="http://schemas.microsoft.com/office/drawing/2014/main" id="{00000000-0008-0000-0B00-00006D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74" name="Shape 4023">
              <a:extLst>
                <a:ext uri="{FF2B5EF4-FFF2-40B4-BE49-F238E27FC236}">
                  <a16:creationId xmlns:a16="http://schemas.microsoft.com/office/drawing/2014/main" id="{00000000-0008-0000-0B00-00006E1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975" name="Shape 4024">
                <a:extLst>
                  <a:ext uri="{FF2B5EF4-FFF2-40B4-BE49-F238E27FC236}">
                    <a16:creationId xmlns:a16="http://schemas.microsoft.com/office/drawing/2014/main" id="{00000000-0008-0000-0B00-00006F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76" name="Shape 4025">
                <a:extLst>
                  <a:ext uri="{FF2B5EF4-FFF2-40B4-BE49-F238E27FC236}">
                    <a16:creationId xmlns:a16="http://schemas.microsoft.com/office/drawing/2014/main" id="{00000000-0008-0000-0B00-0000701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4977" name="Shape 4026">
                  <a:extLst>
                    <a:ext uri="{FF2B5EF4-FFF2-40B4-BE49-F238E27FC236}">
                      <a16:creationId xmlns:a16="http://schemas.microsoft.com/office/drawing/2014/main" id="{00000000-0008-0000-0B00-000071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978" name="Shape 4027">
                  <a:extLst>
                    <a:ext uri="{FF2B5EF4-FFF2-40B4-BE49-F238E27FC236}">
                      <a16:creationId xmlns:a16="http://schemas.microsoft.com/office/drawing/2014/main" id="{00000000-0008-0000-0B00-000072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79" name="Shape 4028">
                  <a:extLst>
                    <a:ext uri="{FF2B5EF4-FFF2-40B4-BE49-F238E27FC236}">
                      <a16:creationId xmlns:a16="http://schemas.microsoft.com/office/drawing/2014/main" id="{00000000-0008-0000-0B00-000073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80" name="Shape 4029">
                  <a:extLst>
                    <a:ext uri="{FF2B5EF4-FFF2-40B4-BE49-F238E27FC236}">
                      <a16:creationId xmlns:a16="http://schemas.microsoft.com/office/drawing/2014/main" id="{00000000-0008-0000-0B00-000074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81" name="Shape 4030">
                  <a:extLst>
                    <a:ext uri="{FF2B5EF4-FFF2-40B4-BE49-F238E27FC236}">
                      <a16:creationId xmlns:a16="http://schemas.microsoft.com/office/drawing/2014/main" id="{00000000-0008-0000-0B00-000075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82" name="Shape 4031">
                  <a:extLst>
                    <a:ext uri="{FF2B5EF4-FFF2-40B4-BE49-F238E27FC236}">
                      <a16:creationId xmlns:a16="http://schemas.microsoft.com/office/drawing/2014/main" id="{00000000-0008-0000-0B00-000076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83" name="Shape 4032">
                  <a:extLst>
                    <a:ext uri="{FF2B5EF4-FFF2-40B4-BE49-F238E27FC236}">
                      <a16:creationId xmlns:a16="http://schemas.microsoft.com/office/drawing/2014/main" id="{00000000-0008-0000-0B00-000077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133350</xdr:rowOff>
    </xdr:from>
    <xdr:ext cx="0" cy="161925"/>
    <xdr:grpSp>
      <xdr:nvGrpSpPr>
        <xdr:cNvPr id="4984" name="Shape 2">
          <a:extLst>
            <a:ext uri="{FF2B5EF4-FFF2-40B4-BE49-F238E27FC236}">
              <a16:creationId xmlns:a16="http://schemas.microsoft.com/office/drawing/2014/main" id="{00000000-0008-0000-0B00-000078130000}"/>
            </a:ext>
          </a:extLst>
        </xdr:cNvPr>
        <xdr:cNvGrpSpPr/>
      </xdr:nvGrpSpPr>
      <xdr:grpSpPr>
        <a:xfrm>
          <a:off x="2466975" y="28013025"/>
          <a:ext cx="0" cy="161925"/>
          <a:chOff x="5346000" y="3699038"/>
          <a:chExt cx="0" cy="161925"/>
        </a:xfrm>
      </xdr:grpSpPr>
      <xdr:grpSp>
        <xdr:nvGrpSpPr>
          <xdr:cNvPr id="4985" name="Shape 4033">
            <a:extLst>
              <a:ext uri="{FF2B5EF4-FFF2-40B4-BE49-F238E27FC236}">
                <a16:creationId xmlns:a16="http://schemas.microsoft.com/office/drawing/2014/main" id="{00000000-0008-0000-0B00-0000791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986" name="Shape 6">
              <a:extLst>
                <a:ext uri="{FF2B5EF4-FFF2-40B4-BE49-F238E27FC236}">
                  <a16:creationId xmlns:a16="http://schemas.microsoft.com/office/drawing/2014/main" id="{00000000-0008-0000-0B00-00007A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87" name="Shape 4034">
              <a:extLst>
                <a:ext uri="{FF2B5EF4-FFF2-40B4-BE49-F238E27FC236}">
                  <a16:creationId xmlns:a16="http://schemas.microsoft.com/office/drawing/2014/main" id="{00000000-0008-0000-0B00-00007B1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988" name="Shape 4035">
                <a:extLst>
                  <a:ext uri="{FF2B5EF4-FFF2-40B4-BE49-F238E27FC236}">
                    <a16:creationId xmlns:a16="http://schemas.microsoft.com/office/drawing/2014/main" id="{00000000-0008-0000-0B00-00007C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89" name="Shape 4036">
                <a:extLst>
                  <a:ext uri="{FF2B5EF4-FFF2-40B4-BE49-F238E27FC236}">
                    <a16:creationId xmlns:a16="http://schemas.microsoft.com/office/drawing/2014/main" id="{00000000-0008-0000-0B00-00007D1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4990" name="Shape 4037">
                  <a:extLst>
                    <a:ext uri="{FF2B5EF4-FFF2-40B4-BE49-F238E27FC236}">
                      <a16:creationId xmlns:a16="http://schemas.microsoft.com/office/drawing/2014/main" id="{00000000-0008-0000-0B00-00007E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991" name="Shape 4038">
                  <a:extLst>
                    <a:ext uri="{FF2B5EF4-FFF2-40B4-BE49-F238E27FC236}">
                      <a16:creationId xmlns:a16="http://schemas.microsoft.com/office/drawing/2014/main" id="{00000000-0008-0000-0B00-00007F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92" name="Shape 4039">
                  <a:extLst>
                    <a:ext uri="{FF2B5EF4-FFF2-40B4-BE49-F238E27FC236}">
                      <a16:creationId xmlns:a16="http://schemas.microsoft.com/office/drawing/2014/main" id="{00000000-0008-0000-0B00-000080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93" name="Shape 4040">
                  <a:extLst>
                    <a:ext uri="{FF2B5EF4-FFF2-40B4-BE49-F238E27FC236}">
                      <a16:creationId xmlns:a16="http://schemas.microsoft.com/office/drawing/2014/main" id="{00000000-0008-0000-0B00-000081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94" name="Shape 4041">
                  <a:extLst>
                    <a:ext uri="{FF2B5EF4-FFF2-40B4-BE49-F238E27FC236}">
                      <a16:creationId xmlns:a16="http://schemas.microsoft.com/office/drawing/2014/main" id="{00000000-0008-0000-0B00-000082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95" name="Shape 4042">
                  <a:extLst>
                    <a:ext uri="{FF2B5EF4-FFF2-40B4-BE49-F238E27FC236}">
                      <a16:creationId xmlns:a16="http://schemas.microsoft.com/office/drawing/2014/main" id="{00000000-0008-0000-0B00-000083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96" name="Shape 4043">
                  <a:extLst>
                    <a:ext uri="{FF2B5EF4-FFF2-40B4-BE49-F238E27FC236}">
                      <a16:creationId xmlns:a16="http://schemas.microsoft.com/office/drawing/2014/main" id="{00000000-0008-0000-0B00-000084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133350</xdr:rowOff>
    </xdr:from>
    <xdr:ext cx="0" cy="171450"/>
    <xdr:grpSp>
      <xdr:nvGrpSpPr>
        <xdr:cNvPr id="4997" name="Shape 2">
          <a:extLst>
            <a:ext uri="{FF2B5EF4-FFF2-40B4-BE49-F238E27FC236}">
              <a16:creationId xmlns:a16="http://schemas.microsoft.com/office/drawing/2014/main" id="{00000000-0008-0000-0B00-000085130000}"/>
            </a:ext>
          </a:extLst>
        </xdr:cNvPr>
        <xdr:cNvGrpSpPr/>
      </xdr:nvGrpSpPr>
      <xdr:grpSpPr>
        <a:xfrm>
          <a:off x="2466975" y="28013025"/>
          <a:ext cx="0" cy="171450"/>
          <a:chOff x="5346000" y="3694275"/>
          <a:chExt cx="0" cy="171450"/>
        </a:xfrm>
      </xdr:grpSpPr>
      <xdr:grpSp>
        <xdr:nvGrpSpPr>
          <xdr:cNvPr id="4998" name="Shape 4044">
            <a:extLst>
              <a:ext uri="{FF2B5EF4-FFF2-40B4-BE49-F238E27FC236}">
                <a16:creationId xmlns:a16="http://schemas.microsoft.com/office/drawing/2014/main" id="{00000000-0008-0000-0B00-00008613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4999" name="Shape 6">
              <a:extLst>
                <a:ext uri="{FF2B5EF4-FFF2-40B4-BE49-F238E27FC236}">
                  <a16:creationId xmlns:a16="http://schemas.microsoft.com/office/drawing/2014/main" id="{00000000-0008-0000-0B00-00008713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000" name="Shape 4045">
              <a:extLst>
                <a:ext uri="{FF2B5EF4-FFF2-40B4-BE49-F238E27FC236}">
                  <a16:creationId xmlns:a16="http://schemas.microsoft.com/office/drawing/2014/main" id="{00000000-0008-0000-0B00-00008813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5001" name="Shape 4046">
                <a:extLst>
                  <a:ext uri="{FF2B5EF4-FFF2-40B4-BE49-F238E27FC236}">
                    <a16:creationId xmlns:a16="http://schemas.microsoft.com/office/drawing/2014/main" id="{00000000-0008-0000-0B00-00008913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002" name="Shape 4047">
                <a:extLst>
                  <a:ext uri="{FF2B5EF4-FFF2-40B4-BE49-F238E27FC236}">
                    <a16:creationId xmlns:a16="http://schemas.microsoft.com/office/drawing/2014/main" id="{00000000-0008-0000-0B00-00008A13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5003" name="Shape 4048">
                  <a:extLst>
                    <a:ext uri="{FF2B5EF4-FFF2-40B4-BE49-F238E27FC236}">
                      <a16:creationId xmlns:a16="http://schemas.microsoft.com/office/drawing/2014/main" id="{00000000-0008-0000-0B00-00008B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004" name="Shape 4049">
                  <a:extLst>
                    <a:ext uri="{FF2B5EF4-FFF2-40B4-BE49-F238E27FC236}">
                      <a16:creationId xmlns:a16="http://schemas.microsoft.com/office/drawing/2014/main" id="{00000000-0008-0000-0B00-00008C1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05" name="Shape 4050">
                  <a:extLst>
                    <a:ext uri="{FF2B5EF4-FFF2-40B4-BE49-F238E27FC236}">
                      <a16:creationId xmlns:a16="http://schemas.microsoft.com/office/drawing/2014/main" id="{00000000-0008-0000-0B00-00008D1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06" name="Shape 4051">
                  <a:extLst>
                    <a:ext uri="{FF2B5EF4-FFF2-40B4-BE49-F238E27FC236}">
                      <a16:creationId xmlns:a16="http://schemas.microsoft.com/office/drawing/2014/main" id="{00000000-0008-0000-0B00-00008E1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07" name="Shape 4052">
                  <a:extLst>
                    <a:ext uri="{FF2B5EF4-FFF2-40B4-BE49-F238E27FC236}">
                      <a16:creationId xmlns:a16="http://schemas.microsoft.com/office/drawing/2014/main" id="{00000000-0008-0000-0B00-00008F1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08" name="Shape 4053">
                  <a:extLst>
                    <a:ext uri="{FF2B5EF4-FFF2-40B4-BE49-F238E27FC236}">
                      <a16:creationId xmlns:a16="http://schemas.microsoft.com/office/drawing/2014/main" id="{00000000-0008-0000-0B00-0000901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09" name="Shape 4054">
                  <a:extLst>
                    <a:ext uri="{FF2B5EF4-FFF2-40B4-BE49-F238E27FC236}">
                      <a16:creationId xmlns:a16="http://schemas.microsoft.com/office/drawing/2014/main" id="{00000000-0008-0000-0B00-0000911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010" name="Shape 2">
          <a:extLst>
            <a:ext uri="{FF2B5EF4-FFF2-40B4-BE49-F238E27FC236}">
              <a16:creationId xmlns:a16="http://schemas.microsoft.com/office/drawing/2014/main" id="{00000000-0008-0000-0B00-00009213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5011" name="Shape 4055">
            <a:extLst>
              <a:ext uri="{FF2B5EF4-FFF2-40B4-BE49-F238E27FC236}">
                <a16:creationId xmlns:a16="http://schemas.microsoft.com/office/drawing/2014/main" id="{00000000-0008-0000-0B00-0000931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012" name="Shape 6">
              <a:extLst>
                <a:ext uri="{FF2B5EF4-FFF2-40B4-BE49-F238E27FC236}">
                  <a16:creationId xmlns:a16="http://schemas.microsoft.com/office/drawing/2014/main" id="{00000000-0008-0000-0B00-000094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013" name="Shape 4056">
              <a:extLst>
                <a:ext uri="{FF2B5EF4-FFF2-40B4-BE49-F238E27FC236}">
                  <a16:creationId xmlns:a16="http://schemas.microsoft.com/office/drawing/2014/main" id="{00000000-0008-0000-0B00-0000951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014" name="Shape 4057">
                <a:extLst>
                  <a:ext uri="{FF2B5EF4-FFF2-40B4-BE49-F238E27FC236}">
                    <a16:creationId xmlns:a16="http://schemas.microsoft.com/office/drawing/2014/main" id="{00000000-0008-0000-0B00-000096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015" name="Shape 4058">
                <a:extLst>
                  <a:ext uri="{FF2B5EF4-FFF2-40B4-BE49-F238E27FC236}">
                    <a16:creationId xmlns:a16="http://schemas.microsoft.com/office/drawing/2014/main" id="{00000000-0008-0000-0B00-0000971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016" name="Shape 4059">
                  <a:extLst>
                    <a:ext uri="{FF2B5EF4-FFF2-40B4-BE49-F238E27FC236}">
                      <a16:creationId xmlns:a16="http://schemas.microsoft.com/office/drawing/2014/main" id="{00000000-0008-0000-0B00-000098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017" name="Shape 4060">
                  <a:extLst>
                    <a:ext uri="{FF2B5EF4-FFF2-40B4-BE49-F238E27FC236}">
                      <a16:creationId xmlns:a16="http://schemas.microsoft.com/office/drawing/2014/main" id="{00000000-0008-0000-0B00-000099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18" name="Shape 4061">
                  <a:extLst>
                    <a:ext uri="{FF2B5EF4-FFF2-40B4-BE49-F238E27FC236}">
                      <a16:creationId xmlns:a16="http://schemas.microsoft.com/office/drawing/2014/main" id="{00000000-0008-0000-0B00-00009A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19" name="Shape 4062">
                  <a:extLst>
                    <a:ext uri="{FF2B5EF4-FFF2-40B4-BE49-F238E27FC236}">
                      <a16:creationId xmlns:a16="http://schemas.microsoft.com/office/drawing/2014/main" id="{00000000-0008-0000-0B00-00009B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20" name="Shape 4063">
                  <a:extLst>
                    <a:ext uri="{FF2B5EF4-FFF2-40B4-BE49-F238E27FC236}">
                      <a16:creationId xmlns:a16="http://schemas.microsoft.com/office/drawing/2014/main" id="{00000000-0008-0000-0B00-00009C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21" name="Shape 4064">
                  <a:extLst>
                    <a:ext uri="{FF2B5EF4-FFF2-40B4-BE49-F238E27FC236}">
                      <a16:creationId xmlns:a16="http://schemas.microsoft.com/office/drawing/2014/main" id="{00000000-0008-0000-0B00-00009D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22" name="Shape 4065">
                  <a:extLst>
                    <a:ext uri="{FF2B5EF4-FFF2-40B4-BE49-F238E27FC236}">
                      <a16:creationId xmlns:a16="http://schemas.microsoft.com/office/drawing/2014/main" id="{00000000-0008-0000-0B00-00009E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023" name="Shape 2">
          <a:extLst>
            <a:ext uri="{FF2B5EF4-FFF2-40B4-BE49-F238E27FC236}">
              <a16:creationId xmlns:a16="http://schemas.microsoft.com/office/drawing/2014/main" id="{00000000-0008-0000-0B00-00009F13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5024" name="Shape 4066">
            <a:extLst>
              <a:ext uri="{FF2B5EF4-FFF2-40B4-BE49-F238E27FC236}">
                <a16:creationId xmlns:a16="http://schemas.microsoft.com/office/drawing/2014/main" id="{00000000-0008-0000-0B00-0000A01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025" name="Shape 6">
              <a:extLst>
                <a:ext uri="{FF2B5EF4-FFF2-40B4-BE49-F238E27FC236}">
                  <a16:creationId xmlns:a16="http://schemas.microsoft.com/office/drawing/2014/main" id="{00000000-0008-0000-0B00-0000A1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026" name="Shape 4067">
              <a:extLst>
                <a:ext uri="{FF2B5EF4-FFF2-40B4-BE49-F238E27FC236}">
                  <a16:creationId xmlns:a16="http://schemas.microsoft.com/office/drawing/2014/main" id="{00000000-0008-0000-0B00-0000A21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027" name="Shape 4068">
                <a:extLst>
                  <a:ext uri="{FF2B5EF4-FFF2-40B4-BE49-F238E27FC236}">
                    <a16:creationId xmlns:a16="http://schemas.microsoft.com/office/drawing/2014/main" id="{00000000-0008-0000-0B00-0000A3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028" name="Shape 4069">
                <a:extLst>
                  <a:ext uri="{FF2B5EF4-FFF2-40B4-BE49-F238E27FC236}">
                    <a16:creationId xmlns:a16="http://schemas.microsoft.com/office/drawing/2014/main" id="{00000000-0008-0000-0B00-0000A41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029" name="Shape 4070">
                  <a:extLst>
                    <a:ext uri="{FF2B5EF4-FFF2-40B4-BE49-F238E27FC236}">
                      <a16:creationId xmlns:a16="http://schemas.microsoft.com/office/drawing/2014/main" id="{00000000-0008-0000-0B00-0000A5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030" name="Shape 4071">
                  <a:extLst>
                    <a:ext uri="{FF2B5EF4-FFF2-40B4-BE49-F238E27FC236}">
                      <a16:creationId xmlns:a16="http://schemas.microsoft.com/office/drawing/2014/main" id="{00000000-0008-0000-0B00-0000A6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31" name="Shape 4072">
                  <a:extLst>
                    <a:ext uri="{FF2B5EF4-FFF2-40B4-BE49-F238E27FC236}">
                      <a16:creationId xmlns:a16="http://schemas.microsoft.com/office/drawing/2014/main" id="{00000000-0008-0000-0B00-0000A7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32" name="Shape 4073">
                  <a:extLst>
                    <a:ext uri="{FF2B5EF4-FFF2-40B4-BE49-F238E27FC236}">
                      <a16:creationId xmlns:a16="http://schemas.microsoft.com/office/drawing/2014/main" id="{00000000-0008-0000-0B00-0000A8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33" name="Shape 4074">
                  <a:extLst>
                    <a:ext uri="{FF2B5EF4-FFF2-40B4-BE49-F238E27FC236}">
                      <a16:creationId xmlns:a16="http://schemas.microsoft.com/office/drawing/2014/main" id="{00000000-0008-0000-0B00-0000A9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34" name="Shape 4075">
                  <a:extLst>
                    <a:ext uri="{FF2B5EF4-FFF2-40B4-BE49-F238E27FC236}">
                      <a16:creationId xmlns:a16="http://schemas.microsoft.com/office/drawing/2014/main" id="{00000000-0008-0000-0B00-0000AA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35" name="Shape 4076">
                  <a:extLst>
                    <a:ext uri="{FF2B5EF4-FFF2-40B4-BE49-F238E27FC236}">
                      <a16:creationId xmlns:a16="http://schemas.microsoft.com/office/drawing/2014/main" id="{00000000-0008-0000-0B00-0000AB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036" name="Shape 2">
          <a:extLst>
            <a:ext uri="{FF2B5EF4-FFF2-40B4-BE49-F238E27FC236}">
              <a16:creationId xmlns:a16="http://schemas.microsoft.com/office/drawing/2014/main" id="{00000000-0008-0000-0B00-0000AC13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5037" name="Shape 4077">
            <a:extLst>
              <a:ext uri="{FF2B5EF4-FFF2-40B4-BE49-F238E27FC236}">
                <a16:creationId xmlns:a16="http://schemas.microsoft.com/office/drawing/2014/main" id="{00000000-0008-0000-0B00-0000AD1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038" name="Shape 6">
              <a:extLst>
                <a:ext uri="{FF2B5EF4-FFF2-40B4-BE49-F238E27FC236}">
                  <a16:creationId xmlns:a16="http://schemas.microsoft.com/office/drawing/2014/main" id="{00000000-0008-0000-0B00-0000AE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039" name="Shape 4078">
              <a:extLst>
                <a:ext uri="{FF2B5EF4-FFF2-40B4-BE49-F238E27FC236}">
                  <a16:creationId xmlns:a16="http://schemas.microsoft.com/office/drawing/2014/main" id="{00000000-0008-0000-0B00-0000AF1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040" name="Shape 4079">
                <a:extLst>
                  <a:ext uri="{FF2B5EF4-FFF2-40B4-BE49-F238E27FC236}">
                    <a16:creationId xmlns:a16="http://schemas.microsoft.com/office/drawing/2014/main" id="{00000000-0008-0000-0B00-0000B0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041" name="Shape 4080">
                <a:extLst>
                  <a:ext uri="{FF2B5EF4-FFF2-40B4-BE49-F238E27FC236}">
                    <a16:creationId xmlns:a16="http://schemas.microsoft.com/office/drawing/2014/main" id="{00000000-0008-0000-0B00-0000B11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042" name="Shape 4081">
                  <a:extLst>
                    <a:ext uri="{FF2B5EF4-FFF2-40B4-BE49-F238E27FC236}">
                      <a16:creationId xmlns:a16="http://schemas.microsoft.com/office/drawing/2014/main" id="{00000000-0008-0000-0B00-0000B2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043" name="Shape 4082">
                  <a:extLst>
                    <a:ext uri="{FF2B5EF4-FFF2-40B4-BE49-F238E27FC236}">
                      <a16:creationId xmlns:a16="http://schemas.microsoft.com/office/drawing/2014/main" id="{00000000-0008-0000-0B00-0000B3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44" name="Shape 4083">
                  <a:extLst>
                    <a:ext uri="{FF2B5EF4-FFF2-40B4-BE49-F238E27FC236}">
                      <a16:creationId xmlns:a16="http://schemas.microsoft.com/office/drawing/2014/main" id="{00000000-0008-0000-0B00-0000B4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45" name="Shape 4084">
                  <a:extLst>
                    <a:ext uri="{FF2B5EF4-FFF2-40B4-BE49-F238E27FC236}">
                      <a16:creationId xmlns:a16="http://schemas.microsoft.com/office/drawing/2014/main" id="{00000000-0008-0000-0B00-0000B5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46" name="Shape 4085">
                  <a:extLst>
                    <a:ext uri="{FF2B5EF4-FFF2-40B4-BE49-F238E27FC236}">
                      <a16:creationId xmlns:a16="http://schemas.microsoft.com/office/drawing/2014/main" id="{00000000-0008-0000-0B00-0000B6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47" name="Shape 4086">
                  <a:extLst>
                    <a:ext uri="{FF2B5EF4-FFF2-40B4-BE49-F238E27FC236}">
                      <a16:creationId xmlns:a16="http://schemas.microsoft.com/office/drawing/2014/main" id="{00000000-0008-0000-0B00-0000B7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48" name="Shape 4087">
                  <a:extLst>
                    <a:ext uri="{FF2B5EF4-FFF2-40B4-BE49-F238E27FC236}">
                      <a16:creationId xmlns:a16="http://schemas.microsoft.com/office/drawing/2014/main" id="{00000000-0008-0000-0B00-0000B8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049" name="Shape 2">
          <a:extLst>
            <a:ext uri="{FF2B5EF4-FFF2-40B4-BE49-F238E27FC236}">
              <a16:creationId xmlns:a16="http://schemas.microsoft.com/office/drawing/2014/main" id="{00000000-0008-0000-0B00-0000B913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5050" name="Shape 4088">
            <a:extLst>
              <a:ext uri="{FF2B5EF4-FFF2-40B4-BE49-F238E27FC236}">
                <a16:creationId xmlns:a16="http://schemas.microsoft.com/office/drawing/2014/main" id="{00000000-0008-0000-0B00-0000BA1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051" name="Shape 6">
              <a:extLst>
                <a:ext uri="{FF2B5EF4-FFF2-40B4-BE49-F238E27FC236}">
                  <a16:creationId xmlns:a16="http://schemas.microsoft.com/office/drawing/2014/main" id="{00000000-0008-0000-0B00-0000BB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052" name="Shape 4089">
              <a:extLst>
                <a:ext uri="{FF2B5EF4-FFF2-40B4-BE49-F238E27FC236}">
                  <a16:creationId xmlns:a16="http://schemas.microsoft.com/office/drawing/2014/main" id="{00000000-0008-0000-0B00-0000BC1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053" name="Shape 4090">
                <a:extLst>
                  <a:ext uri="{FF2B5EF4-FFF2-40B4-BE49-F238E27FC236}">
                    <a16:creationId xmlns:a16="http://schemas.microsoft.com/office/drawing/2014/main" id="{00000000-0008-0000-0B00-0000BD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054" name="Shape 4091">
                <a:extLst>
                  <a:ext uri="{FF2B5EF4-FFF2-40B4-BE49-F238E27FC236}">
                    <a16:creationId xmlns:a16="http://schemas.microsoft.com/office/drawing/2014/main" id="{00000000-0008-0000-0B00-0000BE1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055" name="Shape 4092">
                  <a:extLst>
                    <a:ext uri="{FF2B5EF4-FFF2-40B4-BE49-F238E27FC236}">
                      <a16:creationId xmlns:a16="http://schemas.microsoft.com/office/drawing/2014/main" id="{00000000-0008-0000-0B00-0000BF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056" name="Shape 4093">
                  <a:extLst>
                    <a:ext uri="{FF2B5EF4-FFF2-40B4-BE49-F238E27FC236}">
                      <a16:creationId xmlns:a16="http://schemas.microsoft.com/office/drawing/2014/main" id="{00000000-0008-0000-0B00-0000C0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57" name="Shape 4094">
                  <a:extLst>
                    <a:ext uri="{FF2B5EF4-FFF2-40B4-BE49-F238E27FC236}">
                      <a16:creationId xmlns:a16="http://schemas.microsoft.com/office/drawing/2014/main" id="{00000000-0008-0000-0B00-0000C1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58" name="Shape 4095">
                  <a:extLst>
                    <a:ext uri="{FF2B5EF4-FFF2-40B4-BE49-F238E27FC236}">
                      <a16:creationId xmlns:a16="http://schemas.microsoft.com/office/drawing/2014/main" id="{00000000-0008-0000-0B00-0000C2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59" name="Shape 4096">
                  <a:extLst>
                    <a:ext uri="{FF2B5EF4-FFF2-40B4-BE49-F238E27FC236}">
                      <a16:creationId xmlns:a16="http://schemas.microsoft.com/office/drawing/2014/main" id="{00000000-0008-0000-0B00-0000C3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60" name="Shape 4097">
                  <a:extLst>
                    <a:ext uri="{FF2B5EF4-FFF2-40B4-BE49-F238E27FC236}">
                      <a16:creationId xmlns:a16="http://schemas.microsoft.com/office/drawing/2014/main" id="{00000000-0008-0000-0B00-0000C4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61" name="Shape 4098">
                  <a:extLst>
                    <a:ext uri="{FF2B5EF4-FFF2-40B4-BE49-F238E27FC236}">
                      <a16:creationId xmlns:a16="http://schemas.microsoft.com/office/drawing/2014/main" id="{00000000-0008-0000-0B00-0000C5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062" name="Shape 2">
          <a:extLst>
            <a:ext uri="{FF2B5EF4-FFF2-40B4-BE49-F238E27FC236}">
              <a16:creationId xmlns:a16="http://schemas.microsoft.com/office/drawing/2014/main" id="{00000000-0008-0000-0B00-0000C613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5063" name="Shape 4099">
            <a:extLst>
              <a:ext uri="{FF2B5EF4-FFF2-40B4-BE49-F238E27FC236}">
                <a16:creationId xmlns:a16="http://schemas.microsoft.com/office/drawing/2014/main" id="{00000000-0008-0000-0B00-0000C71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064" name="Shape 6">
              <a:extLst>
                <a:ext uri="{FF2B5EF4-FFF2-40B4-BE49-F238E27FC236}">
                  <a16:creationId xmlns:a16="http://schemas.microsoft.com/office/drawing/2014/main" id="{00000000-0008-0000-0B00-0000C8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065" name="Shape 4100">
              <a:extLst>
                <a:ext uri="{FF2B5EF4-FFF2-40B4-BE49-F238E27FC236}">
                  <a16:creationId xmlns:a16="http://schemas.microsoft.com/office/drawing/2014/main" id="{00000000-0008-0000-0B00-0000C91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066" name="Shape 4101">
                <a:extLst>
                  <a:ext uri="{FF2B5EF4-FFF2-40B4-BE49-F238E27FC236}">
                    <a16:creationId xmlns:a16="http://schemas.microsoft.com/office/drawing/2014/main" id="{00000000-0008-0000-0B00-0000CA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067" name="Shape 4102">
                <a:extLst>
                  <a:ext uri="{FF2B5EF4-FFF2-40B4-BE49-F238E27FC236}">
                    <a16:creationId xmlns:a16="http://schemas.microsoft.com/office/drawing/2014/main" id="{00000000-0008-0000-0B00-0000CB1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068" name="Shape 4103">
                  <a:extLst>
                    <a:ext uri="{FF2B5EF4-FFF2-40B4-BE49-F238E27FC236}">
                      <a16:creationId xmlns:a16="http://schemas.microsoft.com/office/drawing/2014/main" id="{00000000-0008-0000-0B00-0000CC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069" name="Shape 4104">
                  <a:extLst>
                    <a:ext uri="{FF2B5EF4-FFF2-40B4-BE49-F238E27FC236}">
                      <a16:creationId xmlns:a16="http://schemas.microsoft.com/office/drawing/2014/main" id="{00000000-0008-0000-0B00-0000CD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70" name="Shape 4105">
                  <a:extLst>
                    <a:ext uri="{FF2B5EF4-FFF2-40B4-BE49-F238E27FC236}">
                      <a16:creationId xmlns:a16="http://schemas.microsoft.com/office/drawing/2014/main" id="{00000000-0008-0000-0B00-0000CE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71" name="Shape 4106">
                  <a:extLst>
                    <a:ext uri="{FF2B5EF4-FFF2-40B4-BE49-F238E27FC236}">
                      <a16:creationId xmlns:a16="http://schemas.microsoft.com/office/drawing/2014/main" id="{00000000-0008-0000-0B00-0000CF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72" name="Shape 4107">
                  <a:extLst>
                    <a:ext uri="{FF2B5EF4-FFF2-40B4-BE49-F238E27FC236}">
                      <a16:creationId xmlns:a16="http://schemas.microsoft.com/office/drawing/2014/main" id="{00000000-0008-0000-0B00-0000D0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73" name="Shape 4108">
                  <a:extLst>
                    <a:ext uri="{FF2B5EF4-FFF2-40B4-BE49-F238E27FC236}">
                      <a16:creationId xmlns:a16="http://schemas.microsoft.com/office/drawing/2014/main" id="{00000000-0008-0000-0B00-0000D1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74" name="Shape 4109">
                  <a:extLst>
                    <a:ext uri="{FF2B5EF4-FFF2-40B4-BE49-F238E27FC236}">
                      <a16:creationId xmlns:a16="http://schemas.microsoft.com/office/drawing/2014/main" id="{00000000-0008-0000-0B00-0000D2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075" name="Shape 2">
          <a:extLst>
            <a:ext uri="{FF2B5EF4-FFF2-40B4-BE49-F238E27FC236}">
              <a16:creationId xmlns:a16="http://schemas.microsoft.com/office/drawing/2014/main" id="{00000000-0008-0000-0B00-0000D313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5076" name="Shape 4110">
            <a:extLst>
              <a:ext uri="{FF2B5EF4-FFF2-40B4-BE49-F238E27FC236}">
                <a16:creationId xmlns:a16="http://schemas.microsoft.com/office/drawing/2014/main" id="{00000000-0008-0000-0B00-0000D41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077" name="Shape 6">
              <a:extLst>
                <a:ext uri="{FF2B5EF4-FFF2-40B4-BE49-F238E27FC236}">
                  <a16:creationId xmlns:a16="http://schemas.microsoft.com/office/drawing/2014/main" id="{00000000-0008-0000-0B00-0000D5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078" name="Shape 4111">
              <a:extLst>
                <a:ext uri="{FF2B5EF4-FFF2-40B4-BE49-F238E27FC236}">
                  <a16:creationId xmlns:a16="http://schemas.microsoft.com/office/drawing/2014/main" id="{00000000-0008-0000-0B00-0000D61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079" name="Shape 4112">
                <a:extLst>
                  <a:ext uri="{FF2B5EF4-FFF2-40B4-BE49-F238E27FC236}">
                    <a16:creationId xmlns:a16="http://schemas.microsoft.com/office/drawing/2014/main" id="{00000000-0008-0000-0B00-0000D7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080" name="Shape 4113">
                <a:extLst>
                  <a:ext uri="{FF2B5EF4-FFF2-40B4-BE49-F238E27FC236}">
                    <a16:creationId xmlns:a16="http://schemas.microsoft.com/office/drawing/2014/main" id="{00000000-0008-0000-0B00-0000D81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081" name="Shape 4114">
                  <a:extLst>
                    <a:ext uri="{FF2B5EF4-FFF2-40B4-BE49-F238E27FC236}">
                      <a16:creationId xmlns:a16="http://schemas.microsoft.com/office/drawing/2014/main" id="{00000000-0008-0000-0B00-0000D9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082" name="Shape 4115">
                  <a:extLst>
                    <a:ext uri="{FF2B5EF4-FFF2-40B4-BE49-F238E27FC236}">
                      <a16:creationId xmlns:a16="http://schemas.microsoft.com/office/drawing/2014/main" id="{00000000-0008-0000-0B00-0000DA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83" name="Shape 4116">
                  <a:extLst>
                    <a:ext uri="{FF2B5EF4-FFF2-40B4-BE49-F238E27FC236}">
                      <a16:creationId xmlns:a16="http://schemas.microsoft.com/office/drawing/2014/main" id="{00000000-0008-0000-0B00-0000DB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84" name="Shape 4117">
                  <a:extLst>
                    <a:ext uri="{FF2B5EF4-FFF2-40B4-BE49-F238E27FC236}">
                      <a16:creationId xmlns:a16="http://schemas.microsoft.com/office/drawing/2014/main" id="{00000000-0008-0000-0B00-0000DC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85" name="Shape 4118">
                  <a:extLst>
                    <a:ext uri="{FF2B5EF4-FFF2-40B4-BE49-F238E27FC236}">
                      <a16:creationId xmlns:a16="http://schemas.microsoft.com/office/drawing/2014/main" id="{00000000-0008-0000-0B00-0000DD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86" name="Shape 4119">
                  <a:extLst>
                    <a:ext uri="{FF2B5EF4-FFF2-40B4-BE49-F238E27FC236}">
                      <a16:creationId xmlns:a16="http://schemas.microsoft.com/office/drawing/2014/main" id="{00000000-0008-0000-0B00-0000DE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87" name="Shape 4120">
                  <a:extLst>
                    <a:ext uri="{FF2B5EF4-FFF2-40B4-BE49-F238E27FC236}">
                      <a16:creationId xmlns:a16="http://schemas.microsoft.com/office/drawing/2014/main" id="{00000000-0008-0000-0B00-0000DF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088" name="Shape 2">
          <a:extLst>
            <a:ext uri="{FF2B5EF4-FFF2-40B4-BE49-F238E27FC236}">
              <a16:creationId xmlns:a16="http://schemas.microsoft.com/office/drawing/2014/main" id="{00000000-0008-0000-0B00-0000E013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5089" name="Shape 4121">
            <a:extLst>
              <a:ext uri="{FF2B5EF4-FFF2-40B4-BE49-F238E27FC236}">
                <a16:creationId xmlns:a16="http://schemas.microsoft.com/office/drawing/2014/main" id="{00000000-0008-0000-0B00-0000E11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090" name="Shape 6">
              <a:extLst>
                <a:ext uri="{FF2B5EF4-FFF2-40B4-BE49-F238E27FC236}">
                  <a16:creationId xmlns:a16="http://schemas.microsoft.com/office/drawing/2014/main" id="{00000000-0008-0000-0B00-0000E2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091" name="Shape 4122">
              <a:extLst>
                <a:ext uri="{FF2B5EF4-FFF2-40B4-BE49-F238E27FC236}">
                  <a16:creationId xmlns:a16="http://schemas.microsoft.com/office/drawing/2014/main" id="{00000000-0008-0000-0B00-0000E31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092" name="Shape 4123">
                <a:extLst>
                  <a:ext uri="{FF2B5EF4-FFF2-40B4-BE49-F238E27FC236}">
                    <a16:creationId xmlns:a16="http://schemas.microsoft.com/office/drawing/2014/main" id="{00000000-0008-0000-0B00-0000E4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093" name="Shape 4124">
                <a:extLst>
                  <a:ext uri="{FF2B5EF4-FFF2-40B4-BE49-F238E27FC236}">
                    <a16:creationId xmlns:a16="http://schemas.microsoft.com/office/drawing/2014/main" id="{00000000-0008-0000-0B00-0000E51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094" name="Shape 4125">
                  <a:extLst>
                    <a:ext uri="{FF2B5EF4-FFF2-40B4-BE49-F238E27FC236}">
                      <a16:creationId xmlns:a16="http://schemas.microsoft.com/office/drawing/2014/main" id="{00000000-0008-0000-0B00-0000E6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095" name="Shape 4126">
                  <a:extLst>
                    <a:ext uri="{FF2B5EF4-FFF2-40B4-BE49-F238E27FC236}">
                      <a16:creationId xmlns:a16="http://schemas.microsoft.com/office/drawing/2014/main" id="{00000000-0008-0000-0B00-0000E7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96" name="Shape 4127">
                  <a:extLst>
                    <a:ext uri="{FF2B5EF4-FFF2-40B4-BE49-F238E27FC236}">
                      <a16:creationId xmlns:a16="http://schemas.microsoft.com/office/drawing/2014/main" id="{00000000-0008-0000-0B00-0000E8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97" name="Shape 4128">
                  <a:extLst>
                    <a:ext uri="{FF2B5EF4-FFF2-40B4-BE49-F238E27FC236}">
                      <a16:creationId xmlns:a16="http://schemas.microsoft.com/office/drawing/2014/main" id="{00000000-0008-0000-0B00-0000E9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98" name="Shape 4129">
                  <a:extLst>
                    <a:ext uri="{FF2B5EF4-FFF2-40B4-BE49-F238E27FC236}">
                      <a16:creationId xmlns:a16="http://schemas.microsoft.com/office/drawing/2014/main" id="{00000000-0008-0000-0B00-0000EA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99" name="Shape 4130">
                  <a:extLst>
                    <a:ext uri="{FF2B5EF4-FFF2-40B4-BE49-F238E27FC236}">
                      <a16:creationId xmlns:a16="http://schemas.microsoft.com/office/drawing/2014/main" id="{00000000-0008-0000-0B00-0000EB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00" name="Shape 4131">
                  <a:extLst>
                    <a:ext uri="{FF2B5EF4-FFF2-40B4-BE49-F238E27FC236}">
                      <a16:creationId xmlns:a16="http://schemas.microsoft.com/office/drawing/2014/main" id="{00000000-0008-0000-0B00-0000EC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101" name="Shape 2">
          <a:extLst>
            <a:ext uri="{FF2B5EF4-FFF2-40B4-BE49-F238E27FC236}">
              <a16:creationId xmlns:a16="http://schemas.microsoft.com/office/drawing/2014/main" id="{00000000-0008-0000-0B00-0000ED13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5102" name="Shape 4132">
            <a:extLst>
              <a:ext uri="{FF2B5EF4-FFF2-40B4-BE49-F238E27FC236}">
                <a16:creationId xmlns:a16="http://schemas.microsoft.com/office/drawing/2014/main" id="{00000000-0008-0000-0B00-0000EE1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103" name="Shape 6">
              <a:extLst>
                <a:ext uri="{FF2B5EF4-FFF2-40B4-BE49-F238E27FC236}">
                  <a16:creationId xmlns:a16="http://schemas.microsoft.com/office/drawing/2014/main" id="{00000000-0008-0000-0B00-0000EF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104" name="Shape 4133">
              <a:extLst>
                <a:ext uri="{FF2B5EF4-FFF2-40B4-BE49-F238E27FC236}">
                  <a16:creationId xmlns:a16="http://schemas.microsoft.com/office/drawing/2014/main" id="{00000000-0008-0000-0B00-0000F01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105" name="Shape 4134">
                <a:extLst>
                  <a:ext uri="{FF2B5EF4-FFF2-40B4-BE49-F238E27FC236}">
                    <a16:creationId xmlns:a16="http://schemas.microsoft.com/office/drawing/2014/main" id="{00000000-0008-0000-0B00-0000F1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106" name="Shape 4135">
                <a:extLst>
                  <a:ext uri="{FF2B5EF4-FFF2-40B4-BE49-F238E27FC236}">
                    <a16:creationId xmlns:a16="http://schemas.microsoft.com/office/drawing/2014/main" id="{00000000-0008-0000-0B00-0000F21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107" name="Shape 4136">
                  <a:extLst>
                    <a:ext uri="{FF2B5EF4-FFF2-40B4-BE49-F238E27FC236}">
                      <a16:creationId xmlns:a16="http://schemas.microsoft.com/office/drawing/2014/main" id="{00000000-0008-0000-0B00-0000F3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108" name="Shape 4137">
                  <a:extLst>
                    <a:ext uri="{FF2B5EF4-FFF2-40B4-BE49-F238E27FC236}">
                      <a16:creationId xmlns:a16="http://schemas.microsoft.com/office/drawing/2014/main" id="{00000000-0008-0000-0B00-0000F4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09" name="Shape 4138">
                  <a:extLst>
                    <a:ext uri="{FF2B5EF4-FFF2-40B4-BE49-F238E27FC236}">
                      <a16:creationId xmlns:a16="http://schemas.microsoft.com/office/drawing/2014/main" id="{00000000-0008-0000-0B00-0000F5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10" name="Shape 4139">
                  <a:extLst>
                    <a:ext uri="{FF2B5EF4-FFF2-40B4-BE49-F238E27FC236}">
                      <a16:creationId xmlns:a16="http://schemas.microsoft.com/office/drawing/2014/main" id="{00000000-0008-0000-0B00-0000F6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11" name="Shape 4140">
                  <a:extLst>
                    <a:ext uri="{FF2B5EF4-FFF2-40B4-BE49-F238E27FC236}">
                      <a16:creationId xmlns:a16="http://schemas.microsoft.com/office/drawing/2014/main" id="{00000000-0008-0000-0B00-0000F7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12" name="Shape 4141">
                  <a:extLst>
                    <a:ext uri="{FF2B5EF4-FFF2-40B4-BE49-F238E27FC236}">
                      <a16:creationId xmlns:a16="http://schemas.microsoft.com/office/drawing/2014/main" id="{00000000-0008-0000-0B00-0000F8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13" name="Shape 4142">
                  <a:extLst>
                    <a:ext uri="{FF2B5EF4-FFF2-40B4-BE49-F238E27FC236}">
                      <a16:creationId xmlns:a16="http://schemas.microsoft.com/office/drawing/2014/main" id="{00000000-0008-0000-0B00-0000F9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114" name="Shape 2">
          <a:extLst>
            <a:ext uri="{FF2B5EF4-FFF2-40B4-BE49-F238E27FC236}">
              <a16:creationId xmlns:a16="http://schemas.microsoft.com/office/drawing/2014/main" id="{00000000-0008-0000-0B00-0000FA13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5115" name="Shape 4143">
            <a:extLst>
              <a:ext uri="{FF2B5EF4-FFF2-40B4-BE49-F238E27FC236}">
                <a16:creationId xmlns:a16="http://schemas.microsoft.com/office/drawing/2014/main" id="{00000000-0008-0000-0B00-0000FB1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116" name="Shape 6">
              <a:extLst>
                <a:ext uri="{FF2B5EF4-FFF2-40B4-BE49-F238E27FC236}">
                  <a16:creationId xmlns:a16="http://schemas.microsoft.com/office/drawing/2014/main" id="{00000000-0008-0000-0B00-0000FC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117" name="Shape 4144">
              <a:extLst>
                <a:ext uri="{FF2B5EF4-FFF2-40B4-BE49-F238E27FC236}">
                  <a16:creationId xmlns:a16="http://schemas.microsoft.com/office/drawing/2014/main" id="{00000000-0008-0000-0B00-0000FD1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118" name="Shape 4145">
                <a:extLst>
                  <a:ext uri="{FF2B5EF4-FFF2-40B4-BE49-F238E27FC236}">
                    <a16:creationId xmlns:a16="http://schemas.microsoft.com/office/drawing/2014/main" id="{00000000-0008-0000-0B00-0000FE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119" name="Shape 4146">
                <a:extLst>
                  <a:ext uri="{FF2B5EF4-FFF2-40B4-BE49-F238E27FC236}">
                    <a16:creationId xmlns:a16="http://schemas.microsoft.com/office/drawing/2014/main" id="{00000000-0008-0000-0B00-0000FF1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120" name="Shape 4147">
                  <a:extLst>
                    <a:ext uri="{FF2B5EF4-FFF2-40B4-BE49-F238E27FC236}">
                      <a16:creationId xmlns:a16="http://schemas.microsoft.com/office/drawing/2014/main" id="{00000000-0008-0000-0B00-000000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121" name="Shape 4148">
                  <a:extLst>
                    <a:ext uri="{FF2B5EF4-FFF2-40B4-BE49-F238E27FC236}">
                      <a16:creationId xmlns:a16="http://schemas.microsoft.com/office/drawing/2014/main" id="{00000000-0008-0000-0B00-000001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22" name="Shape 4149">
                  <a:extLst>
                    <a:ext uri="{FF2B5EF4-FFF2-40B4-BE49-F238E27FC236}">
                      <a16:creationId xmlns:a16="http://schemas.microsoft.com/office/drawing/2014/main" id="{00000000-0008-0000-0B00-000002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23" name="Shape 4150">
                  <a:extLst>
                    <a:ext uri="{FF2B5EF4-FFF2-40B4-BE49-F238E27FC236}">
                      <a16:creationId xmlns:a16="http://schemas.microsoft.com/office/drawing/2014/main" id="{00000000-0008-0000-0B00-000003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24" name="Shape 4151">
                  <a:extLst>
                    <a:ext uri="{FF2B5EF4-FFF2-40B4-BE49-F238E27FC236}">
                      <a16:creationId xmlns:a16="http://schemas.microsoft.com/office/drawing/2014/main" id="{00000000-0008-0000-0B00-000004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25" name="Shape 4152">
                  <a:extLst>
                    <a:ext uri="{FF2B5EF4-FFF2-40B4-BE49-F238E27FC236}">
                      <a16:creationId xmlns:a16="http://schemas.microsoft.com/office/drawing/2014/main" id="{00000000-0008-0000-0B00-000005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26" name="Shape 4153">
                  <a:extLst>
                    <a:ext uri="{FF2B5EF4-FFF2-40B4-BE49-F238E27FC236}">
                      <a16:creationId xmlns:a16="http://schemas.microsoft.com/office/drawing/2014/main" id="{00000000-0008-0000-0B00-000006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127" name="Shape 2">
          <a:extLst>
            <a:ext uri="{FF2B5EF4-FFF2-40B4-BE49-F238E27FC236}">
              <a16:creationId xmlns:a16="http://schemas.microsoft.com/office/drawing/2014/main" id="{00000000-0008-0000-0B00-00000714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5128" name="Shape 4154">
            <a:extLst>
              <a:ext uri="{FF2B5EF4-FFF2-40B4-BE49-F238E27FC236}">
                <a16:creationId xmlns:a16="http://schemas.microsoft.com/office/drawing/2014/main" id="{00000000-0008-0000-0B00-0000081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129" name="Shape 6">
              <a:extLst>
                <a:ext uri="{FF2B5EF4-FFF2-40B4-BE49-F238E27FC236}">
                  <a16:creationId xmlns:a16="http://schemas.microsoft.com/office/drawing/2014/main" id="{00000000-0008-0000-0B00-000009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130" name="Shape 4155">
              <a:extLst>
                <a:ext uri="{FF2B5EF4-FFF2-40B4-BE49-F238E27FC236}">
                  <a16:creationId xmlns:a16="http://schemas.microsoft.com/office/drawing/2014/main" id="{00000000-0008-0000-0B00-00000A1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131" name="Shape 4156">
                <a:extLst>
                  <a:ext uri="{FF2B5EF4-FFF2-40B4-BE49-F238E27FC236}">
                    <a16:creationId xmlns:a16="http://schemas.microsoft.com/office/drawing/2014/main" id="{00000000-0008-0000-0B00-00000B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132" name="Shape 4157">
                <a:extLst>
                  <a:ext uri="{FF2B5EF4-FFF2-40B4-BE49-F238E27FC236}">
                    <a16:creationId xmlns:a16="http://schemas.microsoft.com/office/drawing/2014/main" id="{00000000-0008-0000-0B00-00000C1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133" name="Shape 4158">
                  <a:extLst>
                    <a:ext uri="{FF2B5EF4-FFF2-40B4-BE49-F238E27FC236}">
                      <a16:creationId xmlns:a16="http://schemas.microsoft.com/office/drawing/2014/main" id="{00000000-0008-0000-0B00-00000D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134" name="Shape 4159">
                  <a:extLst>
                    <a:ext uri="{FF2B5EF4-FFF2-40B4-BE49-F238E27FC236}">
                      <a16:creationId xmlns:a16="http://schemas.microsoft.com/office/drawing/2014/main" id="{00000000-0008-0000-0B00-00000E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35" name="Shape 4160">
                  <a:extLst>
                    <a:ext uri="{FF2B5EF4-FFF2-40B4-BE49-F238E27FC236}">
                      <a16:creationId xmlns:a16="http://schemas.microsoft.com/office/drawing/2014/main" id="{00000000-0008-0000-0B00-00000F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36" name="Shape 4161">
                  <a:extLst>
                    <a:ext uri="{FF2B5EF4-FFF2-40B4-BE49-F238E27FC236}">
                      <a16:creationId xmlns:a16="http://schemas.microsoft.com/office/drawing/2014/main" id="{00000000-0008-0000-0B00-000010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37" name="Shape 4162">
                  <a:extLst>
                    <a:ext uri="{FF2B5EF4-FFF2-40B4-BE49-F238E27FC236}">
                      <a16:creationId xmlns:a16="http://schemas.microsoft.com/office/drawing/2014/main" id="{00000000-0008-0000-0B00-000011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38" name="Shape 4163">
                  <a:extLst>
                    <a:ext uri="{FF2B5EF4-FFF2-40B4-BE49-F238E27FC236}">
                      <a16:creationId xmlns:a16="http://schemas.microsoft.com/office/drawing/2014/main" id="{00000000-0008-0000-0B00-000012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39" name="Shape 4164">
                  <a:extLst>
                    <a:ext uri="{FF2B5EF4-FFF2-40B4-BE49-F238E27FC236}">
                      <a16:creationId xmlns:a16="http://schemas.microsoft.com/office/drawing/2014/main" id="{00000000-0008-0000-0B00-000013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140" name="Shape 2">
          <a:extLst>
            <a:ext uri="{FF2B5EF4-FFF2-40B4-BE49-F238E27FC236}">
              <a16:creationId xmlns:a16="http://schemas.microsoft.com/office/drawing/2014/main" id="{00000000-0008-0000-0B00-00001414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5141" name="Shape 4165">
            <a:extLst>
              <a:ext uri="{FF2B5EF4-FFF2-40B4-BE49-F238E27FC236}">
                <a16:creationId xmlns:a16="http://schemas.microsoft.com/office/drawing/2014/main" id="{00000000-0008-0000-0B00-0000151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142" name="Shape 6">
              <a:extLst>
                <a:ext uri="{FF2B5EF4-FFF2-40B4-BE49-F238E27FC236}">
                  <a16:creationId xmlns:a16="http://schemas.microsoft.com/office/drawing/2014/main" id="{00000000-0008-0000-0B00-000016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143" name="Shape 4166">
              <a:extLst>
                <a:ext uri="{FF2B5EF4-FFF2-40B4-BE49-F238E27FC236}">
                  <a16:creationId xmlns:a16="http://schemas.microsoft.com/office/drawing/2014/main" id="{00000000-0008-0000-0B00-0000171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144" name="Shape 4167">
                <a:extLst>
                  <a:ext uri="{FF2B5EF4-FFF2-40B4-BE49-F238E27FC236}">
                    <a16:creationId xmlns:a16="http://schemas.microsoft.com/office/drawing/2014/main" id="{00000000-0008-0000-0B00-000018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145" name="Shape 4168">
                <a:extLst>
                  <a:ext uri="{FF2B5EF4-FFF2-40B4-BE49-F238E27FC236}">
                    <a16:creationId xmlns:a16="http://schemas.microsoft.com/office/drawing/2014/main" id="{00000000-0008-0000-0B00-0000191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146" name="Shape 4169">
                  <a:extLst>
                    <a:ext uri="{FF2B5EF4-FFF2-40B4-BE49-F238E27FC236}">
                      <a16:creationId xmlns:a16="http://schemas.microsoft.com/office/drawing/2014/main" id="{00000000-0008-0000-0B00-00001A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147" name="Shape 4170">
                  <a:extLst>
                    <a:ext uri="{FF2B5EF4-FFF2-40B4-BE49-F238E27FC236}">
                      <a16:creationId xmlns:a16="http://schemas.microsoft.com/office/drawing/2014/main" id="{00000000-0008-0000-0B00-00001B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48" name="Shape 4171">
                  <a:extLst>
                    <a:ext uri="{FF2B5EF4-FFF2-40B4-BE49-F238E27FC236}">
                      <a16:creationId xmlns:a16="http://schemas.microsoft.com/office/drawing/2014/main" id="{00000000-0008-0000-0B00-00001C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49" name="Shape 4172">
                  <a:extLst>
                    <a:ext uri="{FF2B5EF4-FFF2-40B4-BE49-F238E27FC236}">
                      <a16:creationId xmlns:a16="http://schemas.microsoft.com/office/drawing/2014/main" id="{00000000-0008-0000-0B00-00001D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50" name="Shape 4173">
                  <a:extLst>
                    <a:ext uri="{FF2B5EF4-FFF2-40B4-BE49-F238E27FC236}">
                      <a16:creationId xmlns:a16="http://schemas.microsoft.com/office/drawing/2014/main" id="{00000000-0008-0000-0B00-00001E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51" name="Shape 4174">
                  <a:extLst>
                    <a:ext uri="{FF2B5EF4-FFF2-40B4-BE49-F238E27FC236}">
                      <a16:creationId xmlns:a16="http://schemas.microsoft.com/office/drawing/2014/main" id="{00000000-0008-0000-0B00-00001F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52" name="Shape 4175">
                  <a:extLst>
                    <a:ext uri="{FF2B5EF4-FFF2-40B4-BE49-F238E27FC236}">
                      <a16:creationId xmlns:a16="http://schemas.microsoft.com/office/drawing/2014/main" id="{00000000-0008-0000-0B00-000020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153" name="Shape 2">
          <a:extLst>
            <a:ext uri="{FF2B5EF4-FFF2-40B4-BE49-F238E27FC236}">
              <a16:creationId xmlns:a16="http://schemas.microsoft.com/office/drawing/2014/main" id="{00000000-0008-0000-0B00-00002114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5154" name="Shape 4176">
            <a:extLst>
              <a:ext uri="{FF2B5EF4-FFF2-40B4-BE49-F238E27FC236}">
                <a16:creationId xmlns:a16="http://schemas.microsoft.com/office/drawing/2014/main" id="{00000000-0008-0000-0B00-0000221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155" name="Shape 6">
              <a:extLst>
                <a:ext uri="{FF2B5EF4-FFF2-40B4-BE49-F238E27FC236}">
                  <a16:creationId xmlns:a16="http://schemas.microsoft.com/office/drawing/2014/main" id="{00000000-0008-0000-0B00-000023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156" name="Shape 4177">
              <a:extLst>
                <a:ext uri="{FF2B5EF4-FFF2-40B4-BE49-F238E27FC236}">
                  <a16:creationId xmlns:a16="http://schemas.microsoft.com/office/drawing/2014/main" id="{00000000-0008-0000-0B00-0000241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157" name="Shape 4178">
                <a:extLst>
                  <a:ext uri="{FF2B5EF4-FFF2-40B4-BE49-F238E27FC236}">
                    <a16:creationId xmlns:a16="http://schemas.microsoft.com/office/drawing/2014/main" id="{00000000-0008-0000-0B00-000025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158" name="Shape 4179">
                <a:extLst>
                  <a:ext uri="{FF2B5EF4-FFF2-40B4-BE49-F238E27FC236}">
                    <a16:creationId xmlns:a16="http://schemas.microsoft.com/office/drawing/2014/main" id="{00000000-0008-0000-0B00-0000261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159" name="Shape 4180">
                  <a:extLst>
                    <a:ext uri="{FF2B5EF4-FFF2-40B4-BE49-F238E27FC236}">
                      <a16:creationId xmlns:a16="http://schemas.microsoft.com/office/drawing/2014/main" id="{00000000-0008-0000-0B00-000027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160" name="Shape 4181">
                  <a:extLst>
                    <a:ext uri="{FF2B5EF4-FFF2-40B4-BE49-F238E27FC236}">
                      <a16:creationId xmlns:a16="http://schemas.microsoft.com/office/drawing/2014/main" id="{00000000-0008-0000-0B00-000028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61" name="Shape 4182">
                  <a:extLst>
                    <a:ext uri="{FF2B5EF4-FFF2-40B4-BE49-F238E27FC236}">
                      <a16:creationId xmlns:a16="http://schemas.microsoft.com/office/drawing/2014/main" id="{00000000-0008-0000-0B00-000029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62" name="Shape 4183">
                  <a:extLst>
                    <a:ext uri="{FF2B5EF4-FFF2-40B4-BE49-F238E27FC236}">
                      <a16:creationId xmlns:a16="http://schemas.microsoft.com/office/drawing/2014/main" id="{00000000-0008-0000-0B00-00002A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63" name="Shape 4184">
                  <a:extLst>
                    <a:ext uri="{FF2B5EF4-FFF2-40B4-BE49-F238E27FC236}">
                      <a16:creationId xmlns:a16="http://schemas.microsoft.com/office/drawing/2014/main" id="{00000000-0008-0000-0B00-00002B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64" name="Shape 4185">
                  <a:extLst>
                    <a:ext uri="{FF2B5EF4-FFF2-40B4-BE49-F238E27FC236}">
                      <a16:creationId xmlns:a16="http://schemas.microsoft.com/office/drawing/2014/main" id="{00000000-0008-0000-0B00-00002C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65" name="Shape 4186">
                  <a:extLst>
                    <a:ext uri="{FF2B5EF4-FFF2-40B4-BE49-F238E27FC236}">
                      <a16:creationId xmlns:a16="http://schemas.microsoft.com/office/drawing/2014/main" id="{00000000-0008-0000-0B00-00002D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166" name="Shape 2">
          <a:extLst>
            <a:ext uri="{FF2B5EF4-FFF2-40B4-BE49-F238E27FC236}">
              <a16:creationId xmlns:a16="http://schemas.microsoft.com/office/drawing/2014/main" id="{00000000-0008-0000-0B00-00002E14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5167" name="Shape 4187">
            <a:extLst>
              <a:ext uri="{FF2B5EF4-FFF2-40B4-BE49-F238E27FC236}">
                <a16:creationId xmlns:a16="http://schemas.microsoft.com/office/drawing/2014/main" id="{00000000-0008-0000-0B00-00002F1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168" name="Shape 6">
              <a:extLst>
                <a:ext uri="{FF2B5EF4-FFF2-40B4-BE49-F238E27FC236}">
                  <a16:creationId xmlns:a16="http://schemas.microsoft.com/office/drawing/2014/main" id="{00000000-0008-0000-0B00-000030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169" name="Shape 4188">
              <a:extLst>
                <a:ext uri="{FF2B5EF4-FFF2-40B4-BE49-F238E27FC236}">
                  <a16:creationId xmlns:a16="http://schemas.microsoft.com/office/drawing/2014/main" id="{00000000-0008-0000-0B00-0000311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170" name="Shape 4189">
                <a:extLst>
                  <a:ext uri="{FF2B5EF4-FFF2-40B4-BE49-F238E27FC236}">
                    <a16:creationId xmlns:a16="http://schemas.microsoft.com/office/drawing/2014/main" id="{00000000-0008-0000-0B00-000032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171" name="Shape 4190">
                <a:extLst>
                  <a:ext uri="{FF2B5EF4-FFF2-40B4-BE49-F238E27FC236}">
                    <a16:creationId xmlns:a16="http://schemas.microsoft.com/office/drawing/2014/main" id="{00000000-0008-0000-0B00-0000331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172" name="Shape 4191">
                  <a:extLst>
                    <a:ext uri="{FF2B5EF4-FFF2-40B4-BE49-F238E27FC236}">
                      <a16:creationId xmlns:a16="http://schemas.microsoft.com/office/drawing/2014/main" id="{00000000-0008-0000-0B00-000034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173" name="Shape 4192">
                  <a:extLst>
                    <a:ext uri="{FF2B5EF4-FFF2-40B4-BE49-F238E27FC236}">
                      <a16:creationId xmlns:a16="http://schemas.microsoft.com/office/drawing/2014/main" id="{00000000-0008-0000-0B00-000035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74" name="Shape 4193">
                  <a:extLst>
                    <a:ext uri="{FF2B5EF4-FFF2-40B4-BE49-F238E27FC236}">
                      <a16:creationId xmlns:a16="http://schemas.microsoft.com/office/drawing/2014/main" id="{00000000-0008-0000-0B00-000036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75" name="Shape 4194">
                  <a:extLst>
                    <a:ext uri="{FF2B5EF4-FFF2-40B4-BE49-F238E27FC236}">
                      <a16:creationId xmlns:a16="http://schemas.microsoft.com/office/drawing/2014/main" id="{00000000-0008-0000-0B00-000037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76" name="Shape 4195">
                  <a:extLst>
                    <a:ext uri="{FF2B5EF4-FFF2-40B4-BE49-F238E27FC236}">
                      <a16:creationId xmlns:a16="http://schemas.microsoft.com/office/drawing/2014/main" id="{00000000-0008-0000-0B00-000038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77" name="Shape 4196">
                  <a:extLst>
                    <a:ext uri="{FF2B5EF4-FFF2-40B4-BE49-F238E27FC236}">
                      <a16:creationId xmlns:a16="http://schemas.microsoft.com/office/drawing/2014/main" id="{00000000-0008-0000-0B00-000039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78" name="Shape 4197">
                  <a:extLst>
                    <a:ext uri="{FF2B5EF4-FFF2-40B4-BE49-F238E27FC236}">
                      <a16:creationId xmlns:a16="http://schemas.microsoft.com/office/drawing/2014/main" id="{00000000-0008-0000-0B00-00003A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179" name="Shape 2">
          <a:extLst>
            <a:ext uri="{FF2B5EF4-FFF2-40B4-BE49-F238E27FC236}">
              <a16:creationId xmlns:a16="http://schemas.microsoft.com/office/drawing/2014/main" id="{00000000-0008-0000-0B00-00003B14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5180" name="Shape 4198">
            <a:extLst>
              <a:ext uri="{FF2B5EF4-FFF2-40B4-BE49-F238E27FC236}">
                <a16:creationId xmlns:a16="http://schemas.microsoft.com/office/drawing/2014/main" id="{00000000-0008-0000-0B00-00003C1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181" name="Shape 6">
              <a:extLst>
                <a:ext uri="{FF2B5EF4-FFF2-40B4-BE49-F238E27FC236}">
                  <a16:creationId xmlns:a16="http://schemas.microsoft.com/office/drawing/2014/main" id="{00000000-0008-0000-0B00-00003D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182" name="Shape 4199">
              <a:extLst>
                <a:ext uri="{FF2B5EF4-FFF2-40B4-BE49-F238E27FC236}">
                  <a16:creationId xmlns:a16="http://schemas.microsoft.com/office/drawing/2014/main" id="{00000000-0008-0000-0B00-00003E1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183" name="Shape 4200">
                <a:extLst>
                  <a:ext uri="{FF2B5EF4-FFF2-40B4-BE49-F238E27FC236}">
                    <a16:creationId xmlns:a16="http://schemas.microsoft.com/office/drawing/2014/main" id="{00000000-0008-0000-0B00-00003F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184" name="Shape 4201">
                <a:extLst>
                  <a:ext uri="{FF2B5EF4-FFF2-40B4-BE49-F238E27FC236}">
                    <a16:creationId xmlns:a16="http://schemas.microsoft.com/office/drawing/2014/main" id="{00000000-0008-0000-0B00-0000401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185" name="Shape 4202">
                  <a:extLst>
                    <a:ext uri="{FF2B5EF4-FFF2-40B4-BE49-F238E27FC236}">
                      <a16:creationId xmlns:a16="http://schemas.microsoft.com/office/drawing/2014/main" id="{00000000-0008-0000-0B00-000041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186" name="Shape 4203">
                  <a:extLst>
                    <a:ext uri="{FF2B5EF4-FFF2-40B4-BE49-F238E27FC236}">
                      <a16:creationId xmlns:a16="http://schemas.microsoft.com/office/drawing/2014/main" id="{00000000-0008-0000-0B00-000042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87" name="Shape 4204">
                  <a:extLst>
                    <a:ext uri="{FF2B5EF4-FFF2-40B4-BE49-F238E27FC236}">
                      <a16:creationId xmlns:a16="http://schemas.microsoft.com/office/drawing/2014/main" id="{00000000-0008-0000-0B00-000043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88" name="Shape 4205">
                  <a:extLst>
                    <a:ext uri="{FF2B5EF4-FFF2-40B4-BE49-F238E27FC236}">
                      <a16:creationId xmlns:a16="http://schemas.microsoft.com/office/drawing/2014/main" id="{00000000-0008-0000-0B00-000044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89" name="Shape 4206">
                  <a:extLst>
                    <a:ext uri="{FF2B5EF4-FFF2-40B4-BE49-F238E27FC236}">
                      <a16:creationId xmlns:a16="http://schemas.microsoft.com/office/drawing/2014/main" id="{00000000-0008-0000-0B00-000045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90" name="Shape 4207">
                  <a:extLst>
                    <a:ext uri="{FF2B5EF4-FFF2-40B4-BE49-F238E27FC236}">
                      <a16:creationId xmlns:a16="http://schemas.microsoft.com/office/drawing/2014/main" id="{00000000-0008-0000-0B00-000046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91" name="Shape 4208">
                  <a:extLst>
                    <a:ext uri="{FF2B5EF4-FFF2-40B4-BE49-F238E27FC236}">
                      <a16:creationId xmlns:a16="http://schemas.microsoft.com/office/drawing/2014/main" id="{00000000-0008-0000-0B00-000047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192" name="Shape 2">
          <a:extLst>
            <a:ext uri="{FF2B5EF4-FFF2-40B4-BE49-F238E27FC236}">
              <a16:creationId xmlns:a16="http://schemas.microsoft.com/office/drawing/2014/main" id="{00000000-0008-0000-0B00-00004814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5193" name="Shape 4209">
            <a:extLst>
              <a:ext uri="{FF2B5EF4-FFF2-40B4-BE49-F238E27FC236}">
                <a16:creationId xmlns:a16="http://schemas.microsoft.com/office/drawing/2014/main" id="{00000000-0008-0000-0B00-0000491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194" name="Shape 6">
              <a:extLst>
                <a:ext uri="{FF2B5EF4-FFF2-40B4-BE49-F238E27FC236}">
                  <a16:creationId xmlns:a16="http://schemas.microsoft.com/office/drawing/2014/main" id="{00000000-0008-0000-0B00-00004A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195" name="Shape 4210">
              <a:extLst>
                <a:ext uri="{FF2B5EF4-FFF2-40B4-BE49-F238E27FC236}">
                  <a16:creationId xmlns:a16="http://schemas.microsoft.com/office/drawing/2014/main" id="{00000000-0008-0000-0B00-00004B1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196" name="Shape 4211">
                <a:extLst>
                  <a:ext uri="{FF2B5EF4-FFF2-40B4-BE49-F238E27FC236}">
                    <a16:creationId xmlns:a16="http://schemas.microsoft.com/office/drawing/2014/main" id="{00000000-0008-0000-0B00-00004C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197" name="Shape 4212">
                <a:extLst>
                  <a:ext uri="{FF2B5EF4-FFF2-40B4-BE49-F238E27FC236}">
                    <a16:creationId xmlns:a16="http://schemas.microsoft.com/office/drawing/2014/main" id="{00000000-0008-0000-0B00-00004D1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198" name="Shape 4213">
                  <a:extLst>
                    <a:ext uri="{FF2B5EF4-FFF2-40B4-BE49-F238E27FC236}">
                      <a16:creationId xmlns:a16="http://schemas.microsoft.com/office/drawing/2014/main" id="{00000000-0008-0000-0B00-00004E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199" name="Shape 4214">
                  <a:extLst>
                    <a:ext uri="{FF2B5EF4-FFF2-40B4-BE49-F238E27FC236}">
                      <a16:creationId xmlns:a16="http://schemas.microsoft.com/office/drawing/2014/main" id="{00000000-0008-0000-0B00-00004F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00" name="Shape 4215">
                  <a:extLst>
                    <a:ext uri="{FF2B5EF4-FFF2-40B4-BE49-F238E27FC236}">
                      <a16:creationId xmlns:a16="http://schemas.microsoft.com/office/drawing/2014/main" id="{00000000-0008-0000-0B00-000050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01" name="Shape 4216">
                  <a:extLst>
                    <a:ext uri="{FF2B5EF4-FFF2-40B4-BE49-F238E27FC236}">
                      <a16:creationId xmlns:a16="http://schemas.microsoft.com/office/drawing/2014/main" id="{00000000-0008-0000-0B00-000051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02" name="Shape 4217">
                  <a:extLst>
                    <a:ext uri="{FF2B5EF4-FFF2-40B4-BE49-F238E27FC236}">
                      <a16:creationId xmlns:a16="http://schemas.microsoft.com/office/drawing/2014/main" id="{00000000-0008-0000-0B00-000052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03" name="Shape 4218">
                  <a:extLst>
                    <a:ext uri="{FF2B5EF4-FFF2-40B4-BE49-F238E27FC236}">
                      <a16:creationId xmlns:a16="http://schemas.microsoft.com/office/drawing/2014/main" id="{00000000-0008-0000-0B00-000053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04" name="Shape 4219">
                  <a:extLst>
                    <a:ext uri="{FF2B5EF4-FFF2-40B4-BE49-F238E27FC236}">
                      <a16:creationId xmlns:a16="http://schemas.microsoft.com/office/drawing/2014/main" id="{00000000-0008-0000-0B00-000054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205" name="Shape 2">
          <a:extLst>
            <a:ext uri="{FF2B5EF4-FFF2-40B4-BE49-F238E27FC236}">
              <a16:creationId xmlns:a16="http://schemas.microsoft.com/office/drawing/2014/main" id="{00000000-0008-0000-0B00-00005514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5206" name="Shape 4220">
            <a:extLst>
              <a:ext uri="{FF2B5EF4-FFF2-40B4-BE49-F238E27FC236}">
                <a16:creationId xmlns:a16="http://schemas.microsoft.com/office/drawing/2014/main" id="{00000000-0008-0000-0B00-0000561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207" name="Shape 6">
              <a:extLst>
                <a:ext uri="{FF2B5EF4-FFF2-40B4-BE49-F238E27FC236}">
                  <a16:creationId xmlns:a16="http://schemas.microsoft.com/office/drawing/2014/main" id="{00000000-0008-0000-0B00-000057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08" name="Shape 4221">
              <a:extLst>
                <a:ext uri="{FF2B5EF4-FFF2-40B4-BE49-F238E27FC236}">
                  <a16:creationId xmlns:a16="http://schemas.microsoft.com/office/drawing/2014/main" id="{00000000-0008-0000-0B00-0000581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209" name="Shape 4222">
                <a:extLst>
                  <a:ext uri="{FF2B5EF4-FFF2-40B4-BE49-F238E27FC236}">
                    <a16:creationId xmlns:a16="http://schemas.microsoft.com/office/drawing/2014/main" id="{00000000-0008-0000-0B00-000059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210" name="Shape 4223">
                <a:extLst>
                  <a:ext uri="{FF2B5EF4-FFF2-40B4-BE49-F238E27FC236}">
                    <a16:creationId xmlns:a16="http://schemas.microsoft.com/office/drawing/2014/main" id="{00000000-0008-0000-0B00-00005A1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211" name="Shape 4224">
                  <a:extLst>
                    <a:ext uri="{FF2B5EF4-FFF2-40B4-BE49-F238E27FC236}">
                      <a16:creationId xmlns:a16="http://schemas.microsoft.com/office/drawing/2014/main" id="{00000000-0008-0000-0B00-00005B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212" name="Shape 4225">
                  <a:extLst>
                    <a:ext uri="{FF2B5EF4-FFF2-40B4-BE49-F238E27FC236}">
                      <a16:creationId xmlns:a16="http://schemas.microsoft.com/office/drawing/2014/main" id="{00000000-0008-0000-0B00-00005C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13" name="Shape 4226">
                  <a:extLst>
                    <a:ext uri="{FF2B5EF4-FFF2-40B4-BE49-F238E27FC236}">
                      <a16:creationId xmlns:a16="http://schemas.microsoft.com/office/drawing/2014/main" id="{00000000-0008-0000-0B00-00005D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14" name="Shape 4227">
                  <a:extLst>
                    <a:ext uri="{FF2B5EF4-FFF2-40B4-BE49-F238E27FC236}">
                      <a16:creationId xmlns:a16="http://schemas.microsoft.com/office/drawing/2014/main" id="{00000000-0008-0000-0B00-00005E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15" name="Shape 4228">
                  <a:extLst>
                    <a:ext uri="{FF2B5EF4-FFF2-40B4-BE49-F238E27FC236}">
                      <a16:creationId xmlns:a16="http://schemas.microsoft.com/office/drawing/2014/main" id="{00000000-0008-0000-0B00-00005F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16" name="Shape 4229">
                  <a:extLst>
                    <a:ext uri="{FF2B5EF4-FFF2-40B4-BE49-F238E27FC236}">
                      <a16:creationId xmlns:a16="http://schemas.microsoft.com/office/drawing/2014/main" id="{00000000-0008-0000-0B00-000060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17" name="Shape 4230">
                  <a:extLst>
                    <a:ext uri="{FF2B5EF4-FFF2-40B4-BE49-F238E27FC236}">
                      <a16:creationId xmlns:a16="http://schemas.microsoft.com/office/drawing/2014/main" id="{00000000-0008-0000-0B00-000061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218" name="Shape 2">
          <a:extLst>
            <a:ext uri="{FF2B5EF4-FFF2-40B4-BE49-F238E27FC236}">
              <a16:creationId xmlns:a16="http://schemas.microsoft.com/office/drawing/2014/main" id="{00000000-0008-0000-0B00-00006214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5219" name="Shape 4231">
            <a:extLst>
              <a:ext uri="{FF2B5EF4-FFF2-40B4-BE49-F238E27FC236}">
                <a16:creationId xmlns:a16="http://schemas.microsoft.com/office/drawing/2014/main" id="{00000000-0008-0000-0B00-0000631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220" name="Shape 6">
              <a:extLst>
                <a:ext uri="{FF2B5EF4-FFF2-40B4-BE49-F238E27FC236}">
                  <a16:creationId xmlns:a16="http://schemas.microsoft.com/office/drawing/2014/main" id="{00000000-0008-0000-0B00-000064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21" name="Shape 4232">
              <a:extLst>
                <a:ext uri="{FF2B5EF4-FFF2-40B4-BE49-F238E27FC236}">
                  <a16:creationId xmlns:a16="http://schemas.microsoft.com/office/drawing/2014/main" id="{00000000-0008-0000-0B00-0000651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222" name="Shape 4233">
                <a:extLst>
                  <a:ext uri="{FF2B5EF4-FFF2-40B4-BE49-F238E27FC236}">
                    <a16:creationId xmlns:a16="http://schemas.microsoft.com/office/drawing/2014/main" id="{00000000-0008-0000-0B00-000066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223" name="Shape 4234">
                <a:extLst>
                  <a:ext uri="{FF2B5EF4-FFF2-40B4-BE49-F238E27FC236}">
                    <a16:creationId xmlns:a16="http://schemas.microsoft.com/office/drawing/2014/main" id="{00000000-0008-0000-0B00-0000671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224" name="Shape 4235">
                  <a:extLst>
                    <a:ext uri="{FF2B5EF4-FFF2-40B4-BE49-F238E27FC236}">
                      <a16:creationId xmlns:a16="http://schemas.microsoft.com/office/drawing/2014/main" id="{00000000-0008-0000-0B00-000068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225" name="Shape 4236">
                  <a:extLst>
                    <a:ext uri="{FF2B5EF4-FFF2-40B4-BE49-F238E27FC236}">
                      <a16:creationId xmlns:a16="http://schemas.microsoft.com/office/drawing/2014/main" id="{00000000-0008-0000-0B00-000069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26" name="Shape 4237">
                  <a:extLst>
                    <a:ext uri="{FF2B5EF4-FFF2-40B4-BE49-F238E27FC236}">
                      <a16:creationId xmlns:a16="http://schemas.microsoft.com/office/drawing/2014/main" id="{00000000-0008-0000-0B00-00006A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27" name="Shape 4238">
                  <a:extLst>
                    <a:ext uri="{FF2B5EF4-FFF2-40B4-BE49-F238E27FC236}">
                      <a16:creationId xmlns:a16="http://schemas.microsoft.com/office/drawing/2014/main" id="{00000000-0008-0000-0B00-00006B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28" name="Shape 4239">
                  <a:extLst>
                    <a:ext uri="{FF2B5EF4-FFF2-40B4-BE49-F238E27FC236}">
                      <a16:creationId xmlns:a16="http://schemas.microsoft.com/office/drawing/2014/main" id="{00000000-0008-0000-0B00-00006C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29" name="Shape 4240">
                  <a:extLst>
                    <a:ext uri="{FF2B5EF4-FFF2-40B4-BE49-F238E27FC236}">
                      <a16:creationId xmlns:a16="http://schemas.microsoft.com/office/drawing/2014/main" id="{00000000-0008-0000-0B00-00006D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30" name="Shape 4241">
                  <a:extLst>
                    <a:ext uri="{FF2B5EF4-FFF2-40B4-BE49-F238E27FC236}">
                      <a16:creationId xmlns:a16="http://schemas.microsoft.com/office/drawing/2014/main" id="{00000000-0008-0000-0B00-00006E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231" name="Shape 2">
          <a:extLst>
            <a:ext uri="{FF2B5EF4-FFF2-40B4-BE49-F238E27FC236}">
              <a16:creationId xmlns:a16="http://schemas.microsoft.com/office/drawing/2014/main" id="{00000000-0008-0000-0B00-00006F14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5232" name="Shape 4242">
            <a:extLst>
              <a:ext uri="{FF2B5EF4-FFF2-40B4-BE49-F238E27FC236}">
                <a16:creationId xmlns:a16="http://schemas.microsoft.com/office/drawing/2014/main" id="{00000000-0008-0000-0B00-0000701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233" name="Shape 6">
              <a:extLst>
                <a:ext uri="{FF2B5EF4-FFF2-40B4-BE49-F238E27FC236}">
                  <a16:creationId xmlns:a16="http://schemas.microsoft.com/office/drawing/2014/main" id="{00000000-0008-0000-0B00-000071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34" name="Shape 4243">
              <a:extLst>
                <a:ext uri="{FF2B5EF4-FFF2-40B4-BE49-F238E27FC236}">
                  <a16:creationId xmlns:a16="http://schemas.microsoft.com/office/drawing/2014/main" id="{00000000-0008-0000-0B00-0000721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235" name="Shape 4244">
                <a:extLst>
                  <a:ext uri="{FF2B5EF4-FFF2-40B4-BE49-F238E27FC236}">
                    <a16:creationId xmlns:a16="http://schemas.microsoft.com/office/drawing/2014/main" id="{00000000-0008-0000-0B00-000073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236" name="Shape 4245">
                <a:extLst>
                  <a:ext uri="{FF2B5EF4-FFF2-40B4-BE49-F238E27FC236}">
                    <a16:creationId xmlns:a16="http://schemas.microsoft.com/office/drawing/2014/main" id="{00000000-0008-0000-0B00-0000741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237" name="Shape 4246">
                  <a:extLst>
                    <a:ext uri="{FF2B5EF4-FFF2-40B4-BE49-F238E27FC236}">
                      <a16:creationId xmlns:a16="http://schemas.microsoft.com/office/drawing/2014/main" id="{00000000-0008-0000-0B00-000075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238" name="Shape 4247">
                  <a:extLst>
                    <a:ext uri="{FF2B5EF4-FFF2-40B4-BE49-F238E27FC236}">
                      <a16:creationId xmlns:a16="http://schemas.microsoft.com/office/drawing/2014/main" id="{00000000-0008-0000-0B00-000076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39" name="Shape 4248">
                  <a:extLst>
                    <a:ext uri="{FF2B5EF4-FFF2-40B4-BE49-F238E27FC236}">
                      <a16:creationId xmlns:a16="http://schemas.microsoft.com/office/drawing/2014/main" id="{00000000-0008-0000-0B00-000077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40" name="Shape 4249">
                  <a:extLst>
                    <a:ext uri="{FF2B5EF4-FFF2-40B4-BE49-F238E27FC236}">
                      <a16:creationId xmlns:a16="http://schemas.microsoft.com/office/drawing/2014/main" id="{00000000-0008-0000-0B00-000078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41" name="Shape 4250">
                  <a:extLst>
                    <a:ext uri="{FF2B5EF4-FFF2-40B4-BE49-F238E27FC236}">
                      <a16:creationId xmlns:a16="http://schemas.microsoft.com/office/drawing/2014/main" id="{00000000-0008-0000-0B00-000079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42" name="Shape 4251">
                  <a:extLst>
                    <a:ext uri="{FF2B5EF4-FFF2-40B4-BE49-F238E27FC236}">
                      <a16:creationId xmlns:a16="http://schemas.microsoft.com/office/drawing/2014/main" id="{00000000-0008-0000-0B00-00007A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43" name="Shape 4252">
                  <a:extLst>
                    <a:ext uri="{FF2B5EF4-FFF2-40B4-BE49-F238E27FC236}">
                      <a16:creationId xmlns:a16="http://schemas.microsoft.com/office/drawing/2014/main" id="{00000000-0008-0000-0B00-00007B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244" name="Shape 2">
          <a:extLst>
            <a:ext uri="{FF2B5EF4-FFF2-40B4-BE49-F238E27FC236}">
              <a16:creationId xmlns:a16="http://schemas.microsoft.com/office/drawing/2014/main" id="{00000000-0008-0000-0B00-00007C14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5245" name="Shape 4253">
            <a:extLst>
              <a:ext uri="{FF2B5EF4-FFF2-40B4-BE49-F238E27FC236}">
                <a16:creationId xmlns:a16="http://schemas.microsoft.com/office/drawing/2014/main" id="{00000000-0008-0000-0B00-00007D1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246" name="Shape 6">
              <a:extLst>
                <a:ext uri="{FF2B5EF4-FFF2-40B4-BE49-F238E27FC236}">
                  <a16:creationId xmlns:a16="http://schemas.microsoft.com/office/drawing/2014/main" id="{00000000-0008-0000-0B00-00007E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47" name="Shape 4254">
              <a:extLst>
                <a:ext uri="{FF2B5EF4-FFF2-40B4-BE49-F238E27FC236}">
                  <a16:creationId xmlns:a16="http://schemas.microsoft.com/office/drawing/2014/main" id="{00000000-0008-0000-0B00-00007F1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248" name="Shape 4255">
                <a:extLst>
                  <a:ext uri="{FF2B5EF4-FFF2-40B4-BE49-F238E27FC236}">
                    <a16:creationId xmlns:a16="http://schemas.microsoft.com/office/drawing/2014/main" id="{00000000-0008-0000-0B00-000080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249" name="Shape 4256">
                <a:extLst>
                  <a:ext uri="{FF2B5EF4-FFF2-40B4-BE49-F238E27FC236}">
                    <a16:creationId xmlns:a16="http://schemas.microsoft.com/office/drawing/2014/main" id="{00000000-0008-0000-0B00-0000811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250" name="Shape 4257">
                  <a:extLst>
                    <a:ext uri="{FF2B5EF4-FFF2-40B4-BE49-F238E27FC236}">
                      <a16:creationId xmlns:a16="http://schemas.microsoft.com/office/drawing/2014/main" id="{00000000-0008-0000-0B00-000082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251" name="Shape 4258">
                  <a:extLst>
                    <a:ext uri="{FF2B5EF4-FFF2-40B4-BE49-F238E27FC236}">
                      <a16:creationId xmlns:a16="http://schemas.microsoft.com/office/drawing/2014/main" id="{00000000-0008-0000-0B00-000083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52" name="Shape 4259">
                  <a:extLst>
                    <a:ext uri="{FF2B5EF4-FFF2-40B4-BE49-F238E27FC236}">
                      <a16:creationId xmlns:a16="http://schemas.microsoft.com/office/drawing/2014/main" id="{00000000-0008-0000-0B00-000084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53" name="Shape 4260">
                  <a:extLst>
                    <a:ext uri="{FF2B5EF4-FFF2-40B4-BE49-F238E27FC236}">
                      <a16:creationId xmlns:a16="http://schemas.microsoft.com/office/drawing/2014/main" id="{00000000-0008-0000-0B00-000085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54" name="Shape 4261">
                  <a:extLst>
                    <a:ext uri="{FF2B5EF4-FFF2-40B4-BE49-F238E27FC236}">
                      <a16:creationId xmlns:a16="http://schemas.microsoft.com/office/drawing/2014/main" id="{00000000-0008-0000-0B00-000086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55" name="Shape 4262">
                  <a:extLst>
                    <a:ext uri="{FF2B5EF4-FFF2-40B4-BE49-F238E27FC236}">
                      <a16:creationId xmlns:a16="http://schemas.microsoft.com/office/drawing/2014/main" id="{00000000-0008-0000-0B00-000087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56" name="Shape 4263">
                  <a:extLst>
                    <a:ext uri="{FF2B5EF4-FFF2-40B4-BE49-F238E27FC236}">
                      <a16:creationId xmlns:a16="http://schemas.microsoft.com/office/drawing/2014/main" id="{00000000-0008-0000-0B00-000088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257" name="Shape 2">
          <a:extLst>
            <a:ext uri="{FF2B5EF4-FFF2-40B4-BE49-F238E27FC236}">
              <a16:creationId xmlns:a16="http://schemas.microsoft.com/office/drawing/2014/main" id="{00000000-0008-0000-0B00-00008914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5258" name="Shape 4264">
            <a:extLst>
              <a:ext uri="{FF2B5EF4-FFF2-40B4-BE49-F238E27FC236}">
                <a16:creationId xmlns:a16="http://schemas.microsoft.com/office/drawing/2014/main" id="{00000000-0008-0000-0B00-00008A1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259" name="Shape 6">
              <a:extLst>
                <a:ext uri="{FF2B5EF4-FFF2-40B4-BE49-F238E27FC236}">
                  <a16:creationId xmlns:a16="http://schemas.microsoft.com/office/drawing/2014/main" id="{00000000-0008-0000-0B00-00008B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60" name="Shape 4265">
              <a:extLst>
                <a:ext uri="{FF2B5EF4-FFF2-40B4-BE49-F238E27FC236}">
                  <a16:creationId xmlns:a16="http://schemas.microsoft.com/office/drawing/2014/main" id="{00000000-0008-0000-0B00-00008C1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261" name="Shape 4266">
                <a:extLst>
                  <a:ext uri="{FF2B5EF4-FFF2-40B4-BE49-F238E27FC236}">
                    <a16:creationId xmlns:a16="http://schemas.microsoft.com/office/drawing/2014/main" id="{00000000-0008-0000-0B00-00008D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262" name="Shape 4267">
                <a:extLst>
                  <a:ext uri="{FF2B5EF4-FFF2-40B4-BE49-F238E27FC236}">
                    <a16:creationId xmlns:a16="http://schemas.microsoft.com/office/drawing/2014/main" id="{00000000-0008-0000-0B00-00008E1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263" name="Shape 4268">
                  <a:extLst>
                    <a:ext uri="{FF2B5EF4-FFF2-40B4-BE49-F238E27FC236}">
                      <a16:creationId xmlns:a16="http://schemas.microsoft.com/office/drawing/2014/main" id="{00000000-0008-0000-0B00-00008F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264" name="Shape 4269">
                  <a:extLst>
                    <a:ext uri="{FF2B5EF4-FFF2-40B4-BE49-F238E27FC236}">
                      <a16:creationId xmlns:a16="http://schemas.microsoft.com/office/drawing/2014/main" id="{00000000-0008-0000-0B00-000090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65" name="Shape 4270">
                  <a:extLst>
                    <a:ext uri="{FF2B5EF4-FFF2-40B4-BE49-F238E27FC236}">
                      <a16:creationId xmlns:a16="http://schemas.microsoft.com/office/drawing/2014/main" id="{00000000-0008-0000-0B00-000091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66" name="Shape 4271">
                  <a:extLst>
                    <a:ext uri="{FF2B5EF4-FFF2-40B4-BE49-F238E27FC236}">
                      <a16:creationId xmlns:a16="http://schemas.microsoft.com/office/drawing/2014/main" id="{00000000-0008-0000-0B00-000092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67" name="Shape 4272">
                  <a:extLst>
                    <a:ext uri="{FF2B5EF4-FFF2-40B4-BE49-F238E27FC236}">
                      <a16:creationId xmlns:a16="http://schemas.microsoft.com/office/drawing/2014/main" id="{00000000-0008-0000-0B00-000093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68" name="Shape 4273">
                  <a:extLst>
                    <a:ext uri="{FF2B5EF4-FFF2-40B4-BE49-F238E27FC236}">
                      <a16:creationId xmlns:a16="http://schemas.microsoft.com/office/drawing/2014/main" id="{00000000-0008-0000-0B00-000094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69" name="Shape 4274">
                  <a:extLst>
                    <a:ext uri="{FF2B5EF4-FFF2-40B4-BE49-F238E27FC236}">
                      <a16:creationId xmlns:a16="http://schemas.microsoft.com/office/drawing/2014/main" id="{00000000-0008-0000-0B00-000095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270" name="Shape 2">
          <a:extLst>
            <a:ext uri="{FF2B5EF4-FFF2-40B4-BE49-F238E27FC236}">
              <a16:creationId xmlns:a16="http://schemas.microsoft.com/office/drawing/2014/main" id="{00000000-0008-0000-0B00-00009614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5271" name="Shape 4275">
            <a:extLst>
              <a:ext uri="{FF2B5EF4-FFF2-40B4-BE49-F238E27FC236}">
                <a16:creationId xmlns:a16="http://schemas.microsoft.com/office/drawing/2014/main" id="{00000000-0008-0000-0B00-0000971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272" name="Shape 6">
              <a:extLst>
                <a:ext uri="{FF2B5EF4-FFF2-40B4-BE49-F238E27FC236}">
                  <a16:creationId xmlns:a16="http://schemas.microsoft.com/office/drawing/2014/main" id="{00000000-0008-0000-0B00-000098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73" name="Shape 4276">
              <a:extLst>
                <a:ext uri="{FF2B5EF4-FFF2-40B4-BE49-F238E27FC236}">
                  <a16:creationId xmlns:a16="http://schemas.microsoft.com/office/drawing/2014/main" id="{00000000-0008-0000-0B00-0000991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274" name="Shape 4277">
                <a:extLst>
                  <a:ext uri="{FF2B5EF4-FFF2-40B4-BE49-F238E27FC236}">
                    <a16:creationId xmlns:a16="http://schemas.microsoft.com/office/drawing/2014/main" id="{00000000-0008-0000-0B00-00009A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275" name="Shape 4278">
                <a:extLst>
                  <a:ext uri="{FF2B5EF4-FFF2-40B4-BE49-F238E27FC236}">
                    <a16:creationId xmlns:a16="http://schemas.microsoft.com/office/drawing/2014/main" id="{00000000-0008-0000-0B00-00009B1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276" name="Shape 4279">
                  <a:extLst>
                    <a:ext uri="{FF2B5EF4-FFF2-40B4-BE49-F238E27FC236}">
                      <a16:creationId xmlns:a16="http://schemas.microsoft.com/office/drawing/2014/main" id="{00000000-0008-0000-0B00-00009C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277" name="Shape 4280">
                  <a:extLst>
                    <a:ext uri="{FF2B5EF4-FFF2-40B4-BE49-F238E27FC236}">
                      <a16:creationId xmlns:a16="http://schemas.microsoft.com/office/drawing/2014/main" id="{00000000-0008-0000-0B00-00009D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78" name="Shape 4281">
                  <a:extLst>
                    <a:ext uri="{FF2B5EF4-FFF2-40B4-BE49-F238E27FC236}">
                      <a16:creationId xmlns:a16="http://schemas.microsoft.com/office/drawing/2014/main" id="{00000000-0008-0000-0B00-00009E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79" name="Shape 4282">
                  <a:extLst>
                    <a:ext uri="{FF2B5EF4-FFF2-40B4-BE49-F238E27FC236}">
                      <a16:creationId xmlns:a16="http://schemas.microsoft.com/office/drawing/2014/main" id="{00000000-0008-0000-0B00-00009F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80" name="Shape 4283">
                  <a:extLst>
                    <a:ext uri="{FF2B5EF4-FFF2-40B4-BE49-F238E27FC236}">
                      <a16:creationId xmlns:a16="http://schemas.microsoft.com/office/drawing/2014/main" id="{00000000-0008-0000-0B00-0000A0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81" name="Shape 4284">
                  <a:extLst>
                    <a:ext uri="{FF2B5EF4-FFF2-40B4-BE49-F238E27FC236}">
                      <a16:creationId xmlns:a16="http://schemas.microsoft.com/office/drawing/2014/main" id="{00000000-0008-0000-0B00-0000A1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82" name="Shape 4285">
                  <a:extLst>
                    <a:ext uri="{FF2B5EF4-FFF2-40B4-BE49-F238E27FC236}">
                      <a16:creationId xmlns:a16="http://schemas.microsoft.com/office/drawing/2014/main" id="{00000000-0008-0000-0B00-0000A2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283" name="Shape 2">
          <a:extLst>
            <a:ext uri="{FF2B5EF4-FFF2-40B4-BE49-F238E27FC236}">
              <a16:creationId xmlns:a16="http://schemas.microsoft.com/office/drawing/2014/main" id="{00000000-0008-0000-0B00-0000A314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5284" name="Shape 4286">
            <a:extLst>
              <a:ext uri="{FF2B5EF4-FFF2-40B4-BE49-F238E27FC236}">
                <a16:creationId xmlns:a16="http://schemas.microsoft.com/office/drawing/2014/main" id="{00000000-0008-0000-0B00-0000A41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285" name="Shape 6">
              <a:extLst>
                <a:ext uri="{FF2B5EF4-FFF2-40B4-BE49-F238E27FC236}">
                  <a16:creationId xmlns:a16="http://schemas.microsoft.com/office/drawing/2014/main" id="{00000000-0008-0000-0B00-0000A5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86" name="Shape 4287">
              <a:extLst>
                <a:ext uri="{FF2B5EF4-FFF2-40B4-BE49-F238E27FC236}">
                  <a16:creationId xmlns:a16="http://schemas.microsoft.com/office/drawing/2014/main" id="{00000000-0008-0000-0B00-0000A61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287" name="Shape 4288">
                <a:extLst>
                  <a:ext uri="{FF2B5EF4-FFF2-40B4-BE49-F238E27FC236}">
                    <a16:creationId xmlns:a16="http://schemas.microsoft.com/office/drawing/2014/main" id="{00000000-0008-0000-0B00-0000A7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288" name="Shape 4289">
                <a:extLst>
                  <a:ext uri="{FF2B5EF4-FFF2-40B4-BE49-F238E27FC236}">
                    <a16:creationId xmlns:a16="http://schemas.microsoft.com/office/drawing/2014/main" id="{00000000-0008-0000-0B00-0000A81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289" name="Shape 4290">
                  <a:extLst>
                    <a:ext uri="{FF2B5EF4-FFF2-40B4-BE49-F238E27FC236}">
                      <a16:creationId xmlns:a16="http://schemas.microsoft.com/office/drawing/2014/main" id="{00000000-0008-0000-0B00-0000A9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290" name="Shape 4291">
                  <a:extLst>
                    <a:ext uri="{FF2B5EF4-FFF2-40B4-BE49-F238E27FC236}">
                      <a16:creationId xmlns:a16="http://schemas.microsoft.com/office/drawing/2014/main" id="{00000000-0008-0000-0B00-0000AA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91" name="Shape 4292">
                  <a:extLst>
                    <a:ext uri="{FF2B5EF4-FFF2-40B4-BE49-F238E27FC236}">
                      <a16:creationId xmlns:a16="http://schemas.microsoft.com/office/drawing/2014/main" id="{00000000-0008-0000-0B00-0000AB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92" name="Shape 4293">
                  <a:extLst>
                    <a:ext uri="{FF2B5EF4-FFF2-40B4-BE49-F238E27FC236}">
                      <a16:creationId xmlns:a16="http://schemas.microsoft.com/office/drawing/2014/main" id="{00000000-0008-0000-0B00-0000AC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93" name="Shape 4294">
                  <a:extLst>
                    <a:ext uri="{FF2B5EF4-FFF2-40B4-BE49-F238E27FC236}">
                      <a16:creationId xmlns:a16="http://schemas.microsoft.com/office/drawing/2014/main" id="{00000000-0008-0000-0B00-0000AD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94" name="Shape 4295">
                  <a:extLst>
                    <a:ext uri="{FF2B5EF4-FFF2-40B4-BE49-F238E27FC236}">
                      <a16:creationId xmlns:a16="http://schemas.microsoft.com/office/drawing/2014/main" id="{00000000-0008-0000-0B00-0000AE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95" name="Shape 4296">
                  <a:extLst>
                    <a:ext uri="{FF2B5EF4-FFF2-40B4-BE49-F238E27FC236}">
                      <a16:creationId xmlns:a16="http://schemas.microsoft.com/office/drawing/2014/main" id="{00000000-0008-0000-0B00-0000AF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124</xdr:row>
      <xdr:rowOff>28575</xdr:rowOff>
    </xdr:from>
    <xdr:ext cx="438150" cy="352425"/>
    <xdr:sp macro="" textlink="">
      <xdr:nvSpPr>
        <xdr:cNvPr id="5296" name="Shape 1996">
          <a:extLst>
            <a:ext uri="{FF2B5EF4-FFF2-40B4-BE49-F238E27FC236}">
              <a16:creationId xmlns:a16="http://schemas.microsoft.com/office/drawing/2014/main" id="{00000000-0008-0000-0B00-0000B014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124</xdr:row>
      <xdr:rowOff>28575</xdr:rowOff>
    </xdr:from>
    <xdr:ext cx="438150" cy="352425"/>
    <xdr:sp macro="" textlink="">
      <xdr:nvSpPr>
        <xdr:cNvPr id="5297" name="Shape 1997">
          <a:extLst>
            <a:ext uri="{FF2B5EF4-FFF2-40B4-BE49-F238E27FC236}">
              <a16:creationId xmlns:a16="http://schemas.microsoft.com/office/drawing/2014/main" id="{00000000-0008-0000-0B00-0000B114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124</xdr:row>
      <xdr:rowOff>28575</xdr:rowOff>
    </xdr:from>
    <xdr:ext cx="438150" cy="352425"/>
    <xdr:sp macro="" textlink="">
      <xdr:nvSpPr>
        <xdr:cNvPr id="5298" name="Shape 3723">
          <a:extLst>
            <a:ext uri="{FF2B5EF4-FFF2-40B4-BE49-F238E27FC236}">
              <a16:creationId xmlns:a16="http://schemas.microsoft.com/office/drawing/2014/main" id="{00000000-0008-0000-0B00-0000B214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124</xdr:row>
      <xdr:rowOff>28575</xdr:rowOff>
    </xdr:from>
    <xdr:ext cx="438150" cy="352425"/>
    <xdr:sp macro="" textlink="">
      <xdr:nvSpPr>
        <xdr:cNvPr id="5299" name="Shape 1997">
          <a:extLst>
            <a:ext uri="{FF2B5EF4-FFF2-40B4-BE49-F238E27FC236}">
              <a16:creationId xmlns:a16="http://schemas.microsoft.com/office/drawing/2014/main" id="{00000000-0008-0000-0B00-0000B314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124</xdr:row>
      <xdr:rowOff>28575</xdr:rowOff>
    </xdr:from>
    <xdr:ext cx="438150" cy="352425"/>
    <xdr:sp macro="" textlink="">
      <xdr:nvSpPr>
        <xdr:cNvPr id="5300" name="Shape 1997">
          <a:extLst>
            <a:ext uri="{FF2B5EF4-FFF2-40B4-BE49-F238E27FC236}">
              <a16:creationId xmlns:a16="http://schemas.microsoft.com/office/drawing/2014/main" id="{00000000-0008-0000-0B00-0000B414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124</xdr:row>
      <xdr:rowOff>28575</xdr:rowOff>
    </xdr:from>
    <xdr:ext cx="438150" cy="352425"/>
    <xdr:sp macro="" textlink="">
      <xdr:nvSpPr>
        <xdr:cNvPr id="5301" name="Shape 1996">
          <a:extLst>
            <a:ext uri="{FF2B5EF4-FFF2-40B4-BE49-F238E27FC236}">
              <a16:creationId xmlns:a16="http://schemas.microsoft.com/office/drawing/2014/main" id="{00000000-0008-0000-0B00-0000B514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124</xdr:row>
      <xdr:rowOff>28575</xdr:rowOff>
    </xdr:from>
    <xdr:ext cx="438150" cy="352425"/>
    <xdr:sp macro="" textlink="">
      <xdr:nvSpPr>
        <xdr:cNvPr id="5302" name="Shape 1996">
          <a:extLst>
            <a:ext uri="{FF2B5EF4-FFF2-40B4-BE49-F238E27FC236}">
              <a16:creationId xmlns:a16="http://schemas.microsoft.com/office/drawing/2014/main" id="{00000000-0008-0000-0B00-0000B614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124</xdr:row>
      <xdr:rowOff>28575</xdr:rowOff>
    </xdr:from>
    <xdr:ext cx="438150" cy="352425"/>
    <xdr:sp macro="" textlink="">
      <xdr:nvSpPr>
        <xdr:cNvPr id="5303" name="Shape 1996">
          <a:extLst>
            <a:ext uri="{FF2B5EF4-FFF2-40B4-BE49-F238E27FC236}">
              <a16:creationId xmlns:a16="http://schemas.microsoft.com/office/drawing/2014/main" id="{00000000-0008-0000-0B00-0000B714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124</xdr:row>
      <xdr:rowOff>28575</xdr:rowOff>
    </xdr:from>
    <xdr:ext cx="438150" cy="352425"/>
    <xdr:sp macro="" textlink="">
      <xdr:nvSpPr>
        <xdr:cNvPr id="5304" name="Shape 1996">
          <a:extLst>
            <a:ext uri="{FF2B5EF4-FFF2-40B4-BE49-F238E27FC236}">
              <a16:creationId xmlns:a16="http://schemas.microsoft.com/office/drawing/2014/main" id="{00000000-0008-0000-0B00-0000B814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124</xdr:row>
      <xdr:rowOff>28575</xdr:rowOff>
    </xdr:from>
    <xdr:ext cx="438150" cy="352425"/>
    <xdr:sp macro="" textlink="">
      <xdr:nvSpPr>
        <xdr:cNvPr id="5305" name="Shape 1997">
          <a:extLst>
            <a:ext uri="{FF2B5EF4-FFF2-40B4-BE49-F238E27FC236}">
              <a16:creationId xmlns:a16="http://schemas.microsoft.com/office/drawing/2014/main" id="{00000000-0008-0000-0B00-0000B914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124</xdr:row>
      <xdr:rowOff>28575</xdr:rowOff>
    </xdr:from>
    <xdr:ext cx="438150" cy="352425"/>
    <xdr:sp macro="" textlink="">
      <xdr:nvSpPr>
        <xdr:cNvPr id="5306" name="Shape 1997">
          <a:extLst>
            <a:ext uri="{FF2B5EF4-FFF2-40B4-BE49-F238E27FC236}">
              <a16:creationId xmlns:a16="http://schemas.microsoft.com/office/drawing/2014/main" id="{00000000-0008-0000-0B00-0000BA14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124</xdr:row>
      <xdr:rowOff>28575</xdr:rowOff>
    </xdr:from>
    <xdr:ext cx="438150" cy="352425"/>
    <xdr:sp macro="" textlink="">
      <xdr:nvSpPr>
        <xdr:cNvPr id="5307" name="Shape 1996">
          <a:extLst>
            <a:ext uri="{FF2B5EF4-FFF2-40B4-BE49-F238E27FC236}">
              <a16:creationId xmlns:a16="http://schemas.microsoft.com/office/drawing/2014/main" id="{00000000-0008-0000-0B00-0000BB14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124</xdr:row>
      <xdr:rowOff>28575</xdr:rowOff>
    </xdr:from>
    <xdr:ext cx="438150" cy="352425"/>
    <xdr:sp macro="" textlink="">
      <xdr:nvSpPr>
        <xdr:cNvPr id="5308" name="Shape 1996">
          <a:extLst>
            <a:ext uri="{FF2B5EF4-FFF2-40B4-BE49-F238E27FC236}">
              <a16:creationId xmlns:a16="http://schemas.microsoft.com/office/drawing/2014/main" id="{00000000-0008-0000-0B00-0000BC14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124</xdr:row>
      <xdr:rowOff>28575</xdr:rowOff>
    </xdr:from>
    <xdr:ext cx="438150" cy="352425"/>
    <xdr:sp macro="" textlink="">
      <xdr:nvSpPr>
        <xdr:cNvPr id="5309" name="Shape 1997">
          <a:extLst>
            <a:ext uri="{FF2B5EF4-FFF2-40B4-BE49-F238E27FC236}">
              <a16:creationId xmlns:a16="http://schemas.microsoft.com/office/drawing/2014/main" id="{00000000-0008-0000-0B00-0000BD14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124</xdr:row>
      <xdr:rowOff>28575</xdr:rowOff>
    </xdr:from>
    <xdr:ext cx="438150" cy="352425"/>
    <xdr:sp macro="" textlink="">
      <xdr:nvSpPr>
        <xdr:cNvPr id="5310" name="Shape 1996">
          <a:extLst>
            <a:ext uri="{FF2B5EF4-FFF2-40B4-BE49-F238E27FC236}">
              <a16:creationId xmlns:a16="http://schemas.microsoft.com/office/drawing/2014/main" id="{00000000-0008-0000-0B00-0000BE14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124</xdr:row>
      <xdr:rowOff>28575</xdr:rowOff>
    </xdr:from>
    <xdr:ext cx="438150" cy="352425"/>
    <xdr:sp macro="" textlink="">
      <xdr:nvSpPr>
        <xdr:cNvPr id="5311" name="Shape 1997">
          <a:extLst>
            <a:ext uri="{FF2B5EF4-FFF2-40B4-BE49-F238E27FC236}">
              <a16:creationId xmlns:a16="http://schemas.microsoft.com/office/drawing/2014/main" id="{00000000-0008-0000-0B00-0000BF14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124</xdr:row>
      <xdr:rowOff>28575</xdr:rowOff>
    </xdr:from>
    <xdr:ext cx="438150" cy="352425"/>
    <xdr:sp macro="" textlink="">
      <xdr:nvSpPr>
        <xdr:cNvPr id="5312" name="Shape 1997">
          <a:extLst>
            <a:ext uri="{FF2B5EF4-FFF2-40B4-BE49-F238E27FC236}">
              <a16:creationId xmlns:a16="http://schemas.microsoft.com/office/drawing/2014/main" id="{00000000-0008-0000-0B00-0000C014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124</xdr:row>
      <xdr:rowOff>28575</xdr:rowOff>
    </xdr:from>
    <xdr:ext cx="438150" cy="352425"/>
    <xdr:sp macro="" textlink="">
      <xdr:nvSpPr>
        <xdr:cNvPr id="5313" name="Shape 1996">
          <a:extLst>
            <a:ext uri="{FF2B5EF4-FFF2-40B4-BE49-F238E27FC236}">
              <a16:creationId xmlns:a16="http://schemas.microsoft.com/office/drawing/2014/main" id="{00000000-0008-0000-0B00-0000C114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108</xdr:row>
      <xdr:rowOff>28575</xdr:rowOff>
    </xdr:from>
    <xdr:ext cx="438150" cy="352425"/>
    <xdr:sp macro="" textlink="">
      <xdr:nvSpPr>
        <xdr:cNvPr id="5314" name="Shape 1996">
          <a:extLst>
            <a:ext uri="{FF2B5EF4-FFF2-40B4-BE49-F238E27FC236}">
              <a16:creationId xmlns:a16="http://schemas.microsoft.com/office/drawing/2014/main" id="{00000000-0008-0000-0B00-0000C214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124</xdr:row>
      <xdr:rowOff>28575</xdr:rowOff>
    </xdr:from>
    <xdr:ext cx="438150" cy="342900"/>
    <xdr:sp macro="" textlink="">
      <xdr:nvSpPr>
        <xdr:cNvPr id="5315" name="Shape 4297">
          <a:extLst>
            <a:ext uri="{FF2B5EF4-FFF2-40B4-BE49-F238E27FC236}">
              <a16:creationId xmlns:a16="http://schemas.microsoft.com/office/drawing/2014/main" id="{00000000-0008-0000-0B00-0000C3140000}"/>
            </a:ext>
          </a:extLst>
        </xdr:cNvPr>
        <xdr:cNvSpPr/>
      </xdr:nvSpPr>
      <xdr:spPr>
        <a:xfrm>
          <a:off x="5131688" y="3613313"/>
          <a:ext cx="428625" cy="33337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39</xdr:col>
      <xdr:colOff>0</xdr:colOff>
      <xdr:row>172</xdr:row>
      <xdr:rowOff>0</xdr:rowOff>
    </xdr:from>
    <xdr:ext cx="942975" cy="0"/>
    <xdr:grpSp>
      <xdr:nvGrpSpPr>
        <xdr:cNvPr id="5316" name="Shape 2">
          <a:extLst>
            <a:ext uri="{FF2B5EF4-FFF2-40B4-BE49-F238E27FC236}">
              <a16:creationId xmlns:a16="http://schemas.microsoft.com/office/drawing/2014/main" id="{00000000-0008-0000-0B00-0000C4140000}"/>
            </a:ext>
          </a:extLst>
        </xdr:cNvPr>
        <xdr:cNvGrpSpPr/>
      </xdr:nvGrpSpPr>
      <xdr:grpSpPr>
        <a:xfrm>
          <a:off x="17821275" y="31765875"/>
          <a:ext cx="942975" cy="0"/>
          <a:chOff x="4874513" y="3780000"/>
          <a:chExt cx="942975" cy="0"/>
        </a:xfrm>
      </xdr:grpSpPr>
      <xdr:grpSp>
        <xdr:nvGrpSpPr>
          <xdr:cNvPr id="5317" name="Shape 4298">
            <a:extLst>
              <a:ext uri="{FF2B5EF4-FFF2-40B4-BE49-F238E27FC236}">
                <a16:creationId xmlns:a16="http://schemas.microsoft.com/office/drawing/2014/main" id="{00000000-0008-0000-0B00-0000C5140000}"/>
              </a:ext>
            </a:extLst>
          </xdr:cNvPr>
          <xdr:cNvGrpSpPr/>
        </xdr:nvGrpSpPr>
        <xdr:grpSpPr>
          <a:xfrm>
            <a:off x="4874513" y="3780000"/>
            <a:ext cx="942975" cy="0"/>
            <a:chOff x="4874513" y="3780000"/>
            <a:chExt cx="942975" cy="0"/>
          </a:xfrm>
        </xdr:grpSpPr>
        <xdr:sp macro="" textlink="">
          <xdr:nvSpPr>
            <xdr:cNvPr id="5318" name="Shape 6">
              <a:extLst>
                <a:ext uri="{FF2B5EF4-FFF2-40B4-BE49-F238E27FC236}">
                  <a16:creationId xmlns:a16="http://schemas.microsoft.com/office/drawing/2014/main" id="{00000000-0008-0000-0B00-0000C6140000}"/>
                </a:ext>
              </a:extLst>
            </xdr:cNvPr>
            <xdr:cNvSpPr/>
          </xdr:nvSpPr>
          <xdr:spPr>
            <a:xfrm>
              <a:off x="4874513" y="3780000"/>
              <a:ext cx="942975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319" name="Shape 4299">
              <a:extLst>
                <a:ext uri="{FF2B5EF4-FFF2-40B4-BE49-F238E27FC236}">
                  <a16:creationId xmlns:a16="http://schemas.microsoft.com/office/drawing/2014/main" id="{00000000-0008-0000-0B00-0000C7140000}"/>
                </a:ext>
              </a:extLst>
            </xdr:cNvPr>
            <xdr:cNvGrpSpPr/>
          </xdr:nvGrpSpPr>
          <xdr:grpSpPr>
            <a:xfrm>
              <a:off x="4874513" y="3780000"/>
              <a:ext cx="942975" cy="0"/>
              <a:chOff x="4874513" y="3780000"/>
              <a:chExt cx="942975" cy="0"/>
            </a:xfrm>
          </xdr:grpSpPr>
          <xdr:sp macro="" textlink="">
            <xdr:nvSpPr>
              <xdr:cNvPr id="5320" name="Shape 4300">
                <a:extLst>
                  <a:ext uri="{FF2B5EF4-FFF2-40B4-BE49-F238E27FC236}">
                    <a16:creationId xmlns:a16="http://schemas.microsoft.com/office/drawing/2014/main" id="{00000000-0008-0000-0B00-0000C8140000}"/>
                  </a:ext>
                </a:extLst>
              </xdr:cNvPr>
              <xdr:cNvSpPr/>
            </xdr:nvSpPr>
            <xdr:spPr>
              <a:xfrm>
                <a:off x="4874513" y="3780000"/>
                <a:ext cx="942975" cy="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21" name="Shape 4301">
                <a:extLst>
                  <a:ext uri="{FF2B5EF4-FFF2-40B4-BE49-F238E27FC236}">
                    <a16:creationId xmlns:a16="http://schemas.microsoft.com/office/drawing/2014/main" id="{00000000-0008-0000-0B00-0000C9140000}"/>
                  </a:ext>
                </a:extLst>
              </xdr:cNvPr>
              <xdr:cNvGrpSpPr/>
            </xdr:nvGrpSpPr>
            <xdr:grpSpPr>
              <a:xfrm>
                <a:off x="4874513" y="3780000"/>
                <a:ext cx="942975" cy="0"/>
                <a:chOff x="10" y="10"/>
                <a:chExt cx="920" cy="558"/>
              </a:xfrm>
            </xdr:grpSpPr>
            <xdr:sp macro="" textlink="">
              <xdr:nvSpPr>
                <xdr:cNvPr id="5322" name="Shape 4302">
                  <a:extLst>
                    <a:ext uri="{FF2B5EF4-FFF2-40B4-BE49-F238E27FC236}">
                      <a16:creationId xmlns:a16="http://schemas.microsoft.com/office/drawing/2014/main" id="{00000000-0008-0000-0B00-0000CA140000}"/>
                    </a:ext>
                  </a:extLst>
                </xdr:cNvPr>
                <xdr:cNvSpPr/>
              </xdr:nvSpPr>
              <xdr:spPr>
                <a:xfrm>
                  <a:off x="10" y="10"/>
                  <a:ext cx="900" cy="5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sp macro="" textlink="">
              <xdr:nvSpPr>
                <xdr:cNvPr id="5323" name="Shape 4303">
                  <a:extLst>
                    <a:ext uri="{FF2B5EF4-FFF2-40B4-BE49-F238E27FC236}">
                      <a16:creationId xmlns:a16="http://schemas.microsoft.com/office/drawing/2014/main" id="{00000000-0008-0000-0B00-0000CB140000}"/>
                    </a:ext>
                  </a:extLst>
                </xdr:cNvPr>
                <xdr:cNvSpPr/>
              </xdr:nvSpPr>
              <xdr:spPr>
                <a:xfrm>
                  <a:off x="10" y="10"/>
                  <a:ext cx="20" cy="558"/>
                </a:xfrm>
                <a:custGeom>
                  <a:avLst/>
                  <a:gdLst/>
                  <a:ahLst/>
                  <a:cxnLst/>
                  <a:rect l="l" t="t" r="r" b="b"/>
                  <a:pathLst>
                    <a:path w="20" h="558" extrusionOk="0">
                      <a:moveTo>
                        <a:pt x="0" y="558"/>
                      </a:moveTo>
                      <a:lnTo>
                        <a:pt x="0" y="0"/>
                      </a:lnTo>
                      <a:lnTo>
                        <a:pt x="0" y="558"/>
                      </a:lnTo>
                    </a:path>
                  </a:pathLst>
                </a:custGeom>
                <a:solidFill>
                  <a:srgbClr val="8A8C8E"/>
                </a:solidFill>
                <a:ln>
                  <a:noFill/>
                </a:ln>
              </xdr:spPr>
              <xdr:txBody>
                <a:bodyPr spcFirstLastPara="1"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endParaRPr sz="1100"/>
                </a:p>
              </xdr:txBody>
            </xdr:sp>
            <xdr:grpSp>
              <xdr:nvGrpSpPr>
                <xdr:cNvPr id="5324" name="Shape 4304">
                  <a:extLst>
                    <a:ext uri="{FF2B5EF4-FFF2-40B4-BE49-F238E27FC236}">
                      <a16:creationId xmlns:a16="http://schemas.microsoft.com/office/drawing/2014/main" id="{00000000-0008-0000-0B00-0000CC140000}"/>
                    </a:ext>
                  </a:extLst>
                </xdr:cNvPr>
                <xdr:cNvGrpSpPr/>
              </xdr:nvGrpSpPr>
              <xdr:grpSpPr>
                <a:xfrm>
                  <a:off x="37" y="47"/>
                  <a:ext cx="304" cy="490"/>
                  <a:chOff x="37" y="47"/>
                  <a:chExt cx="304" cy="490"/>
                </a:xfrm>
              </xdr:grpSpPr>
              <xdr:sp macro="" textlink="">
                <xdr:nvSpPr>
                  <xdr:cNvPr id="5325" name="Shape 4305">
                    <a:extLst>
                      <a:ext uri="{FF2B5EF4-FFF2-40B4-BE49-F238E27FC236}">
                        <a16:creationId xmlns:a16="http://schemas.microsoft.com/office/drawing/2014/main" id="{00000000-0008-0000-0B00-0000CD140000}"/>
                      </a:ext>
                    </a:extLst>
                  </xdr:cNvPr>
                  <xdr:cNvSpPr/>
                </xdr:nvSpPr>
                <xdr:spPr>
                  <a:xfrm>
                    <a:off x="37" y="47"/>
                    <a:ext cx="304" cy="490"/>
                  </a:xfrm>
                  <a:custGeom>
                    <a:avLst/>
                    <a:gdLst/>
                    <a:ahLst/>
                    <a:cxnLst/>
                    <a:rect l="l" t="t" r="r" b="b"/>
                    <a:pathLst>
                      <a:path w="304" h="490" extrusionOk="0">
                        <a:moveTo>
                          <a:pt x="124" y="0"/>
                        </a:moveTo>
                        <a:lnTo>
                          <a:pt x="0" y="0"/>
                        </a:lnTo>
                        <a:lnTo>
                          <a:pt x="0" y="490"/>
                        </a:lnTo>
                        <a:lnTo>
                          <a:pt x="124" y="490"/>
                        </a:lnTo>
                        <a:lnTo>
                          <a:pt x="124" y="280"/>
                        </a:lnTo>
                        <a:lnTo>
                          <a:pt x="242" y="280"/>
                        </a:lnTo>
                        <a:lnTo>
                          <a:pt x="225" y="221"/>
                        </a:lnTo>
                        <a:lnTo>
                          <a:pt x="235" y="190"/>
                        </a:lnTo>
                        <a:lnTo>
                          <a:pt x="124" y="190"/>
                        </a:lnTo>
                        <a:lnTo>
                          <a:pt x="124" y="0"/>
                        </a:lnTo>
                      </a:path>
                    </a:pathLst>
                  </a:custGeom>
                  <a:solidFill>
                    <a:srgbClr val="1E407C"/>
                  </a:solidFill>
                  <a:ln>
                    <a:noFill/>
                  </a:ln>
                </xdr:spPr>
                <xdr:txBody>
                  <a:bodyPr spcFirstLastPara="1" wrap="square" lIns="91425" tIns="45700" rIns="91425" bIns="45700" anchor="t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100"/>
                      <a:buFont typeface="Arial"/>
                      <a:buNone/>
                    </a:pPr>
                    <a:endParaRPr sz="1100"/>
                  </a:p>
                </xdr:txBody>
              </xdr:sp>
              <xdr:sp macro="" textlink="">
                <xdr:nvSpPr>
                  <xdr:cNvPr id="5326" name="Shape 4306">
                    <a:extLst>
                      <a:ext uri="{FF2B5EF4-FFF2-40B4-BE49-F238E27FC236}">
                        <a16:creationId xmlns:a16="http://schemas.microsoft.com/office/drawing/2014/main" id="{00000000-0008-0000-0B00-0000CE140000}"/>
                      </a:ext>
                    </a:extLst>
                  </xdr:cNvPr>
                  <xdr:cNvSpPr/>
                </xdr:nvSpPr>
                <xdr:spPr>
                  <a:xfrm>
                    <a:off x="37" y="47"/>
                    <a:ext cx="304" cy="490"/>
                  </a:xfrm>
                  <a:custGeom>
                    <a:avLst/>
                    <a:gdLst/>
                    <a:ahLst/>
                    <a:cxnLst/>
                    <a:rect l="l" t="t" r="r" b="b"/>
                    <a:pathLst>
                      <a:path w="304" h="490" extrusionOk="0">
                        <a:moveTo>
                          <a:pt x="242" y="280"/>
                        </a:moveTo>
                        <a:lnTo>
                          <a:pt x="124" y="280"/>
                        </a:lnTo>
                        <a:lnTo>
                          <a:pt x="175" y="490"/>
                        </a:lnTo>
                        <a:lnTo>
                          <a:pt x="303" y="490"/>
                        </a:lnTo>
                        <a:lnTo>
                          <a:pt x="242" y="280"/>
                        </a:lnTo>
                      </a:path>
                    </a:pathLst>
                  </a:custGeom>
                  <a:solidFill>
                    <a:srgbClr val="1E407C"/>
                  </a:solidFill>
                  <a:ln>
                    <a:noFill/>
                  </a:ln>
                </xdr:spPr>
                <xdr:txBody>
                  <a:bodyPr spcFirstLastPara="1" wrap="square" lIns="91425" tIns="45700" rIns="91425" bIns="45700" anchor="t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100"/>
                      <a:buFont typeface="Arial"/>
                      <a:buNone/>
                    </a:pPr>
                    <a:endParaRPr sz="1100"/>
                  </a:p>
                </xdr:txBody>
              </xdr:sp>
              <xdr:sp macro="" textlink="">
                <xdr:nvSpPr>
                  <xdr:cNvPr id="5327" name="Shape 4307">
                    <a:extLst>
                      <a:ext uri="{FF2B5EF4-FFF2-40B4-BE49-F238E27FC236}">
                        <a16:creationId xmlns:a16="http://schemas.microsoft.com/office/drawing/2014/main" id="{00000000-0008-0000-0B00-0000CF140000}"/>
                      </a:ext>
                    </a:extLst>
                  </xdr:cNvPr>
                  <xdr:cNvSpPr/>
                </xdr:nvSpPr>
                <xdr:spPr>
                  <a:xfrm>
                    <a:off x="37" y="47"/>
                    <a:ext cx="304" cy="490"/>
                  </a:xfrm>
                  <a:custGeom>
                    <a:avLst/>
                    <a:gdLst/>
                    <a:ahLst/>
                    <a:cxnLst/>
                    <a:rect l="l" t="t" r="r" b="b"/>
                    <a:pathLst>
                      <a:path w="304" h="490" extrusionOk="0">
                        <a:moveTo>
                          <a:pt x="297" y="0"/>
                        </a:moveTo>
                        <a:lnTo>
                          <a:pt x="180" y="0"/>
                        </a:lnTo>
                        <a:lnTo>
                          <a:pt x="124" y="190"/>
                        </a:lnTo>
                        <a:lnTo>
                          <a:pt x="235" y="190"/>
                        </a:lnTo>
                        <a:lnTo>
                          <a:pt x="297" y="0"/>
                        </a:lnTo>
                      </a:path>
                    </a:pathLst>
                  </a:custGeom>
                  <a:solidFill>
                    <a:srgbClr val="1E407C"/>
                  </a:solidFill>
                  <a:ln>
                    <a:noFill/>
                  </a:ln>
                </xdr:spPr>
                <xdr:txBody>
                  <a:bodyPr spcFirstLastPara="1" wrap="square" lIns="91425" tIns="45700" rIns="91425" bIns="45700" anchor="t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100"/>
                      <a:buFont typeface="Arial"/>
                      <a:buNone/>
                    </a:pPr>
                    <a:endParaRPr sz="1100"/>
                  </a:p>
                </xdr:txBody>
              </xdr:sp>
            </xdr:grpSp>
            <xdr:sp macro="" textlink="">
              <xdr:nvSpPr>
                <xdr:cNvPr id="5328" name="Shape 4308">
                  <a:extLst>
                    <a:ext uri="{FF2B5EF4-FFF2-40B4-BE49-F238E27FC236}">
                      <a16:creationId xmlns:a16="http://schemas.microsoft.com/office/drawing/2014/main" id="{00000000-0008-0000-0B00-0000D0140000}"/>
                    </a:ext>
                  </a:extLst>
                </xdr:cNvPr>
                <xdr:cNvSpPr/>
              </xdr:nvSpPr>
              <xdr:spPr>
                <a:xfrm>
                  <a:off x="363" y="47"/>
                  <a:ext cx="216" cy="490"/>
                </a:xfrm>
                <a:custGeom>
                  <a:avLst/>
                  <a:gdLst/>
                  <a:ahLst/>
                  <a:cxnLst/>
                  <a:rect l="l" t="t" r="r" b="b"/>
                  <a:pathLst>
                    <a:path w="216" h="490" extrusionOk="0">
                      <a:moveTo>
                        <a:pt x="207" y="0"/>
                      </a:moveTo>
                      <a:lnTo>
                        <a:pt x="0" y="0"/>
                      </a:lnTo>
                      <a:lnTo>
                        <a:pt x="0" y="490"/>
                      </a:lnTo>
                      <a:lnTo>
                        <a:pt x="215" y="490"/>
                      </a:lnTo>
                      <a:lnTo>
                        <a:pt x="215" y="391"/>
                      </a:lnTo>
                      <a:lnTo>
                        <a:pt x="124" y="391"/>
                      </a:lnTo>
                      <a:lnTo>
                        <a:pt x="124" y="284"/>
                      </a:lnTo>
                      <a:lnTo>
                        <a:pt x="202" y="284"/>
                      </a:lnTo>
                      <a:lnTo>
                        <a:pt x="202" y="191"/>
                      </a:lnTo>
                      <a:lnTo>
                        <a:pt x="124" y="191"/>
                      </a:lnTo>
                      <a:lnTo>
                        <a:pt x="124" y="98"/>
                      </a:lnTo>
                      <a:lnTo>
                        <a:pt x="207" y="98"/>
                      </a:lnTo>
                      <a:lnTo>
                        <a:pt x="207" y="0"/>
                      </a:lnTo>
                    </a:path>
                  </a:pathLst>
                </a:custGeom>
                <a:solidFill>
                  <a:srgbClr val="1E407C"/>
                </a:solidFill>
                <a:ln>
                  <a:noFill/>
                </a:ln>
              </xdr:spPr>
              <xdr:txBody>
                <a:bodyPr spcFirstLastPara="1"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endParaRPr sz="1100"/>
                </a:p>
              </xdr:txBody>
            </xdr:sp>
            <xdr:sp macro="" textlink="">
              <xdr:nvSpPr>
                <xdr:cNvPr id="5329" name="Shape 4309">
                  <a:extLst>
                    <a:ext uri="{FF2B5EF4-FFF2-40B4-BE49-F238E27FC236}">
                      <a16:creationId xmlns:a16="http://schemas.microsoft.com/office/drawing/2014/main" id="{00000000-0008-0000-0B00-0000D1140000}"/>
                    </a:ext>
                  </a:extLst>
                </xdr:cNvPr>
                <xdr:cNvSpPr/>
              </xdr:nvSpPr>
              <xdr:spPr>
                <a:xfrm>
                  <a:off x="426" y="237"/>
                  <a:ext cx="181" cy="100"/>
                </a:xfrm>
                <a:prstGeom prst="rect">
                  <a:avLst/>
                </a:prstGeom>
                <a:solidFill>
                  <a:srgbClr val="FEDC00"/>
                </a:solidFill>
                <a:ln>
                  <a:noFill/>
                </a:ln>
              </xdr:spPr>
              <xdr:txBody>
                <a:bodyPr spcFirstLastPara="1"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endParaRPr sz="1100"/>
                </a:p>
              </xdr:txBody>
            </xdr:sp>
            <xdr:sp macro="" textlink="">
              <xdr:nvSpPr>
                <xdr:cNvPr id="5330" name="Shape 4310">
                  <a:extLst>
                    <a:ext uri="{FF2B5EF4-FFF2-40B4-BE49-F238E27FC236}">
                      <a16:creationId xmlns:a16="http://schemas.microsoft.com/office/drawing/2014/main" id="{00000000-0008-0000-0B00-0000D2140000}"/>
                    </a:ext>
                  </a:extLst>
                </xdr:cNvPr>
                <xdr:cNvSpPr/>
              </xdr:nvSpPr>
              <xdr:spPr>
                <a:xfrm>
                  <a:off x="426" y="436"/>
                  <a:ext cx="181" cy="100"/>
                </a:xfrm>
                <a:prstGeom prst="rect">
                  <a:avLst/>
                </a:prstGeom>
                <a:solidFill>
                  <a:srgbClr val="0F91D0"/>
                </a:solidFill>
                <a:ln>
                  <a:noFill/>
                </a:ln>
              </xdr:spPr>
              <xdr:txBody>
                <a:bodyPr spcFirstLastPara="1"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endParaRPr sz="1100"/>
                </a:p>
              </xdr:txBody>
            </xdr:sp>
            <xdr:sp macro="" textlink="">
              <xdr:nvSpPr>
                <xdr:cNvPr id="5331" name="Shape 4311">
                  <a:extLst>
                    <a:ext uri="{FF2B5EF4-FFF2-40B4-BE49-F238E27FC236}">
                      <a16:creationId xmlns:a16="http://schemas.microsoft.com/office/drawing/2014/main" id="{00000000-0008-0000-0B00-0000D3140000}"/>
                    </a:ext>
                  </a:extLst>
                </xdr:cNvPr>
                <xdr:cNvSpPr/>
              </xdr:nvSpPr>
              <xdr:spPr>
                <a:xfrm>
                  <a:off x="426" y="47"/>
                  <a:ext cx="181" cy="100"/>
                </a:xfrm>
                <a:prstGeom prst="rect">
                  <a:avLst/>
                </a:prstGeom>
                <a:solidFill>
                  <a:srgbClr val="E01F26"/>
                </a:solidFill>
                <a:ln>
                  <a:noFill/>
                </a:ln>
              </xdr:spPr>
              <xdr:txBody>
                <a:bodyPr spcFirstLastPara="1"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endParaRPr sz="1100"/>
                </a:p>
              </xdr:txBody>
            </xdr:sp>
            <xdr:sp macro="" textlink="">
              <xdr:nvSpPr>
                <xdr:cNvPr id="5332" name="Shape 4312">
                  <a:extLst>
                    <a:ext uri="{FF2B5EF4-FFF2-40B4-BE49-F238E27FC236}">
                      <a16:creationId xmlns:a16="http://schemas.microsoft.com/office/drawing/2014/main" id="{00000000-0008-0000-0B00-0000D4140000}"/>
                    </a:ext>
                  </a:extLst>
                </xdr:cNvPr>
                <xdr:cNvSpPr/>
              </xdr:nvSpPr>
              <xdr:spPr>
                <a:xfrm>
                  <a:off x="636" y="37"/>
                  <a:ext cx="284" cy="510"/>
                </a:xfrm>
                <a:custGeom>
                  <a:avLst/>
                  <a:gdLst/>
                  <a:ahLst/>
                  <a:cxnLst/>
                  <a:rect l="l" t="t" r="r" b="b"/>
                  <a:pathLst>
                    <a:path w="284" h="510" extrusionOk="0">
                      <a:moveTo>
                        <a:pt x="142" y="0"/>
                      </a:moveTo>
                      <a:lnTo>
                        <a:pt x="123" y="1"/>
                      </a:lnTo>
                      <a:lnTo>
                        <a:pt x="104" y="4"/>
                      </a:lnTo>
                      <a:lnTo>
                        <a:pt x="85" y="9"/>
                      </a:lnTo>
                      <a:lnTo>
                        <a:pt x="64" y="18"/>
                      </a:lnTo>
                      <a:lnTo>
                        <a:pt x="48" y="28"/>
                      </a:lnTo>
                      <a:lnTo>
                        <a:pt x="34" y="41"/>
                      </a:lnTo>
                      <a:lnTo>
                        <a:pt x="20" y="59"/>
                      </a:lnTo>
                      <a:lnTo>
                        <a:pt x="12" y="74"/>
                      </a:lnTo>
                      <a:lnTo>
                        <a:pt x="6" y="93"/>
                      </a:lnTo>
                      <a:lnTo>
                        <a:pt x="1" y="118"/>
                      </a:lnTo>
                      <a:lnTo>
                        <a:pt x="0" y="136"/>
                      </a:lnTo>
                      <a:lnTo>
                        <a:pt x="0" y="158"/>
                      </a:lnTo>
                      <a:lnTo>
                        <a:pt x="0" y="332"/>
                      </a:lnTo>
                      <a:lnTo>
                        <a:pt x="0" y="354"/>
                      </a:lnTo>
                      <a:lnTo>
                        <a:pt x="1" y="374"/>
                      </a:lnTo>
                      <a:lnTo>
                        <a:pt x="4" y="394"/>
                      </a:lnTo>
                      <a:lnTo>
                        <a:pt x="7" y="412"/>
                      </a:lnTo>
                      <a:lnTo>
                        <a:pt x="12" y="431"/>
                      </a:lnTo>
                      <a:lnTo>
                        <a:pt x="18" y="450"/>
                      </a:lnTo>
                      <a:lnTo>
                        <a:pt x="29" y="466"/>
                      </a:lnTo>
                      <a:lnTo>
                        <a:pt x="44" y="480"/>
                      </a:lnTo>
                      <a:lnTo>
                        <a:pt x="64" y="493"/>
                      </a:lnTo>
                      <a:lnTo>
                        <a:pt x="79" y="499"/>
                      </a:lnTo>
                      <a:lnTo>
                        <a:pt x="96" y="504"/>
                      </a:lnTo>
                      <a:lnTo>
                        <a:pt x="115" y="507"/>
                      </a:lnTo>
                      <a:lnTo>
                        <a:pt x="138" y="509"/>
                      </a:lnTo>
                      <a:lnTo>
                        <a:pt x="165" y="509"/>
                      </a:lnTo>
                      <a:lnTo>
                        <a:pt x="186" y="506"/>
                      </a:lnTo>
                      <a:lnTo>
                        <a:pt x="205" y="501"/>
                      </a:lnTo>
                      <a:lnTo>
                        <a:pt x="223" y="493"/>
                      </a:lnTo>
                      <a:lnTo>
                        <a:pt x="241" y="483"/>
                      </a:lnTo>
                      <a:lnTo>
                        <a:pt x="255" y="471"/>
                      </a:lnTo>
                      <a:lnTo>
                        <a:pt x="268" y="456"/>
                      </a:lnTo>
                      <a:lnTo>
                        <a:pt x="278" y="438"/>
                      </a:lnTo>
                      <a:lnTo>
                        <a:pt x="283" y="426"/>
                      </a:lnTo>
                      <a:lnTo>
                        <a:pt x="137" y="426"/>
                      </a:lnTo>
                      <a:lnTo>
                        <a:pt x="131" y="423"/>
                      </a:lnTo>
                      <a:lnTo>
                        <a:pt x="127" y="412"/>
                      </a:lnTo>
                      <a:lnTo>
                        <a:pt x="125" y="395"/>
                      </a:lnTo>
                      <a:lnTo>
                        <a:pt x="124" y="374"/>
                      </a:lnTo>
                      <a:lnTo>
                        <a:pt x="124" y="130"/>
                      </a:lnTo>
                      <a:lnTo>
                        <a:pt x="125" y="108"/>
                      </a:lnTo>
                      <a:lnTo>
                        <a:pt x="128" y="94"/>
                      </a:lnTo>
                      <a:lnTo>
                        <a:pt x="131" y="86"/>
                      </a:lnTo>
                      <a:lnTo>
                        <a:pt x="137" y="83"/>
                      </a:lnTo>
                      <a:lnTo>
                        <a:pt x="284" y="83"/>
                      </a:lnTo>
                      <a:lnTo>
                        <a:pt x="281" y="72"/>
                      </a:lnTo>
                      <a:lnTo>
                        <a:pt x="273" y="57"/>
                      </a:lnTo>
                      <a:lnTo>
                        <a:pt x="262" y="43"/>
                      </a:lnTo>
                      <a:lnTo>
                        <a:pt x="245" y="29"/>
                      </a:lnTo>
                      <a:lnTo>
                        <a:pt x="223" y="15"/>
                      </a:lnTo>
                      <a:lnTo>
                        <a:pt x="206" y="8"/>
                      </a:lnTo>
                      <a:lnTo>
                        <a:pt x="187" y="3"/>
                      </a:lnTo>
                      <a:lnTo>
                        <a:pt x="166" y="0"/>
                      </a:lnTo>
                      <a:lnTo>
                        <a:pt x="142" y="0"/>
                      </a:lnTo>
                    </a:path>
                  </a:pathLst>
                </a:custGeom>
                <a:solidFill>
                  <a:srgbClr val="1E407C"/>
                </a:solidFill>
                <a:ln>
                  <a:noFill/>
                </a:ln>
              </xdr:spPr>
              <xdr:txBody>
                <a:bodyPr spcFirstLastPara="1"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endParaRPr sz="1100"/>
                </a:p>
              </xdr:txBody>
            </xdr:sp>
            <xdr:sp macro="" textlink="">
              <xdr:nvSpPr>
                <xdr:cNvPr id="5333" name="Shape 4313">
                  <a:extLst>
                    <a:ext uri="{FF2B5EF4-FFF2-40B4-BE49-F238E27FC236}">
                      <a16:creationId xmlns:a16="http://schemas.microsoft.com/office/drawing/2014/main" id="{00000000-0008-0000-0B00-0000D5140000}"/>
                    </a:ext>
                  </a:extLst>
                </xdr:cNvPr>
                <xdr:cNvSpPr/>
              </xdr:nvSpPr>
              <xdr:spPr>
                <a:xfrm>
                  <a:off x="792" y="369"/>
                  <a:ext cx="138" cy="95"/>
                </a:xfrm>
                <a:custGeom>
                  <a:avLst/>
                  <a:gdLst/>
                  <a:ahLst/>
                  <a:cxnLst/>
                  <a:rect l="l" t="t" r="r" b="b"/>
                  <a:pathLst>
                    <a:path w="138" h="95" extrusionOk="0">
                      <a:moveTo>
                        <a:pt x="137" y="0"/>
                      </a:moveTo>
                      <a:lnTo>
                        <a:pt x="13" y="0"/>
                      </a:lnTo>
                      <a:lnTo>
                        <a:pt x="12" y="49"/>
                      </a:lnTo>
                      <a:lnTo>
                        <a:pt x="11" y="71"/>
                      </a:lnTo>
                      <a:lnTo>
                        <a:pt x="8" y="84"/>
                      </a:lnTo>
                      <a:lnTo>
                        <a:pt x="6" y="91"/>
                      </a:lnTo>
                      <a:lnTo>
                        <a:pt x="0" y="95"/>
                      </a:lnTo>
                      <a:lnTo>
                        <a:pt x="126" y="95"/>
                      </a:lnTo>
                      <a:lnTo>
                        <a:pt x="130" y="85"/>
                      </a:lnTo>
                      <a:lnTo>
                        <a:pt x="133" y="69"/>
                      </a:lnTo>
                      <a:lnTo>
                        <a:pt x="135" y="49"/>
                      </a:lnTo>
                      <a:lnTo>
                        <a:pt x="136" y="26"/>
                      </a:lnTo>
                      <a:lnTo>
                        <a:pt x="137" y="0"/>
                      </a:lnTo>
                    </a:path>
                  </a:pathLst>
                </a:custGeom>
                <a:solidFill>
                  <a:srgbClr val="1E407C"/>
                </a:solidFill>
                <a:ln>
                  <a:noFill/>
                </a:ln>
              </xdr:spPr>
              <xdr:txBody>
                <a:bodyPr spcFirstLastPara="1"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endParaRPr sz="1100"/>
                </a:p>
              </xdr:txBody>
            </xdr:sp>
            <xdr:sp macro="" textlink="">
              <xdr:nvSpPr>
                <xdr:cNvPr id="5334" name="Shape 4314">
                  <a:extLst>
                    <a:ext uri="{FF2B5EF4-FFF2-40B4-BE49-F238E27FC236}">
                      <a16:creationId xmlns:a16="http://schemas.microsoft.com/office/drawing/2014/main" id="{00000000-0008-0000-0B00-0000D6140000}"/>
                    </a:ext>
                  </a:extLst>
                </xdr:cNvPr>
                <xdr:cNvSpPr/>
              </xdr:nvSpPr>
              <xdr:spPr>
                <a:xfrm>
                  <a:off x="793" y="120"/>
                  <a:ext cx="137" cy="103"/>
                </a:xfrm>
                <a:custGeom>
                  <a:avLst/>
                  <a:gdLst/>
                  <a:ahLst/>
                  <a:cxnLst/>
                  <a:rect l="l" t="t" r="r" b="b"/>
                  <a:pathLst>
                    <a:path w="137" h="103" extrusionOk="0">
                      <a:moveTo>
                        <a:pt x="127" y="0"/>
                      </a:moveTo>
                      <a:lnTo>
                        <a:pt x="0" y="0"/>
                      </a:lnTo>
                      <a:lnTo>
                        <a:pt x="5" y="3"/>
                      </a:lnTo>
                      <a:lnTo>
                        <a:pt x="9" y="12"/>
                      </a:lnTo>
                      <a:lnTo>
                        <a:pt x="11" y="28"/>
                      </a:lnTo>
                      <a:lnTo>
                        <a:pt x="12" y="53"/>
                      </a:lnTo>
                      <a:lnTo>
                        <a:pt x="12" y="102"/>
                      </a:lnTo>
                      <a:lnTo>
                        <a:pt x="136" y="102"/>
                      </a:lnTo>
                      <a:lnTo>
                        <a:pt x="136" y="86"/>
                      </a:lnTo>
                      <a:lnTo>
                        <a:pt x="136" y="62"/>
                      </a:lnTo>
                      <a:lnTo>
                        <a:pt x="134" y="41"/>
                      </a:lnTo>
                      <a:lnTo>
                        <a:pt x="132" y="21"/>
                      </a:lnTo>
                      <a:lnTo>
                        <a:pt x="128" y="4"/>
                      </a:lnTo>
                      <a:lnTo>
                        <a:pt x="127" y="0"/>
                      </a:lnTo>
                    </a:path>
                  </a:pathLst>
                </a:custGeom>
                <a:solidFill>
                  <a:srgbClr val="1E407C"/>
                </a:solidFill>
                <a:ln>
                  <a:noFill/>
                </a:ln>
              </xdr:spPr>
              <xdr:txBody>
                <a:bodyPr spcFirstLastPara="1"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endParaRPr sz="1100"/>
                </a:p>
              </xdr:txBody>
            </xdr:sp>
          </xdr:grpSp>
        </xdr:grpSp>
      </xdr:grpSp>
    </xdr:grpSp>
    <xdr:clientData fLocksWithSheet="0"/>
  </xdr:oneCellAnchor>
  <xdr:oneCellAnchor>
    <xdr:from>
      <xdr:col>42</xdr:col>
      <xdr:colOff>0</xdr:colOff>
      <xdr:row>124</xdr:row>
      <xdr:rowOff>28575</xdr:rowOff>
    </xdr:from>
    <xdr:ext cx="438150" cy="352425"/>
    <xdr:sp macro="" textlink="">
      <xdr:nvSpPr>
        <xdr:cNvPr id="5335" name="Shape 1997">
          <a:extLst>
            <a:ext uri="{FF2B5EF4-FFF2-40B4-BE49-F238E27FC236}">
              <a16:creationId xmlns:a16="http://schemas.microsoft.com/office/drawing/2014/main" id="{00000000-0008-0000-0B00-0000D714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124</xdr:row>
      <xdr:rowOff>28575</xdr:rowOff>
    </xdr:from>
    <xdr:ext cx="438150" cy="352425"/>
    <xdr:sp macro="" textlink="">
      <xdr:nvSpPr>
        <xdr:cNvPr id="5336" name="Shape 1997">
          <a:extLst>
            <a:ext uri="{FF2B5EF4-FFF2-40B4-BE49-F238E27FC236}">
              <a16:creationId xmlns:a16="http://schemas.microsoft.com/office/drawing/2014/main" id="{00000000-0008-0000-0B00-0000D814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337" name="Shape 2">
          <a:extLst>
            <a:ext uri="{FF2B5EF4-FFF2-40B4-BE49-F238E27FC236}">
              <a16:creationId xmlns:a16="http://schemas.microsoft.com/office/drawing/2014/main" id="{00000000-0008-0000-0B00-0000D914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338" name="Shape 4315">
            <a:extLst>
              <a:ext uri="{FF2B5EF4-FFF2-40B4-BE49-F238E27FC236}">
                <a16:creationId xmlns:a16="http://schemas.microsoft.com/office/drawing/2014/main" id="{00000000-0008-0000-0B00-0000DA1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339" name="Shape 6">
              <a:extLst>
                <a:ext uri="{FF2B5EF4-FFF2-40B4-BE49-F238E27FC236}">
                  <a16:creationId xmlns:a16="http://schemas.microsoft.com/office/drawing/2014/main" id="{00000000-0008-0000-0B00-0000DB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340" name="Shape 4316">
              <a:extLst>
                <a:ext uri="{FF2B5EF4-FFF2-40B4-BE49-F238E27FC236}">
                  <a16:creationId xmlns:a16="http://schemas.microsoft.com/office/drawing/2014/main" id="{00000000-0008-0000-0B00-0000DC1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341" name="Shape 4317">
                <a:extLst>
                  <a:ext uri="{FF2B5EF4-FFF2-40B4-BE49-F238E27FC236}">
                    <a16:creationId xmlns:a16="http://schemas.microsoft.com/office/drawing/2014/main" id="{00000000-0008-0000-0B00-0000DD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42" name="Shape 4318">
                <a:extLst>
                  <a:ext uri="{FF2B5EF4-FFF2-40B4-BE49-F238E27FC236}">
                    <a16:creationId xmlns:a16="http://schemas.microsoft.com/office/drawing/2014/main" id="{00000000-0008-0000-0B00-0000DE1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343" name="Shape 4319">
                  <a:extLst>
                    <a:ext uri="{FF2B5EF4-FFF2-40B4-BE49-F238E27FC236}">
                      <a16:creationId xmlns:a16="http://schemas.microsoft.com/office/drawing/2014/main" id="{00000000-0008-0000-0B00-0000DF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344" name="Shape 4320">
                  <a:extLst>
                    <a:ext uri="{FF2B5EF4-FFF2-40B4-BE49-F238E27FC236}">
                      <a16:creationId xmlns:a16="http://schemas.microsoft.com/office/drawing/2014/main" id="{00000000-0008-0000-0B00-0000E0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45" name="Shape 4321">
                  <a:extLst>
                    <a:ext uri="{FF2B5EF4-FFF2-40B4-BE49-F238E27FC236}">
                      <a16:creationId xmlns:a16="http://schemas.microsoft.com/office/drawing/2014/main" id="{00000000-0008-0000-0B00-0000E1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46" name="Shape 4322">
                  <a:extLst>
                    <a:ext uri="{FF2B5EF4-FFF2-40B4-BE49-F238E27FC236}">
                      <a16:creationId xmlns:a16="http://schemas.microsoft.com/office/drawing/2014/main" id="{00000000-0008-0000-0B00-0000E2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47" name="Shape 4323">
                  <a:extLst>
                    <a:ext uri="{FF2B5EF4-FFF2-40B4-BE49-F238E27FC236}">
                      <a16:creationId xmlns:a16="http://schemas.microsoft.com/office/drawing/2014/main" id="{00000000-0008-0000-0B00-0000E3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48" name="Shape 4324">
                  <a:extLst>
                    <a:ext uri="{FF2B5EF4-FFF2-40B4-BE49-F238E27FC236}">
                      <a16:creationId xmlns:a16="http://schemas.microsoft.com/office/drawing/2014/main" id="{00000000-0008-0000-0B00-0000E4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49" name="Shape 4325">
                  <a:extLst>
                    <a:ext uri="{FF2B5EF4-FFF2-40B4-BE49-F238E27FC236}">
                      <a16:creationId xmlns:a16="http://schemas.microsoft.com/office/drawing/2014/main" id="{00000000-0008-0000-0B00-0000E5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350" name="Shape 2">
          <a:extLst>
            <a:ext uri="{FF2B5EF4-FFF2-40B4-BE49-F238E27FC236}">
              <a16:creationId xmlns:a16="http://schemas.microsoft.com/office/drawing/2014/main" id="{00000000-0008-0000-0B00-0000E614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351" name="Shape 4326">
            <a:extLst>
              <a:ext uri="{FF2B5EF4-FFF2-40B4-BE49-F238E27FC236}">
                <a16:creationId xmlns:a16="http://schemas.microsoft.com/office/drawing/2014/main" id="{00000000-0008-0000-0B00-0000E71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352" name="Shape 6">
              <a:extLst>
                <a:ext uri="{FF2B5EF4-FFF2-40B4-BE49-F238E27FC236}">
                  <a16:creationId xmlns:a16="http://schemas.microsoft.com/office/drawing/2014/main" id="{00000000-0008-0000-0B00-0000E8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353" name="Shape 4327">
              <a:extLst>
                <a:ext uri="{FF2B5EF4-FFF2-40B4-BE49-F238E27FC236}">
                  <a16:creationId xmlns:a16="http://schemas.microsoft.com/office/drawing/2014/main" id="{00000000-0008-0000-0B00-0000E91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354" name="Shape 4328">
                <a:extLst>
                  <a:ext uri="{FF2B5EF4-FFF2-40B4-BE49-F238E27FC236}">
                    <a16:creationId xmlns:a16="http://schemas.microsoft.com/office/drawing/2014/main" id="{00000000-0008-0000-0B00-0000EA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55" name="Shape 4329">
                <a:extLst>
                  <a:ext uri="{FF2B5EF4-FFF2-40B4-BE49-F238E27FC236}">
                    <a16:creationId xmlns:a16="http://schemas.microsoft.com/office/drawing/2014/main" id="{00000000-0008-0000-0B00-0000EB1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5356" name="Shape 4330">
                  <a:extLst>
                    <a:ext uri="{FF2B5EF4-FFF2-40B4-BE49-F238E27FC236}">
                      <a16:creationId xmlns:a16="http://schemas.microsoft.com/office/drawing/2014/main" id="{00000000-0008-0000-0B00-0000EC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357" name="Shape 4331">
                  <a:extLst>
                    <a:ext uri="{FF2B5EF4-FFF2-40B4-BE49-F238E27FC236}">
                      <a16:creationId xmlns:a16="http://schemas.microsoft.com/office/drawing/2014/main" id="{00000000-0008-0000-0B00-0000ED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58" name="Shape 4332">
                  <a:extLst>
                    <a:ext uri="{FF2B5EF4-FFF2-40B4-BE49-F238E27FC236}">
                      <a16:creationId xmlns:a16="http://schemas.microsoft.com/office/drawing/2014/main" id="{00000000-0008-0000-0B00-0000EE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59" name="Shape 4333">
                  <a:extLst>
                    <a:ext uri="{FF2B5EF4-FFF2-40B4-BE49-F238E27FC236}">
                      <a16:creationId xmlns:a16="http://schemas.microsoft.com/office/drawing/2014/main" id="{00000000-0008-0000-0B00-0000EF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60" name="Shape 4334">
                  <a:extLst>
                    <a:ext uri="{FF2B5EF4-FFF2-40B4-BE49-F238E27FC236}">
                      <a16:creationId xmlns:a16="http://schemas.microsoft.com/office/drawing/2014/main" id="{00000000-0008-0000-0B00-0000F0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61" name="Shape 4335">
                  <a:extLst>
                    <a:ext uri="{FF2B5EF4-FFF2-40B4-BE49-F238E27FC236}">
                      <a16:creationId xmlns:a16="http://schemas.microsoft.com/office/drawing/2014/main" id="{00000000-0008-0000-0B00-0000F1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62" name="Shape 4336">
                  <a:extLst>
                    <a:ext uri="{FF2B5EF4-FFF2-40B4-BE49-F238E27FC236}">
                      <a16:creationId xmlns:a16="http://schemas.microsoft.com/office/drawing/2014/main" id="{00000000-0008-0000-0B00-0000F2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61925"/>
    <xdr:grpSp>
      <xdr:nvGrpSpPr>
        <xdr:cNvPr id="5363" name="Shape 2">
          <a:extLst>
            <a:ext uri="{FF2B5EF4-FFF2-40B4-BE49-F238E27FC236}">
              <a16:creationId xmlns:a16="http://schemas.microsoft.com/office/drawing/2014/main" id="{00000000-0008-0000-0B00-0000F3140000}"/>
            </a:ext>
          </a:extLst>
        </xdr:cNvPr>
        <xdr:cNvGrpSpPr/>
      </xdr:nvGrpSpPr>
      <xdr:grpSpPr>
        <a:xfrm>
          <a:off x="2466975" y="29994225"/>
          <a:ext cx="0" cy="161925"/>
          <a:chOff x="5346000" y="3699038"/>
          <a:chExt cx="0" cy="161925"/>
        </a:xfrm>
      </xdr:grpSpPr>
      <xdr:grpSp>
        <xdr:nvGrpSpPr>
          <xdr:cNvPr id="5364" name="Shape 4337">
            <a:extLst>
              <a:ext uri="{FF2B5EF4-FFF2-40B4-BE49-F238E27FC236}">
                <a16:creationId xmlns:a16="http://schemas.microsoft.com/office/drawing/2014/main" id="{00000000-0008-0000-0B00-0000F41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365" name="Shape 6">
              <a:extLst>
                <a:ext uri="{FF2B5EF4-FFF2-40B4-BE49-F238E27FC236}">
                  <a16:creationId xmlns:a16="http://schemas.microsoft.com/office/drawing/2014/main" id="{00000000-0008-0000-0B00-0000F5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366" name="Shape 4338">
              <a:extLst>
                <a:ext uri="{FF2B5EF4-FFF2-40B4-BE49-F238E27FC236}">
                  <a16:creationId xmlns:a16="http://schemas.microsoft.com/office/drawing/2014/main" id="{00000000-0008-0000-0B00-0000F61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367" name="Shape 4339">
                <a:extLst>
                  <a:ext uri="{FF2B5EF4-FFF2-40B4-BE49-F238E27FC236}">
                    <a16:creationId xmlns:a16="http://schemas.microsoft.com/office/drawing/2014/main" id="{00000000-0008-0000-0B00-0000F7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68" name="Shape 4340">
                <a:extLst>
                  <a:ext uri="{FF2B5EF4-FFF2-40B4-BE49-F238E27FC236}">
                    <a16:creationId xmlns:a16="http://schemas.microsoft.com/office/drawing/2014/main" id="{00000000-0008-0000-0B00-0000F81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5369" name="Shape 4341">
                  <a:extLst>
                    <a:ext uri="{FF2B5EF4-FFF2-40B4-BE49-F238E27FC236}">
                      <a16:creationId xmlns:a16="http://schemas.microsoft.com/office/drawing/2014/main" id="{00000000-0008-0000-0B00-0000F9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370" name="Shape 4342">
                  <a:extLst>
                    <a:ext uri="{FF2B5EF4-FFF2-40B4-BE49-F238E27FC236}">
                      <a16:creationId xmlns:a16="http://schemas.microsoft.com/office/drawing/2014/main" id="{00000000-0008-0000-0B00-0000FA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71" name="Shape 4343">
                  <a:extLst>
                    <a:ext uri="{FF2B5EF4-FFF2-40B4-BE49-F238E27FC236}">
                      <a16:creationId xmlns:a16="http://schemas.microsoft.com/office/drawing/2014/main" id="{00000000-0008-0000-0B00-0000FB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72" name="Shape 4344">
                  <a:extLst>
                    <a:ext uri="{FF2B5EF4-FFF2-40B4-BE49-F238E27FC236}">
                      <a16:creationId xmlns:a16="http://schemas.microsoft.com/office/drawing/2014/main" id="{00000000-0008-0000-0B00-0000FC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73" name="Shape 4345">
                  <a:extLst>
                    <a:ext uri="{FF2B5EF4-FFF2-40B4-BE49-F238E27FC236}">
                      <a16:creationId xmlns:a16="http://schemas.microsoft.com/office/drawing/2014/main" id="{00000000-0008-0000-0B00-0000FD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74" name="Shape 4346">
                  <a:extLst>
                    <a:ext uri="{FF2B5EF4-FFF2-40B4-BE49-F238E27FC236}">
                      <a16:creationId xmlns:a16="http://schemas.microsoft.com/office/drawing/2014/main" id="{00000000-0008-0000-0B00-0000FE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75" name="Shape 4347">
                  <a:extLst>
                    <a:ext uri="{FF2B5EF4-FFF2-40B4-BE49-F238E27FC236}">
                      <a16:creationId xmlns:a16="http://schemas.microsoft.com/office/drawing/2014/main" id="{00000000-0008-0000-0B00-0000FF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71450"/>
    <xdr:grpSp>
      <xdr:nvGrpSpPr>
        <xdr:cNvPr id="5376" name="Shape 2">
          <a:extLst>
            <a:ext uri="{FF2B5EF4-FFF2-40B4-BE49-F238E27FC236}">
              <a16:creationId xmlns:a16="http://schemas.microsoft.com/office/drawing/2014/main" id="{00000000-0008-0000-0B00-000000150000}"/>
            </a:ext>
          </a:extLst>
        </xdr:cNvPr>
        <xdr:cNvGrpSpPr/>
      </xdr:nvGrpSpPr>
      <xdr:grpSpPr>
        <a:xfrm>
          <a:off x="2466975" y="29994225"/>
          <a:ext cx="0" cy="171450"/>
          <a:chOff x="5346000" y="3694275"/>
          <a:chExt cx="0" cy="171450"/>
        </a:xfrm>
      </xdr:grpSpPr>
      <xdr:grpSp>
        <xdr:nvGrpSpPr>
          <xdr:cNvPr id="5377" name="Shape 4348">
            <a:extLst>
              <a:ext uri="{FF2B5EF4-FFF2-40B4-BE49-F238E27FC236}">
                <a16:creationId xmlns:a16="http://schemas.microsoft.com/office/drawing/2014/main" id="{00000000-0008-0000-0B00-00000115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5378" name="Shape 6">
              <a:extLst>
                <a:ext uri="{FF2B5EF4-FFF2-40B4-BE49-F238E27FC236}">
                  <a16:creationId xmlns:a16="http://schemas.microsoft.com/office/drawing/2014/main" id="{00000000-0008-0000-0B00-00000215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379" name="Shape 4349">
              <a:extLst>
                <a:ext uri="{FF2B5EF4-FFF2-40B4-BE49-F238E27FC236}">
                  <a16:creationId xmlns:a16="http://schemas.microsoft.com/office/drawing/2014/main" id="{00000000-0008-0000-0B00-00000315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5380" name="Shape 4350">
                <a:extLst>
                  <a:ext uri="{FF2B5EF4-FFF2-40B4-BE49-F238E27FC236}">
                    <a16:creationId xmlns:a16="http://schemas.microsoft.com/office/drawing/2014/main" id="{00000000-0008-0000-0B00-00000415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81" name="Shape 4351">
                <a:extLst>
                  <a:ext uri="{FF2B5EF4-FFF2-40B4-BE49-F238E27FC236}">
                    <a16:creationId xmlns:a16="http://schemas.microsoft.com/office/drawing/2014/main" id="{00000000-0008-0000-0B00-00000515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5382" name="Shape 4352">
                  <a:extLst>
                    <a:ext uri="{FF2B5EF4-FFF2-40B4-BE49-F238E27FC236}">
                      <a16:creationId xmlns:a16="http://schemas.microsoft.com/office/drawing/2014/main" id="{00000000-0008-0000-0B00-000006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383" name="Shape 4353">
                  <a:extLst>
                    <a:ext uri="{FF2B5EF4-FFF2-40B4-BE49-F238E27FC236}">
                      <a16:creationId xmlns:a16="http://schemas.microsoft.com/office/drawing/2014/main" id="{00000000-0008-0000-0B00-0000071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84" name="Shape 4354">
                  <a:extLst>
                    <a:ext uri="{FF2B5EF4-FFF2-40B4-BE49-F238E27FC236}">
                      <a16:creationId xmlns:a16="http://schemas.microsoft.com/office/drawing/2014/main" id="{00000000-0008-0000-0B00-0000081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85" name="Shape 4355">
                  <a:extLst>
                    <a:ext uri="{FF2B5EF4-FFF2-40B4-BE49-F238E27FC236}">
                      <a16:creationId xmlns:a16="http://schemas.microsoft.com/office/drawing/2014/main" id="{00000000-0008-0000-0B00-0000091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86" name="Shape 4356">
                  <a:extLst>
                    <a:ext uri="{FF2B5EF4-FFF2-40B4-BE49-F238E27FC236}">
                      <a16:creationId xmlns:a16="http://schemas.microsoft.com/office/drawing/2014/main" id="{00000000-0008-0000-0B00-00000A1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87" name="Shape 4357">
                  <a:extLst>
                    <a:ext uri="{FF2B5EF4-FFF2-40B4-BE49-F238E27FC236}">
                      <a16:creationId xmlns:a16="http://schemas.microsoft.com/office/drawing/2014/main" id="{00000000-0008-0000-0B00-00000B1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88" name="Shape 4358">
                  <a:extLst>
                    <a:ext uri="{FF2B5EF4-FFF2-40B4-BE49-F238E27FC236}">
                      <a16:creationId xmlns:a16="http://schemas.microsoft.com/office/drawing/2014/main" id="{00000000-0008-0000-0B00-00000C1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389" name="Shape 2">
          <a:extLst>
            <a:ext uri="{FF2B5EF4-FFF2-40B4-BE49-F238E27FC236}">
              <a16:creationId xmlns:a16="http://schemas.microsoft.com/office/drawing/2014/main" id="{00000000-0008-0000-0B00-00000D1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390" name="Shape 4359">
            <a:extLst>
              <a:ext uri="{FF2B5EF4-FFF2-40B4-BE49-F238E27FC236}">
                <a16:creationId xmlns:a16="http://schemas.microsoft.com/office/drawing/2014/main" id="{00000000-0008-0000-0B00-00000E1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391" name="Shape 6">
              <a:extLst>
                <a:ext uri="{FF2B5EF4-FFF2-40B4-BE49-F238E27FC236}">
                  <a16:creationId xmlns:a16="http://schemas.microsoft.com/office/drawing/2014/main" id="{00000000-0008-0000-0B00-00000F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392" name="Shape 4360">
              <a:extLst>
                <a:ext uri="{FF2B5EF4-FFF2-40B4-BE49-F238E27FC236}">
                  <a16:creationId xmlns:a16="http://schemas.microsoft.com/office/drawing/2014/main" id="{00000000-0008-0000-0B00-0000101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393" name="Shape 4361">
                <a:extLst>
                  <a:ext uri="{FF2B5EF4-FFF2-40B4-BE49-F238E27FC236}">
                    <a16:creationId xmlns:a16="http://schemas.microsoft.com/office/drawing/2014/main" id="{00000000-0008-0000-0B00-000011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94" name="Shape 4362">
                <a:extLst>
                  <a:ext uri="{FF2B5EF4-FFF2-40B4-BE49-F238E27FC236}">
                    <a16:creationId xmlns:a16="http://schemas.microsoft.com/office/drawing/2014/main" id="{00000000-0008-0000-0B00-0000121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395" name="Shape 4363">
                  <a:extLst>
                    <a:ext uri="{FF2B5EF4-FFF2-40B4-BE49-F238E27FC236}">
                      <a16:creationId xmlns:a16="http://schemas.microsoft.com/office/drawing/2014/main" id="{00000000-0008-0000-0B00-000013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396" name="Shape 4364">
                  <a:extLst>
                    <a:ext uri="{FF2B5EF4-FFF2-40B4-BE49-F238E27FC236}">
                      <a16:creationId xmlns:a16="http://schemas.microsoft.com/office/drawing/2014/main" id="{00000000-0008-0000-0B00-000014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97" name="Shape 4365">
                  <a:extLst>
                    <a:ext uri="{FF2B5EF4-FFF2-40B4-BE49-F238E27FC236}">
                      <a16:creationId xmlns:a16="http://schemas.microsoft.com/office/drawing/2014/main" id="{00000000-0008-0000-0B00-000015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98" name="Shape 4366">
                  <a:extLst>
                    <a:ext uri="{FF2B5EF4-FFF2-40B4-BE49-F238E27FC236}">
                      <a16:creationId xmlns:a16="http://schemas.microsoft.com/office/drawing/2014/main" id="{00000000-0008-0000-0B00-000016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99" name="Shape 4367">
                  <a:extLst>
                    <a:ext uri="{FF2B5EF4-FFF2-40B4-BE49-F238E27FC236}">
                      <a16:creationId xmlns:a16="http://schemas.microsoft.com/office/drawing/2014/main" id="{00000000-0008-0000-0B00-000017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00" name="Shape 4368">
                  <a:extLst>
                    <a:ext uri="{FF2B5EF4-FFF2-40B4-BE49-F238E27FC236}">
                      <a16:creationId xmlns:a16="http://schemas.microsoft.com/office/drawing/2014/main" id="{00000000-0008-0000-0B00-000018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01" name="Shape 4369">
                  <a:extLst>
                    <a:ext uri="{FF2B5EF4-FFF2-40B4-BE49-F238E27FC236}">
                      <a16:creationId xmlns:a16="http://schemas.microsoft.com/office/drawing/2014/main" id="{00000000-0008-0000-0B00-000019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402" name="Shape 2">
          <a:extLst>
            <a:ext uri="{FF2B5EF4-FFF2-40B4-BE49-F238E27FC236}">
              <a16:creationId xmlns:a16="http://schemas.microsoft.com/office/drawing/2014/main" id="{00000000-0008-0000-0B00-00001A1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403" name="Shape 4370">
            <a:extLst>
              <a:ext uri="{FF2B5EF4-FFF2-40B4-BE49-F238E27FC236}">
                <a16:creationId xmlns:a16="http://schemas.microsoft.com/office/drawing/2014/main" id="{00000000-0008-0000-0B00-00001B1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404" name="Shape 6">
              <a:extLst>
                <a:ext uri="{FF2B5EF4-FFF2-40B4-BE49-F238E27FC236}">
                  <a16:creationId xmlns:a16="http://schemas.microsoft.com/office/drawing/2014/main" id="{00000000-0008-0000-0B00-00001C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05" name="Shape 4371">
              <a:extLst>
                <a:ext uri="{FF2B5EF4-FFF2-40B4-BE49-F238E27FC236}">
                  <a16:creationId xmlns:a16="http://schemas.microsoft.com/office/drawing/2014/main" id="{00000000-0008-0000-0B00-00001D1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406" name="Shape 4372">
                <a:extLst>
                  <a:ext uri="{FF2B5EF4-FFF2-40B4-BE49-F238E27FC236}">
                    <a16:creationId xmlns:a16="http://schemas.microsoft.com/office/drawing/2014/main" id="{00000000-0008-0000-0B00-00001E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407" name="Shape 4373">
                <a:extLst>
                  <a:ext uri="{FF2B5EF4-FFF2-40B4-BE49-F238E27FC236}">
                    <a16:creationId xmlns:a16="http://schemas.microsoft.com/office/drawing/2014/main" id="{00000000-0008-0000-0B00-00001F1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408" name="Shape 4374">
                  <a:extLst>
                    <a:ext uri="{FF2B5EF4-FFF2-40B4-BE49-F238E27FC236}">
                      <a16:creationId xmlns:a16="http://schemas.microsoft.com/office/drawing/2014/main" id="{00000000-0008-0000-0B00-000020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409" name="Shape 4375">
                  <a:extLst>
                    <a:ext uri="{FF2B5EF4-FFF2-40B4-BE49-F238E27FC236}">
                      <a16:creationId xmlns:a16="http://schemas.microsoft.com/office/drawing/2014/main" id="{00000000-0008-0000-0B00-000021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10" name="Shape 4376">
                  <a:extLst>
                    <a:ext uri="{FF2B5EF4-FFF2-40B4-BE49-F238E27FC236}">
                      <a16:creationId xmlns:a16="http://schemas.microsoft.com/office/drawing/2014/main" id="{00000000-0008-0000-0B00-000022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11" name="Shape 4377">
                  <a:extLst>
                    <a:ext uri="{FF2B5EF4-FFF2-40B4-BE49-F238E27FC236}">
                      <a16:creationId xmlns:a16="http://schemas.microsoft.com/office/drawing/2014/main" id="{00000000-0008-0000-0B00-000023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12" name="Shape 4378">
                  <a:extLst>
                    <a:ext uri="{FF2B5EF4-FFF2-40B4-BE49-F238E27FC236}">
                      <a16:creationId xmlns:a16="http://schemas.microsoft.com/office/drawing/2014/main" id="{00000000-0008-0000-0B00-000024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13" name="Shape 4379">
                  <a:extLst>
                    <a:ext uri="{FF2B5EF4-FFF2-40B4-BE49-F238E27FC236}">
                      <a16:creationId xmlns:a16="http://schemas.microsoft.com/office/drawing/2014/main" id="{00000000-0008-0000-0B00-000025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14" name="Shape 4380">
                  <a:extLst>
                    <a:ext uri="{FF2B5EF4-FFF2-40B4-BE49-F238E27FC236}">
                      <a16:creationId xmlns:a16="http://schemas.microsoft.com/office/drawing/2014/main" id="{00000000-0008-0000-0B00-000026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415" name="Shape 2">
          <a:extLst>
            <a:ext uri="{FF2B5EF4-FFF2-40B4-BE49-F238E27FC236}">
              <a16:creationId xmlns:a16="http://schemas.microsoft.com/office/drawing/2014/main" id="{00000000-0008-0000-0B00-0000271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416" name="Shape 4381">
            <a:extLst>
              <a:ext uri="{FF2B5EF4-FFF2-40B4-BE49-F238E27FC236}">
                <a16:creationId xmlns:a16="http://schemas.microsoft.com/office/drawing/2014/main" id="{00000000-0008-0000-0B00-0000281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417" name="Shape 6">
              <a:extLst>
                <a:ext uri="{FF2B5EF4-FFF2-40B4-BE49-F238E27FC236}">
                  <a16:creationId xmlns:a16="http://schemas.microsoft.com/office/drawing/2014/main" id="{00000000-0008-0000-0B00-000029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18" name="Shape 4382">
              <a:extLst>
                <a:ext uri="{FF2B5EF4-FFF2-40B4-BE49-F238E27FC236}">
                  <a16:creationId xmlns:a16="http://schemas.microsoft.com/office/drawing/2014/main" id="{00000000-0008-0000-0B00-00002A1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419" name="Shape 4383">
                <a:extLst>
                  <a:ext uri="{FF2B5EF4-FFF2-40B4-BE49-F238E27FC236}">
                    <a16:creationId xmlns:a16="http://schemas.microsoft.com/office/drawing/2014/main" id="{00000000-0008-0000-0B00-00002B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420" name="Shape 4384">
                <a:extLst>
                  <a:ext uri="{FF2B5EF4-FFF2-40B4-BE49-F238E27FC236}">
                    <a16:creationId xmlns:a16="http://schemas.microsoft.com/office/drawing/2014/main" id="{00000000-0008-0000-0B00-00002C1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421" name="Shape 4385">
                  <a:extLst>
                    <a:ext uri="{FF2B5EF4-FFF2-40B4-BE49-F238E27FC236}">
                      <a16:creationId xmlns:a16="http://schemas.microsoft.com/office/drawing/2014/main" id="{00000000-0008-0000-0B00-00002D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422" name="Shape 4386">
                  <a:extLst>
                    <a:ext uri="{FF2B5EF4-FFF2-40B4-BE49-F238E27FC236}">
                      <a16:creationId xmlns:a16="http://schemas.microsoft.com/office/drawing/2014/main" id="{00000000-0008-0000-0B00-00002E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23" name="Shape 4387">
                  <a:extLst>
                    <a:ext uri="{FF2B5EF4-FFF2-40B4-BE49-F238E27FC236}">
                      <a16:creationId xmlns:a16="http://schemas.microsoft.com/office/drawing/2014/main" id="{00000000-0008-0000-0B00-00002F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24" name="Shape 4388">
                  <a:extLst>
                    <a:ext uri="{FF2B5EF4-FFF2-40B4-BE49-F238E27FC236}">
                      <a16:creationId xmlns:a16="http://schemas.microsoft.com/office/drawing/2014/main" id="{00000000-0008-0000-0B00-000030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25" name="Shape 4389">
                  <a:extLst>
                    <a:ext uri="{FF2B5EF4-FFF2-40B4-BE49-F238E27FC236}">
                      <a16:creationId xmlns:a16="http://schemas.microsoft.com/office/drawing/2014/main" id="{00000000-0008-0000-0B00-000031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26" name="Shape 4390">
                  <a:extLst>
                    <a:ext uri="{FF2B5EF4-FFF2-40B4-BE49-F238E27FC236}">
                      <a16:creationId xmlns:a16="http://schemas.microsoft.com/office/drawing/2014/main" id="{00000000-0008-0000-0B00-000032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27" name="Shape 4391">
                  <a:extLst>
                    <a:ext uri="{FF2B5EF4-FFF2-40B4-BE49-F238E27FC236}">
                      <a16:creationId xmlns:a16="http://schemas.microsoft.com/office/drawing/2014/main" id="{00000000-0008-0000-0B00-000033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428" name="Shape 2">
          <a:extLst>
            <a:ext uri="{FF2B5EF4-FFF2-40B4-BE49-F238E27FC236}">
              <a16:creationId xmlns:a16="http://schemas.microsoft.com/office/drawing/2014/main" id="{00000000-0008-0000-0B00-0000341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429" name="Shape 4392">
            <a:extLst>
              <a:ext uri="{FF2B5EF4-FFF2-40B4-BE49-F238E27FC236}">
                <a16:creationId xmlns:a16="http://schemas.microsoft.com/office/drawing/2014/main" id="{00000000-0008-0000-0B00-0000351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430" name="Shape 6">
              <a:extLst>
                <a:ext uri="{FF2B5EF4-FFF2-40B4-BE49-F238E27FC236}">
                  <a16:creationId xmlns:a16="http://schemas.microsoft.com/office/drawing/2014/main" id="{00000000-0008-0000-0B00-000036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31" name="Shape 4393">
              <a:extLst>
                <a:ext uri="{FF2B5EF4-FFF2-40B4-BE49-F238E27FC236}">
                  <a16:creationId xmlns:a16="http://schemas.microsoft.com/office/drawing/2014/main" id="{00000000-0008-0000-0B00-0000371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432" name="Shape 4394">
                <a:extLst>
                  <a:ext uri="{FF2B5EF4-FFF2-40B4-BE49-F238E27FC236}">
                    <a16:creationId xmlns:a16="http://schemas.microsoft.com/office/drawing/2014/main" id="{00000000-0008-0000-0B00-000038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433" name="Shape 4395">
                <a:extLst>
                  <a:ext uri="{FF2B5EF4-FFF2-40B4-BE49-F238E27FC236}">
                    <a16:creationId xmlns:a16="http://schemas.microsoft.com/office/drawing/2014/main" id="{00000000-0008-0000-0B00-0000391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434" name="Shape 4396">
                  <a:extLst>
                    <a:ext uri="{FF2B5EF4-FFF2-40B4-BE49-F238E27FC236}">
                      <a16:creationId xmlns:a16="http://schemas.microsoft.com/office/drawing/2014/main" id="{00000000-0008-0000-0B00-00003A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435" name="Shape 4397">
                  <a:extLst>
                    <a:ext uri="{FF2B5EF4-FFF2-40B4-BE49-F238E27FC236}">
                      <a16:creationId xmlns:a16="http://schemas.microsoft.com/office/drawing/2014/main" id="{00000000-0008-0000-0B00-00003B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36" name="Shape 4398">
                  <a:extLst>
                    <a:ext uri="{FF2B5EF4-FFF2-40B4-BE49-F238E27FC236}">
                      <a16:creationId xmlns:a16="http://schemas.microsoft.com/office/drawing/2014/main" id="{00000000-0008-0000-0B00-00003C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37" name="Shape 4399">
                  <a:extLst>
                    <a:ext uri="{FF2B5EF4-FFF2-40B4-BE49-F238E27FC236}">
                      <a16:creationId xmlns:a16="http://schemas.microsoft.com/office/drawing/2014/main" id="{00000000-0008-0000-0B00-00003D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38" name="Shape 4400">
                  <a:extLst>
                    <a:ext uri="{FF2B5EF4-FFF2-40B4-BE49-F238E27FC236}">
                      <a16:creationId xmlns:a16="http://schemas.microsoft.com/office/drawing/2014/main" id="{00000000-0008-0000-0B00-00003E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39" name="Shape 4401">
                  <a:extLst>
                    <a:ext uri="{FF2B5EF4-FFF2-40B4-BE49-F238E27FC236}">
                      <a16:creationId xmlns:a16="http://schemas.microsoft.com/office/drawing/2014/main" id="{00000000-0008-0000-0B00-00003F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40" name="Shape 4402">
                  <a:extLst>
                    <a:ext uri="{FF2B5EF4-FFF2-40B4-BE49-F238E27FC236}">
                      <a16:creationId xmlns:a16="http://schemas.microsoft.com/office/drawing/2014/main" id="{00000000-0008-0000-0B00-000040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441" name="Shape 2">
          <a:extLst>
            <a:ext uri="{FF2B5EF4-FFF2-40B4-BE49-F238E27FC236}">
              <a16:creationId xmlns:a16="http://schemas.microsoft.com/office/drawing/2014/main" id="{00000000-0008-0000-0B00-0000411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442" name="Shape 4403">
            <a:extLst>
              <a:ext uri="{FF2B5EF4-FFF2-40B4-BE49-F238E27FC236}">
                <a16:creationId xmlns:a16="http://schemas.microsoft.com/office/drawing/2014/main" id="{00000000-0008-0000-0B00-0000421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443" name="Shape 6">
              <a:extLst>
                <a:ext uri="{FF2B5EF4-FFF2-40B4-BE49-F238E27FC236}">
                  <a16:creationId xmlns:a16="http://schemas.microsoft.com/office/drawing/2014/main" id="{00000000-0008-0000-0B00-000043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44" name="Shape 4404">
              <a:extLst>
                <a:ext uri="{FF2B5EF4-FFF2-40B4-BE49-F238E27FC236}">
                  <a16:creationId xmlns:a16="http://schemas.microsoft.com/office/drawing/2014/main" id="{00000000-0008-0000-0B00-0000441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445" name="Shape 4405">
                <a:extLst>
                  <a:ext uri="{FF2B5EF4-FFF2-40B4-BE49-F238E27FC236}">
                    <a16:creationId xmlns:a16="http://schemas.microsoft.com/office/drawing/2014/main" id="{00000000-0008-0000-0B00-000045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446" name="Shape 4406">
                <a:extLst>
                  <a:ext uri="{FF2B5EF4-FFF2-40B4-BE49-F238E27FC236}">
                    <a16:creationId xmlns:a16="http://schemas.microsoft.com/office/drawing/2014/main" id="{00000000-0008-0000-0B00-0000461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447" name="Shape 4407">
                  <a:extLst>
                    <a:ext uri="{FF2B5EF4-FFF2-40B4-BE49-F238E27FC236}">
                      <a16:creationId xmlns:a16="http://schemas.microsoft.com/office/drawing/2014/main" id="{00000000-0008-0000-0B00-000047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448" name="Shape 4408">
                  <a:extLst>
                    <a:ext uri="{FF2B5EF4-FFF2-40B4-BE49-F238E27FC236}">
                      <a16:creationId xmlns:a16="http://schemas.microsoft.com/office/drawing/2014/main" id="{00000000-0008-0000-0B00-000048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49" name="Shape 4409">
                  <a:extLst>
                    <a:ext uri="{FF2B5EF4-FFF2-40B4-BE49-F238E27FC236}">
                      <a16:creationId xmlns:a16="http://schemas.microsoft.com/office/drawing/2014/main" id="{00000000-0008-0000-0B00-000049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50" name="Shape 4410">
                  <a:extLst>
                    <a:ext uri="{FF2B5EF4-FFF2-40B4-BE49-F238E27FC236}">
                      <a16:creationId xmlns:a16="http://schemas.microsoft.com/office/drawing/2014/main" id="{00000000-0008-0000-0B00-00004A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51" name="Shape 4411">
                  <a:extLst>
                    <a:ext uri="{FF2B5EF4-FFF2-40B4-BE49-F238E27FC236}">
                      <a16:creationId xmlns:a16="http://schemas.microsoft.com/office/drawing/2014/main" id="{00000000-0008-0000-0B00-00004B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52" name="Shape 4412">
                  <a:extLst>
                    <a:ext uri="{FF2B5EF4-FFF2-40B4-BE49-F238E27FC236}">
                      <a16:creationId xmlns:a16="http://schemas.microsoft.com/office/drawing/2014/main" id="{00000000-0008-0000-0B00-00004C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53" name="Shape 4413">
                  <a:extLst>
                    <a:ext uri="{FF2B5EF4-FFF2-40B4-BE49-F238E27FC236}">
                      <a16:creationId xmlns:a16="http://schemas.microsoft.com/office/drawing/2014/main" id="{00000000-0008-0000-0B00-00004D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454" name="Shape 2">
          <a:extLst>
            <a:ext uri="{FF2B5EF4-FFF2-40B4-BE49-F238E27FC236}">
              <a16:creationId xmlns:a16="http://schemas.microsoft.com/office/drawing/2014/main" id="{00000000-0008-0000-0B00-00004E1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455" name="Shape 4414">
            <a:extLst>
              <a:ext uri="{FF2B5EF4-FFF2-40B4-BE49-F238E27FC236}">
                <a16:creationId xmlns:a16="http://schemas.microsoft.com/office/drawing/2014/main" id="{00000000-0008-0000-0B00-00004F1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456" name="Shape 6">
              <a:extLst>
                <a:ext uri="{FF2B5EF4-FFF2-40B4-BE49-F238E27FC236}">
                  <a16:creationId xmlns:a16="http://schemas.microsoft.com/office/drawing/2014/main" id="{00000000-0008-0000-0B00-000050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57" name="Shape 4415">
              <a:extLst>
                <a:ext uri="{FF2B5EF4-FFF2-40B4-BE49-F238E27FC236}">
                  <a16:creationId xmlns:a16="http://schemas.microsoft.com/office/drawing/2014/main" id="{00000000-0008-0000-0B00-0000511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458" name="Shape 4416">
                <a:extLst>
                  <a:ext uri="{FF2B5EF4-FFF2-40B4-BE49-F238E27FC236}">
                    <a16:creationId xmlns:a16="http://schemas.microsoft.com/office/drawing/2014/main" id="{00000000-0008-0000-0B00-000052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459" name="Shape 4417">
                <a:extLst>
                  <a:ext uri="{FF2B5EF4-FFF2-40B4-BE49-F238E27FC236}">
                    <a16:creationId xmlns:a16="http://schemas.microsoft.com/office/drawing/2014/main" id="{00000000-0008-0000-0B00-0000531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460" name="Shape 4418">
                  <a:extLst>
                    <a:ext uri="{FF2B5EF4-FFF2-40B4-BE49-F238E27FC236}">
                      <a16:creationId xmlns:a16="http://schemas.microsoft.com/office/drawing/2014/main" id="{00000000-0008-0000-0B00-000054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461" name="Shape 4419">
                  <a:extLst>
                    <a:ext uri="{FF2B5EF4-FFF2-40B4-BE49-F238E27FC236}">
                      <a16:creationId xmlns:a16="http://schemas.microsoft.com/office/drawing/2014/main" id="{00000000-0008-0000-0B00-000055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62" name="Shape 4420">
                  <a:extLst>
                    <a:ext uri="{FF2B5EF4-FFF2-40B4-BE49-F238E27FC236}">
                      <a16:creationId xmlns:a16="http://schemas.microsoft.com/office/drawing/2014/main" id="{00000000-0008-0000-0B00-000056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63" name="Shape 4421">
                  <a:extLst>
                    <a:ext uri="{FF2B5EF4-FFF2-40B4-BE49-F238E27FC236}">
                      <a16:creationId xmlns:a16="http://schemas.microsoft.com/office/drawing/2014/main" id="{00000000-0008-0000-0B00-000057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64" name="Shape 4422">
                  <a:extLst>
                    <a:ext uri="{FF2B5EF4-FFF2-40B4-BE49-F238E27FC236}">
                      <a16:creationId xmlns:a16="http://schemas.microsoft.com/office/drawing/2014/main" id="{00000000-0008-0000-0B00-000058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65" name="Shape 4423">
                  <a:extLst>
                    <a:ext uri="{FF2B5EF4-FFF2-40B4-BE49-F238E27FC236}">
                      <a16:creationId xmlns:a16="http://schemas.microsoft.com/office/drawing/2014/main" id="{00000000-0008-0000-0B00-000059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66" name="Shape 4424">
                  <a:extLst>
                    <a:ext uri="{FF2B5EF4-FFF2-40B4-BE49-F238E27FC236}">
                      <a16:creationId xmlns:a16="http://schemas.microsoft.com/office/drawing/2014/main" id="{00000000-0008-0000-0B00-00005A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467" name="Shape 2">
          <a:extLst>
            <a:ext uri="{FF2B5EF4-FFF2-40B4-BE49-F238E27FC236}">
              <a16:creationId xmlns:a16="http://schemas.microsoft.com/office/drawing/2014/main" id="{00000000-0008-0000-0B00-00005B1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468" name="Shape 4425">
            <a:extLst>
              <a:ext uri="{FF2B5EF4-FFF2-40B4-BE49-F238E27FC236}">
                <a16:creationId xmlns:a16="http://schemas.microsoft.com/office/drawing/2014/main" id="{00000000-0008-0000-0B00-00005C1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469" name="Shape 6">
              <a:extLst>
                <a:ext uri="{FF2B5EF4-FFF2-40B4-BE49-F238E27FC236}">
                  <a16:creationId xmlns:a16="http://schemas.microsoft.com/office/drawing/2014/main" id="{00000000-0008-0000-0B00-00005D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70" name="Shape 4426">
              <a:extLst>
                <a:ext uri="{FF2B5EF4-FFF2-40B4-BE49-F238E27FC236}">
                  <a16:creationId xmlns:a16="http://schemas.microsoft.com/office/drawing/2014/main" id="{00000000-0008-0000-0B00-00005E1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471" name="Shape 4427">
                <a:extLst>
                  <a:ext uri="{FF2B5EF4-FFF2-40B4-BE49-F238E27FC236}">
                    <a16:creationId xmlns:a16="http://schemas.microsoft.com/office/drawing/2014/main" id="{00000000-0008-0000-0B00-00005F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472" name="Shape 4428">
                <a:extLst>
                  <a:ext uri="{FF2B5EF4-FFF2-40B4-BE49-F238E27FC236}">
                    <a16:creationId xmlns:a16="http://schemas.microsoft.com/office/drawing/2014/main" id="{00000000-0008-0000-0B00-0000601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473" name="Shape 4429">
                  <a:extLst>
                    <a:ext uri="{FF2B5EF4-FFF2-40B4-BE49-F238E27FC236}">
                      <a16:creationId xmlns:a16="http://schemas.microsoft.com/office/drawing/2014/main" id="{00000000-0008-0000-0B00-000061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474" name="Shape 4430">
                  <a:extLst>
                    <a:ext uri="{FF2B5EF4-FFF2-40B4-BE49-F238E27FC236}">
                      <a16:creationId xmlns:a16="http://schemas.microsoft.com/office/drawing/2014/main" id="{00000000-0008-0000-0B00-000062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75" name="Shape 4431">
                  <a:extLst>
                    <a:ext uri="{FF2B5EF4-FFF2-40B4-BE49-F238E27FC236}">
                      <a16:creationId xmlns:a16="http://schemas.microsoft.com/office/drawing/2014/main" id="{00000000-0008-0000-0B00-000063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76" name="Shape 4432">
                  <a:extLst>
                    <a:ext uri="{FF2B5EF4-FFF2-40B4-BE49-F238E27FC236}">
                      <a16:creationId xmlns:a16="http://schemas.microsoft.com/office/drawing/2014/main" id="{00000000-0008-0000-0B00-000064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77" name="Shape 4433">
                  <a:extLst>
                    <a:ext uri="{FF2B5EF4-FFF2-40B4-BE49-F238E27FC236}">
                      <a16:creationId xmlns:a16="http://schemas.microsoft.com/office/drawing/2014/main" id="{00000000-0008-0000-0B00-000065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78" name="Shape 4434">
                  <a:extLst>
                    <a:ext uri="{FF2B5EF4-FFF2-40B4-BE49-F238E27FC236}">
                      <a16:creationId xmlns:a16="http://schemas.microsoft.com/office/drawing/2014/main" id="{00000000-0008-0000-0B00-000066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79" name="Shape 4435">
                  <a:extLst>
                    <a:ext uri="{FF2B5EF4-FFF2-40B4-BE49-F238E27FC236}">
                      <a16:creationId xmlns:a16="http://schemas.microsoft.com/office/drawing/2014/main" id="{00000000-0008-0000-0B00-000067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480" name="Shape 2">
          <a:extLst>
            <a:ext uri="{FF2B5EF4-FFF2-40B4-BE49-F238E27FC236}">
              <a16:creationId xmlns:a16="http://schemas.microsoft.com/office/drawing/2014/main" id="{00000000-0008-0000-0B00-0000681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481" name="Shape 4436">
            <a:extLst>
              <a:ext uri="{FF2B5EF4-FFF2-40B4-BE49-F238E27FC236}">
                <a16:creationId xmlns:a16="http://schemas.microsoft.com/office/drawing/2014/main" id="{00000000-0008-0000-0B00-0000691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482" name="Shape 6">
              <a:extLst>
                <a:ext uri="{FF2B5EF4-FFF2-40B4-BE49-F238E27FC236}">
                  <a16:creationId xmlns:a16="http://schemas.microsoft.com/office/drawing/2014/main" id="{00000000-0008-0000-0B00-00006A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83" name="Shape 4437">
              <a:extLst>
                <a:ext uri="{FF2B5EF4-FFF2-40B4-BE49-F238E27FC236}">
                  <a16:creationId xmlns:a16="http://schemas.microsoft.com/office/drawing/2014/main" id="{00000000-0008-0000-0B00-00006B1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484" name="Shape 4438">
                <a:extLst>
                  <a:ext uri="{FF2B5EF4-FFF2-40B4-BE49-F238E27FC236}">
                    <a16:creationId xmlns:a16="http://schemas.microsoft.com/office/drawing/2014/main" id="{00000000-0008-0000-0B00-00006C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485" name="Shape 4439">
                <a:extLst>
                  <a:ext uri="{FF2B5EF4-FFF2-40B4-BE49-F238E27FC236}">
                    <a16:creationId xmlns:a16="http://schemas.microsoft.com/office/drawing/2014/main" id="{00000000-0008-0000-0B00-00006D1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486" name="Shape 4440">
                  <a:extLst>
                    <a:ext uri="{FF2B5EF4-FFF2-40B4-BE49-F238E27FC236}">
                      <a16:creationId xmlns:a16="http://schemas.microsoft.com/office/drawing/2014/main" id="{00000000-0008-0000-0B00-00006E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487" name="Shape 4441">
                  <a:extLst>
                    <a:ext uri="{FF2B5EF4-FFF2-40B4-BE49-F238E27FC236}">
                      <a16:creationId xmlns:a16="http://schemas.microsoft.com/office/drawing/2014/main" id="{00000000-0008-0000-0B00-00006F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88" name="Shape 4442">
                  <a:extLst>
                    <a:ext uri="{FF2B5EF4-FFF2-40B4-BE49-F238E27FC236}">
                      <a16:creationId xmlns:a16="http://schemas.microsoft.com/office/drawing/2014/main" id="{00000000-0008-0000-0B00-000070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89" name="Shape 4443">
                  <a:extLst>
                    <a:ext uri="{FF2B5EF4-FFF2-40B4-BE49-F238E27FC236}">
                      <a16:creationId xmlns:a16="http://schemas.microsoft.com/office/drawing/2014/main" id="{00000000-0008-0000-0B00-000071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90" name="Shape 4444">
                  <a:extLst>
                    <a:ext uri="{FF2B5EF4-FFF2-40B4-BE49-F238E27FC236}">
                      <a16:creationId xmlns:a16="http://schemas.microsoft.com/office/drawing/2014/main" id="{00000000-0008-0000-0B00-000072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91" name="Shape 4445">
                  <a:extLst>
                    <a:ext uri="{FF2B5EF4-FFF2-40B4-BE49-F238E27FC236}">
                      <a16:creationId xmlns:a16="http://schemas.microsoft.com/office/drawing/2014/main" id="{00000000-0008-0000-0B00-000073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92" name="Shape 4446">
                  <a:extLst>
                    <a:ext uri="{FF2B5EF4-FFF2-40B4-BE49-F238E27FC236}">
                      <a16:creationId xmlns:a16="http://schemas.microsoft.com/office/drawing/2014/main" id="{00000000-0008-0000-0B00-000074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493" name="Shape 2">
          <a:extLst>
            <a:ext uri="{FF2B5EF4-FFF2-40B4-BE49-F238E27FC236}">
              <a16:creationId xmlns:a16="http://schemas.microsoft.com/office/drawing/2014/main" id="{00000000-0008-0000-0B00-0000751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494" name="Shape 4447">
            <a:extLst>
              <a:ext uri="{FF2B5EF4-FFF2-40B4-BE49-F238E27FC236}">
                <a16:creationId xmlns:a16="http://schemas.microsoft.com/office/drawing/2014/main" id="{00000000-0008-0000-0B00-0000761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495" name="Shape 6">
              <a:extLst>
                <a:ext uri="{FF2B5EF4-FFF2-40B4-BE49-F238E27FC236}">
                  <a16:creationId xmlns:a16="http://schemas.microsoft.com/office/drawing/2014/main" id="{00000000-0008-0000-0B00-000077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96" name="Shape 4448">
              <a:extLst>
                <a:ext uri="{FF2B5EF4-FFF2-40B4-BE49-F238E27FC236}">
                  <a16:creationId xmlns:a16="http://schemas.microsoft.com/office/drawing/2014/main" id="{00000000-0008-0000-0B00-0000781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497" name="Shape 4449">
                <a:extLst>
                  <a:ext uri="{FF2B5EF4-FFF2-40B4-BE49-F238E27FC236}">
                    <a16:creationId xmlns:a16="http://schemas.microsoft.com/office/drawing/2014/main" id="{00000000-0008-0000-0B00-000079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498" name="Shape 4450">
                <a:extLst>
                  <a:ext uri="{FF2B5EF4-FFF2-40B4-BE49-F238E27FC236}">
                    <a16:creationId xmlns:a16="http://schemas.microsoft.com/office/drawing/2014/main" id="{00000000-0008-0000-0B00-00007A1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499" name="Shape 4451">
                  <a:extLst>
                    <a:ext uri="{FF2B5EF4-FFF2-40B4-BE49-F238E27FC236}">
                      <a16:creationId xmlns:a16="http://schemas.microsoft.com/office/drawing/2014/main" id="{00000000-0008-0000-0B00-00007B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500" name="Shape 4452">
                  <a:extLst>
                    <a:ext uri="{FF2B5EF4-FFF2-40B4-BE49-F238E27FC236}">
                      <a16:creationId xmlns:a16="http://schemas.microsoft.com/office/drawing/2014/main" id="{00000000-0008-0000-0B00-00007C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01" name="Shape 4453">
                  <a:extLst>
                    <a:ext uri="{FF2B5EF4-FFF2-40B4-BE49-F238E27FC236}">
                      <a16:creationId xmlns:a16="http://schemas.microsoft.com/office/drawing/2014/main" id="{00000000-0008-0000-0B00-00007D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02" name="Shape 4454">
                  <a:extLst>
                    <a:ext uri="{FF2B5EF4-FFF2-40B4-BE49-F238E27FC236}">
                      <a16:creationId xmlns:a16="http://schemas.microsoft.com/office/drawing/2014/main" id="{00000000-0008-0000-0B00-00007E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03" name="Shape 4455">
                  <a:extLst>
                    <a:ext uri="{FF2B5EF4-FFF2-40B4-BE49-F238E27FC236}">
                      <a16:creationId xmlns:a16="http://schemas.microsoft.com/office/drawing/2014/main" id="{00000000-0008-0000-0B00-00007F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04" name="Shape 4456">
                  <a:extLst>
                    <a:ext uri="{FF2B5EF4-FFF2-40B4-BE49-F238E27FC236}">
                      <a16:creationId xmlns:a16="http://schemas.microsoft.com/office/drawing/2014/main" id="{00000000-0008-0000-0B00-000080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05" name="Shape 4457">
                  <a:extLst>
                    <a:ext uri="{FF2B5EF4-FFF2-40B4-BE49-F238E27FC236}">
                      <a16:creationId xmlns:a16="http://schemas.microsoft.com/office/drawing/2014/main" id="{00000000-0008-0000-0B00-000081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506" name="Shape 2">
          <a:extLst>
            <a:ext uri="{FF2B5EF4-FFF2-40B4-BE49-F238E27FC236}">
              <a16:creationId xmlns:a16="http://schemas.microsoft.com/office/drawing/2014/main" id="{00000000-0008-0000-0B00-0000821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507" name="Shape 4458">
            <a:extLst>
              <a:ext uri="{FF2B5EF4-FFF2-40B4-BE49-F238E27FC236}">
                <a16:creationId xmlns:a16="http://schemas.microsoft.com/office/drawing/2014/main" id="{00000000-0008-0000-0B00-0000831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508" name="Shape 6">
              <a:extLst>
                <a:ext uri="{FF2B5EF4-FFF2-40B4-BE49-F238E27FC236}">
                  <a16:creationId xmlns:a16="http://schemas.microsoft.com/office/drawing/2014/main" id="{00000000-0008-0000-0B00-000084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509" name="Shape 4459">
              <a:extLst>
                <a:ext uri="{FF2B5EF4-FFF2-40B4-BE49-F238E27FC236}">
                  <a16:creationId xmlns:a16="http://schemas.microsoft.com/office/drawing/2014/main" id="{00000000-0008-0000-0B00-0000851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510" name="Shape 4460">
                <a:extLst>
                  <a:ext uri="{FF2B5EF4-FFF2-40B4-BE49-F238E27FC236}">
                    <a16:creationId xmlns:a16="http://schemas.microsoft.com/office/drawing/2014/main" id="{00000000-0008-0000-0B00-000086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11" name="Shape 4461">
                <a:extLst>
                  <a:ext uri="{FF2B5EF4-FFF2-40B4-BE49-F238E27FC236}">
                    <a16:creationId xmlns:a16="http://schemas.microsoft.com/office/drawing/2014/main" id="{00000000-0008-0000-0B00-0000871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512" name="Shape 4462">
                  <a:extLst>
                    <a:ext uri="{FF2B5EF4-FFF2-40B4-BE49-F238E27FC236}">
                      <a16:creationId xmlns:a16="http://schemas.microsoft.com/office/drawing/2014/main" id="{00000000-0008-0000-0B00-000088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513" name="Shape 4463">
                  <a:extLst>
                    <a:ext uri="{FF2B5EF4-FFF2-40B4-BE49-F238E27FC236}">
                      <a16:creationId xmlns:a16="http://schemas.microsoft.com/office/drawing/2014/main" id="{00000000-0008-0000-0B00-000089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14" name="Shape 4464">
                  <a:extLst>
                    <a:ext uri="{FF2B5EF4-FFF2-40B4-BE49-F238E27FC236}">
                      <a16:creationId xmlns:a16="http://schemas.microsoft.com/office/drawing/2014/main" id="{00000000-0008-0000-0B00-00008A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15" name="Shape 4465">
                  <a:extLst>
                    <a:ext uri="{FF2B5EF4-FFF2-40B4-BE49-F238E27FC236}">
                      <a16:creationId xmlns:a16="http://schemas.microsoft.com/office/drawing/2014/main" id="{00000000-0008-0000-0B00-00008B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16" name="Shape 4466">
                  <a:extLst>
                    <a:ext uri="{FF2B5EF4-FFF2-40B4-BE49-F238E27FC236}">
                      <a16:creationId xmlns:a16="http://schemas.microsoft.com/office/drawing/2014/main" id="{00000000-0008-0000-0B00-00008C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17" name="Shape 4467">
                  <a:extLst>
                    <a:ext uri="{FF2B5EF4-FFF2-40B4-BE49-F238E27FC236}">
                      <a16:creationId xmlns:a16="http://schemas.microsoft.com/office/drawing/2014/main" id="{00000000-0008-0000-0B00-00008D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18" name="Shape 4468">
                  <a:extLst>
                    <a:ext uri="{FF2B5EF4-FFF2-40B4-BE49-F238E27FC236}">
                      <a16:creationId xmlns:a16="http://schemas.microsoft.com/office/drawing/2014/main" id="{00000000-0008-0000-0B00-00008E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519" name="Shape 2">
          <a:extLst>
            <a:ext uri="{FF2B5EF4-FFF2-40B4-BE49-F238E27FC236}">
              <a16:creationId xmlns:a16="http://schemas.microsoft.com/office/drawing/2014/main" id="{00000000-0008-0000-0B00-00008F1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520" name="Shape 4469">
            <a:extLst>
              <a:ext uri="{FF2B5EF4-FFF2-40B4-BE49-F238E27FC236}">
                <a16:creationId xmlns:a16="http://schemas.microsoft.com/office/drawing/2014/main" id="{00000000-0008-0000-0B00-0000901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521" name="Shape 6">
              <a:extLst>
                <a:ext uri="{FF2B5EF4-FFF2-40B4-BE49-F238E27FC236}">
                  <a16:creationId xmlns:a16="http://schemas.microsoft.com/office/drawing/2014/main" id="{00000000-0008-0000-0B00-000091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522" name="Shape 4470">
              <a:extLst>
                <a:ext uri="{FF2B5EF4-FFF2-40B4-BE49-F238E27FC236}">
                  <a16:creationId xmlns:a16="http://schemas.microsoft.com/office/drawing/2014/main" id="{00000000-0008-0000-0B00-0000921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523" name="Shape 4471">
                <a:extLst>
                  <a:ext uri="{FF2B5EF4-FFF2-40B4-BE49-F238E27FC236}">
                    <a16:creationId xmlns:a16="http://schemas.microsoft.com/office/drawing/2014/main" id="{00000000-0008-0000-0B00-000093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24" name="Shape 4472">
                <a:extLst>
                  <a:ext uri="{FF2B5EF4-FFF2-40B4-BE49-F238E27FC236}">
                    <a16:creationId xmlns:a16="http://schemas.microsoft.com/office/drawing/2014/main" id="{00000000-0008-0000-0B00-0000941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525" name="Shape 4473">
                  <a:extLst>
                    <a:ext uri="{FF2B5EF4-FFF2-40B4-BE49-F238E27FC236}">
                      <a16:creationId xmlns:a16="http://schemas.microsoft.com/office/drawing/2014/main" id="{00000000-0008-0000-0B00-000095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526" name="Shape 4474">
                  <a:extLst>
                    <a:ext uri="{FF2B5EF4-FFF2-40B4-BE49-F238E27FC236}">
                      <a16:creationId xmlns:a16="http://schemas.microsoft.com/office/drawing/2014/main" id="{00000000-0008-0000-0B00-000096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27" name="Shape 4475">
                  <a:extLst>
                    <a:ext uri="{FF2B5EF4-FFF2-40B4-BE49-F238E27FC236}">
                      <a16:creationId xmlns:a16="http://schemas.microsoft.com/office/drawing/2014/main" id="{00000000-0008-0000-0B00-000097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28" name="Shape 4476">
                  <a:extLst>
                    <a:ext uri="{FF2B5EF4-FFF2-40B4-BE49-F238E27FC236}">
                      <a16:creationId xmlns:a16="http://schemas.microsoft.com/office/drawing/2014/main" id="{00000000-0008-0000-0B00-000098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29" name="Shape 4477">
                  <a:extLst>
                    <a:ext uri="{FF2B5EF4-FFF2-40B4-BE49-F238E27FC236}">
                      <a16:creationId xmlns:a16="http://schemas.microsoft.com/office/drawing/2014/main" id="{00000000-0008-0000-0B00-000099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30" name="Shape 4478">
                  <a:extLst>
                    <a:ext uri="{FF2B5EF4-FFF2-40B4-BE49-F238E27FC236}">
                      <a16:creationId xmlns:a16="http://schemas.microsoft.com/office/drawing/2014/main" id="{00000000-0008-0000-0B00-00009A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31" name="Shape 4479">
                  <a:extLst>
                    <a:ext uri="{FF2B5EF4-FFF2-40B4-BE49-F238E27FC236}">
                      <a16:creationId xmlns:a16="http://schemas.microsoft.com/office/drawing/2014/main" id="{00000000-0008-0000-0B00-00009B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532" name="Shape 2">
          <a:extLst>
            <a:ext uri="{FF2B5EF4-FFF2-40B4-BE49-F238E27FC236}">
              <a16:creationId xmlns:a16="http://schemas.microsoft.com/office/drawing/2014/main" id="{00000000-0008-0000-0B00-00009C1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533" name="Shape 4480">
            <a:extLst>
              <a:ext uri="{FF2B5EF4-FFF2-40B4-BE49-F238E27FC236}">
                <a16:creationId xmlns:a16="http://schemas.microsoft.com/office/drawing/2014/main" id="{00000000-0008-0000-0B00-00009D1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534" name="Shape 6">
              <a:extLst>
                <a:ext uri="{FF2B5EF4-FFF2-40B4-BE49-F238E27FC236}">
                  <a16:creationId xmlns:a16="http://schemas.microsoft.com/office/drawing/2014/main" id="{00000000-0008-0000-0B00-00009E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535" name="Shape 4481">
              <a:extLst>
                <a:ext uri="{FF2B5EF4-FFF2-40B4-BE49-F238E27FC236}">
                  <a16:creationId xmlns:a16="http://schemas.microsoft.com/office/drawing/2014/main" id="{00000000-0008-0000-0B00-00009F1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536" name="Shape 4482">
                <a:extLst>
                  <a:ext uri="{FF2B5EF4-FFF2-40B4-BE49-F238E27FC236}">
                    <a16:creationId xmlns:a16="http://schemas.microsoft.com/office/drawing/2014/main" id="{00000000-0008-0000-0B00-0000A0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37" name="Shape 4483">
                <a:extLst>
                  <a:ext uri="{FF2B5EF4-FFF2-40B4-BE49-F238E27FC236}">
                    <a16:creationId xmlns:a16="http://schemas.microsoft.com/office/drawing/2014/main" id="{00000000-0008-0000-0B00-0000A11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538" name="Shape 4484">
                  <a:extLst>
                    <a:ext uri="{FF2B5EF4-FFF2-40B4-BE49-F238E27FC236}">
                      <a16:creationId xmlns:a16="http://schemas.microsoft.com/office/drawing/2014/main" id="{00000000-0008-0000-0B00-0000A2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539" name="Shape 4485">
                  <a:extLst>
                    <a:ext uri="{FF2B5EF4-FFF2-40B4-BE49-F238E27FC236}">
                      <a16:creationId xmlns:a16="http://schemas.microsoft.com/office/drawing/2014/main" id="{00000000-0008-0000-0B00-0000A3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40" name="Shape 4486">
                  <a:extLst>
                    <a:ext uri="{FF2B5EF4-FFF2-40B4-BE49-F238E27FC236}">
                      <a16:creationId xmlns:a16="http://schemas.microsoft.com/office/drawing/2014/main" id="{00000000-0008-0000-0B00-0000A4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41" name="Shape 4487">
                  <a:extLst>
                    <a:ext uri="{FF2B5EF4-FFF2-40B4-BE49-F238E27FC236}">
                      <a16:creationId xmlns:a16="http://schemas.microsoft.com/office/drawing/2014/main" id="{00000000-0008-0000-0B00-0000A5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42" name="Shape 4488">
                  <a:extLst>
                    <a:ext uri="{FF2B5EF4-FFF2-40B4-BE49-F238E27FC236}">
                      <a16:creationId xmlns:a16="http://schemas.microsoft.com/office/drawing/2014/main" id="{00000000-0008-0000-0B00-0000A6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43" name="Shape 4489">
                  <a:extLst>
                    <a:ext uri="{FF2B5EF4-FFF2-40B4-BE49-F238E27FC236}">
                      <a16:creationId xmlns:a16="http://schemas.microsoft.com/office/drawing/2014/main" id="{00000000-0008-0000-0B00-0000A7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44" name="Shape 4490">
                  <a:extLst>
                    <a:ext uri="{FF2B5EF4-FFF2-40B4-BE49-F238E27FC236}">
                      <a16:creationId xmlns:a16="http://schemas.microsoft.com/office/drawing/2014/main" id="{00000000-0008-0000-0B00-0000A8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545" name="Shape 2">
          <a:extLst>
            <a:ext uri="{FF2B5EF4-FFF2-40B4-BE49-F238E27FC236}">
              <a16:creationId xmlns:a16="http://schemas.microsoft.com/office/drawing/2014/main" id="{00000000-0008-0000-0B00-0000A91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546" name="Shape 4491">
            <a:extLst>
              <a:ext uri="{FF2B5EF4-FFF2-40B4-BE49-F238E27FC236}">
                <a16:creationId xmlns:a16="http://schemas.microsoft.com/office/drawing/2014/main" id="{00000000-0008-0000-0B00-0000AA1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547" name="Shape 6">
              <a:extLst>
                <a:ext uri="{FF2B5EF4-FFF2-40B4-BE49-F238E27FC236}">
                  <a16:creationId xmlns:a16="http://schemas.microsoft.com/office/drawing/2014/main" id="{00000000-0008-0000-0B00-0000AB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548" name="Shape 4492">
              <a:extLst>
                <a:ext uri="{FF2B5EF4-FFF2-40B4-BE49-F238E27FC236}">
                  <a16:creationId xmlns:a16="http://schemas.microsoft.com/office/drawing/2014/main" id="{00000000-0008-0000-0B00-0000AC1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549" name="Shape 4493">
                <a:extLst>
                  <a:ext uri="{FF2B5EF4-FFF2-40B4-BE49-F238E27FC236}">
                    <a16:creationId xmlns:a16="http://schemas.microsoft.com/office/drawing/2014/main" id="{00000000-0008-0000-0B00-0000AD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50" name="Shape 4494">
                <a:extLst>
                  <a:ext uri="{FF2B5EF4-FFF2-40B4-BE49-F238E27FC236}">
                    <a16:creationId xmlns:a16="http://schemas.microsoft.com/office/drawing/2014/main" id="{00000000-0008-0000-0B00-0000AE1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551" name="Shape 4495">
                  <a:extLst>
                    <a:ext uri="{FF2B5EF4-FFF2-40B4-BE49-F238E27FC236}">
                      <a16:creationId xmlns:a16="http://schemas.microsoft.com/office/drawing/2014/main" id="{00000000-0008-0000-0B00-0000AF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552" name="Shape 4496">
                  <a:extLst>
                    <a:ext uri="{FF2B5EF4-FFF2-40B4-BE49-F238E27FC236}">
                      <a16:creationId xmlns:a16="http://schemas.microsoft.com/office/drawing/2014/main" id="{00000000-0008-0000-0B00-0000B0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53" name="Shape 4497">
                  <a:extLst>
                    <a:ext uri="{FF2B5EF4-FFF2-40B4-BE49-F238E27FC236}">
                      <a16:creationId xmlns:a16="http://schemas.microsoft.com/office/drawing/2014/main" id="{00000000-0008-0000-0B00-0000B1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54" name="Shape 4498">
                  <a:extLst>
                    <a:ext uri="{FF2B5EF4-FFF2-40B4-BE49-F238E27FC236}">
                      <a16:creationId xmlns:a16="http://schemas.microsoft.com/office/drawing/2014/main" id="{00000000-0008-0000-0B00-0000B2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55" name="Shape 4499">
                  <a:extLst>
                    <a:ext uri="{FF2B5EF4-FFF2-40B4-BE49-F238E27FC236}">
                      <a16:creationId xmlns:a16="http://schemas.microsoft.com/office/drawing/2014/main" id="{00000000-0008-0000-0B00-0000B3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56" name="Shape 4500">
                  <a:extLst>
                    <a:ext uri="{FF2B5EF4-FFF2-40B4-BE49-F238E27FC236}">
                      <a16:creationId xmlns:a16="http://schemas.microsoft.com/office/drawing/2014/main" id="{00000000-0008-0000-0B00-0000B4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57" name="Shape 4501">
                  <a:extLst>
                    <a:ext uri="{FF2B5EF4-FFF2-40B4-BE49-F238E27FC236}">
                      <a16:creationId xmlns:a16="http://schemas.microsoft.com/office/drawing/2014/main" id="{00000000-0008-0000-0B00-0000B5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558" name="Shape 2">
          <a:extLst>
            <a:ext uri="{FF2B5EF4-FFF2-40B4-BE49-F238E27FC236}">
              <a16:creationId xmlns:a16="http://schemas.microsoft.com/office/drawing/2014/main" id="{00000000-0008-0000-0B00-0000B61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559" name="Shape 4502">
            <a:extLst>
              <a:ext uri="{FF2B5EF4-FFF2-40B4-BE49-F238E27FC236}">
                <a16:creationId xmlns:a16="http://schemas.microsoft.com/office/drawing/2014/main" id="{00000000-0008-0000-0B00-0000B71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560" name="Shape 6">
              <a:extLst>
                <a:ext uri="{FF2B5EF4-FFF2-40B4-BE49-F238E27FC236}">
                  <a16:creationId xmlns:a16="http://schemas.microsoft.com/office/drawing/2014/main" id="{00000000-0008-0000-0B00-0000B8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561" name="Shape 4503">
              <a:extLst>
                <a:ext uri="{FF2B5EF4-FFF2-40B4-BE49-F238E27FC236}">
                  <a16:creationId xmlns:a16="http://schemas.microsoft.com/office/drawing/2014/main" id="{00000000-0008-0000-0B00-0000B91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562" name="Shape 4504">
                <a:extLst>
                  <a:ext uri="{FF2B5EF4-FFF2-40B4-BE49-F238E27FC236}">
                    <a16:creationId xmlns:a16="http://schemas.microsoft.com/office/drawing/2014/main" id="{00000000-0008-0000-0B00-0000BA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63" name="Shape 4505">
                <a:extLst>
                  <a:ext uri="{FF2B5EF4-FFF2-40B4-BE49-F238E27FC236}">
                    <a16:creationId xmlns:a16="http://schemas.microsoft.com/office/drawing/2014/main" id="{00000000-0008-0000-0B00-0000BB1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564" name="Shape 4506">
                  <a:extLst>
                    <a:ext uri="{FF2B5EF4-FFF2-40B4-BE49-F238E27FC236}">
                      <a16:creationId xmlns:a16="http://schemas.microsoft.com/office/drawing/2014/main" id="{00000000-0008-0000-0B00-0000BC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565" name="Shape 4507">
                  <a:extLst>
                    <a:ext uri="{FF2B5EF4-FFF2-40B4-BE49-F238E27FC236}">
                      <a16:creationId xmlns:a16="http://schemas.microsoft.com/office/drawing/2014/main" id="{00000000-0008-0000-0B00-0000BD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66" name="Shape 4508">
                  <a:extLst>
                    <a:ext uri="{FF2B5EF4-FFF2-40B4-BE49-F238E27FC236}">
                      <a16:creationId xmlns:a16="http://schemas.microsoft.com/office/drawing/2014/main" id="{00000000-0008-0000-0B00-0000BE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67" name="Shape 4509">
                  <a:extLst>
                    <a:ext uri="{FF2B5EF4-FFF2-40B4-BE49-F238E27FC236}">
                      <a16:creationId xmlns:a16="http://schemas.microsoft.com/office/drawing/2014/main" id="{00000000-0008-0000-0B00-0000BF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68" name="Shape 4510">
                  <a:extLst>
                    <a:ext uri="{FF2B5EF4-FFF2-40B4-BE49-F238E27FC236}">
                      <a16:creationId xmlns:a16="http://schemas.microsoft.com/office/drawing/2014/main" id="{00000000-0008-0000-0B00-0000C0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69" name="Shape 4511">
                  <a:extLst>
                    <a:ext uri="{FF2B5EF4-FFF2-40B4-BE49-F238E27FC236}">
                      <a16:creationId xmlns:a16="http://schemas.microsoft.com/office/drawing/2014/main" id="{00000000-0008-0000-0B00-0000C1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70" name="Shape 4512">
                  <a:extLst>
                    <a:ext uri="{FF2B5EF4-FFF2-40B4-BE49-F238E27FC236}">
                      <a16:creationId xmlns:a16="http://schemas.microsoft.com/office/drawing/2014/main" id="{00000000-0008-0000-0B00-0000C2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571" name="Shape 2">
          <a:extLst>
            <a:ext uri="{FF2B5EF4-FFF2-40B4-BE49-F238E27FC236}">
              <a16:creationId xmlns:a16="http://schemas.microsoft.com/office/drawing/2014/main" id="{00000000-0008-0000-0B00-0000C31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572" name="Shape 4513">
            <a:extLst>
              <a:ext uri="{FF2B5EF4-FFF2-40B4-BE49-F238E27FC236}">
                <a16:creationId xmlns:a16="http://schemas.microsoft.com/office/drawing/2014/main" id="{00000000-0008-0000-0B00-0000C41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573" name="Shape 6">
              <a:extLst>
                <a:ext uri="{FF2B5EF4-FFF2-40B4-BE49-F238E27FC236}">
                  <a16:creationId xmlns:a16="http://schemas.microsoft.com/office/drawing/2014/main" id="{00000000-0008-0000-0B00-0000C5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574" name="Shape 4514">
              <a:extLst>
                <a:ext uri="{FF2B5EF4-FFF2-40B4-BE49-F238E27FC236}">
                  <a16:creationId xmlns:a16="http://schemas.microsoft.com/office/drawing/2014/main" id="{00000000-0008-0000-0B00-0000C61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575" name="Shape 4515">
                <a:extLst>
                  <a:ext uri="{FF2B5EF4-FFF2-40B4-BE49-F238E27FC236}">
                    <a16:creationId xmlns:a16="http://schemas.microsoft.com/office/drawing/2014/main" id="{00000000-0008-0000-0B00-0000C7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76" name="Shape 4516">
                <a:extLst>
                  <a:ext uri="{FF2B5EF4-FFF2-40B4-BE49-F238E27FC236}">
                    <a16:creationId xmlns:a16="http://schemas.microsoft.com/office/drawing/2014/main" id="{00000000-0008-0000-0B00-0000C81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577" name="Shape 4517">
                  <a:extLst>
                    <a:ext uri="{FF2B5EF4-FFF2-40B4-BE49-F238E27FC236}">
                      <a16:creationId xmlns:a16="http://schemas.microsoft.com/office/drawing/2014/main" id="{00000000-0008-0000-0B00-0000C9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578" name="Shape 4518">
                  <a:extLst>
                    <a:ext uri="{FF2B5EF4-FFF2-40B4-BE49-F238E27FC236}">
                      <a16:creationId xmlns:a16="http://schemas.microsoft.com/office/drawing/2014/main" id="{00000000-0008-0000-0B00-0000CA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79" name="Shape 4519">
                  <a:extLst>
                    <a:ext uri="{FF2B5EF4-FFF2-40B4-BE49-F238E27FC236}">
                      <a16:creationId xmlns:a16="http://schemas.microsoft.com/office/drawing/2014/main" id="{00000000-0008-0000-0B00-0000CB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80" name="Shape 4520">
                  <a:extLst>
                    <a:ext uri="{FF2B5EF4-FFF2-40B4-BE49-F238E27FC236}">
                      <a16:creationId xmlns:a16="http://schemas.microsoft.com/office/drawing/2014/main" id="{00000000-0008-0000-0B00-0000CC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81" name="Shape 4521">
                  <a:extLst>
                    <a:ext uri="{FF2B5EF4-FFF2-40B4-BE49-F238E27FC236}">
                      <a16:creationId xmlns:a16="http://schemas.microsoft.com/office/drawing/2014/main" id="{00000000-0008-0000-0B00-0000CD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82" name="Shape 4522">
                  <a:extLst>
                    <a:ext uri="{FF2B5EF4-FFF2-40B4-BE49-F238E27FC236}">
                      <a16:creationId xmlns:a16="http://schemas.microsoft.com/office/drawing/2014/main" id="{00000000-0008-0000-0B00-0000CE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83" name="Shape 4523">
                  <a:extLst>
                    <a:ext uri="{FF2B5EF4-FFF2-40B4-BE49-F238E27FC236}">
                      <a16:creationId xmlns:a16="http://schemas.microsoft.com/office/drawing/2014/main" id="{00000000-0008-0000-0B00-0000CF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584" name="Shape 2">
          <a:extLst>
            <a:ext uri="{FF2B5EF4-FFF2-40B4-BE49-F238E27FC236}">
              <a16:creationId xmlns:a16="http://schemas.microsoft.com/office/drawing/2014/main" id="{00000000-0008-0000-0B00-0000D01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585" name="Shape 4524">
            <a:extLst>
              <a:ext uri="{FF2B5EF4-FFF2-40B4-BE49-F238E27FC236}">
                <a16:creationId xmlns:a16="http://schemas.microsoft.com/office/drawing/2014/main" id="{00000000-0008-0000-0B00-0000D11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586" name="Shape 6">
              <a:extLst>
                <a:ext uri="{FF2B5EF4-FFF2-40B4-BE49-F238E27FC236}">
                  <a16:creationId xmlns:a16="http://schemas.microsoft.com/office/drawing/2014/main" id="{00000000-0008-0000-0B00-0000D2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587" name="Shape 4525">
              <a:extLst>
                <a:ext uri="{FF2B5EF4-FFF2-40B4-BE49-F238E27FC236}">
                  <a16:creationId xmlns:a16="http://schemas.microsoft.com/office/drawing/2014/main" id="{00000000-0008-0000-0B00-0000D31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588" name="Shape 4526">
                <a:extLst>
                  <a:ext uri="{FF2B5EF4-FFF2-40B4-BE49-F238E27FC236}">
                    <a16:creationId xmlns:a16="http://schemas.microsoft.com/office/drawing/2014/main" id="{00000000-0008-0000-0B00-0000D4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89" name="Shape 4527">
                <a:extLst>
                  <a:ext uri="{FF2B5EF4-FFF2-40B4-BE49-F238E27FC236}">
                    <a16:creationId xmlns:a16="http://schemas.microsoft.com/office/drawing/2014/main" id="{00000000-0008-0000-0B00-0000D51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590" name="Shape 4528">
                  <a:extLst>
                    <a:ext uri="{FF2B5EF4-FFF2-40B4-BE49-F238E27FC236}">
                      <a16:creationId xmlns:a16="http://schemas.microsoft.com/office/drawing/2014/main" id="{00000000-0008-0000-0B00-0000D6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591" name="Shape 4529">
                  <a:extLst>
                    <a:ext uri="{FF2B5EF4-FFF2-40B4-BE49-F238E27FC236}">
                      <a16:creationId xmlns:a16="http://schemas.microsoft.com/office/drawing/2014/main" id="{00000000-0008-0000-0B00-0000D7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92" name="Shape 4530">
                  <a:extLst>
                    <a:ext uri="{FF2B5EF4-FFF2-40B4-BE49-F238E27FC236}">
                      <a16:creationId xmlns:a16="http://schemas.microsoft.com/office/drawing/2014/main" id="{00000000-0008-0000-0B00-0000D8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93" name="Shape 4531">
                  <a:extLst>
                    <a:ext uri="{FF2B5EF4-FFF2-40B4-BE49-F238E27FC236}">
                      <a16:creationId xmlns:a16="http://schemas.microsoft.com/office/drawing/2014/main" id="{00000000-0008-0000-0B00-0000D9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94" name="Shape 4532">
                  <a:extLst>
                    <a:ext uri="{FF2B5EF4-FFF2-40B4-BE49-F238E27FC236}">
                      <a16:creationId xmlns:a16="http://schemas.microsoft.com/office/drawing/2014/main" id="{00000000-0008-0000-0B00-0000DA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95" name="Shape 4533">
                  <a:extLst>
                    <a:ext uri="{FF2B5EF4-FFF2-40B4-BE49-F238E27FC236}">
                      <a16:creationId xmlns:a16="http://schemas.microsoft.com/office/drawing/2014/main" id="{00000000-0008-0000-0B00-0000DB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96" name="Shape 4534">
                  <a:extLst>
                    <a:ext uri="{FF2B5EF4-FFF2-40B4-BE49-F238E27FC236}">
                      <a16:creationId xmlns:a16="http://schemas.microsoft.com/office/drawing/2014/main" id="{00000000-0008-0000-0B00-0000DC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597" name="Shape 2">
          <a:extLst>
            <a:ext uri="{FF2B5EF4-FFF2-40B4-BE49-F238E27FC236}">
              <a16:creationId xmlns:a16="http://schemas.microsoft.com/office/drawing/2014/main" id="{00000000-0008-0000-0B00-0000DD1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598" name="Shape 4535">
            <a:extLst>
              <a:ext uri="{FF2B5EF4-FFF2-40B4-BE49-F238E27FC236}">
                <a16:creationId xmlns:a16="http://schemas.microsoft.com/office/drawing/2014/main" id="{00000000-0008-0000-0B00-0000DE1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599" name="Shape 6">
              <a:extLst>
                <a:ext uri="{FF2B5EF4-FFF2-40B4-BE49-F238E27FC236}">
                  <a16:creationId xmlns:a16="http://schemas.microsoft.com/office/drawing/2014/main" id="{00000000-0008-0000-0B00-0000DF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600" name="Shape 4536">
              <a:extLst>
                <a:ext uri="{FF2B5EF4-FFF2-40B4-BE49-F238E27FC236}">
                  <a16:creationId xmlns:a16="http://schemas.microsoft.com/office/drawing/2014/main" id="{00000000-0008-0000-0B00-0000E01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601" name="Shape 4537">
                <a:extLst>
                  <a:ext uri="{FF2B5EF4-FFF2-40B4-BE49-F238E27FC236}">
                    <a16:creationId xmlns:a16="http://schemas.microsoft.com/office/drawing/2014/main" id="{00000000-0008-0000-0B00-0000E1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602" name="Shape 4538">
                <a:extLst>
                  <a:ext uri="{FF2B5EF4-FFF2-40B4-BE49-F238E27FC236}">
                    <a16:creationId xmlns:a16="http://schemas.microsoft.com/office/drawing/2014/main" id="{00000000-0008-0000-0B00-0000E21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603" name="Shape 4539">
                  <a:extLst>
                    <a:ext uri="{FF2B5EF4-FFF2-40B4-BE49-F238E27FC236}">
                      <a16:creationId xmlns:a16="http://schemas.microsoft.com/office/drawing/2014/main" id="{00000000-0008-0000-0B00-0000E3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604" name="Shape 4540">
                  <a:extLst>
                    <a:ext uri="{FF2B5EF4-FFF2-40B4-BE49-F238E27FC236}">
                      <a16:creationId xmlns:a16="http://schemas.microsoft.com/office/drawing/2014/main" id="{00000000-0008-0000-0B00-0000E4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05" name="Shape 4541">
                  <a:extLst>
                    <a:ext uri="{FF2B5EF4-FFF2-40B4-BE49-F238E27FC236}">
                      <a16:creationId xmlns:a16="http://schemas.microsoft.com/office/drawing/2014/main" id="{00000000-0008-0000-0B00-0000E5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06" name="Shape 4542">
                  <a:extLst>
                    <a:ext uri="{FF2B5EF4-FFF2-40B4-BE49-F238E27FC236}">
                      <a16:creationId xmlns:a16="http://schemas.microsoft.com/office/drawing/2014/main" id="{00000000-0008-0000-0B00-0000E6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07" name="Shape 4543">
                  <a:extLst>
                    <a:ext uri="{FF2B5EF4-FFF2-40B4-BE49-F238E27FC236}">
                      <a16:creationId xmlns:a16="http://schemas.microsoft.com/office/drawing/2014/main" id="{00000000-0008-0000-0B00-0000E7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08" name="Shape 4544">
                  <a:extLst>
                    <a:ext uri="{FF2B5EF4-FFF2-40B4-BE49-F238E27FC236}">
                      <a16:creationId xmlns:a16="http://schemas.microsoft.com/office/drawing/2014/main" id="{00000000-0008-0000-0B00-0000E8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09" name="Shape 4545">
                  <a:extLst>
                    <a:ext uri="{FF2B5EF4-FFF2-40B4-BE49-F238E27FC236}">
                      <a16:creationId xmlns:a16="http://schemas.microsoft.com/office/drawing/2014/main" id="{00000000-0008-0000-0B00-0000E9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610" name="Shape 2">
          <a:extLst>
            <a:ext uri="{FF2B5EF4-FFF2-40B4-BE49-F238E27FC236}">
              <a16:creationId xmlns:a16="http://schemas.microsoft.com/office/drawing/2014/main" id="{00000000-0008-0000-0B00-0000EA1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611" name="Shape 4546">
            <a:extLst>
              <a:ext uri="{FF2B5EF4-FFF2-40B4-BE49-F238E27FC236}">
                <a16:creationId xmlns:a16="http://schemas.microsoft.com/office/drawing/2014/main" id="{00000000-0008-0000-0B00-0000EB1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612" name="Shape 6">
              <a:extLst>
                <a:ext uri="{FF2B5EF4-FFF2-40B4-BE49-F238E27FC236}">
                  <a16:creationId xmlns:a16="http://schemas.microsoft.com/office/drawing/2014/main" id="{00000000-0008-0000-0B00-0000EC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613" name="Shape 4547">
              <a:extLst>
                <a:ext uri="{FF2B5EF4-FFF2-40B4-BE49-F238E27FC236}">
                  <a16:creationId xmlns:a16="http://schemas.microsoft.com/office/drawing/2014/main" id="{00000000-0008-0000-0B00-0000ED1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614" name="Shape 4548">
                <a:extLst>
                  <a:ext uri="{FF2B5EF4-FFF2-40B4-BE49-F238E27FC236}">
                    <a16:creationId xmlns:a16="http://schemas.microsoft.com/office/drawing/2014/main" id="{00000000-0008-0000-0B00-0000EE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615" name="Shape 4549">
                <a:extLst>
                  <a:ext uri="{FF2B5EF4-FFF2-40B4-BE49-F238E27FC236}">
                    <a16:creationId xmlns:a16="http://schemas.microsoft.com/office/drawing/2014/main" id="{00000000-0008-0000-0B00-0000EF1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616" name="Shape 4550">
                  <a:extLst>
                    <a:ext uri="{FF2B5EF4-FFF2-40B4-BE49-F238E27FC236}">
                      <a16:creationId xmlns:a16="http://schemas.microsoft.com/office/drawing/2014/main" id="{00000000-0008-0000-0B00-0000F0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617" name="Shape 4551">
                  <a:extLst>
                    <a:ext uri="{FF2B5EF4-FFF2-40B4-BE49-F238E27FC236}">
                      <a16:creationId xmlns:a16="http://schemas.microsoft.com/office/drawing/2014/main" id="{00000000-0008-0000-0B00-0000F1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18" name="Shape 4552">
                  <a:extLst>
                    <a:ext uri="{FF2B5EF4-FFF2-40B4-BE49-F238E27FC236}">
                      <a16:creationId xmlns:a16="http://schemas.microsoft.com/office/drawing/2014/main" id="{00000000-0008-0000-0B00-0000F2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19" name="Shape 4553">
                  <a:extLst>
                    <a:ext uri="{FF2B5EF4-FFF2-40B4-BE49-F238E27FC236}">
                      <a16:creationId xmlns:a16="http://schemas.microsoft.com/office/drawing/2014/main" id="{00000000-0008-0000-0B00-0000F3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20" name="Shape 4554">
                  <a:extLst>
                    <a:ext uri="{FF2B5EF4-FFF2-40B4-BE49-F238E27FC236}">
                      <a16:creationId xmlns:a16="http://schemas.microsoft.com/office/drawing/2014/main" id="{00000000-0008-0000-0B00-0000F4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21" name="Shape 4555">
                  <a:extLst>
                    <a:ext uri="{FF2B5EF4-FFF2-40B4-BE49-F238E27FC236}">
                      <a16:creationId xmlns:a16="http://schemas.microsoft.com/office/drawing/2014/main" id="{00000000-0008-0000-0B00-0000F5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22" name="Shape 4556">
                  <a:extLst>
                    <a:ext uri="{FF2B5EF4-FFF2-40B4-BE49-F238E27FC236}">
                      <a16:creationId xmlns:a16="http://schemas.microsoft.com/office/drawing/2014/main" id="{00000000-0008-0000-0B00-0000F6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623" name="Shape 2">
          <a:extLst>
            <a:ext uri="{FF2B5EF4-FFF2-40B4-BE49-F238E27FC236}">
              <a16:creationId xmlns:a16="http://schemas.microsoft.com/office/drawing/2014/main" id="{00000000-0008-0000-0B00-0000F71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624" name="Shape 4557">
            <a:extLst>
              <a:ext uri="{FF2B5EF4-FFF2-40B4-BE49-F238E27FC236}">
                <a16:creationId xmlns:a16="http://schemas.microsoft.com/office/drawing/2014/main" id="{00000000-0008-0000-0B00-0000F81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625" name="Shape 6">
              <a:extLst>
                <a:ext uri="{FF2B5EF4-FFF2-40B4-BE49-F238E27FC236}">
                  <a16:creationId xmlns:a16="http://schemas.microsoft.com/office/drawing/2014/main" id="{00000000-0008-0000-0B00-0000F9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626" name="Shape 4558">
              <a:extLst>
                <a:ext uri="{FF2B5EF4-FFF2-40B4-BE49-F238E27FC236}">
                  <a16:creationId xmlns:a16="http://schemas.microsoft.com/office/drawing/2014/main" id="{00000000-0008-0000-0B00-0000FA1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627" name="Shape 4559">
                <a:extLst>
                  <a:ext uri="{FF2B5EF4-FFF2-40B4-BE49-F238E27FC236}">
                    <a16:creationId xmlns:a16="http://schemas.microsoft.com/office/drawing/2014/main" id="{00000000-0008-0000-0B00-0000FB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628" name="Shape 4560">
                <a:extLst>
                  <a:ext uri="{FF2B5EF4-FFF2-40B4-BE49-F238E27FC236}">
                    <a16:creationId xmlns:a16="http://schemas.microsoft.com/office/drawing/2014/main" id="{00000000-0008-0000-0B00-0000FC1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629" name="Shape 4561">
                  <a:extLst>
                    <a:ext uri="{FF2B5EF4-FFF2-40B4-BE49-F238E27FC236}">
                      <a16:creationId xmlns:a16="http://schemas.microsoft.com/office/drawing/2014/main" id="{00000000-0008-0000-0B00-0000FD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630" name="Shape 4562">
                  <a:extLst>
                    <a:ext uri="{FF2B5EF4-FFF2-40B4-BE49-F238E27FC236}">
                      <a16:creationId xmlns:a16="http://schemas.microsoft.com/office/drawing/2014/main" id="{00000000-0008-0000-0B00-0000FE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31" name="Shape 4563">
                  <a:extLst>
                    <a:ext uri="{FF2B5EF4-FFF2-40B4-BE49-F238E27FC236}">
                      <a16:creationId xmlns:a16="http://schemas.microsoft.com/office/drawing/2014/main" id="{00000000-0008-0000-0B00-0000FF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32" name="Shape 4564">
                  <a:extLst>
                    <a:ext uri="{FF2B5EF4-FFF2-40B4-BE49-F238E27FC236}">
                      <a16:creationId xmlns:a16="http://schemas.microsoft.com/office/drawing/2014/main" id="{00000000-0008-0000-0B00-000000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33" name="Shape 4565">
                  <a:extLst>
                    <a:ext uri="{FF2B5EF4-FFF2-40B4-BE49-F238E27FC236}">
                      <a16:creationId xmlns:a16="http://schemas.microsoft.com/office/drawing/2014/main" id="{00000000-0008-0000-0B00-000001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34" name="Shape 4566">
                  <a:extLst>
                    <a:ext uri="{FF2B5EF4-FFF2-40B4-BE49-F238E27FC236}">
                      <a16:creationId xmlns:a16="http://schemas.microsoft.com/office/drawing/2014/main" id="{00000000-0008-0000-0B00-000002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35" name="Shape 4567">
                  <a:extLst>
                    <a:ext uri="{FF2B5EF4-FFF2-40B4-BE49-F238E27FC236}">
                      <a16:creationId xmlns:a16="http://schemas.microsoft.com/office/drawing/2014/main" id="{00000000-0008-0000-0B00-000003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636" name="Shape 2">
          <a:extLst>
            <a:ext uri="{FF2B5EF4-FFF2-40B4-BE49-F238E27FC236}">
              <a16:creationId xmlns:a16="http://schemas.microsoft.com/office/drawing/2014/main" id="{00000000-0008-0000-0B00-0000041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637" name="Shape 4568">
            <a:extLst>
              <a:ext uri="{FF2B5EF4-FFF2-40B4-BE49-F238E27FC236}">
                <a16:creationId xmlns:a16="http://schemas.microsoft.com/office/drawing/2014/main" id="{00000000-0008-0000-0B00-0000051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638" name="Shape 6">
              <a:extLst>
                <a:ext uri="{FF2B5EF4-FFF2-40B4-BE49-F238E27FC236}">
                  <a16:creationId xmlns:a16="http://schemas.microsoft.com/office/drawing/2014/main" id="{00000000-0008-0000-0B00-000006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639" name="Shape 4569">
              <a:extLst>
                <a:ext uri="{FF2B5EF4-FFF2-40B4-BE49-F238E27FC236}">
                  <a16:creationId xmlns:a16="http://schemas.microsoft.com/office/drawing/2014/main" id="{00000000-0008-0000-0B00-0000071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640" name="Shape 4570">
                <a:extLst>
                  <a:ext uri="{FF2B5EF4-FFF2-40B4-BE49-F238E27FC236}">
                    <a16:creationId xmlns:a16="http://schemas.microsoft.com/office/drawing/2014/main" id="{00000000-0008-0000-0B00-000008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641" name="Shape 4571">
                <a:extLst>
                  <a:ext uri="{FF2B5EF4-FFF2-40B4-BE49-F238E27FC236}">
                    <a16:creationId xmlns:a16="http://schemas.microsoft.com/office/drawing/2014/main" id="{00000000-0008-0000-0B00-0000091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642" name="Shape 4572">
                  <a:extLst>
                    <a:ext uri="{FF2B5EF4-FFF2-40B4-BE49-F238E27FC236}">
                      <a16:creationId xmlns:a16="http://schemas.microsoft.com/office/drawing/2014/main" id="{00000000-0008-0000-0B00-00000A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643" name="Shape 4573">
                  <a:extLst>
                    <a:ext uri="{FF2B5EF4-FFF2-40B4-BE49-F238E27FC236}">
                      <a16:creationId xmlns:a16="http://schemas.microsoft.com/office/drawing/2014/main" id="{00000000-0008-0000-0B00-00000B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44" name="Shape 4574">
                  <a:extLst>
                    <a:ext uri="{FF2B5EF4-FFF2-40B4-BE49-F238E27FC236}">
                      <a16:creationId xmlns:a16="http://schemas.microsoft.com/office/drawing/2014/main" id="{00000000-0008-0000-0B00-00000C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45" name="Shape 4575">
                  <a:extLst>
                    <a:ext uri="{FF2B5EF4-FFF2-40B4-BE49-F238E27FC236}">
                      <a16:creationId xmlns:a16="http://schemas.microsoft.com/office/drawing/2014/main" id="{00000000-0008-0000-0B00-00000D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46" name="Shape 4576">
                  <a:extLst>
                    <a:ext uri="{FF2B5EF4-FFF2-40B4-BE49-F238E27FC236}">
                      <a16:creationId xmlns:a16="http://schemas.microsoft.com/office/drawing/2014/main" id="{00000000-0008-0000-0B00-00000E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47" name="Shape 4577">
                  <a:extLst>
                    <a:ext uri="{FF2B5EF4-FFF2-40B4-BE49-F238E27FC236}">
                      <a16:creationId xmlns:a16="http://schemas.microsoft.com/office/drawing/2014/main" id="{00000000-0008-0000-0B00-00000F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48" name="Shape 4578">
                  <a:extLst>
                    <a:ext uri="{FF2B5EF4-FFF2-40B4-BE49-F238E27FC236}">
                      <a16:creationId xmlns:a16="http://schemas.microsoft.com/office/drawing/2014/main" id="{00000000-0008-0000-0B00-000010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649" name="Shape 2">
          <a:extLst>
            <a:ext uri="{FF2B5EF4-FFF2-40B4-BE49-F238E27FC236}">
              <a16:creationId xmlns:a16="http://schemas.microsoft.com/office/drawing/2014/main" id="{00000000-0008-0000-0B00-0000111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650" name="Shape 4579">
            <a:extLst>
              <a:ext uri="{FF2B5EF4-FFF2-40B4-BE49-F238E27FC236}">
                <a16:creationId xmlns:a16="http://schemas.microsoft.com/office/drawing/2014/main" id="{00000000-0008-0000-0B00-0000121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651" name="Shape 6">
              <a:extLst>
                <a:ext uri="{FF2B5EF4-FFF2-40B4-BE49-F238E27FC236}">
                  <a16:creationId xmlns:a16="http://schemas.microsoft.com/office/drawing/2014/main" id="{00000000-0008-0000-0B00-000013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652" name="Shape 4580">
              <a:extLst>
                <a:ext uri="{FF2B5EF4-FFF2-40B4-BE49-F238E27FC236}">
                  <a16:creationId xmlns:a16="http://schemas.microsoft.com/office/drawing/2014/main" id="{00000000-0008-0000-0B00-0000141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653" name="Shape 4581">
                <a:extLst>
                  <a:ext uri="{FF2B5EF4-FFF2-40B4-BE49-F238E27FC236}">
                    <a16:creationId xmlns:a16="http://schemas.microsoft.com/office/drawing/2014/main" id="{00000000-0008-0000-0B00-000015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654" name="Shape 4582">
                <a:extLst>
                  <a:ext uri="{FF2B5EF4-FFF2-40B4-BE49-F238E27FC236}">
                    <a16:creationId xmlns:a16="http://schemas.microsoft.com/office/drawing/2014/main" id="{00000000-0008-0000-0B00-0000161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655" name="Shape 4583">
                  <a:extLst>
                    <a:ext uri="{FF2B5EF4-FFF2-40B4-BE49-F238E27FC236}">
                      <a16:creationId xmlns:a16="http://schemas.microsoft.com/office/drawing/2014/main" id="{00000000-0008-0000-0B00-000017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656" name="Shape 4584">
                  <a:extLst>
                    <a:ext uri="{FF2B5EF4-FFF2-40B4-BE49-F238E27FC236}">
                      <a16:creationId xmlns:a16="http://schemas.microsoft.com/office/drawing/2014/main" id="{00000000-0008-0000-0B00-000018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57" name="Shape 4585">
                  <a:extLst>
                    <a:ext uri="{FF2B5EF4-FFF2-40B4-BE49-F238E27FC236}">
                      <a16:creationId xmlns:a16="http://schemas.microsoft.com/office/drawing/2014/main" id="{00000000-0008-0000-0B00-000019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58" name="Shape 4586">
                  <a:extLst>
                    <a:ext uri="{FF2B5EF4-FFF2-40B4-BE49-F238E27FC236}">
                      <a16:creationId xmlns:a16="http://schemas.microsoft.com/office/drawing/2014/main" id="{00000000-0008-0000-0B00-00001A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59" name="Shape 4587">
                  <a:extLst>
                    <a:ext uri="{FF2B5EF4-FFF2-40B4-BE49-F238E27FC236}">
                      <a16:creationId xmlns:a16="http://schemas.microsoft.com/office/drawing/2014/main" id="{00000000-0008-0000-0B00-00001B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60" name="Shape 4588">
                  <a:extLst>
                    <a:ext uri="{FF2B5EF4-FFF2-40B4-BE49-F238E27FC236}">
                      <a16:creationId xmlns:a16="http://schemas.microsoft.com/office/drawing/2014/main" id="{00000000-0008-0000-0B00-00001C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61" name="Shape 4589">
                  <a:extLst>
                    <a:ext uri="{FF2B5EF4-FFF2-40B4-BE49-F238E27FC236}">
                      <a16:creationId xmlns:a16="http://schemas.microsoft.com/office/drawing/2014/main" id="{00000000-0008-0000-0B00-00001D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662" name="Shape 2">
          <a:extLst>
            <a:ext uri="{FF2B5EF4-FFF2-40B4-BE49-F238E27FC236}">
              <a16:creationId xmlns:a16="http://schemas.microsoft.com/office/drawing/2014/main" id="{00000000-0008-0000-0B00-00001E1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663" name="Shape 4590">
            <a:extLst>
              <a:ext uri="{FF2B5EF4-FFF2-40B4-BE49-F238E27FC236}">
                <a16:creationId xmlns:a16="http://schemas.microsoft.com/office/drawing/2014/main" id="{00000000-0008-0000-0B00-00001F1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664" name="Shape 6">
              <a:extLst>
                <a:ext uri="{FF2B5EF4-FFF2-40B4-BE49-F238E27FC236}">
                  <a16:creationId xmlns:a16="http://schemas.microsoft.com/office/drawing/2014/main" id="{00000000-0008-0000-0B00-000020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665" name="Shape 4591">
              <a:extLst>
                <a:ext uri="{FF2B5EF4-FFF2-40B4-BE49-F238E27FC236}">
                  <a16:creationId xmlns:a16="http://schemas.microsoft.com/office/drawing/2014/main" id="{00000000-0008-0000-0B00-0000211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666" name="Shape 4592">
                <a:extLst>
                  <a:ext uri="{FF2B5EF4-FFF2-40B4-BE49-F238E27FC236}">
                    <a16:creationId xmlns:a16="http://schemas.microsoft.com/office/drawing/2014/main" id="{00000000-0008-0000-0B00-000022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667" name="Shape 4593">
                <a:extLst>
                  <a:ext uri="{FF2B5EF4-FFF2-40B4-BE49-F238E27FC236}">
                    <a16:creationId xmlns:a16="http://schemas.microsoft.com/office/drawing/2014/main" id="{00000000-0008-0000-0B00-0000231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668" name="Shape 4594">
                  <a:extLst>
                    <a:ext uri="{FF2B5EF4-FFF2-40B4-BE49-F238E27FC236}">
                      <a16:creationId xmlns:a16="http://schemas.microsoft.com/office/drawing/2014/main" id="{00000000-0008-0000-0B00-000024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669" name="Shape 4595">
                  <a:extLst>
                    <a:ext uri="{FF2B5EF4-FFF2-40B4-BE49-F238E27FC236}">
                      <a16:creationId xmlns:a16="http://schemas.microsoft.com/office/drawing/2014/main" id="{00000000-0008-0000-0B00-000025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70" name="Shape 4596">
                  <a:extLst>
                    <a:ext uri="{FF2B5EF4-FFF2-40B4-BE49-F238E27FC236}">
                      <a16:creationId xmlns:a16="http://schemas.microsoft.com/office/drawing/2014/main" id="{00000000-0008-0000-0B00-000026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71" name="Shape 4597">
                  <a:extLst>
                    <a:ext uri="{FF2B5EF4-FFF2-40B4-BE49-F238E27FC236}">
                      <a16:creationId xmlns:a16="http://schemas.microsoft.com/office/drawing/2014/main" id="{00000000-0008-0000-0B00-000027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72" name="Shape 4598">
                  <a:extLst>
                    <a:ext uri="{FF2B5EF4-FFF2-40B4-BE49-F238E27FC236}">
                      <a16:creationId xmlns:a16="http://schemas.microsoft.com/office/drawing/2014/main" id="{00000000-0008-0000-0B00-000028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73" name="Shape 4599">
                  <a:extLst>
                    <a:ext uri="{FF2B5EF4-FFF2-40B4-BE49-F238E27FC236}">
                      <a16:creationId xmlns:a16="http://schemas.microsoft.com/office/drawing/2014/main" id="{00000000-0008-0000-0B00-000029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74" name="Shape 4600">
                  <a:extLst>
                    <a:ext uri="{FF2B5EF4-FFF2-40B4-BE49-F238E27FC236}">
                      <a16:creationId xmlns:a16="http://schemas.microsoft.com/office/drawing/2014/main" id="{00000000-0008-0000-0B00-00002A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133</xdr:row>
      <xdr:rowOff>28575</xdr:rowOff>
    </xdr:from>
    <xdr:ext cx="438150" cy="352425"/>
    <xdr:sp macro="" textlink="">
      <xdr:nvSpPr>
        <xdr:cNvPr id="5675" name="Shape 4010">
          <a:extLst>
            <a:ext uri="{FF2B5EF4-FFF2-40B4-BE49-F238E27FC236}">
              <a16:creationId xmlns:a16="http://schemas.microsoft.com/office/drawing/2014/main" id="{00000000-0008-0000-0B00-00002B16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chemeClr val="dk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133</xdr:row>
      <xdr:rowOff>28575</xdr:rowOff>
    </xdr:from>
    <xdr:ext cx="438150" cy="352425"/>
    <xdr:sp macro="" textlink="">
      <xdr:nvSpPr>
        <xdr:cNvPr id="5676" name="Shape 1997">
          <a:extLst>
            <a:ext uri="{FF2B5EF4-FFF2-40B4-BE49-F238E27FC236}">
              <a16:creationId xmlns:a16="http://schemas.microsoft.com/office/drawing/2014/main" id="{00000000-0008-0000-0B00-00002C16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133</xdr:row>
      <xdr:rowOff>28575</xdr:rowOff>
    </xdr:from>
    <xdr:ext cx="438150" cy="352425"/>
    <xdr:sp macro="" textlink="">
      <xdr:nvSpPr>
        <xdr:cNvPr id="5677" name="Shape 1997">
          <a:extLst>
            <a:ext uri="{FF2B5EF4-FFF2-40B4-BE49-F238E27FC236}">
              <a16:creationId xmlns:a16="http://schemas.microsoft.com/office/drawing/2014/main" id="{00000000-0008-0000-0B00-00002D16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678" name="Shape 2">
          <a:extLst>
            <a:ext uri="{FF2B5EF4-FFF2-40B4-BE49-F238E27FC236}">
              <a16:creationId xmlns:a16="http://schemas.microsoft.com/office/drawing/2014/main" id="{00000000-0008-0000-0B00-00002E1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679" name="Shape 4601">
            <a:extLst>
              <a:ext uri="{FF2B5EF4-FFF2-40B4-BE49-F238E27FC236}">
                <a16:creationId xmlns:a16="http://schemas.microsoft.com/office/drawing/2014/main" id="{00000000-0008-0000-0B00-00002F1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680" name="Shape 6">
              <a:extLst>
                <a:ext uri="{FF2B5EF4-FFF2-40B4-BE49-F238E27FC236}">
                  <a16:creationId xmlns:a16="http://schemas.microsoft.com/office/drawing/2014/main" id="{00000000-0008-0000-0B00-000030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681" name="Shape 4602">
              <a:extLst>
                <a:ext uri="{FF2B5EF4-FFF2-40B4-BE49-F238E27FC236}">
                  <a16:creationId xmlns:a16="http://schemas.microsoft.com/office/drawing/2014/main" id="{00000000-0008-0000-0B00-0000311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682" name="Shape 4603">
                <a:extLst>
                  <a:ext uri="{FF2B5EF4-FFF2-40B4-BE49-F238E27FC236}">
                    <a16:creationId xmlns:a16="http://schemas.microsoft.com/office/drawing/2014/main" id="{00000000-0008-0000-0B00-000032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683" name="Shape 4604">
                <a:extLst>
                  <a:ext uri="{FF2B5EF4-FFF2-40B4-BE49-F238E27FC236}">
                    <a16:creationId xmlns:a16="http://schemas.microsoft.com/office/drawing/2014/main" id="{00000000-0008-0000-0B00-0000331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684" name="Shape 4605">
                  <a:extLst>
                    <a:ext uri="{FF2B5EF4-FFF2-40B4-BE49-F238E27FC236}">
                      <a16:creationId xmlns:a16="http://schemas.microsoft.com/office/drawing/2014/main" id="{00000000-0008-0000-0B00-000034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685" name="Shape 4606">
                  <a:extLst>
                    <a:ext uri="{FF2B5EF4-FFF2-40B4-BE49-F238E27FC236}">
                      <a16:creationId xmlns:a16="http://schemas.microsoft.com/office/drawing/2014/main" id="{00000000-0008-0000-0B00-000035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86" name="Shape 4607">
                  <a:extLst>
                    <a:ext uri="{FF2B5EF4-FFF2-40B4-BE49-F238E27FC236}">
                      <a16:creationId xmlns:a16="http://schemas.microsoft.com/office/drawing/2014/main" id="{00000000-0008-0000-0B00-000036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87" name="Shape 4608">
                  <a:extLst>
                    <a:ext uri="{FF2B5EF4-FFF2-40B4-BE49-F238E27FC236}">
                      <a16:creationId xmlns:a16="http://schemas.microsoft.com/office/drawing/2014/main" id="{00000000-0008-0000-0B00-000037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88" name="Shape 4609">
                  <a:extLst>
                    <a:ext uri="{FF2B5EF4-FFF2-40B4-BE49-F238E27FC236}">
                      <a16:creationId xmlns:a16="http://schemas.microsoft.com/office/drawing/2014/main" id="{00000000-0008-0000-0B00-000038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89" name="Shape 4610">
                  <a:extLst>
                    <a:ext uri="{FF2B5EF4-FFF2-40B4-BE49-F238E27FC236}">
                      <a16:creationId xmlns:a16="http://schemas.microsoft.com/office/drawing/2014/main" id="{00000000-0008-0000-0B00-000039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90" name="Shape 4611">
                  <a:extLst>
                    <a:ext uri="{FF2B5EF4-FFF2-40B4-BE49-F238E27FC236}">
                      <a16:creationId xmlns:a16="http://schemas.microsoft.com/office/drawing/2014/main" id="{00000000-0008-0000-0B00-00003A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691" name="Shape 2">
          <a:extLst>
            <a:ext uri="{FF2B5EF4-FFF2-40B4-BE49-F238E27FC236}">
              <a16:creationId xmlns:a16="http://schemas.microsoft.com/office/drawing/2014/main" id="{00000000-0008-0000-0B00-00003B1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692" name="Shape 4612">
            <a:extLst>
              <a:ext uri="{FF2B5EF4-FFF2-40B4-BE49-F238E27FC236}">
                <a16:creationId xmlns:a16="http://schemas.microsoft.com/office/drawing/2014/main" id="{00000000-0008-0000-0B00-00003C1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693" name="Shape 6">
              <a:extLst>
                <a:ext uri="{FF2B5EF4-FFF2-40B4-BE49-F238E27FC236}">
                  <a16:creationId xmlns:a16="http://schemas.microsoft.com/office/drawing/2014/main" id="{00000000-0008-0000-0B00-00003D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694" name="Shape 4613">
              <a:extLst>
                <a:ext uri="{FF2B5EF4-FFF2-40B4-BE49-F238E27FC236}">
                  <a16:creationId xmlns:a16="http://schemas.microsoft.com/office/drawing/2014/main" id="{00000000-0008-0000-0B00-00003E1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695" name="Shape 4614">
                <a:extLst>
                  <a:ext uri="{FF2B5EF4-FFF2-40B4-BE49-F238E27FC236}">
                    <a16:creationId xmlns:a16="http://schemas.microsoft.com/office/drawing/2014/main" id="{00000000-0008-0000-0B00-00003F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696" name="Shape 4615">
                <a:extLst>
                  <a:ext uri="{FF2B5EF4-FFF2-40B4-BE49-F238E27FC236}">
                    <a16:creationId xmlns:a16="http://schemas.microsoft.com/office/drawing/2014/main" id="{00000000-0008-0000-0B00-0000401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5697" name="Shape 4616">
                  <a:extLst>
                    <a:ext uri="{FF2B5EF4-FFF2-40B4-BE49-F238E27FC236}">
                      <a16:creationId xmlns:a16="http://schemas.microsoft.com/office/drawing/2014/main" id="{00000000-0008-0000-0B00-000041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698" name="Shape 4617">
                  <a:extLst>
                    <a:ext uri="{FF2B5EF4-FFF2-40B4-BE49-F238E27FC236}">
                      <a16:creationId xmlns:a16="http://schemas.microsoft.com/office/drawing/2014/main" id="{00000000-0008-0000-0B00-000042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99" name="Shape 4618">
                  <a:extLst>
                    <a:ext uri="{FF2B5EF4-FFF2-40B4-BE49-F238E27FC236}">
                      <a16:creationId xmlns:a16="http://schemas.microsoft.com/office/drawing/2014/main" id="{00000000-0008-0000-0B00-000043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00" name="Shape 4619">
                  <a:extLst>
                    <a:ext uri="{FF2B5EF4-FFF2-40B4-BE49-F238E27FC236}">
                      <a16:creationId xmlns:a16="http://schemas.microsoft.com/office/drawing/2014/main" id="{00000000-0008-0000-0B00-000044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01" name="Shape 4620">
                  <a:extLst>
                    <a:ext uri="{FF2B5EF4-FFF2-40B4-BE49-F238E27FC236}">
                      <a16:creationId xmlns:a16="http://schemas.microsoft.com/office/drawing/2014/main" id="{00000000-0008-0000-0B00-000045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02" name="Shape 4621">
                  <a:extLst>
                    <a:ext uri="{FF2B5EF4-FFF2-40B4-BE49-F238E27FC236}">
                      <a16:creationId xmlns:a16="http://schemas.microsoft.com/office/drawing/2014/main" id="{00000000-0008-0000-0B00-000046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03" name="Shape 4622">
                  <a:extLst>
                    <a:ext uri="{FF2B5EF4-FFF2-40B4-BE49-F238E27FC236}">
                      <a16:creationId xmlns:a16="http://schemas.microsoft.com/office/drawing/2014/main" id="{00000000-0008-0000-0B00-000047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61925"/>
    <xdr:grpSp>
      <xdr:nvGrpSpPr>
        <xdr:cNvPr id="5704" name="Shape 2">
          <a:extLst>
            <a:ext uri="{FF2B5EF4-FFF2-40B4-BE49-F238E27FC236}">
              <a16:creationId xmlns:a16="http://schemas.microsoft.com/office/drawing/2014/main" id="{00000000-0008-0000-0B00-000048160000}"/>
            </a:ext>
          </a:extLst>
        </xdr:cNvPr>
        <xdr:cNvGrpSpPr/>
      </xdr:nvGrpSpPr>
      <xdr:grpSpPr>
        <a:xfrm>
          <a:off x="2466975" y="29994225"/>
          <a:ext cx="0" cy="161925"/>
          <a:chOff x="5346000" y="3699038"/>
          <a:chExt cx="0" cy="161925"/>
        </a:xfrm>
      </xdr:grpSpPr>
      <xdr:grpSp>
        <xdr:nvGrpSpPr>
          <xdr:cNvPr id="5705" name="Shape 4623">
            <a:extLst>
              <a:ext uri="{FF2B5EF4-FFF2-40B4-BE49-F238E27FC236}">
                <a16:creationId xmlns:a16="http://schemas.microsoft.com/office/drawing/2014/main" id="{00000000-0008-0000-0B00-0000491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706" name="Shape 6">
              <a:extLst>
                <a:ext uri="{FF2B5EF4-FFF2-40B4-BE49-F238E27FC236}">
                  <a16:creationId xmlns:a16="http://schemas.microsoft.com/office/drawing/2014/main" id="{00000000-0008-0000-0B00-00004A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07" name="Shape 4624">
              <a:extLst>
                <a:ext uri="{FF2B5EF4-FFF2-40B4-BE49-F238E27FC236}">
                  <a16:creationId xmlns:a16="http://schemas.microsoft.com/office/drawing/2014/main" id="{00000000-0008-0000-0B00-00004B1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708" name="Shape 4625">
                <a:extLst>
                  <a:ext uri="{FF2B5EF4-FFF2-40B4-BE49-F238E27FC236}">
                    <a16:creationId xmlns:a16="http://schemas.microsoft.com/office/drawing/2014/main" id="{00000000-0008-0000-0B00-00004C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09" name="Shape 4626">
                <a:extLst>
                  <a:ext uri="{FF2B5EF4-FFF2-40B4-BE49-F238E27FC236}">
                    <a16:creationId xmlns:a16="http://schemas.microsoft.com/office/drawing/2014/main" id="{00000000-0008-0000-0B00-00004D1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5710" name="Shape 4627">
                  <a:extLst>
                    <a:ext uri="{FF2B5EF4-FFF2-40B4-BE49-F238E27FC236}">
                      <a16:creationId xmlns:a16="http://schemas.microsoft.com/office/drawing/2014/main" id="{00000000-0008-0000-0B00-00004E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711" name="Shape 4628">
                  <a:extLst>
                    <a:ext uri="{FF2B5EF4-FFF2-40B4-BE49-F238E27FC236}">
                      <a16:creationId xmlns:a16="http://schemas.microsoft.com/office/drawing/2014/main" id="{00000000-0008-0000-0B00-00004F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12" name="Shape 4629">
                  <a:extLst>
                    <a:ext uri="{FF2B5EF4-FFF2-40B4-BE49-F238E27FC236}">
                      <a16:creationId xmlns:a16="http://schemas.microsoft.com/office/drawing/2014/main" id="{00000000-0008-0000-0B00-000050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13" name="Shape 4630">
                  <a:extLst>
                    <a:ext uri="{FF2B5EF4-FFF2-40B4-BE49-F238E27FC236}">
                      <a16:creationId xmlns:a16="http://schemas.microsoft.com/office/drawing/2014/main" id="{00000000-0008-0000-0B00-000051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14" name="Shape 4631">
                  <a:extLst>
                    <a:ext uri="{FF2B5EF4-FFF2-40B4-BE49-F238E27FC236}">
                      <a16:creationId xmlns:a16="http://schemas.microsoft.com/office/drawing/2014/main" id="{00000000-0008-0000-0B00-000052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15" name="Shape 4632">
                  <a:extLst>
                    <a:ext uri="{FF2B5EF4-FFF2-40B4-BE49-F238E27FC236}">
                      <a16:creationId xmlns:a16="http://schemas.microsoft.com/office/drawing/2014/main" id="{00000000-0008-0000-0B00-000053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16" name="Shape 4633">
                  <a:extLst>
                    <a:ext uri="{FF2B5EF4-FFF2-40B4-BE49-F238E27FC236}">
                      <a16:creationId xmlns:a16="http://schemas.microsoft.com/office/drawing/2014/main" id="{00000000-0008-0000-0B00-000054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71450"/>
    <xdr:grpSp>
      <xdr:nvGrpSpPr>
        <xdr:cNvPr id="5717" name="Shape 2">
          <a:extLst>
            <a:ext uri="{FF2B5EF4-FFF2-40B4-BE49-F238E27FC236}">
              <a16:creationId xmlns:a16="http://schemas.microsoft.com/office/drawing/2014/main" id="{00000000-0008-0000-0B00-000055160000}"/>
            </a:ext>
          </a:extLst>
        </xdr:cNvPr>
        <xdr:cNvGrpSpPr/>
      </xdr:nvGrpSpPr>
      <xdr:grpSpPr>
        <a:xfrm>
          <a:off x="2466975" y="29994225"/>
          <a:ext cx="0" cy="171450"/>
          <a:chOff x="5346000" y="3694275"/>
          <a:chExt cx="0" cy="171450"/>
        </a:xfrm>
      </xdr:grpSpPr>
      <xdr:grpSp>
        <xdr:nvGrpSpPr>
          <xdr:cNvPr id="5718" name="Shape 4634">
            <a:extLst>
              <a:ext uri="{FF2B5EF4-FFF2-40B4-BE49-F238E27FC236}">
                <a16:creationId xmlns:a16="http://schemas.microsoft.com/office/drawing/2014/main" id="{00000000-0008-0000-0B00-00005616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5719" name="Shape 6">
              <a:extLst>
                <a:ext uri="{FF2B5EF4-FFF2-40B4-BE49-F238E27FC236}">
                  <a16:creationId xmlns:a16="http://schemas.microsoft.com/office/drawing/2014/main" id="{00000000-0008-0000-0B00-00005716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20" name="Shape 4635">
              <a:extLst>
                <a:ext uri="{FF2B5EF4-FFF2-40B4-BE49-F238E27FC236}">
                  <a16:creationId xmlns:a16="http://schemas.microsoft.com/office/drawing/2014/main" id="{00000000-0008-0000-0B00-00005816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5721" name="Shape 4636">
                <a:extLst>
                  <a:ext uri="{FF2B5EF4-FFF2-40B4-BE49-F238E27FC236}">
                    <a16:creationId xmlns:a16="http://schemas.microsoft.com/office/drawing/2014/main" id="{00000000-0008-0000-0B00-00005916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22" name="Shape 4637">
                <a:extLst>
                  <a:ext uri="{FF2B5EF4-FFF2-40B4-BE49-F238E27FC236}">
                    <a16:creationId xmlns:a16="http://schemas.microsoft.com/office/drawing/2014/main" id="{00000000-0008-0000-0B00-00005A16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5723" name="Shape 4638">
                  <a:extLst>
                    <a:ext uri="{FF2B5EF4-FFF2-40B4-BE49-F238E27FC236}">
                      <a16:creationId xmlns:a16="http://schemas.microsoft.com/office/drawing/2014/main" id="{00000000-0008-0000-0B00-00005B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724" name="Shape 4639">
                  <a:extLst>
                    <a:ext uri="{FF2B5EF4-FFF2-40B4-BE49-F238E27FC236}">
                      <a16:creationId xmlns:a16="http://schemas.microsoft.com/office/drawing/2014/main" id="{00000000-0008-0000-0B00-00005C1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25" name="Shape 4640">
                  <a:extLst>
                    <a:ext uri="{FF2B5EF4-FFF2-40B4-BE49-F238E27FC236}">
                      <a16:creationId xmlns:a16="http://schemas.microsoft.com/office/drawing/2014/main" id="{00000000-0008-0000-0B00-00005D1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26" name="Shape 4641">
                  <a:extLst>
                    <a:ext uri="{FF2B5EF4-FFF2-40B4-BE49-F238E27FC236}">
                      <a16:creationId xmlns:a16="http://schemas.microsoft.com/office/drawing/2014/main" id="{00000000-0008-0000-0B00-00005E1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27" name="Shape 4642">
                  <a:extLst>
                    <a:ext uri="{FF2B5EF4-FFF2-40B4-BE49-F238E27FC236}">
                      <a16:creationId xmlns:a16="http://schemas.microsoft.com/office/drawing/2014/main" id="{00000000-0008-0000-0B00-00005F1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28" name="Shape 4643">
                  <a:extLst>
                    <a:ext uri="{FF2B5EF4-FFF2-40B4-BE49-F238E27FC236}">
                      <a16:creationId xmlns:a16="http://schemas.microsoft.com/office/drawing/2014/main" id="{00000000-0008-0000-0B00-0000601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29" name="Shape 4644">
                  <a:extLst>
                    <a:ext uri="{FF2B5EF4-FFF2-40B4-BE49-F238E27FC236}">
                      <a16:creationId xmlns:a16="http://schemas.microsoft.com/office/drawing/2014/main" id="{00000000-0008-0000-0B00-0000611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730" name="Shape 2">
          <a:extLst>
            <a:ext uri="{FF2B5EF4-FFF2-40B4-BE49-F238E27FC236}">
              <a16:creationId xmlns:a16="http://schemas.microsoft.com/office/drawing/2014/main" id="{00000000-0008-0000-0B00-0000621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731" name="Shape 4645">
            <a:extLst>
              <a:ext uri="{FF2B5EF4-FFF2-40B4-BE49-F238E27FC236}">
                <a16:creationId xmlns:a16="http://schemas.microsoft.com/office/drawing/2014/main" id="{00000000-0008-0000-0B00-0000631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732" name="Shape 6">
              <a:extLst>
                <a:ext uri="{FF2B5EF4-FFF2-40B4-BE49-F238E27FC236}">
                  <a16:creationId xmlns:a16="http://schemas.microsoft.com/office/drawing/2014/main" id="{00000000-0008-0000-0B00-000064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33" name="Shape 4646">
              <a:extLst>
                <a:ext uri="{FF2B5EF4-FFF2-40B4-BE49-F238E27FC236}">
                  <a16:creationId xmlns:a16="http://schemas.microsoft.com/office/drawing/2014/main" id="{00000000-0008-0000-0B00-0000651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734" name="Shape 4647">
                <a:extLst>
                  <a:ext uri="{FF2B5EF4-FFF2-40B4-BE49-F238E27FC236}">
                    <a16:creationId xmlns:a16="http://schemas.microsoft.com/office/drawing/2014/main" id="{00000000-0008-0000-0B00-000066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35" name="Shape 4648">
                <a:extLst>
                  <a:ext uri="{FF2B5EF4-FFF2-40B4-BE49-F238E27FC236}">
                    <a16:creationId xmlns:a16="http://schemas.microsoft.com/office/drawing/2014/main" id="{00000000-0008-0000-0B00-0000671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736" name="Shape 4649">
                  <a:extLst>
                    <a:ext uri="{FF2B5EF4-FFF2-40B4-BE49-F238E27FC236}">
                      <a16:creationId xmlns:a16="http://schemas.microsoft.com/office/drawing/2014/main" id="{00000000-0008-0000-0B00-000068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737" name="Shape 4650">
                  <a:extLst>
                    <a:ext uri="{FF2B5EF4-FFF2-40B4-BE49-F238E27FC236}">
                      <a16:creationId xmlns:a16="http://schemas.microsoft.com/office/drawing/2014/main" id="{00000000-0008-0000-0B00-000069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38" name="Shape 4651">
                  <a:extLst>
                    <a:ext uri="{FF2B5EF4-FFF2-40B4-BE49-F238E27FC236}">
                      <a16:creationId xmlns:a16="http://schemas.microsoft.com/office/drawing/2014/main" id="{00000000-0008-0000-0B00-00006A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39" name="Shape 4652">
                  <a:extLst>
                    <a:ext uri="{FF2B5EF4-FFF2-40B4-BE49-F238E27FC236}">
                      <a16:creationId xmlns:a16="http://schemas.microsoft.com/office/drawing/2014/main" id="{00000000-0008-0000-0B00-00006B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40" name="Shape 4653">
                  <a:extLst>
                    <a:ext uri="{FF2B5EF4-FFF2-40B4-BE49-F238E27FC236}">
                      <a16:creationId xmlns:a16="http://schemas.microsoft.com/office/drawing/2014/main" id="{00000000-0008-0000-0B00-00006C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41" name="Shape 4654">
                  <a:extLst>
                    <a:ext uri="{FF2B5EF4-FFF2-40B4-BE49-F238E27FC236}">
                      <a16:creationId xmlns:a16="http://schemas.microsoft.com/office/drawing/2014/main" id="{00000000-0008-0000-0B00-00006D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42" name="Shape 4655">
                  <a:extLst>
                    <a:ext uri="{FF2B5EF4-FFF2-40B4-BE49-F238E27FC236}">
                      <a16:creationId xmlns:a16="http://schemas.microsoft.com/office/drawing/2014/main" id="{00000000-0008-0000-0B00-00006E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743" name="Shape 2">
          <a:extLst>
            <a:ext uri="{FF2B5EF4-FFF2-40B4-BE49-F238E27FC236}">
              <a16:creationId xmlns:a16="http://schemas.microsoft.com/office/drawing/2014/main" id="{00000000-0008-0000-0B00-00006F1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744" name="Shape 4656">
            <a:extLst>
              <a:ext uri="{FF2B5EF4-FFF2-40B4-BE49-F238E27FC236}">
                <a16:creationId xmlns:a16="http://schemas.microsoft.com/office/drawing/2014/main" id="{00000000-0008-0000-0B00-0000701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745" name="Shape 6">
              <a:extLst>
                <a:ext uri="{FF2B5EF4-FFF2-40B4-BE49-F238E27FC236}">
                  <a16:creationId xmlns:a16="http://schemas.microsoft.com/office/drawing/2014/main" id="{00000000-0008-0000-0B00-000071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46" name="Shape 4657">
              <a:extLst>
                <a:ext uri="{FF2B5EF4-FFF2-40B4-BE49-F238E27FC236}">
                  <a16:creationId xmlns:a16="http://schemas.microsoft.com/office/drawing/2014/main" id="{00000000-0008-0000-0B00-0000721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747" name="Shape 4658">
                <a:extLst>
                  <a:ext uri="{FF2B5EF4-FFF2-40B4-BE49-F238E27FC236}">
                    <a16:creationId xmlns:a16="http://schemas.microsoft.com/office/drawing/2014/main" id="{00000000-0008-0000-0B00-000073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48" name="Shape 4659">
                <a:extLst>
                  <a:ext uri="{FF2B5EF4-FFF2-40B4-BE49-F238E27FC236}">
                    <a16:creationId xmlns:a16="http://schemas.microsoft.com/office/drawing/2014/main" id="{00000000-0008-0000-0B00-0000741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749" name="Shape 4660">
                  <a:extLst>
                    <a:ext uri="{FF2B5EF4-FFF2-40B4-BE49-F238E27FC236}">
                      <a16:creationId xmlns:a16="http://schemas.microsoft.com/office/drawing/2014/main" id="{00000000-0008-0000-0B00-000075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750" name="Shape 4661">
                  <a:extLst>
                    <a:ext uri="{FF2B5EF4-FFF2-40B4-BE49-F238E27FC236}">
                      <a16:creationId xmlns:a16="http://schemas.microsoft.com/office/drawing/2014/main" id="{00000000-0008-0000-0B00-000076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51" name="Shape 4662">
                  <a:extLst>
                    <a:ext uri="{FF2B5EF4-FFF2-40B4-BE49-F238E27FC236}">
                      <a16:creationId xmlns:a16="http://schemas.microsoft.com/office/drawing/2014/main" id="{00000000-0008-0000-0B00-000077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52" name="Shape 4663">
                  <a:extLst>
                    <a:ext uri="{FF2B5EF4-FFF2-40B4-BE49-F238E27FC236}">
                      <a16:creationId xmlns:a16="http://schemas.microsoft.com/office/drawing/2014/main" id="{00000000-0008-0000-0B00-000078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53" name="Shape 4664">
                  <a:extLst>
                    <a:ext uri="{FF2B5EF4-FFF2-40B4-BE49-F238E27FC236}">
                      <a16:creationId xmlns:a16="http://schemas.microsoft.com/office/drawing/2014/main" id="{00000000-0008-0000-0B00-000079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54" name="Shape 4665">
                  <a:extLst>
                    <a:ext uri="{FF2B5EF4-FFF2-40B4-BE49-F238E27FC236}">
                      <a16:creationId xmlns:a16="http://schemas.microsoft.com/office/drawing/2014/main" id="{00000000-0008-0000-0B00-00007A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55" name="Shape 4666">
                  <a:extLst>
                    <a:ext uri="{FF2B5EF4-FFF2-40B4-BE49-F238E27FC236}">
                      <a16:creationId xmlns:a16="http://schemas.microsoft.com/office/drawing/2014/main" id="{00000000-0008-0000-0B00-00007B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756" name="Shape 2">
          <a:extLst>
            <a:ext uri="{FF2B5EF4-FFF2-40B4-BE49-F238E27FC236}">
              <a16:creationId xmlns:a16="http://schemas.microsoft.com/office/drawing/2014/main" id="{00000000-0008-0000-0B00-00007C1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757" name="Shape 4667">
            <a:extLst>
              <a:ext uri="{FF2B5EF4-FFF2-40B4-BE49-F238E27FC236}">
                <a16:creationId xmlns:a16="http://schemas.microsoft.com/office/drawing/2014/main" id="{00000000-0008-0000-0B00-00007D1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758" name="Shape 6">
              <a:extLst>
                <a:ext uri="{FF2B5EF4-FFF2-40B4-BE49-F238E27FC236}">
                  <a16:creationId xmlns:a16="http://schemas.microsoft.com/office/drawing/2014/main" id="{00000000-0008-0000-0B00-00007E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59" name="Shape 4668">
              <a:extLst>
                <a:ext uri="{FF2B5EF4-FFF2-40B4-BE49-F238E27FC236}">
                  <a16:creationId xmlns:a16="http://schemas.microsoft.com/office/drawing/2014/main" id="{00000000-0008-0000-0B00-00007F1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760" name="Shape 4669">
                <a:extLst>
                  <a:ext uri="{FF2B5EF4-FFF2-40B4-BE49-F238E27FC236}">
                    <a16:creationId xmlns:a16="http://schemas.microsoft.com/office/drawing/2014/main" id="{00000000-0008-0000-0B00-000080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61" name="Shape 4670">
                <a:extLst>
                  <a:ext uri="{FF2B5EF4-FFF2-40B4-BE49-F238E27FC236}">
                    <a16:creationId xmlns:a16="http://schemas.microsoft.com/office/drawing/2014/main" id="{00000000-0008-0000-0B00-0000811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762" name="Shape 4671">
                  <a:extLst>
                    <a:ext uri="{FF2B5EF4-FFF2-40B4-BE49-F238E27FC236}">
                      <a16:creationId xmlns:a16="http://schemas.microsoft.com/office/drawing/2014/main" id="{00000000-0008-0000-0B00-000082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763" name="Shape 4672">
                  <a:extLst>
                    <a:ext uri="{FF2B5EF4-FFF2-40B4-BE49-F238E27FC236}">
                      <a16:creationId xmlns:a16="http://schemas.microsoft.com/office/drawing/2014/main" id="{00000000-0008-0000-0B00-000083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64" name="Shape 4673">
                  <a:extLst>
                    <a:ext uri="{FF2B5EF4-FFF2-40B4-BE49-F238E27FC236}">
                      <a16:creationId xmlns:a16="http://schemas.microsoft.com/office/drawing/2014/main" id="{00000000-0008-0000-0B00-000084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65" name="Shape 4674">
                  <a:extLst>
                    <a:ext uri="{FF2B5EF4-FFF2-40B4-BE49-F238E27FC236}">
                      <a16:creationId xmlns:a16="http://schemas.microsoft.com/office/drawing/2014/main" id="{00000000-0008-0000-0B00-000085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66" name="Shape 4675">
                  <a:extLst>
                    <a:ext uri="{FF2B5EF4-FFF2-40B4-BE49-F238E27FC236}">
                      <a16:creationId xmlns:a16="http://schemas.microsoft.com/office/drawing/2014/main" id="{00000000-0008-0000-0B00-000086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67" name="Shape 4676">
                  <a:extLst>
                    <a:ext uri="{FF2B5EF4-FFF2-40B4-BE49-F238E27FC236}">
                      <a16:creationId xmlns:a16="http://schemas.microsoft.com/office/drawing/2014/main" id="{00000000-0008-0000-0B00-000087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68" name="Shape 4677">
                  <a:extLst>
                    <a:ext uri="{FF2B5EF4-FFF2-40B4-BE49-F238E27FC236}">
                      <a16:creationId xmlns:a16="http://schemas.microsoft.com/office/drawing/2014/main" id="{00000000-0008-0000-0B00-000088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769" name="Shape 2">
          <a:extLst>
            <a:ext uri="{FF2B5EF4-FFF2-40B4-BE49-F238E27FC236}">
              <a16:creationId xmlns:a16="http://schemas.microsoft.com/office/drawing/2014/main" id="{00000000-0008-0000-0B00-0000891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770" name="Shape 4678">
            <a:extLst>
              <a:ext uri="{FF2B5EF4-FFF2-40B4-BE49-F238E27FC236}">
                <a16:creationId xmlns:a16="http://schemas.microsoft.com/office/drawing/2014/main" id="{00000000-0008-0000-0B00-00008A1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771" name="Shape 6">
              <a:extLst>
                <a:ext uri="{FF2B5EF4-FFF2-40B4-BE49-F238E27FC236}">
                  <a16:creationId xmlns:a16="http://schemas.microsoft.com/office/drawing/2014/main" id="{00000000-0008-0000-0B00-00008B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72" name="Shape 4679">
              <a:extLst>
                <a:ext uri="{FF2B5EF4-FFF2-40B4-BE49-F238E27FC236}">
                  <a16:creationId xmlns:a16="http://schemas.microsoft.com/office/drawing/2014/main" id="{00000000-0008-0000-0B00-00008C1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773" name="Shape 4680">
                <a:extLst>
                  <a:ext uri="{FF2B5EF4-FFF2-40B4-BE49-F238E27FC236}">
                    <a16:creationId xmlns:a16="http://schemas.microsoft.com/office/drawing/2014/main" id="{00000000-0008-0000-0B00-00008D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74" name="Shape 4681">
                <a:extLst>
                  <a:ext uri="{FF2B5EF4-FFF2-40B4-BE49-F238E27FC236}">
                    <a16:creationId xmlns:a16="http://schemas.microsoft.com/office/drawing/2014/main" id="{00000000-0008-0000-0B00-00008E1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775" name="Shape 4682">
                  <a:extLst>
                    <a:ext uri="{FF2B5EF4-FFF2-40B4-BE49-F238E27FC236}">
                      <a16:creationId xmlns:a16="http://schemas.microsoft.com/office/drawing/2014/main" id="{00000000-0008-0000-0B00-00008F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776" name="Shape 4683">
                  <a:extLst>
                    <a:ext uri="{FF2B5EF4-FFF2-40B4-BE49-F238E27FC236}">
                      <a16:creationId xmlns:a16="http://schemas.microsoft.com/office/drawing/2014/main" id="{00000000-0008-0000-0B00-000090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77" name="Shape 4684">
                  <a:extLst>
                    <a:ext uri="{FF2B5EF4-FFF2-40B4-BE49-F238E27FC236}">
                      <a16:creationId xmlns:a16="http://schemas.microsoft.com/office/drawing/2014/main" id="{00000000-0008-0000-0B00-000091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78" name="Shape 4685">
                  <a:extLst>
                    <a:ext uri="{FF2B5EF4-FFF2-40B4-BE49-F238E27FC236}">
                      <a16:creationId xmlns:a16="http://schemas.microsoft.com/office/drawing/2014/main" id="{00000000-0008-0000-0B00-000092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79" name="Shape 4686">
                  <a:extLst>
                    <a:ext uri="{FF2B5EF4-FFF2-40B4-BE49-F238E27FC236}">
                      <a16:creationId xmlns:a16="http://schemas.microsoft.com/office/drawing/2014/main" id="{00000000-0008-0000-0B00-000093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80" name="Shape 4687">
                  <a:extLst>
                    <a:ext uri="{FF2B5EF4-FFF2-40B4-BE49-F238E27FC236}">
                      <a16:creationId xmlns:a16="http://schemas.microsoft.com/office/drawing/2014/main" id="{00000000-0008-0000-0B00-000094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81" name="Shape 4688">
                  <a:extLst>
                    <a:ext uri="{FF2B5EF4-FFF2-40B4-BE49-F238E27FC236}">
                      <a16:creationId xmlns:a16="http://schemas.microsoft.com/office/drawing/2014/main" id="{00000000-0008-0000-0B00-000095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782" name="Shape 2">
          <a:extLst>
            <a:ext uri="{FF2B5EF4-FFF2-40B4-BE49-F238E27FC236}">
              <a16:creationId xmlns:a16="http://schemas.microsoft.com/office/drawing/2014/main" id="{00000000-0008-0000-0B00-0000961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783" name="Shape 4689">
            <a:extLst>
              <a:ext uri="{FF2B5EF4-FFF2-40B4-BE49-F238E27FC236}">
                <a16:creationId xmlns:a16="http://schemas.microsoft.com/office/drawing/2014/main" id="{00000000-0008-0000-0B00-0000971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784" name="Shape 6">
              <a:extLst>
                <a:ext uri="{FF2B5EF4-FFF2-40B4-BE49-F238E27FC236}">
                  <a16:creationId xmlns:a16="http://schemas.microsoft.com/office/drawing/2014/main" id="{00000000-0008-0000-0B00-000098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85" name="Shape 4690">
              <a:extLst>
                <a:ext uri="{FF2B5EF4-FFF2-40B4-BE49-F238E27FC236}">
                  <a16:creationId xmlns:a16="http://schemas.microsoft.com/office/drawing/2014/main" id="{00000000-0008-0000-0B00-0000991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786" name="Shape 4691">
                <a:extLst>
                  <a:ext uri="{FF2B5EF4-FFF2-40B4-BE49-F238E27FC236}">
                    <a16:creationId xmlns:a16="http://schemas.microsoft.com/office/drawing/2014/main" id="{00000000-0008-0000-0B00-00009A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87" name="Shape 4692">
                <a:extLst>
                  <a:ext uri="{FF2B5EF4-FFF2-40B4-BE49-F238E27FC236}">
                    <a16:creationId xmlns:a16="http://schemas.microsoft.com/office/drawing/2014/main" id="{00000000-0008-0000-0B00-00009B1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788" name="Shape 4693">
                  <a:extLst>
                    <a:ext uri="{FF2B5EF4-FFF2-40B4-BE49-F238E27FC236}">
                      <a16:creationId xmlns:a16="http://schemas.microsoft.com/office/drawing/2014/main" id="{00000000-0008-0000-0B00-00009C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789" name="Shape 4694">
                  <a:extLst>
                    <a:ext uri="{FF2B5EF4-FFF2-40B4-BE49-F238E27FC236}">
                      <a16:creationId xmlns:a16="http://schemas.microsoft.com/office/drawing/2014/main" id="{00000000-0008-0000-0B00-00009D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90" name="Shape 4695">
                  <a:extLst>
                    <a:ext uri="{FF2B5EF4-FFF2-40B4-BE49-F238E27FC236}">
                      <a16:creationId xmlns:a16="http://schemas.microsoft.com/office/drawing/2014/main" id="{00000000-0008-0000-0B00-00009E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91" name="Shape 4696">
                  <a:extLst>
                    <a:ext uri="{FF2B5EF4-FFF2-40B4-BE49-F238E27FC236}">
                      <a16:creationId xmlns:a16="http://schemas.microsoft.com/office/drawing/2014/main" id="{00000000-0008-0000-0B00-00009F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92" name="Shape 4697">
                  <a:extLst>
                    <a:ext uri="{FF2B5EF4-FFF2-40B4-BE49-F238E27FC236}">
                      <a16:creationId xmlns:a16="http://schemas.microsoft.com/office/drawing/2014/main" id="{00000000-0008-0000-0B00-0000A0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93" name="Shape 4698">
                  <a:extLst>
                    <a:ext uri="{FF2B5EF4-FFF2-40B4-BE49-F238E27FC236}">
                      <a16:creationId xmlns:a16="http://schemas.microsoft.com/office/drawing/2014/main" id="{00000000-0008-0000-0B00-0000A1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94" name="Shape 4699">
                  <a:extLst>
                    <a:ext uri="{FF2B5EF4-FFF2-40B4-BE49-F238E27FC236}">
                      <a16:creationId xmlns:a16="http://schemas.microsoft.com/office/drawing/2014/main" id="{00000000-0008-0000-0B00-0000A2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795" name="Shape 2">
          <a:extLst>
            <a:ext uri="{FF2B5EF4-FFF2-40B4-BE49-F238E27FC236}">
              <a16:creationId xmlns:a16="http://schemas.microsoft.com/office/drawing/2014/main" id="{00000000-0008-0000-0B00-0000A31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796" name="Shape 4700">
            <a:extLst>
              <a:ext uri="{FF2B5EF4-FFF2-40B4-BE49-F238E27FC236}">
                <a16:creationId xmlns:a16="http://schemas.microsoft.com/office/drawing/2014/main" id="{00000000-0008-0000-0B00-0000A41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797" name="Shape 6">
              <a:extLst>
                <a:ext uri="{FF2B5EF4-FFF2-40B4-BE49-F238E27FC236}">
                  <a16:creationId xmlns:a16="http://schemas.microsoft.com/office/drawing/2014/main" id="{00000000-0008-0000-0B00-0000A5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98" name="Shape 4701">
              <a:extLst>
                <a:ext uri="{FF2B5EF4-FFF2-40B4-BE49-F238E27FC236}">
                  <a16:creationId xmlns:a16="http://schemas.microsoft.com/office/drawing/2014/main" id="{00000000-0008-0000-0B00-0000A61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799" name="Shape 4702">
                <a:extLst>
                  <a:ext uri="{FF2B5EF4-FFF2-40B4-BE49-F238E27FC236}">
                    <a16:creationId xmlns:a16="http://schemas.microsoft.com/office/drawing/2014/main" id="{00000000-0008-0000-0B00-0000A7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800" name="Shape 4703">
                <a:extLst>
                  <a:ext uri="{FF2B5EF4-FFF2-40B4-BE49-F238E27FC236}">
                    <a16:creationId xmlns:a16="http://schemas.microsoft.com/office/drawing/2014/main" id="{00000000-0008-0000-0B00-0000A81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801" name="Shape 4704">
                  <a:extLst>
                    <a:ext uri="{FF2B5EF4-FFF2-40B4-BE49-F238E27FC236}">
                      <a16:creationId xmlns:a16="http://schemas.microsoft.com/office/drawing/2014/main" id="{00000000-0008-0000-0B00-0000A9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802" name="Shape 4705">
                  <a:extLst>
                    <a:ext uri="{FF2B5EF4-FFF2-40B4-BE49-F238E27FC236}">
                      <a16:creationId xmlns:a16="http://schemas.microsoft.com/office/drawing/2014/main" id="{00000000-0008-0000-0B00-0000AA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03" name="Shape 4706">
                  <a:extLst>
                    <a:ext uri="{FF2B5EF4-FFF2-40B4-BE49-F238E27FC236}">
                      <a16:creationId xmlns:a16="http://schemas.microsoft.com/office/drawing/2014/main" id="{00000000-0008-0000-0B00-0000AB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04" name="Shape 4707">
                  <a:extLst>
                    <a:ext uri="{FF2B5EF4-FFF2-40B4-BE49-F238E27FC236}">
                      <a16:creationId xmlns:a16="http://schemas.microsoft.com/office/drawing/2014/main" id="{00000000-0008-0000-0B00-0000AC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05" name="Shape 4708">
                  <a:extLst>
                    <a:ext uri="{FF2B5EF4-FFF2-40B4-BE49-F238E27FC236}">
                      <a16:creationId xmlns:a16="http://schemas.microsoft.com/office/drawing/2014/main" id="{00000000-0008-0000-0B00-0000AD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06" name="Shape 4709">
                  <a:extLst>
                    <a:ext uri="{FF2B5EF4-FFF2-40B4-BE49-F238E27FC236}">
                      <a16:creationId xmlns:a16="http://schemas.microsoft.com/office/drawing/2014/main" id="{00000000-0008-0000-0B00-0000AE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07" name="Shape 4710">
                  <a:extLst>
                    <a:ext uri="{FF2B5EF4-FFF2-40B4-BE49-F238E27FC236}">
                      <a16:creationId xmlns:a16="http://schemas.microsoft.com/office/drawing/2014/main" id="{00000000-0008-0000-0B00-0000AF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808" name="Shape 2">
          <a:extLst>
            <a:ext uri="{FF2B5EF4-FFF2-40B4-BE49-F238E27FC236}">
              <a16:creationId xmlns:a16="http://schemas.microsoft.com/office/drawing/2014/main" id="{00000000-0008-0000-0B00-0000B01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809" name="Shape 4711">
            <a:extLst>
              <a:ext uri="{FF2B5EF4-FFF2-40B4-BE49-F238E27FC236}">
                <a16:creationId xmlns:a16="http://schemas.microsoft.com/office/drawing/2014/main" id="{00000000-0008-0000-0B00-0000B11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810" name="Shape 6">
              <a:extLst>
                <a:ext uri="{FF2B5EF4-FFF2-40B4-BE49-F238E27FC236}">
                  <a16:creationId xmlns:a16="http://schemas.microsoft.com/office/drawing/2014/main" id="{00000000-0008-0000-0B00-0000B2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811" name="Shape 4712">
              <a:extLst>
                <a:ext uri="{FF2B5EF4-FFF2-40B4-BE49-F238E27FC236}">
                  <a16:creationId xmlns:a16="http://schemas.microsoft.com/office/drawing/2014/main" id="{00000000-0008-0000-0B00-0000B31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812" name="Shape 4713">
                <a:extLst>
                  <a:ext uri="{FF2B5EF4-FFF2-40B4-BE49-F238E27FC236}">
                    <a16:creationId xmlns:a16="http://schemas.microsoft.com/office/drawing/2014/main" id="{00000000-0008-0000-0B00-0000B4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813" name="Shape 4714">
                <a:extLst>
                  <a:ext uri="{FF2B5EF4-FFF2-40B4-BE49-F238E27FC236}">
                    <a16:creationId xmlns:a16="http://schemas.microsoft.com/office/drawing/2014/main" id="{00000000-0008-0000-0B00-0000B51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814" name="Shape 4715">
                  <a:extLst>
                    <a:ext uri="{FF2B5EF4-FFF2-40B4-BE49-F238E27FC236}">
                      <a16:creationId xmlns:a16="http://schemas.microsoft.com/office/drawing/2014/main" id="{00000000-0008-0000-0B00-0000B6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815" name="Shape 4716">
                  <a:extLst>
                    <a:ext uri="{FF2B5EF4-FFF2-40B4-BE49-F238E27FC236}">
                      <a16:creationId xmlns:a16="http://schemas.microsoft.com/office/drawing/2014/main" id="{00000000-0008-0000-0B00-0000B7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16" name="Shape 4717">
                  <a:extLst>
                    <a:ext uri="{FF2B5EF4-FFF2-40B4-BE49-F238E27FC236}">
                      <a16:creationId xmlns:a16="http://schemas.microsoft.com/office/drawing/2014/main" id="{00000000-0008-0000-0B00-0000B8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17" name="Shape 4718">
                  <a:extLst>
                    <a:ext uri="{FF2B5EF4-FFF2-40B4-BE49-F238E27FC236}">
                      <a16:creationId xmlns:a16="http://schemas.microsoft.com/office/drawing/2014/main" id="{00000000-0008-0000-0B00-0000B9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18" name="Shape 4719">
                  <a:extLst>
                    <a:ext uri="{FF2B5EF4-FFF2-40B4-BE49-F238E27FC236}">
                      <a16:creationId xmlns:a16="http://schemas.microsoft.com/office/drawing/2014/main" id="{00000000-0008-0000-0B00-0000BA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19" name="Shape 4720">
                  <a:extLst>
                    <a:ext uri="{FF2B5EF4-FFF2-40B4-BE49-F238E27FC236}">
                      <a16:creationId xmlns:a16="http://schemas.microsoft.com/office/drawing/2014/main" id="{00000000-0008-0000-0B00-0000BB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20" name="Shape 4721">
                  <a:extLst>
                    <a:ext uri="{FF2B5EF4-FFF2-40B4-BE49-F238E27FC236}">
                      <a16:creationId xmlns:a16="http://schemas.microsoft.com/office/drawing/2014/main" id="{00000000-0008-0000-0B00-0000BC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821" name="Shape 2">
          <a:extLst>
            <a:ext uri="{FF2B5EF4-FFF2-40B4-BE49-F238E27FC236}">
              <a16:creationId xmlns:a16="http://schemas.microsoft.com/office/drawing/2014/main" id="{00000000-0008-0000-0B00-0000BD1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822" name="Shape 4722">
            <a:extLst>
              <a:ext uri="{FF2B5EF4-FFF2-40B4-BE49-F238E27FC236}">
                <a16:creationId xmlns:a16="http://schemas.microsoft.com/office/drawing/2014/main" id="{00000000-0008-0000-0B00-0000BE1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823" name="Shape 6">
              <a:extLst>
                <a:ext uri="{FF2B5EF4-FFF2-40B4-BE49-F238E27FC236}">
                  <a16:creationId xmlns:a16="http://schemas.microsoft.com/office/drawing/2014/main" id="{00000000-0008-0000-0B00-0000BF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824" name="Shape 4723">
              <a:extLst>
                <a:ext uri="{FF2B5EF4-FFF2-40B4-BE49-F238E27FC236}">
                  <a16:creationId xmlns:a16="http://schemas.microsoft.com/office/drawing/2014/main" id="{00000000-0008-0000-0B00-0000C01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825" name="Shape 4724">
                <a:extLst>
                  <a:ext uri="{FF2B5EF4-FFF2-40B4-BE49-F238E27FC236}">
                    <a16:creationId xmlns:a16="http://schemas.microsoft.com/office/drawing/2014/main" id="{00000000-0008-0000-0B00-0000C1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826" name="Shape 4725">
                <a:extLst>
                  <a:ext uri="{FF2B5EF4-FFF2-40B4-BE49-F238E27FC236}">
                    <a16:creationId xmlns:a16="http://schemas.microsoft.com/office/drawing/2014/main" id="{00000000-0008-0000-0B00-0000C21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827" name="Shape 4726">
                  <a:extLst>
                    <a:ext uri="{FF2B5EF4-FFF2-40B4-BE49-F238E27FC236}">
                      <a16:creationId xmlns:a16="http://schemas.microsoft.com/office/drawing/2014/main" id="{00000000-0008-0000-0B00-0000C3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828" name="Shape 4727">
                  <a:extLst>
                    <a:ext uri="{FF2B5EF4-FFF2-40B4-BE49-F238E27FC236}">
                      <a16:creationId xmlns:a16="http://schemas.microsoft.com/office/drawing/2014/main" id="{00000000-0008-0000-0B00-0000C4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29" name="Shape 4728">
                  <a:extLst>
                    <a:ext uri="{FF2B5EF4-FFF2-40B4-BE49-F238E27FC236}">
                      <a16:creationId xmlns:a16="http://schemas.microsoft.com/office/drawing/2014/main" id="{00000000-0008-0000-0B00-0000C5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30" name="Shape 4729">
                  <a:extLst>
                    <a:ext uri="{FF2B5EF4-FFF2-40B4-BE49-F238E27FC236}">
                      <a16:creationId xmlns:a16="http://schemas.microsoft.com/office/drawing/2014/main" id="{00000000-0008-0000-0B00-0000C6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31" name="Shape 4730">
                  <a:extLst>
                    <a:ext uri="{FF2B5EF4-FFF2-40B4-BE49-F238E27FC236}">
                      <a16:creationId xmlns:a16="http://schemas.microsoft.com/office/drawing/2014/main" id="{00000000-0008-0000-0B00-0000C7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32" name="Shape 4731">
                  <a:extLst>
                    <a:ext uri="{FF2B5EF4-FFF2-40B4-BE49-F238E27FC236}">
                      <a16:creationId xmlns:a16="http://schemas.microsoft.com/office/drawing/2014/main" id="{00000000-0008-0000-0B00-0000C8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33" name="Shape 4732">
                  <a:extLst>
                    <a:ext uri="{FF2B5EF4-FFF2-40B4-BE49-F238E27FC236}">
                      <a16:creationId xmlns:a16="http://schemas.microsoft.com/office/drawing/2014/main" id="{00000000-0008-0000-0B00-0000C9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834" name="Shape 2">
          <a:extLst>
            <a:ext uri="{FF2B5EF4-FFF2-40B4-BE49-F238E27FC236}">
              <a16:creationId xmlns:a16="http://schemas.microsoft.com/office/drawing/2014/main" id="{00000000-0008-0000-0B00-0000CA1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835" name="Shape 4733">
            <a:extLst>
              <a:ext uri="{FF2B5EF4-FFF2-40B4-BE49-F238E27FC236}">
                <a16:creationId xmlns:a16="http://schemas.microsoft.com/office/drawing/2014/main" id="{00000000-0008-0000-0B00-0000CB1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836" name="Shape 6">
              <a:extLst>
                <a:ext uri="{FF2B5EF4-FFF2-40B4-BE49-F238E27FC236}">
                  <a16:creationId xmlns:a16="http://schemas.microsoft.com/office/drawing/2014/main" id="{00000000-0008-0000-0B00-0000CC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837" name="Shape 4734">
              <a:extLst>
                <a:ext uri="{FF2B5EF4-FFF2-40B4-BE49-F238E27FC236}">
                  <a16:creationId xmlns:a16="http://schemas.microsoft.com/office/drawing/2014/main" id="{00000000-0008-0000-0B00-0000CD1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838" name="Shape 4735">
                <a:extLst>
                  <a:ext uri="{FF2B5EF4-FFF2-40B4-BE49-F238E27FC236}">
                    <a16:creationId xmlns:a16="http://schemas.microsoft.com/office/drawing/2014/main" id="{00000000-0008-0000-0B00-0000CE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839" name="Shape 4736">
                <a:extLst>
                  <a:ext uri="{FF2B5EF4-FFF2-40B4-BE49-F238E27FC236}">
                    <a16:creationId xmlns:a16="http://schemas.microsoft.com/office/drawing/2014/main" id="{00000000-0008-0000-0B00-0000CF1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840" name="Shape 4737">
                  <a:extLst>
                    <a:ext uri="{FF2B5EF4-FFF2-40B4-BE49-F238E27FC236}">
                      <a16:creationId xmlns:a16="http://schemas.microsoft.com/office/drawing/2014/main" id="{00000000-0008-0000-0B00-0000D0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841" name="Shape 4738">
                  <a:extLst>
                    <a:ext uri="{FF2B5EF4-FFF2-40B4-BE49-F238E27FC236}">
                      <a16:creationId xmlns:a16="http://schemas.microsoft.com/office/drawing/2014/main" id="{00000000-0008-0000-0B00-0000D1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42" name="Shape 4739">
                  <a:extLst>
                    <a:ext uri="{FF2B5EF4-FFF2-40B4-BE49-F238E27FC236}">
                      <a16:creationId xmlns:a16="http://schemas.microsoft.com/office/drawing/2014/main" id="{00000000-0008-0000-0B00-0000D2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43" name="Shape 4740">
                  <a:extLst>
                    <a:ext uri="{FF2B5EF4-FFF2-40B4-BE49-F238E27FC236}">
                      <a16:creationId xmlns:a16="http://schemas.microsoft.com/office/drawing/2014/main" id="{00000000-0008-0000-0B00-0000D3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44" name="Shape 4741">
                  <a:extLst>
                    <a:ext uri="{FF2B5EF4-FFF2-40B4-BE49-F238E27FC236}">
                      <a16:creationId xmlns:a16="http://schemas.microsoft.com/office/drawing/2014/main" id="{00000000-0008-0000-0B00-0000D4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45" name="Shape 4742">
                  <a:extLst>
                    <a:ext uri="{FF2B5EF4-FFF2-40B4-BE49-F238E27FC236}">
                      <a16:creationId xmlns:a16="http://schemas.microsoft.com/office/drawing/2014/main" id="{00000000-0008-0000-0B00-0000D5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46" name="Shape 4743">
                  <a:extLst>
                    <a:ext uri="{FF2B5EF4-FFF2-40B4-BE49-F238E27FC236}">
                      <a16:creationId xmlns:a16="http://schemas.microsoft.com/office/drawing/2014/main" id="{00000000-0008-0000-0B00-0000D6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847" name="Shape 2">
          <a:extLst>
            <a:ext uri="{FF2B5EF4-FFF2-40B4-BE49-F238E27FC236}">
              <a16:creationId xmlns:a16="http://schemas.microsoft.com/office/drawing/2014/main" id="{00000000-0008-0000-0B00-0000D71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848" name="Shape 4744">
            <a:extLst>
              <a:ext uri="{FF2B5EF4-FFF2-40B4-BE49-F238E27FC236}">
                <a16:creationId xmlns:a16="http://schemas.microsoft.com/office/drawing/2014/main" id="{00000000-0008-0000-0B00-0000D81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849" name="Shape 6">
              <a:extLst>
                <a:ext uri="{FF2B5EF4-FFF2-40B4-BE49-F238E27FC236}">
                  <a16:creationId xmlns:a16="http://schemas.microsoft.com/office/drawing/2014/main" id="{00000000-0008-0000-0B00-0000D9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850" name="Shape 4745">
              <a:extLst>
                <a:ext uri="{FF2B5EF4-FFF2-40B4-BE49-F238E27FC236}">
                  <a16:creationId xmlns:a16="http://schemas.microsoft.com/office/drawing/2014/main" id="{00000000-0008-0000-0B00-0000DA1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851" name="Shape 4746">
                <a:extLst>
                  <a:ext uri="{FF2B5EF4-FFF2-40B4-BE49-F238E27FC236}">
                    <a16:creationId xmlns:a16="http://schemas.microsoft.com/office/drawing/2014/main" id="{00000000-0008-0000-0B00-0000DB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852" name="Shape 4747">
                <a:extLst>
                  <a:ext uri="{FF2B5EF4-FFF2-40B4-BE49-F238E27FC236}">
                    <a16:creationId xmlns:a16="http://schemas.microsoft.com/office/drawing/2014/main" id="{00000000-0008-0000-0B00-0000DC1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853" name="Shape 4748">
                  <a:extLst>
                    <a:ext uri="{FF2B5EF4-FFF2-40B4-BE49-F238E27FC236}">
                      <a16:creationId xmlns:a16="http://schemas.microsoft.com/office/drawing/2014/main" id="{00000000-0008-0000-0B00-0000DD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854" name="Shape 4749">
                  <a:extLst>
                    <a:ext uri="{FF2B5EF4-FFF2-40B4-BE49-F238E27FC236}">
                      <a16:creationId xmlns:a16="http://schemas.microsoft.com/office/drawing/2014/main" id="{00000000-0008-0000-0B00-0000DE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55" name="Shape 4750">
                  <a:extLst>
                    <a:ext uri="{FF2B5EF4-FFF2-40B4-BE49-F238E27FC236}">
                      <a16:creationId xmlns:a16="http://schemas.microsoft.com/office/drawing/2014/main" id="{00000000-0008-0000-0B00-0000DF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56" name="Shape 4751">
                  <a:extLst>
                    <a:ext uri="{FF2B5EF4-FFF2-40B4-BE49-F238E27FC236}">
                      <a16:creationId xmlns:a16="http://schemas.microsoft.com/office/drawing/2014/main" id="{00000000-0008-0000-0B00-0000E0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57" name="Shape 4752">
                  <a:extLst>
                    <a:ext uri="{FF2B5EF4-FFF2-40B4-BE49-F238E27FC236}">
                      <a16:creationId xmlns:a16="http://schemas.microsoft.com/office/drawing/2014/main" id="{00000000-0008-0000-0B00-0000E1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58" name="Shape 4753">
                  <a:extLst>
                    <a:ext uri="{FF2B5EF4-FFF2-40B4-BE49-F238E27FC236}">
                      <a16:creationId xmlns:a16="http://schemas.microsoft.com/office/drawing/2014/main" id="{00000000-0008-0000-0B00-0000E2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59" name="Shape 4754">
                  <a:extLst>
                    <a:ext uri="{FF2B5EF4-FFF2-40B4-BE49-F238E27FC236}">
                      <a16:creationId xmlns:a16="http://schemas.microsoft.com/office/drawing/2014/main" id="{00000000-0008-0000-0B00-0000E3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860" name="Shape 2">
          <a:extLst>
            <a:ext uri="{FF2B5EF4-FFF2-40B4-BE49-F238E27FC236}">
              <a16:creationId xmlns:a16="http://schemas.microsoft.com/office/drawing/2014/main" id="{00000000-0008-0000-0B00-0000E41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861" name="Shape 4755">
            <a:extLst>
              <a:ext uri="{FF2B5EF4-FFF2-40B4-BE49-F238E27FC236}">
                <a16:creationId xmlns:a16="http://schemas.microsoft.com/office/drawing/2014/main" id="{00000000-0008-0000-0B00-0000E51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862" name="Shape 6">
              <a:extLst>
                <a:ext uri="{FF2B5EF4-FFF2-40B4-BE49-F238E27FC236}">
                  <a16:creationId xmlns:a16="http://schemas.microsoft.com/office/drawing/2014/main" id="{00000000-0008-0000-0B00-0000E6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863" name="Shape 4756">
              <a:extLst>
                <a:ext uri="{FF2B5EF4-FFF2-40B4-BE49-F238E27FC236}">
                  <a16:creationId xmlns:a16="http://schemas.microsoft.com/office/drawing/2014/main" id="{00000000-0008-0000-0B00-0000E71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864" name="Shape 4757">
                <a:extLst>
                  <a:ext uri="{FF2B5EF4-FFF2-40B4-BE49-F238E27FC236}">
                    <a16:creationId xmlns:a16="http://schemas.microsoft.com/office/drawing/2014/main" id="{00000000-0008-0000-0B00-0000E8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865" name="Shape 4758">
                <a:extLst>
                  <a:ext uri="{FF2B5EF4-FFF2-40B4-BE49-F238E27FC236}">
                    <a16:creationId xmlns:a16="http://schemas.microsoft.com/office/drawing/2014/main" id="{00000000-0008-0000-0B00-0000E91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866" name="Shape 4759">
                  <a:extLst>
                    <a:ext uri="{FF2B5EF4-FFF2-40B4-BE49-F238E27FC236}">
                      <a16:creationId xmlns:a16="http://schemas.microsoft.com/office/drawing/2014/main" id="{00000000-0008-0000-0B00-0000EA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867" name="Shape 4760">
                  <a:extLst>
                    <a:ext uri="{FF2B5EF4-FFF2-40B4-BE49-F238E27FC236}">
                      <a16:creationId xmlns:a16="http://schemas.microsoft.com/office/drawing/2014/main" id="{00000000-0008-0000-0B00-0000EB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68" name="Shape 4761">
                  <a:extLst>
                    <a:ext uri="{FF2B5EF4-FFF2-40B4-BE49-F238E27FC236}">
                      <a16:creationId xmlns:a16="http://schemas.microsoft.com/office/drawing/2014/main" id="{00000000-0008-0000-0B00-0000EC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69" name="Shape 4762">
                  <a:extLst>
                    <a:ext uri="{FF2B5EF4-FFF2-40B4-BE49-F238E27FC236}">
                      <a16:creationId xmlns:a16="http://schemas.microsoft.com/office/drawing/2014/main" id="{00000000-0008-0000-0B00-0000ED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70" name="Shape 4763">
                  <a:extLst>
                    <a:ext uri="{FF2B5EF4-FFF2-40B4-BE49-F238E27FC236}">
                      <a16:creationId xmlns:a16="http://schemas.microsoft.com/office/drawing/2014/main" id="{00000000-0008-0000-0B00-0000EE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71" name="Shape 4764">
                  <a:extLst>
                    <a:ext uri="{FF2B5EF4-FFF2-40B4-BE49-F238E27FC236}">
                      <a16:creationId xmlns:a16="http://schemas.microsoft.com/office/drawing/2014/main" id="{00000000-0008-0000-0B00-0000EF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72" name="Shape 4765">
                  <a:extLst>
                    <a:ext uri="{FF2B5EF4-FFF2-40B4-BE49-F238E27FC236}">
                      <a16:creationId xmlns:a16="http://schemas.microsoft.com/office/drawing/2014/main" id="{00000000-0008-0000-0B00-0000F0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873" name="Shape 2">
          <a:extLst>
            <a:ext uri="{FF2B5EF4-FFF2-40B4-BE49-F238E27FC236}">
              <a16:creationId xmlns:a16="http://schemas.microsoft.com/office/drawing/2014/main" id="{00000000-0008-0000-0B00-0000F11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874" name="Shape 4766">
            <a:extLst>
              <a:ext uri="{FF2B5EF4-FFF2-40B4-BE49-F238E27FC236}">
                <a16:creationId xmlns:a16="http://schemas.microsoft.com/office/drawing/2014/main" id="{00000000-0008-0000-0B00-0000F21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875" name="Shape 6">
              <a:extLst>
                <a:ext uri="{FF2B5EF4-FFF2-40B4-BE49-F238E27FC236}">
                  <a16:creationId xmlns:a16="http://schemas.microsoft.com/office/drawing/2014/main" id="{00000000-0008-0000-0B00-0000F3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876" name="Shape 4767">
              <a:extLst>
                <a:ext uri="{FF2B5EF4-FFF2-40B4-BE49-F238E27FC236}">
                  <a16:creationId xmlns:a16="http://schemas.microsoft.com/office/drawing/2014/main" id="{00000000-0008-0000-0B00-0000F41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877" name="Shape 4768">
                <a:extLst>
                  <a:ext uri="{FF2B5EF4-FFF2-40B4-BE49-F238E27FC236}">
                    <a16:creationId xmlns:a16="http://schemas.microsoft.com/office/drawing/2014/main" id="{00000000-0008-0000-0B00-0000F5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878" name="Shape 4769">
                <a:extLst>
                  <a:ext uri="{FF2B5EF4-FFF2-40B4-BE49-F238E27FC236}">
                    <a16:creationId xmlns:a16="http://schemas.microsoft.com/office/drawing/2014/main" id="{00000000-0008-0000-0B00-0000F61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879" name="Shape 4770">
                  <a:extLst>
                    <a:ext uri="{FF2B5EF4-FFF2-40B4-BE49-F238E27FC236}">
                      <a16:creationId xmlns:a16="http://schemas.microsoft.com/office/drawing/2014/main" id="{00000000-0008-0000-0B00-0000F7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880" name="Shape 4771">
                  <a:extLst>
                    <a:ext uri="{FF2B5EF4-FFF2-40B4-BE49-F238E27FC236}">
                      <a16:creationId xmlns:a16="http://schemas.microsoft.com/office/drawing/2014/main" id="{00000000-0008-0000-0B00-0000F8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81" name="Shape 4772">
                  <a:extLst>
                    <a:ext uri="{FF2B5EF4-FFF2-40B4-BE49-F238E27FC236}">
                      <a16:creationId xmlns:a16="http://schemas.microsoft.com/office/drawing/2014/main" id="{00000000-0008-0000-0B00-0000F9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82" name="Shape 4773">
                  <a:extLst>
                    <a:ext uri="{FF2B5EF4-FFF2-40B4-BE49-F238E27FC236}">
                      <a16:creationId xmlns:a16="http://schemas.microsoft.com/office/drawing/2014/main" id="{00000000-0008-0000-0B00-0000FA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83" name="Shape 4774">
                  <a:extLst>
                    <a:ext uri="{FF2B5EF4-FFF2-40B4-BE49-F238E27FC236}">
                      <a16:creationId xmlns:a16="http://schemas.microsoft.com/office/drawing/2014/main" id="{00000000-0008-0000-0B00-0000FB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84" name="Shape 4775">
                  <a:extLst>
                    <a:ext uri="{FF2B5EF4-FFF2-40B4-BE49-F238E27FC236}">
                      <a16:creationId xmlns:a16="http://schemas.microsoft.com/office/drawing/2014/main" id="{00000000-0008-0000-0B00-0000FC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85" name="Shape 4776">
                  <a:extLst>
                    <a:ext uri="{FF2B5EF4-FFF2-40B4-BE49-F238E27FC236}">
                      <a16:creationId xmlns:a16="http://schemas.microsoft.com/office/drawing/2014/main" id="{00000000-0008-0000-0B00-0000FD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886" name="Shape 2">
          <a:extLst>
            <a:ext uri="{FF2B5EF4-FFF2-40B4-BE49-F238E27FC236}">
              <a16:creationId xmlns:a16="http://schemas.microsoft.com/office/drawing/2014/main" id="{00000000-0008-0000-0B00-0000FE1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887" name="Shape 4777">
            <a:extLst>
              <a:ext uri="{FF2B5EF4-FFF2-40B4-BE49-F238E27FC236}">
                <a16:creationId xmlns:a16="http://schemas.microsoft.com/office/drawing/2014/main" id="{00000000-0008-0000-0B00-0000FF1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888" name="Shape 6">
              <a:extLst>
                <a:ext uri="{FF2B5EF4-FFF2-40B4-BE49-F238E27FC236}">
                  <a16:creationId xmlns:a16="http://schemas.microsoft.com/office/drawing/2014/main" id="{00000000-0008-0000-0B00-000000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889" name="Shape 4778">
              <a:extLst>
                <a:ext uri="{FF2B5EF4-FFF2-40B4-BE49-F238E27FC236}">
                  <a16:creationId xmlns:a16="http://schemas.microsoft.com/office/drawing/2014/main" id="{00000000-0008-0000-0B00-0000011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890" name="Shape 4779">
                <a:extLst>
                  <a:ext uri="{FF2B5EF4-FFF2-40B4-BE49-F238E27FC236}">
                    <a16:creationId xmlns:a16="http://schemas.microsoft.com/office/drawing/2014/main" id="{00000000-0008-0000-0B00-000002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891" name="Shape 4780">
                <a:extLst>
                  <a:ext uri="{FF2B5EF4-FFF2-40B4-BE49-F238E27FC236}">
                    <a16:creationId xmlns:a16="http://schemas.microsoft.com/office/drawing/2014/main" id="{00000000-0008-0000-0B00-0000031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892" name="Shape 4781">
                  <a:extLst>
                    <a:ext uri="{FF2B5EF4-FFF2-40B4-BE49-F238E27FC236}">
                      <a16:creationId xmlns:a16="http://schemas.microsoft.com/office/drawing/2014/main" id="{00000000-0008-0000-0B00-000004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893" name="Shape 4782">
                  <a:extLst>
                    <a:ext uri="{FF2B5EF4-FFF2-40B4-BE49-F238E27FC236}">
                      <a16:creationId xmlns:a16="http://schemas.microsoft.com/office/drawing/2014/main" id="{00000000-0008-0000-0B00-000005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94" name="Shape 4783">
                  <a:extLst>
                    <a:ext uri="{FF2B5EF4-FFF2-40B4-BE49-F238E27FC236}">
                      <a16:creationId xmlns:a16="http://schemas.microsoft.com/office/drawing/2014/main" id="{00000000-0008-0000-0B00-000006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95" name="Shape 4784">
                  <a:extLst>
                    <a:ext uri="{FF2B5EF4-FFF2-40B4-BE49-F238E27FC236}">
                      <a16:creationId xmlns:a16="http://schemas.microsoft.com/office/drawing/2014/main" id="{00000000-0008-0000-0B00-000007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96" name="Shape 4785">
                  <a:extLst>
                    <a:ext uri="{FF2B5EF4-FFF2-40B4-BE49-F238E27FC236}">
                      <a16:creationId xmlns:a16="http://schemas.microsoft.com/office/drawing/2014/main" id="{00000000-0008-0000-0B00-000008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97" name="Shape 4786">
                  <a:extLst>
                    <a:ext uri="{FF2B5EF4-FFF2-40B4-BE49-F238E27FC236}">
                      <a16:creationId xmlns:a16="http://schemas.microsoft.com/office/drawing/2014/main" id="{00000000-0008-0000-0B00-000009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98" name="Shape 4787">
                  <a:extLst>
                    <a:ext uri="{FF2B5EF4-FFF2-40B4-BE49-F238E27FC236}">
                      <a16:creationId xmlns:a16="http://schemas.microsoft.com/office/drawing/2014/main" id="{00000000-0008-0000-0B00-00000A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899" name="Shape 2">
          <a:extLst>
            <a:ext uri="{FF2B5EF4-FFF2-40B4-BE49-F238E27FC236}">
              <a16:creationId xmlns:a16="http://schemas.microsoft.com/office/drawing/2014/main" id="{00000000-0008-0000-0B00-00000B17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900" name="Shape 4788">
            <a:extLst>
              <a:ext uri="{FF2B5EF4-FFF2-40B4-BE49-F238E27FC236}">
                <a16:creationId xmlns:a16="http://schemas.microsoft.com/office/drawing/2014/main" id="{00000000-0008-0000-0B00-00000C1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901" name="Shape 6">
              <a:extLst>
                <a:ext uri="{FF2B5EF4-FFF2-40B4-BE49-F238E27FC236}">
                  <a16:creationId xmlns:a16="http://schemas.microsoft.com/office/drawing/2014/main" id="{00000000-0008-0000-0B00-00000D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02" name="Shape 4789">
              <a:extLst>
                <a:ext uri="{FF2B5EF4-FFF2-40B4-BE49-F238E27FC236}">
                  <a16:creationId xmlns:a16="http://schemas.microsoft.com/office/drawing/2014/main" id="{00000000-0008-0000-0B00-00000E1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903" name="Shape 4790">
                <a:extLst>
                  <a:ext uri="{FF2B5EF4-FFF2-40B4-BE49-F238E27FC236}">
                    <a16:creationId xmlns:a16="http://schemas.microsoft.com/office/drawing/2014/main" id="{00000000-0008-0000-0B00-00000F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904" name="Shape 4791">
                <a:extLst>
                  <a:ext uri="{FF2B5EF4-FFF2-40B4-BE49-F238E27FC236}">
                    <a16:creationId xmlns:a16="http://schemas.microsoft.com/office/drawing/2014/main" id="{00000000-0008-0000-0B00-0000101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905" name="Shape 4792">
                  <a:extLst>
                    <a:ext uri="{FF2B5EF4-FFF2-40B4-BE49-F238E27FC236}">
                      <a16:creationId xmlns:a16="http://schemas.microsoft.com/office/drawing/2014/main" id="{00000000-0008-0000-0B00-000011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906" name="Shape 4793">
                  <a:extLst>
                    <a:ext uri="{FF2B5EF4-FFF2-40B4-BE49-F238E27FC236}">
                      <a16:creationId xmlns:a16="http://schemas.microsoft.com/office/drawing/2014/main" id="{00000000-0008-0000-0B00-000012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07" name="Shape 4794">
                  <a:extLst>
                    <a:ext uri="{FF2B5EF4-FFF2-40B4-BE49-F238E27FC236}">
                      <a16:creationId xmlns:a16="http://schemas.microsoft.com/office/drawing/2014/main" id="{00000000-0008-0000-0B00-000013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08" name="Shape 4795">
                  <a:extLst>
                    <a:ext uri="{FF2B5EF4-FFF2-40B4-BE49-F238E27FC236}">
                      <a16:creationId xmlns:a16="http://schemas.microsoft.com/office/drawing/2014/main" id="{00000000-0008-0000-0B00-000014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09" name="Shape 4796">
                  <a:extLst>
                    <a:ext uri="{FF2B5EF4-FFF2-40B4-BE49-F238E27FC236}">
                      <a16:creationId xmlns:a16="http://schemas.microsoft.com/office/drawing/2014/main" id="{00000000-0008-0000-0B00-000015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10" name="Shape 4797">
                  <a:extLst>
                    <a:ext uri="{FF2B5EF4-FFF2-40B4-BE49-F238E27FC236}">
                      <a16:creationId xmlns:a16="http://schemas.microsoft.com/office/drawing/2014/main" id="{00000000-0008-0000-0B00-000016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11" name="Shape 4798">
                  <a:extLst>
                    <a:ext uri="{FF2B5EF4-FFF2-40B4-BE49-F238E27FC236}">
                      <a16:creationId xmlns:a16="http://schemas.microsoft.com/office/drawing/2014/main" id="{00000000-0008-0000-0B00-000017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912" name="Shape 2">
          <a:extLst>
            <a:ext uri="{FF2B5EF4-FFF2-40B4-BE49-F238E27FC236}">
              <a16:creationId xmlns:a16="http://schemas.microsoft.com/office/drawing/2014/main" id="{00000000-0008-0000-0B00-00001817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913" name="Shape 4799">
            <a:extLst>
              <a:ext uri="{FF2B5EF4-FFF2-40B4-BE49-F238E27FC236}">
                <a16:creationId xmlns:a16="http://schemas.microsoft.com/office/drawing/2014/main" id="{00000000-0008-0000-0B00-0000191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914" name="Shape 6">
              <a:extLst>
                <a:ext uri="{FF2B5EF4-FFF2-40B4-BE49-F238E27FC236}">
                  <a16:creationId xmlns:a16="http://schemas.microsoft.com/office/drawing/2014/main" id="{00000000-0008-0000-0B00-00001A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15" name="Shape 4800">
              <a:extLst>
                <a:ext uri="{FF2B5EF4-FFF2-40B4-BE49-F238E27FC236}">
                  <a16:creationId xmlns:a16="http://schemas.microsoft.com/office/drawing/2014/main" id="{00000000-0008-0000-0B00-00001B1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916" name="Shape 4801">
                <a:extLst>
                  <a:ext uri="{FF2B5EF4-FFF2-40B4-BE49-F238E27FC236}">
                    <a16:creationId xmlns:a16="http://schemas.microsoft.com/office/drawing/2014/main" id="{00000000-0008-0000-0B00-00001C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917" name="Shape 4802">
                <a:extLst>
                  <a:ext uri="{FF2B5EF4-FFF2-40B4-BE49-F238E27FC236}">
                    <a16:creationId xmlns:a16="http://schemas.microsoft.com/office/drawing/2014/main" id="{00000000-0008-0000-0B00-00001D1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918" name="Shape 4803">
                  <a:extLst>
                    <a:ext uri="{FF2B5EF4-FFF2-40B4-BE49-F238E27FC236}">
                      <a16:creationId xmlns:a16="http://schemas.microsoft.com/office/drawing/2014/main" id="{00000000-0008-0000-0B00-00001E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919" name="Shape 4804">
                  <a:extLst>
                    <a:ext uri="{FF2B5EF4-FFF2-40B4-BE49-F238E27FC236}">
                      <a16:creationId xmlns:a16="http://schemas.microsoft.com/office/drawing/2014/main" id="{00000000-0008-0000-0B00-00001F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20" name="Shape 4805">
                  <a:extLst>
                    <a:ext uri="{FF2B5EF4-FFF2-40B4-BE49-F238E27FC236}">
                      <a16:creationId xmlns:a16="http://schemas.microsoft.com/office/drawing/2014/main" id="{00000000-0008-0000-0B00-000020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21" name="Shape 4806">
                  <a:extLst>
                    <a:ext uri="{FF2B5EF4-FFF2-40B4-BE49-F238E27FC236}">
                      <a16:creationId xmlns:a16="http://schemas.microsoft.com/office/drawing/2014/main" id="{00000000-0008-0000-0B00-000021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22" name="Shape 4807">
                  <a:extLst>
                    <a:ext uri="{FF2B5EF4-FFF2-40B4-BE49-F238E27FC236}">
                      <a16:creationId xmlns:a16="http://schemas.microsoft.com/office/drawing/2014/main" id="{00000000-0008-0000-0B00-000022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23" name="Shape 4808">
                  <a:extLst>
                    <a:ext uri="{FF2B5EF4-FFF2-40B4-BE49-F238E27FC236}">
                      <a16:creationId xmlns:a16="http://schemas.microsoft.com/office/drawing/2014/main" id="{00000000-0008-0000-0B00-000023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24" name="Shape 4809">
                  <a:extLst>
                    <a:ext uri="{FF2B5EF4-FFF2-40B4-BE49-F238E27FC236}">
                      <a16:creationId xmlns:a16="http://schemas.microsoft.com/office/drawing/2014/main" id="{00000000-0008-0000-0B00-000024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925" name="Shape 2">
          <a:extLst>
            <a:ext uri="{FF2B5EF4-FFF2-40B4-BE49-F238E27FC236}">
              <a16:creationId xmlns:a16="http://schemas.microsoft.com/office/drawing/2014/main" id="{00000000-0008-0000-0B00-00002517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926" name="Shape 4810">
            <a:extLst>
              <a:ext uri="{FF2B5EF4-FFF2-40B4-BE49-F238E27FC236}">
                <a16:creationId xmlns:a16="http://schemas.microsoft.com/office/drawing/2014/main" id="{00000000-0008-0000-0B00-0000261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927" name="Shape 6">
              <a:extLst>
                <a:ext uri="{FF2B5EF4-FFF2-40B4-BE49-F238E27FC236}">
                  <a16:creationId xmlns:a16="http://schemas.microsoft.com/office/drawing/2014/main" id="{00000000-0008-0000-0B00-000027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28" name="Shape 4811">
              <a:extLst>
                <a:ext uri="{FF2B5EF4-FFF2-40B4-BE49-F238E27FC236}">
                  <a16:creationId xmlns:a16="http://schemas.microsoft.com/office/drawing/2014/main" id="{00000000-0008-0000-0B00-0000281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929" name="Shape 4812">
                <a:extLst>
                  <a:ext uri="{FF2B5EF4-FFF2-40B4-BE49-F238E27FC236}">
                    <a16:creationId xmlns:a16="http://schemas.microsoft.com/office/drawing/2014/main" id="{00000000-0008-0000-0B00-000029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930" name="Shape 4813">
                <a:extLst>
                  <a:ext uri="{FF2B5EF4-FFF2-40B4-BE49-F238E27FC236}">
                    <a16:creationId xmlns:a16="http://schemas.microsoft.com/office/drawing/2014/main" id="{00000000-0008-0000-0B00-00002A1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931" name="Shape 4814">
                  <a:extLst>
                    <a:ext uri="{FF2B5EF4-FFF2-40B4-BE49-F238E27FC236}">
                      <a16:creationId xmlns:a16="http://schemas.microsoft.com/office/drawing/2014/main" id="{00000000-0008-0000-0B00-00002B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932" name="Shape 4815">
                  <a:extLst>
                    <a:ext uri="{FF2B5EF4-FFF2-40B4-BE49-F238E27FC236}">
                      <a16:creationId xmlns:a16="http://schemas.microsoft.com/office/drawing/2014/main" id="{00000000-0008-0000-0B00-00002C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33" name="Shape 4816">
                  <a:extLst>
                    <a:ext uri="{FF2B5EF4-FFF2-40B4-BE49-F238E27FC236}">
                      <a16:creationId xmlns:a16="http://schemas.microsoft.com/office/drawing/2014/main" id="{00000000-0008-0000-0B00-00002D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34" name="Shape 4817">
                  <a:extLst>
                    <a:ext uri="{FF2B5EF4-FFF2-40B4-BE49-F238E27FC236}">
                      <a16:creationId xmlns:a16="http://schemas.microsoft.com/office/drawing/2014/main" id="{00000000-0008-0000-0B00-00002E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35" name="Shape 4818">
                  <a:extLst>
                    <a:ext uri="{FF2B5EF4-FFF2-40B4-BE49-F238E27FC236}">
                      <a16:creationId xmlns:a16="http://schemas.microsoft.com/office/drawing/2014/main" id="{00000000-0008-0000-0B00-00002F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36" name="Shape 4819">
                  <a:extLst>
                    <a:ext uri="{FF2B5EF4-FFF2-40B4-BE49-F238E27FC236}">
                      <a16:creationId xmlns:a16="http://schemas.microsoft.com/office/drawing/2014/main" id="{00000000-0008-0000-0B00-000030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37" name="Shape 4820">
                  <a:extLst>
                    <a:ext uri="{FF2B5EF4-FFF2-40B4-BE49-F238E27FC236}">
                      <a16:creationId xmlns:a16="http://schemas.microsoft.com/office/drawing/2014/main" id="{00000000-0008-0000-0B00-000031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938" name="Shape 2">
          <a:extLst>
            <a:ext uri="{FF2B5EF4-FFF2-40B4-BE49-F238E27FC236}">
              <a16:creationId xmlns:a16="http://schemas.microsoft.com/office/drawing/2014/main" id="{00000000-0008-0000-0B00-00003217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939" name="Shape 4821">
            <a:extLst>
              <a:ext uri="{FF2B5EF4-FFF2-40B4-BE49-F238E27FC236}">
                <a16:creationId xmlns:a16="http://schemas.microsoft.com/office/drawing/2014/main" id="{00000000-0008-0000-0B00-0000331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940" name="Shape 6">
              <a:extLst>
                <a:ext uri="{FF2B5EF4-FFF2-40B4-BE49-F238E27FC236}">
                  <a16:creationId xmlns:a16="http://schemas.microsoft.com/office/drawing/2014/main" id="{00000000-0008-0000-0B00-000034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41" name="Shape 4822">
              <a:extLst>
                <a:ext uri="{FF2B5EF4-FFF2-40B4-BE49-F238E27FC236}">
                  <a16:creationId xmlns:a16="http://schemas.microsoft.com/office/drawing/2014/main" id="{00000000-0008-0000-0B00-0000351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942" name="Shape 4823">
                <a:extLst>
                  <a:ext uri="{FF2B5EF4-FFF2-40B4-BE49-F238E27FC236}">
                    <a16:creationId xmlns:a16="http://schemas.microsoft.com/office/drawing/2014/main" id="{00000000-0008-0000-0B00-000036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943" name="Shape 4824">
                <a:extLst>
                  <a:ext uri="{FF2B5EF4-FFF2-40B4-BE49-F238E27FC236}">
                    <a16:creationId xmlns:a16="http://schemas.microsoft.com/office/drawing/2014/main" id="{00000000-0008-0000-0B00-0000371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944" name="Shape 4825">
                  <a:extLst>
                    <a:ext uri="{FF2B5EF4-FFF2-40B4-BE49-F238E27FC236}">
                      <a16:creationId xmlns:a16="http://schemas.microsoft.com/office/drawing/2014/main" id="{00000000-0008-0000-0B00-000038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945" name="Shape 4826">
                  <a:extLst>
                    <a:ext uri="{FF2B5EF4-FFF2-40B4-BE49-F238E27FC236}">
                      <a16:creationId xmlns:a16="http://schemas.microsoft.com/office/drawing/2014/main" id="{00000000-0008-0000-0B00-000039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46" name="Shape 4827">
                  <a:extLst>
                    <a:ext uri="{FF2B5EF4-FFF2-40B4-BE49-F238E27FC236}">
                      <a16:creationId xmlns:a16="http://schemas.microsoft.com/office/drawing/2014/main" id="{00000000-0008-0000-0B00-00003A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47" name="Shape 4828">
                  <a:extLst>
                    <a:ext uri="{FF2B5EF4-FFF2-40B4-BE49-F238E27FC236}">
                      <a16:creationId xmlns:a16="http://schemas.microsoft.com/office/drawing/2014/main" id="{00000000-0008-0000-0B00-00003B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48" name="Shape 4829">
                  <a:extLst>
                    <a:ext uri="{FF2B5EF4-FFF2-40B4-BE49-F238E27FC236}">
                      <a16:creationId xmlns:a16="http://schemas.microsoft.com/office/drawing/2014/main" id="{00000000-0008-0000-0B00-00003C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49" name="Shape 4830">
                  <a:extLst>
                    <a:ext uri="{FF2B5EF4-FFF2-40B4-BE49-F238E27FC236}">
                      <a16:creationId xmlns:a16="http://schemas.microsoft.com/office/drawing/2014/main" id="{00000000-0008-0000-0B00-00003D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50" name="Shape 4831">
                  <a:extLst>
                    <a:ext uri="{FF2B5EF4-FFF2-40B4-BE49-F238E27FC236}">
                      <a16:creationId xmlns:a16="http://schemas.microsoft.com/office/drawing/2014/main" id="{00000000-0008-0000-0B00-00003E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951" name="Shape 2">
          <a:extLst>
            <a:ext uri="{FF2B5EF4-FFF2-40B4-BE49-F238E27FC236}">
              <a16:creationId xmlns:a16="http://schemas.microsoft.com/office/drawing/2014/main" id="{00000000-0008-0000-0B00-00003F17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952" name="Shape 4832">
            <a:extLst>
              <a:ext uri="{FF2B5EF4-FFF2-40B4-BE49-F238E27FC236}">
                <a16:creationId xmlns:a16="http://schemas.microsoft.com/office/drawing/2014/main" id="{00000000-0008-0000-0B00-0000401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953" name="Shape 6">
              <a:extLst>
                <a:ext uri="{FF2B5EF4-FFF2-40B4-BE49-F238E27FC236}">
                  <a16:creationId xmlns:a16="http://schemas.microsoft.com/office/drawing/2014/main" id="{00000000-0008-0000-0B00-000041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54" name="Shape 4833">
              <a:extLst>
                <a:ext uri="{FF2B5EF4-FFF2-40B4-BE49-F238E27FC236}">
                  <a16:creationId xmlns:a16="http://schemas.microsoft.com/office/drawing/2014/main" id="{00000000-0008-0000-0B00-0000421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955" name="Shape 4834">
                <a:extLst>
                  <a:ext uri="{FF2B5EF4-FFF2-40B4-BE49-F238E27FC236}">
                    <a16:creationId xmlns:a16="http://schemas.microsoft.com/office/drawing/2014/main" id="{00000000-0008-0000-0B00-000043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956" name="Shape 4835">
                <a:extLst>
                  <a:ext uri="{FF2B5EF4-FFF2-40B4-BE49-F238E27FC236}">
                    <a16:creationId xmlns:a16="http://schemas.microsoft.com/office/drawing/2014/main" id="{00000000-0008-0000-0B00-0000441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957" name="Shape 4836">
                  <a:extLst>
                    <a:ext uri="{FF2B5EF4-FFF2-40B4-BE49-F238E27FC236}">
                      <a16:creationId xmlns:a16="http://schemas.microsoft.com/office/drawing/2014/main" id="{00000000-0008-0000-0B00-000045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958" name="Shape 4837">
                  <a:extLst>
                    <a:ext uri="{FF2B5EF4-FFF2-40B4-BE49-F238E27FC236}">
                      <a16:creationId xmlns:a16="http://schemas.microsoft.com/office/drawing/2014/main" id="{00000000-0008-0000-0B00-000046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59" name="Shape 4838">
                  <a:extLst>
                    <a:ext uri="{FF2B5EF4-FFF2-40B4-BE49-F238E27FC236}">
                      <a16:creationId xmlns:a16="http://schemas.microsoft.com/office/drawing/2014/main" id="{00000000-0008-0000-0B00-000047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60" name="Shape 4839">
                  <a:extLst>
                    <a:ext uri="{FF2B5EF4-FFF2-40B4-BE49-F238E27FC236}">
                      <a16:creationId xmlns:a16="http://schemas.microsoft.com/office/drawing/2014/main" id="{00000000-0008-0000-0B00-000048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61" name="Shape 4840">
                  <a:extLst>
                    <a:ext uri="{FF2B5EF4-FFF2-40B4-BE49-F238E27FC236}">
                      <a16:creationId xmlns:a16="http://schemas.microsoft.com/office/drawing/2014/main" id="{00000000-0008-0000-0B00-000049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62" name="Shape 4841">
                  <a:extLst>
                    <a:ext uri="{FF2B5EF4-FFF2-40B4-BE49-F238E27FC236}">
                      <a16:creationId xmlns:a16="http://schemas.microsoft.com/office/drawing/2014/main" id="{00000000-0008-0000-0B00-00004A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63" name="Shape 4842">
                  <a:extLst>
                    <a:ext uri="{FF2B5EF4-FFF2-40B4-BE49-F238E27FC236}">
                      <a16:creationId xmlns:a16="http://schemas.microsoft.com/office/drawing/2014/main" id="{00000000-0008-0000-0B00-00004B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964" name="Shape 2">
          <a:extLst>
            <a:ext uri="{FF2B5EF4-FFF2-40B4-BE49-F238E27FC236}">
              <a16:creationId xmlns:a16="http://schemas.microsoft.com/office/drawing/2014/main" id="{00000000-0008-0000-0B00-00004C17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965" name="Shape 4843">
            <a:extLst>
              <a:ext uri="{FF2B5EF4-FFF2-40B4-BE49-F238E27FC236}">
                <a16:creationId xmlns:a16="http://schemas.microsoft.com/office/drawing/2014/main" id="{00000000-0008-0000-0B00-00004D1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966" name="Shape 6">
              <a:extLst>
                <a:ext uri="{FF2B5EF4-FFF2-40B4-BE49-F238E27FC236}">
                  <a16:creationId xmlns:a16="http://schemas.microsoft.com/office/drawing/2014/main" id="{00000000-0008-0000-0B00-00004E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67" name="Shape 4844">
              <a:extLst>
                <a:ext uri="{FF2B5EF4-FFF2-40B4-BE49-F238E27FC236}">
                  <a16:creationId xmlns:a16="http://schemas.microsoft.com/office/drawing/2014/main" id="{00000000-0008-0000-0B00-00004F1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968" name="Shape 4845">
                <a:extLst>
                  <a:ext uri="{FF2B5EF4-FFF2-40B4-BE49-F238E27FC236}">
                    <a16:creationId xmlns:a16="http://schemas.microsoft.com/office/drawing/2014/main" id="{00000000-0008-0000-0B00-000050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969" name="Shape 4846">
                <a:extLst>
                  <a:ext uri="{FF2B5EF4-FFF2-40B4-BE49-F238E27FC236}">
                    <a16:creationId xmlns:a16="http://schemas.microsoft.com/office/drawing/2014/main" id="{00000000-0008-0000-0B00-0000511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970" name="Shape 4847">
                  <a:extLst>
                    <a:ext uri="{FF2B5EF4-FFF2-40B4-BE49-F238E27FC236}">
                      <a16:creationId xmlns:a16="http://schemas.microsoft.com/office/drawing/2014/main" id="{00000000-0008-0000-0B00-000052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971" name="Shape 4848">
                  <a:extLst>
                    <a:ext uri="{FF2B5EF4-FFF2-40B4-BE49-F238E27FC236}">
                      <a16:creationId xmlns:a16="http://schemas.microsoft.com/office/drawing/2014/main" id="{00000000-0008-0000-0B00-000053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72" name="Shape 4849">
                  <a:extLst>
                    <a:ext uri="{FF2B5EF4-FFF2-40B4-BE49-F238E27FC236}">
                      <a16:creationId xmlns:a16="http://schemas.microsoft.com/office/drawing/2014/main" id="{00000000-0008-0000-0B00-000054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73" name="Shape 4850">
                  <a:extLst>
                    <a:ext uri="{FF2B5EF4-FFF2-40B4-BE49-F238E27FC236}">
                      <a16:creationId xmlns:a16="http://schemas.microsoft.com/office/drawing/2014/main" id="{00000000-0008-0000-0B00-000055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74" name="Shape 4851">
                  <a:extLst>
                    <a:ext uri="{FF2B5EF4-FFF2-40B4-BE49-F238E27FC236}">
                      <a16:creationId xmlns:a16="http://schemas.microsoft.com/office/drawing/2014/main" id="{00000000-0008-0000-0B00-000056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75" name="Shape 4852">
                  <a:extLst>
                    <a:ext uri="{FF2B5EF4-FFF2-40B4-BE49-F238E27FC236}">
                      <a16:creationId xmlns:a16="http://schemas.microsoft.com/office/drawing/2014/main" id="{00000000-0008-0000-0B00-000057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76" name="Shape 4853">
                  <a:extLst>
                    <a:ext uri="{FF2B5EF4-FFF2-40B4-BE49-F238E27FC236}">
                      <a16:creationId xmlns:a16="http://schemas.microsoft.com/office/drawing/2014/main" id="{00000000-0008-0000-0B00-000058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977" name="Shape 2">
          <a:extLst>
            <a:ext uri="{FF2B5EF4-FFF2-40B4-BE49-F238E27FC236}">
              <a16:creationId xmlns:a16="http://schemas.microsoft.com/office/drawing/2014/main" id="{00000000-0008-0000-0B00-00005917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978" name="Shape 4854">
            <a:extLst>
              <a:ext uri="{FF2B5EF4-FFF2-40B4-BE49-F238E27FC236}">
                <a16:creationId xmlns:a16="http://schemas.microsoft.com/office/drawing/2014/main" id="{00000000-0008-0000-0B00-00005A1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979" name="Shape 6">
              <a:extLst>
                <a:ext uri="{FF2B5EF4-FFF2-40B4-BE49-F238E27FC236}">
                  <a16:creationId xmlns:a16="http://schemas.microsoft.com/office/drawing/2014/main" id="{00000000-0008-0000-0B00-00005B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80" name="Shape 4855">
              <a:extLst>
                <a:ext uri="{FF2B5EF4-FFF2-40B4-BE49-F238E27FC236}">
                  <a16:creationId xmlns:a16="http://schemas.microsoft.com/office/drawing/2014/main" id="{00000000-0008-0000-0B00-00005C1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981" name="Shape 4856">
                <a:extLst>
                  <a:ext uri="{FF2B5EF4-FFF2-40B4-BE49-F238E27FC236}">
                    <a16:creationId xmlns:a16="http://schemas.microsoft.com/office/drawing/2014/main" id="{00000000-0008-0000-0B00-00005D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982" name="Shape 4857">
                <a:extLst>
                  <a:ext uri="{FF2B5EF4-FFF2-40B4-BE49-F238E27FC236}">
                    <a16:creationId xmlns:a16="http://schemas.microsoft.com/office/drawing/2014/main" id="{00000000-0008-0000-0B00-00005E1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983" name="Shape 4858">
                  <a:extLst>
                    <a:ext uri="{FF2B5EF4-FFF2-40B4-BE49-F238E27FC236}">
                      <a16:creationId xmlns:a16="http://schemas.microsoft.com/office/drawing/2014/main" id="{00000000-0008-0000-0B00-00005F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984" name="Shape 4859">
                  <a:extLst>
                    <a:ext uri="{FF2B5EF4-FFF2-40B4-BE49-F238E27FC236}">
                      <a16:creationId xmlns:a16="http://schemas.microsoft.com/office/drawing/2014/main" id="{00000000-0008-0000-0B00-000060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85" name="Shape 4860">
                  <a:extLst>
                    <a:ext uri="{FF2B5EF4-FFF2-40B4-BE49-F238E27FC236}">
                      <a16:creationId xmlns:a16="http://schemas.microsoft.com/office/drawing/2014/main" id="{00000000-0008-0000-0B00-000061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86" name="Shape 4861">
                  <a:extLst>
                    <a:ext uri="{FF2B5EF4-FFF2-40B4-BE49-F238E27FC236}">
                      <a16:creationId xmlns:a16="http://schemas.microsoft.com/office/drawing/2014/main" id="{00000000-0008-0000-0B00-000062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87" name="Shape 4862">
                  <a:extLst>
                    <a:ext uri="{FF2B5EF4-FFF2-40B4-BE49-F238E27FC236}">
                      <a16:creationId xmlns:a16="http://schemas.microsoft.com/office/drawing/2014/main" id="{00000000-0008-0000-0B00-000063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88" name="Shape 4863">
                  <a:extLst>
                    <a:ext uri="{FF2B5EF4-FFF2-40B4-BE49-F238E27FC236}">
                      <a16:creationId xmlns:a16="http://schemas.microsoft.com/office/drawing/2014/main" id="{00000000-0008-0000-0B00-000064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89" name="Shape 4864">
                  <a:extLst>
                    <a:ext uri="{FF2B5EF4-FFF2-40B4-BE49-F238E27FC236}">
                      <a16:creationId xmlns:a16="http://schemas.microsoft.com/office/drawing/2014/main" id="{00000000-0008-0000-0B00-000065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990" name="Shape 2">
          <a:extLst>
            <a:ext uri="{FF2B5EF4-FFF2-40B4-BE49-F238E27FC236}">
              <a16:creationId xmlns:a16="http://schemas.microsoft.com/office/drawing/2014/main" id="{00000000-0008-0000-0B00-00006617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991" name="Shape 4865">
            <a:extLst>
              <a:ext uri="{FF2B5EF4-FFF2-40B4-BE49-F238E27FC236}">
                <a16:creationId xmlns:a16="http://schemas.microsoft.com/office/drawing/2014/main" id="{00000000-0008-0000-0B00-0000671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992" name="Shape 6">
              <a:extLst>
                <a:ext uri="{FF2B5EF4-FFF2-40B4-BE49-F238E27FC236}">
                  <a16:creationId xmlns:a16="http://schemas.microsoft.com/office/drawing/2014/main" id="{00000000-0008-0000-0B00-000068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93" name="Shape 4866">
              <a:extLst>
                <a:ext uri="{FF2B5EF4-FFF2-40B4-BE49-F238E27FC236}">
                  <a16:creationId xmlns:a16="http://schemas.microsoft.com/office/drawing/2014/main" id="{00000000-0008-0000-0B00-0000691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994" name="Shape 4867">
                <a:extLst>
                  <a:ext uri="{FF2B5EF4-FFF2-40B4-BE49-F238E27FC236}">
                    <a16:creationId xmlns:a16="http://schemas.microsoft.com/office/drawing/2014/main" id="{00000000-0008-0000-0B00-00006A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995" name="Shape 4868">
                <a:extLst>
                  <a:ext uri="{FF2B5EF4-FFF2-40B4-BE49-F238E27FC236}">
                    <a16:creationId xmlns:a16="http://schemas.microsoft.com/office/drawing/2014/main" id="{00000000-0008-0000-0B00-00006B1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996" name="Shape 4869">
                  <a:extLst>
                    <a:ext uri="{FF2B5EF4-FFF2-40B4-BE49-F238E27FC236}">
                      <a16:creationId xmlns:a16="http://schemas.microsoft.com/office/drawing/2014/main" id="{00000000-0008-0000-0B00-00006C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997" name="Shape 4870">
                  <a:extLst>
                    <a:ext uri="{FF2B5EF4-FFF2-40B4-BE49-F238E27FC236}">
                      <a16:creationId xmlns:a16="http://schemas.microsoft.com/office/drawing/2014/main" id="{00000000-0008-0000-0B00-00006D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98" name="Shape 4871">
                  <a:extLst>
                    <a:ext uri="{FF2B5EF4-FFF2-40B4-BE49-F238E27FC236}">
                      <a16:creationId xmlns:a16="http://schemas.microsoft.com/office/drawing/2014/main" id="{00000000-0008-0000-0B00-00006E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99" name="Shape 4872">
                  <a:extLst>
                    <a:ext uri="{FF2B5EF4-FFF2-40B4-BE49-F238E27FC236}">
                      <a16:creationId xmlns:a16="http://schemas.microsoft.com/office/drawing/2014/main" id="{00000000-0008-0000-0B00-00006F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00" name="Shape 4873">
                  <a:extLst>
                    <a:ext uri="{FF2B5EF4-FFF2-40B4-BE49-F238E27FC236}">
                      <a16:creationId xmlns:a16="http://schemas.microsoft.com/office/drawing/2014/main" id="{00000000-0008-0000-0B00-000070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01" name="Shape 4874">
                  <a:extLst>
                    <a:ext uri="{FF2B5EF4-FFF2-40B4-BE49-F238E27FC236}">
                      <a16:creationId xmlns:a16="http://schemas.microsoft.com/office/drawing/2014/main" id="{00000000-0008-0000-0B00-000071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02" name="Shape 4875">
                  <a:extLst>
                    <a:ext uri="{FF2B5EF4-FFF2-40B4-BE49-F238E27FC236}">
                      <a16:creationId xmlns:a16="http://schemas.microsoft.com/office/drawing/2014/main" id="{00000000-0008-0000-0B00-000072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6003" name="Shape 2">
          <a:extLst>
            <a:ext uri="{FF2B5EF4-FFF2-40B4-BE49-F238E27FC236}">
              <a16:creationId xmlns:a16="http://schemas.microsoft.com/office/drawing/2014/main" id="{00000000-0008-0000-0B00-00007317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6004" name="Shape 4876">
            <a:extLst>
              <a:ext uri="{FF2B5EF4-FFF2-40B4-BE49-F238E27FC236}">
                <a16:creationId xmlns:a16="http://schemas.microsoft.com/office/drawing/2014/main" id="{00000000-0008-0000-0B00-0000741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005" name="Shape 6">
              <a:extLst>
                <a:ext uri="{FF2B5EF4-FFF2-40B4-BE49-F238E27FC236}">
                  <a16:creationId xmlns:a16="http://schemas.microsoft.com/office/drawing/2014/main" id="{00000000-0008-0000-0B00-000075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006" name="Shape 4877">
              <a:extLst>
                <a:ext uri="{FF2B5EF4-FFF2-40B4-BE49-F238E27FC236}">
                  <a16:creationId xmlns:a16="http://schemas.microsoft.com/office/drawing/2014/main" id="{00000000-0008-0000-0B00-0000761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007" name="Shape 4878">
                <a:extLst>
                  <a:ext uri="{FF2B5EF4-FFF2-40B4-BE49-F238E27FC236}">
                    <a16:creationId xmlns:a16="http://schemas.microsoft.com/office/drawing/2014/main" id="{00000000-0008-0000-0B00-000077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008" name="Shape 4879">
                <a:extLst>
                  <a:ext uri="{FF2B5EF4-FFF2-40B4-BE49-F238E27FC236}">
                    <a16:creationId xmlns:a16="http://schemas.microsoft.com/office/drawing/2014/main" id="{00000000-0008-0000-0B00-0000781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009" name="Shape 4880">
                  <a:extLst>
                    <a:ext uri="{FF2B5EF4-FFF2-40B4-BE49-F238E27FC236}">
                      <a16:creationId xmlns:a16="http://schemas.microsoft.com/office/drawing/2014/main" id="{00000000-0008-0000-0B00-000079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010" name="Shape 4881">
                  <a:extLst>
                    <a:ext uri="{FF2B5EF4-FFF2-40B4-BE49-F238E27FC236}">
                      <a16:creationId xmlns:a16="http://schemas.microsoft.com/office/drawing/2014/main" id="{00000000-0008-0000-0B00-00007A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11" name="Shape 4882">
                  <a:extLst>
                    <a:ext uri="{FF2B5EF4-FFF2-40B4-BE49-F238E27FC236}">
                      <a16:creationId xmlns:a16="http://schemas.microsoft.com/office/drawing/2014/main" id="{00000000-0008-0000-0B00-00007B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12" name="Shape 4883">
                  <a:extLst>
                    <a:ext uri="{FF2B5EF4-FFF2-40B4-BE49-F238E27FC236}">
                      <a16:creationId xmlns:a16="http://schemas.microsoft.com/office/drawing/2014/main" id="{00000000-0008-0000-0B00-00007C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13" name="Shape 4884">
                  <a:extLst>
                    <a:ext uri="{FF2B5EF4-FFF2-40B4-BE49-F238E27FC236}">
                      <a16:creationId xmlns:a16="http://schemas.microsoft.com/office/drawing/2014/main" id="{00000000-0008-0000-0B00-00007D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14" name="Shape 4885">
                  <a:extLst>
                    <a:ext uri="{FF2B5EF4-FFF2-40B4-BE49-F238E27FC236}">
                      <a16:creationId xmlns:a16="http://schemas.microsoft.com/office/drawing/2014/main" id="{00000000-0008-0000-0B00-00007E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15" name="Shape 4886">
                  <a:extLst>
                    <a:ext uri="{FF2B5EF4-FFF2-40B4-BE49-F238E27FC236}">
                      <a16:creationId xmlns:a16="http://schemas.microsoft.com/office/drawing/2014/main" id="{00000000-0008-0000-0B00-00007F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133</xdr:row>
      <xdr:rowOff>28575</xdr:rowOff>
    </xdr:from>
    <xdr:ext cx="438150" cy="352425"/>
    <xdr:sp macro="" textlink="">
      <xdr:nvSpPr>
        <xdr:cNvPr id="6016" name="Shape 1996">
          <a:extLst>
            <a:ext uri="{FF2B5EF4-FFF2-40B4-BE49-F238E27FC236}">
              <a16:creationId xmlns:a16="http://schemas.microsoft.com/office/drawing/2014/main" id="{00000000-0008-0000-0B00-00008017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133</xdr:row>
      <xdr:rowOff>28575</xdr:rowOff>
    </xdr:from>
    <xdr:ext cx="438150" cy="352425"/>
    <xdr:sp macro="" textlink="">
      <xdr:nvSpPr>
        <xdr:cNvPr id="6017" name="Shape 1997">
          <a:extLst>
            <a:ext uri="{FF2B5EF4-FFF2-40B4-BE49-F238E27FC236}">
              <a16:creationId xmlns:a16="http://schemas.microsoft.com/office/drawing/2014/main" id="{00000000-0008-0000-0B00-00008117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133</xdr:row>
      <xdr:rowOff>28575</xdr:rowOff>
    </xdr:from>
    <xdr:ext cx="438150" cy="352425"/>
    <xdr:sp macro="" textlink="">
      <xdr:nvSpPr>
        <xdr:cNvPr id="6018" name="Shape 1997">
          <a:extLst>
            <a:ext uri="{FF2B5EF4-FFF2-40B4-BE49-F238E27FC236}">
              <a16:creationId xmlns:a16="http://schemas.microsoft.com/office/drawing/2014/main" id="{00000000-0008-0000-0B00-00008217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133</xdr:row>
      <xdr:rowOff>28575</xdr:rowOff>
    </xdr:from>
    <xdr:ext cx="438150" cy="352425"/>
    <xdr:sp macro="" textlink="">
      <xdr:nvSpPr>
        <xdr:cNvPr id="6019" name="Shape 1997">
          <a:extLst>
            <a:ext uri="{FF2B5EF4-FFF2-40B4-BE49-F238E27FC236}">
              <a16:creationId xmlns:a16="http://schemas.microsoft.com/office/drawing/2014/main" id="{00000000-0008-0000-0B00-00008317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133</xdr:row>
      <xdr:rowOff>28575</xdr:rowOff>
    </xdr:from>
    <xdr:ext cx="438150" cy="352425"/>
    <xdr:sp macro="" textlink="">
      <xdr:nvSpPr>
        <xdr:cNvPr id="6020" name="Shape 1997">
          <a:extLst>
            <a:ext uri="{FF2B5EF4-FFF2-40B4-BE49-F238E27FC236}">
              <a16:creationId xmlns:a16="http://schemas.microsoft.com/office/drawing/2014/main" id="{00000000-0008-0000-0B00-00008417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133</xdr:row>
      <xdr:rowOff>28575</xdr:rowOff>
    </xdr:from>
    <xdr:ext cx="438150" cy="352425"/>
    <xdr:sp macro="" textlink="">
      <xdr:nvSpPr>
        <xdr:cNvPr id="6021" name="Shape 1997">
          <a:extLst>
            <a:ext uri="{FF2B5EF4-FFF2-40B4-BE49-F238E27FC236}">
              <a16:creationId xmlns:a16="http://schemas.microsoft.com/office/drawing/2014/main" id="{00000000-0008-0000-0B00-00008517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133</xdr:row>
      <xdr:rowOff>28575</xdr:rowOff>
    </xdr:from>
    <xdr:ext cx="438150" cy="352425"/>
    <xdr:sp macro="" textlink="">
      <xdr:nvSpPr>
        <xdr:cNvPr id="6022" name="Shape 1997">
          <a:extLst>
            <a:ext uri="{FF2B5EF4-FFF2-40B4-BE49-F238E27FC236}">
              <a16:creationId xmlns:a16="http://schemas.microsoft.com/office/drawing/2014/main" id="{00000000-0008-0000-0B00-00008617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133</xdr:row>
      <xdr:rowOff>28575</xdr:rowOff>
    </xdr:from>
    <xdr:ext cx="438150" cy="352425"/>
    <xdr:sp macro="" textlink="">
      <xdr:nvSpPr>
        <xdr:cNvPr id="6023" name="Shape 1997">
          <a:extLst>
            <a:ext uri="{FF2B5EF4-FFF2-40B4-BE49-F238E27FC236}">
              <a16:creationId xmlns:a16="http://schemas.microsoft.com/office/drawing/2014/main" id="{00000000-0008-0000-0B00-00008717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133</xdr:row>
      <xdr:rowOff>28575</xdr:rowOff>
    </xdr:from>
    <xdr:ext cx="438150" cy="352425"/>
    <xdr:sp macro="" textlink="">
      <xdr:nvSpPr>
        <xdr:cNvPr id="6024" name="Shape 3723">
          <a:extLst>
            <a:ext uri="{FF2B5EF4-FFF2-40B4-BE49-F238E27FC236}">
              <a16:creationId xmlns:a16="http://schemas.microsoft.com/office/drawing/2014/main" id="{00000000-0008-0000-0B00-00008817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133</xdr:row>
      <xdr:rowOff>28575</xdr:rowOff>
    </xdr:from>
    <xdr:ext cx="438150" cy="352425"/>
    <xdr:sp macro="" textlink="">
      <xdr:nvSpPr>
        <xdr:cNvPr id="6025" name="Shape 1997">
          <a:extLst>
            <a:ext uri="{FF2B5EF4-FFF2-40B4-BE49-F238E27FC236}">
              <a16:creationId xmlns:a16="http://schemas.microsoft.com/office/drawing/2014/main" id="{00000000-0008-0000-0B00-00008917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133</xdr:row>
      <xdr:rowOff>28575</xdr:rowOff>
    </xdr:from>
    <xdr:ext cx="438150" cy="352425"/>
    <xdr:sp macro="" textlink="">
      <xdr:nvSpPr>
        <xdr:cNvPr id="6026" name="Shape 1997">
          <a:extLst>
            <a:ext uri="{FF2B5EF4-FFF2-40B4-BE49-F238E27FC236}">
              <a16:creationId xmlns:a16="http://schemas.microsoft.com/office/drawing/2014/main" id="{00000000-0008-0000-0B00-00008A17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133</xdr:row>
      <xdr:rowOff>28575</xdr:rowOff>
    </xdr:from>
    <xdr:ext cx="438150" cy="352425"/>
    <xdr:sp macro="" textlink="">
      <xdr:nvSpPr>
        <xdr:cNvPr id="6027" name="Shape 1997">
          <a:extLst>
            <a:ext uri="{FF2B5EF4-FFF2-40B4-BE49-F238E27FC236}">
              <a16:creationId xmlns:a16="http://schemas.microsoft.com/office/drawing/2014/main" id="{00000000-0008-0000-0B00-00008B17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133</xdr:row>
      <xdr:rowOff>28575</xdr:rowOff>
    </xdr:from>
    <xdr:ext cx="438150" cy="352425"/>
    <xdr:sp macro="" textlink="">
      <xdr:nvSpPr>
        <xdr:cNvPr id="6028" name="Shape 1997">
          <a:extLst>
            <a:ext uri="{FF2B5EF4-FFF2-40B4-BE49-F238E27FC236}">
              <a16:creationId xmlns:a16="http://schemas.microsoft.com/office/drawing/2014/main" id="{00000000-0008-0000-0B00-00008C17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133</xdr:row>
      <xdr:rowOff>28575</xdr:rowOff>
    </xdr:from>
    <xdr:ext cx="438150" cy="342900"/>
    <xdr:sp macro="" textlink="">
      <xdr:nvSpPr>
        <xdr:cNvPr id="6029" name="Shape 2861">
          <a:extLst>
            <a:ext uri="{FF2B5EF4-FFF2-40B4-BE49-F238E27FC236}">
              <a16:creationId xmlns:a16="http://schemas.microsoft.com/office/drawing/2014/main" id="{00000000-0008-0000-0B00-00008D170000}"/>
            </a:ext>
          </a:extLst>
        </xdr:cNvPr>
        <xdr:cNvSpPr/>
      </xdr:nvSpPr>
      <xdr:spPr>
        <a:xfrm>
          <a:off x="5131688" y="3613313"/>
          <a:ext cx="428625" cy="33337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108</xdr:row>
      <xdr:rowOff>28575</xdr:rowOff>
    </xdr:from>
    <xdr:ext cx="438150" cy="342900"/>
    <xdr:sp macro="" textlink="">
      <xdr:nvSpPr>
        <xdr:cNvPr id="6030" name="Shape 4887">
          <a:extLst>
            <a:ext uri="{FF2B5EF4-FFF2-40B4-BE49-F238E27FC236}">
              <a16:creationId xmlns:a16="http://schemas.microsoft.com/office/drawing/2014/main" id="{00000000-0008-0000-0B00-00008E170000}"/>
            </a:ext>
          </a:extLst>
        </xdr:cNvPr>
        <xdr:cNvSpPr/>
      </xdr:nvSpPr>
      <xdr:spPr>
        <a:xfrm>
          <a:off x="5131688" y="3613313"/>
          <a:ext cx="428625" cy="33337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57150</xdr:colOff>
      <xdr:row>13</xdr:row>
      <xdr:rowOff>161925</xdr:rowOff>
    </xdr:from>
    <xdr:ext cx="466725" cy="371475"/>
    <xdr:sp macro="" textlink="">
      <xdr:nvSpPr>
        <xdr:cNvPr id="6031" name="Shape 4888">
          <a:extLst>
            <a:ext uri="{FF2B5EF4-FFF2-40B4-BE49-F238E27FC236}">
              <a16:creationId xmlns:a16="http://schemas.microsoft.com/office/drawing/2014/main" id="{00000000-0008-0000-0B00-00008F170000}"/>
            </a:ext>
          </a:extLst>
        </xdr:cNvPr>
        <xdr:cNvSpPr/>
      </xdr:nvSpPr>
      <xdr:spPr>
        <a:xfrm>
          <a:off x="5123750" y="3606963"/>
          <a:ext cx="444500" cy="3460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00B0F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032" name="Shape 2">
          <a:extLst>
            <a:ext uri="{FF2B5EF4-FFF2-40B4-BE49-F238E27FC236}">
              <a16:creationId xmlns:a16="http://schemas.microsoft.com/office/drawing/2014/main" id="{00000000-0008-0000-0B00-00009017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6033" name="Shape 4889">
            <a:extLst>
              <a:ext uri="{FF2B5EF4-FFF2-40B4-BE49-F238E27FC236}">
                <a16:creationId xmlns:a16="http://schemas.microsoft.com/office/drawing/2014/main" id="{00000000-0008-0000-0B00-0000911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034" name="Shape 6">
              <a:extLst>
                <a:ext uri="{FF2B5EF4-FFF2-40B4-BE49-F238E27FC236}">
                  <a16:creationId xmlns:a16="http://schemas.microsoft.com/office/drawing/2014/main" id="{00000000-0008-0000-0B00-000092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035" name="Shape 4890">
              <a:extLst>
                <a:ext uri="{FF2B5EF4-FFF2-40B4-BE49-F238E27FC236}">
                  <a16:creationId xmlns:a16="http://schemas.microsoft.com/office/drawing/2014/main" id="{00000000-0008-0000-0B00-0000931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036" name="Shape 4891">
                <a:extLst>
                  <a:ext uri="{FF2B5EF4-FFF2-40B4-BE49-F238E27FC236}">
                    <a16:creationId xmlns:a16="http://schemas.microsoft.com/office/drawing/2014/main" id="{00000000-0008-0000-0B00-000094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037" name="Shape 4892">
                <a:extLst>
                  <a:ext uri="{FF2B5EF4-FFF2-40B4-BE49-F238E27FC236}">
                    <a16:creationId xmlns:a16="http://schemas.microsoft.com/office/drawing/2014/main" id="{00000000-0008-0000-0B00-0000951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038" name="Shape 4893">
                  <a:extLst>
                    <a:ext uri="{FF2B5EF4-FFF2-40B4-BE49-F238E27FC236}">
                      <a16:creationId xmlns:a16="http://schemas.microsoft.com/office/drawing/2014/main" id="{00000000-0008-0000-0B00-000096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039" name="Shape 4894">
                  <a:extLst>
                    <a:ext uri="{FF2B5EF4-FFF2-40B4-BE49-F238E27FC236}">
                      <a16:creationId xmlns:a16="http://schemas.microsoft.com/office/drawing/2014/main" id="{00000000-0008-0000-0B00-000097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40" name="Shape 4895">
                  <a:extLst>
                    <a:ext uri="{FF2B5EF4-FFF2-40B4-BE49-F238E27FC236}">
                      <a16:creationId xmlns:a16="http://schemas.microsoft.com/office/drawing/2014/main" id="{00000000-0008-0000-0B00-000098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41" name="Shape 4896">
                  <a:extLst>
                    <a:ext uri="{FF2B5EF4-FFF2-40B4-BE49-F238E27FC236}">
                      <a16:creationId xmlns:a16="http://schemas.microsoft.com/office/drawing/2014/main" id="{00000000-0008-0000-0B00-000099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42" name="Shape 4897">
                  <a:extLst>
                    <a:ext uri="{FF2B5EF4-FFF2-40B4-BE49-F238E27FC236}">
                      <a16:creationId xmlns:a16="http://schemas.microsoft.com/office/drawing/2014/main" id="{00000000-0008-0000-0B00-00009A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43" name="Shape 4898">
                  <a:extLst>
                    <a:ext uri="{FF2B5EF4-FFF2-40B4-BE49-F238E27FC236}">
                      <a16:creationId xmlns:a16="http://schemas.microsoft.com/office/drawing/2014/main" id="{00000000-0008-0000-0B00-00009B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44" name="Shape 4899">
                  <a:extLst>
                    <a:ext uri="{FF2B5EF4-FFF2-40B4-BE49-F238E27FC236}">
                      <a16:creationId xmlns:a16="http://schemas.microsoft.com/office/drawing/2014/main" id="{00000000-0008-0000-0B00-00009C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045" name="Shape 2">
          <a:extLst>
            <a:ext uri="{FF2B5EF4-FFF2-40B4-BE49-F238E27FC236}">
              <a16:creationId xmlns:a16="http://schemas.microsoft.com/office/drawing/2014/main" id="{00000000-0008-0000-0B00-00009D17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6046" name="Shape 4900">
            <a:extLst>
              <a:ext uri="{FF2B5EF4-FFF2-40B4-BE49-F238E27FC236}">
                <a16:creationId xmlns:a16="http://schemas.microsoft.com/office/drawing/2014/main" id="{00000000-0008-0000-0B00-00009E1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047" name="Shape 6">
              <a:extLst>
                <a:ext uri="{FF2B5EF4-FFF2-40B4-BE49-F238E27FC236}">
                  <a16:creationId xmlns:a16="http://schemas.microsoft.com/office/drawing/2014/main" id="{00000000-0008-0000-0B00-00009F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048" name="Shape 4901">
              <a:extLst>
                <a:ext uri="{FF2B5EF4-FFF2-40B4-BE49-F238E27FC236}">
                  <a16:creationId xmlns:a16="http://schemas.microsoft.com/office/drawing/2014/main" id="{00000000-0008-0000-0B00-0000A01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049" name="Shape 4902">
                <a:extLst>
                  <a:ext uri="{FF2B5EF4-FFF2-40B4-BE49-F238E27FC236}">
                    <a16:creationId xmlns:a16="http://schemas.microsoft.com/office/drawing/2014/main" id="{00000000-0008-0000-0B00-0000A1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050" name="Shape 4903">
                <a:extLst>
                  <a:ext uri="{FF2B5EF4-FFF2-40B4-BE49-F238E27FC236}">
                    <a16:creationId xmlns:a16="http://schemas.microsoft.com/office/drawing/2014/main" id="{00000000-0008-0000-0B00-0000A21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6051" name="Shape 4904">
                  <a:extLst>
                    <a:ext uri="{FF2B5EF4-FFF2-40B4-BE49-F238E27FC236}">
                      <a16:creationId xmlns:a16="http://schemas.microsoft.com/office/drawing/2014/main" id="{00000000-0008-0000-0B00-0000A3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052" name="Shape 4905">
                  <a:extLst>
                    <a:ext uri="{FF2B5EF4-FFF2-40B4-BE49-F238E27FC236}">
                      <a16:creationId xmlns:a16="http://schemas.microsoft.com/office/drawing/2014/main" id="{00000000-0008-0000-0B00-0000A4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53" name="Shape 4906">
                  <a:extLst>
                    <a:ext uri="{FF2B5EF4-FFF2-40B4-BE49-F238E27FC236}">
                      <a16:creationId xmlns:a16="http://schemas.microsoft.com/office/drawing/2014/main" id="{00000000-0008-0000-0B00-0000A5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54" name="Shape 4907">
                  <a:extLst>
                    <a:ext uri="{FF2B5EF4-FFF2-40B4-BE49-F238E27FC236}">
                      <a16:creationId xmlns:a16="http://schemas.microsoft.com/office/drawing/2014/main" id="{00000000-0008-0000-0B00-0000A6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55" name="Shape 4908">
                  <a:extLst>
                    <a:ext uri="{FF2B5EF4-FFF2-40B4-BE49-F238E27FC236}">
                      <a16:creationId xmlns:a16="http://schemas.microsoft.com/office/drawing/2014/main" id="{00000000-0008-0000-0B00-0000A7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56" name="Shape 4909">
                  <a:extLst>
                    <a:ext uri="{FF2B5EF4-FFF2-40B4-BE49-F238E27FC236}">
                      <a16:creationId xmlns:a16="http://schemas.microsoft.com/office/drawing/2014/main" id="{00000000-0008-0000-0B00-0000A8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57" name="Shape 4910">
                  <a:extLst>
                    <a:ext uri="{FF2B5EF4-FFF2-40B4-BE49-F238E27FC236}">
                      <a16:creationId xmlns:a16="http://schemas.microsoft.com/office/drawing/2014/main" id="{00000000-0008-0000-0B00-0000A9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133350</xdr:rowOff>
    </xdr:from>
    <xdr:ext cx="0" cy="161925"/>
    <xdr:grpSp>
      <xdr:nvGrpSpPr>
        <xdr:cNvPr id="6058" name="Shape 2">
          <a:extLst>
            <a:ext uri="{FF2B5EF4-FFF2-40B4-BE49-F238E27FC236}">
              <a16:creationId xmlns:a16="http://schemas.microsoft.com/office/drawing/2014/main" id="{00000000-0008-0000-0B00-0000AA170000}"/>
            </a:ext>
          </a:extLst>
        </xdr:cNvPr>
        <xdr:cNvGrpSpPr/>
      </xdr:nvGrpSpPr>
      <xdr:grpSpPr>
        <a:xfrm>
          <a:off x="2466975" y="10639425"/>
          <a:ext cx="0" cy="161925"/>
          <a:chOff x="5346000" y="3699038"/>
          <a:chExt cx="0" cy="161925"/>
        </a:xfrm>
      </xdr:grpSpPr>
      <xdr:grpSp>
        <xdr:nvGrpSpPr>
          <xdr:cNvPr id="6059" name="Shape 4911">
            <a:extLst>
              <a:ext uri="{FF2B5EF4-FFF2-40B4-BE49-F238E27FC236}">
                <a16:creationId xmlns:a16="http://schemas.microsoft.com/office/drawing/2014/main" id="{00000000-0008-0000-0B00-0000AB1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060" name="Shape 6">
              <a:extLst>
                <a:ext uri="{FF2B5EF4-FFF2-40B4-BE49-F238E27FC236}">
                  <a16:creationId xmlns:a16="http://schemas.microsoft.com/office/drawing/2014/main" id="{00000000-0008-0000-0B00-0000AC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061" name="Shape 4912">
              <a:extLst>
                <a:ext uri="{FF2B5EF4-FFF2-40B4-BE49-F238E27FC236}">
                  <a16:creationId xmlns:a16="http://schemas.microsoft.com/office/drawing/2014/main" id="{00000000-0008-0000-0B00-0000AD1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062" name="Shape 4913">
                <a:extLst>
                  <a:ext uri="{FF2B5EF4-FFF2-40B4-BE49-F238E27FC236}">
                    <a16:creationId xmlns:a16="http://schemas.microsoft.com/office/drawing/2014/main" id="{00000000-0008-0000-0B00-0000AE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063" name="Shape 4914">
                <a:extLst>
                  <a:ext uri="{FF2B5EF4-FFF2-40B4-BE49-F238E27FC236}">
                    <a16:creationId xmlns:a16="http://schemas.microsoft.com/office/drawing/2014/main" id="{00000000-0008-0000-0B00-0000AF1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6064" name="Shape 4915">
                  <a:extLst>
                    <a:ext uri="{FF2B5EF4-FFF2-40B4-BE49-F238E27FC236}">
                      <a16:creationId xmlns:a16="http://schemas.microsoft.com/office/drawing/2014/main" id="{00000000-0008-0000-0B00-0000B0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065" name="Shape 4916">
                  <a:extLst>
                    <a:ext uri="{FF2B5EF4-FFF2-40B4-BE49-F238E27FC236}">
                      <a16:creationId xmlns:a16="http://schemas.microsoft.com/office/drawing/2014/main" id="{00000000-0008-0000-0B00-0000B1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66" name="Shape 4917">
                  <a:extLst>
                    <a:ext uri="{FF2B5EF4-FFF2-40B4-BE49-F238E27FC236}">
                      <a16:creationId xmlns:a16="http://schemas.microsoft.com/office/drawing/2014/main" id="{00000000-0008-0000-0B00-0000B2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67" name="Shape 4918">
                  <a:extLst>
                    <a:ext uri="{FF2B5EF4-FFF2-40B4-BE49-F238E27FC236}">
                      <a16:creationId xmlns:a16="http://schemas.microsoft.com/office/drawing/2014/main" id="{00000000-0008-0000-0B00-0000B3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68" name="Shape 4919">
                  <a:extLst>
                    <a:ext uri="{FF2B5EF4-FFF2-40B4-BE49-F238E27FC236}">
                      <a16:creationId xmlns:a16="http://schemas.microsoft.com/office/drawing/2014/main" id="{00000000-0008-0000-0B00-0000B4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69" name="Shape 4920">
                  <a:extLst>
                    <a:ext uri="{FF2B5EF4-FFF2-40B4-BE49-F238E27FC236}">
                      <a16:creationId xmlns:a16="http://schemas.microsoft.com/office/drawing/2014/main" id="{00000000-0008-0000-0B00-0000B5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70" name="Shape 4921">
                  <a:extLst>
                    <a:ext uri="{FF2B5EF4-FFF2-40B4-BE49-F238E27FC236}">
                      <a16:creationId xmlns:a16="http://schemas.microsoft.com/office/drawing/2014/main" id="{00000000-0008-0000-0B00-0000B6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133350</xdr:rowOff>
    </xdr:from>
    <xdr:ext cx="0" cy="171450"/>
    <xdr:grpSp>
      <xdr:nvGrpSpPr>
        <xdr:cNvPr id="6071" name="Shape 2">
          <a:extLst>
            <a:ext uri="{FF2B5EF4-FFF2-40B4-BE49-F238E27FC236}">
              <a16:creationId xmlns:a16="http://schemas.microsoft.com/office/drawing/2014/main" id="{00000000-0008-0000-0B00-0000B7170000}"/>
            </a:ext>
          </a:extLst>
        </xdr:cNvPr>
        <xdr:cNvGrpSpPr/>
      </xdr:nvGrpSpPr>
      <xdr:grpSpPr>
        <a:xfrm>
          <a:off x="2466975" y="10639425"/>
          <a:ext cx="0" cy="171450"/>
          <a:chOff x="5346000" y="3694275"/>
          <a:chExt cx="0" cy="171450"/>
        </a:xfrm>
      </xdr:grpSpPr>
      <xdr:grpSp>
        <xdr:nvGrpSpPr>
          <xdr:cNvPr id="6072" name="Shape 4922">
            <a:extLst>
              <a:ext uri="{FF2B5EF4-FFF2-40B4-BE49-F238E27FC236}">
                <a16:creationId xmlns:a16="http://schemas.microsoft.com/office/drawing/2014/main" id="{00000000-0008-0000-0B00-0000B817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6073" name="Shape 6">
              <a:extLst>
                <a:ext uri="{FF2B5EF4-FFF2-40B4-BE49-F238E27FC236}">
                  <a16:creationId xmlns:a16="http://schemas.microsoft.com/office/drawing/2014/main" id="{00000000-0008-0000-0B00-0000B917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074" name="Shape 4923">
              <a:extLst>
                <a:ext uri="{FF2B5EF4-FFF2-40B4-BE49-F238E27FC236}">
                  <a16:creationId xmlns:a16="http://schemas.microsoft.com/office/drawing/2014/main" id="{00000000-0008-0000-0B00-0000BA17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6075" name="Shape 4924">
                <a:extLst>
                  <a:ext uri="{FF2B5EF4-FFF2-40B4-BE49-F238E27FC236}">
                    <a16:creationId xmlns:a16="http://schemas.microsoft.com/office/drawing/2014/main" id="{00000000-0008-0000-0B00-0000BB17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076" name="Shape 4925">
                <a:extLst>
                  <a:ext uri="{FF2B5EF4-FFF2-40B4-BE49-F238E27FC236}">
                    <a16:creationId xmlns:a16="http://schemas.microsoft.com/office/drawing/2014/main" id="{00000000-0008-0000-0B00-0000BC17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6077" name="Shape 4926">
                  <a:extLst>
                    <a:ext uri="{FF2B5EF4-FFF2-40B4-BE49-F238E27FC236}">
                      <a16:creationId xmlns:a16="http://schemas.microsoft.com/office/drawing/2014/main" id="{00000000-0008-0000-0B00-0000BD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078" name="Shape 4927">
                  <a:extLst>
                    <a:ext uri="{FF2B5EF4-FFF2-40B4-BE49-F238E27FC236}">
                      <a16:creationId xmlns:a16="http://schemas.microsoft.com/office/drawing/2014/main" id="{00000000-0008-0000-0B00-0000BE1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79" name="Shape 4928">
                  <a:extLst>
                    <a:ext uri="{FF2B5EF4-FFF2-40B4-BE49-F238E27FC236}">
                      <a16:creationId xmlns:a16="http://schemas.microsoft.com/office/drawing/2014/main" id="{00000000-0008-0000-0B00-0000BF1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80" name="Shape 4929">
                  <a:extLst>
                    <a:ext uri="{FF2B5EF4-FFF2-40B4-BE49-F238E27FC236}">
                      <a16:creationId xmlns:a16="http://schemas.microsoft.com/office/drawing/2014/main" id="{00000000-0008-0000-0B00-0000C01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81" name="Shape 4930">
                  <a:extLst>
                    <a:ext uri="{FF2B5EF4-FFF2-40B4-BE49-F238E27FC236}">
                      <a16:creationId xmlns:a16="http://schemas.microsoft.com/office/drawing/2014/main" id="{00000000-0008-0000-0B00-0000C11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82" name="Shape 4931">
                  <a:extLst>
                    <a:ext uri="{FF2B5EF4-FFF2-40B4-BE49-F238E27FC236}">
                      <a16:creationId xmlns:a16="http://schemas.microsoft.com/office/drawing/2014/main" id="{00000000-0008-0000-0B00-0000C21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83" name="Shape 4932">
                  <a:extLst>
                    <a:ext uri="{FF2B5EF4-FFF2-40B4-BE49-F238E27FC236}">
                      <a16:creationId xmlns:a16="http://schemas.microsoft.com/office/drawing/2014/main" id="{00000000-0008-0000-0B00-0000C31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084" name="Shape 2">
          <a:extLst>
            <a:ext uri="{FF2B5EF4-FFF2-40B4-BE49-F238E27FC236}">
              <a16:creationId xmlns:a16="http://schemas.microsoft.com/office/drawing/2014/main" id="{00000000-0008-0000-0B00-0000C417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6085" name="Shape 4933">
            <a:extLst>
              <a:ext uri="{FF2B5EF4-FFF2-40B4-BE49-F238E27FC236}">
                <a16:creationId xmlns:a16="http://schemas.microsoft.com/office/drawing/2014/main" id="{00000000-0008-0000-0B00-0000C51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086" name="Shape 6">
              <a:extLst>
                <a:ext uri="{FF2B5EF4-FFF2-40B4-BE49-F238E27FC236}">
                  <a16:creationId xmlns:a16="http://schemas.microsoft.com/office/drawing/2014/main" id="{00000000-0008-0000-0B00-0000C6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087" name="Shape 4934">
              <a:extLst>
                <a:ext uri="{FF2B5EF4-FFF2-40B4-BE49-F238E27FC236}">
                  <a16:creationId xmlns:a16="http://schemas.microsoft.com/office/drawing/2014/main" id="{00000000-0008-0000-0B00-0000C71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088" name="Shape 4935">
                <a:extLst>
                  <a:ext uri="{FF2B5EF4-FFF2-40B4-BE49-F238E27FC236}">
                    <a16:creationId xmlns:a16="http://schemas.microsoft.com/office/drawing/2014/main" id="{00000000-0008-0000-0B00-0000C8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089" name="Shape 4936">
                <a:extLst>
                  <a:ext uri="{FF2B5EF4-FFF2-40B4-BE49-F238E27FC236}">
                    <a16:creationId xmlns:a16="http://schemas.microsoft.com/office/drawing/2014/main" id="{00000000-0008-0000-0B00-0000C91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090" name="Shape 4937">
                  <a:extLst>
                    <a:ext uri="{FF2B5EF4-FFF2-40B4-BE49-F238E27FC236}">
                      <a16:creationId xmlns:a16="http://schemas.microsoft.com/office/drawing/2014/main" id="{00000000-0008-0000-0B00-0000CA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091" name="Shape 4938">
                  <a:extLst>
                    <a:ext uri="{FF2B5EF4-FFF2-40B4-BE49-F238E27FC236}">
                      <a16:creationId xmlns:a16="http://schemas.microsoft.com/office/drawing/2014/main" id="{00000000-0008-0000-0B00-0000CB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92" name="Shape 4939">
                  <a:extLst>
                    <a:ext uri="{FF2B5EF4-FFF2-40B4-BE49-F238E27FC236}">
                      <a16:creationId xmlns:a16="http://schemas.microsoft.com/office/drawing/2014/main" id="{00000000-0008-0000-0B00-0000CC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93" name="Shape 4940">
                  <a:extLst>
                    <a:ext uri="{FF2B5EF4-FFF2-40B4-BE49-F238E27FC236}">
                      <a16:creationId xmlns:a16="http://schemas.microsoft.com/office/drawing/2014/main" id="{00000000-0008-0000-0B00-0000CD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94" name="Shape 4941">
                  <a:extLst>
                    <a:ext uri="{FF2B5EF4-FFF2-40B4-BE49-F238E27FC236}">
                      <a16:creationId xmlns:a16="http://schemas.microsoft.com/office/drawing/2014/main" id="{00000000-0008-0000-0B00-0000CE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95" name="Shape 4942">
                  <a:extLst>
                    <a:ext uri="{FF2B5EF4-FFF2-40B4-BE49-F238E27FC236}">
                      <a16:creationId xmlns:a16="http://schemas.microsoft.com/office/drawing/2014/main" id="{00000000-0008-0000-0B00-0000CF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96" name="Shape 4943">
                  <a:extLst>
                    <a:ext uri="{FF2B5EF4-FFF2-40B4-BE49-F238E27FC236}">
                      <a16:creationId xmlns:a16="http://schemas.microsoft.com/office/drawing/2014/main" id="{00000000-0008-0000-0B00-0000D0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097" name="Shape 2">
          <a:extLst>
            <a:ext uri="{FF2B5EF4-FFF2-40B4-BE49-F238E27FC236}">
              <a16:creationId xmlns:a16="http://schemas.microsoft.com/office/drawing/2014/main" id="{00000000-0008-0000-0B00-0000D117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6098" name="Shape 4944">
            <a:extLst>
              <a:ext uri="{FF2B5EF4-FFF2-40B4-BE49-F238E27FC236}">
                <a16:creationId xmlns:a16="http://schemas.microsoft.com/office/drawing/2014/main" id="{00000000-0008-0000-0B00-0000D21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099" name="Shape 6">
              <a:extLst>
                <a:ext uri="{FF2B5EF4-FFF2-40B4-BE49-F238E27FC236}">
                  <a16:creationId xmlns:a16="http://schemas.microsoft.com/office/drawing/2014/main" id="{00000000-0008-0000-0B00-0000D3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100" name="Shape 4945">
              <a:extLst>
                <a:ext uri="{FF2B5EF4-FFF2-40B4-BE49-F238E27FC236}">
                  <a16:creationId xmlns:a16="http://schemas.microsoft.com/office/drawing/2014/main" id="{00000000-0008-0000-0B00-0000D41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101" name="Shape 4946">
                <a:extLst>
                  <a:ext uri="{FF2B5EF4-FFF2-40B4-BE49-F238E27FC236}">
                    <a16:creationId xmlns:a16="http://schemas.microsoft.com/office/drawing/2014/main" id="{00000000-0008-0000-0B00-0000D5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102" name="Shape 4947">
                <a:extLst>
                  <a:ext uri="{FF2B5EF4-FFF2-40B4-BE49-F238E27FC236}">
                    <a16:creationId xmlns:a16="http://schemas.microsoft.com/office/drawing/2014/main" id="{00000000-0008-0000-0B00-0000D61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103" name="Shape 4948">
                  <a:extLst>
                    <a:ext uri="{FF2B5EF4-FFF2-40B4-BE49-F238E27FC236}">
                      <a16:creationId xmlns:a16="http://schemas.microsoft.com/office/drawing/2014/main" id="{00000000-0008-0000-0B00-0000D7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104" name="Shape 4949">
                  <a:extLst>
                    <a:ext uri="{FF2B5EF4-FFF2-40B4-BE49-F238E27FC236}">
                      <a16:creationId xmlns:a16="http://schemas.microsoft.com/office/drawing/2014/main" id="{00000000-0008-0000-0B00-0000D8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05" name="Shape 4950">
                  <a:extLst>
                    <a:ext uri="{FF2B5EF4-FFF2-40B4-BE49-F238E27FC236}">
                      <a16:creationId xmlns:a16="http://schemas.microsoft.com/office/drawing/2014/main" id="{00000000-0008-0000-0B00-0000D9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06" name="Shape 4951">
                  <a:extLst>
                    <a:ext uri="{FF2B5EF4-FFF2-40B4-BE49-F238E27FC236}">
                      <a16:creationId xmlns:a16="http://schemas.microsoft.com/office/drawing/2014/main" id="{00000000-0008-0000-0B00-0000DA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07" name="Shape 4952">
                  <a:extLst>
                    <a:ext uri="{FF2B5EF4-FFF2-40B4-BE49-F238E27FC236}">
                      <a16:creationId xmlns:a16="http://schemas.microsoft.com/office/drawing/2014/main" id="{00000000-0008-0000-0B00-0000DB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08" name="Shape 4953">
                  <a:extLst>
                    <a:ext uri="{FF2B5EF4-FFF2-40B4-BE49-F238E27FC236}">
                      <a16:creationId xmlns:a16="http://schemas.microsoft.com/office/drawing/2014/main" id="{00000000-0008-0000-0B00-0000DC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09" name="Shape 4954">
                  <a:extLst>
                    <a:ext uri="{FF2B5EF4-FFF2-40B4-BE49-F238E27FC236}">
                      <a16:creationId xmlns:a16="http://schemas.microsoft.com/office/drawing/2014/main" id="{00000000-0008-0000-0B00-0000DD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110" name="Shape 2">
          <a:extLst>
            <a:ext uri="{FF2B5EF4-FFF2-40B4-BE49-F238E27FC236}">
              <a16:creationId xmlns:a16="http://schemas.microsoft.com/office/drawing/2014/main" id="{00000000-0008-0000-0B00-0000DE17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6111" name="Shape 4955">
            <a:extLst>
              <a:ext uri="{FF2B5EF4-FFF2-40B4-BE49-F238E27FC236}">
                <a16:creationId xmlns:a16="http://schemas.microsoft.com/office/drawing/2014/main" id="{00000000-0008-0000-0B00-0000DF1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112" name="Shape 6">
              <a:extLst>
                <a:ext uri="{FF2B5EF4-FFF2-40B4-BE49-F238E27FC236}">
                  <a16:creationId xmlns:a16="http://schemas.microsoft.com/office/drawing/2014/main" id="{00000000-0008-0000-0B00-0000E0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113" name="Shape 4956">
              <a:extLst>
                <a:ext uri="{FF2B5EF4-FFF2-40B4-BE49-F238E27FC236}">
                  <a16:creationId xmlns:a16="http://schemas.microsoft.com/office/drawing/2014/main" id="{00000000-0008-0000-0B00-0000E11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114" name="Shape 4957">
                <a:extLst>
                  <a:ext uri="{FF2B5EF4-FFF2-40B4-BE49-F238E27FC236}">
                    <a16:creationId xmlns:a16="http://schemas.microsoft.com/office/drawing/2014/main" id="{00000000-0008-0000-0B00-0000E2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115" name="Shape 4958">
                <a:extLst>
                  <a:ext uri="{FF2B5EF4-FFF2-40B4-BE49-F238E27FC236}">
                    <a16:creationId xmlns:a16="http://schemas.microsoft.com/office/drawing/2014/main" id="{00000000-0008-0000-0B00-0000E31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116" name="Shape 4959">
                  <a:extLst>
                    <a:ext uri="{FF2B5EF4-FFF2-40B4-BE49-F238E27FC236}">
                      <a16:creationId xmlns:a16="http://schemas.microsoft.com/office/drawing/2014/main" id="{00000000-0008-0000-0B00-0000E4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117" name="Shape 4960">
                  <a:extLst>
                    <a:ext uri="{FF2B5EF4-FFF2-40B4-BE49-F238E27FC236}">
                      <a16:creationId xmlns:a16="http://schemas.microsoft.com/office/drawing/2014/main" id="{00000000-0008-0000-0B00-0000E5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18" name="Shape 4961">
                  <a:extLst>
                    <a:ext uri="{FF2B5EF4-FFF2-40B4-BE49-F238E27FC236}">
                      <a16:creationId xmlns:a16="http://schemas.microsoft.com/office/drawing/2014/main" id="{00000000-0008-0000-0B00-0000E6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19" name="Shape 4962">
                  <a:extLst>
                    <a:ext uri="{FF2B5EF4-FFF2-40B4-BE49-F238E27FC236}">
                      <a16:creationId xmlns:a16="http://schemas.microsoft.com/office/drawing/2014/main" id="{00000000-0008-0000-0B00-0000E7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20" name="Shape 4963">
                  <a:extLst>
                    <a:ext uri="{FF2B5EF4-FFF2-40B4-BE49-F238E27FC236}">
                      <a16:creationId xmlns:a16="http://schemas.microsoft.com/office/drawing/2014/main" id="{00000000-0008-0000-0B00-0000E8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21" name="Shape 4964">
                  <a:extLst>
                    <a:ext uri="{FF2B5EF4-FFF2-40B4-BE49-F238E27FC236}">
                      <a16:creationId xmlns:a16="http://schemas.microsoft.com/office/drawing/2014/main" id="{00000000-0008-0000-0B00-0000E9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22" name="Shape 4965">
                  <a:extLst>
                    <a:ext uri="{FF2B5EF4-FFF2-40B4-BE49-F238E27FC236}">
                      <a16:creationId xmlns:a16="http://schemas.microsoft.com/office/drawing/2014/main" id="{00000000-0008-0000-0B00-0000EA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123" name="Shape 2">
          <a:extLst>
            <a:ext uri="{FF2B5EF4-FFF2-40B4-BE49-F238E27FC236}">
              <a16:creationId xmlns:a16="http://schemas.microsoft.com/office/drawing/2014/main" id="{00000000-0008-0000-0B00-0000EB17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6124" name="Shape 4966">
            <a:extLst>
              <a:ext uri="{FF2B5EF4-FFF2-40B4-BE49-F238E27FC236}">
                <a16:creationId xmlns:a16="http://schemas.microsoft.com/office/drawing/2014/main" id="{00000000-0008-0000-0B00-0000EC1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125" name="Shape 6">
              <a:extLst>
                <a:ext uri="{FF2B5EF4-FFF2-40B4-BE49-F238E27FC236}">
                  <a16:creationId xmlns:a16="http://schemas.microsoft.com/office/drawing/2014/main" id="{00000000-0008-0000-0B00-0000ED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126" name="Shape 4967">
              <a:extLst>
                <a:ext uri="{FF2B5EF4-FFF2-40B4-BE49-F238E27FC236}">
                  <a16:creationId xmlns:a16="http://schemas.microsoft.com/office/drawing/2014/main" id="{00000000-0008-0000-0B00-0000EE1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127" name="Shape 4968">
                <a:extLst>
                  <a:ext uri="{FF2B5EF4-FFF2-40B4-BE49-F238E27FC236}">
                    <a16:creationId xmlns:a16="http://schemas.microsoft.com/office/drawing/2014/main" id="{00000000-0008-0000-0B00-0000EF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128" name="Shape 4969">
                <a:extLst>
                  <a:ext uri="{FF2B5EF4-FFF2-40B4-BE49-F238E27FC236}">
                    <a16:creationId xmlns:a16="http://schemas.microsoft.com/office/drawing/2014/main" id="{00000000-0008-0000-0B00-0000F01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129" name="Shape 4970">
                  <a:extLst>
                    <a:ext uri="{FF2B5EF4-FFF2-40B4-BE49-F238E27FC236}">
                      <a16:creationId xmlns:a16="http://schemas.microsoft.com/office/drawing/2014/main" id="{00000000-0008-0000-0B00-0000F1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130" name="Shape 4971">
                  <a:extLst>
                    <a:ext uri="{FF2B5EF4-FFF2-40B4-BE49-F238E27FC236}">
                      <a16:creationId xmlns:a16="http://schemas.microsoft.com/office/drawing/2014/main" id="{00000000-0008-0000-0B00-0000F2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31" name="Shape 4972">
                  <a:extLst>
                    <a:ext uri="{FF2B5EF4-FFF2-40B4-BE49-F238E27FC236}">
                      <a16:creationId xmlns:a16="http://schemas.microsoft.com/office/drawing/2014/main" id="{00000000-0008-0000-0B00-0000F3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32" name="Shape 4973">
                  <a:extLst>
                    <a:ext uri="{FF2B5EF4-FFF2-40B4-BE49-F238E27FC236}">
                      <a16:creationId xmlns:a16="http://schemas.microsoft.com/office/drawing/2014/main" id="{00000000-0008-0000-0B00-0000F4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33" name="Shape 4974">
                  <a:extLst>
                    <a:ext uri="{FF2B5EF4-FFF2-40B4-BE49-F238E27FC236}">
                      <a16:creationId xmlns:a16="http://schemas.microsoft.com/office/drawing/2014/main" id="{00000000-0008-0000-0B00-0000F5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34" name="Shape 4975">
                  <a:extLst>
                    <a:ext uri="{FF2B5EF4-FFF2-40B4-BE49-F238E27FC236}">
                      <a16:creationId xmlns:a16="http://schemas.microsoft.com/office/drawing/2014/main" id="{00000000-0008-0000-0B00-0000F6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35" name="Shape 4976">
                  <a:extLst>
                    <a:ext uri="{FF2B5EF4-FFF2-40B4-BE49-F238E27FC236}">
                      <a16:creationId xmlns:a16="http://schemas.microsoft.com/office/drawing/2014/main" id="{00000000-0008-0000-0B00-0000F7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136" name="Shape 2">
          <a:extLst>
            <a:ext uri="{FF2B5EF4-FFF2-40B4-BE49-F238E27FC236}">
              <a16:creationId xmlns:a16="http://schemas.microsoft.com/office/drawing/2014/main" id="{00000000-0008-0000-0B00-0000F817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6137" name="Shape 4977">
            <a:extLst>
              <a:ext uri="{FF2B5EF4-FFF2-40B4-BE49-F238E27FC236}">
                <a16:creationId xmlns:a16="http://schemas.microsoft.com/office/drawing/2014/main" id="{00000000-0008-0000-0B00-0000F91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138" name="Shape 6">
              <a:extLst>
                <a:ext uri="{FF2B5EF4-FFF2-40B4-BE49-F238E27FC236}">
                  <a16:creationId xmlns:a16="http://schemas.microsoft.com/office/drawing/2014/main" id="{00000000-0008-0000-0B00-0000FA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139" name="Shape 4978">
              <a:extLst>
                <a:ext uri="{FF2B5EF4-FFF2-40B4-BE49-F238E27FC236}">
                  <a16:creationId xmlns:a16="http://schemas.microsoft.com/office/drawing/2014/main" id="{00000000-0008-0000-0B00-0000FB1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140" name="Shape 4979">
                <a:extLst>
                  <a:ext uri="{FF2B5EF4-FFF2-40B4-BE49-F238E27FC236}">
                    <a16:creationId xmlns:a16="http://schemas.microsoft.com/office/drawing/2014/main" id="{00000000-0008-0000-0B00-0000FC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141" name="Shape 4980">
                <a:extLst>
                  <a:ext uri="{FF2B5EF4-FFF2-40B4-BE49-F238E27FC236}">
                    <a16:creationId xmlns:a16="http://schemas.microsoft.com/office/drawing/2014/main" id="{00000000-0008-0000-0B00-0000FD1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142" name="Shape 4981">
                  <a:extLst>
                    <a:ext uri="{FF2B5EF4-FFF2-40B4-BE49-F238E27FC236}">
                      <a16:creationId xmlns:a16="http://schemas.microsoft.com/office/drawing/2014/main" id="{00000000-0008-0000-0B00-0000FE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143" name="Shape 4982">
                  <a:extLst>
                    <a:ext uri="{FF2B5EF4-FFF2-40B4-BE49-F238E27FC236}">
                      <a16:creationId xmlns:a16="http://schemas.microsoft.com/office/drawing/2014/main" id="{00000000-0008-0000-0B00-0000FF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44" name="Shape 4983">
                  <a:extLst>
                    <a:ext uri="{FF2B5EF4-FFF2-40B4-BE49-F238E27FC236}">
                      <a16:creationId xmlns:a16="http://schemas.microsoft.com/office/drawing/2014/main" id="{00000000-0008-0000-0B00-000000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45" name="Shape 4984">
                  <a:extLst>
                    <a:ext uri="{FF2B5EF4-FFF2-40B4-BE49-F238E27FC236}">
                      <a16:creationId xmlns:a16="http://schemas.microsoft.com/office/drawing/2014/main" id="{00000000-0008-0000-0B00-000001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46" name="Shape 4985">
                  <a:extLst>
                    <a:ext uri="{FF2B5EF4-FFF2-40B4-BE49-F238E27FC236}">
                      <a16:creationId xmlns:a16="http://schemas.microsoft.com/office/drawing/2014/main" id="{00000000-0008-0000-0B00-000002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47" name="Shape 4986">
                  <a:extLst>
                    <a:ext uri="{FF2B5EF4-FFF2-40B4-BE49-F238E27FC236}">
                      <a16:creationId xmlns:a16="http://schemas.microsoft.com/office/drawing/2014/main" id="{00000000-0008-0000-0B00-000003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48" name="Shape 4987">
                  <a:extLst>
                    <a:ext uri="{FF2B5EF4-FFF2-40B4-BE49-F238E27FC236}">
                      <a16:creationId xmlns:a16="http://schemas.microsoft.com/office/drawing/2014/main" id="{00000000-0008-0000-0B00-000004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149" name="Shape 2">
          <a:extLst>
            <a:ext uri="{FF2B5EF4-FFF2-40B4-BE49-F238E27FC236}">
              <a16:creationId xmlns:a16="http://schemas.microsoft.com/office/drawing/2014/main" id="{00000000-0008-0000-0B00-00000518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6150" name="Shape 4988">
            <a:extLst>
              <a:ext uri="{FF2B5EF4-FFF2-40B4-BE49-F238E27FC236}">
                <a16:creationId xmlns:a16="http://schemas.microsoft.com/office/drawing/2014/main" id="{00000000-0008-0000-0B00-0000061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151" name="Shape 6">
              <a:extLst>
                <a:ext uri="{FF2B5EF4-FFF2-40B4-BE49-F238E27FC236}">
                  <a16:creationId xmlns:a16="http://schemas.microsoft.com/office/drawing/2014/main" id="{00000000-0008-0000-0B00-000007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152" name="Shape 4989">
              <a:extLst>
                <a:ext uri="{FF2B5EF4-FFF2-40B4-BE49-F238E27FC236}">
                  <a16:creationId xmlns:a16="http://schemas.microsoft.com/office/drawing/2014/main" id="{00000000-0008-0000-0B00-0000081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153" name="Shape 4990">
                <a:extLst>
                  <a:ext uri="{FF2B5EF4-FFF2-40B4-BE49-F238E27FC236}">
                    <a16:creationId xmlns:a16="http://schemas.microsoft.com/office/drawing/2014/main" id="{00000000-0008-0000-0B00-000009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154" name="Shape 4991">
                <a:extLst>
                  <a:ext uri="{FF2B5EF4-FFF2-40B4-BE49-F238E27FC236}">
                    <a16:creationId xmlns:a16="http://schemas.microsoft.com/office/drawing/2014/main" id="{00000000-0008-0000-0B00-00000A1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155" name="Shape 4992">
                  <a:extLst>
                    <a:ext uri="{FF2B5EF4-FFF2-40B4-BE49-F238E27FC236}">
                      <a16:creationId xmlns:a16="http://schemas.microsoft.com/office/drawing/2014/main" id="{00000000-0008-0000-0B00-00000B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156" name="Shape 4993">
                  <a:extLst>
                    <a:ext uri="{FF2B5EF4-FFF2-40B4-BE49-F238E27FC236}">
                      <a16:creationId xmlns:a16="http://schemas.microsoft.com/office/drawing/2014/main" id="{00000000-0008-0000-0B00-00000C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57" name="Shape 4994">
                  <a:extLst>
                    <a:ext uri="{FF2B5EF4-FFF2-40B4-BE49-F238E27FC236}">
                      <a16:creationId xmlns:a16="http://schemas.microsoft.com/office/drawing/2014/main" id="{00000000-0008-0000-0B00-00000D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58" name="Shape 4995">
                  <a:extLst>
                    <a:ext uri="{FF2B5EF4-FFF2-40B4-BE49-F238E27FC236}">
                      <a16:creationId xmlns:a16="http://schemas.microsoft.com/office/drawing/2014/main" id="{00000000-0008-0000-0B00-00000E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59" name="Shape 4996">
                  <a:extLst>
                    <a:ext uri="{FF2B5EF4-FFF2-40B4-BE49-F238E27FC236}">
                      <a16:creationId xmlns:a16="http://schemas.microsoft.com/office/drawing/2014/main" id="{00000000-0008-0000-0B00-00000F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60" name="Shape 4997">
                  <a:extLst>
                    <a:ext uri="{FF2B5EF4-FFF2-40B4-BE49-F238E27FC236}">
                      <a16:creationId xmlns:a16="http://schemas.microsoft.com/office/drawing/2014/main" id="{00000000-0008-0000-0B00-000010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61" name="Shape 4998">
                  <a:extLst>
                    <a:ext uri="{FF2B5EF4-FFF2-40B4-BE49-F238E27FC236}">
                      <a16:creationId xmlns:a16="http://schemas.microsoft.com/office/drawing/2014/main" id="{00000000-0008-0000-0B00-000011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162" name="Shape 2">
          <a:extLst>
            <a:ext uri="{FF2B5EF4-FFF2-40B4-BE49-F238E27FC236}">
              <a16:creationId xmlns:a16="http://schemas.microsoft.com/office/drawing/2014/main" id="{00000000-0008-0000-0B00-00001218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6163" name="Shape 4999">
            <a:extLst>
              <a:ext uri="{FF2B5EF4-FFF2-40B4-BE49-F238E27FC236}">
                <a16:creationId xmlns:a16="http://schemas.microsoft.com/office/drawing/2014/main" id="{00000000-0008-0000-0B00-0000131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164" name="Shape 6">
              <a:extLst>
                <a:ext uri="{FF2B5EF4-FFF2-40B4-BE49-F238E27FC236}">
                  <a16:creationId xmlns:a16="http://schemas.microsoft.com/office/drawing/2014/main" id="{00000000-0008-0000-0B00-000014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165" name="Shape 5000">
              <a:extLst>
                <a:ext uri="{FF2B5EF4-FFF2-40B4-BE49-F238E27FC236}">
                  <a16:creationId xmlns:a16="http://schemas.microsoft.com/office/drawing/2014/main" id="{00000000-0008-0000-0B00-0000151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166" name="Shape 5001">
                <a:extLst>
                  <a:ext uri="{FF2B5EF4-FFF2-40B4-BE49-F238E27FC236}">
                    <a16:creationId xmlns:a16="http://schemas.microsoft.com/office/drawing/2014/main" id="{00000000-0008-0000-0B00-000016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167" name="Shape 5002">
                <a:extLst>
                  <a:ext uri="{FF2B5EF4-FFF2-40B4-BE49-F238E27FC236}">
                    <a16:creationId xmlns:a16="http://schemas.microsoft.com/office/drawing/2014/main" id="{00000000-0008-0000-0B00-0000171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168" name="Shape 5003">
                  <a:extLst>
                    <a:ext uri="{FF2B5EF4-FFF2-40B4-BE49-F238E27FC236}">
                      <a16:creationId xmlns:a16="http://schemas.microsoft.com/office/drawing/2014/main" id="{00000000-0008-0000-0B00-000018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169" name="Shape 5004">
                  <a:extLst>
                    <a:ext uri="{FF2B5EF4-FFF2-40B4-BE49-F238E27FC236}">
                      <a16:creationId xmlns:a16="http://schemas.microsoft.com/office/drawing/2014/main" id="{00000000-0008-0000-0B00-000019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70" name="Shape 5005">
                  <a:extLst>
                    <a:ext uri="{FF2B5EF4-FFF2-40B4-BE49-F238E27FC236}">
                      <a16:creationId xmlns:a16="http://schemas.microsoft.com/office/drawing/2014/main" id="{00000000-0008-0000-0B00-00001A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71" name="Shape 5006">
                  <a:extLst>
                    <a:ext uri="{FF2B5EF4-FFF2-40B4-BE49-F238E27FC236}">
                      <a16:creationId xmlns:a16="http://schemas.microsoft.com/office/drawing/2014/main" id="{00000000-0008-0000-0B00-00001B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72" name="Shape 5007">
                  <a:extLst>
                    <a:ext uri="{FF2B5EF4-FFF2-40B4-BE49-F238E27FC236}">
                      <a16:creationId xmlns:a16="http://schemas.microsoft.com/office/drawing/2014/main" id="{00000000-0008-0000-0B00-00001C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73" name="Shape 5008">
                  <a:extLst>
                    <a:ext uri="{FF2B5EF4-FFF2-40B4-BE49-F238E27FC236}">
                      <a16:creationId xmlns:a16="http://schemas.microsoft.com/office/drawing/2014/main" id="{00000000-0008-0000-0B00-00001D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74" name="Shape 5009">
                  <a:extLst>
                    <a:ext uri="{FF2B5EF4-FFF2-40B4-BE49-F238E27FC236}">
                      <a16:creationId xmlns:a16="http://schemas.microsoft.com/office/drawing/2014/main" id="{00000000-0008-0000-0B00-00001E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175" name="Shape 2">
          <a:extLst>
            <a:ext uri="{FF2B5EF4-FFF2-40B4-BE49-F238E27FC236}">
              <a16:creationId xmlns:a16="http://schemas.microsoft.com/office/drawing/2014/main" id="{00000000-0008-0000-0B00-00001F18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6176" name="Shape 5010">
            <a:extLst>
              <a:ext uri="{FF2B5EF4-FFF2-40B4-BE49-F238E27FC236}">
                <a16:creationId xmlns:a16="http://schemas.microsoft.com/office/drawing/2014/main" id="{00000000-0008-0000-0B00-0000201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177" name="Shape 6">
              <a:extLst>
                <a:ext uri="{FF2B5EF4-FFF2-40B4-BE49-F238E27FC236}">
                  <a16:creationId xmlns:a16="http://schemas.microsoft.com/office/drawing/2014/main" id="{00000000-0008-0000-0B00-000021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178" name="Shape 5011">
              <a:extLst>
                <a:ext uri="{FF2B5EF4-FFF2-40B4-BE49-F238E27FC236}">
                  <a16:creationId xmlns:a16="http://schemas.microsoft.com/office/drawing/2014/main" id="{00000000-0008-0000-0B00-0000221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179" name="Shape 5012">
                <a:extLst>
                  <a:ext uri="{FF2B5EF4-FFF2-40B4-BE49-F238E27FC236}">
                    <a16:creationId xmlns:a16="http://schemas.microsoft.com/office/drawing/2014/main" id="{00000000-0008-0000-0B00-000023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180" name="Shape 5013">
                <a:extLst>
                  <a:ext uri="{FF2B5EF4-FFF2-40B4-BE49-F238E27FC236}">
                    <a16:creationId xmlns:a16="http://schemas.microsoft.com/office/drawing/2014/main" id="{00000000-0008-0000-0B00-0000241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181" name="Shape 5014">
                  <a:extLst>
                    <a:ext uri="{FF2B5EF4-FFF2-40B4-BE49-F238E27FC236}">
                      <a16:creationId xmlns:a16="http://schemas.microsoft.com/office/drawing/2014/main" id="{00000000-0008-0000-0B00-000025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182" name="Shape 5015">
                  <a:extLst>
                    <a:ext uri="{FF2B5EF4-FFF2-40B4-BE49-F238E27FC236}">
                      <a16:creationId xmlns:a16="http://schemas.microsoft.com/office/drawing/2014/main" id="{00000000-0008-0000-0B00-000026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83" name="Shape 5016">
                  <a:extLst>
                    <a:ext uri="{FF2B5EF4-FFF2-40B4-BE49-F238E27FC236}">
                      <a16:creationId xmlns:a16="http://schemas.microsoft.com/office/drawing/2014/main" id="{00000000-0008-0000-0B00-000027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84" name="Shape 5017">
                  <a:extLst>
                    <a:ext uri="{FF2B5EF4-FFF2-40B4-BE49-F238E27FC236}">
                      <a16:creationId xmlns:a16="http://schemas.microsoft.com/office/drawing/2014/main" id="{00000000-0008-0000-0B00-000028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85" name="Shape 5018">
                  <a:extLst>
                    <a:ext uri="{FF2B5EF4-FFF2-40B4-BE49-F238E27FC236}">
                      <a16:creationId xmlns:a16="http://schemas.microsoft.com/office/drawing/2014/main" id="{00000000-0008-0000-0B00-000029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86" name="Shape 5019">
                  <a:extLst>
                    <a:ext uri="{FF2B5EF4-FFF2-40B4-BE49-F238E27FC236}">
                      <a16:creationId xmlns:a16="http://schemas.microsoft.com/office/drawing/2014/main" id="{00000000-0008-0000-0B00-00002A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87" name="Shape 5020">
                  <a:extLst>
                    <a:ext uri="{FF2B5EF4-FFF2-40B4-BE49-F238E27FC236}">
                      <a16:creationId xmlns:a16="http://schemas.microsoft.com/office/drawing/2014/main" id="{00000000-0008-0000-0B00-00002B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188" name="Shape 2">
          <a:extLst>
            <a:ext uri="{FF2B5EF4-FFF2-40B4-BE49-F238E27FC236}">
              <a16:creationId xmlns:a16="http://schemas.microsoft.com/office/drawing/2014/main" id="{00000000-0008-0000-0B00-00002C18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6189" name="Shape 5021">
            <a:extLst>
              <a:ext uri="{FF2B5EF4-FFF2-40B4-BE49-F238E27FC236}">
                <a16:creationId xmlns:a16="http://schemas.microsoft.com/office/drawing/2014/main" id="{00000000-0008-0000-0B00-00002D1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190" name="Shape 6">
              <a:extLst>
                <a:ext uri="{FF2B5EF4-FFF2-40B4-BE49-F238E27FC236}">
                  <a16:creationId xmlns:a16="http://schemas.microsoft.com/office/drawing/2014/main" id="{00000000-0008-0000-0B00-00002E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191" name="Shape 5022">
              <a:extLst>
                <a:ext uri="{FF2B5EF4-FFF2-40B4-BE49-F238E27FC236}">
                  <a16:creationId xmlns:a16="http://schemas.microsoft.com/office/drawing/2014/main" id="{00000000-0008-0000-0B00-00002F1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192" name="Shape 5023">
                <a:extLst>
                  <a:ext uri="{FF2B5EF4-FFF2-40B4-BE49-F238E27FC236}">
                    <a16:creationId xmlns:a16="http://schemas.microsoft.com/office/drawing/2014/main" id="{00000000-0008-0000-0B00-000030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193" name="Shape 5024">
                <a:extLst>
                  <a:ext uri="{FF2B5EF4-FFF2-40B4-BE49-F238E27FC236}">
                    <a16:creationId xmlns:a16="http://schemas.microsoft.com/office/drawing/2014/main" id="{00000000-0008-0000-0B00-0000311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194" name="Shape 5025">
                  <a:extLst>
                    <a:ext uri="{FF2B5EF4-FFF2-40B4-BE49-F238E27FC236}">
                      <a16:creationId xmlns:a16="http://schemas.microsoft.com/office/drawing/2014/main" id="{00000000-0008-0000-0B00-000032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195" name="Shape 5026">
                  <a:extLst>
                    <a:ext uri="{FF2B5EF4-FFF2-40B4-BE49-F238E27FC236}">
                      <a16:creationId xmlns:a16="http://schemas.microsoft.com/office/drawing/2014/main" id="{00000000-0008-0000-0B00-000033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96" name="Shape 5027">
                  <a:extLst>
                    <a:ext uri="{FF2B5EF4-FFF2-40B4-BE49-F238E27FC236}">
                      <a16:creationId xmlns:a16="http://schemas.microsoft.com/office/drawing/2014/main" id="{00000000-0008-0000-0B00-000034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97" name="Shape 5028">
                  <a:extLst>
                    <a:ext uri="{FF2B5EF4-FFF2-40B4-BE49-F238E27FC236}">
                      <a16:creationId xmlns:a16="http://schemas.microsoft.com/office/drawing/2014/main" id="{00000000-0008-0000-0B00-000035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98" name="Shape 5029">
                  <a:extLst>
                    <a:ext uri="{FF2B5EF4-FFF2-40B4-BE49-F238E27FC236}">
                      <a16:creationId xmlns:a16="http://schemas.microsoft.com/office/drawing/2014/main" id="{00000000-0008-0000-0B00-000036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99" name="Shape 5030">
                  <a:extLst>
                    <a:ext uri="{FF2B5EF4-FFF2-40B4-BE49-F238E27FC236}">
                      <a16:creationId xmlns:a16="http://schemas.microsoft.com/office/drawing/2014/main" id="{00000000-0008-0000-0B00-000037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00" name="Shape 5031">
                  <a:extLst>
                    <a:ext uri="{FF2B5EF4-FFF2-40B4-BE49-F238E27FC236}">
                      <a16:creationId xmlns:a16="http://schemas.microsoft.com/office/drawing/2014/main" id="{00000000-0008-0000-0B00-000038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201" name="Shape 2">
          <a:extLst>
            <a:ext uri="{FF2B5EF4-FFF2-40B4-BE49-F238E27FC236}">
              <a16:creationId xmlns:a16="http://schemas.microsoft.com/office/drawing/2014/main" id="{00000000-0008-0000-0B00-00003918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6202" name="Shape 5032">
            <a:extLst>
              <a:ext uri="{FF2B5EF4-FFF2-40B4-BE49-F238E27FC236}">
                <a16:creationId xmlns:a16="http://schemas.microsoft.com/office/drawing/2014/main" id="{00000000-0008-0000-0B00-00003A1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203" name="Shape 6">
              <a:extLst>
                <a:ext uri="{FF2B5EF4-FFF2-40B4-BE49-F238E27FC236}">
                  <a16:creationId xmlns:a16="http://schemas.microsoft.com/office/drawing/2014/main" id="{00000000-0008-0000-0B00-00003B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204" name="Shape 5033">
              <a:extLst>
                <a:ext uri="{FF2B5EF4-FFF2-40B4-BE49-F238E27FC236}">
                  <a16:creationId xmlns:a16="http://schemas.microsoft.com/office/drawing/2014/main" id="{00000000-0008-0000-0B00-00003C1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205" name="Shape 5034">
                <a:extLst>
                  <a:ext uri="{FF2B5EF4-FFF2-40B4-BE49-F238E27FC236}">
                    <a16:creationId xmlns:a16="http://schemas.microsoft.com/office/drawing/2014/main" id="{00000000-0008-0000-0B00-00003D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206" name="Shape 5035">
                <a:extLst>
                  <a:ext uri="{FF2B5EF4-FFF2-40B4-BE49-F238E27FC236}">
                    <a16:creationId xmlns:a16="http://schemas.microsoft.com/office/drawing/2014/main" id="{00000000-0008-0000-0B00-00003E1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207" name="Shape 5036">
                  <a:extLst>
                    <a:ext uri="{FF2B5EF4-FFF2-40B4-BE49-F238E27FC236}">
                      <a16:creationId xmlns:a16="http://schemas.microsoft.com/office/drawing/2014/main" id="{00000000-0008-0000-0B00-00003F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208" name="Shape 5037">
                  <a:extLst>
                    <a:ext uri="{FF2B5EF4-FFF2-40B4-BE49-F238E27FC236}">
                      <a16:creationId xmlns:a16="http://schemas.microsoft.com/office/drawing/2014/main" id="{00000000-0008-0000-0B00-000040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09" name="Shape 5038">
                  <a:extLst>
                    <a:ext uri="{FF2B5EF4-FFF2-40B4-BE49-F238E27FC236}">
                      <a16:creationId xmlns:a16="http://schemas.microsoft.com/office/drawing/2014/main" id="{00000000-0008-0000-0B00-000041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10" name="Shape 5039">
                  <a:extLst>
                    <a:ext uri="{FF2B5EF4-FFF2-40B4-BE49-F238E27FC236}">
                      <a16:creationId xmlns:a16="http://schemas.microsoft.com/office/drawing/2014/main" id="{00000000-0008-0000-0B00-000042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11" name="Shape 5040">
                  <a:extLst>
                    <a:ext uri="{FF2B5EF4-FFF2-40B4-BE49-F238E27FC236}">
                      <a16:creationId xmlns:a16="http://schemas.microsoft.com/office/drawing/2014/main" id="{00000000-0008-0000-0B00-000043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12" name="Shape 5041">
                  <a:extLst>
                    <a:ext uri="{FF2B5EF4-FFF2-40B4-BE49-F238E27FC236}">
                      <a16:creationId xmlns:a16="http://schemas.microsoft.com/office/drawing/2014/main" id="{00000000-0008-0000-0B00-000044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13" name="Shape 5042">
                  <a:extLst>
                    <a:ext uri="{FF2B5EF4-FFF2-40B4-BE49-F238E27FC236}">
                      <a16:creationId xmlns:a16="http://schemas.microsoft.com/office/drawing/2014/main" id="{00000000-0008-0000-0B00-000045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214" name="Shape 2">
          <a:extLst>
            <a:ext uri="{FF2B5EF4-FFF2-40B4-BE49-F238E27FC236}">
              <a16:creationId xmlns:a16="http://schemas.microsoft.com/office/drawing/2014/main" id="{00000000-0008-0000-0B00-00004618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6215" name="Shape 5043">
            <a:extLst>
              <a:ext uri="{FF2B5EF4-FFF2-40B4-BE49-F238E27FC236}">
                <a16:creationId xmlns:a16="http://schemas.microsoft.com/office/drawing/2014/main" id="{00000000-0008-0000-0B00-0000471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216" name="Shape 6">
              <a:extLst>
                <a:ext uri="{FF2B5EF4-FFF2-40B4-BE49-F238E27FC236}">
                  <a16:creationId xmlns:a16="http://schemas.microsoft.com/office/drawing/2014/main" id="{00000000-0008-0000-0B00-000048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217" name="Shape 5044">
              <a:extLst>
                <a:ext uri="{FF2B5EF4-FFF2-40B4-BE49-F238E27FC236}">
                  <a16:creationId xmlns:a16="http://schemas.microsoft.com/office/drawing/2014/main" id="{00000000-0008-0000-0B00-0000491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218" name="Shape 5045">
                <a:extLst>
                  <a:ext uri="{FF2B5EF4-FFF2-40B4-BE49-F238E27FC236}">
                    <a16:creationId xmlns:a16="http://schemas.microsoft.com/office/drawing/2014/main" id="{00000000-0008-0000-0B00-00004A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219" name="Shape 5046">
                <a:extLst>
                  <a:ext uri="{FF2B5EF4-FFF2-40B4-BE49-F238E27FC236}">
                    <a16:creationId xmlns:a16="http://schemas.microsoft.com/office/drawing/2014/main" id="{00000000-0008-0000-0B00-00004B1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220" name="Shape 5047">
                  <a:extLst>
                    <a:ext uri="{FF2B5EF4-FFF2-40B4-BE49-F238E27FC236}">
                      <a16:creationId xmlns:a16="http://schemas.microsoft.com/office/drawing/2014/main" id="{00000000-0008-0000-0B00-00004C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221" name="Shape 5048">
                  <a:extLst>
                    <a:ext uri="{FF2B5EF4-FFF2-40B4-BE49-F238E27FC236}">
                      <a16:creationId xmlns:a16="http://schemas.microsoft.com/office/drawing/2014/main" id="{00000000-0008-0000-0B00-00004D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22" name="Shape 5049">
                  <a:extLst>
                    <a:ext uri="{FF2B5EF4-FFF2-40B4-BE49-F238E27FC236}">
                      <a16:creationId xmlns:a16="http://schemas.microsoft.com/office/drawing/2014/main" id="{00000000-0008-0000-0B00-00004E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23" name="Shape 5050">
                  <a:extLst>
                    <a:ext uri="{FF2B5EF4-FFF2-40B4-BE49-F238E27FC236}">
                      <a16:creationId xmlns:a16="http://schemas.microsoft.com/office/drawing/2014/main" id="{00000000-0008-0000-0B00-00004F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24" name="Shape 5051">
                  <a:extLst>
                    <a:ext uri="{FF2B5EF4-FFF2-40B4-BE49-F238E27FC236}">
                      <a16:creationId xmlns:a16="http://schemas.microsoft.com/office/drawing/2014/main" id="{00000000-0008-0000-0B00-000050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25" name="Shape 5052">
                  <a:extLst>
                    <a:ext uri="{FF2B5EF4-FFF2-40B4-BE49-F238E27FC236}">
                      <a16:creationId xmlns:a16="http://schemas.microsoft.com/office/drawing/2014/main" id="{00000000-0008-0000-0B00-000051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26" name="Shape 5053">
                  <a:extLst>
                    <a:ext uri="{FF2B5EF4-FFF2-40B4-BE49-F238E27FC236}">
                      <a16:creationId xmlns:a16="http://schemas.microsoft.com/office/drawing/2014/main" id="{00000000-0008-0000-0B00-000052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227" name="Shape 2">
          <a:extLst>
            <a:ext uri="{FF2B5EF4-FFF2-40B4-BE49-F238E27FC236}">
              <a16:creationId xmlns:a16="http://schemas.microsoft.com/office/drawing/2014/main" id="{00000000-0008-0000-0B00-00005318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6228" name="Shape 5054">
            <a:extLst>
              <a:ext uri="{FF2B5EF4-FFF2-40B4-BE49-F238E27FC236}">
                <a16:creationId xmlns:a16="http://schemas.microsoft.com/office/drawing/2014/main" id="{00000000-0008-0000-0B00-0000541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229" name="Shape 6">
              <a:extLst>
                <a:ext uri="{FF2B5EF4-FFF2-40B4-BE49-F238E27FC236}">
                  <a16:creationId xmlns:a16="http://schemas.microsoft.com/office/drawing/2014/main" id="{00000000-0008-0000-0B00-000055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230" name="Shape 5055">
              <a:extLst>
                <a:ext uri="{FF2B5EF4-FFF2-40B4-BE49-F238E27FC236}">
                  <a16:creationId xmlns:a16="http://schemas.microsoft.com/office/drawing/2014/main" id="{00000000-0008-0000-0B00-0000561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231" name="Shape 5056">
                <a:extLst>
                  <a:ext uri="{FF2B5EF4-FFF2-40B4-BE49-F238E27FC236}">
                    <a16:creationId xmlns:a16="http://schemas.microsoft.com/office/drawing/2014/main" id="{00000000-0008-0000-0B00-000057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232" name="Shape 5057">
                <a:extLst>
                  <a:ext uri="{FF2B5EF4-FFF2-40B4-BE49-F238E27FC236}">
                    <a16:creationId xmlns:a16="http://schemas.microsoft.com/office/drawing/2014/main" id="{00000000-0008-0000-0B00-0000581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233" name="Shape 5058">
                  <a:extLst>
                    <a:ext uri="{FF2B5EF4-FFF2-40B4-BE49-F238E27FC236}">
                      <a16:creationId xmlns:a16="http://schemas.microsoft.com/office/drawing/2014/main" id="{00000000-0008-0000-0B00-000059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234" name="Shape 5059">
                  <a:extLst>
                    <a:ext uri="{FF2B5EF4-FFF2-40B4-BE49-F238E27FC236}">
                      <a16:creationId xmlns:a16="http://schemas.microsoft.com/office/drawing/2014/main" id="{00000000-0008-0000-0B00-00005A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35" name="Shape 5060">
                  <a:extLst>
                    <a:ext uri="{FF2B5EF4-FFF2-40B4-BE49-F238E27FC236}">
                      <a16:creationId xmlns:a16="http://schemas.microsoft.com/office/drawing/2014/main" id="{00000000-0008-0000-0B00-00005B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36" name="Shape 5061">
                  <a:extLst>
                    <a:ext uri="{FF2B5EF4-FFF2-40B4-BE49-F238E27FC236}">
                      <a16:creationId xmlns:a16="http://schemas.microsoft.com/office/drawing/2014/main" id="{00000000-0008-0000-0B00-00005C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37" name="Shape 5062">
                  <a:extLst>
                    <a:ext uri="{FF2B5EF4-FFF2-40B4-BE49-F238E27FC236}">
                      <a16:creationId xmlns:a16="http://schemas.microsoft.com/office/drawing/2014/main" id="{00000000-0008-0000-0B00-00005D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38" name="Shape 5063">
                  <a:extLst>
                    <a:ext uri="{FF2B5EF4-FFF2-40B4-BE49-F238E27FC236}">
                      <a16:creationId xmlns:a16="http://schemas.microsoft.com/office/drawing/2014/main" id="{00000000-0008-0000-0B00-00005E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39" name="Shape 5064">
                  <a:extLst>
                    <a:ext uri="{FF2B5EF4-FFF2-40B4-BE49-F238E27FC236}">
                      <a16:creationId xmlns:a16="http://schemas.microsoft.com/office/drawing/2014/main" id="{00000000-0008-0000-0B00-00005F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240" name="Shape 2">
          <a:extLst>
            <a:ext uri="{FF2B5EF4-FFF2-40B4-BE49-F238E27FC236}">
              <a16:creationId xmlns:a16="http://schemas.microsoft.com/office/drawing/2014/main" id="{00000000-0008-0000-0B00-00006018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6241" name="Shape 5065">
            <a:extLst>
              <a:ext uri="{FF2B5EF4-FFF2-40B4-BE49-F238E27FC236}">
                <a16:creationId xmlns:a16="http://schemas.microsoft.com/office/drawing/2014/main" id="{00000000-0008-0000-0B00-0000611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242" name="Shape 6">
              <a:extLst>
                <a:ext uri="{FF2B5EF4-FFF2-40B4-BE49-F238E27FC236}">
                  <a16:creationId xmlns:a16="http://schemas.microsoft.com/office/drawing/2014/main" id="{00000000-0008-0000-0B00-000062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243" name="Shape 5066">
              <a:extLst>
                <a:ext uri="{FF2B5EF4-FFF2-40B4-BE49-F238E27FC236}">
                  <a16:creationId xmlns:a16="http://schemas.microsoft.com/office/drawing/2014/main" id="{00000000-0008-0000-0B00-0000631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244" name="Shape 5067">
                <a:extLst>
                  <a:ext uri="{FF2B5EF4-FFF2-40B4-BE49-F238E27FC236}">
                    <a16:creationId xmlns:a16="http://schemas.microsoft.com/office/drawing/2014/main" id="{00000000-0008-0000-0B00-000064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245" name="Shape 5068">
                <a:extLst>
                  <a:ext uri="{FF2B5EF4-FFF2-40B4-BE49-F238E27FC236}">
                    <a16:creationId xmlns:a16="http://schemas.microsoft.com/office/drawing/2014/main" id="{00000000-0008-0000-0B00-0000651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246" name="Shape 5069">
                  <a:extLst>
                    <a:ext uri="{FF2B5EF4-FFF2-40B4-BE49-F238E27FC236}">
                      <a16:creationId xmlns:a16="http://schemas.microsoft.com/office/drawing/2014/main" id="{00000000-0008-0000-0B00-000066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247" name="Shape 5070">
                  <a:extLst>
                    <a:ext uri="{FF2B5EF4-FFF2-40B4-BE49-F238E27FC236}">
                      <a16:creationId xmlns:a16="http://schemas.microsoft.com/office/drawing/2014/main" id="{00000000-0008-0000-0B00-000067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48" name="Shape 5071">
                  <a:extLst>
                    <a:ext uri="{FF2B5EF4-FFF2-40B4-BE49-F238E27FC236}">
                      <a16:creationId xmlns:a16="http://schemas.microsoft.com/office/drawing/2014/main" id="{00000000-0008-0000-0B00-000068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49" name="Shape 5072">
                  <a:extLst>
                    <a:ext uri="{FF2B5EF4-FFF2-40B4-BE49-F238E27FC236}">
                      <a16:creationId xmlns:a16="http://schemas.microsoft.com/office/drawing/2014/main" id="{00000000-0008-0000-0B00-000069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50" name="Shape 5073">
                  <a:extLst>
                    <a:ext uri="{FF2B5EF4-FFF2-40B4-BE49-F238E27FC236}">
                      <a16:creationId xmlns:a16="http://schemas.microsoft.com/office/drawing/2014/main" id="{00000000-0008-0000-0B00-00006A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51" name="Shape 5074">
                  <a:extLst>
                    <a:ext uri="{FF2B5EF4-FFF2-40B4-BE49-F238E27FC236}">
                      <a16:creationId xmlns:a16="http://schemas.microsoft.com/office/drawing/2014/main" id="{00000000-0008-0000-0B00-00006B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52" name="Shape 5075">
                  <a:extLst>
                    <a:ext uri="{FF2B5EF4-FFF2-40B4-BE49-F238E27FC236}">
                      <a16:creationId xmlns:a16="http://schemas.microsoft.com/office/drawing/2014/main" id="{00000000-0008-0000-0B00-00006C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253" name="Shape 2">
          <a:extLst>
            <a:ext uri="{FF2B5EF4-FFF2-40B4-BE49-F238E27FC236}">
              <a16:creationId xmlns:a16="http://schemas.microsoft.com/office/drawing/2014/main" id="{00000000-0008-0000-0B00-00006D18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6254" name="Shape 5076">
            <a:extLst>
              <a:ext uri="{FF2B5EF4-FFF2-40B4-BE49-F238E27FC236}">
                <a16:creationId xmlns:a16="http://schemas.microsoft.com/office/drawing/2014/main" id="{00000000-0008-0000-0B00-00006E1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255" name="Shape 6">
              <a:extLst>
                <a:ext uri="{FF2B5EF4-FFF2-40B4-BE49-F238E27FC236}">
                  <a16:creationId xmlns:a16="http://schemas.microsoft.com/office/drawing/2014/main" id="{00000000-0008-0000-0B00-00006F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256" name="Shape 5077">
              <a:extLst>
                <a:ext uri="{FF2B5EF4-FFF2-40B4-BE49-F238E27FC236}">
                  <a16:creationId xmlns:a16="http://schemas.microsoft.com/office/drawing/2014/main" id="{00000000-0008-0000-0B00-0000701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257" name="Shape 5078">
                <a:extLst>
                  <a:ext uri="{FF2B5EF4-FFF2-40B4-BE49-F238E27FC236}">
                    <a16:creationId xmlns:a16="http://schemas.microsoft.com/office/drawing/2014/main" id="{00000000-0008-0000-0B00-000071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258" name="Shape 5079">
                <a:extLst>
                  <a:ext uri="{FF2B5EF4-FFF2-40B4-BE49-F238E27FC236}">
                    <a16:creationId xmlns:a16="http://schemas.microsoft.com/office/drawing/2014/main" id="{00000000-0008-0000-0B00-0000721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259" name="Shape 5080">
                  <a:extLst>
                    <a:ext uri="{FF2B5EF4-FFF2-40B4-BE49-F238E27FC236}">
                      <a16:creationId xmlns:a16="http://schemas.microsoft.com/office/drawing/2014/main" id="{00000000-0008-0000-0B00-000073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260" name="Shape 5081">
                  <a:extLst>
                    <a:ext uri="{FF2B5EF4-FFF2-40B4-BE49-F238E27FC236}">
                      <a16:creationId xmlns:a16="http://schemas.microsoft.com/office/drawing/2014/main" id="{00000000-0008-0000-0B00-000074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61" name="Shape 5082">
                  <a:extLst>
                    <a:ext uri="{FF2B5EF4-FFF2-40B4-BE49-F238E27FC236}">
                      <a16:creationId xmlns:a16="http://schemas.microsoft.com/office/drawing/2014/main" id="{00000000-0008-0000-0B00-000075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62" name="Shape 5083">
                  <a:extLst>
                    <a:ext uri="{FF2B5EF4-FFF2-40B4-BE49-F238E27FC236}">
                      <a16:creationId xmlns:a16="http://schemas.microsoft.com/office/drawing/2014/main" id="{00000000-0008-0000-0B00-000076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63" name="Shape 5084">
                  <a:extLst>
                    <a:ext uri="{FF2B5EF4-FFF2-40B4-BE49-F238E27FC236}">
                      <a16:creationId xmlns:a16="http://schemas.microsoft.com/office/drawing/2014/main" id="{00000000-0008-0000-0B00-000077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64" name="Shape 5085">
                  <a:extLst>
                    <a:ext uri="{FF2B5EF4-FFF2-40B4-BE49-F238E27FC236}">
                      <a16:creationId xmlns:a16="http://schemas.microsoft.com/office/drawing/2014/main" id="{00000000-0008-0000-0B00-000078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65" name="Shape 5086">
                  <a:extLst>
                    <a:ext uri="{FF2B5EF4-FFF2-40B4-BE49-F238E27FC236}">
                      <a16:creationId xmlns:a16="http://schemas.microsoft.com/office/drawing/2014/main" id="{00000000-0008-0000-0B00-000079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266" name="Shape 2">
          <a:extLst>
            <a:ext uri="{FF2B5EF4-FFF2-40B4-BE49-F238E27FC236}">
              <a16:creationId xmlns:a16="http://schemas.microsoft.com/office/drawing/2014/main" id="{00000000-0008-0000-0B00-00007A18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6267" name="Shape 5087">
            <a:extLst>
              <a:ext uri="{FF2B5EF4-FFF2-40B4-BE49-F238E27FC236}">
                <a16:creationId xmlns:a16="http://schemas.microsoft.com/office/drawing/2014/main" id="{00000000-0008-0000-0B00-00007B1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268" name="Shape 6">
              <a:extLst>
                <a:ext uri="{FF2B5EF4-FFF2-40B4-BE49-F238E27FC236}">
                  <a16:creationId xmlns:a16="http://schemas.microsoft.com/office/drawing/2014/main" id="{00000000-0008-0000-0B00-00007C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269" name="Shape 5088">
              <a:extLst>
                <a:ext uri="{FF2B5EF4-FFF2-40B4-BE49-F238E27FC236}">
                  <a16:creationId xmlns:a16="http://schemas.microsoft.com/office/drawing/2014/main" id="{00000000-0008-0000-0B00-00007D1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270" name="Shape 5089">
                <a:extLst>
                  <a:ext uri="{FF2B5EF4-FFF2-40B4-BE49-F238E27FC236}">
                    <a16:creationId xmlns:a16="http://schemas.microsoft.com/office/drawing/2014/main" id="{00000000-0008-0000-0B00-00007E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271" name="Shape 5090">
                <a:extLst>
                  <a:ext uri="{FF2B5EF4-FFF2-40B4-BE49-F238E27FC236}">
                    <a16:creationId xmlns:a16="http://schemas.microsoft.com/office/drawing/2014/main" id="{00000000-0008-0000-0B00-00007F1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272" name="Shape 5091">
                  <a:extLst>
                    <a:ext uri="{FF2B5EF4-FFF2-40B4-BE49-F238E27FC236}">
                      <a16:creationId xmlns:a16="http://schemas.microsoft.com/office/drawing/2014/main" id="{00000000-0008-0000-0B00-000080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273" name="Shape 5092">
                  <a:extLst>
                    <a:ext uri="{FF2B5EF4-FFF2-40B4-BE49-F238E27FC236}">
                      <a16:creationId xmlns:a16="http://schemas.microsoft.com/office/drawing/2014/main" id="{00000000-0008-0000-0B00-000081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74" name="Shape 5093">
                  <a:extLst>
                    <a:ext uri="{FF2B5EF4-FFF2-40B4-BE49-F238E27FC236}">
                      <a16:creationId xmlns:a16="http://schemas.microsoft.com/office/drawing/2014/main" id="{00000000-0008-0000-0B00-000082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75" name="Shape 5094">
                  <a:extLst>
                    <a:ext uri="{FF2B5EF4-FFF2-40B4-BE49-F238E27FC236}">
                      <a16:creationId xmlns:a16="http://schemas.microsoft.com/office/drawing/2014/main" id="{00000000-0008-0000-0B00-000083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76" name="Shape 5095">
                  <a:extLst>
                    <a:ext uri="{FF2B5EF4-FFF2-40B4-BE49-F238E27FC236}">
                      <a16:creationId xmlns:a16="http://schemas.microsoft.com/office/drawing/2014/main" id="{00000000-0008-0000-0B00-000084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77" name="Shape 5096">
                  <a:extLst>
                    <a:ext uri="{FF2B5EF4-FFF2-40B4-BE49-F238E27FC236}">
                      <a16:creationId xmlns:a16="http://schemas.microsoft.com/office/drawing/2014/main" id="{00000000-0008-0000-0B00-000085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78" name="Shape 5097">
                  <a:extLst>
                    <a:ext uri="{FF2B5EF4-FFF2-40B4-BE49-F238E27FC236}">
                      <a16:creationId xmlns:a16="http://schemas.microsoft.com/office/drawing/2014/main" id="{00000000-0008-0000-0B00-000086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279" name="Shape 2">
          <a:extLst>
            <a:ext uri="{FF2B5EF4-FFF2-40B4-BE49-F238E27FC236}">
              <a16:creationId xmlns:a16="http://schemas.microsoft.com/office/drawing/2014/main" id="{00000000-0008-0000-0B00-00008718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6280" name="Shape 5098">
            <a:extLst>
              <a:ext uri="{FF2B5EF4-FFF2-40B4-BE49-F238E27FC236}">
                <a16:creationId xmlns:a16="http://schemas.microsoft.com/office/drawing/2014/main" id="{00000000-0008-0000-0B00-0000881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281" name="Shape 6">
              <a:extLst>
                <a:ext uri="{FF2B5EF4-FFF2-40B4-BE49-F238E27FC236}">
                  <a16:creationId xmlns:a16="http://schemas.microsoft.com/office/drawing/2014/main" id="{00000000-0008-0000-0B00-000089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282" name="Shape 5099">
              <a:extLst>
                <a:ext uri="{FF2B5EF4-FFF2-40B4-BE49-F238E27FC236}">
                  <a16:creationId xmlns:a16="http://schemas.microsoft.com/office/drawing/2014/main" id="{00000000-0008-0000-0B00-00008A1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283" name="Shape 5100">
                <a:extLst>
                  <a:ext uri="{FF2B5EF4-FFF2-40B4-BE49-F238E27FC236}">
                    <a16:creationId xmlns:a16="http://schemas.microsoft.com/office/drawing/2014/main" id="{00000000-0008-0000-0B00-00008B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284" name="Shape 5101">
                <a:extLst>
                  <a:ext uri="{FF2B5EF4-FFF2-40B4-BE49-F238E27FC236}">
                    <a16:creationId xmlns:a16="http://schemas.microsoft.com/office/drawing/2014/main" id="{00000000-0008-0000-0B00-00008C1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285" name="Shape 5102">
                  <a:extLst>
                    <a:ext uri="{FF2B5EF4-FFF2-40B4-BE49-F238E27FC236}">
                      <a16:creationId xmlns:a16="http://schemas.microsoft.com/office/drawing/2014/main" id="{00000000-0008-0000-0B00-00008D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286" name="Shape 5103">
                  <a:extLst>
                    <a:ext uri="{FF2B5EF4-FFF2-40B4-BE49-F238E27FC236}">
                      <a16:creationId xmlns:a16="http://schemas.microsoft.com/office/drawing/2014/main" id="{00000000-0008-0000-0B00-00008E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87" name="Shape 5104">
                  <a:extLst>
                    <a:ext uri="{FF2B5EF4-FFF2-40B4-BE49-F238E27FC236}">
                      <a16:creationId xmlns:a16="http://schemas.microsoft.com/office/drawing/2014/main" id="{00000000-0008-0000-0B00-00008F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88" name="Shape 5105">
                  <a:extLst>
                    <a:ext uri="{FF2B5EF4-FFF2-40B4-BE49-F238E27FC236}">
                      <a16:creationId xmlns:a16="http://schemas.microsoft.com/office/drawing/2014/main" id="{00000000-0008-0000-0B00-000090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89" name="Shape 5106">
                  <a:extLst>
                    <a:ext uri="{FF2B5EF4-FFF2-40B4-BE49-F238E27FC236}">
                      <a16:creationId xmlns:a16="http://schemas.microsoft.com/office/drawing/2014/main" id="{00000000-0008-0000-0B00-000091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90" name="Shape 5107">
                  <a:extLst>
                    <a:ext uri="{FF2B5EF4-FFF2-40B4-BE49-F238E27FC236}">
                      <a16:creationId xmlns:a16="http://schemas.microsoft.com/office/drawing/2014/main" id="{00000000-0008-0000-0B00-000092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91" name="Shape 5108">
                  <a:extLst>
                    <a:ext uri="{FF2B5EF4-FFF2-40B4-BE49-F238E27FC236}">
                      <a16:creationId xmlns:a16="http://schemas.microsoft.com/office/drawing/2014/main" id="{00000000-0008-0000-0B00-000093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292" name="Shape 2">
          <a:extLst>
            <a:ext uri="{FF2B5EF4-FFF2-40B4-BE49-F238E27FC236}">
              <a16:creationId xmlns:a16="http://schemas.microsoft.com/office/drawing/2014/main" id="{00000000-0008-0000-0B00-00009418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6293" name="Shape 5109">
            <a:extLst>
              <a:ext uri="{FF2B5EF4-FFF2-40B4-BE49-F238E27FC236}">
                <a16:creationId xmlns:a16="http://schemas.microsoft.com/office/drawing/2014/main" id="{00000000-0008-0000-0B00-0000951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294" name="Shape 6">
              <a:extLst>
                <a:ext uri="{FF2B5EF4-FFF2-40B4-BE49-F238E27FC236}">
                  <a16:creationId xmlns:a16="http://schemas.microsoft.com/office/drawing/2014/main" id="{00000000-0008-0000-0B00-000096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295" name="Shape 5110">
              <a:extLst>
                <a:ext uri="{FF2B5EF4-FFF2-40B4-BE49-F238E27FC236}">
                  <a16:creationId xmlns:a16="http://schemas.microsoft.com/office/drawing/2014/main" id="{00000000-0008-0000-0B00-0000971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296" name="Shape 5111">
                <a:extLst>
                  <a:ext uri="{FF2B5EF4-FFF2-40B4-BE49-F238E27FC236}">
                    <a16:creationId xmlns:a16="http://schemas.microsoft.com/office/drawing/2014/main" id="{00000000-0008-0000-0B00-000098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297" name="Shape 5112">
                <a:extLst>
                  <a:ext uri="{FF2B5EF4-FFF2-40B4-BE49-F238E27FC236}">
                    <a16:creationId xmlns:a16="http://schemas.microsoft.com/office/drawing/2014/main" id="{00000000-0008-0000-0B00-0000991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298" name="Shape 5113">
                  <a:extLst>
                    <a:ext uri="{FF2B5EF4-FFF2-40B4-BE49-F238E27FC236}">
                      <a16:creationId xmlns:a16="http://schemas.microsoft.com/office/drawing/2014/main" id="{00000000-0008-0000-0B00-00009A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299" name="Shape 5114">
                  <a:extLst>
                    <a:ext uri="{FF2B5EF4-FFF2-40B4-BE49-F238E27FC236}">
                      <a16:creationId xmlns:a16="http://schemas.microsoft.com/office/drawing/2014/main" id="{00000000-0008-0000-0B00-00009B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00" name="Shape 5115">
                  <a:extLst>
                    <a:ext uri="{FF2B5EF4-FFF2-40B4-BE49-F238E27FC236}">
                      <a16:creationId xmlns:a16="http://schemas.microsoft.com/office/drawing/2014/main" id="{00000000-0008-0000-0B00-00009C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01" name="Shape 5116">
                  <a:extLst>
                    <a:ext uri="{FF2B5EF4-FFF2-40B4-BE49-F238E27FC236}">
                      <a16:creationId xmlns:a16="http://schemas.microsoft.com/office/drawing/2014/main" id="{00000000-0008-0000-0B00-00009D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02" name="Shape 5117">
                  <a:extLst>
                    <a:ext uri="{FF2B5EF4-FFF2-40B4-BE49-F238E27FC236}">
                      <a16:creationId xmlns:a16="http://schemas.microsoft.com/office/drawing/2014/main" id="{00000000-0008-0000-0B00-00009E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03" name="Shape 5118">
                  <a:extLst>
                    <a:ext uri="{FF2B5EF4-FFF2-40B4-BE49-F238E27FC236}">
                      <a16:creationId xmlns:a16="http://schemas.microsoft.com/office/drawing/2014/main" id="{00000000-0008-0000-0B00-00009F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04" name="Shape 5119">
                  <a:extLst>
                    <a:ext uri="{FF2B5EF4-FFF2-40B4-BE49-F238E27FC236}">
                      <a16:creationId xmlns:a16="http://schemas.microsoft.com/office/drawing/2014/main" id="{00000000-0008-0000-0B00-0000A0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305" name="Shape 2">
          <a:extLst>
            <a:ext uri="{FF2B5EF4-FFF2-40B4-BE49-F238E27FC236}">
              <a16:creationId xmlns:a16="http://schemas.microsoft.com/office/drawing/2014/main" id="{00000000-0008-0000-0B00-0000A118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6306" name="Shape 5120">
            <a:extLst>
              <a:ext uri="{FF2B5EF4-FFF2-40B4-BE49-F238E27FC236}">
                <a16:creationId xmlns:a16="http://schemas.microsoft.com/office/drawing/2014/main" id="{00000000-0008-0000-0B00-0000A21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307" name="Shape 6">
              <a:extLst>
                <a:ext uri="{FF2B5EF4-FFF2-40B4-BE49-F238E27FC236}">
                  <a16:creationId xmlns:a16="http://schemas.microsoft.com/office/drawing/2014/main" id="{00000000-0008-0000-0B00-0000A3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08" name="Shape 5121">
              <a:extLst>
                <a:ext uri="{FF2B5EF4-FFF2-40B4-BE49-F238E27FC236}">
                  <a16:creationId xmlns:a16="http://schemas.microsoft.com/office/drawing/2014/main" id="{00000000-0008-0000-0B00-0000A41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309" name="Shape 5122">
                <a:extLst>
                  <a:ext uri="{FF2B5EF4-FFF2-40B4-BE49-F238E27FC236}">
                    <a16:creationId xmlns:a16="http://schemas.microsoft.com/office/drawing/2014/main" id="{00000000-0008-0000-0B00-0000A5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10" name="Shape 5123">
                <a:extLst>
                  <a:ext uri="{FF2B5EF4-FFF2-40B4-BE49-F238E27FC236}">
                    <a16:creationId xmlns:a16="http://schemas.microsoft.com/office/drawing/2014/main" id="{00000000-0008-0000-0B00-0000A61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311" name="Shape 5124">
                  <a:extLst>
                    <a:ext uri="{FF2B5EF4-FFF2-40B4-BE49-F238E27FC236}">
                      <a16:creationId xmlns:a16="http://schemas.microsoft.com/office/drawing/2014/main" id="{00000000-0008-0000-0B00-0000A7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312" name="Shape 5125">
                  <a:extLst>
                    <a:ext uri="{FF2B5EF4-FFF2-40B4-BE49-F238E27FC236}">
                      <a16:creationId xmlns:a16="http://schemas.microsoft.com/office/drawing/2014/main" id="{00000000-0008-0000-0B00-0000A8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13" name="Shape 5126">
                  <a:extLst>
                    <a:ext uri="{FF2B5EF4-FFF2-40B4-BE49-F238E27FC236}">
                      <a16:creationId xmlns:a16="http://schemas.microsoft.com/office/drawing/2014/main" id="{00000000-0008-0000-0B00-0000A9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14" name="Shape 5127">
                  <a:extLst>
                    <a:ext uri="{FF2B5EF4-FFF2-40B4-BE49-F238E27FC236}">
                      <a16:creationId xmlns:a16="http://schemas.microsoft.com/office/drawing/2014/main" id="{00000000-0008-0000-0B00-0000AA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15" name="Shape 5128">
                  <a:extLst>
                    <a:ext uri="{FF2B5EF4-FFF2-40B4-BE49-F238E27FC236}">
                      <a16:creationId xmlns:a16="http://schemas.microsoft.com/office/drawing/2014/main" id="{00000000-0008-0000-0B00-0000AB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16" name="Shape 5129">
                  <a:extLst>
                    <a:ext uri="{FF2B5EF4-FFF2-40B4-BE49-F238E27FC236}">
                      <a16:creationId xmlns:a16="http://schemas.microsoft.com/office/drawing/2014/main" id="{00000000-0008-0000-0B00-0000AC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17" name="Shape 5130">
                  <a:extLst>
                    <a:ext uri="{FF2B5EF4-FFF2-40B4-BE49-F238E27FC236}">
                      <a16:creationId xmlns:a16="http://schemas.microsoft.com/office/drawing/2014/main" id="{00000000-0008-0000-0B00-0000AD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318" name="Shape 2">
          <a:extLst>
            <a:ext uri="{FF2B5EF4-FFF2-40B4-BE49-F238E27FC236}">
              <a16:creationId xmlns:a16="http://schemas.microsoft.com/office/drawing/2014/main" id="{00000000-0008-0000-0B00-0000AE18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6319" name="Shape 5131">
            <a:extLst>
              <a:ext uri="{FF2B5EF4-FFF2-40B4-BE49-F238E27FC236}">
                <a16:creationId xmlns:a16="http://schemas.microsoft.com/office/drawing/2014/main" id="{00000000-0008-0000-0B00-0000AF1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320" name="Shape 6">
              <a:extLst>
                <a:ext uri="{FF2B5EF4-FFF2-40B4-BE49-F238E27FC236}">
                  <a16:creationId xmlns:a16="http://schemas.microsoft.com/office/drawing/2014/main" id="{00000000-0008-0000-0B00-0000B0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21" name="Shape 5132">
              <a:extLst>
                <a:ext uri="{FF2B5EF4-FFF2-40B4-BE49-F238E27FC236}">
                  <a16:creationId xmlns:a16="http://schemas.microsoft.com/office/drawing/2014/main" id="{00000000-0008-0000-0B00-0000B11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322" name="Shape 5133">
                <a:extLst>
                  <a:ext uri="{FF2B5EF4-FFF2-40B4-BE49-F238E27FC236}">
                    <a16:creationId xmlns:a16="http://schemas.microsoft.com/office/drawing/2014/main" id="{00000000-0008-0000-0B00-0000B2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23" name="Shape 5134">
                <a:extLst>
                  <a:ext uri="{FF2B5EF4-FFF2-40B4-BE49-F238E27FC236}">
                    <a16:creationId xmlns:a16="http://schemas.microsoft.com/office/drawing/2014/main" id="{00000000-0008-0000-0B00-0000B31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324" name="Shape 5135">
                  <a:extLst>
                    <a:ext uri="{FF2B5EF4-FFF2-40B4-BE49-F238E27FC236}">
                      <a16:creationId xmlns:a16="http://schemas.microsoft.com/office/drawing/2014/main" id="{00000000-0008-0000-0B00-0000B4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325" name="Shape 5136">
                  <a:extLst>
                    <a:ext uri="{FF2B5EF4-FFF2-40B4-BE49-F238E27FC236}">
                      <a16:creationId xmlns:a16="http://schemas.microsoft.com/office/drawing/2014/main" id="{00000000-0008-0000-0B00-0000B5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26" name="Shape 5137">
                  <a:extLst>
                    <a:ext uri="{FF2B5EF4-FFF2-40B4-BE49-F238E27FC236}">
                      <a16:creationId xmlns:a16="http://schemas.microsoft.com/office/drawing/2014/main" id="{00000000-0008-0000-0B00-0000B6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27" name="Shape 5138">
                  <a:extLst>
                    <a:ext uri="{FF2B5EF4-FFF2-40B4-BE49-F238E27FC236}">
                      <a16:creationId xmlns:a16="http://schemas.microsoft.com/office/drawing/2014/main" id="{00000000-0008-0000-0B00-0000B7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28" name="Shape 5139">
                  <a:extLst>
                    <a:ext uri="{FF2B5EF4-FFF2-40B4-BE49-F238E27FC236}">
                      <a16:creationId xmlns:a16="http://schemas.microsoft.com/office/drawing/2014/main" id="{00000000-0008-0000-0B00-0000B8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29" name="Shape 5140">
                  <a:extLst>
                    <a:ext uri="{FF2B5EF4-FFF2-40B4-BE49-F238E27FC236}">
                      <a16:creationId xmlns:a16="http://schemas.microsoft.com/office/drawing/2014/main" id="{00000000-0008-0000-0B00-0000B9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30" name="Shape 5141">
                  <a:extLst>
                    <a:ext uri="{FF2B5EF4-FFF2-40B4-BE49-F238E27FC236}">
                      <a16:creationId xmlns:a16="http://schemas.microsoft.com/office/drawing/2014/main" id="{00000000-0008-0000-0B00-0000BA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331" name="Shape 2">
          <a:extLst>
            <a:ext uri="{FF2B5EF4-FFF2-40B4-BE49-F238E27FC236}">
              <a16:creationId xmlns:a16="http://schemas.microsoft.com/office/drawing/2014/main" id="{00000000-0008-0000-0B00-0000BB18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6332" name="Shape 5142">
            <a:extLst>
              <a:ext uri="{FF2B5EF4-FFF2-40B4-BE49-F238E27FC236}">
                <a16:creationId xmlns:a16="http://schemas.microsoft.com/office/drawing/2014/main" id="{00000000-0008-0000-0B00-0000BC1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333" name="Shape 6">
              <a:extLst>
                <a:ext uri="{FF2B5EF4-FFF2-40B4-BE49-F238E27FC236}">
                  <a16:creationId xmlns:a16="http://schemas.microsoft.com/office/drawing/2014/main" id="{00000000-0008-0000-0B00-0000BD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34" name="Shape 5143">
              <a:extLst>
                <a:ext uri="{FF2B5EF4-FFF2-40B4-BE49-F238E27FC236}">
                  <a16:creationId xmlns:a16="http://schemas.microsoft.com/office/drawing/2014/main" id="{00000000-0008-0000-0B00-0000BE1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335" name="Shape 5144">
                <a:extLst>
                  <a:ext uri="{FF2B5EF4-FFF2-40B4-BE49-F238E27FC236}">
                    <a16:creationId xmlns:a16="http://schemas.microsoft.com/office/drawing/2014/main" id="{00000000-0008-0000-0B00-0000BF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36" name="Shape 5145">
                <a:extLst>
                  <a:ext uri="{FF2B5EF4-FFF2-40B4-BE49-F238E27FC236}">
                    <a16:creationId xmlns:a16="http://schemas.microsoft.com/office/drawing/2014/main" id="{00000000-0008-0000-0B00-0000C01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337" name="Shape 5146">
                  <a:extLst>
                    <a:ext uri="{FF2B5EF4-FFF2-40B4-BE49-F238E27FC236}">
                      <a16:creationId xmlns:a16="http://schemas.microsoft.com/office/drawing/2014/main" id="{00000000-0008-0000-0B00-0000C1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338" name="Shape 5147">
                  <a:extLst>
                    <a:ext uri="{FF2B5EF4-FFF2-40B4-BE49-F238E27FC236}">
                      <a16:creationId xmlns:a16="http://schemas.microsoft.com/office/drawing/2014/main" id="{00000000-0008-0000-0B00-0000C2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39" name="Shape 5148">
                  <a:extLst>
                    <a:ext uri="{FF2B5EF4-FFF2-40B4-BE49-F238E27FC236}">
                      <a16:creationId xmlns:a16="http://schemas.microsoft.com/office/drawing/2014/main" id="{00000000-0008-0000-0B00-0000C3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40" name="Shape 5149">
                  <a:extLst>
                    <a:ext uri="{FF2B5EF4-FFF2-40B4-BE49-F238E27FC236}">
                      <a16:creationId xmlns:a16="http://schemas.microsoft.com/office/drawing/2014/main" id="{00000000-0008-0000-0B00-0000C4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41" name="Shape 5150">
                  <a:extLst>
                    <a:ext uri="{FF2B5EF4-FFF2-40B4-BE49-F238E27FC236}">
                      <a16:creationId xmlns:a16="http://schemas.microsoft.com/office/drawing/2014/main" id="{00000000-0008-0000-0B00-0000C5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42" name="Shape 5151">
                  <a:extLst>
                    <a:ext uri="{FF2B5EF4-FFF2-40B4-BE49-F238E27FC236}">
                      <a16:creationId xmlns:a16="http://schemas.microsoft.com/office/drawing/2014/main" id="{00000000-0008-0000-0B00-0000C6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43" name="Shape 5152">
                  <a:extLst>
                    <a:ext uri="{FF2B5EF4-FFF2-40B4-BE49-F238E27FC236}">
                      <a16:creationId xmlns:a16="http://schemas.microsoft.com/office/drawing/2014/main" id="{00000000-0008-0000-0B00-0000C7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344" name="Shape 2">
          <a:extLst>
            <a:ext uri="{FF2B5EF4-FFF2-40B4-BE49-F238E27FC236}">
              <a16:creationId xmlns:a16="http://schemas.microsoft.com/office/drawing/2014/main" id="{00000000-0008-0000-0B00-0000C818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6345" name="Shape 5153">
            <a:extLst>
              <a:ext uri="{FF2B5EF4-FFF2-40B4-BE49-F238E27FC236}">
                <a16:creationId xmlns:a16="http://schemas.microsoft.com/office/drawing/2014/main" id="{00000000-0008-0000-0B00-0000C91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346" name="Shape 6">
              <a:extLst>
                <a:ext uri="{FF2B5EF4-FFF2-40B4-BE49-F238E27FC236}">
                  <a16:creationId xmlns:a16="http://schemas.microsoft.com/office/drawing/2014/main" id="{00000000-0008-0000-0B00-0000CA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47" name="Shape 5154">
              <a:extLst>
                <a:ext uri="{FF2B5EF4-FFF2-40B4-BE49-F238E27FC236}">
                  <a16:creationId xmlns:a16="http://schemas.microsoft.com/office/drawing/2014/main" id="{00000000-0008-0000-0B00-0000CB1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348" name="Shape 5155">
                <a:extLst>
                  <a:ext uri="{FF2B5EF4-FFF2-40B4-BE49-F238E27FC236}">
                    <a16:creationId xmlns:a16="http://schemas.microsoft.com/office/drawing/2014/main" id="{00000000-0008-0000-0B00-0000CC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49" name="Shape 5156">
                <a:extLst>
                  <a:ext uri="{FF2B5EF4-FFF2-40B4-BE49-F238E27FC236}">
                    <a16:creationId xmlns:a16="http://schemas.microsoft.com/office/drawing/2014/main" id="{00000000-0008-0000-0B00-0000CD1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350" name="Shape 5157">
                  <a:extLst>
                    <a:ext uri="{FF2B5EF4-FFF2-40B4-BE49-F238E27FC236}">
                      <a16:creationId xmlns:a16="http://schemas.microsoft.com/office/drawing/2014/main" id="{00000000-0008-0000-0B00-0000CE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351" name="Shape 5158">
                  <a:extLst>
                    <a:ext uri="{FF2B5EF4-FFF2-40B4-BE49-F238E27FC236}">
                      <a16:creationId xmlns:a16="http://schemas.microsoft.com/office/drawing/2014/main" id="{00000000-0008-0000-0B00-0000CF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52" name="Shape 5159">
                  <a:extLst>
                    <a:ext uri="{FF2B5EF4-FFF2-40B4-BE49-F238E27FC236}">
                      <a16:creationId xmlns:a16="http://schemas.microsoft.com/office/drawing/2014/main" id="{00000000-0008-0000-0B00-0000D0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53" name="Shape 5160">
                  <a:extLst>
                    <a:ext uri="{FF2B5EF4-FFF2-40B4-BE49-F238E27FC236}">
                      <a16:creationId xmlns:a16="http://schemas.microsoft.com/office/drawing/2014/main" id="{00000000-0008-0000-0B00-0000D1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54" name="Shape 5161">
                  <a:extLst>
                    <a:ext uri="{FF2B5EF4-FFF2-40B4-BE49-F238E27FC236}">
                      <a16:creationId xmlns:a16="http://schemas.microsoft.com/office/drawing/2014/main" id="{00000000-0008-0000-0B00-0000D2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55" name="Shape 5162">
                  <a:extLst>
                    <a:ext uri="{FF2B5EF4-FFF2-40B4-BE49-F238E27FC236}">
                      <a16:creationId xmlns:a16="http://schemas.microsoft.com/office/drawing/2014/main" id="{00000000-0008-0000-0B00-0000D3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56" name="Shape 5163">
                  <a:extLst>
                    <a:ext uri="{FF2B5EF4-FFF2-40B4-BE49-F238E27FC236}">
                      <a16:creationId xmlns:a16="http://schemas.microsoft.com/office/drawing/2014/main" id="{00000000-0008-0000-0B00-0000D4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357" name="Shape 2">
          <a:extLst>
            <a:ext uri="{FF2B5EF4-FFF2-40B4-BE49-F238E27FC236}">
              <a16:creationId xmlns:a16="http://schemas.microsoft.com/office/drawing/2014/main" id="{00000000-0008-0000-0B00-0000D518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6358" name="Shape 5164">
            <a:extLst>
              <a:ext uri="{FF2B5EF4-FFF2-40B4-BE49-F238E27FC236}">
                <a16:creationId xmlns:a16="http://schemas.microsoft.com/office/drawing/2014/main" id="{00000000-0008-0000-0B00-0000D61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359" name="Shape 6">
              <a:extLst>
                <a:ext uri="{FF2B5EF4-FFF2-40B4-BE49-F238E27FC236}">
                  <a16:creationId xmlns:a16="http://schemas.microsoft.com/office/drawing/2014/main" id="{00000000-0008-0000-0B00-0000D7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60" name="Shape 5165">
              <a:extLst>
                <a:ext uri="{FF2B5EF4-FFF2-40B4-BE49-F238E27FC236}">
                  <a16:creationId xmlns:a16="http://schemas.microsoft.com/office/drawing/2014/main" id="{00000000-0008-0000-0B00-0000D81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361" name="Shape 5166">
                <a:extLst>
                  <a:ext uri="{FF2B5EF4-FFF2-40B4-BE49-F238E27FC236}">
                    <a16:creationId xmlns:a16="http://schemas.microsoft.com/office/drawing/2014/main" id="{00000000-0008-0000-0B00-0000D9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62" name="Shape 5167">
                <a:extLst>
                  <a:ext uri="{FF2B5EF4-FFF2-40B4-BE49-F238E27FC236}">
                    <a16:creationId xmlns:a16="http://schemas.microsoft.com/office/drawing/2014/main" id="{00000000-0008-0000-0B00-0000DA1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363" name="Shape 5168">
                  <a:extLst>
                    <a:ext uri="{FF2B5EF4-FFF2-40B4-BE49-F238E27FC236}">
                      <a16:creationId xmlns:a16="http://schemas.microsoft.com/office/drawing/2014/main" id="{00000000-0008-0000-0B00-0000DB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364" name="Shape 5169">
                  <a:extLst>
                    <a:ext uri="{FF2B5EF4-FFF2-40B4-BE49-F238E27FC236}">
                      <a16:creationId xmlns:a16="http://schemas.microsoft.com/office/drawing/2014/main" id="{00000000-0008-0000-0B00-0000DC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65" name="Shape 5170">
                  <a:extLst>
                    <a:ext uri="{FF2B5EF4-FFF2-40B4-BE49-F238E27FC236}">
                      <a16:creationId xmlns:a16="http://schemas.microsoft.com/office/drawing/2014/main" id="{00000000-0008-0000-0B00-0000DD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66" name="Shape 5171">
                  <a:extLst>
                    <a:ext uri="{FF2B5EF4-FFF2-40B4-BE49-F238E27FC236}">
                      <a16:creationId xmlns:a16="http://schemas.microsoft.com/office/drawing/2014/main" id="{00000000-0008-0000-0B00-0000DE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67" name="Shape 5172">
                  <a:extLst>
                    <a:ext uri="{FF2B5EF4-FFF2-40B4-BE49-F238E27FC236}">
                      <a16:creationId xmlns:a16="http://schemas.microsoft.com/office/drawing/2014/main" id="{00000000-0008-0000-0B00-0000DF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68" name="Shape 5173">
                  <a:extLst>
                    <a:ext uri="{FF2B5EF4-FFF2-40B4-BE49-F238E27FC236}">
                      <a16:creationId xmlns:a16="http://schemas.microsoft.com/office/drawing/2014/main" id="{00000000-0008-0000-0B00-0000E0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69" name="Shape 5174">
                  <a:extLst>
                    <a:ext uri="{FF2B5EF4-FFF2-40B4-BE49-F238E27FC236}">
                      <a16:creationId xmlns:a16="http://schemas.microsoft.com/office/drawing/2014/main" id="{00000000-0008-0000-0B00-0000E1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370" name="Shape 2">
          <a:extLst>
            <a:ext uri="{FF2B5EF4-FFF2-40B4-BE49-F238E27FC236}">
              <a16:creationId xmlns:a16="http://schemas.microsoft.com/office/drawing/2014/main" id="{00000000-0008-0000-0B00-0000E218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6371" name="Shape 5175">
            <a:extLst>
              <a:ext uri="{FF2B5EF4-FFF2-40B4-BE49-F238E27FC236}">
                <a16:creationId xmlns:a16="http://schemas.microsoft.com/office/drawing/2014/main" id="{00000000-0008-0000-0B00-0000E31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372" name="Shape 6">
              <a:extLst>
                <a:ext uri="{FF2B5EF4-FFF2-40B4-BE49-F238E27FC236}">
                  <a16:creationId xmlns:a16="http://schemas.microsoft.com/office/drawing/2014/main" id="{00000000-0008-0000-0B00-0000E4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73" name="Shape 5176">
              <a:extLst>
                <a:ext uri="{FF2B5EF4-FFF2-40B4-BE49-F238E27FC236}">
                  <a16:creationId xmlns:a16="http://schemas.microsoft.com/office/drawing/2014/main" id="{00000000-0008-0000-0B00-0000E51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374" name="Shape 5177">
                <a:extLst>
                  <a:ext uri="{FF2B5EF4-FFF2-40B4-BE49-F238E27FC236}">
                    <a16:creationId xmlns:a16="http://schemas.microsoft.com/office/drawing/2014/main" id="{00000000-0008-0000-0B00-0000E6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75" name="Shape 5178">
                <a:extLst>
                  <a:ext uri="{FF2B5EF4-FFF2-40B4-BE49-F238E27FC236}">
                    <a16:creationId xmlns:a16="http://schemas.microsoft.com/office/drawing/2014/main" id="{00000000-0008-0000-0B00-0000E71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376" name="Shape 5179">
                  <a:extLst>
                    <a:ext uri="{FF2B5EF4-FFF2-40B4-BE49-F238E27FC236}">
                      <a16:creationId xmlns:a16="http://schemas.microsoft.com/office/drawing/2014/main" id="{00000000-0008-0000-0B00-0000E8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377" name="Shape 5180">
                  <a:extLst>
                    <a:ext uri="{FF2B5EF4-FFF2-40B4-BE49-F238E27FC236}">
                      <a16:creationId xmlns:a16="http://schemas.microsoft.com/office/drawing/2014/main" id="{00000000-0008-0000-0B00-0000E9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78" name="Shape 5181">
                  <a:extLst>
                    <a:ext uri="{FF2B5EF4-FFF2-40B4-BE49-F238E27FC236}">
                      <a16:creationId xmlns:a16="http://schemas.microsoft.com/office/drawing/2014/main" id="{00000000-0008-0000-0B00-0000EA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79" name="Shape 5182">
                  <a:extLst>
                    <a:ext uri="{FF2B5EF4-FFF2-40B4-BE49-F238E27FC236}">
                      <a16:creationId xmlns:a16="http://schemas.microsoft.com/office/drawing/2014/main" id="{00000000-0008-0000-0B00-0000EB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80" name="Shape 5183">
                  <a:extLst>
                    <a:ext uri="{FF2B5EF4-FFF2-40B4-BE49-F238E27FC236}">
                      <a16:creationId xmlns:a16="http://schemas.microsoft.com/office/drawing/2014/main" id="{00000000-0008-0000-0B00-0000EC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81" name="Shape 5184">
                  <a:extLst>
                    <a:ext uri="{FF2B5EF4-FFF2-40B4-BE49-F238E27FC236}">
                      <a16:creationId xmlns:a16="http://schemas.microsoft.com/office/drawing/2014/main" id="{00000000-0008-0000-0B00-0000ED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82" name="Shape 5185">
                  <a:extLst>
                    <a:ext uri="{FF2B5EF4-FFF2-40B4-BE49-F238E27FC236}">
                      <a16:creationId xmlns:a16="http://schemas.microsoft.com/office/drawing/2014/main" id="{00000000-0008-0000-0B00-0000EE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383" name="Shape 2">
          <a:extLst>
            <a:ext uri="{FF2B5EF4-FFF2-40B4-BE49-F238E27FC236}">
              <a16:creationId xmlns:a16="http://schemas.microsoft.com/office/drawing/2014/main" id="{00000000-0008-0000-0B00-0000EF18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6384" name="Shape 5186">
            <a:extLst>
              <a:ext uri="{FF2B5EF4-FFF2-40B4-BE49-F238E27FC236}">
                <a16:creationId xmlns:a16="http://schemas.microsoft.com/office/drawing/2014/main" id="{00000000-0008-0000-0B00-0000F01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385" name="Shape 6">
              <a:extLst>
                <a:ext uri="{FF2B5EF4-FFF2-40B4-BE49-F238E27FC236}">
                  <a16:creationId xmlns:a16="http://schemas.microsoft.com/office/drawing/2014/main" id="{00000000-0008-0000-0B00-0000F1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86" name="Shape 5187">
              <a:extLst>
                <a:ext uri="{FF2B5EF4-FFF2-40B4-BE49-F238E27FC236}">
                  <a16:creationId xmlns:a16="http://schemas.microsoft.com/office/drawing/2014/main" id="{00000000-0008-0000-0B00-0000F21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387" name="Shape 5188">
                <a:extLst>
                  <a:ext uri="{FF2B5EF4-FFF2-40B4-BE49-F238E27FC236}">
                    <a16:creationId xmlns:a16="http://schemas.microsoft.com/office/drawing/2014/main" id="{00000000-0008-0000-0B00-0000F3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88" name="Shape 5189">
                <a:extLst>
                  <a:ext uri="{FF2B5EF4-FFF2-40B4-BE49-F238E27FC236}">
                    <a16:creationId xmlns:a16="http://schemas.microsoft.com/office/drawing/2014/main" id="{00000000-0008-0000-0B00-0000F41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6389" name="Shape 5190">
                  <a:extLst>
                    <a:ext uri="{FF2B5EF4-FFF2-40B4-BE49-F238E27FC236}">
                      <a16:creationId xmlns:a16="http://schemas.microsoft.com/office/drawing/2014/main" id="{00000000-0008-0000-0B00-0000F5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390" name="Shape 5191">
                  <a:extLst>
                    <a:ext uri="{FF2B5EF4-FFF2-40B4-BE49-F238E27FC236}">
                      <a16:creationId xmlns:a16="http://schemas.microsoft.com/office/drawing/2014/main" id="{00000000-0008-0000-0B00-0000F61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91" name="Shape 5192">
                  <a:extLst>
                    <a:ext uri="{FF2B5EF4-FFF2-40B4-BE49-F238E27FC236}">
                      <a16:creationId xmlns:a16="http://schemas.microsoft.com/office/drawing/2014/main" id="{00000000-0008-0000-0B00-0000F71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92" name="Shape 5193">
                  <a:extLst>
                    <a:ext uri="{FF2B5EF4-FFF2-40B4-BE49-F238E27FC236}">
                      <a16:creationId xmlns:a16="http://schemas.microsoft.com/office/drawing/2014/main" id="{00000000-0008-0000-0B00-0000F81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93" name="Shape 5194">
                  <a:extLst>
                    <a:ext uri="{FF2B5EF4-FFF2-40B4-BE49-F238E27FC236}">
                      <a16:creationId xmlns:a16="http://schemas.microsoft.com/office/drawing/2014/main" id="{00000000-0008-0000-0B00-0000F91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94" name="Shape 5195">
                  <a:extLst>
                    <a:ext uri="{FF2B5EF4-FFF2-40B4-BE49-F238E27FC236}">
                      <a16:creationId xmlns:a16="http://schemas.microsoft.com/office/drawing/2014/main" id="{00000000-0008-0000-0B00-0000FA1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95" name="Shape 5196">
                  <a:extLst>
                    <a:ext uri="{FF2B5EF4-FFF2-40B4-BE49-F238E27FC236}">
                      <a16:creationId xmlns:a16="http://schemas.microsoft.com/office/drawing/2014/main" id="{00000000-0008-0000-0B00-0000FB1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133350</xdr:rowOff>
    </xdr:from>
    <xdr:ext cx="0" cy="161925"/>
    <xdr:grpSp>
      <xdr:nvGrpSpPr>
        <xdr:cNvPr id="6396" name="Shape 2">
          <a:extLst>
            <a:ext uri="{FF2B5EF4-FFF2-40B4-BE49-F238E27FC236}">
              <a16:creationId xmlns:a16="http://schemas.microsoft.com/office/drawing/2014/main" id="{00000000-0008-0000-0B00-0000FC180000}"/>
            </a:ext>
          </a:extLst>
        </xdr:cNvPr>
        <xdr:cNvGrpSpPr/>
      </xdr:nvGrpSpPr>
      <xdr:grpSpPr>
        <a:xfrm>
          <a:off x="2466975" y="12849225"/>
          <a:ext cx="0" cy="161925"/>
          <a:chOff x="5346000" y="3699038"/>
          <a:chExt cx="0" cy="161925"/>
        </a:xfrm>
      </xdr:grpSpPr>
      <xdr:grpSp>
        <xdr:nvGrpSpPr>
          <xdr:cNvPr id="6397" name="Shape 5197">
            <a:extLst>
              <a:ext uri="{FF2B5EF4-FFF2-40B4-BE49-F238E27FC236}">
                <a16:creationId xmlns:a16="http://schemas.microsoft.com/office/drawing/2014/main" id="{00000000-0008-0000-0B00-0000FD1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398" name="Shape 6">
              <a:extLst>
                <a:ext uri="{FF2B5EF4-FFF2-40B4-BE49-F238E27FC236}">
                  <a16:creationId xmlns:a16="http://schemas.microsoft.com/office/drawing/2014/main" id="{00000000-0008-0000-0B00-0000FE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99" name="Shape 5198">
              <a:extLst>
                <a:ext uri="{FF2B5EF4-FFF2-40B4-BE49-F238E27FC236}">
                  <a16:creationId xmlns:a16="http://schemas.microsoft.com/office/drawing/2014/main" id="{00000000-0008-0000-0B00-0000FF1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400" name="Shape 5199">
                <a:extLst>
                  <a:ext uri="{FF2B5EF4-FFF2-40B4-BE49-F238E27FC236}">
                    <a16:creationId xmlns:a16="http://schemas.microsoft.com/office/drawing/2014/main" id="{00000000-0008-0000-0B00-000000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401" name="Shape 5200">
                <a:extLst>
                  <a:ext uri="{FF2B5EF4-FFF2-40B4-BE49-F238E27FC236}">
                    <a16:creationId xmlns:a16="http://schemas.microsoft.com/office/drawing/2014/main" id="{00000000-0008-0000-0B00-0000011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6402" name="Shape 5201">
                  <a:extLst>
                    <a:ext uri="{FF2B5EF4-FFF2-40B4-BE49-F238E27FC236}">
                      <a16:creationId xmlns:a16="http://schemas.microsoft.com/office/drawing/2014/main" id="{00000000-0008-0000-0B00-000002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403" name="Shape 5202">
                  <a:extLst>
                    <a:ext uri="{FF2B5EF4-FFF2-40B4-BE49-F238E27FC236}">
                      <a16:creationId xmlns:a16="http://schemas.microsoft.com/office/drawing/2014/main" id="{00000000-0008-0000-0B00-0000031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04" name="Shape 5203">
                  <a:extLst>
                    <a:ext uri="{FF2B5EF4-FFF2-40B4-BE49-F238E27FC236}">
                      <a16:creationId xmlns:a16="http://schemas.microsoft.com/office/drawing/2014/main" id="{00000000-0008-0000-0B00-0000041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05" name="Shape 5204">
                  <a:extLst>
                    <a:ext uri="{FF2B5EF4-FFF2-40B4-BE49-F238E27FC236}">
                      <a16:creationId xmlns:a16="http://schemas.microsoft.com/office/drawing/2014/main" id="{00000000-0008-0000-0B00-0000051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06" name="Shape 5205">
                  <a:extLst>
                    <a:ext uri="{FF2B5EF4-FFF2-40B4-BE49-F238E27FC236}">
                      <a16:creationId xmlns:a16="http://schemas.microsoft.com/office/drawing/2014/main" id="{00000000-0008-0000-0B00-0000061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07" name="Shape 5206">
                  <a:extLst>
                    <a:ext uri="{FF2B5EF4-FFF2-40B4-BE49-F238E27FC236}">
                      <a16:creationId xmlns:a16="http://schemas.microsoft.com/office/drawing/2014/main" id="{00000000-0008-0000-0B00-0000071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08" name="Shape 5207">
                  <a:extLst>
                    <a:ext uri="{FF2B5EF4-FFF2-40B4-BE49-F238E27FC236}">
                      <a16:creationId xmlns:a16="http://schemas.microsoft.com/office/drawing/2014/main" id="{00000000-0008-0000-0B00-0000081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133350</xdr:rowOff>
    </xdr:from>
    <xdr:ext cx="0" cy="171450"/>
    <xdr:grpSp>
      <xdr:nvGrpSpPr>
        <xdr:cNvPr id="6409" name="Shape 2">
          <a:extLst>
            <a:ext uri="{FF2B5EF4-FFF2-40B4-BE49-F238E27FC236}">
              <a16:creationId xmlns:a16="http://schemas.microsoft.com/office/drawing/2014/main" id="{00000000-0008-0000-0B00-000009190000}"/>
            </a:ext>
          </a:extLst>
        </xdr:cNvPr>
        <xdr:cNvGrpSpPr/>
      </xdr:nvGrpSpPr>
      <xdr:grpSpPr>
        <a:xfrm>
          <a:off x="2466975" y="12849225"/>
          <a:ext cx="0" cy="171450"/>
          <a:chOff x="5346000" y="3694275"/>
          <a:chExt cx="0" cy="171450"/>
        </a:xfrm>
      </xdr:grpSpPr>
      <xdr:grpSp>
        <xdr:nvGrpSpPr>
          <xdr:cNvPr id="6410" name="Shape 5208">
            <a:extLst>
              <a:ext uri="{FF2B5EF4-FFF2-40B4-BE49-F238E27FC236}">
                <a16:creationId xmlns:a16="http://schemas.microsoft.com/office/drawing/2014/main" id="{00000000-0008-0000-0B00-00000A19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6411" name="Shape 6">
              <a:extLst>
                <a:ext uri="{FF2B5EF4-FFF2-40B4-BE49-F238E27FC236}">
                  <a16:creationId xmlns:a16="http://schemas.microsoft.com/office/drawing/2014/main" id="{00000000-0008-0000-0B00-00000B19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412" name="Shape 5209">
              <a:extLst>
                <a:ext uri="{FF2B5EF4-FFF2-40B4-BE49-F238E27FC236}">
                  <a16:creationId xmlns:a16="http://schemas.microsoft.com/office/drawing/2014/main" id="{00000000-0008-0000-0B00-00000C19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6413" name="Shape 5210">
                <a:extLst>
                  <a:ext uri="{FF2B5EF4-FFF2-40B4-BE49-F238E27FC236}">
                    <a16:creationId xmlns:a16="http://schemas.microsoft.com/office/drawing/2014/main" id="{00000000-0008-0000-0B00-00000D19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414" name="Shape 5211">
                <a:extLst>
                  <a:ext uri="{FF2B5EF4-FFF2-40B4-BE49-F238E27FC236}">
                    <a16:creationId xmlns:a16="http://schemas.microsoft.com/office/drawing/2014/main" id="{00000000-0008-0000-0B00-00000E19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6415" name="Shape 5212">
                  <a:extLst>
                    <a:ext uri="{FF2B5EF4-FFF2-40B4-BE49-F238E27FC236}">
                      <a16:creationId xmlns:a16="http://schemas.microsoft.com/office/drawing/2014/main" id="{00000000-0008-0000-0B00-00000F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416" name="Shape 5213">
                  <a:extLst>
                    <a:ext uri="{FF2B5EF4-FFF2-40B4-BE49-F238E27FC236}">
                      <a16:creationId xmlns:a16="http://schemas.microsoft.com/office/drawing/2014/main" id="{00000000-0008-0000-0B00-0000101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17" name="Shape 5214">
                  <a:extLst>
                    <a:ext uri="{FF2B5EF4-FFF2-40B4-BE49-F238E27FC236}">
                      <a16:creationId xmlns:a16="http://schemas.microsoft.com/office/drawing/2014/main" id="{00000000-0008-0000-0B00-0000111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18" name="Shape 5215">
                  <a:extLst>
                    <a:ext uri="{FF2B5EF4-FFF2-40B4-BE49-F238E27FC236}">
                      <a16:creationId xmlns:a16="http://schemas.microsoft.com/office/drawing/2014/main" id="{00000000-0008-0000-0B00-0000121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19" name="Shape 5216">
                  <a:extLst>
                    <a:ext uri="{FF2B5EF4-FFF2-40B4-BE49-F238E27FC236}">
                      <a16:creationId xmlns:a16="http://schemas.microsoft.com/office/drawing/2014/main" id="{00000000-0008-0000-0B00-0000131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20" name="Shape 5217">
                  <a:extLst>
                    <a:ext uri="{FF2B5EF4-FFF2-40B4-BE49-F238E27FC236}">
                      <a16:creationId xmlns:a16="http://schemas.microsoft.com/office/drawing/2014/main" id="{00000000-0008-0000-0B00-0000141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21" name="Shape 5218">
                  <a:extLst>
                    <a:ext uri="{FF2B5EF4-FFF2-40B4-BE49-F238E27FC236}">
                      <a16:creationId xmlns:a16="http://schemas.microsoft.com/office/drawing/2014/main" id="{00000000-0008-0000-0B00-0000151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422" name="Shape 2">
          <a:extLst>
            <a:ext uri="{FF2B5EF4-FFF2-40B4-BE49-F238E27FC236}">
              <a16:creationId xmlns:a16="http://schemas.microsoft.com/office/drawing/2014/main" id="{00000000-0008-0000-0B00-00001619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6423" name="Shape 5219">
            <a:extLst>
              <a:ext uri="{FF2B5EF4-FFF2-40B4-BE49-F238E27FC236}">
                <a16:creationId xmlns:a16="http://schemas.microsoft.com/office/drawing/2014/main" id="{00000000-0008-0000-0B00-0000171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424" name="Shape 6">
              <a:extLst>
                <a:ext uri="{FF2B5EF4-FFF2-40B4-BE49-F238E27FC236}">
                  <a16:creationId xmlns:a16="http://schemas.microsoft.com/office/drawing/2014/main" id="{00000000-0008-0000-0B00-000018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425" name="Shape 5220">
              <a:extLst>
                <a:ext uri="{FF2B5EF4-FFF2-40B4-BE49-F238E27FC236}">
                  <a16:creationId xmlns:a16="http://schemas.microsoft.com/office/drawing/2014/main" id="{00000000-0008-0000-0B00-0000191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426" name="Shape 5221">
                <a:extLst>
                  <a:ext uri="{FF2B5EF4-FFF2-40B4-BE49-F238E27FC236}">
                    <a16:creationId xmlns:a16="http://schemas.microsoft.com/office/drawing/2014/main" id="{00000000-0008-0000-0B00-00001A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427" name="Shape 5222">
                <a:extLst>
                  <a:ext uri="{FF2B5EF4-FFF2-40B4-BE49-F238E27FC236}">
                    <a16:creationId xmlns:a16="http://schemas.microsoft.com/office/drawing/2014/main" id="{00000000-0008-0000-0B00-00001B1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428" name="Shape 5223">
                  <a:extLst>
                    <a:ext uri="{FF2B5EF4-FFF2-40B4-BE49-F238E27FC236}">
                      <a16:creationId xmlns:a16="http://schemas.microsoft.com/office/drawing/2014/main" id="{00000000-0008-0000-0B00-00001C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429" name="Shape 5224">
                  <a:extLst>
                    <a:ext uri="{FF2B5EF4-FFF2-40B4-BE49-F238E27FC236}">
                      <a16:creationId xmlns:a16="http://schemas.microsoft.com/office/drawing/2014/main" id="{00000000-0008-0000-0B00-00001D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30" name="Shape 5225">
                  <a:extLst>
                    <a:ext uri="{FF2B5EF4-FFF2-40B4-BE49-F238E27FC236}">
                      <a16:creationId xmlns:a16="http://schemas.microsoft.com/office/drawing/2014/main" id="{00000000-0008-0000-0B00-00001E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31" name="Shape 5226">
                  <a:extLst>
                    <a:ext uri="{FF2B5EF4-FFF2-40B4-BE49-F238E27FC236}">
                      <a16:creationId xmlns:a16="http://schemas.microsoft.com/office/drawing/2014/main" id="{00000000-0008-0000-0B00-00001F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32" name="Shape 5227">
                  <a:extLst>
                    <a:ext uri="{FF2B5EF4-FFF2-40B4-BE49-F238E27FC236}">
                      <a16:creationId xmlns:a16="http://schemas.microsoft.com/office/drawing/2014/main" id="{00000000-0008-0000-0B00-000020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33" name="Shape 5228">
                  <a:extLst>
                    <a:ext uri="{FF2B5EF4-FFF2-40B4-BE49-F238E27FC236}">
                      <a16:creationId xmlns:a16="http://schemas.microsoft.com/office/drawing/2014/main" id="{00000000-0008-0000-0B00-000021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34" name="Shape 5229">
                  <a:extLst>
                    <a:ext uri="{FF2B5EF4-FFF2-40B4-BE49-F238E27FC236}">
                      <a16:creationId xmlns:a16="http://schemas.microsoft.com/office/drawing/2014/main" id="{00000000-0008-0000-0B00-000022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435" name="Shape 2">
          <a:extLst>
            <a:ext uri="{FF2B5EF4-FFF2-40B4-BE49-F238E27FC236}">
              <a16:creationId xmlns:a16="http://schemas.microsoft.com/office/drawing/2014/main" id="{00000000-0008-0000-0B00-00002319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6436" name="Shape 5230">
            <a:extLst>
              <a:ext uri="{FF2B5EF4-FFF2-40B4-BE49-F238E27FC236}">
                <a16:creationId xmlns:a16="http://schemas.microsoft.com/office/drawing/2014/main" id="{00000000-0008-0000-0B00-0000241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437" name="Shape 6">
              <a:extLst>
                <a:ext uri="{FF2B5EF4-FFF2-40B4-BE49-F238E27FC236}">
                  <a16:creationId xmlns:a16="http://schemas.microsoft.com/office/drawing/2014/main" id="{00000000-0008-0000-0B00-000025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438" name="Shape 5231">
              <a:extLst>
                <a:ext uri="{FF2B5EF4-FFF2-40B4-BE49-F238E27FC236}">
                  <a16:creationId xmlns:a16="http://schemas.microsoft.com/office/drawing/2014/main" id="{00000000-0008-0000-0B00-0000261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439" name="Shape 5232">
                <a:extLst>
                  <a:ext uri="{FF2B5EF4-FFF2-40B4-BE49-F238E27FC236}">
                    <a16:creationId xmlns:a16="http://schemas.microsoft.com/office/drawing/2014/main" id="{00000000-0008-0000-0B00-000027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440" name="Shape 5233">
                <a:extLst>
                  <a:ext uri="{FF2B5EF4-FFF2-40B4-BE49-F238E27FC236}">
                    <a16:creationId xmlns:a16="http://schemas.microsoft.com/office/drawing/2014/main" id="{00000000-0008-0000-0B00-0000281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441" name="Shape 5234">
                  <a:extLst>
                    <a:ext uri="{FF2B5EF4-FFF2-40B4-BE49-F238E27FC236}">
                      <a16:creationId xmlns:a16="http://schemas.microsoft.com/office/drawing/2014/main" id="{00000000-0008-0000-0B00-000029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442" name="Shape 5235">
                  <a:extLst>
                    <a:ext uri="{FF2B5EF4-FFF2-40B4-BE49-F238E27FC236}">
                      <a16:creationId xmlns:a16="http://schemas.microsoft.com/office/drawing/2014/main" id="{00000000-0008-0000-0B00-00002A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43" name="Shape 5236">
                  <a:extLst>
                    <a:ext uri="{FF2B5EF4-FFF2-40B4-BE49-F238E27FC236}">
                      <a16:creationId xmlns:a16="http://schemas.microsoft.com/office/drawing/2014/main" id="{00000000-0008-0000-0B00-00002B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44" name="Shape 5237">
                  <a:extLst>
                    <a:ext uri="{FF2B5EF4-FFF2-40B4-BE49-F238E27FC236}">
                      <a16:creationId xmlns:a16="http://schemas.microsoft.com/office/drawing/2014/main" id="{00000000-0008-0000-0B00-00002C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45" name="Shape 5238">
                  <a:extLst>
                    <a:ext uri="{FF2B5EF4-FFF2-40B4-BE49-F238E27FC236}">
                      <a16:creationId xmlns:a16="http://schemas.microsoft.com/office/drawing/2014/main" id="{00000000-0008-0000-0B00-00002D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46" name="Shape 5239">
                  <a:extLst>
                    <a:ext uri="{FF2B5EF4-FFF2-40B4-BE49-F238E27FC236}">
                      <a16:creationId xmlns:a16="http://schemas.microsoft.com/office/drawing/2014/main" id="{00000000-0008-0000-0B00-00002E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47" name="Shape 5240">
                  <a:extLst>
                    <a:ext uri="{FF2B5EF4-FFF2-40B4-BE49-F238E27FC236}">
                      <a16:creationId xmlns:a16="http://schemas.microsoft.com/office/drawing/2014/main" id="{00000000-0008-0000-0B00-00002F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448" name="Shape 2">
          <a:extLst>
            <a:ext uri="{FF2B5EF4-FFF2-40B4-BE49-F238E27FC236}">
              <a16:creationId xmlns:a16="http://schemas.microsoft.com/office/drawing/2014/main" id="{00000000-0008-0000-0B00-00003019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6449" name="Shape 5241">
            <a:extLst>
              <a:ext uri="{FF2B5EF4-FFF2-40B4-BE49-F238E27FC236}">
                <a16:creationId xmlns:a16="http://schemas.microsoft.com/office/drawing/2014/main" id="{00000000-0008-0000-0B00-0000311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450" name="Shape 6">
              <a:extLst>
                <a:ext uri="{FF2B5EF4-FFF2-40B4-BE49-F238E27FC236}">
                  <a16:creationId xmlns:a16="http://schemas.microsoft.com/office/drawing/2014/main" id="{00000000-0008-0000-0B00-000032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451" name="Shape 5242">
              <a:extLst>
                <a:ext uri="{FF2B5EF4-FFF2-40B4-BE49-F238E27FC236}">
                  <a16:creationId xmlns:a16="http://schemas.microsoft.com/office/drawing/2014/main" id="{00000000-0008-0000-0B00-0000331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452" name="Shape 5243">
                <a:extLst>
                  <a:ext uri="{FF2B5EF4-FFF2-40B4-BE49-F238E27FC236}">
                    <a16:creationId xmlns:a16="http://schemas.microsoft.com/office/drawing/2014/main" id="{00000000-0008-0000-0B00-000034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453" name="Shape 5244">
                <a:extLst>
                  <a:ext uri="{FF2B5EF4-FFF2-40B4-BE49-F238E27FC236}">
                    <a16:creationId xmlns:a16="http://schemas.microsoft.com/office/drawing/2014/main" id="{00000000-0008-0000-0B00-0000351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454" name="Shape 5245">
                  <a:extLst>
                    <a:ext uri="{FF2B5EF4-FFF2-40B4-BE49-F238E27FC236}">
                      <a16:creationId xmlns:a16="http://schemas.microsoft.com/office/drawing/2014/main" id="{00000000-0008-0000-0B00-000036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455" name="Shape 5246">
                  <a:extLst>
                    <a:ext uri="{FF2B5EF4-FFF2-40B4-BE49-F238E27FC236}">
                      <a16:creationId xmlns:a16="http://schemas.microsoft.com/office/drawing/2014/main" id="{00000000-0008-0000-0B00-000037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56" name="Shape 5247">
                  <a:extLst>
                    <a:ext uri="{FF2B5EF4-FFF2-40B4-BE49-F238E27FC236}">
                      <a16:creationId xmlns:a16="http://schemas.microsoft.com/office/drawing/2014/main" id="{00000000-0008-0000-0B00-000038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57" name="Shape 5248">
                  <a:extLst>
                    <a:ext uri="{FF2B5EF4-FFF2-40B4-BE49-F238E27FC236}">
                      <a16:creationId xmlns:a16="http://schemas.microsoft.com/office/drawing/2014/main" id="{00000000-0008-0000-0B00-000039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58" name="Shape 5249">
                  <a:extLst>
                    <a:ext uri="{FF2B5EF4-FFF2-40B4-BE49-F238E27FC236}">
                      <a16:creationId xmlns:a16="http://schemas.microsoft.com/office/drawing/2014/main" id="{00000000-0008-0000-0B00-00003A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59" name="Shape 5250">
                  <a:extLst>
                    <a:ext uri="{FF2B5EF4-FFF2-40B4-BE49-F238E27FC236}">
                      <a16:creationId xmlns:a16="http://schemas.microsoft.com/office/drawing/2014/main" id="{00000000-0008-0000-0B00-00003B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60" name="Shape 5251">
                  <a:extLst>
                    <a:ext uri="{FF2B5EF4-FFF2-40B4-BE49-F238E27FC236}">
                      <a16:creationId xmlns:a16="http://schemas.microsoft.com/office/drawing/2014/main" id="{00000000-0008-0000-0B00-00003C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461" name="Shape 2">
          <a:extLst>
            <a:ext uri="{FF2B5EF4-FFF2-40B4-BE49-F238E27FC236}">
              <a16:creationId xmlns:a16="http://schemas.microsoft.com/office/drawing/2014/main" id="{00000000-0008-0000-0B00-00003D19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6462" name="Shape 5252">
            <a:extLst>
              <a:ext uri="{FF2B5EF4-FFF2-40B4-BE49-F238E27FC236}">
                <a16:creationId xmlns:a16="http://schemas.microsoft.com/office/drawing/2014/main" id="{00000000-0008-0000-0B00-00003E1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463" name="Shape 6">
              <a:extLst>
                <a:ext uri="{FF2B5EF4-FFF2-40B4-BE49-F238E27FC236}">
                  <a16:creationId xmlns:a16="http://schemas.microsoft.com/office/drawing/2014/main" id="{00000000-0008-0000-0B00-00003F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464" name="Shape 5253">
              <a:extLst>
                <a:ext uri="{FF2B5EF4-FFF2-40B4-BE49-F238E27FC236}">
                  <a16:creationId xmlns:a16="http://schemas.microsoft.com/office/drawing/2014/main" id="{00000000-0008-0000-0B00-0000401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465" name="Shape 5254">
                <a:extLst>
                  <a:ext uri="{FF2B5EF4-FFF2-40B4-BE49-F238E27FC236}">
                    <a16:creationId xmlns:a16="http://schemas.microsoft.com/office/drawing/2014/main" id="{00000000-0008-0000-0B00-000041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466" name="Shape 5255">
                <a:extLst>
                  <a:ext uri="{FF2B5EF4-FFF2-40B4-BE49-F238E27FC236}">
                    <a16:creationId xmlns:a16="http://schemas.microsoft.com/office/drawing/2014/main" id="{00000000-0008-0000-0B00-0000421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467" name="Shape 5256">
                  <a:extLst>
                    <a:ext uri="{FF2B5EF4-FFF2-40B4-BE49-F238E27FC236}">
                      <a16:creationId xmlns:a16="http://schemas.microsoft.com/office/drawing/2014/main" id="{00000000-0008-0000-0B00-000043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468" name="Shape 5257">
                  <a:extLst>
                    <a:ext uri="{FF2B5EF4-FFF2-40B4-BE49-F238E27FC236}">
                      <a16:creationId xmlns:a16="http://schemas.microsoft.com/office/drawing/2014/main" id="{00000000-0008-0000-0B00-000044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69" name="Shape 5258">
                  <a:extLst>
                    <a:ext uri="{FF2B5EF4-FFF2-40B4-BE49-F238E27FC236}">
                      <a16:creationId xmlns:a16="http://schemas.microsoft.com/office/drawing/2014/main" id="{00000000-0008-0000-0B00-000045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70" name="Shape 5259">
                  <a:extLst>
                    <a:ext uri="{FF2B5EF4-FFF2-40B4-BE49-F238E27FC236}">
                      <a16:creationId xmlns:a16="http://schemas.microsoft.com/office/drawing/2014/main" id="{00000000-0008-0000-0B00-000046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71" name="Shape 5260">
                  <a:extLst>
                    <a:ext uri="{FF2B5EF4-FFF2-40B4-BE49-F238E27FC236}">
                      <a16:creationId xmlns:a16="http://schemas.microsoft.com/office/drawing/2014/main" id="{00000000-0008-0000-0B00-000047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72" name="Shape 5261">
                  <a:extLst>
                    <a:ext uri="{FF2B5EF4-FFF2-40B4-BE49-F238E27FC236}">
                      <a16:creationId xmlns:a16="http://schemas.microsoft.com/office/drawing/2014/main" id="{00000000-0008-0000-0B00-000048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73" name="Shape 5262">
                  <a:extLst>
                    <a:ext uri="{FF2B5EF4-FFF2-40B4-BE49-F238E27FC236}">
                      <a16:creationId xmlns:a16="http://schemas.microsoft.com/office/drawing/2014/main" id="{00000000-0008-0000-0B00-000049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474" name="Shape 2">
          <a:extLst>
            <a:ext uri="{FF2B5EF4-FFF2-40B4-BE49-F238E27FC236}">
              <a16:creationId xmlns:a16="http://schemas.microsoft.com/office/drawing/2014/main" id="{00000000-0008-0000-0B00-00004A19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6475" name="Shape 5263">
            <a:extLst>
              <a:ext uri="{FF2B5EF4-FFF2-40B4-BE49-F238E27FC236}">
                <a16:creationId xmlns:a16="http://schemas.microsoft.com/office/drawing/2014/main" id="{00000000-0008-0000-0B00-00004B1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476" name="Shape 6">
              <a:extLst>
                <a:ext uri="{FF2B5EF4-FFF2-40B4-BE49-F238E27FC236}">
                  <a16:creationId xmlns:a16="http://schemas.microsoft.com/office/drawing/2014/main" id="{00000000-0008-0000-0B00-00004C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477" name="Shape 5264">
              <a:extLst>
                <a:ext uri="{FF2B5EF4-FFF2-40B4-BE49-F238E27FC236}">
                  <a16:creationId xmlns:a16="http://schemas.microsoft.com/office/drawing/2014/main" id="{00000000-0008-0000-0B00-00004D1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478" name="Shape 5265">
                <a:extLst>
                  <a:ext uri="{FF2B5EF4-FFF2-40B4-BE49-F238E27FC236}">
                    <a16:creationId xmlns:a16="http://schemas.microsoft.com/office/drawing/2014/main" id="{00000000-0008-0000-0B00-00004E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479" name="Shape 5266">
                <a:extLst>
                  <a:ext uri="{FF2B5EF4-FFF2-40B4-BE49-F238E27FC236}">
                    <a16:creationId xmlns:a16="http://schemas.microsoft.com/office/drawing/2014/main" id="{00000000-0008-0000-0B00-00004F1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480" name="Shape 5267">
                  <a:extLst>
                    <a:ext uri="{FF2B5EF4-FFF2-40B4-BE49-F238E27FC236}">
                      <a16:creationId xmlns:a16="http://schemas.microsoft.com/office/drawing/2014/main" id="{00000000-0008-0000-0B00-000050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481" name="Shape 5268">
                  <a:extLst>
                    <a:ext uri="{FF2B5EF4-FFF2-40B4-BE49-F238E27FC236}">
                      <a16:creationId xmlns:a16="http://schemas.microsoft.com/office/drawing/2014/main" id="{00000000-0008-0000-0B00-000051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82" name="Shape 5269">
                  <a:extLst>
                    <a:ext uri="{FF2B5EF4-FFF2-40B4-BE49-F238E27FC236}">
                      <a16:creationId xmlns:a16="http://schemas.microsoft.com/office/drawing/2014/main" id="{00000000-0008-0000-0B00-000052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83" name="Shape 5270">
                  <a:extLst>
                    <a:ext uri="{FF2B5EF4-FFF2-40B4-BE49-F238E27FC236}">
                      <a16:creationId xmlns:a16="http://schemas.microsoft.com/office/drawing/2014/main" id="{00000000-0008-0000-0B00-000053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84" name="Shape 5271">
                  <a:extLst>
                    <a:ext uri="{FF2B5EF4-FFF2-40B4-BE49-F238E27FC236}">
                      <a16:creationId xmlns:a16="http://schemas.microsoft.com/office/drawing/2014/main" id="{00000000-0008-0000-0B00-000054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85" name="Shape 5272">
                  <a:extLst>
                    <a:ext uri="{FF2B5EF4-FFF2-40B4-BE49-F238E27FC236}">
                      <a16:creationId xmlns:a16="http://schemas.microsoft.com/office/drawing/2014/main" id="{00000000-0008-0000-0B00-000055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86" name="Shape 5273">
                  <a:extLst>
                    <a:ext uri="{FF2B5EF4-FFF2-40B4-BE49-F238E27FC236}">
                      <a16:creationId xmlns:a16="http://schemas.microsoft.com/office/drawing/2014/main" id="{00000000-0008-0000-0B00-000056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487" name="Shape 2">
          <a:extLst>
            <a:ext uri="{FF2B5EF4-FFF2-40B4-BE49-F238E27FC236}">
              <a16:creationId xmlns:a16="http://schemas.microsoft.com/office/drawing/2014/main" id="{00000000-0008-0000-0B00-00005719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6488" name="Shape 5274">
            <a:extLst>
              <a:ext uri="{FF2B5EF4-FFF2-40B4-BE49-F238E27FC236}">
                <a16:creationId xmlns:a16="http://schemas.microsoft.com/office/drawing/2014/main" id="{00000000-0008-0000-0B00-0000581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489" name="Shape 6">
              <a:extLst>
                <a:ext uri="{FF2B5EF4-FFF2-40B4-BE49-F238E27FC236}">
                  <a16:creationId xmlns:a16="http://schemas.microsoft.com/office/drawing/2014/main" id="{00000000-0008-0000-0B00-000059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490" name="Shape 5275">
              <a:extLst>
                <a:ext uri="{FF2B5EF4-FFF2-40B4-BE49-F238E27FC236}">
                  <a16:creationId xmlns:a16="http://schemas.microsoft.com/office/drawing/2014/main" id="{00000000-0008-0000-0B00-00005A1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491" name="Shape 5276">
                <a:extLst>
                  <a:ext uri="{FF2B5EF4-FFF2-40B4-BE49-F238E27FC236}">
                    <a16:creationId xmlns:a16="http://schemas.microsoft.com/office/drawing/2014/main" id="{00000000-0008-0000-0B00-00005B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492" name="Shape 5277">
                <a:extLst>
                  <a:ext uri="{FF2B5EF4-FFF2-40B4-BE49-F238E27FC236}">
                    <a16:creationId xmlns:a16="http://schemas.microsoft.com/office/drawing/2014/main" id="{00000000-0008-0000-0B00-00005C1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493" name="Shape 5278">
                  <a:extLst>
                    <a:ext uri="{FF2B5EF4-FFF2-40B4-BE49-F238E27FC236}">
                      <a16:creationId xmlns:a16="http://schemas.microsoft.com/office/drawing/2014/main" id="{00000000-0008-0000-0B00-00005D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494" name="Shape 5279">
                  <a:extLst>
                    <a:ext uri="{FF2B5EF4-FFF2-40B4-BE49-F238E27FC236}">
                      <a16:creationId xmlns:a16="http://schemas.microsoft.com/office/drawing/2014/main" id="{00000000-0008-0000-0B00-00005E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95" name="Shape 5280">
                  <a:extLst>
                    <a:ext uri="{FF2B5EF4-FFF2-40B4-BE49-F238E27FC236}">
                      <a16:creationId xmlns:a16="http://schemas.microsoft.com/office/drawing/2014/main" id="{00000000-0008-0000-0B00-00005F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96" name="Shape 5281">
                  <a:extLst>
                    <a:ext uri="{FF2B5EF4-FFF2-40B4-BE49-F238E27FC236}">
                      <a16:creationId xmlns:a16="http://schemas.microsoft.com/office/drawing/2014/main" id="{00000000-0008-0000-0B00-000060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97" name="Shape 5282">
                  <a:extLst>
                    <a:ext uri="{FF2B5EF4-FFF2-40B4-BE49-F238E27FC236}">
                      <a16:creationId xmlns:a16="http://schemas.microsoft.com/office/drawing/2014/main" id="{00000000-0008-0000-0B00-000061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98" name="Shape 5283">
                  <a:extLst>
                    <a:ext uri="{FF2B5EF4-FFF2-40B4-BE49-F238E27FC236}">
                      <a16:creationId xmlns:a16="http://schemas.microsoft.com/office/drawing/2014/main" id="{00000000-0008-0000-0B00-000062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99" name="Shape 5284">
                  <a:extLst>
                    <a:ext uri="{FF2B5EF4-FFF2-40B4-BE49-F238E27FC236}">
                      <a16:creationId xmlns:a16="http://schemas.microsoft.com/office/drawing/2014/main" id="{00000000-0008-0000-0B00-000063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500" name="Shape 2">
          <a:extLst>
            <a:ext uri="{FF2B5EF4-FFF2-40B4-BE49-F238E27FC236}">
              <a16:creationId xmlns:a16="http://schemas.microsoft.com/office/drawing/2014/main" id="{00000000-0008-0000-0B00-00006419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6501" name="Shape 5285">
            <a:extLst>
              <a:ext uri="{FF2B5EF4-FFF2-40B4-BE49-F238E27FC236}">
                <a16:creationId xmlns:a16="http://schemas.microsoft.com/office/drawing/2014/main" id="{00000000-0008-0000-0B00-0000651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502" name="Shape 6">
              <a:extLst>
                <a:ext uri="{FF2B5EF4-FFF2-40B4-BE49-F238E27FC236}">
                  <a16:creationId xmlns:a16="http://schemas.microsoft.com/office/drawing/2014/main" id="{00000000-0008-0000-0B00-000066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503" name="Shape 5286">
              <a:extLst>
                <a:ext uri="{FF2B5EF4-FFF2-40B4-BE49-F238E27FC236}">
                  <a16:creationId xmlns:a16="http://schemas.microsoft.com/office/drawing/2014/main" id="{00000000-0008-0000-0B00-0000671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504" name="Shape 5287">
                <a:extLst>
                  <a:ext uri="{FF2B5EF4-FFF2-40B4-BE49-F238E27FC236}">
                    <a16:creationId xmlns:a16="http://schemas.microsoft.com/office/drawing/2014/main" id="{00000000-0008-0000-0B00-000068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505" name="Shape 5288">
                <a:extLst>
                  <a:ext uri="{FF2B5EF4-FFF2-40B4-BE49-F238E27FC236}">
                    <a16:creationId xmlns:a16="http://schemas.microsoft.com/office/drawing/2014/main" id="{00000000-0008-0000-0B00-0000691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506" name="Shape 5289">
                  <a:extLst>
                    <a:ext uri="{FF2B5EF4-FFF2-40B4-BE49-F238E27FC236}">
                      <a16:creationId xmlns:a16="http://schemas.microsoft.com/office/drawing/2014/main" id="{00000000-0008-0000-0B00-00006A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507" name="Shape 5290">
                  <a:extLst>
                    <a:ext uri="{FF2B5EF4-FFF2-40B4-BE49-F238E27FC236}">
                      <a16:creationId xmlns:a16="http://schemas.microsoft.com/office/drawing/2014/main" id="{00000000-0008-0000-0B00-00006B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08" name="Shape 5291">
                  <a:extLst>
                    <a:ext uri="{FF2B5EF4-FFF2-40B4-BE49-F238E27FC236}">
                      <a16:creationId xmlns:a16="http://schemas.microsoft.com/office/drawing/2014/main" id="{00000000-0008-0000-0B00-00006C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09" name="Shape 5292">
                  <a:extLst>
                    <a:ext uri="{FF2B5EF4-FFF2-40B4-BE49-F238E27FC236}">
                      <a16:creationId xmlns:a16="http://schemas.microsoft.com/office/drawing/2014/main" id="{00000000-0008-0000-0B00-00006D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10" name="Shape 5293">
                  <a:extLst>
                    <a:ext uri="{FF2B5EF4-FFF2-40B4-BE49-F238E27FC236}">
                      <a16:creationId xmlns:a16="http://schemas.microsoft.com/office/drawing/2014/main" id="{00000000-0008-0000-0B00-00006E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11" name="Shape 5294">
                  <a:extLst>
                    <a:ext uri="{FF2B5EF4-FFF2-40B4-BE49-F238E27FC236}">
                      <a16:creationId xmlns:a16="http://schemas.microsoft.com/office/drawing/2014/main" id="{00000000-0008-0000-0B00-00006F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12" name="Shape 5295">
                  <a:extLst>
                    <a:ext uri="{FF2B5EF4-FFF2-40B4-BE49-F238E27FC236}">
                      <a16:creationId xmlns:a16="http://schemas.microsoft.com/office/drawing/2014/main" id="{00000000-0008-0000-0B00-000070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513" name="Shape 2">
          <a:extLst>
            <a:ext uri="{FF2B5EF4-FFF2-40B4-BE49-F238E27FC236}">
              <a16:creationId xmlns:a16="http://schemas.microsoft.com/office/drawing/2014/main" id="{00000000-0008-0000-0B00-00007119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6514" name="Shape 5296">
            <a:extLst>
              <a:ext uri="{FF2B5EF4-FFF2-40B4-BE49-F238E27FC236}">
                <a16:creationId xmlns:a16="http://schemas.microsoft.com/office/drawing/2014/main" id="{00000000-0008-0000-0B00-0000721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515" name="Shape 6">
              <a:extLst>
                <a:ext uri="{FF2B5EF4-FFF2-40B4-BE49-F238E27FC236}">
                  <a16:creationId xmlns:a16="http://schemas.microsoft.com/office/drawing/2014/main" id="{00000000-0008-0000-0B00-000073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516" name="Shape 5297">
              <a:extLst>
                <a:ext uri="{FF2B5EF4-FFF2-40B4-BE49-F238E27FC236}">
                  <a16:creationId xmlns:a16="http://schemas.microsoft.com/office/drawing/2014/main" id="{00000000-0008-0000-0B00-0000741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517" name="Shape 5298">
                <a:extLst>
                  <a:ext uri="{FF2B5EF4-FFF2-40B4-BE49-F238E27FC236}">
                    <a16:creationId xmlns:a16="http://schemas.microsoft.com/office/drawing/2014/main" id="{00000000-0008-0000-0B00-000075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518" name="Shape 5299">
                <a:extLst>
                  <a:ext uri="{FF2B5EF4-FFF2-40B4-BE49-F238E27FC236}">
                    <a16:creationId xmlns:a16="http://schemas.microsoft.com/office/drawing/2014/main" id="{00000000-0008-0000-0B00-0000761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519" name="Shape 5300">
                  <a:extLst>
                    <a:ext uri="{FF2B5EF4-FFF2-40B4-BE49-F238E27FC236}">
                      <a16:creationId xmlns:a16="http://schemas.microsoft.com/office/drawing/2014/main" id="{00000000-0008-0000-0B00-000077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520" name="Shape 5301">
                  <a:extLst>
                    <a:ext uri="{FF2B5EF4-FFF2-40B4-BE49-F238E27FC236}">
                      <a16:creationId xmlns:a16="http://schemas.microsoft.com/office/drawing/2014/main" id="{00000000-0008-0000-0B00-000078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21" name="Shape 5302">
                  <a:extLst>
                    <a:ext uri="{FF2B5EF4-FFF2-40B4-BE49-F238E27FC236}">
                      <a16:creationId xmlns:a16="http://schemas.microsoft.com/office/drawing/2014/main" id="{00000000-0008-0000-0B00-000079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22" name="Shape 5303">
                  <a:extLst>
                    <a:ext uri="{FF2B5EF4-FFF2-40B4-BE49-F238E27FC236}">
                      <a16:creationId xmlns:a16="http://schemas.microsoft.com/office/drawing/2014/main" id="{00000000-0008-0000-0B00-00007A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23" name="Shape 5304">
                  <a:extLst>
                    <a:ext uri="{FF2B5EF4-FFF2-40B4-BE49-F238E27FC236}">
                      <a16:creationId xmlns:a16="http://schemas.microsoft.com/office/drawing/2014/main" id="{00000000-0008-0000-0B00-00007B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24" name="Shape 5305">
                  <a:extLst>
                    <a:ext uri="{FF2B5EF4-FFF2-40B4-BE49-F238E27FC236}">
                      <a16:creationId xmlns:a16="http://schemas.microsoft.com/office/drawing/2014/main" id="{00000000-0008-0000-0B00-00007C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25" name="Shape 5306">
                  <a:extLst>
                    <a:ext uri="{FF2B5EF4-FFF2-40B4-BE49-F238E27FC236}">
                      <a16:creationId xmlns:a16="http://schemas.microsoft.com/office/drawing/2014/main" id="{00000000-0008-0000-0B00-00007D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526" name="Shape 2">
          <a:extLst>
            <a:ext uri="{FF2B5EF4-FFF2-40B4-BE49-F238E27FC236}">
              <a16:creationId xmlns:a16="http://schemas.microsoft.com/office/drawing/2014/main" id="{00000000-0008-0000-0B00-00007E19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6527" name="Shape 5307">
            <a:extLst>
              <a:ext uri="{FF2B5EF4-FFF2-40B4-BE49-F238E27FC236}">
                <a16:creationId xmlns:a16="http://schemas.microsoft.com/office/drawing/2014/main" id="{00000000-0008-0000-0B00-00007F1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528" name="Shape 6">
              <a:extLst>
                <a:ext uri="{FF2B5EF4-FFF2-40B4-BE49-F238E27FC236}">
                  <a16:creationId xmlns:a16="http://schemas.microsoft.com/office/drawing/2014/main" id="{00000000-0008-0000-0B00-000080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529" name="Shape 5308">
              <a:extLst>
                <a:ext uri="{FF2B5EF4-FFF2-40B4-BE49-F238E27FC236}">
                  <a16:creationId xmlns:a16="http://schemas.microsoft.com/office/drawing/2014/main" id="{00000000-0008-0000-0B00-0000811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530" name="Shape 5309">
                <a:extLst>
                  <a:ext uri="{FF2B5EF4-FFF2-40B4-BE49-F238E27FC236}">
                    <a16:creationId xmlns:a16="http://schemas.microsoft.com/office/drawing/2014/main" id="{00000000-0008-0000-0B00-000082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531" name="Shape 5310">
                <a:extLst>
                  <a:ext uri="{FF2B5EF4-FFF2-40B4-BE49-F238E27FC236}">
                    <a16:creationId xmlns:a16="http://schemas.microsoft.com/office/drawing/2014/main" id="{00000000-0008-0000-0B00-0000831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532" name="Shape 5311">
                  <a:extLst>
                    <a:ext uri="{FF2B5EF4-FFF2-40B4-BE49-F238E27FC236}">
                      <a16:creationId xmlns:a16="http://schemas.microsoft.com/office/drawing/2014/main" id="{00000000-0008-0000-0B00-000084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533" name="Shape 5312">
                  <a:extLst>
                    <a:ext uri="{FF2B5EF4-FFF2-40B4-BE49-F238E27FC236}">
                      <a16:creationId xmlns:a16="http://schemas.microsoft.com/office/drawing/2014/main" id="{00000000-0008-0000-0B00-000085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34" name="Shape 5313">
                  <a:extLst>
                    <a:ext uri="{FF2B5EF4-FFF2-40B4-BE49-F238E27FC236}">
                      <a16:creationId xmlns:a16="http://schemas.microsoft.com/office/drawing/2014/main" id="{00000000-0008-0000-0B00-000086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35" name="Shape 5314">
                  <a:extLst>
                    <a:ext uri="{FF2B5EF4-FFF2-40B4-BE49-F238E27FC236}">
                      <a16:creationId xmlns:a16="http://schemas.microsoft.com/office/drawing/2014/main" id="{00000000-0008-0000-0B00-000087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36" name="Shape 5315">
                  <a:extLst>
                    <a:ext uri="{FF2B5EF4-FFF2-40B4-BE49-F238E27FC236}">
                      <a16:creationId xmlns:a16="http://schemas.microsoft.com/office/drawing/2014/main" id="{00000000-0008-0000-0B00-000088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37" name="Shape 5316">
                  <a:extLst>
                    <a:ext uri="{FF2B5EF4-FFF2-40B4-BE49-F238E27FC236}">
                      <a16:creationId xmlns:a16="http://schemas.microsoft.com/office/drawing/2014/main" id="{00000000-0008-0000-0B00-000089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38" name="Shape 5317">
                  <a:extLst>
                    <a:ext uri="{FF2B5EF4-FFF2-40B4-BE49-F238E27FC236}">
                      <a16:creationId xmlns:a16="http://schemas.microsoft.com/office/drawing/2014/main" id="{00000000-0008-0000-0B00-00008A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539" name="Shape 2">
          <a:extLst>
            <a:ext uri="{FF2B5EF4-FFF2-40B4-BE49-F238E27FC236}">
              <a16:creationId xmlns:a16="http://schemas.microsoft.com/office/drawing/2014/main" id="{00000000-0008-0000-0B00-00008B19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6540" name="Shape 5318">
            <a:extLst>
              <a:ext uri="{FF2B5EF4-FFF2-40B4-BE49-F238E27FC236}">
                <a16:creationId xmlns:a16="http://schemas.microsoft.com/office/drawing/2014/main" id="{00000000-0008-0000-0B00-00008C1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541" name="Shape 6">
              <a:extLst>
                <a:ext uri="{FF2B5EF4-FFF2-40B4-BE49-F238E27FC236}">
                  <a16:creationId xmlns:a16="http://schemas.microsoft.com/office/drawing/2014/main" id="{00000000-0008-0000-0B00-00008D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542" name="Shape 5319">
              <a:extLst>
                <a:ext uri="{FF2B5EF4-FFF2-40B4-BE49-F238E27FC236}">
                  <a16:creationId xmlns:a16="http://schemas.microsoft.com/office/drawing/2014/main" id="{00000000-0008-0000-0B00-00008E1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543" name="Shape 5320">
                <a:extLst>
                  <a:ext uri="{FF2B5EF4-FFF2-40B4-BE49-F238E27FC236}">
                    <a16:creationId xmlns:a16="http://schemas.microsoft.com/office/drawing/2014/main" id="{00000000-0008-0000-0B00-00008F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544" name="Shape 5321">
                <a:extLst>
                  <a:ext uri="{FF2B5EF4-FFF2-40B4-BE49-F238E27FC236}">
                    <a16:creationId xmlns:a16="http://schemas.microsoft.com/office/drawing/2014/main" id="{00000000-0008-0000-0B00-0000901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545" name="Shape 5322">
                  <a:extLst>
                    <a:ext uri="{FF2B5EF4-FFF2-40B4-BE49-F238E27FC236}">
                      <a16:creationId xmlns:a16="http://schemas.microsoft.com/office/drawing/2014/main" id="{00000000-0008-0000-0B00-000091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546" name="Shape 5323">
                  <a:extLst>
                    <a:ext uri="{FF2B5EF4-FFF2-40B4-BE49-F238E27FC236}">
                      <a16:creationId xmlns:a16="http://schemas.microsoft.com/office/drawing/2014/main" id="{00000000-0008-0000-0B00-000092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47" name="Shape 5324">
                  <a:extLst>
                    <a:ext uri="{FF2B5EF4-FFF2-40B4-BE49-F238E27FC236}">
                      <a16:creationId xmlns:a16="http://schemas.microsoft.com/office/drawing/2014/main" id="{00000000-0008-0000-0B00-000093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48" name="Shape 5325">
                  <a:extLst>
                    <a:ext uri="{FF2B5EF4-FFF2-40B4-BE49-F238E27FC236}">
                      <a16:creationId xmlns:a16="http://schemas.microsoft.com/office/drawing/2014/main" id="{00000000-0008-0000-0B00-000094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49" name="Shape 5326">
                  <a:extLst>
                    <a:ext uri="{FF2B5EF4-FFF2-40B4-BE49-F238E27FC236}">
                      <a16:creationId xmlns:a16="http://schemas.microsoft.com/office/drawing/2014/main" id="{00000000-0008-0000-0B00-000095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50" name="Shape 5327">
                  <a:extLst>
                    <a:ext uri="{FF2B5EF4-FFF2-40B4-BE49-F238E27FC236}">
                      <a16:creationId xmlns:a16="http://schemas.microsoft.com/office/drawing/2014/main" id="{00000000-0008-0000-0B00-000096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51" name="Shape 5328">
                  <a:extLst>
                    <a:ext uri="{FF2B5EF4-FFF2-40B4-BE49-F238E27FC236}">
                      <a16:creationId xmlns:a16="http://schemas.microsoft.com/office/drawing/2014/main" id="{00000000-0008-0000-0B00-000097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552" name="Shape 2">
          <a:extLst>
            <a:ext uri="{FF2B5EF4-FFF2-40B4-BE49-F238E27FC236}">
              <a16:creationId xmlns:a16="http://schemas.microsoft.com/office/drawing/2014/main" id="{00000000-0008-0000-0B00-00009819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6553" name="Shape 5329">
            <a:extLst>
              <a:ext uri="{FF2B5EF4-FFF2-40B4-BE49-F238E27FC236}">
                <a16:creationId xmlns:a16="http://schemas.microsoft.com/office/drawing/2014/main" id="{00000000-0008-0000-0B00-0000991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554" name="Shape 6">
              <a:extLst>
                <a:ext uri="{FF2B5EF4-FFF2-40B4-BE49-F238E27FC236}">
                  <a16:creationId xmlns:a16="http://schemas.microsoft.com/office/drawing/2014/main" id="{00000000-0008-0000-0B00-00009A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555" name="Shape 5330">
              <a:extLst>
                <a:ext uri="{FF2B5EF4-FFF2-40B4-BE49-F238E27FC236}">
                  <a16:creationId xmlns:a16="http://schemas.microsoft.com/office/drawing/2014/main" id="{00000000-0008-0000-0B00-00009B1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556" name="Shape 5331">
                <a:extLst>
                  <a:ext uri="{FF2B5EF4-FFF2-40B4-BE49-F238E27FC236}">
                    <a16:creationId xmlns:a16="http://schemas.microsoft.com/office/drawing/2014/main" id="{00000000-0008-0000-0B00-00009C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557" name="Shape 5332">
                <a:extLst>
                  <a:ext uri="{FF2B5EF4-FFF2-40B4-BE49-F238E27FC236}">
                    <a16:creationId xmlns:a16="http://schemas.microsoft.com/office/drawing/2014/main" id="{00000000-0008-0000-0B00-00009D1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558" name="Shape 5333">
                  <a:extLst>
                    <a:ext uri="{FF2B5EF4-FFF2-40B4-BE49-F238E27FC236}">
                      <a16:creationId xmlns:a16="http://schemas.microsoft.com/office/drawing/2014/main" id="{00000000-0008-0000-0B00-00009E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559" name="Shape 5334">
                  <a:extLst>
                    <a:ext uri="{FF2B5EF4-FFF2-40B4-BE49-F238E27FC236}">
                      <a16:creationId xmlns:a16="http://schemas.microsoft.com/office/drawing/2014/main" id="{00000000-0008-0000-0B00-00009F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60" name="Shape 5335">
                  <a:extLst>
                    <a:ext uri="{FF2B5EF4-FFF2-40B4-BE49-F238E27FC236}">
                      <a16:creationId xmlns:a16="http://schemas.microsoft.com/office/drawing/2014/main" id="{00000000-0008-0000-0B00-0000A0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61" name="Shape 5336">
                  <a:extLst>
                    <a:ext uri="{FF2B5EF4-FFF2-40B4-BE49-F238E27FC236}">
                      <a16:creationId xmlns:a16="http://schemas.microsoft.com/office/drawing/2014/main" id="{00000000-0008-0000-0B00-0000A1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62" name="Shape 5337">
                  <a:extLst>
                    <a:ext uri="{FF2B5EF4-FFF2-40B4-BE49-F238E27FC236}">
                      <a16:creationId xmlns:a16="http://schemas.microsoft.com/office/drawing/2014/main" id="{00000000-0008-0000-0B00-0000A2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63" name="Shape 5338">
                  <a:extLst>
                    <a:ext uri="{FF2B5EF4-FFF2-40B4-BE49-F238E27FC236}">
                      <a16:creationId xmlns:a16="http://schemas.microsoft.com/office/drawing/2014/main" id="{00000000-0008-0000-0B00-0000A3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64" name="Shape 5339">
                  <a:extLst>
                    <a:ext uri="{FF2B5EF4-FFF2-40B4-BE49-F238E27FC236}">
                      <a16:creationId xmlns:a16="http://schemas.microsoft.com/office/drawing/2014/main" id="{00000000-0008-0000-0B00-0000A4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565" name="Shape 2">
          <a:extLst>
            <a:ext uri="{FF2B5EF4-FFF2-40B4-BE49-F238E27FC236}">
              <a16:creationId xmlns:a16="http://schemas.microsoft.com/office/drawing/2014/main" id="{00000000-0008-0000-0B00-0000A519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6566" name="Shape 5340">
            <a:extLst>
              <a:ext uri="{FF2B5EF4-FFF2-40B4-BE49-F238E27FC236}">
                <a16:creationId xmlns:a16="http://schemas.microsoft.com/office/drawing/2014/main" id="{00000000-0008-0000-0B00-0000A61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567" name="Shape 6">
              <a:extLst>
                <a:ext uri="{FF2B5EF4-FFF2-40B4-BE49-F238E27FC236}">
                  <a16:creationId xmlns:a16="http://schemas.microsoft.com/office/drawing/2014/main" id="{00000000-0008-0000-0B00-0000A7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568" name="Shape 5341">
              <a:extLst>
                <a:ext uri="{FF2B5EF4-FFF2-40B4-BE49-F238E27FC236}">
                  <a16:creationId xmlns:a16="http://schemas.microsoft.com/office/drawing/2014/main" id="{00000000-0008-0000-0B00-0000A81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569" name="Shape 5342">
                <a:extLst>
                  <a:ext uri="{FF2B5EF4-FFF2-40B4-BE49-F238E27FC236}">
                    <a16:creationId xmlns:a16="http://schemas.microsoft.com/office/drawing/2014/main" id="{00000000-0008-0000-0B00-0000A9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570" name="Shape 5343">
                <a:extLst>
                  <a:ext uri="{FF2B5EF4-FFF2-40B4-BE49-F238E27FC236}">
                    <a16:creationId xmlns:a16="http://schemas.microsoft.com/office/drawing/2014/main" id="{00000000-0008-0000-0B00-0000AA1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571" name="Shape 5344">
                  <a:extLst>
                    <a:ext uri="{FF2B5EF4-FFF2-40B4-BE49-F238E27FC236}">
                      <a16:creationId xmlns:a16="http://schemas.microsoft.com/office/drawing/2014/main" id="{00000000-0008-0000-0B00-0000AB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572" name="Shape 5345">
                  <a:extLst>
                    <a:ext uri="{FF2B5EF4-FFF2-40B4-BE49-F238E27FC236}">
                      <a16:creationId xmlns:a16="http://schemas.microsoft.com/office/drawing/2014/main" id="{00000000-0008-0000-0B00-0000AC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73" name="Shape 5346">
                  <a:extLst>
                    <a:ext uri="{FF2B5EF4-FFF2-40B4-BE49-F238E27FC236}">
                      <a16:creationId xmlns:a16="http://schemas.microsoft.com/office/drawing/2014/main" id="{00000000-0008-0000-0B00-0000AD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74" name="Shape 5347">
                  <a:extLst>
                    <a:ext uri="{FF2B5EF4-FFF2-40B4-BE49-F238E27FC236}">
                      <a16:creationId xmlns:a16="http://schemas.microsoft.com/office/drawing/2014/main" id="{00000000-0008-0000-0B00-0000AE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75" name="Shape 5348">
                  <a:extLst>
                    <a:ext uri="{FF2B5EF4-FFF2-40B4-BE49-F238E27FC236}">
                      <a16:creationId xmlns:a16="http://schemas.microsoft.com/office/drawing/2014/main" id="{00000000-0008-0000-0B00-0000AF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76" name="Shape 5349">
                  <a:extLst>
                    <a:ext uri="{FF2B5EF4-FFF2-40B4-BE49-F238E27FC236}">
                      <a16:creationId xmlns:a16="http://schemas.microsoft.com/office/drawing/2014/main" id="{00000000-0008-0000-0B00-0000B0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77" name="Shape 5350">
                  <a:extLst>
                    <a:ext uri="{FF2B5EF4-FFF2-40B4-BE49-F238E27FC236}">
                      <a16:creationId xmlns:a16="http://schemas.microsoft.com/office/drawing/2014/main" id="{00000000-0008-0000-0B00-0000B1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578" name="Shape 2">
          <a:extLst>
            <a:ext uri="{FF2B5EF4-FFF2-40B4-BE49-F238E27FC236}">
              <a16:creationId xmlns:a16="http://schemas.microsoft.com/office/drawing/2014/main" id="{00000000-0008-0000-0B00-0000B219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6579" name="Shape 5351">
            <a:extLst>
              <a:ext uri="{FF2B5EF4-FFF2-40B4-BE49-F238E27FC236}">
                <a16:creationId xmlns:a16="http://schemas.microsoft.com/office/drawing/2014/main" id="{00000000-0008-0000-0B00-0000B31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580" name="Shape 6">
              <a:extLst>
                <a:ext uri="{FF2B5EF4-FFF2-40B4-BE49-F238E27FC236}">
                  <a16:creationId xmlns:a16="http://schemas.microsoft.com/office/drawing/2014/main" id="{00000000-0008-0000-0B00-0000B4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581" name="Shape 5352">
              <a:extLst>
                <a:ext uri="{FF2B5EF4-FFF2-40B4-BE49-F238E27FC236}">
                  <a16:creationId xmlns:a16="http://schemas.microsoft.com/office/drawing/2014/main" id="{00000000-0008-0000-0B00-0000B51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582" name="Shape 5353">
                <a:extLst>
                  <a:ext uri="{FF2B5EF4-FFF2-40B4-BE49-F238E27FC236}">
                    <a16:creationId xmlns:a16="http://schemas.microsoft.com/office/drawing/2014/main" id="{00000000-0008-0000-0B00-0000B6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583" name="Shape 5354">
                <a:extLst>
                  <a:ext uri="{FF2B5EF4-FFF2-40B4-BE49-F238E27FC236}">
                    <a16:creationId xmlns:a16="http://schemas.microsoft.com/office/drawing/2014/main" id="{00000000-0008-0000-0B00-0000B71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584" name="Shape 5355">
                  <a:extLst>
                    <a:ext uri="{FF2B5EF4-FFF2-40B4-BE49-F238E27FC236}">
                      <a16:creationId xmlns:a16="http://schemas.microsoft.com/office/drawing/2014/main" id="{00000000-0008-0000-0B00-0000B8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585" name="Shape 5356">
                  <a:extLst>
                    <a:ext uri="{FF2B5EF4-FFF2-40B4-BE49-F238E27FC236}">
                      <a16:creationId xmlns:a16="http://schemas.microsoft.com/office/drawing/2014/main" id="{00000000-0008-0000-0B00-0000B9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86" name="Shape 5357">
                  <a:extLst>
                    <a:ext uri="{FF2B5EF4-FFF2-40B4-BE49-F238E27FC236}">
                      <a16:creationId xmlns:a16="http://schemas.microsoft.com/office/drawing/2014/main" id="{00000000-0008-0000-0B00-0000BA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87" name="Shape 5358">
                  <a:extLst>
                    <a:ext uri="{FF2B5EF4-FFF2-40B4-BE49-F238E27FC236}">
                      <a16:creationId xmlns:a16="http://schemas.microsoft.com/office/drawing/2014/main" id="{00000000-0008-0000-0B00-0000BB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88" name="Shape 5359">
                  <a:extLst>
                    <a:ext uri="{FF2B5EF4-FFF2-40B4-BE49-F238E27FC236}">
                      <a16:creationId xmlns:a16="http://schemas.microsoft.com/office/drawing/2014/main" id="{00000000-0008-0000-0B00-0000BC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89" name="Shape 5360">
                  <a:extLst>
                    <a:ext uri="{FF2B5EF4-FFF2-40B4-BE49-F238E27FC236}">
                      <a16:creationId xmlns:a16="http://schemas.microsoft.com/office/drawing/2014/main" id="{00000000-0008-0000-0B00-0000BD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90" name="Shape 5361">
                  <a:extLst>
                    <a:ext uri="{FF2B5EF4-FFF2-40B4-BE49-F238E27FC236}">
                      <a16:creationId xmlns:a16="http://schemas.microsoft.com/office/drawing/2014/main" id="{00000000-0008-0000-0B00-0000BE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591" name="Shape 2">
          <a:extLst>
            <a:ext uri="{FF2B5EF4-FFF2-40B4-BE49-F238E27FC236}">
              <a16:creationId xmlns:a16="http://schemas.microsoft.com/office/drawing/2014/main" id="{00000000-0008-0000-0B00-0000BF19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6592" name="Shape 5362">
            <a:extLst>
              <a:ext uri="{FF2B5EF4-FFF2-40B4-BE49-F238E27FC236}">
                <a16:creationId xmlns:a16="http://schemas.microsoft.com/office/drawing/2014/main" id="{00000000-0008-0000-0B00-0000C01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593" name="Shape 6">
              <a:extLst>
                <a:ext uri="{FF2B5EF4-FFF2-40B4-BE49-F238E27FC236}">
                  <a16:creationId xmlns:a16="http://schemas.microsoft.com/office/drawing/2014/main" id="{00000000-0008-0000-0B00-0000C1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594" name="Shape 5363">
              <a:extLst>
                <a:ext uri="{FF2B5EF4-FFF2-40B4-BE49-F238E27FC236}">
                  <a16:creationId xmlns:a16="http://schemas.microsoft.com/office/drawing/2014/main" id="{00000000-0008-0000-0B00-0000C21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595" name="Shape 5364">
                <a:extLst>
                  <a:ext uri="{FF2B5EF4-FFF2-40B4-BE49-F238E27FC236}">
                    <a16:creationId xmlns:a16="http://schemas.microsoft.com/office/drawing/2014/main" id="{00000000-0008-0000-0B00-0000C3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596" name="Shape 5365">
                <a:extLst>
                  <a:ext uri="{FF2B5EF4-FFF2-40B4-BE49-F238E27FC236}">
                    <a16:creationId xmlns:a16="http://schemas.microsoft.com/office/drawing/2014/main" id="{00000000-0008-0000-0B00-0000C41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597" name="Shape 5366">
                  <a:extLst>
                    <a:ext uri="{FF2B5EF4-FFF2-40B4-BE49-F238E27FC236}">
                      <a16:creationId xmlns:a16="http://schemas.microsoft.com/office/drawing/2014/main" id="{00000000-0008-0000-0B00-0000C5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598" name="Shape 5367">
                  <a:extLst>
                    <a:ext uri="{FF2B5EF4-FFF2-40B4-BE49-F238E27FC236}">
                      <a16:creationId xmlns:a16="http://schemas.microsoft.com/office/drawing/2014/main" id="{00000000-0008-0000-0B00-0000C6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99" name="Shape 5368">
                  <a:extLst>
                    <a:ext uri="{FF2B5EF4-FFF2-40B4-BE49-F238E27FC236}">
                      <a16:creationId xmlns:a16="http://schemas.microsoft.com/office/drawing/2014/main" id="{00000000-0008-0000-0B00-0000C7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00" name="Shape 5369">
                  <a:extLst>
                    <a:ext uri="{FF2B5EF4-FFF2-40B4-BE49-F238E27FC236}">
                      <a16:creationId xmlns:a16="http://schemas.microsoft.com/office/drawing/2014/main" id="{00000000-0008-0000-0B00-0000C8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01" name="Shape 5370">
                  <a:extLst>
                    <a:ext uri="{FF2B5EF4-FFF2-40B4-BE49-F238E27FC236}">
                      <a16:creationId xmlns:a16="http://schemas.microsoft.com/office/drawing/2014/main" id="{00000000-0008-0000-0B00-0000C9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02" name="Shape 5371">
                  <a:extLst>
                    <a:ext uri="{FF2B5EF4-FFF2-40B4-BE49-F238E27FC236}">
                      <a16:creationId xmlns:a16="http://schemas.microsoft.com/office/drawing/2014/main" id="{00000000-0008-0000-0B00-0000CA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03" name="Shape 5372">
                  <a:extLst>
                    <a:ext uri="{FF2B5EF4-FFF2-40B4-BE49-F238E27FC236}">
                      <a16:creationId xmlns:a16="http://schemas.microsoft.com/office/drawing/2014/main" id="{00000000-0008-0000-0B00-0000CB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604" name="Shape 2">
          <a:extLst>
            <a:ext uri="{FF2B5EF4-FFF2-40B4-BE49-F238E27FC236}">
              <a16:creationId xmlns:a16="http://schemas.microsoft.com/office/drawing/2014/main" id="{00000000-0008-0000-0B00-0000CC19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6605" name="Shape 5373">
            <a:extLst>
              <a:ext uri="{FF2B5EF4-FFF2-40B4-BE49-F238E27FC236}">
                <a16:creationId xmlns:a16="http://schemas.microsoft.com/office/drawing/2014/main" id="{00000000-0008-0000-0B00-0000CD1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606" name="Shape 6">
              <a:extLst>
                <a:ext uri="{FF2B5EF4-FFF2-40B4-BE49-F238E27FC236}">
                  <a16:creationId xmlns:a16="http://schemas.microsoft.com/office/drawing/2014/main" id="{00000000-0008-0000-0B00-0000CE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07" name="Shape 5374">
              <a:extLst>
                <a:ext uri="{FF2B5EF4-FFF2-40B4-BE49-F238E27FC236}">
                  <a16:creationId xmlns:a16="http://schemas.microsoft.com/office/drawing/2014/main" id="{00000000-0008-0000-0B00-0000CF1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608" name="Shape 5375">
                <a:extLst>
                  <a:ext uri="{FF2B5EF4-FFF2-40B4-BE49-F238E27FC236}">
                    <a16:creationId xmlns:a16="http://schemas.microsoft.com/office/drawing/2014/main" id="{00000000-0008-0000-0B00-0000D0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609" name="Shape 5376">
                <a:extLst>
                  <a:ext uri="{FF2B5EF4-FFF2-40B4-BE49-F238E27FC236}">
                    <a16:creationId xmlns:a16="http://schemas.microsoft.com/office/drawing/2014/main" id="{00000000-0008-0000-0B00-0000D11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610" name="Shape 5377">
                  <a:extLst>
                    <a:ext uri="{FF2B5EF4-FFF2-40B4-BE49-F238E27FC236}">
                      <a16:creationId xmlns:a16="http://schemas.microsoft.com/office/drawing/2014/main" id="{00000000-0008-0000-0B00-0000D2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611" name="Shape 5378">
                  <a:extLst>
                    <a:ext uri="{FF2B5EF4-FFF2-40B4-BE49-F238E27FC236}">
                      <a16:creationId xmlns:a16="http://schemas.microsoft.com/office/drawing/2014/main" id="{00000000-0008-0000-0B00-0000D3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12" name="Shape 5379">
                  <a:extLst>
                    <a:ext uri="{FF2B5EF4-FFF2-40B4-BE49-F238E27FC236}">
                      <a16:creationId xmlns:a16="http://schemas.microsoft.com/office/drawing/2014/main" id="{00000000-0008-0000-0B00-0000D4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13" name="Shape 5380">
                  <a:extLst>
                    <a:ext uri="{FF2B5EF4-FFF2-40B4-BE49-F238E27FC236}">
                      <a16:creationId xmlns:a16="http://schemas.microsoft.com/office/drawing/2014/main" id="{00000000-0008-0000-0B00-0000D5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14" name="Shape 5381">
                  <a:extLst>
                    <a:ext uri="{FF2B5EF4-FFF2-40B4-BE49-F238E27FC236}">
                      <a16:creationId xmlns:a16="http://schemas.microsoft.com/office/drawing/2014/main" id="{00000000-0008-0000-0B00-0000D6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15" name="Shape 5382">
                  <a:extLst>
                    <a:ext uri="{FF2B5EF4-FFF2-40B4-BE49-F238E27FC236}">
                      <a16:creationId xmlns:a16="http://schemas.microsoft.com/office/drawing/2014/main" id="{00000000-0008-0000-0B00-0000D7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16" name="Shape 5383">
                  <a:extLst>
                    <a:ext uri="{FF2B5EF4-FFF2-40B4-BE49-F238E27FC236}">
                      <a16:creationId xmlns:a16="http://schemas.microsoft.com/office/drawing/2014/main" id="{00000000-0008-0000-0B00-0000D8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617" name="Shape 2">
          <a:extLst>
            <a:ext uri="{FF2B5EF4-FFF2-40B4-BE49-F238E27FC236}">
              <a16:creationId xmlns:a16="http://schemas.microsoft.com/office/drawing/2014/main" id="{00000000-0008-0000-0B00-0000D919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6618" name="Shape 5384">
            <a:extLst>
              <a:ext uri="{FF2B5EF4-FFF2-40B4-BE49-F238E27FC236}">
                <a16:creationId xmlns:a16="http://schemas.microsoft.com/office/drawing/2014/main" id="{00000000-0008-0000-0B00-0000DA1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619" name="Shape 6">
              <a:extLst>
                <a:ext uri="{FF2B5EF4-FFF2-40B4-BE49-F238E27FC236}">
                  <a16:creationId xmlns:a16="http://schemas.microsoft.com/office/drawing/2014/main" id="{00000000-0008-0000-0B00-0000DB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20" name="Shape 5385">
              <a:extLst>
                <a:ext uri="{FF2B5EF4-FFF2-40B4-BE49-F238E27FC236}">
                  <a16:creationId xmlns:a16="http://schemas.microsoft.com/office/drawing/2014/main" id="{00000000-0008-0000-0B00-0000DC1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621" name="Shape 5386">
                <a:extLst>
                  <a:ext uri="{FF2B5EF4-FFF2-40B4-BE49-F238E27FC236}">
                    <a16:creationId xmlns:a16="http://schemas.microsoft.com/office/drawing/2014/main" id="{00000000-0008-0000-0B00-0000DD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622" name="Shape 5387">
                <a:extLst>
                  <a:ext uri="{FF2B5EF4-FFF2-40B4-BE49-F238E27FC236}">
                    <a16:creationId xmlns:a16="http://schemas.microsoft.com/office/drawing/2014/main" id="{00000000-0008-0000-0B00-0000DE1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623" name="Shape 5388">
                  <a:extLst>
                    <a:ext uri="{FF2B5EF4-FFF2-40B4-BE49-F238E27FC236}">
                      <a16:creationId xmlns:a16="http://schemas.microsoft.com/office/drawing/2014/main" id="{00000000-0008-0000-0B00-0000DF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624" name="Shape 5389">
                  <a:extLst>
                    <a:ext uri="{FF2B5EF4-FFF2-40B4-BE49-F238E27FC236}">
                      <a16:creationId xmlns:a16="http://schemas.microsoft.com/office/drawing/2014/main" id="{00000000-0008-0000-0B00-0000E0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25" name="Shape 5390">
                  <a:extLst>
                    <a:ext uri="{FF2B5EF4-FFF2-40B4-BE49-F238E27FC236}">
                      <a16:creationId xmlns:a16="http://schemas.microsoft.com/office/drawing/2014/main" id="{00000000-0008-0000-0B00-0000E1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26" name="Shape 5391">
                  <a:extLst>
                    <a:ext uri="{FF2B5EF4-FFF2-40B4-BE49-F238E27FC236}">
                      <a16:creationId xmlns:a16="http://schemas.microsoft.com/office/drawing/2014/main" id="{00000000-0008-0000-0B00-0000E2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27" name="Shape 5392">
                  <a:extLst>
                    <a:ext uri="{FF2B5EF4-FFF2-40B4-BE49-F238E27FC236}">
                      <a16:creationId xmlns:a16="http://schemas.microsoft.com/office/drawing/2014/main" id="{00000000-0008-0000-0B00-0000E3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28" name="Shape 5393">
                  <a:extLst>
                    <a:ext uri="{FF2B5EF4-FFF2-40B4-BE49-F238E27FC236}">
                      <a16:creationId xmlns:a16="http://schemas.microsoft.com/office/drawing/2014/main" id="{00000000-0008-0000-0B00-0000E4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29" name="Shape 5394">
                  <a:extLst>
                    <a:ext uri="{FF2B5EF4-FFF2-40B4-BE49-F238E27FC236}">
                      <a16:creationId xmlns:a16="http://schemas.microsoft.com/office/drawing/2014/main" id="{00000000-0008-0000-0B00-0000E5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630" name="Shape 2">
          <a:extLst>
            <a:ext uri="{FF2B5EF4-FFF2-40B4-BE49-F238E27FC236}">
              <a16:creationId xmlns:a16="http://schemas.microsoft.com/office/drawing/2014/main" id="{00000000-0008-0000-0B00-0000E619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6631" name="Shape 5395">
            <a:extLst>
              <a:ext uri="{FF2B5EF4-FFF2-40B4-BE49-F238E27FC236}">
                <a16:creationId xmlns:a16="http://schemas.microsoft.com/office/drawing/2014/main" id="{00000000-0008-0000-0B00-0000E71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632" name="Shape 6">
              <a:extLst>
                <a:ext uri="{FF2B5EF4-FFF2-40B4-BE49-F238E27FC236}">
                  <a16:creationId xmlns:a16="http://schemas.microsoft.com/office/drawing/2014/main" id="{00000000-0008-0000-0B00-0000E8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33" name="Shape 5396">
              <a:extLst>
                <a:ext uri="{FF2B5EF4-FFF2-40B4-BE49-F238E27FC236}">
                  <a16:creationId xmlns:a16="http://schemas.microsoft.com/office/drawing/2014/main" id="{00000000-0008-0000-0B00-0000E91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634" name="Shape 5397">
                <a:extLst>
                  <a:ext uri="{FF2B5EF4-FFF2-40B4-BE49-F238E27FC236}">
                    <a16:creationId xmlns:a16="http://schemas.microsoft.com/office/drawing/2014/main" id="{00000000-0008-0000-0B00-0000EA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635" name="Shape 5398">
                <a:extLst>
                  <a:ext uri="{FF2B5EF4-FFF2-40B4-BE49-F238E27FC236}">
                    <a16:creationId xmlns:a16="http://schemas.microsoft.com/office/drawing/2014/main" id="{00000000-0008-0000-0B00-0000EB1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636" name="Shape 5399">
                  <a:extLst>
                    <a:ext uri="{FF2B5EF4-FFF2-40B4-BE49-F238E27FC236}">
                      <a16:creationId xmlns:a16="http://schemas.microsoft.com/office/drawing/2014/main" id="{00000000-0008-0000-0B00-0000EC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637" name="Shape 5400">
                  <a:extLst>
                    <a:ext uri="{FF2B5EF4-FFF2-40B4-BE49-F238E27FC236}">
                      <a16:creationId xmlns:a16="http://schemas.microsoft.com/office/drawing/2014/main" id="{00000000-0008-0000-0B00-0000ED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38" name="Shape 5401">
                  <a:extLst>
                    <a:ext uri="{FF2B5EF4-FFF2-40B4-BE49-F238E27FC236}">
                      <a16:creationId xmlns:a16="http://schemas.microsoft.com/office/drawing/2014/main" id="{00000000-0008-0000-0B00-0000EE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39" name="Shape 5402">
                  <a:extLst>
                    <a:ext uri="{FF2B5EF4-FFF2-40B4-BE49-F238E27FC236}">
                      <a16:creationId xmlns:a16="http://schemas.microsoft.com/office/drawing/2014/main" id="{00000000-0008-0000-0B00-0000EF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40" name="Shape 5403">
                  <a:extLst>
                    <a:ext uri="{FF2B5EF4-FFF2-40B4-BE49-F238E27FC236}">
                      <a16:creationId xmlns:a16="http://schemas.microsoft.com/office/drawing/2014/main" id="{00000000-0008-0000-0B00-0000F0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41" name="Shape 5404">
                  <a:extLst>
                    <a:ext uri="{FF2B5EF4-FFF2-40B4-BE49-F238E27FC236}">
                      <a16:creationId xmlns:a16="http://schemas.microsoft.com/office/drawing/2014/main" id="{00000000-0008-0000-0B00-0000F1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42" name="Shape 5405">
                  <a:extLst>
                    <a:ext uri="{FF2B5EF4-FFF2-40B4-BE49-F238E27FC236}">
                      <a16:creationId xmlns:a16="http://schemas.microsoft.com/office/drawing/2014/main" id="{00000000-0008-0000-0B00-0000F2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643" name="Shape 2">
          <a:extLst>
            <a:ext uri="{FF2B5EF4-FFF2-40B4-BE49-F238E27FC236}">
              <a16:creationId xmlns:a16="http://schemas.microsoft.com/office/drawing/2014/main" id="{00000000-0008-0000-0B00-0000F319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6644" name="Shape 5406">
            <a:extLst>
              <a:ext uri="{FF2B5EF4-FFF2-40B4-BE49-F238E27FC236}">
                <a16:creationId xmlns:a16="http://schemas.microsoft.com/office/drawing/2014/main" id="{00000000-0008-0000-0B00-0000F41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645" name="Shape 6">
              <a:extLst>
                <a:ext uri="{FF2B5EF4-FFF2-40B4-BE49-F238E27FC236}">
                  <a16:creationId xmlns:a16="http://schemas.microsoft.com/office/drawing/2014/main" id="{00000000-0008-0000-0B00-0000F5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46" name="Shape 5407">
              <a:extLst>
                <a:ext uri="{FF2B5EF4-FFF2-40B4-BE49-F238E27FC236}">
                  <a16:creationId xmlns:a16="http://schemas.microsoft.com/office/drawing/2014/main" id="{00000000-0008-0000-0B00-0000F61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647" name="Shape 5408">
                <a:extLst>
                  <a:ext uri="{FF2B5EF4-FFF2-40B4-BE49-F238E27FC236}">
                    <a16:creationId xmlns:a16="http://schemas.microsoft.com/office/drawing/2014/main" id="{00000000-0008-0000-0B00-0000F7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648" name="Shape 5409">
                <a:extLst>
                  <a:ext uri="{FF2B5EF4-FFF2-40B4-BE49-F238E27FC236}">
                    <a16:creationId xmlns:a16="http://schemas.microsoft.com/office/drawing/2014/main" id="{00000000-0008-0000-0B00-0000F81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649" name="Shape 5410">
                  <a:extLst>
                    <a:ext uri="{FF2B5EF4-FFF2-40B4-BE49-F238E27FC236}">
                      <a16:creationId xmlns:a16="http://schemas.microsoft.com/office/drawing/2014/main" id="{00000000-0008-0000-0B00-0000F9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650" name="Shape 5411">
                  <a:extLst>
                    <a:ext uri="{FF2B5EF4-FFF2-40B4-BE49-F238E27FC236}">
                      <a16:creationId xmlns:a16="http://schemas.microsoft.com/office/drawing/2014/main" id="{00000000-0008-0000-0B00-0000FA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51" name="Shape 5412">
                  <a:extLst>
                    <a:ext uri="{FF2B5EF4-FFF2-40B4-BE49-F238E27FC236}">
                      <a16:creationId xmlns:a16="http://schemas.microsoft.com/office/drawing/2014/main" id="{00000000-0008-0000-0B00-0000FB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52" name="Shape 5413">
                  <a:extLst>
                    <a:ext uri="{FF2B5EF4-FFF2-40B4-BE49-F238E27FC236}">
                      <a16:creationId xmlns:a16="http://schemas.microsoft.com/office/drawing/2014/main" id="{00000000-0008-0000-0B00-0000FC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53" name="Shape 5414">
                  <a:extLst>
                    <a:ext uri="{FF2B5EF4-FFF2-40B4-BE49-F238E27FC236}">
                      <a16:creationId xmlns:a16="http://schemas.microsoft.com/office/drawing/2014/main" id="{00000000-0008-0000-0B00-0000FD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54" name="Shape 5415">
                  <a:extLst>
                    <a:ext uri="{FF2B5EF4-FFF2-40B4-BE49-F238E27FC236}">
                      <a16:creationId xmlns:a16="http://schemas.microsoft.com/office/drawing/2014/main" id="{00000000-0008-0000-0B00-0000FE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55" name="Shape 5416">
                  <a:extLst>
                    <a:ext uri="{FF2B5EF4-FFF2-40B4-BE49-F238E27FC236}">
                      <a16:creationId xmlns:a16="http://schemas.microsoft.com/office/drawing/2014/main" id="{00000000-0008-0000-0B00-0000FF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656" name="Shape 2">
          <a:extLst>
            <a:ext uri="{FF2B5EF4-FFF2-40B4-BE49-F238E27FC236}">
              <a16:creationId xmlns:a16="http://schemas.microsoft.com/office/drawing/2014/main" id="{00000000-0008-0000-0B00-0000001A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6657" name="Shape 5417">
            <a:extLst>
              <a:ext uri="{FF2B5EF4-FFF2-40B4-BE49-F238E27FC236}">
                <a16:creationId xmlns:a16="http://schemas.microsoft.com/office/drawing/2014/main" id="{00000000-0008-0000-0B00-0000011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658" name="Shape 6">
              <a:extLst>
                <a:ext uri="{FF2B5EF4-FFF2-40B4-BE49-F238E27FC236}">
                  <a16:creationId xmlns:a16="http://schemas.microsoft.com/office/drawing/2014/main" id="{00000000-0008-0000-0B00-000002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59" name="Shape 5418">
              <a:extLst>
                <a:ext uri="{FF2B5EF4-FFF2-40B4-BE49-F238E27FC236}">
                  <a16:creationId xmlns:a16="http://schemas.microsoft.com/office/drawing/2014/main" id="{00000000-0008-0000-0B00-0000031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660" name="Shape 5419">
                <a:extLst>
                  <a:ext uri="{FF2B5EF4-FFF2-40B4-BE49-F238E27FC236}">
                    <a16:creationId xmlns:a16="http://schemas.microsoft.com/office/drawing/2014/main" id="{00000000-0008-0000-0B00-000004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661" name="Shape 5420">
                <a:extLst>
                  <a:ext uri="{FF2B5EF4-FFF2-40B4-BE49-F238E27FC236}">
                    <a16:creationId xmlns:a16="http://schemas.microsoft.com/office/drawing/2014/main" id="{00000000-0008-0000-0B00-0000051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662" name="Shape 5421">
                  <a:extLst>
                    <a:ext uri="{FF2B5EF4-FFF2-40B4-BE49-F238E27FC236}">
                      <a16:creationId xmlns:a16="http://schemas.microsoft.com/office/drawing/2014/main" id="{00000000-0008-0000-0B00-000006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663" name="Shape 5422">
                  <a:extLst>
                    <a:ext uri="{FF2B5EF4-FFF2-40B4-BE49-F238E27FC236}">
                      <a16:creationId xmlns:a16="http://schemas.microsoft.com/office/drawing/2014/main" id="{00000000-0008-0000-0B00-000007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64" name="Shape 5423">
                  <a:extLst>
                    <a:ext uri="{FF2B5EF4-FFF2-40B4-BE49-F238E27FC236}">
                      <a16:creationId xmlns:a16="http://schemas.microsoft.com/office/drawing/2014/main" id="{00000000-0008-0000-0B00-000008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65" name="Shape 5424">
                  <a:extLst>
                    <a:ext uri="{FF2B5EF4-FFF2-40B4-BE49-F238E27FC236}">
                      <a16:creationId xmlns:a16="http://schemas.microsoft.com/office/drawing/2014/main" id="{00000000-0008-0000-0B00-000009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66" name="Shape 5425">
                  <a:extLst>
                    <a:ext uri="{FF2B5EF4-FFF2-40B4-BE49-F238E27FC236}">
                      <a16:creationId xmlns:a16="http://schemas.microsoft.com/office/drawing/2014/main" id="{00000000-0008-0000-0B00-00000A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67" name="Shape 5426">
                  <a:extLst>
                    <a:ext uri="{FF2B5EF4-FFF2-40B4-BE49-F238E27FC236}">
                      <a16:creationId xmlns:a16="http://schemas.microsoft.com/office/drawing/2014/main" id="{00000000-0008-0000-0B00-00000B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68" name="Shape 5427">
                  <a:extLst>
                    <a:ext uri="{FF2B5EF4-FFF2-40B4-BE49-F238E27FC236}">
                      <a16:creationId xmlns:a16="http://schemas.microsoft.com/office/drawing/2014/main" id="{00000000-0008-0000-0B00-00000C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669" name="Shape 2">
          <a:extLst>
            <a:ext uri="{FF2B5EF4-FFF2-40B4-BE49-F238E27FC236}">
              <a16:creationId xmlns:a16="http://schemas.microsoft.com/office/drawing/2014/main" id="{00000000-0008-0000-0B00-00000D1A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6670" name="Shape 5428">
            <a:extLst>
              <a:ext uri="{FF2B5EF4-FFF2-40B4-BE49-F238E27FC236}">
                <a16:creationId xmlns:a16="http://schemas.microsoft.com/office/drawing/2014/main" id="{00000000-0008-0000-0B00-00000E1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671" name="Shape 6">
              <a:extLst>
                <a:ext uri="{FF2B5EF4-FFF2-40B4-BE49-F238E27FC236}">
                  <a16:creationId xmlns:a16="http://schemas.microsoft.com/office/drawing/2014/main" id="{00000000-0008-0000-0B00-00000F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72" name="Shape 5429">
              <a:extLst>
                <a:ext uri="{FF2B5EF4-FFF2-40B4-BE49-F238E27FC236}">
                  <a16:creationId xmlns:a16="http://schemas.microsoft.com/office/drawing/2014/main" id="{00000000-0008-0000-0B00-0000101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673" name="Shape 5430">
                <a:extLst>
                  <a:ext uri="{FF2B5EF4-FFF2-40B4-BE49-F238E27FC236}">
                    <a16:creationId xmlns:a16="http://schemas.microsoft.com/office/drawing/2014/main" id="{00000000-0008-0000-0B00-000011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674" name="Shape 5431">
                <a:extLst>
                  <a:ext uri="{FF2B5EF4-FFF2-40B4-BE49-F238E27FC236}">
                    <a16:creationId xmlns:a16="http://schemas.microsoft.com/office/drawing/2014/main" id="{00000000-0008-0000-0B00-0000121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675" name="Shape 5432">
                  <a:extLst>
                    <a:ext uri="{FF2B5EF4-FFF2-40B4-BE49-F238E27FC236}">
                      <a16:creationId xmlns:a16="http://schemas.microsoft.com/office/drawing/2014/main" id="{00000000-0008-0000-0B00-000013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676" name="Shape 5433">
                  <a:extLst>
                    <a:ext uri="{FF2B5EF4-FFF2-40B4-BE49-F238E27FC236}">
                      <a16:creationId xmlns:a16="http://schemas.microsoft.com/office/drawing/2014/main" id="{00000000-0008-0000-0B00-000014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77" name="Shape 5434">
                  <a:extLst>
                    <a:ext uri="{FF2B5EF4-FFF2-40B4-BE49-F238E27FC236}">
                      <a16:creationId xmlns:a16="http://schemas.microsoft.com/office/drawing/2014/main" id="{00000000-0008-0000-0B00-000015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78" name="Shape 5435">
                  <a:extLst>
                    <a:ext uri="{FF2B5EF4-FFF2-40B4-BE49-F238E27FC236}">
                      <a16:creationId xmlns:a16="http://schemas.microsoft.com/office/drawing/2014/main" id="{00000000-0008-0000-0B00-000016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79" name="Shape 5436">
                  <a:extLst>
                    <a:ext uri="{FF2B5EF4-FFF2-40B4-BE49-F238E27FC236}">
                      <a16:creationId xmlns:a16="http://schemas.microsoft.com/office/drawing/2014/main" id="{00000000-0008-0000-0B00-000017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80" name="Shape 5437">
                  <a:extLst>
                    <a:ext uri="{FF2B5EF4-FFF2-40B4-BE49-F238E27FC236}">
                      <a16:creationId xmlns:a16="http://schemas.microsoft.com/office/drawing/2014/main" id="{00000000-0008-0000-0B00-000018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81" name="Shape 5438">
                  <a:extLst>
                    <a:ext uri="{FF2B5EF4-FFF2-40B4-BE49-F238E27FC236}">
                      <a16:creationId xmlns:a16="http://schemas.microsoft.com/office/drawing/2014/main" id="{00000000-0008-0000-0B00-000019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682" name="Shape 2">
          <a:extLst>
            <a:ext uri="{FF2B5EF4-FFF2-40B4-BE49-F238E27FC236}">
              <a16:creationId xmlns:a16="http://schemas.microsoft.com/office/drawing/2014/main" id="{00000000-0008-0000-0B00-00001A1A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6683" name="Shape 5439">
            <a:extLst>
              <a:ext uri="{FF2B5EF4-FFF2-40B4-BE49-F238E27FC236}">
                <a16:creationId xmlns:a16="http://schemas.microsoft.com/office/drawing/2014/main" id="{00000000-0008-0000-0B00-00001B1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684" name="Shape 6">
              <a:extLst>
                <a:ext uri="{FF2B5EF4-FFF2-40B4-BE49-F238E27FC236}">
                  <a16:creationId xmlns:a16="http://schemas.microsoft.com/office/drawing/2014/main" id="{00000000-0008-0000-0B00-00001C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85" name="Shape 5440">
              <a:extLst>
                <a:ext uri="{FF2B5EF4-FFF2-40B4-BE49-F238E27FC236}">
                  <a16:creationId xmlns:a16="http://schemas.microsoft.com/office/drawing/2014/main" id="{00000000-0008-0000-0B00-00001D1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686" name="Shape 5441">
                <a:extLst>
                  <a:ext uri="{FF2B5EF4-FFF2-40B4-BE49-F238E27FC236}">
                    <a16:creationId xmlns:a16="http://schemas.microsoft.com/office/drawing/2014/main" id="{00000000-0008-0000-0B00-00001E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687" name="Shape 5442">
                <a:extLst>
                  <a:ext uri="{FF2B5EF4-FFF2-40B4-BE49-F238E27FC236}">
                    <a16:creationId xmlns:a16="http://schemas.microsoft.com/office/drawing/2014/main" id="{00000000-0008-0000-0B00-00001F1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688" name="Shape 5443">
                  <a:extLst>
                    <a:ext uri="{FF2B5EF4-FFF2-40B4-BE49-F238E27FC236}">
                      <a16:creationId xmlns:a16="http://schemas.microsoft.com/office/drawing/2014/main" id="{00000000-0008-0000-0B00-000020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689" name="Shape 5444">
                  <a:extLst>
                    <a:ext uri="{FF2B5EF4-FFF2-40B4-BE49-F238E27FC236}">
                      <a16:creationId xmlns:a16="http://schemas.microsoft.com/office/drawing/2014/main" id="{00000000-0008-0000-0B00-000021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90" name="Shape 5445">
                  <a:extLst>
                    <a:ext uri="{FF2B5EF4-FFF2-40B4-BE49-F238E27FC236}">
                      <a16:creationId xmlns:a16="http://schemas.microsoft.com/office/drawing/2014/main" id="{00000000-0008-0000-0B00-000022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91" name="Shape 5446">
                  <a:extLst>
                    <a:ext uri="{FF2B5EF4-FFF2-40B4-BE49-F238E27FC236}">
                      <a16:creationId xmlns:a16="http://schemas.microsoft.com/office/drawing/2014/main" id="{00000000-0008-0000-0B00-000023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92" name="Shape 5447">
                  <a:extLst>
                    <a:ext uri="{FF2B5EF4-FFF2-40B4-BE49-F238E27FC236}">
                      <a16:creationId xmlns:a16="http://schemas.microsoft.com/office/drawing/2014/main" id="{00000000-0008-0000-0B00-000024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93" name="Shape 5448">
                  <a:extLst>
                    <a:ext uri="{FF2B5EF4-FFF2-40B4-BE49-F238E27FC236}">
                      <a16:creationId xmlns:a16="http://schemas.microsoft.com/office/drawing/2014/main" id="{00000000-0008-0000-0B00-000025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94" name="Shape 5449">
                  <a:extLst>
                    <a:ext uri="{FF2B5EF4-FFF2-40B4-BE49-F238E27FC236}">
                      <a16:creationId xmlns:a16="http://schemas.microsoft.com/office/drawing/2014/main" id="{00000000-0008-0000-0B00-000026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695" name="Shape 2">
          <a:extLst>
            <a:ext uri="{FF2B5EF4-FFF2-40B4-BE49-F238E27FC236}">
              <a16:creationId xmlns:a16="http://schemas.microsoft.com/office/drawing/2014/main" id="{00000000-0008-0000-0B00-0000271A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6696" name="Shape 5450">
            <a:extLst>
              <a:ext uri="{FF2B5EF4-FFF2-40B4-BE49-F238E27FC236}">
                <a16:creationId xmlns:a16="http://schemas.microsoft.com/office/drawing/2014/main" id="{00000000-0008-0000-0B00-0000281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697" name="Shape 6">
              <a:extLst>
                <a:ext uri="{FF2B5EF4-FFF2-40B4-BE49-F238E27FC236}">
                  <a16:creationId xmlns:a16="http://schemas.microsoft.com/office/drawing/2014/main" id="{00000000-0008-0000-0B00-000029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98" name="Shape 5451">
              <a:extLst>
                <a:ext uri="{FF2B5EF4-FFF2-40B4-BE49-F238E27FC236}">
                  <a16:creationId xmlns:a16="http://schemas.microsoft.com/office/drawing/2014/main" id="{00000000-0008-0000-0B00-00002A1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699" name="Shape 5452">
                <a:extLst>
                  <a:ext uri="{FF2B5EF4-FFF2-40B4-BE49-F238E27FC236}">
                    <a16:creationId xmlns:a16="http://schemas.microsoft.com/office/drawing/2014/main" id="{00000000-0008-0000-0B00-00002B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700" name="Shape 5453">
                <a:extLst>
                  <a:ext uri="{FF2B5EF4-FFF2-40B4-BE49-F238E27FC236}">
                    <a16:creationId xmlns:a16="http://schemas.microsoft.com/office/drawing/2014/main" id="{00000000-0008-0000-0B00-00002C1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701" name="Shape 5454">
                  <a:extLst>
                    <a:ext uri="{FF2B5EF4-FFF2-40B4-BE49-F238E27FC236}">
                      <a16:creationId xmlns:a16="http://schemas.microsoft.com/office/drawing/2014/main" id="{00000000-0008-0000-0B00-00002D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702" name="Shape 5455">
                  <a:extLst>
                    <a:ext uri="{FF2B5EF4-FFF2-40B4-BE49-F238E27FC236}">
                      <a16:creationId xmlns:a16="http://schemas.microsoft.com/office/drawing/2014/main" id="{00000000-0008-0000-0B00-00002E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03" name="Shape 5456">
                  <a:extLst>
                    <a:ext uri="{FF2B5EF4-FFF2-40B4-BE49-F238E27FC236}">
                      <a16:creationId xmlns:a16="http://schemas.microsoft.com/office/drawing/2014/main" id="{00000000-0008-0000-0B00-00002F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04" name="Shape 5457">
                  <a:extLst>
                    <a:ext uri="{FF2B5EF4-FFF2-40B4-BE49-F238E27FC236}">
                      <a16:creationId xmlns:a16="http://schemas.microsoft.com/office/drawing/2014/main" id="{00000000-0008-0000-0B00-000030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05" name="Shape 5458">
                  <a:extLst>
                    <a:ext uri="{FF2B5EF4-FFF2-40B4-BE49-F238E27FC236}">
                      <a16:creationId xmlns:a16="http://schemas.microsoft.com/office/drawing/2014/main" id="{00000000-0008-0000-0B00-000031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06" name="Shape 5459">
                  <a:extLst>
                    <a:ext uri="{FF2B5EF4-FFF2-40B4-BE49-F238E27FC236}">
                      <a16:creationId xmlns:a16="http://schemas.microsoft.com/office/drawing/2014/main" id="{00000000-0008-0000-0B00-000032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07" name="Shape 5460">
                  <a:extLst>
                    <a:ext uri="{FF2B5EF4-FFF2-40B4-BE49-F238E27FC236}">
                      <a16:creationId xmlns:a16="http://schemas.microsoft.com/office/drawing/2014/main" id="{00000000-0008-0000-0B00-000033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708" name="Shape 2">
          <a:extLst>
            <a:ext uri="{FF2B5EF4-FFF2-40B4-BE49-F238E27FC236}">
              <a16:creationId xmlns:a16="http://schemas.microsoft.com/office/drawing/2014/main" id="{00000000-0008-0000-0B00-0000341A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6709" name="Shape 5461">
            <a:extLst>
              <a:ext uri="{FF2B5EF4-FFF2-40B4-BE49-F238E27FC236}">
                <a16:creationId xmlns:a16="http://schemas.microsoft.com/office/drawing/2014/main" id="{00000000-0008-0000-0B00-0000351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710" name="Shape 6">
              <a:extLst>
                <a:ext uri="{FF2B5EF4-FFF2-40B4-BE49-F238E27FC236}">
                  <a16:creationId xmlns:a16="http://schemas.microsoft.com/office/drawing/2014/main" id="{00000000-0008-0000-0B00-000036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711" name="Shape 5462">
              <a:extLst>
                <a:ext uri="{FF2B5EF4-FFF2-40B4-BE49-F238E27FC236}">
                  <a16:creationId xmlns:a16="http://schemas.microsoft.com/office/drawing/2014/main" id="{00000000-0008-0000-0B00-0000371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712" name="Shape 5463">
                <a:extLst>
                  <a:ext uri="{FF2B5EF4-FFF2-40B4-BE49-F238E27FC236}">
                    <a16:creationId xmlns:a16="http://schemas.microsoft.com/office/drawing/2014/main" id="{00000000-0008-0000-0B00-000038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713" name="Shape 5464">
                <a:extLst>
                  <a:ext uri="{FF2B5EF4-FFF2-40B4-BE49-F238E27FC236}">
                    <a16:creationId xmlns:a16="http://schemas.microsoft.com/office/drawing/2014/main" id="{00000000-0008-0000-0B00-0000391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714" name="Shape 5465">
                  <a:extLst>
                    <a:ext uri="{FF2B5EF4-FFF2-40B4-BE49-F238E27FC236}">
                      <a16:creationId xmlns:a16="http://schemas.microsoft.com/office/drawing/2014/main" id="{00000000-0008-0000-0B00-00003A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715" name="Shape 5466">
                  <a:extLst>
                    <a:ext uri="{FF2B5EF4-FFF2-40B4-BE49-F238E27FC236}">
                      <a16:creationId xmlns:a16="http://schemas.microsoft.com/office/drawing/2014/main" id="{00000000-0008-0000-0B00-00003B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16" name="Shape 5467">
                  <a:extLst>
                    <a:ext uri="{FF2B5EF4-FFF2-40B4-BE49-F238E27FC236}">
                      <a16:creationId xmlns:a16="http://schemas.microsoft.com/office/drawing/2014/main" id="{00000000-0008-0000-0B00-00003C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17" name="Shape 5468">
                  <a:extLst>
                    <a:ext uri="{FF2B5EF4-FFF2-40B4-BE49-F238E27FC236}">
                      <a16:creationId xmlns:a16="http://schemas.microsoft.com/office/drawing/2014/main" id="{00000000-0008-0000-0B00-00003D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18" name="Shape 5469">
                  <a:extLst>
                    <a:ext uri="{FF2B5EF4-FFF2-40B4-BE49-F238E27FC236}">
                      <a16:creationId xmlns:a16="http://schemas.microsoft.com/office/drawing/2014/main" id="{00000000-0008-0000-0B00-00003E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19" name="Shape 5470">
                  <a:extLst>
                    <a:ext uri="{FF2B5EF4-FFF2-40B4-BE49-F238E27FC236}">
                      <a16:creationId xmlns:a16="http://schemas.microsoft.com/office/drawing/2014/main" id="{00000000-0008-0000-0B00-00003F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20" name="Shape 5471">
                  <a:extLst>
                    <a:ext uri="{FF2B5EF4-FFF2-40B4-BE49-F238E27FC236}">
                      <a16:creationId xmlns:a16="http://schemas.microsoft.com/office/drawing/2014/main" id="{00000000-0008-0000-0B00-000040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721" name="Shape 2">
          <a:extLst>
            <a:ext uri="{FF2B5EF4-FFF2-40B4-BE49-F238E27FC236}">
              <a16:creationId xmlns:a16="http://schemas.microsoft.com/office/drawing/2014/main" id="{00000000-0008-0000-0B00-0000411A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6722" name="Shape 5472">
            <a:extLst>
              <a:ext uri="{FF2B5EF4-FFF2-40B4-BE49-F238E27FC236}">
                <a16:creationId xmlns:a16="http://schemas.microsoft.com/office/drawing/2014/main" id="{00000000-0008-0000-0B00-0000421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723" name="Shape 6">
              <a:extLst>
                <a:ext uri="{FF2B5EF4-FFF2-40B4-BE49-F238E27FC236}">
                  <a16:creationId xmlns:a16="http://schemas.microsoft.com/office/drawing/2014/main" id="{00000000-0008-0000-0B00-000043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724" name="Shape 5473">
              <a:extLst>
                <a:ext uri="{FF2B5EF4-FFF2-40B4-BE49-F238E27FC236}">
                  <a16:creationId xmlns:a16="http://schemas.microsoft.com/office/drawing/2014/main" id="{00000000-0008-0000-0B00-0000441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725" name="Shape 5474">
                <a:extLst>
                  <a:ext uri="{FF2B5EF4-FFF2-40B4-BE49-F238E27FC236}">
                    <a16:creationId xmlns:a16="http://schemas.microsoft.com/office/drawing/2014/main" id="{00000000-0008-0000-0B00-000045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726" name="Shape 5475">
                <a:extLst>
                  <a:ext uri="{FF2B5EF4-FFF2-40B4-BE49-F238E27FC236}">
                    <a16:creationId xmlns:a16="http://schemas.microsoft.com/office/drawing/2014/main" id="{00000000-0008-0000-0B00-0000461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6727" name="Shape 5476">
                  <a:extLst>
                    <a:ext uri="{FF2B5EF4-FFF2-40B4-BE49-F238E27FC236}">
                      <a16:creationId xmlns:a16="http://schemas.microsoft.com/office/drawing/2014/main" id="{00000000-0008-0000-0B00-000047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728" name="Shape 5477">
                  <a:extLst>
                    <a:ext uri="{FF2B5EF4-FFF2-40B4-BE49-F238E27FC236}">
                      <a16:creationId xmlns:a16="http://schemas.microsoft.com/office/drawing/2014/main" id="{00000000-0008-0000-0B00-000048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29" name="Shape 5478">
                  <a:extLst>
                    <a:ext uri="{FF2B5EF4-FFF2-40B4-BE49-F238E27FC236}">
                      <a16:creationId xmlns:a16="http://schemas.microsoft.com/office/drawing/2014/main" id="{00000000-0008-0000-0B00-000049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30" name="Shape 5479">
                  <a:extLst>
                    <a:ext uri="{FF2B5EF4-FFF2-40B4-BE49-F238E27FC236}">
                      <a16:creationId xmlns:a16="http://schemas.microsoft.com/office/drawing/2014/main" id="{00000000-0008-0000-0B00-00004A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31" name="Shape 5480">
                  <a:extLst>
                    <a:ext uri="{FF2B5EF4-FFF2-40B4-BE49-F238E27FC236}">
                      <a16:creationId xmlns:a16="http://schemas.microsoft.com/office/drawing/2014/main" id="{00000000-0008-0000-0B00-00004B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32" name="Shape 5481">
                  <a:extLst>
                    <a:ext uri="{FF2B5EF4-FFF2-40B4-BE49-F238E27FC236}">
                      <a16:creationId xmlns:a16="http://schemas.microsoft.com/office/drawing/2014/main" id="{00000000-0008-0000-0B00-00004C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33" name="Shape 5482">
                  <a:extLst>
                    <a:ext uri="{FF2B5EF4-FFF2-40B4-BE49-F238E27FC236}">
                      <a16:creationId xmlns:a16="http://schemas.microsoft.com/office/drawing/2014/main" id="{00000000-0008-0000-0B00-00004D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133350</xdr:rowOff>
    </xdr:from>
    <xdr:ext cx="0" cy="161925"/>
    <xdr:grpSp>
      <xdr:nvGrpSpPr>
        <xdr:cNvPr id="6734" name="Shape 2">
          <a:extLst>
            <a:ext uri="{FF2B5EF4-FFF2-40B4-BE49-F238E27FC236}">
              <a16:creationId xmlns:a16="http://schemas.microsoft.com/office/drawing/2014/main" id="{00000000-0008-0000-0B00-00004E1A0000}"/>
            </a:ext>
          </a:extLst>
        </xdr:cNvPr>
        <xdr:cNvGrpSpPr/>
      </xdr:nvGrpSpPr>
      <xdr:grpSpPr>
        <a:xfrm>
          <a:off x="2466975" y="15059025"/>
          <a:ext cx="0" cy="161925"/>
          <a:chOff x="5346000" y="3699038"/>
          <a:chExt cx="0" cy="161925"/>
        </a:xfrm>
      </xdr:grpSpPr>
      <xdr:grpSp>
        <xdr:nvGrpSpPr>
          <xdr:cNvPr id="6735" name="Shape 5483">
            <a:extLst>
              <a:ext uri="{FF2B5EF4-FFF2-40B4-BE49-F238E27FC236}">
                <a16:creationId xmlns:a16="http://schemas.microsoft.com/office/drawing/2014/main" id="{00000000-0008-0000-0B00-00004F1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736" name="Shape 6">
              <a:extLst>
                <a:ext uri="{FF2B5EF4-FFF2-40B4-BE49-F238E27FC236}">
                  <a16:creationId xmlns:a16="http://schemas.microsoft.com/office/drawing/2014/main" id="{00000000-0008-0000-0B00-000050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737" name="Shape 5484">
              <a:extLst>
                <a:ext uri="{FF2B5EF4-FFF2-40B4-BE49-F238E27FC236}">
                  <a16:creationId xmlns:a16="http://schemas.microsoft.com/office/drawing/2014/main" id="{00000000-0008-0000-0B00-0000511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738" name="Shape 5485">
                <a:extLst>
                  <a:ext uri="{FF2B5EF4-FFF2-40B4-BE49-F238E27FC236}">
                    <a16:creationId xmlns:a16="http://schemas.microsoft.com/office/drawing/2014/main" id="{00000000-0008-0000-0B00-000052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739" name="Shape 5486">
                <a:extLst>
                  <a:ext uri="{FF2B5EF4-FFF2-40B4-BE49-F238E27FC236}">
                    <a16:creationId xmlns:a16="http://schemas.microsoft.com/office/drawing/2014/main" id="{00000000-0008-0000-0B00-0000531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6740" name="Shape 5487">
                  <a:extLst>
                    <a:ext uri="{FF2B5EF4-FFF2-40B4-BE49-F238E27FC236}">
                      <a16:creationId xmlns:a16="http://schemas.microsoft.com/office/drawing/2014/main" id="{00000000-0008-0000-0B00-000054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741" name="Shape 5488">
                  <a:extLst>
                    <a:ext uri="{FF2B5EF4-FFF2-40B4-BE49-F238E27FC236}">
                      <a16:creationId xmlns:a16="http://schemas.microsoft.com/office/drawing/2014/main" id="{00000000-0008-0000-0B00-000055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42" name="Shape 5489">
                  <a:extLst>
                    <a:ext uri="{FF2B5EF4-FFF2-40B4-BE49-F238E27FC236}">
                      <a16:creationId xmlns:a16="http://schemas.microsoft.com/office/drawing/2014/main" id="{00000000-0008-0000-0B00-000056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43" name="Shape 5490">
                  <a:extLst>
                    <a:ext uri="{FF2B5EF4-FFF2-40B4-BE49-F238E27FC236}">
                      <a16:creationId xmlns:a16="http://schemas.microsoft.com/office/drawing/2014/main" id="{00000000-0008-0000-0B00-000057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44" name="Shape 5491">
                  <a:extLst>
                    <a:ext uri="{FF2B5EF4-FFF2-40B4-BE49-F238E27FC236}">
                      <a16:creationId xmlns:a16="http://schemas.microsoft.com/office/drawing/2014/main" id="{00000000-0008-0000-0B00-000058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45" name="Shape 5492">
                  <a:extLst>
                    <a:ext uri="{FF2B5EF4-FFF2-40B4-BE49-F238E27FC236}">
                      <a16:creationId xmlns:a16="http://schemas.microsoft.com/office/drawing/2014/main" id="{00000000-0008-0000-0B00-000059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46" name="Shape 5493">
                  <a:extLst>
                    <a:ext uri="{FF2B5EF4-FFF2-40B4-BE49-F238E27FC236}">
                      <a16:creationId xmlns:a16="http://schemas.microsoft.com/office/drawing/2014/main" id="{00000000-0008-0000-0B00-00005A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133350</xdr:rowOff>
    </xdr:from>
    <xdr:ext cx="0" cy="171450"/>
    <xdr:grpSp>
      <xdr:nvGrpSpPr>
        <xdr:cNvPr id="6747" name="Shape 2">
          <a:extLst>
            <a:ext uri="{FF2B5EF4-FFF2-40B4-BE49-F238E27FC236}">
              <a16:creationId xmlns:a16="http://schemas.microsoft.com/office/drawing/2014/main" id="{00000000-0008-0000-0B00-00005B1A0000}"/>
            </a:ext>
          </a:extLst>
        </xdr:cNvPr>
        <xdr:cNvGrpSpPr/>
      </xdr:nvGrpSpPr>
      <xdr:grpSpPr>
        <a:xfrm>
          <a:off x="2466975" y="15059025"/>
          <a:ext cx="0" cy="171450"/>
          <a:chOff x="5346000" y="3694275"/>
          <a:chExt cx="0" cy="171450"/>
        </a:xfrm>
      </xdr:grpSpPr>
      <xdr:grpSp>
        <xdr:nvGrpSpPr>
          <xdr:cNvPr id="6748" name="Shape 5494">
            <a:extLst>
              <a:ext uri="{FF2B5EF4-FFF2-40B4-BE49-F238E27FC236}">
                <a16:creationId xmlns:a16="http://schemas.microsoft.com/office/drawing/2014/main" id="{00000000-0008-0000-0B00-00005C1A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6749" name="Shape 6">
              <a:extLst>
                <a:ext uri="{FF2B5EF4-FFF2-40B4-BE49-F238E27FC236}">
                  <a16:creationId xmlns:a16="http://schemas.microsoft.com/office/drawing/2014/main" id="{00000000-0008-0000-0B00-00005D1A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750" name="Shape 5495">
              <a:extLst>
                <a:ext uri="{FF2B5EF4-FFF2-40B4-BE49-F238E27FC236}">
                  <a16:creationId xmlns:a16="http://schemas.microsoft.com/office/drawing/2014/main" id="{00000000-0008-0000-0B00-00005E1A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6751" name="Shape 5496">
                <a:extLst>
                  <a:ext uri="{FF2B5EF4-FFF2-40B4-BE49-F238E27FC236}">
                    <a16:creationId xmlns:a16="http://schemas.microsoft.com/office/drawing/2014/main" id="{00000000-0008-0000-0B00-00005F1A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752" name="Shape 5497">
                <a:extLst>
                  <a:ext uri="{FF2B5EF4-FFF2-40B4-BE49-F238E27FC236}">
                    <a16:creationId xmlns:a16="http://schemas.microsoft.com/office/drawing/2014/main" id="{00000000-0008-0000-0B00-0000601A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6753" name="Shape 5498">
                  <a:extLst>
                    <a:ext uri="{FF2B5EF4-FFF2-40B4-BE49-F238E27FC236}">
                      <a16:creationId xmlns:a16="http://schemas.microsoft.com/office/drawing/2014/main" id="{00000000-0008-0000-0B00-000061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754" name="Shape 5499">
                  <a:extLst>
                    <a:ext uri="{FF2B5EF4-FFF2-40B4-BE49-F238E27FC236}">
                      <a16:creationId xmlns:a16="http://schemas.microsoft.com/office/drawing/2014/main" id="{00000000-0008-0000-0B00-0000621A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55" name="Shape 5500">
                  <a:extLst>
                    <a:ext uri="{FF2B5EF4-FFF2-40B4-BE49-F238E27FC236}">
                      <a16:creationId xmlns:a16="http://schemas.microsoft.com/office/drawing/2014/main" id="{00000000-0008-0000-0B00-0000631A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56" name="Shape 5501">
                  <a:extLst>
                    <a:ext uri="{FF2B5EF4-FFF2-40B4-BE49-F238E27FC236}">
                      <a16:creationId xmlns:a16="http://schemas.microsoft.com/office/drawing/2014/main" id="{00000000-0008-0000-0B00-0000641A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57" name="Shape 5502">
                  <a:extLst>
                    <a:ext uri="{FF2B5EF4-FFF2-40B4-BE49-F238E27FC236}">
                      <a16:creationId xmlns:a16="http://schemas.microsoft.com/office/drawing/2014/main" id="{00000000-0008-0000-0B00-0000651A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58" name="Shape 5503">
                  <a:extLst>
                    <a:ext uri="{FF2B5EF4-FFF2-40B4-BE49-F238E27FC236}">
                      <a16:creationId xmlns:a16="http://schemas.microsoft.com/office/drawing/2014/main" id="{00000000-0008-0000-0B00-0000661A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59" name="Shape 5504">
                  <a:extLst>
                    <a:ext uri="{FF2B5EF4-FFF2-40B4-BE49-F238E27FC236}">
                      <a16:creationId xmlns:a16="http://schemas.microsoft.com/office/drawing/2014/main" id="{00000000-0008-0000-0B00-0000671A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760" name="Shape 2">
          <a:extLst>
            <a:ext uri="{FF2B5EF4-FFF2-40B4-BE49-F238E27FC236}">
              <a16:creationId xmlns:a16="http://schemas.microsoft.com/office/drawing/2014/main" id="{00000000-0008-0000-0B00-0000681A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6761" name="Shape 5505">
            <a:extLst>
              <a:ext uri="{FF2B5EF4-FFF2-40B4-BE49-F238E27FC236}">
                <a16:creationId xmlns:a16="http://schemas.microsoft.com/office/drawing/2014/main" id="{00000000-0008-0000-0B00-0000691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762" name="Shape 6">
              <a:extLst>
                <a:ext uri="{FF2B5EF4-FFF2-40B4-BE49-F238E27FC236}">
                  <a16:creationId xmlns:a16="http://schemas.microsoft.com/office/drawing/2014/main" id="{00000000-0008-0000-0B00-00006A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763" name="Shape 5506">
              <a:extLst>
                <a:ext uri="{FF2B5EF4-FFF2-40B4-BE49-F238E27FC236}">
                  <a16:creationId xmlns:a16="http://schemas.microsoft.com/office/drawing/2014/main" id="{00000000-0008-0000-0B00-00006B1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764" name="Shape 5507">
                <a:extLst>
                  <a:ext uri="{FF2B5EF4-FFF2-40B4-BE49-F238E27FC236}">
                    <a16:creationId xmlns:a16="http://schemas.microsoft.com/office/drawing/2014/main" id="{00000000-0008-0000-0B00-00006C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765" name="Shape 5508">
                <a:extLst>
                  <a:ext uri="{FF2B5EF4-FFF2-40B4-BE49-F238E27FC236}">
                    <a16:creationId xmlns:a16="http://schemas.microsoft.com/office/drawing/2014/main" id="{00000000-0008-0000-0B00-00006D1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766" name="Shape 5509">
                  <a:extLst>
                    <a:ext uri="{FF2B5EF4-FFF2-40B4-BE49-F238E27FC236}">
                      <a16:creationId xmlns:a16="http://schemas.microsoft.com/office/drawing/2014/main" id="{00000000-0008-0000-0B00-00006E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767" name="Shape 5510">
                  <a:extLst>
                    <a:ext uri="{FF2B5EF4-FFF2-40B4-BE49-F238E27FC236}">
                      <a16:creationId xmlns:a16="http://schemas.microsoft.com/office/drawing/2014/main" id="{00000000-0008-0000-0B00-00006F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68" name="Shape 5511">
                  <a:extLst>
                    <a:ext uri="{FF2B5EF4-FFF2-40B4-BE49-F238E27FC236}">
                      <a16:creationId xmlns:a16="http://schemas.microsoft.com/office/drawing/2014/main" id="{00000000-0008-0000-0B00-000070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69" name="Shape 5512">
                  <a:extLst>
                    <a:ext uri="{FF2B5EF4-FFF2-40B4-BE49-F238E27FC236}">
                      <a16:creationId xmlns:a16="http://schemas.microsoft.com/office/drawing/2014/main" id="{00000000-0008-0000-0B00-000071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70" name="Shape 5513">
                  <a:extLst>
                    <a:ext uri="{FF2B5EF4-FFF2-40B4-BE49-F238E27FC236}">
                      <a16:creationId xmlns:a16="http://schemas.microsoft.com/office/drawing/2014/main" id="{00000000-0008-0000-0B00-000072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71" name="Shape 5514">
                  <a:extLst>
                    <a:ext uri="{FF2B5EF4-FFF2-40B4-BE49-F238E27FC236}">
                      <a16:creationId xmlns:a16="http://schemas.microsoft.com/office/drawing/2014/main" id="{00000000-0008-0000-0B00-000073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72" name="Shape 5515">
                  <a:extLst>
                    <a:ext uri="{FF2B5EF4-FFF2-40B4-BE49-F238E27FC236}">
                      <a16:creationId xmlns:a16="http://schemas.microsoft.com/office/drawing/2014/main" id="{00000000-0008-0000-0B00-000074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773" name="Shape 2">
          <a:extLst>
            <a:ext uri="{FF2B5EF4-FFF2-40B4-BE49-F238E27FC236}">
              <a16:creationId xmlns:a16="http://schemas.microsoft.com/office/drawing/2014/main" id="{00000000-0008-0000-0B00-0000751A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6774" name="Shape 5516">
            <a:extLst>
              <a:ext uri="{FF2B5EF4-FFF2-40B4-BE49-F238E27FC236}">
                <a16:creationId xmlns:a16="http://schemas.microsoft.com/office/drawing/2014/main" id="{00000000-0008-0000-0B00-0000761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775" name="Shape 6">
              <a:extLst>
                <a:ext uri="{FF2B5EF4-FFF2-40B4-BE49-F238E27FC236}">
                  <a16:creationId xmlns:a16="http://schemas.microsoft.com/office/drawing/2014/main" id="{00000000-0008-0000-0B00-000077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776" name="Shape 5517">
              <a:extLst>
                <a:ext uri="{FF2B5EF4-FFF2-40B4-BE49-F238E27FC236}">
                  <a16:creationId xmlns:a16="http://schemas.microsoft.com/office/drawing/2014/main" id="{00000000-0008-0000-0B00-0000781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777" name="Shape 5518">
                <a:extLst>
                  <a:ext uri="{FF2B5EF4-FFF2-40B4-BE49-F238E27FC236}">
                    <a16:creationId xmlns:a16="http://schemas.microsoft.com/office/drawing/2014/main" id="{00000000-0008-0000-0B00-000079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778" name="Shape 5519">
                <a:extLst>
                  <a:ext uri="{FF2B5EF4-FFF2-40B4-BE49-F238E27FC236}">
                    <a16:creationId xmlns:a16="http://schemas.microsoft.com/office/drawing/2014/main" id="{00000000-0008-0000-0B00-00007A1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779" name="Shape 5520">
                  <a:extLst>
                    <a:ext uri="{FF2B5EF4-FFF2-40B4-BE49-F238E27FC236}">
                      <a16:creationId xmlns:a16="http://schemas.microsoft.com/office/drawing/2014/main" id="{00000000-0008-0000-0B00-00007B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780" name="Shape 5521">
                  <a:extLst>
                    <a:ext uri="{FF2B5EF4-FFF2-40B4-BE49-F238E27FC236}">
                      <a16:creationId xmlns:a16="http://schemas.microsoft.com/office/drawing/2014/main" id="{00000000-0008-0000-0B00-00007C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81" name="Shape 5522">
                  <a:extLst>
                    <a:ext uri="{FF2B5EF4-FFF2-40B4-BE49-F238E27FC236}">
                      <a16:creationId xmlns:a16="http://schemas.microsoft.com/office/drawing/2014/main" id="{00000000-0008-0000-0B00-00007D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82" name="Shape 5523">
                  <a:extLst>
                    <a:ext uri="{FF2B5EF4-FFF2-40B4-BE49-F238E27FC236}">
                      <a16:creationId xmlns:a16="http://schemas.microsoft.com/office/drawing/2014/main" id="{00000000-0008-0000-0B00-00007E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83" name="Shape 5524">
                  <a:extLst>
                    <a:ext uri="{FF2B5EF4-FFF2-40B4-BE49-F238E27FC236}">
                      <a16:creationId xmlns:a16="http://schemas.microsoft.com/office/drawing/2014/main" id="{00000000-0008-0000-0B00-00007F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84" name="Shape 5525">
                  <a:extLst>
                    <a:ext uri="{FF2B5EF4-FFF2-40B4-BE49-F238E27FC236}">
                      <a16:creationId xmlns:a16="http://schemas.microsoft.com/office/drawing/2014/main" id="{00000000-0008-0000-0B00-000080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85" name="Shape 5526">
                  <a:extLst>
                    <a:ext uri="{FF2B5EF4-FFF2-40B4-BE49-F238E27FC236}">
                      <a16:creationId xmlns:a16="http://schemas.microsoft.com/office/drawing/2014/main" id="{00000000-0008-0000-0B00-000081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786" name="Shape 2">
          <a:extLst>
            <a:ext uri="{FF2B5EF4-FFF2-40B4-BE49-F238E27FC236}">
              <a16:creationId xmlns:a16="http://schemas.microsoft.com/office/drawing/2014/main" id="{00000000-0008-0000-0B00-0000821A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6787" name="Shape 5527">
            <a:extLst>
              <a:ext uri="{FF2B5EF4-FFF2-40B4-BE49-F238E27FC236}">
                <a16:creationId xmlns:a16="http://schemas.microsoft.com/office/drawing/2014/main" id="{00000000-0008-0000-0B00-0000831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788" name="Shape 6">
              <a:extLst>
                <a:ext uri="{FF2B5EF4-FFF2-40B4-BE49-F238E27FC236}">
                  <a16:creationId xmlns:a16="http://schemas.microsoft.com/office/drawing/2014/main" id="{00000000-0008-0000-0B00-000084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789" name="Shape 5528">
              <a:extLst>
                <a:ext uri="{FF2B5EF4-FFF2-40B4-BE49-F238E27FC236}">
                  <a16:creationId xmlns:a16="http://schemas.microsoft.com/office/drawing/2014/main" id="{00000000-0008-0000-0B00-0000851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790" name="Shape 5529">
                <a:extLst>
                  <a:ext uri="{FF2B5EF4-FFF2-40B4-BE49-F238E27FC236}">
                    <a16:creationId xmlns:a16="http://schemas.microsoft.com/office/drawing/2014/main" id="{00000000-0008-0000-0B00-000086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791" name="Shape 5530">
                <a:extLst>
                  <a:ext uri="{FF2B5EF4-FFF2-40B4-BE49-F238E27FC236}">
                    <a16:creationId xmlns:a16="http://schemas.microsoft.com/office/drawing/2014/main" id="{00000000-0008-0000-0B00-0000871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792" name="Shape 5531">
                  <a:extLst>
                    <a:ext uri="{FF2B5EF4-FFF2-40B4-BE49-F238E27FC236}">
                      <a16:creationId xmlns:a16="http://schemas.microsoft.com/office/drawing/2014/main" id="{00000000-0008-0000-0B00-000088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793" name="Shape 5532">
                  <a:extLst>
                    <a:ext uri="{FF2B5EF4-FFF2-40B4-BE49-F238E27FC236}">
                      <a16:creationId xmlns:a16="http://schemas.microsoft.com/office/drawing/2014/main" id="{00000000-0008-0000-0B00-000089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94" name="Shape 5533">
                  <a:extLst>
                    <a:ext uri="{FF2B5EF4-FFF2-40B4-BE49-F238E27FC236}">
                      <a16:creationId xmlns:a16="http://schemas.microsoft.com/office/drawing/2014/main" id="{00000000-0008-0000-0B00-00008A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95" name="Shape 5534">
                  <a:extLst>
                    <a:ext uri="{FF2B5EF4-FFF2-40B4-BE49-F238E27FC236}">
                      <a16:creationId xmlns:a16="http://schemas.microsoft.com/office/drawing/2014/main" id="{00000000-0008-0000-0B00-00008B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96" name="Shape 5535">
                  <a:extLst>
                    <a:ext uri="{FF2B5EF4-FFF2-40B4-BE49-F238E27FC236}">
                      <a16:creationId xmlns:a16="http://schemas.microsoft.com/office/drawing/2014/main" id="{00000000-0008-0000-0B00-00008C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97" name="Shape 5536">
                  <a:extLst>
                    <a:ext uri="{FF2B5EF4-FFF2-40B4-BE49-F238E27FC236}">
                      <a16:creationId xmlns:a16="http://schemas.microsoft.com/office/drawing/2014/main" id="{00000000-0008-0000-0B00-00008D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98" name="Shape 5537">
                  <a:extLst>
                    <a:ext uri="{FF2B5EF4-FFF2-40B4-BE49-F238E27FC236}">
                      <a16:creationId xmlns:a16="http://schemas.microsoft.com/office/drawing/2014/main" id="{00000000-0008-0000-0B00-00008E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799" name="Shape 2">
          <a:extLst>
            <a:ext uri="{FF2B5EF4-FFF2-40B4-BE49-F238E27FC236}">
              <a16:creationId xmlns:a16="http://schemas.microsoft.com/office/drawing/2014/main" id="{00000000-0008-0000-0B00-00008F1A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6800" name="Shape 5538">
            <a:extLst>
              <a:ext uri="{FF2B5EF4-FFF2-40B4-BE49-F238E27FC236}">
                <a16:creationId xmlns:a16="http://schemas.microsoft.com/office/drawing/2014/main" id="{00000000-0008-0000-0B00-0000901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801" name="Shape 6">
              <a:extLst>
                <a:ext uri="{FF2B5EF4-FFF2-40B4-BE49-F238E27FC236}">
                  <a16:creationId xmlns:a16="http://schemas.microsoft.com/office/drawing/2014/main" id="{00000000-0008-0000-0B00-000091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802" name="Shape 5539">
              <a:extLst>
                <a:ext uri="{FF2B5EF4-FFF2-40B4-BE49-F238E27FC236}">
                  <a16:creationId xmlns:a16="http://schemas.microsoft.com/office/drawing/2014/main" id="{00000000-0008-0000-0B00-0000921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803" name="Shape 5540">
                <a:extLst>
                  <a:ext uri="{FF2B5EF4-FFF2-40B4-BE49-F238E27FC236}">
                    <a16:creationId xmlns:a16="http://schemas.microsoft.com/office/drawing/2014/main" id="{00000000-0008-0000-0B00-000093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804" name="Shape 5541">
                <a:extLst>
                  <a:ext uri="{FF2B5EF4-FFF2-40B4-BE49-F238E27FC236}">
                    <a16:creationId xmlns:a16="http://schemas.microsoft.com/office/drawing/2014/main" id="{00000000-0008-0000-0B00-0000941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805" name="Shape 5542">
                  <a:extLst>
                    <a:ext uri="{FF2B5EF4-FFF2-40B4-BE49-F238E27FC236}">
                      <a16:creationId xmlns:a16="http://schemas.microsoft.com/office/drawing/2014/main" id="{00000000-0008-0000-0B00-000095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806" name="Shape 5543">
                  <a:extLst>
                    <a:ext uri="{FF2B5EF4-FFF2-40B4-BE49-F238E27FC236}">
                      <a16:creationId xmlns:a16="http://schemas.microsoft.com/office/drawing/2014/main" id="{00000000-0008-0000-0B00-000096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07" name="Shape 5544">
                  <a:extLst>
                    <a:ext uri="{FF2B5EF4-FFF2-40B4-BE49-F238E27FC236}">
                      <a16:creationId xmlns:a16="http://schemas.microsoft.com/office/drawing/2014/main" id="{00000000-0008-0000-0B00-000097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08" name="Shape 5545">
                  <a:extLst>
                    <a:ext uri="{FF2B5EF4-FFF2-40B4-BE49-F238E27FC236}">
                      <a16:creationId xmlns:a16="http://schemas.microsoft.com/office/drawing/2014/main" id="{00000000-0008-0000-0B00-000098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09" name="Shape 5546">
                  <a:extLst>
                    <a:ext uri="{FF2B5EF4-FFF2-40B4-BE49-F238E27FC236}">
                      <a16:creationId xmlns:a16="http://schemas.microsoft.com/office/drawing/2014/main" id="{00000000-0008-0000-0B00-000099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10" name="Shape 5547">
                  <a:extLst>
                    <a:ext uri="{FF2B5EF4-FFF2-40B4-BE49-F238E27FC236}">
                      <a16:creationId xmlns:a16="http://schemas.microsoft.com/office/drawing/2014/main" id="{00000000-0008-0000-0B00-00009A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11" name="Shape 5548">
                  <a:extLst>
                    <a:ext uri="{FF2B5EF4-FFF2-40B4-BE49-F238E27FC236}">
                      <a16:creationId xmlns:a16="http://schemas.microsoft.com/office/drawing/2014/main" id="{00000000-0008-0000-0B00-00009B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812" name="Shape 2">
          <a:extLst>
            <a:ext uri="{FF2B5EF4-FFF2-40B4-BE49-F238E27FC236}">
              <a16:creationId xmlns:a16="http://schemas.microsoft.com/office/drawing/2014/main" id="{00000000-0008-0000-0B00-00009C1A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6813" name="Shape 5549">
            <a:extLst>
              <a:ext uri="{FF2B5EF4-FFF2-40B4-BE49-F238E27FC236}">
                <a16:creationId xmlns:a16="http://schemas.microsoft.com/office/drawing/2014/main" id="{00000000-0008-0000-0B00-00009D1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814" name="Shape 6">
              <a:extLst>
                <a:ext uri="{FF2B5EF4-FFF2-40B4-BE49-F238E27FC236}">
                  <a16:creationId xmlns:a16="http://schemas.microsoft.com/office/drawing/2014/main" id="{00000000-0008-0000-0B00-00009E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815" name="Shape 5550">
              <a:extLst>
                <a:ext uri="{FF2B5EF4-FFF2-40B4-BE49-F238E27FC236}">
                  <a16:creationId xmlns:a16="http://schemas.microsoft.com/office/drawing/2014/main" id="{00000000-0008-0000-0B00-00009F1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816" name="Shape 5551">
                <a:extLst>
                  <a:ext uri="{FF2B5EF4-FFF2-40B4-BE49-F238E27FC236}">
                    <a16:creationId xmlns:a16="http://schemas.microsoft.com/office/drawing/2014/main" id="{00000000-0008-0000-0B00-0000A0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817" name="Shape 5552">
                <a:extLst>
                  <a:ext uri="{FF2B5EF4-FFF2-40B4-BE49-F238E27FC236}">
                    <a16:creationId xmlns:a16="http://schemas.microsoft.com/office/drawing/2014/main" id="{00000000-0008-0000-0B00-0000A11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818" name="Shape 5553">
                  <a:extLst>
                    <a:ext uri="{FF2B5EF4-FFF2-40B4-BE49-F238E27FC236}">
                      <a16:creationId xmlns:a16="http://schemas.microsoft.com/office/drawing/2014/main" id="{00000000-0008-0000-0B00-0000A2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819" name="Shape 5554">
                  <a:extLst>
                    <a:ext uri="{FF2B5EF4-FFF2-40B4-BE49-F238E27FC236}">
                      <a16:creationId xmlns:a16="http://schemas.microsoft.com/office/drawing/2014/main" id="{00000000-0008-0000-0B00-0000A3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20" name="Shape 5555">
                  <a:extLst>
                    <a:ext uri="{FF2B5EF4-FFF2-40B4-BE49-F238E27FC236}">
                      <a16:creationId xmlns:a16="http://schemas.microsoft.com/office/drawing/2014/main" id="{00000000-0008-0000-0B00-0000A4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21" name="Shape 5556">
                  <a:extLst>
                    <a:ext uri="{FF2B5EF4-FFF2-40B4-BE49-F238E27FC236}">
                      <a16:creationId xmlns:a16="http://schemas.microsoft.com/office/drawing/2014/main" id="{00000000-0008-0000-0B00-0000A5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22" name="Shape 5557">
                  <a:extLst>
                    <a:ext uri="{FF2B5EF4-FFF2-40B4-BE49-F238E27FC236}">
                      <a16:creationId xmlns:a16="http://schemas.microsoft.com/office/drawing/2014/main" id="{00000000-0008-0000-0B00-0000A6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23" name="Shape 5558">
                  <a:extLst>
                    <a:ext uri="{FF2B5EF4-FFF2-40B4-BE49-F238E27FC236}">
                      <a16:creationId xmlns:a16="http://schemas.microsoft.com/office/drawing/2014/main" id="{00000000-0008-0000-0B00-0000A7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24" name="Shape 5559">
                  <a:extLst>
                    <a:ext uri="{FF2B5EF4-FFF2-40B4-BE49-F238E27FC236}">
                      <a16:creationId xmlns:a16="http://schemas.microsoft.com/office/drawing/2014/main" id="{00000000-0008-0000-0B00-0000A8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825" name="Shape 2">
          <a:extLst>
            <a:ext uri="{FF2B5EF4-FFF2-40B4-BE49-F238E27FC236}">
              <a16:creationId xmlns:a16="http://schemas.microsoft.com/office/drawing/2014/main" id="{00000000-0008-0000-0B00-0000A91A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6826" name="Shape 5560">
            <a:extLst>
              <a:ext uri="{FF2B5EF4-FFF2-40B4-BE49-F238E27FC236}">
                <a16:creationId xmlns:a16="http://schemas.microsoft.com/office/drawing/2014/main" id="{00000000-0008-0000-0B00-0000AA1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827" name="Shape 6">
              <a:extLst>
                <a:ext uri="{FF2B5EF4-FFF2-40B4-BE49-F238E27FC236}">
                  <a16:creationId xmlns:a16="http://schemas.microsoft.com/office/drawing/2014/main" id="{00000000-0008-0000-0B00-0000AB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828" name="Shape 5561">
              <a:extLst>
                <a:ext uri="{FF2B5EF4-FFF2-40B4-BE49-F238E27FC236}">
                  <a16:creationId xmlns:a16="http://schemas.microsoft.com/office/drawing/2014/main" id="{00000000-0008-0000-0B00-0000AC1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829" name="Shape 5562">
                <a:extLst>
                  <a:ext uri="{FF2B5EF4-FFF2-40B4-BE49-F238E27FC236}">
                    <a16:creationId xmlns:a16="http://schemas.microsoft.com/office/drawing/2014/main" id="{00000000-0008-0000-0B00-0000AD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830" name="Shape 5563">
                <a:extLst>
                  <a:ext uri="{FF2B5EF4-FFF2-40B4-BE49-F238E27FC236}">
                    <a16:creationId xmlns:a16="http://schemas.microsoft.com/office/drawing/2014/main" id="{00000000-0008-0000-0B00-0000AE1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831" name="Shape 5564">
                  <a:extLst>
                    <a:ext uri="{FF2B5EF4-FFF2-40B4-BE49-F238E27FC236}">
                      <a16:creationId xmlns:a16="http://schemas.microsoft.com/office/drawing/2014/main" id="{00000000-0008-0000-0B00-0000AF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832" name="Shape 5565">
                  <a:extLst>
                    <a:ext uri="{FF2B5EF4-FFF2-40B4-BE49-F238E27FC236}">
                      <a16:creationId xmlns:a16="http://schemas.microsoft.com/office/drawing/2014/main" id="{00000000-0008-0000-0B00-0000B0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33" name="Shape 5566">
                  <a:extLst>
                    <a:ext uri="{FF2B5EF4-FFF2-40B4-BE49-F238E27FC236}">
                      <a16:creationId xmlns:a16="http://schemas.microsoft.com/office/drawing/2014/main" id="{00000000-0008-0000-0B00-0000B1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34" name="Shape 5567">
                  <a:extLst>
                    <a:ext uri="{FF2B5EF4-FFF2-40B4-BE49-F238E27FC236}">
                      <a16:creationId xmlns:a16="http://schemas.microsoft.com/office/drawing/2014/main" id="{00000000-0008-0000-0B00-0000B2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35" name="Shape 5568">
                  <a:extLst>
                    <a:ext uri="{FF2B5EF4-FFF2-40B4-BE49-F238E27FC236}">
                      <a16:creationId xmlns:a16="http://schemas.microsoft.com/office/drawing/2014/main" id="{00000000-0008-0000-0B00-0000B3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36" name="Shape 5569">
                  <a:extLst>
                    <a:ext uri="{FF2B5EF4-FFF2-40B4-BE49-F238E27FC236}">
                      <a16:creationId xmlns:a16="http://schemas.microsoft.com/office/drawing/2014/main" id="{00000000-0008-0000-0B00-0000B4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37" name="Shape 5570">
                  <a:extLst>
                    <a:ext uri="{FF2B5EF4-FFF2-40B4-BE49-F238E27FC236}">
                      <a16:creationId xmlns:a16="http://schemas.microsoft.com/office/drawing/2014/main" id="{00000000-0008-0000-0B00-0000B5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838" name="Shape 2">
          <a:extLst>
            <a:ext uri="{FF2B5EF4-FFF2-40B4-BE49-F238E27FC236}">
              <a16:creationId xmlns:a16="http://schemas.microsoft.com/office/drawing/2014/main" id="{00000000-0008-0000-0B00-0000B61A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6839" name="Shape 5571">
            <a:extLst>
              <a:ext uri="{FF2B5EF4-FFF2-40B4-BE49-F238E27FC236}">
                <a16:creationId xmlns:a16="http://schemas.microsoft.com/office/drawing/2014/main" id="{00000000-0008-0000-0B00-0000B71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840" name="Shape 6">
              <a:extLst>
                <a:ext uri="{FF2B5EF4-FFF2-40B4-BE49-F238E27FC236}">
                  <a16:creationId xmlns:a16="http://schemas.microsoft.com/office/drawing/2014/main" id="{00000000-0008-0000-0B00-0000B8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841" name="Shape 5572">
              <a:extLst>
                <a:ext uri="{FF2B5EF4-FFF2-40B4-BE49-F238E27FC236}">
                  <a16:creationId xmlns:a16="http://schemas.microsoft.com/office/drawing/2014/main" id="{00000000-0008-0000-0B00-0000B91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842" name="Shape 5573">
                <a:extLst>
                  <a:ext uri="{FF2B5EF4-FFF2-40B4-BE49-F238E27FC236}">
                    <a16:creationId xmlns:a16="http://schemas.microsoft.com/office/drawing/2014/main" id="{00000000-0008-0000-0B00-0000BA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843" name="Shape 5574">
                <a:extLst>
                  <a:ext uri="{FF2B5EF4-FFF2-40B4-BE49-F238E27FC236}">
                    <a16:creationId xmlns:a16="http://schemas.microsoft.com/office/drawing/2014/main" id="{00000000-0008-0000-0B00-0000BB1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844" name="Shape 5575">
                  <a:extLst>
                    <a:ext uri="{FF2B5EF4-FFF2-40B4-BE49-F238E27FC236}">
                      <a16:creationId xmlns:a16="http://schemas.microsoft.com/office/drawing/2014/main" id="{00000000-0008-0000-0B00-0000BC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845" name="Shape 5576">
                  <a:extLst>
                    <a:ext uri="{FF2B5EF4-FFF2-40B4-BE49-F238E27FC236}">
                      <a16:creationId xmlns:a16="http://schemas.microsoft.com/office/drawing/2014/main" id="{00000000-0008-0000-0B00-0000BD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46" name="Shape 5577">
                  <a:extLst>
                    <a:ext uri="{FF2B5EF4-FFF2-40B4-BE49-F238E27FC236}">
                      <a16:creationId xmlns:a16="http://schemas.microsoft.com/office/drawing/2014/main" id="{00000000-0008-0000-0B00-0000BE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47" name="Shape 5578">
                  <a:extLst>
                    <a:ext uri="{FF2B5EF4-FFF2-40B4-BE49-F238E27FC236}">
                      <a16:creationId xmlns:a16="http://schemas.microsoft.com/office/drawing/2014/main" id="{00000000-0008-0000-0B00-0000BF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48" name="Shape 5579">
                  <a:extLst>
                    <a:ext uri="{FF2B5EF4-FFF2-40B4-BE49-F238E27FC236}">
                      <a16:creationId xmlns:a16="http://schemas.microsoft.com/office/drawing/2014/main" id="{00000000-0008-0000-0B00-0000C0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49" name="Shape 5580">
                  <a:extLst>
                    <a:ext uri="{FF2B5EF4-FFF2-40B4-BE49-F238E27FC236}">
                      <a16:creationId xmlns:a16="http://schemas.microsoft.com/office/drawing/2014/main" id="{00000000-0008-0000-0B00-0000C1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50" name="Shape 5581">
                  <a:extLst>
                    <a:ext uri="{FF2B5EF4-FFF2-40B4-BE49-F238E27FC236}">
                      <a16:creationId xmlns:a16="http://schemas.microsoft.com/office/drawing/2014/main" id="{00000000-0008-0000-0B00-0000C2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851" name="Shape 2">
          <a:extLst>
            <a:ext uri="{FF2B5EF4-FFF2-40B4-BE49-F238E27FC236}">
              <a16:creationId xmlns:a16="http://schemas.microsoft.com/office/drawing/2014/main" id="{00000000-0008-0000-0B00-0000C31A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6852" name="Shape 5582">
            <a:extLst>
              <a:ext uri="{FF2B5EF4-FFF2-40B4-BE49-F238E27FC236}">
                <a16:creationId xmlns:a16="http://schemas.microsoft.com/office/drawing/2014/main" id="{00000000-0008-0000-0B00-0000C41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853" name="Shape 6">
              <a:extLst>
                <a:ext uri="{FF2B5EF4-FFF2-40B4-BE49-F238E27FC236}">
                  <a16:creationId xmlns:a16="http://schemas.microsoft.com/office/drawing/2014/main" id="{00000000-0008-0000-0B00-0000C5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854" name="Shape 5583">
              <a:extLst>
                <a:ext uri="{FF2B5EF4-FFF2-40B4-BE49-F238E27FC236}">
                  <a16:creationId xmlns:a16="http://schemas.microsoft.com/office/drawing/2014/main" id="{00000000-0008-0000-0B00-0000C61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855" name="Shape 5584">
                <a:extLst>
                  <a:ext uri="{FF2B5EF4-FFF2-40B4-BE49-F238E27FC236}">
                    <a16:creationId xmlns:a16="http://schemas.microsoft.com/office/drawing/2014/main" id="{00000000-0008-0000-0B00-0000C7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856" name="Shape 5585">
                <a:extLst>
                  <a:ext uri="{FF2B5EF4-FFF2-40B4-BE49-F238E27FC236}">
                    <a16:creationId xmlns:a16="http://schemas.microsoft.com/office/drawing/2014/main" id="{00000000-0008-0000-0B00-0000C81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857" name="Shape 5586">
                  <a:extLst>
                    <a:ext uri="{FF2B5EF4-FFF2-40B4-BE49-F238E27FC236}">
                      <a16:creationId xmlns:a16="http://schemas.microsoft.com/office/drawing/2014/main" id="{00000000-0008-0000-0B00-0000C9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858" name="Shape 5587">
                  <a:extLst>
                    <a:ext uri="{FF2B5EF4-FFF2-40B4-BE49-F238E27FC236}">
                      <a16:creationId xmlns:a16="http://schemas.microsoft.com/office/drawing/2014/main" id="{00000000-0008-0000-0B00-0000CA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59" name="Shape 5588">
                  <a:extLst>
                    <a:ext uri="{FF2B5EF4-FFF2-40B4-BE49-F238E27FC236}">
                      <a16:creationId xmlns:a16="http://schemas.microsoft.com/office/drawing/2014/main" id="{00000000-0008-0000-0B00-0000CB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60" name="Shape 5589">
                  <a:extLst>
                    <a:ext uri="{FF2B5EF4-FFF2-40B4-BE49-F238E27FC236}">
                      <a16:creationId xmlns:a16="http://schemas.microsoft.com/office/drawing/2014/main" id="{00000000-0008-0000-0B00-0000CC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61" name="Shape 5590">
                  <a:extLst>
                    <a:ext uri="{FF2B5EF4-FFF2-40B4-BE49-F238E27FC236}">
                      <a16:creationId xmlns:a16="http://schemas.microsoft.com/office/drawing/2014/main" id="{00000000-0008-0000-0B00-0000CD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62" name="Shape 5591">
                  <a:extLst>
                    <a:ext uri="{FF2B5EF4-FFF2-40B4-BE49-F238E27FC236}">
                      <a16:creationId xmlns:a16="http://schemas.microsoft.com/office/drawing/2014/main" id="{00000000-0008-0000-0B00-0000CE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63" name="Shape 5592">
                  <a:extLst>
                    <a:ext uri="{FF2B5EF4-FFF2-40B4-BE49-F238E27FC236}">
                      <a16:creationId xmlns:a16="http://schemas.microsoft.com/office/drawing/2014/main" id="{00000000-0008-0000-0B00-0000CF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864" name="Shape 2">
          <a:extLst>
            <a:ext uri="{FF2B5EF4-FFF2-40B4-BE49-F238E27FC236}">
              <a16:creationId xmlns:a16="http://schemas.microsoft.com/office/drawing/2014/main" id="{00000000-0008-0000-0B00-0000D01A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6865" name="Shape 5593">
            <a:extLst>
              <a:ext uri="{FF2B5EF4-FFF2-40B4-BE49-F238E27FC236}">
                <a16:creationId xmlns:a16="http://schemas.microsoft.com/office/drawing/2014/main" id="{00000000-0008-0000-0B00-0000D11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866" name="Shape 6">
              <a:extLst>
                <a:ext uri="{FF2B5EF4-FFF2-40B4-BE49-F238E27FC236}">
                  <a16:creationId xmlns:a16="http://schemas.microsoft.com/office/drawing/2014/main" id="{00000000-0008-0000-0B00-0000D2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867" name="Shape 5594">
              <a:extLst>
                <a:ext uri="{FF2B5EF4-FFF2-40B4-BE49-F238E27FC236}">
                  <a16:creationId xmlns:a16="http://schemas.microsoft.com/office/drawing/2014/main" id="{00000000-0008-0000-0B00-0000D31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868" name="Shape 5595">
                <a:extLst>
                  <a:ext uri="{FF2B5EF4-FFF2-40B4-BE49-F238E27FC236}">
                    <a16:creationId xmlns:a16="http://schemas.microsoft.com/office/drawing/2014/main" id="{00000000-0008-0000-0B00-0000D4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869" name="Shape 5596">
                <a:extLst>
                  <a:ext uri="{FF2B5EF4-FFF2-40B4-BE49-F238E27FC236}">
                    <a16:creationId xmlns:a16="http://schemas.microsoft.com/office/drawing/2014/main" id="{00000000-0008-0000-0B00-0000D51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870" name="Shape 5597">
                  <a:extLst>
                    <a:ext uri="{FF2B5EF4-FFF2-40B4-BE49-F238E27FC236}">
                      <a16:creationId xmlns:a16="http://schemas.microsoft.com/office/drawing/2014/main" id="{00000000-0008-0000-0B00-0000D6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871" name="Shape 5598">
                  <a:extLst>
                    <a:ext uri="{FF2B5EF4-FFF2-40B4-BE49-F238E27FC236}">
                      <a16:creationId xmlns:a16="http://schemas.microsoft.com/office/drawing/2014/main" id="{00000000-0008-0000-0B00-0000D7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72" name="Shape 5599">
                  <a:extLst>
                    <a:ext uri="{FF2B5EF4-FFF2-40B4-BE49-F238E27FC236}">
                      <a16:creationId xmlns:a16="http://schemas.microsoft.com/office/drawing/2014/main" id="{00000000-0008-0000-0B00-0000D8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73" name="Shape 5600">
                  <a:extLst>
                    <a:ext uri="{FF2B5EF4-FFF2-40B4-BE49-F238E27FC236}">
                      <a16:creationId xmlns:a16="http://schemas.microsoft.com/office/drawing/2014/main" id="{00000000-0008-0000-0B00-0000D9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74" name="Shape 5601">
                  <a:extLst>
                    <a:ext uri="{FF2B5EF4-FFF2-40B4-BE49-F238E27FC236}">
                      <a16:creationId xmlns:a16="http://schemas.microsoft.com/office/drawing/2014/main" id="{00000000-0008-0000-0B00-0000DA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75" name="Shape 5602">
                  <a:extLst>
                    <a:ext uri="{FF2B5EF4-FFF2-40B4-BE49-F238E27FC236}">
                      <a16:creationId xmlns:a16="http://schemas.microsoft.com/office/drawing/2014/main" id="{00000000-0008-0000-0B00-0000DB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76" name="Shape 5603">
                  <a:extLst>
                    <a:ext uri="{FF2B5EF4-FFF2-40B4-BE49-F238E27FC236}">
                      <a16:creationId xmlns:a16="http://schemas.microsoft.com/office/drawing/2014/main" id="{00000000-0008-0000-0B00-0000DC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877" name="Shape 2">
          <a:extLst>
            <a:ext uri="{FF2B5EF4-FFF2-40B4-BE49-F238E27FC236}">
              <a16:creationId xmlns:a16="http://schemas.microsoft.com/office/drawing/2014/main" id="{00000000-0008-0000-0B00-0000DD1A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6878" name="Shape 5604">
            <a:extLst>
              <a:ext uri="{FF2B5EF4-FFF2-40B4-BE49-F238E27FC236}">
                <a16:creationId xmlns:a16="http://schemas.microsoft.com/office/drawing/2014/main" id="{00000000-0008-0000-0B00-0000DE1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879" name="Shape 6">
              <a:extLst>
                <a:ext uri="{FF2B5EF4-FFF2-40B4-BE49-F238E27FC236}">
                  <a16:creationId xmlns:a16="http://schemas.microsoft.com/office/drawing/2014/main" id="{00000000-0008-0000-0B00-0000DF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880" name="Shape 5605">
              <a:extLst>
                <a:ext uri="{FF2B5EF4-FFF2-40B4-BE49-F238E27FC236}">
                  <a16:creationId xmlns:a16="http://schemas.microsoft.com/office/drawing/2014/main" id="{00000000-0008-0000-0B00-0000E01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881" name="Shape 5606">
                <a:extLst>
                  <a:ext uri="{FF2B5EF4-FFF2-40B4-BE49-F238E27FC236}">
                    <a16:creationId xmlns:a16="http://schemas.microsoft.com/office/drawing/2014/main" id="{00000000-0008-0000-0B00-0000E1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882" name="Shape 5607">
                <a:extLst>
                  <a:ext uri="{FF2B5EF4-FFF2-40B4-BE49-F238E27FC236}">
                    <a16:creationId xmlns:a16="http://schemas.microsoft.com/office/drawing/2014/main" id="{00000000-0008-0000-0B00-0000E21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883" name="Shape 5608">
                  <a:extLst>
                    <a:ext uri="{FF2B5EF4-FFF2-40B4-BE49-F238E27FC236}">
                      <a16:creationId xmlns:a16="http://schemas.microsoft.com/office/drawing/2014/main" id="{00000000-0008-0000-0B00-0000E3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884" name="Shape 5609">
                  <a:extLst>
                    <a:ext uri="{FF2B5EF4-FFF2-40B4-BE49-F238E27FC236}">
                      <a16:creationId xmlns:a16="http://schemas.microsoft.com/office/drawing/2014/main" id="{00000000-0008-0000-0B00-0000E4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85" name="Shape 5610">
                  <a:extLst>
                    <a:ext uri="{FF2B5EF4-FFF2-40B4-BE49-F238E27FC236}">
                      <a16:creationId xmlns:a16="http://schemas.microsoft.com/office/drawing/2014/main" id="{00000000-0008-0000-0B00-0000E5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86" name="Shape 5611">
                  <a:extLst>
                    <a:ext uri="{FF2B5EF4-FFF2-40B4-BE49-F238E27FC236}">
                      <a16:creationId xmlns:a16="http://schemas.microsoft.com/office/drawing/2014/main" id="{00000000-0008-0000-0B00-0000E6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87" name="Shape 5612">
                  <a:extLst>
                    <a:ext uri="{FF2B5EF4-FFF2-40B4-BE49-F238E27FC236}">
                      <a16:creationId xmlns:a16="http://schemas.microsoft.com/office/drawing/2014/main" id="{00000000-0008-0000-0B00-0000E7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88" name="Shape 5613">
                  <a:extLst>
                    <a:ext uri="{FF2B5EF4-FFF2-40B4-BE49-F238E27FC236}">
                      <a16:creationId xmlns:a16="http://schemas.microsoft.com/office/drawing/2014/main" id="{00000000-0008-0000-0B00-0000E8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89" name="Shape 5614">
                  <a:extLst>
                    <a:ext uri="{FF2B5EF4-FFF2-40B4-BE49-F238E27FC236}">
                      <a16:creationId xmlns:a16="http://schemas.microsoft.com/office/drawing/2014/main" id="{00000000-0008-0000-0B00-0000E9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890" name="Shape 2">
          <a:extLst>
            <a:ext uri="{FF2B5EF4-FFF2-40B4-BE49-F238E27FC236}">
              <a16:creationId xmlns:a16="http://schemas.microsoft.com/office/drawing/2014/main" id="{00000000-0008-0000-0B00-0000EA1A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6891" name="Shape 5615">
            <a:extLst>
              <a:ext uri="{FF2B5EF4-FFF2-40B4-BE49-F238E27FC236}">
                <a16:creationId xmlns:a16="http://schemas.microsoft.com/office/drawing/2014/main" id="{00000000-0008-0000-0B00-0000EB1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892" name="Shape 6">
              <a:extLst>
                <a:ext uri="{FF2B5EF4-FFF2-40B4-BE49-F238E27FC236}">
                  <a16:creationId xmlns:a16="http://schemas.microsoft.com/office/drawing/2014/main" id="{00000000-0008-0000-0B00-0000EC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893" name="Shape 5616">
              <a:extLst>
                <a:ext uri="{FF2B5EF4-FFF2-40B4-BE49-F238E27FC236}">
                  <a16:creationId xmlns:a16="http://schemas.microsoft.com/office/drawing/2014/main" id="{00000000-0008-0000-0B00-0000ED1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894" name="Shape 5617">
                <a:extLst>
                  <a:ext uri="{FF2B5EF4-FFF2-40B4-BE49-F238E27FC236}">
                    <a16:creationId xmlns:a16="http://schemas.microsoft.com/office/drawing/2014/main" id="{00000000-0008-0000-0B00-0000EE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895" name="Shape 5618">
                <a:extLst>
                  <a:ext uri="{FF2B5EF4-FFF2-40B4-BE49-F238E27FC236}">
                    <a16:creationId xmlns:a16="http://schemas.microsoft.com/office/drawing/2014/main" id="{00000000-0008-0000-0B00-0000EF1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896" name="Shape 5619">
                  <a:extLst>
                    <a:ext uri="{FF2B5EF4-FFF2-40B4-BE49-F238E27FC236}">
                      <a16:creationId xmlns:a16="http://schemas.microsoft.com/office/drawing/2014/main" id="{00000000-0008-0000-0B00-0000F0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897" name="Shape 5620">
                  <a:extLst>
                    <a:ext uri="{FF2B5EF4-FFF2-40B4-BE49-F238E27FC236}">
                      <a16:creationId xmlns:a16="http://schemas.microsoft.com/office/drawing/2014/main" id="{00000000-0008-0000-0B00-0000F1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98" name="Shape 5621">
                  <a:extLst>
                    <a:ext uri="{FF2B5EF4-FFF2-40B4-BE49-F238E27FC236}">
                      <a16:creationId xmlns:a16="http://schemas.microsoft.com/office/drawing/2014/main" id="{00000000-0008-0000-0B00-0000F2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99" name="Shape 5622">
                  <a:extLst>
                    <a:ext uri="{FF2B5EF4-FFF2-40B4-BE49-F238E27FC236}">
                      <a16:creationId xmlns:a16="http://schemas.microsoft.com/office/drawing/2014/main" id="{00000000-0008-0000-0B00-0000F3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00" name="Shape 5623">
                  <a:extLst>
                    <a:ext uri="{FF2B5EF4-FFF2-40B4-BE49-F238E27FC236}">
                      <a16:creationId xmlns:a16="http://schemas.microsoft.com/office/drawing/2014/main" id="{00000000-0008-0000-0B00-0000F4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01" name="Shape 5624">
                  <a:extLst>
                    <a:ext uri="{FF2B5EF4-FFF2-40B4-BE49-F238E27FC236}">
                      <a16:creationId xmlns:a16="http://schemas.microsoft.com/office/drawing/2014/main" id="{00000000-0008-0000-0B00-0000F5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02" name="Shape 5625">
                  <a:extLst>
                    <a:ext uri="{FF2B5EF4-FFF2-40B4-BE49-F238E27FC236}">
                      <a16:creationId xmlns:a16="http://schemas.microsoft.com/office/drawing/2014/main" id="{00000000-0008-0000-0B00-0000F6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903" name="Shape 2">
          <a:extLst>
            <a:ext uri="{FF2B5EF4-FFF2-40B4-BE49-F238E27FC236}">
              <a16:creationId xmlns:a16="http://schemas.microsoft.com/office/drawing/2014/main" id="{00000000-0008-0000-0B00-0000F71A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6904" name="Shape 5626">
            <a:extLst>
              <a:ext uri="{FF2B5EF4-FFF2-40B4-BE49-F238E27FC236}">
                <a16:creationId xmlns:a16="http://schemas.microsoft.com/office/drawing/2014/main" id="{00000000-0008-0000-0B00-0000F81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905" name="Shape 6">
              <a:extLst>
                <a:ext uri="{FF2B5EF4-FFF2-40B4-BE49-F238E27FC236}">
                  <a16:creationId xmlns:a16="http://schemas.microsoft.com/office/drawing/2014/main" id="{00000000-0008-0000-0B00-0000F9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906" name="Shape 5627">
              <a:extLst>
                <a:ext uri="{FF2B5EF4-FFF2-40B4-BE49-F238E27FC236}">
                  <a16:creationId xmlns:a16="http://schemas.microsoft.com/office/drawing/2014/main" id="{00000000-0008-0000-0B00-0000FA1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907" name="Shape 5628">
                <a:extLst>
                  <a:ext uri="{FF2B5EF4-FFF2-40B4-BE49-F238E27FC236}">
                    <a16:creationId xmlns:a16="http://schemas.microsoft.com/office/drawing/2014/main" id="{00000000-0008-0000-0B00-0000FB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908" name="Shape 5629">
                <a:extLst>
                  <a:ext uri="{FF2B5EF4-FFF2-40B4-BE49-F238E27FC236}">
                    <a16:creationId xmlns:a16="http://schemas.microsoft.com/office/drawing/2014/main" id="{00000000-0008-0000-0B00-0000FC1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909" name="Shape 5630">
                  <a:extLst>
                    <a:ext uri="{FF2B5EF4-FFF2-40B4-BE49-F238E27FC236}">
                      <a16:creationId xmlns:a16="http://schemas.microsoft.com/office/drawing/2014/main" id="{00000000-0008-0000-0B00-0000FD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910" name="Shape 5631">
                  <a:extLst>
                    <a:ext uri="{FF2B5EF4-FFF2-40B4-BE49-F238E27FC236}">
                      <a16:creationId xmlns:a16="http://schemas.microsoft.com/office/drawing/2014/main" id="{00000000-0008-0000-0B00-0000FE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11" name="Shape 5632">
                  <a:extLst>
                    <a:ext uri="{FF2B5EF4-FFF2-40B4-BE49-F238E27FC236}">
                      <a16:creationId xmlns:a16="http://schemas.microsoft.com/office/drawing/2014/main" id="{00000000-0008-0000-0B00-0000FF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12" name="Shape 5633">
                  <a:extLst>
                    <a:ext uri="{FF2B5EF4-FFF2-40B4-BE49-F238E27FC236}">
                      <a16:creationId xmlns:a16="http://schemas.microsoft.com/office/drawing/2014/main" id="{00000000-0008-0000-0B00-000000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13" name="Shape 5634">
                  <a:extLst>
                    <a:ext uri="{FF2B5EF4-FFF2-40B4-BE49-F238E27FC236}">
                      <a16:creationId xmlns:a16="http://schemas.microsoft.com/office/drawing/2014/main" id="{00000000-0008-0000-0B00-000001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14" name="Shape 5635">
                  <a:extLst>
                    <a:ext uri="{FF2B5EF4-FFF2-40B4-BE49-F238E27FC236}">
                      <a16:creationId xmlns:a16="http://schemas.microsoft.com/office/drawing/2014/main" id="{00000000-0008-0000-0B00-000002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15" name="Shape 5636">
                  <a:extLst>
                    <a:ext uri="{FF2B5EF4-FFF2-40B4-BE49-F238E27FC236}">
                      <a16:creationId xmlns:a16="http://schemas.microsoft.com/office/drawing/2014/main" id="{00000000-0008-0000-0B00-000003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916" name="Shape 2">
          <a:extLst>
            <a:ext uri="{FF2B5EF4-FFF2-40B4-BE49-F238E27FC236}">
              <a16:creationId xmlns:a16="http://schemas.microsoft.com/office/drawing/2014/main" id="{00000000-0008-0000-0B00-0000041B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6917" name="Shape 5637">
            <a:extLst>
              <a:ext uri="{FF2B5EF4-FFF2-40B4-BE49-F238E27FC236}">
                <a16:creationId xmlns:a16="http://schemas.microsoft.com/office/drawing/2014/main" id="{00000000-0008-0000-0B00-0000051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918" name="Shape 6">
              <a:extLst>
                <a:ext uri="{FF2B5EF4-FFF2-40B4-BE49-F238E27FC236}">
                  <a16:creationId xmlns:a16="http://schemas.microsoft.com/office/drawing/2014/main" id="{00000000-0008-0000-0B00-000006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919" name="Shape 5638">
              <a:extLst>
                <a:ext uri="{FF2B5EF4-FFF2-40B4-BE49-F238E27FC236}">
                  <a16:creationId xmlns:a16="http://schemas.microsoft.com/office/drawing/2014/main" id="{00000000-0008-0000-0B00-0000071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920" name="Shape 5639">
                <a:extLst>
                  <a:ext uri="{FF2B5EF4-FFF2-40B4-BE49-F238E27FC236}">
                    <a16:creationId xmlns:a16="http://schemas.microsoft.com/office/drawing/2014/main" id="{00000000-0008-0000-0B00-000008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921" name="Shape 5640">
                <a:extLst>
                  <a:ext uri="{FF2B5EF4-FFF2-40B4-BE49-F238E27FC236}">
                    <a16:creationId xmlns:a16="http://schemas.microsoft.com/office/drawing/2014/main" id="{00000000-0008-0000-0B00-0000091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922" name="Shape 5641">
                  <a:extLst>
                    <a:ext uri="{FF2B5EF4-FFF2-40B4-BE49-F238E27FC236}">
                      <a16:creationId xmlns:a16="http://schemas.microsoft.com/office/drawing/2014/main" id="{00000000-0008-0000-0B00-00000A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923" name="Shape 5642">
                  <a:extLst>
                    <a:ext uri="{FF2B5EF4-FFF2-40B4-BE49-F238E27FC236}">
                      <a16:creationId xmlns:a16="http://schemas.microsoft.com/office/drawing/2014/main" id="{00000000-0008-0000-0B00-00000B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24" name="Shape 5643">
                  <a:extLst>
                    <a:ext uri="{FF2B5EF4-FFF2-40B4-BE49-F238E27FC236}">
                      <a16:creationId xmlns:a16="http://schemas.microsoft.com/office/drawing/2014/main" id="{00000000-0008-0000-0B00-00000C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25" name="Shape 5644">
                  <a:extLst>
                    <a:ext uri="{FF2B5EF4-FFF2-40B4-BE49-F238E27FC236}">
                      <a16:creationId xmlns:a16="http://schemas.microsoft.com/office/drawing/2014/main" id="{00000000-0008-0000-0B00-00000D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26" name="Shape 5645">
                  <a:extLst>
                    <a:ext uri="{FF2B5EF4-FFF2-40B4-BE49-F238E27FC236}">
                      <a16:creationId xmlns:a16="http://schemas.microsoft.com/office/drawing/2014/main" id="{00000000-0008-0000-0B00-00000E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27" name="Shape 5646">
                  <a:extLst>
                    <a:ext uri="{FF2B5EF4-FFF2-40B4-BE49-F238E27FC236}">
                      <a16:creationId xmlns:a16="http://schemas.microsoft.com/office/drawing/2014/main" id="{00000000-0008-0000-0B00-00000F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28" name="Shape 5647">
                  <a:extLst>
                    <a:ext uri="{FF2B5EF4-FFF2-40B4-BE49-F238E27FC236}">
                      <a16:creationId xmlns:a16="http://schemas.microsoft.com/office/drawing/2014/main" id="{00000000-0008-0000-0B00-000010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929" name="Shape 2">
          <a:extLst>
            <a:ext uri="{FF2B5EF4-FFF2-40B4-BE49-F238E27FC236}">
              <a16:creationId xmlns:a16="http://schemas.microsoft.com/office/drawing/2014/main" id="{00000000-0008-0000-0B00-0000111B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6930" name="Shape 5648">
            <a:extLst>
              <a:ext uri="{FF2B5EF4-FFF2-40B4-BE49-F238E27FC236}">
                <a16:creationId xmlns:a16="http://schemas.microsoft.com/office/drawing/2014/main" id="{00000000-0008-0000-0B00-0000121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931" name="Shape 6">
              <a:extLst>
                <a:ext uri="{FF2B5EF4-FFF2-40B4-BE49-F238E27FC236}">
                  <a16:creationId xmlns:a16="http://schemas.microsoft.com/office/drawing/2014/main" id="{00000000-0008-0000-0B00-000013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932" name="Shape 5649">
              <a:extLst>
                <a:ext uri="{FF2B5EF4-FFF2-40B4-BE49-F238E27FC236}">
                  <a16:creationId xmlns:a16="http://schemas.microsoft.com/office/drawing/2014/main" id="{00000000-0008-0000-0B00-0000141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933" name="Shape 5650">
                <a:extLst>
                  <a:ext uri="{FF2B5EF4-FFF2-40B4-BE49-F238E27FC236}">
                    <a16:creationId xmlns:a16="http://schemas.microsoft.com/office/drawing/2014/main" id="{00000000-0008-0000-0B00-000015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934" name="Shape 5651">
                <a:extLst>
                  <a:ext uri="{FF2B5EF4-FFF2-40B4-BE49-F238E27FC236}">
                    <a16:creationId xmlns:a16="http://schemas.microsoft.com/office/drawing/2014/main" id="{00000000-0008-0000-0B00-0000161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935" name="Shape 5652">
                  <a:extLst>
                    <a:ext uri="{FF2B5EF4-FFF2-40B4-BE49-F238E27FC236}">
                      <a16:creationId xmlns:a16="http://schemas.microsoft.com/office/drawing/2014/main" id="{00000000-0008-0000-0B00-000017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936" name="Shape 5653">
                  <a:extLst>
                    <a:ext uri="{FF2B5EF4-FFF2-40B4-BE49-F238E27FC236}">
                      <a16:creationId xmlns:a16="http://schemas.microsoft.com/office/drawing/2014/main" id="{00000000-0008-0000-0B00-000018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37" name="Shape 5654">
                  <a:extLst>
                    <a:ext uri="{FF2B5EF4-FFF2-40B4-BE49-F238E27FC236}">
                      <a16:creationId xmlns:a16="http://schemas.microsoft.com/office/drawing/2014/main" id="{00000000-0008-0000-0B00-000019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38" name="Shape 5655">
                  <a:extLst>
                    <a:ext uri="{FF2B5EF4-FFF2-40B4-BE49-F238E27FC236}">
                      <a16:creationId xmlns:a16="http://schemas.microsoft.com/office/drawing/2014/main" id="{00000000-0008-0000-0B00-00001A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39" name="Shape 5656">
                  <a:extLst>
                    <a:ext uri="{FF2B5EF4-FFF2-40B4-BE49-F238E27FC236}">
                      <a16:creationId xmlns:a16="http://schemas.microsoft.com/office/drawing/2014/main" id="{00000000-0008-0000-0B00-00001B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40" name="Shape 5657">
                  <a:extLst>
                    <a:ext uri="{FF2B5EF4-FFF2-40B4-BE49-F238E27FC236}">
                      <a16:creationId xmlns:a16="http://schemas.microsoft.com/office/drawing/2014/main" id="{00000000-0008-0000-0B00-00001C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41" name="Shape 5658">
                  <a:extLst>
                    <a:ext uri="{FF2B5EF4-FFF2-40B4-BE49-F238E27FC236}">
                      <a16:creationId xmlns:a16="http://schemas.microsoft.com/office/drawing/2014/main" id="{00000000-0008-0000-0B00-00001D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942" name="Shape 2">
          <a:extLst>
            <a:ext uri="{FF2B5EF4-FFF2-40B4-BE49-F238E27FC236}">
              <a16:creationId xmlns:a16="http://schemas.microsoft.com/office/drawing/2014/main" id="{00000000-0008-0000-0B00-00001E1B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6943" name="Shape 5659">
            <a:extLst>
              <a:ext uri="{FF2B5EF4-FFF2-40B4-BE49-F238E27FC236}">
                <a16:creationId xmlns:a16="http://schemas.microsoft.com/office/drawing/2014/main" id="{00000000-0008-0000-0B00-00001F1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944" name="Shape 6">
              <a:extLst>
                <a:ext uri="{FF2B5EF4-FFF2-40B4-BE49-F238E27FC236}">
                  <a16:creationId xmlns:a16="http://schemas.microsoft.com/office/drawing/2014/main" id="{00000000-0008-0000-0B00-000020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945" name="Shape 5660">
              <a:extLst>
                <a:ext uri="{FF2B5EF4-FFF2-40B4-BE49-F238E27FC236}">
                  <a16:creationId xmlns:a16="http://schemas.microsoft.com/office/drawing/2014/main" id="{00000000-0008-0000-0B00-0000211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946" name="Shape 5661">
                <a:extLst>
                  <a:ext uri="{FF2B5EF4-FFF2-40B4-BE49-F238E27FC236}">
                    <a16:creationId xmlns:a16="http://schemas.microsoft.com/office/drawing/2014/main" id="{00000000-0008-0000-0B00-000022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947" name="Shape 5662">
                <a:extLst>
                  <a:ext uri="{FF2B5EF4-FFF2-40B4-BE49-F238E27FC236}">
                    <a16:creationId xmlns:a16="http://schemas.microsoft.com/office/drawing/2014/main" id="{00000000-0008-0000-0B00-0000231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948" name="Shape 5663">
                  <a:extLst>
                    <a:ext uri="{FF2B5EF4-FFF2-40B4-BE49-F238E27FC236}">
                      <a16:creationId xmlns:a16="http://schemas.microsoft.com/office/drawing/2014/main" id="{00000000-0008-0000-0B00-000024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949" name="Shape 5664">
                  <a:extLst>
                    <a:ext uri="{FF2B5EF4-FFF2-40B4-BE49-F238E27FC236}">
                      <a16:creationId xmlns:a16="http://schemas.microsoft.com/office/drawing/2014/main" id="{00000000-0008-0000-0B00-000025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50" name="Shape 5665">
                  <a:extLst>
                    <a:ext uri="{FF2B5EF4-FFF2-40B4-BE49-F238E27FC236}">
                      <a16:creationId xmlns:a16="http://schemas.microsoft.com/office/drawing/2014/main" id="{00000000-0008-0000-0B00-000026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51" name="Shape 5666">
                  <a:extLst>
                    <a:ext uri="{FF2B5EF4-FFF2-40B4-BE49-F238E27FC236}">
                      <a16:creationId xmlns:a16="http://schemas.microsoft.com/office/drawing/2014/main" id="{00000000-0008-0000-0B00-000027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52" name="Shape 5667">
                  <a:extLst>
                    <a:ext uri="{FF2B5EF4-FFF2-40B4-BE49-F238E27FC236}">
                      <a16:creationId xmlns:a16="http://schemas.microsoft.com/office/drawing/2014/main" id="{00000000-0008-0000-0B00-000028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53" name="Shape 5668">
                  <a:extLst>
                    <a:ext uri="{FF2B5EF4-FFF2-40B4-BE49-F238E27FC236}">
                      <a16:creationId xmlns:a16="http://schemas.microsoft.com/office/drawing/2014/main" id="{00000000-0008-0000-0B00-000029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54" name="Shape 5669">
                  <a:extLst>
                    <a:ext uri="{FF2B5EF4-FFF2-40B4-BE49-F238E27FC236}">
                      <a16:creationId xmlns:a16="http://schemas.microsoft.com/office/drawing/2014/main" id="{00000000-0008-0000-0B00-00002A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955" name="Shape 2">
          <a:extLst>
            <a:ext uri="{FF2B5EF4-FFF2-40B4-BE49-F238E27FC236}">
              <a16:creationId xmlns:a16="http://schemas.microsoft.com/office/drawing/2014/main" id="{00000000-0008-0000-0B00-00002B1B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6956" name="Shape 5670">
            <a:extLst>
              <a:ext uri="{FF2B5EF4-FFF2-40B4-BE49-F238E27FC236}">
                <a16:creationId xmlns:a16="http://schemas.microsoft.com/office/drawing/2014/main" id="{00000000-0008-0000-0B00-00002C1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957" name="Shape 6">
              <a:extLst>
                <a:ext uri="{FF2B5EF4-FFF2-40B4-BE49-F238E27FC236}">
                  <a16:creationId xmlns:a16="http://schemas.microsoft.com/office/drawing/2014/main" id="{00000000-0008-0000-0B00-00002D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958" name="Shape 5671">
              <a:extLst>
                <a:ext uri="{FF2B5EF4-FFF2-40B4-BE49-F238E27FC236}">
                  <a16:creationId xmlns:a16="http://schemas.microsoft.com/office/drawing/2014/main" id="{00000000-0008-0000-0B00-00002E1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959" name="Shape 5672">
                <a:extLst>
                  <a:ext uri="{FF2B5EF4-FFF2-40B4-BE49-F238E27FC236}">
                    <a16:creationId xmlns:a16="http://schemas.microsoft.com/office/drawing/2014/main" id="{00000000-0008-0000-0B00-00002F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960" name="Shape 5673">
                <a:extLst>
                  <a:ext uri="{FF2B5EF4-FFF2-40B4-BE49-F238E27FC236}">
                    <a16:creationId xmlns:a16="http://schemas.microsoft.com/office/drawing/2014/main" id="{00000000-0008-0000-0B00-0000301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961" name="Shape 5674">
                  <a:extLst>
                    <a:ext uri="{FF2B5EF4-FFF2-40B4-BE49-F238E27FC236}">
                      <a16:creationId xmlns:a16="http://schemas.microsoft.com/office/drawing/2014/main" id="{00000000-0008-0000-0B00-000031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962" name="Shape 5675">
                  <a:extLst>
                    <a:ext uri="{FF2B5EF4-FFF2-40B4-BE49-F238E27FC236}">
                      <a16:creationId xmlns:a16="http://schemas.microsoft.com/office/drawing/2014/main" id="{00000000-0008-0000-0B00-000032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63" name="Shape 5676">
                  <a:extLst>
                    <a:ext uri="{FF2B5EF4-FFF2-40B4-BE49-F238E27FC236}">
                      <a16:creationId xmlns:a16="http://schemas.microsoft.com/office/drawing/2014/main" id="{00000000-0008-0000-0B00-000033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64" name="Shape 5677">
                  <a:extLst>
                    <a:ext uri="{FF2B5EF4-FFF2-40B4-BE49-F238E27FC236}">
                      <a16:creationId xmlns:a16="http://schemas.microsoft.com/office/drawing/2014/main" id="{00000000-0008-0000-0B00-000034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65" name="Shape 5678">
                  <a:extLst>
                    <a:ext uri="{FF2B5EF4-FFF2-40B4-BE49-F238E27FC236}">
                      <a16:creationId xmlns:a16="http://schemas.microsoft.com/office/drawing/2014/main" id="{00000000-0008-0000-0B00-000035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66" name="Shape 5679">
                  <a:extLst>
                    <a:ext uri="{FF2B5EF4-FFF2-40B4-BE49-F238E27FC236}">
                      <a16:creationId xmlns:a16="http://schemas.microsoft.com/office/drawing/2014/main" id="{00000000-0008-0000-0B00-000036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67" name="Shape 5680">
                  <a:extLst>
                    <a:ext uri="{FF2B5EF4-FFF2-40B4-BE49-F238E27FC236}">
                      <a16:creationId xmlns:a16="http://schemas.microsoft.com/office/drawing/2014/main" id="{00000000-0008-0000-0B00-000037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968" name="Shape 2">
          <a:extLst>
            <a:ext uri="{FF2B5EF4-FFF2-40B4-BE49-F238E27FC236}">
              <a16:creationId xmlns:a16="http://schemas.microsoft.com/office/drawing/2014/main" id="{00000000-0008-0000-0B00-0000381B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6969" name="Shape 5681">
            <a:extLst>
              <a:ext uri="{FF2B5EF4-FFF2-40B4-BE49-F238E27FC236}">
                <a16:creationId xmlns:a16="http://schemas.microsoft.com/office/drawing/2014/main" id="{00000000-0008-0000-0B00-0000391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970" name="Shape 6">
              <a:extLst>
                <a:ext uri="{FF2B5EF4-FFF2-40B4-BE49-F238E27FC236}">
                  <a16:creationId xmlns:a16="http://schemas.microsoft.com/office/drawing/2014/main" id="{00000000-0008-0000-0B00-00003A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971" name="Shape 5682">
              <a:extLst>
                <a:ext uri="{FF2B5EF4-FFF2-40B4-BE49-F238E27FC236}">
                  <a16:creationId xmlns:a16="http://schemas.microsoft.com/office/drawing/2014/main" id="{00000000-0008-0000-0B00-00003B1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972" name="Shape 5683">
                <a:extLst>
                  <a:ext uri="{FF2B5EF4-FFF2-40B4-BE49-F238E27FC236}">
                    <a16:creationId xmlns:a16="http://schemas.microsoft.com/office/drawing/2014/main" id="{00000000-0008-0000-0B00-00003C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973" name="Shape 5684">
                <a:extLst>
                  <a:ext uri="{FF2B5EF4-FFF2-40B4-BE49-F238E27FC236}">
                    <a16:creationId xmlns:a16="http://schemas.microsoft.com/office/drawing/2014/main" id="{00000000-0008-0000-0B00-00003D1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974" name="Shape 5685">
                  <a:extLst>
                    <a:ext uri="{FF2B5EF4-FFF2-40B4-BE49-F238E27FC236}">
                      <a16:creationId xmlns:a16="http://schemas.microsoft.com/office/drawing/2014/main" id="{00000000-0008-0000-0B00-00003E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975" name="Shape 5686">
                  <a:extLst>
                    <a:ext uri="{FF2B5EF4-FFF2-40B4-BE49-F238E27FC236}">
                      <a16:creationId xmlns:a16="http://schemas.microsoft.com/office/drawing/2014/main" id="{00000000-0008-0000-0B00-00003F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76" name="Shape 5687">
                  <a:extLst>
                    <a:ext uri="{FF2B5EF4-FFF2-40B4-BE49-F238E27FC236}">
                      <a16:creationId xmlns:a16="http://schemas.microsoft.com/office/drawing/2014/main" id="{00000000-0008-0000-0B00-000040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77" name="Shape 5688">
                  <a:extLst>
                    <a:ext uri="{FF2B5EF4-FFF2-40B4-BE49-F238E27FC236}">
                      <a16:creationId xmlns:a16="http://schemas.microsoft.com/office/drawing/2014/main" id="{00000000-0008-0000-0B00-000041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78" name="Shape 5689">
                  <a:extLst>
                    <a:ext uri="{FF2B5EF4-FFF2-40B4-BE49-F238E27FC236}">
                      <a16:creationId xmlns:a16="http://schemas.microsoft.com/office/drawing/2014/main" id="{00000000-0008-0000-0B00-000042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79" name="Shape 5690">
                  <a:extLst>
                    <a:ext uri="{FF2B5EF4-FFF2-40B4-BE49-F238E27FC236}">
                      <a16:creationId xmlns:a16="http://schemas.microsoft.com/office/drawing/2014/main" id="{00000000-0008-0000-0B00-000043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80" name="Shape 5691">
                  <a:extLst>
                    <a:ext uri="{FF2B5EF4-FFF2-40B4-BE49-F238E27FC236}">
                      <a16:creationId xmlns:a16="http://schemas.microsoft.com/office/drawing/2014/main" id="{00000000-0008-0000-0B00-000044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981" name="Shape 2">
          <a:extLst>
            <a:ext uri="{FF2B5EF4-FFF2-40B4-BE49-F238E27FC236}">
              <a16:creationId xmlns:a16="http://schemas.microsoft.com/office/drawing/2014/main" id="{00000000-0008-0000-0B00-0000451B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6982" name="Shape 5692">
            <a:extLst>
              <a:ext uri="{FF2B5EF4-FFF2-40B4-BE49-F238E27FC236}">
                <a16:creationId xmlns:a16="http://schemas.microsoft.com/office/drawing/2014/main" id="{00000000-0008-0000-0B00-0000461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983" name="Shape 6">
              <a:extLst>
                <a:ext uri="{FF2B5EF4-FFF2-40B4-BE49-F238E27FC236}">
                  <a16:creationId xmlns:a16="http://schemas.microsoft.com/office/drawing/2014/main" id="{00000000-0008-0000-0B00-000047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984" name="Shape 5693">
              <a:extLst>
                <a:ext uri="{FF2B5EF4-FFF2-40B4-BE49-F238E27FC236}">
                  <a16:creationId xmlns:a16="http://schemas.microsoft.com/office/drawing/2014/main" id="{00000000-0008-0000-0B00-0000481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985" name="Shape 5694">
                <a:extLst>
                  <a:ext uri="{FF2B5EF4-FFF2-40B4-BE49-F238E27FC236}">
                    <a16:creationId xmlns:a16="http://schemas.microsoft.com/office/drawing/2014/main" id="{00000000-0008-0000-0B00-000049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986" name="Shape 5695">
                <a:extLst>
                  <a:ext uri="{FF2B5EF4-FFF2-40B4-BE49-F238E27FC236}">
                    <a16:creationId xmlns:a16="http://schemas.microsoft.com/office/drawing/2014/main" id="{00000000-0008-0000-0B00-00004A1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987" name="Shape 5696">
                  <a:extLst>
                    <a:ext uri="{FF2B5EF4-FFF2-40B4-BE49-F238E27FC236}">
                      <a16:creationId xmlns:a16="http://schemas.microsoft.com/office/drawing/2014/main" id="{00000000-0008-0000-0B00-00004B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988" name="Shape 5697">
                  <a:extLst>
                    <a:ext uri="{FF2B5EF4-FFF2-40B4-BE49-F238E27FC236}">
                      <a16:creationId xmlns:a16="http://schemas.microsoft.com/office/drawing/2014/main" id="{00000000-0008-0000-0B00-00004C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89" name="Shape 5698">
                  <a:extLst>
                    <a:ext uri="{FF2B5EF4-FFF2-40B4-BE49-F238E27FC236}">
                      <a16:creationId xmlns:a16="http://schemas.microsoft.com/office/drawing/2014/main" id="{00000000-0008-0000-0B00-00004D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90" name="Shape 5699">
                  <a:extLst>
                    <a:ext uri="{FF2B5EF4-FFF2-40B4-BE49-F238E27FC236}">
                      <a16:creationId xmlns:a16="http://schemas.microsoft.com/office/drawing/2014/main" id="{00000000-0008-0000-0B00-00004E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91" name="Shape 5700">
                  <a:extLst>
                    <a:ext uri="{FF2B5EF4-FFF2-40B4-BE49-F238E27FC236}">
                      <a16:creationId xmlns:a16="http://schemas.microsoft.com/office/drawing/2014/main" id="{00000000-0008-0000-0B00-00004F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92" name="Shape 5701">
                  <a:extLst>
                    <a:ext uri="{FF2B5EF4-FFF2-40B4-BE49-F238E27FC236}">
                      <a16:creationId xmlns:a16="http://schemas.microsoft.com/office/drawing/2014/main" id="{00000000-0008-0000-0B00-000050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93" name="Shape 5702">
                  <a:extLst>
                    <a:ext uri="{FF2B5EF4-FFF2-40B4-BE49-F238E27FC236}">
                      <a16:creationId xmlns:a16="http://schemas.microsoft.com/office/drawing/2014/main" id="{00000000-0008-0000-0B00-000051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994" name="Shape 2">
          <a:extLst>
            <a:ext uri="{FF2B5EF4-FFF2-40B4-BE49-F238E27FC236}">
              <a16:creationId xmlns:a16="http://schemas.microsoft.com/office/drawing/2014/main" id="{00000000-0008-0000-0B00-0000521B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6995" name="Shape 5703">
            <a:extLst>
              <a:ext uri="{FF2B5EF4-FFF2-40B4-BE49-F238E27FC236}">
                <a16:creationId xmlns:a16="http://schemas.microsoft.com/office/drawing/2014/main" id="{00000000-0008-0000-0B00-0000531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996" name="Shape 6">
              <a:extLst>
                <a:ext uri="{FF2B5EF4-FFF2-40B4-BE49-F238E27FC236}">
                  <a16:creationId xmlns:a16="http://schemas.microsoft.com/office/drawing/2014/main" id="{00000000-0008-0000-0B00-000054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997" name="Shape 5704">
              <a:extLst>
                <a:ext uri="{FF2B5EF4-FFF2-40B4-BE49-F238E27FC236}">
                  <a16:creationId xmlns:a16="http://schemas.microsoft.com/office/drawing/2014/main" id="{00000000-0008-0000-0B00-0000551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998" name="Shape 5705">
                <a:extLst>
                  <a:ext uri="{FF2B5EF4-FFF2-40B4-BE49-F238E27FC236}">
                    <a16:creationId xmlns:a16="http://schemas.microsoft.com/office/drawing/2014/main" id="{00000000-0008-0000-0B00-000056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999" name="Shape 5706">
                <a:extLst>
                  <a:ext uri="{FF2B5EF4-FFF2-40B4-BE49-F238E27FC236}">
                    <a16:creationId xmlns:a16="http://schemas.microsoft.com/office/drawing/2014/main" id="{00000000-0008-0000-0B00-0000571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000" name="Shape 5707">
                  <a:extLst>
                    <a:ext uri="{FF2B5EF4-FFF2-40B4-BE49-F238E27FC236}">
                      <a16:creationId xmlns:a16="http://schemas.microsoft.com/office/drawing/2014/main" id="{00000000-0008-0000-0B00-000058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001" name="Shape 5708">
                  <a:extLst>
                    <a:ext uri="{FF2B5EF4-FFF2-40B4-BE49-F238E27FC236}">
                      <a16:creationId xmlns:a16="http://schemas.microsoft.com/office/drawing/2014/main" id="{00000000-0008-0000-0B00-000059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02" name="Shape 5709">
                  <a:extLst>
                    <a:ext uri="{FF2B5EF4-FFF2-40B4-BE49-F238E27FC236}">
                      <a16:creationId xmlns:a16="http://schemas.microsoft.com/office/drawing/2014/main" id="{00000000-0008-0000-0B00-00005A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03" name="Shape 5710">
                  <a:extLst>
                    <a:ext uri="{FF2B5EF4-FFF2-40B4-BE49-F238E27FC236}">
                      <a16:creationId xmlns:a16="http://schemas.microsoft.com/office/drawing/2014/main" id="{00000000-0008-0000-0B00-00005B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04" name="Shape 5711">
                  <a:extLst>
                    <a:ext uri="{FF2B5EF4-FFF2-40B4-BE49-F238E27FC236}">
                      <a16:creationId xmlns:a16="http://schemas.microsoft.com/office/drawing/2014/main" id="{00000000-0008-0000-0B00-00005C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05" name="Shape 5712">
                  <a:extLst>
                    <a:ext uri="{FF2B5EF4-FFF2-40B4-BE49-F238E27FC236}">
                      <a16:creationId xmlns:a16="http://schemas.microsoft.com/office/drawing/2014/main" id="{00000000-0008-0000-0B00-00005D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06" name="Shape 5713">
                  <a:extLst>
                    <a:ext uri="{FF2B5EF4-FFF2-40B4-BE49-F238E27FC236}">
                      <a16:creationId xmlns:a16="http://schemas.microsoft.com/office/drawing/2014/main" id="{00000000-0008-0000-0B00-00005E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7007" name="Shape 2">
          <a:extLst>
            <a:ext uri="{FF2B5EF4-FFF2-40B4-BE49-F238E27FC236}">
              <a16:creationId xmlns:a16="http://schemas.microsoft.com/office/drawing/2014/main" id="{00000000-0008-0000-0B00-00005F1B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7008" name="Shape 5714">
            <a:extLst>
              <a:ext uri="{FF2B5EF4-FFF2-40B4-BE49-F238E27FC236}">
                <a16:creationId xmlns:a16="http://schemas.microsoft.com/office/drawing/2014/main" id="{00000000-0008-0000-0B00-0000601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009" name="Shape 6">
              <a:extLst>
                <a:ext uri="{FF2B5EF4-FFF2-40B4-BE49-F238E27FC236}">
                  <a16:creationId xmlns:a16="http://schemas.microsoft.com/office/drawing/2014/main" id="{00000000-0008-0000-0B00-000061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010" name="Shape 5715">
              <a:extLst>
                <a:ext uri="{FF2B5EF4-FFF2-40B4-BE49-F238E27FC236}">
                  <a16:creationId xmlns:a16="http://schemas.microsoft.com/office/drawing/2014/main" id="{00000000-0008-0000-0B00-0000621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011" name="Shape 5716">
                <a:extLst>
                  <a:ext uri="{FF2B5EF4-FFF2-40B4-BE49-F238E27FC236}">
                    <a16:creationId xmlns:a16="http://schemas.microsoft.com/office/drawing/2014/main" id="{00000000-0008-0000-0B00-000063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012" name="Shape 5717">
                <a:extLst>
                  <a:ext uri="{FF2B5EF4-FFF2-40B4-BE49-F238E27FC236}">
                    <a16:creationId xmlns:a16="http://schemas.microsoft.com/office/drawing/2014/main" id="{00000000-0008-0000-0B00-0000641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013" name="Shape 5718">
                  <a:extLst>
                    <a:ext uri="{FF2B5EF4-FFF2-40B4-BE49-F238E27FC236}">
                      <a16:creationId xmlns:a16="http://schemas.microsoft.com/office/drawing/2014/main" id="{00000000-0008-0000-0B00-000065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014" name="Shape 5719">
                  <a:extLst>
                    <a:ext uri="{FF2B5EF4-FFF2-40B4-BE49-F238E27FC236}">
                      <a16:creationId xmlns:a16="http://schemas.microsoft.com/office/drawing/2014/main" id="{00000000-0008-0000-0B00-000066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15" name="Shape 5720">
                  <a:extLst>
                    <a:ext uri="{FF2B5EF4-FFF2-40B4-BE49-F238E27FC236}">
                      <a16:creationId xmlns:a16="http://schemas.microsoft.com/office/drawing/2014/main" id="{00000000-0008-0000-0B00-000067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16" name="Shape 5721">
                  <a:extLst>
                    <a:ext uri="{FF2B5EF4-FFF2-40B4-BE49-F238E27FC236}">
                      <a16:creationId xmlns:a16="http://schemas.microsoft.com/office/drawing/2014/main" id="{00000000-0008-0000-0B00-000068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17" name="Shape 5722">
                  <a:extLst>
                    <a:ext uri="{FF2B5EF4-FFF2-40B4-BE49-F238E27FC236}">
                      <a16:creationId xmlns:a16="http://schemas.microsoft.com/office/drawing/2014/main" id="{00000000-0008-0000-0B00-000069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18" name="Shape 5723">
                  <a:extLst>
                    <a:ext uri="{FF2B5EF4-FFF2-40B4-BE49-F238E27FC236}">
                      <a16:creationId xmlns:a16="http://schemas.microsoft.com/office/drawing/2014/main" id="{00000000-0008-0000-0B00-00006A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19" name="Shape 5724">
                  <a:extLst>
                    <a:ext uri="{FF2B5EF4-FFF2-40B4-BE49-F238E27FC236}">
                      <a16:creationId xmlns:a16="http://schemas.microsoft.com/office/drawing/2014/main" id="{00000000-0008-0000-0B00-00006B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7020" name="Shape 2">
          <a:extLst>
            <a:ext uri="{FF2B5EF4-FFF2-40B4-BE49-F238E27FC236}">
              <a16:creationId xmlns:a16="http://schemas.microsoft.com/office/drawing/2014/main" id="{00000000-0008-0000-0B00-00006C1B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7021" name="Shape 5725">
            <a:extLst>
              <a:ext uri="{FF2B5EF4-FFF2-40B4-BE49-F238E27FC236}">
                <a16:creationId xmlns:a16="http://schemas.microsoft.com/office/drawing/2014/main" id="{00000000-0008-0000-0B00-00006D1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022" name="Shape 6">
              <a:extLst>
                <a:ext uri="{FF2B5EF4-FFF2-40B4-BE49-F238E27FC236}">
                  <a16:creationId xmlns:a16="http://schemas.microsoft.com/office/drawing/2014/main" id="{00000000-0008-0000-0B00-00006E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023" name="Shape 5726">
              <a:extLst>
                <a:ext uri="{FF2B5EF4-FFF2-40B4-BE49-F238E27FC236}">
                  <a16:creationId xmlns:a16="http://schemas.microsoft.com/office/drawing/2014/main" id="{00000000-0008-0000-0B00-00006F1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024" name="Shape 5727">
                <a:extLst>
                  <a:ext uri="{FF2B5EF4-FFF2-40B4-BE49-F238E27FC236}">
                    <a16:creationId xmlns:a16="http://schemas.microsoft.com/office/drawing/2014/main" id="{00000000-0008-0000-0B00-000070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025" name="Shape 5728">
                <a:extLst>
                  <a:ext uri="{FF2B5EF4-FFF2-40B4-BE49-F238E27FC236}">
                    <a16:creationId xmlns:a16="http://schemas.microsoft.com/office/drawing/2014/main" id="{00000000-0008-0000-0B00-0000711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026" name="Shape 5729">
                  <a:extLst>
                    <a:ext uri="{FF2B5EF4-FFF2-40B4-BE49-F238E27FC236}">
                      <a16:creationId xmlns:a16="http://schemas.microsoft.com/office/drawing/2014/main" id="{00000000-0008-0000-0B00-000072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027" name="Shape 5730">
                  <a:extLst>
                    <a:ext uri="{FF2B5EF4-FFF2-40B4-BE49-F238E27FC236}">
                      <a16:creationId xmlns:a16="http://schemas.microsoft.com/office/drawing/2014/main" id="{00000000-0008-0000-0B00-000073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28" name="Shape 5731">
                  <a:extLst>
                    <a:ext uri="{FF2B5EF4-FFF2-40B4-BE49-F238E27FC236}">
                      <a16:creationId xmlns:a16="http://schemas.microsoft.com/office/drawing/2014/main" id="{00000000-0008-0000-0B00-000074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29" name="Shape 5732">
                  <a:extLst>
                    <a:ext uri="{FF2B5EF4-FFF2-40B4-BE49-F238E27FC236}">
                      <a16:creationId xmlns:a16="http://schemas.microsoft.com/office/drawing/2014/main" id="{00000000-0008-0000-0B00-000075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30" name="Shape 5733">
                  <a:extLst>
                    <a:ext uri="{FF2B5EF4-FFF2-40B4-BE49-F238E27FC236}">
                      <a16:creationId xmlns:a16="http://schemas.microsoft.com/office/drawing/2014/main" id="{00000000-0008-0000-0B00-000076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31" name="Shape 5734">
                  <a:extLst>
                    <a:ext uri="{FF2B5EF4-FFF2-40B4-BE49-F238E27FC236}">
                      <a16:creationId xmlns:a16="http://schemas.microsoft.com/office/drawing/2014/main" id="{00000000-0008-0000-0B00-000077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32" name="Shape 5735">
                  <a:extLst>
                    <a:ext uri="{FF2B5EF4-FFF2-40B4-BE49-F238E27FC236}">
                      <a16:creationId xmlns:a16="http://schemas.microsoft.com/office/drawing/2014/main" id="{00000000-0008-0000-0B00-000078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7033" name="Shape 2">
          <a:extLst>
            <a:ext uri="{FF2B5EF4-FFF2-40B4-BE49-F238E27FC236}">
              <a16:creationId xmlns:a16="http://schemas.microsoft.com/office/drawing/2014/main" id="{00000000-0008-0000-0B00-0000791B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7034" name="Shape 5736">
            <a:extLst>
              <a:ext uri="{FF2B5EF4-FFF2-40B4-BE49-F238E27FC236}">
                <a16:creationId xmlns:a16="http://schemas.microsoft.com/office/drawing/2014/main" id="{00000000-0008-0000-0B00-00007A1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035" name="Shape 6">
              <a:extLst>
                <a:ext uri="{FF2B5EF4-FFF2-40B4-BE49-F238E27FC236}">
                  <a16:creationId xmlns:a16="http://schemas.microsoft.com/office/drawing/2014/main" id="{00000000-0008-0000-0B00-00007B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036" name="Shape 5737">
              <a:extLst>
                <a:ext uri="{FF2B5EF4-FFF2-40B4-BE49-F238E27FC236}">
                  <a16:creationId xmlns:a16="http://schemas.microsoft.com/office/drawing/2014/main" id="{00000000-0008-0000-0B00-00007C1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037" name="Shape 5738">
                <a:extLst>
                  <a:ext uri="{FF2B5EF4-FFF2-40B4-BE49-F238E27FC236}">
                    <a16:creationId xmlns:a16="http://schemas.microsoft.com/office/drawing/2014/main" id="{00000000-0008-0000-0B00-00007D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038" name="Shape 5739">
                <a:extLst>
                  <a:ext uri="{FF2B5EF4-FFF2-40B4-BE49-F238E27FC236}">
                    <a16:creationId xmlns:a16="http://schemas.microsoft.com/office/drawing/2014/main" id="{00000000-0008-0000-0B00-00007E1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039" name="Shape 5740">
                  <a:extLst>
                    <a:ext uri="{FF2B5EF4-FFF2-40B4-BE49-F238E27FC236}">
                      <a16:creationId xmlns:a16="http://schemas.microsoft.com/office/drawing/2014/main" id="{00000000-0008-0000-0B00-00007F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040" name="Shape 5741">
                  <a:extLst>
                    <a:ext uri="{FF2B5EF4-FFF2-40B4-BE49-F238E27FC236}">
                      <a16:creationId xmlns:a16="http://schemas.microsoft.com/office/drawing/2014/main" id="{00000000-0008-0000-0B00-000080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41" name="Shape 5742">
                  <a:extLst>
                    <a:ext uri="{FF2B5EF4-FFF2-40B4-BE49-F238E27FC236}">
                      <a16:creationId xmlns:a16="http://schemas.microsoft.com/office/drawing/2014/main" id="{00000000-0008-0000-0B00-000081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42" name="Shape 5743">
                  <a:extLst>
                    <a:ext uri="{FF2B5EF4-FFF2-40B4-BE49-F238E27FC236}">
                      <a16:creationId xmlns:a16="http://schemas.microsoft.com/office/drawing/2014/main" id="{00000000-0008-0000-0B00-000082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43" name="Shape 5744">
                  <a:extLst>
                    <a:ext uri="{FF2B5EF4-FFF2-40B4-BE49-F238E27FC236}">
                      <a16:creationId xmlns:a16="http://schemas.microsoft.com/office/drawing/2014/main" id="{00000000-0008-0000-0B00-000083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44" name="Shape 5745">
                  <a:extLst>
                    <a:ext uri="{FF2B5EF4-FFF2-40B4-BE49-F238E27FC236}">
                      <a16:creationId xmlns:a16="http://schemas.microsoft.com/office/drawing/2014/main" id="{00000000-0008-0000-0B00-000084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45" name="Shape 5746">
                  <a:extLst>
                    <a:ext uri="{FF2B5EF4-FFF2-40B4-BE49-F238E27FC236}">
                      <a16:creationId xmlns:a16="http://schemas.microsoft.com/office/drawing/2014/main" id="{00000000-0008-0000-0B00-000085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046" name="Shape 2">
          <a:extLst>
            <a:ext uri="{FF2B5EF4-FFF2-40B4-BE49-F238E27FC236}">
              <a16:creationId xmlns:a16="http://schemas.microsoft.com/office/drawing/2014/main" id="{00000000-0008-0000-0B00-0000861B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7047" name="Shape 5747">
            <a:extLst>
              <a:ext uri="{FF2B5EF4-FFF2-40B4-BE49-F238E27FC236}">
                <a16:creationId xmlns:a16="http://schemas.microsoft.com/office/drawing/2014/main" id="{00000000-0008-0000-0B00-0000871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048" name="Shape 6">
              <a:extLst>
                <a:ext uri="{FF2B5EF4-FFF2-40B4-BE49-F238E27FC236}">
                  <a16:creationId xmlns:a16="http://schemas.microsoft.com/office/drawing/2014/main" id="{00000000-0008-0000-0B00-000088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049" name="Shape 5748">
              <a:extLst>
                <a:ext uri="{FF2B5EF4-FFF2-40B4-BE49-F238E27FC236}">
                  <a16:creationId xmlns:a16="http://schemas.microsoft.com/office/drawing/2014/main" id="{00000000-0008-0000-0B00-0000891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050" name="Shape 5749">
                <a:extLst>
                  <a:ext uri="{FF2B5EF4-FFF2-40B4-BE49-F238E27FC236}">
                    <a16:creationId xmlns:a16="http://schemas.microsoft.com/office/drawing/2014/main" id="{00000000-0008-0000-0B00-00008A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051" name="Shape 5750">
                <a:extLst>
                  <a:ext uri="{FF2B5EF4-FFF2-40B4-BE49-F238E27FC236}">
                    <a16:creationId xmlns:a16="http://schemas.microsoft.com/office/drawing/2014/main" id="{00000000-0008-0000-0B00-00008B1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052" name="Shape 5751">
                  <a:extLst>
                    <a:ext uri="{FF2B5EF4-FFF2-40B4-BE49-F238E27FC236}">
                      <a16:creationId xmlns:a16="http://schemas.microsoft.com/office/drawing/2014/main" id="{00000000-0008-0000-0B00-00008C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053" name="Shape 5752">
                  <a:extLst>
                    <a:ext uri="{FF2B5EF4-FFF2-40B4-BE49-F238E27FC236}">
                      <a16:creationId xmlns:a16="http://schemas.microsoft.com/office/drawing/2014/main" id="{00000000-0008-0000-0B00-00008D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54" name="Shape 5753">
                  <a:extLst>
                    <a:ext uri="{FF2B5EF4-FFF2-40B4-BE49-F238E27FC236}">
                      <a16:creationId xmlns:a16="http://schemas.microsoft.com/office/drawing/2014/main" id="{00000000-0008-0000-0B00-00008E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55" name="Shape 5754">
                  <a:extLst>
                    <a:ext uri="{FF2B5EF4-FFF2-40B4-BE49-F238E27FC236}">
                      <a16:creationId xmlns:a16="http://schemas.microsoft.com/office/drawing/2014/main" id="{00000000-0008-0000-0B00-00008F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56" name="Shape 5755">
                  <a:extLst>
                    <a:ext uri="{FF2B5EF4-FFF2-40B4-BE49-F238E27FC236}">
                      <a16:creationId xmlns:a16="http://schemas.microsoft.com/office/drawing/2014/main" id="{00000000-0008-0000-0B00-000090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57" name="Shape 5756">
                  <a:extLst>
                    <a:ext uri="{FF2B5EF4-FFF2-40B4-BE49-F238E27FC236}">
                      <a16:creationId xmlns:a16="http://schemas.microsoft.com/office/drawing/2014/main" id="{00000000-0008-0000-0B00-000091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58" name="Shape 5757">
                  <a:extLst>
                    <a:ext uri="{FF2B5EF4-FFF2-40B4-BE49-F238E27FC236}">
                      <a16:creationId xmlns:a16="http://schemas.microsoft.com/office/drawing/2014/main" id="{00000000-0008-0000-0B00-000092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059" name="Shape 2">
          <a:extLst>
            <a:ext uri="{FF2B5EF4-FFF2-40B4-BE49-F238E27FC236}">
              <a16:creationId xmlns:a16="http://schemas.microsoft.com/office/drawing/2014/main" id="{00000000-0008-0000-0B00-0000931B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7060" name="Shape 5758">
            <a:extLst>
              <a:ext uri="{FF2B5EF4-FFF2-40B4-BE49-F238E27FC236}">
                <a16:creationId xmlns:a16="http://schemas.microsoft.com/office/drawing/2014/main" id="{00000000-0008-0000-0B00-0000941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061" name="Shape 6">
              <a:extLst>
                <a:ext uri="{FF2B5EF4-FFF2-40B4-BE49-F238E27FC236}">
                  <a16:creationId xmlns:a16="http://schemas.microsoft.com/office/drawing/2014/main" id="{00000000-0008-0000-0B00-000095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062" name="Shape 5759">
              <a:extLst>
                <a:ext uri="{FF2B5EF4-FFF2-40B4-BE49-F238E27FC236}">
                  <a16:creationId xmlns:a16="http://schemas.microsoft.com/office/drawing/2014/main" id="{00000000-0008-0000-0B00-0000961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063" name="Shape 5760">
                <a:extLst>
                  <a:ext uri="{FF2B5EF4-FFF2-40B4-BE49-F238E27FC236}">
                    <a16:creationId xmlns:a16="http://schemas.microsoft.com/office/drawing/2014/main" id="{00000000-0008-0000-0B00-000097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064" name="Shape 5761">
                <a:extLst>
                  <a:ext uri="{FF2B5EF4-FFF2-40B4-BE49-F238E27FC236}">
                    <a16:creationId xmlns:a16="http://schemas.microsoft.com/office/drawing/2014/main" id="{00000000-0008-0000-0B00-0000981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7065" name="Shape 5762">
                  <a:extLst>
                    <a:ext uri="{FF2B5EF4-FFF2-40B4-BE49-F238E27FC236}">
                      <a16:creationId xmlns:a16="http://schemas.microsoft.com/office/drawing/2014/main" id="{00000000-0008-0000-0B00-000099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066" name="Shape 5763">
                  <a:extLst>
                    <a:ext uri="{FF2B5EF4-FFF2-40B4-BE49-F238E27FC236}">
                      <a16:creationId xmlns:a16="http://schemas.microsoft.com/office/drawing/2014/main" id="{00000000-0008-0000-0B00-00009A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67" name="Shape 5764">
                  <a:extLst>
                    <a:ext uri="{FF2B5EF4-FFF2-40B4-BE49-F238E27FC236}">
                      <a16:creationId xmlns:a16="http://schemas.microsoft.com/office/drawing/2014/main" id="{00000000-0008-0000-0B00-00009B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68" name="Shape 5765">
                  <a:extLst>
                    <a:ext uri="{FF2B5EF4-FFF2-40B4-BE49-F238E27FC236}">
                      <a16:creationId xmlns:a16="http://schemas.microsoft.com/office/drawing/2014/main" id="{00000000-0008-0000-0B00-00009C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69" name="Shape 5766">
                  <a:extLst>
                    <a:ext uri="{FF2B5EF4-FFF2-40B4-BE49-F238E27FC236}">
                      <a16:creationId xmlns:a16="http://schemas.microsoft.com/office/drawing/2014/main" id="{00000000-0008-0000-0B00-00009D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70" name="Shape 5767">
                  <a:extLst>
                    <a:ext uri="{FF2B5EF4-FFF2-40B4-BE49-F238E27FC236}">
                      <a16:creationId xmlns:a16="http://schemas.microsoft.com/office/drawing/2014/main" id="{00000000-0008-0000-0B00-00009E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71" name="Shape 5768">
                  <a:extLst>
                    <a:ext uri="{FF2B5EF4-FFF2-40B4-BE49-F238E27FC236}">
                      <a16:creationId xmlns:a16="http://schemas.microsoft.com/office/drawing/2014/main" id="{00000000-0008-0000-0B00-00009F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133350</xdr:rowOff>
    </xdr:from>
    <xdr:ext cx="0" cy="161925"/>
    <xdr:grpSp>
      <xdr:nvGrpSpPr>
        <xdr:cNvPr id="7072" name="Shape 2">
          <a:extLst>
            <a:ext uri="{FF2B5EF4-FFF2-40B4-BE49-F238E27FC236}">
              <a16:creationId xmlns:a16="http://schemas.microsoft.com/office/drawing/2014/main" id="{00000000-0008-0000-0B00-0000A01B0000}"/>
            </a:ext>
          </a:extLst>
        </xdr:cNvPr>
        <xdr:cNvGrpSpPr/>
      </xdr:nvGrpSpPr>
      <xdr:grpSpPr>
        <a:xfrm>
          <a:off x="2466975" y="17040225"/>
          <a:ext cx="0" cy="161925"/>
          <a:chOff x="5346000" y="3699038"/>
          <a:chExt cx="0" cy="161925"/>
        </a:xfrm>
      </xdr:grpSpPr>
      <xdr:grpSp>
        <xdr:nvGrpSpPr>
          <xdr:cNvPr id="7073" name="Shape 5769">
            <a:extLst>
              <a:ext uri="{FF2B5EF4-FFF2-40B4-BE49-F238E27FC236}">
                <a16:creationId xmlns:a16="http://schemas.microsoft.com/office/drawing/2014/main" id="{00000000-0008-0000-0B00-0000A11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074" name="Shape 6">
              <a:extLst>
                <a:ext uri="{FF2B5EF4-FFF2-40B4-BE49-F238E27FC236}">
                  <a16:creationId xmlns:a16="http://schemas.microsoft.com/office/drawing/2014/main" id="{00000000-0008-0000-0B00-0000A2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075" name="Shape 5770">
              <a:extLst>
                <a:ext uri="{FF2B5EF4-FFF2-40B4-BE49-F238E27FC236}">
                  <a16:creationId xmlns:a16="http://schemas.microsoft.com/office/drawing/2014/main" id="{00000000-0008-0000-0B00-0000A31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076" name="Shape 5771">
                <a:extLst>
                  <a:ext uri="{FF2B5EF4-FFF2-40B4-BE49-F238E27FC236}">
                    <a16:creationId xmlns:a16="http://schemas.microsoft.com/office/drawing/2014/main" id="{00000000-0008-0000-0B00-0000A4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077" name="Shape 5772">
                <a:extLst>
                  <a:ext uri="{FF2B5EF4-FFF2-40B4-BE49-F238E27FC236}">
                    <a16:creationId xmlns:a16="http://schemas.microsoft.com/office/drawing/2014/main" id="{00000000-0008-0000-0B00-0000A51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7078" name="Shape 5773">
                  <a:extLst>
                    <a:ext uri="{FF2B5EF4-FFF2-40B4-BE49-F238E27FC236}">
                      <a16:creationId xmlns:a16="http://schemas.microsoft.com/office/drawing/2014/main" id="{00000000-0008-0000-0B00-0000A6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079" name="Shape 5774">
                  <a:extLst>
                    <a:ext uri="{FF2B5EF4-FFF2-40B4-BE49-F238E27FC236}">
                      <a16:creationId xmlns:a16="http://schemas.microsoft.com/office/drawing/2014/main" id="{00000000-0008-0000-0B00-0000A7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80" name="Shape 5775">
                  <a:extLst>
                    <a:ext uri="{FF2B5EF4-FFF2-40B4-BE49-F238E27FC236}">
                      <a16:creationId xmlns:a16="http://schemas.microsoft.com/office/drawing/2014/main" id="{00000000-0008-0000-0B00-0000A8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81" name="Shape 5776">
                  <a:extLst>
                    <a:ext uri="{FF2B5EF4-FFF2-40B4-BE49-F238E27FC236}">
                      <a16:creationId xmlns:a16="http://schemas.microsoft.com/office/drawing/2014/main" id="{00000000-0008-0000-0B00-0000A9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82" name="Shape 5777">
                  <a:extLst>
                    <a:ext uri="{FF2B5EF4-FFF2-40B4-BE49-F238E27FC236}">
                      <a16:creationId xmlns:a16="http://schemas.microsoft.com/office/drawing/2014/main" id="{00000000-0008-0000-0B00-0000AA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83" name="Shape 5778">
                  <a:extLst>
                    <a:ext uri="{FF2B5EF4-FFF2-40B4-BE49-F238E27FC236}">
                      <a16:creationId xmlns:a16="http://schemas.microsoft.com/office/drawing/2014/main" id="{00000000-0008-0000-0B00-0000AB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84" name="Shape 5779">
                  <a:extLst>
                    <a:ext uri="{FF2B5EF4-FFF2-40B4-BE49-F238E27FC236}">
                      <a16:creationId xmlns:a16="http://schemas.microsoft.com/office/drawing/2014/main" id="{00000000-0008-0000-0B00-0000AC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133350</xdr:rowOff>
    </xdr:from>
    <xdr:ext cx="0" cy="171450"/>
    <xdr:grpSp>
      <xdr:nvGrpSpPr>
        <xdr:cNvPr id="7085" name="Shape 2">
          <a:extLst>
            <a:ext uri="{FF2B5EF4-FFF2-40B4-BE49-F238E27FC236}">
              <a16:creationId xmlns:a16="http://schemas.microsoft.com/office/drawing/2014/main" id="{00000000-0008-0000-0B00-0000AD1B0000}"/>
            </a:ext>
          </a:extLst>
        </xdr:cNvPr>
        <xdr:cNvGrpSpPr/>
      </xdr:nvGrpSpPr>
      <xdr:grpSpPr>
        <a:xfrm>
          <a:off x="2466975" y="17040225"/>
          <a:ext cx="0" cy="171450"/>
          <a:chOff x="5346000" y="3694275"/>
          <a:chExt cx="0" cy="171450"/>
        </a:xfrm>
      </xdr:grpSpPr>
      <xdr:grpSp>
        <xdr:nvGrpSpPr>
          <xdr:cNvPr id="7086" name="Shape 5780">
            <a:extLst>
              <a:ext uri="{FF2B5EF4-FFF2-40B4-BE49-F238E27FC236}">
                <a16:creationId xmlns:a16="http://schemas.microsoft.com/office/drawing/2014/main" id="{00000000-0008-0000-0B00-0000AE1B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7087" name="Shape 6">
              <a:extLst>
                <a:ext uri="{FF2B5EF4-FFF2-40B4-BE49-F238E27FC236}">
                  <a16:creationId xmlns:a16="http://schemas.microsoft.com/office/drawing/2014/main" id="{00000000-0008-0000-0B00-0000AF1B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088" name="Shape 5781">
              <a:extLst>
                <a:ext uri="{FF2B5EF4-FFF2-40B4-BE49-F238E27FC236}">
                  <a16:creationId xmlns:a16="http://schemas.microsoft.com/office/drawing/2014/main" id="{00000000-0008-0000-0B00-0000B01B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7089" name="Shape 5782">
                <a:extLst>
                  <a:ext uri="{FF2B5EF4-FFF2-40B4-BE49-F238E27FC236}">
                    <a16:creationId xmlns:a16="http://schemas.microsoft.com/office/drawing/2014/main" id="{00000000-0008-0000-0B00-0000B11B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090" name="Shape 5783">
                <a:extLst>
                  <a:ext uri="{FF2B5EF4-FFF2-40B4-BE49-F238E27FC236}">
                    <a16:creationId xmlns:a16="http://schemas.microsoft.com/office/drawing/2014/main" id="{00000000-0008-0000-0B00-0000B21B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7091" name="Shape 5784">
                  <a:extLst>
                    <a:ext uri="{FF2B5EF4-FFF2-40B4-BE49-F238E27FC236}">
                      <a16:creationId xmlns:a16="http://schemas.microsoft.com/office/drawing/2014/main" id="{00000000-0008-0000-0B00-0000B3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092" name="Shape 5785">
                  <a:extLst>
                    <a:ext uri="{FF2B5EF4-FFF2-40B4-BE49-F238E27FC236}">
                      <a16:creationId xmlns:a16="http://schemas.microsoft.com/office/drawing/2014/main" id="{00000000-0008-0000-0B00-0000B41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93" name="Shape 5786">
                  <a:extLst>
                    <a:ext uri="{FF2B5EF4-FFF2-40B4-BE49-F238E27FC236}">
                      <a16:creationId xmlns:a16="http://schemas.microsoft.com/office/drawing/2014/main" id="{00000000-0008-0000-0B00-0000B51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94" name="Shape 5787">
                  <a:extLst>
                    <a:ext uri="{FF2B5EF4-FFF2-40B4-BE49-F238E27FC236}">
                      <a16:creationId xmlns:a16="http://schemas.microsoft.com/office/drawing/2014/main" id="{00000000-0008-0000-0B00-0000B61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95" name="Shape 5788">
                  <a:extLst>
                    <a:ext uri="{FF2B5EF4-FFF2-40B4-BE49-F238E27FC236}">
                      <a16:creationId xmlns:a16="http://schemas.microsoft.com/office/drawing/2014/main" id="{00000000-0008-0000-0B00-0000B71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96" name="Shape 5789">
                  <a:extLst>
                    <a:ext uri="{FF2B5EF4-FFF2-40B4-BE49-F238E27FC236}">
                      <a16:creationId xmlns:a16="http://schemas.microsoft.com/office/drawing/2014/main" id="{00000000-0008-0000-0B00-0000B81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97" name="Shape 5790">
                  <a:extLst>
                    <a:ext uri="{FF2B5EF4-FFF2-40B4-BE49-F238E27FC236}">
                      <a16:creationId xmlns:a16="http://schemas.microsoft.com/office/drawing/2014/main" id="{00000000-0008-0000-0B00-0000B91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098" name="Shape 2">
          <a:extLst>
            <a:ext uri="{FF2B5EF4-FFF2-40B4-BE49-F238E27FC236}">
              <a16:creationId xmlns:a16="http://schemas.microsoft.com/office/drawing/2014/main" id="{00000000-0008-0000-0B00-0000BA1B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7099" name="Shape 5791">
            <a:extLst>
              <a:ext uri="{FF2B5EF4-FFF2-40B4-BE49-F238E27FC236}">
                <a16:creationId xmlns:a16="http://schemas.microsoft.com/office/drawing/2014/main" id="{00000000-0008-0000-0B00-0000BB1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100" name="Shape 6">
              <a:extLst>
                <a:ext uri="{FF2B5EF4-FFF2-40B4-BE49-F238E27FC236}">
                  <a16:creationId xmlns:a16="http://schemas.microsoft.com/office/drawing/2014/main" id="{00000000-0008-0000-0B00-0000BC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01" name="Shape 5792">
              <a:extLst>
                <a:ext uri="{FF2B5EF4-FFF2-40B4-BE49-F238E27FC236}">
                  <a16:creationId xmlns:a16="http://schemas.microsoft.com/office/drawing/2014/main" id="{00000000-0008-0000-0B00-0000BD1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102" name="Shape 5793">
                <a:extLst>
                  <a:ext uri="{FF2B5EF4-FFF2-40B4-BE49-F238E27FC236}">
                    <a16:creationId xmlns:a16="http://schemas.microsoft.com/office/drawing/2014/main" id="{00000000-0008-0000-0B00-0000BE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103" name="Shape 5794">
                <a:extLst>
                  <a:ext uri="{FF2B5EF4-FFF2-40B4-BE49-F238E27FC236}">
                    <a16:creationId xmlns:a16="http://schemas.microsoft.com/office/drawing/2014/main" id="{00000000-0008-0000-0B00-0000BF1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104" name="Shape 5795">
                  <a:extLst>
                    <a:ext uri="{FF2B5EF4-FFF2-40B4-BE49-F238E27FC236}">
                      <a16:creationId xmlns:a16="http://schemas.microsoft.com/office/drawing/2014/main" id="{00000000-0008-0000-0B00-0000C0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105" name="Shape 5796">
                  <a:extLst>
                    <a:ext uri="{FF2B5EF4-FFF2-40B4-BE49-F238E27FC236}">
                      <a16:creationId xmlns:a16="http://schemas.microsoft.com/office/drawing/2014/main" id="{00000000-0008-0000-0B00-0000C1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06" name="Shape 5797">
                  <a:extLst>
                    <a:ext uri="{FF2B5EF4-FFF2-40B4-BE49-F238E27FC236}">
                      <a16:creationId xmlns:a16="http://schemas.microsoft.com/office/drawing/2014/main" id="{00000000-0008-0000-0B00-0000C2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07" name="Shape 5798">
                  <a:extLst>
                    <a:ext uri="{FF2B5EF4-FFF2-40B4-BE49-F238E27FC236}">
                      <a16:creationId xmlns:a16="http://schemas.microsoft.com/office/drawing/2014/main" id="{00000000-0008-0000-0B00-0000C3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08" name="Shape 5799">
                  <a:extLst>
                    <a:ext uri="{FF2B5EF4-FFF2-40B4-BE49-F238E27FC236}">
                      <a16:creationId xmlns:a16="http://schemas.microsoft.com/office/drawing/2014/main" id="{00000000-0008-0000-0B00-0000C4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09" name="Shape 5800">
                  <a:extLst>
                    <a:ext uri="{FF2B5EF4-FFF2-40B4-BE49-F238E27FC236}">
                      <a16:creationId xmlns:a16="http://schemas.microsoft.com/office/drawing/2014/main" id="{00000000-0008-0000-0B00-0000C5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10" name="Shape 5801">
                  <a:extLst>
                    <a:ext uri="{FF2B5EF4-FFF2-40B4-BE49-F238E27FC236}">
                      <a16:creationId xmlns:a16="http://schemas.microsoft.com/office/drawing/2014/main" id="{00000000-0008-0000-0B00-0000C6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111" name="Shape 2">
          <a:extLst>
            <a:ext uri="{FF2B5EF4-FFF2-40B4-BE49-F238E27FC236}">
              <a16:creationId xmlns:a16="http://schemas.microsoft.com/office/drawing/2014/main" id="{00000000-0008-0000-0B00-0000C71B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7112" name="Shape 5802">
            <a:extLst>
              <a:ext uri="{FF2B5EF4-FFF2-40B4-BE49-F238E27FC236}">
                <a16:creationId xmlns:a16="http://schemas.microsoft.com/office/drawing/2014/main" id="{00000000-0008-0000-0B00-0000C81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113" name="Shape 6">
              <a:extLst>
                <a:ext uri="{FF2B5EF4-FFF2-40B4-BE49-F238E27FC236}">
                  <a16:creationId xmlns:a16="http://schemas.microsoft.com/office/drawing/2014/main" id="{00000000-0008-0000-0B00-0000C9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14" name="Shape 5803">
              <a:extLst>
                <a:ext uri="{FF2B5EF4-FFF2-40B4-BE49-F238E27FC236}">
                  <a16:creationId xmlns:a16="http://schemas.microsoft.com/office/drawing/2014/main" id="{00000000-0008-0000-0B00-0000CA1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115" name="Shape 5804">
                <a:extLst>
                  <a:ext uri="{FF2B5EF4-FFF2-40B4-BE49-F238E27FC236}">
                    <a16:creationId xmlns:a16="http://schemas.microsoft.com/office/drawing/2014/main" id="{00000000-0008-0000-0B00-0000CB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116" name="Shape 5805">
                <a:extLst>
                  <a:ext uri="{FF2B5EF4-FFF2-40B4-BE49-F238E27FC236}">
                    <a16:creationId xmlns:a16="http://schemas.microsoft.com/office/drawing/2014/main" id="{00000000-0008-0000-0B00-0000CC1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117" name="Shape 5806">
                  <a:extLst>
                    <a:ext uri="{FF2B5EF4-FFF2-40B4-BE49-F238E27FC236}">
                      <a16:creationId xmlns:a16="http://schemas.microsoft.com/office/drawing/2014/main" id="{00000000-0008-0000-0B00-0000CD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118" name="Shape 5807">
                  <a:extLst>
                    <a:ext uri="{FF2B5EF4-FFF2-40B4-BE49-F238E27FC236}">
                      <a16:creationId xmlns:a16="http://schemas.microsoft.com/office/drawing/2014/main" id="{00000000-0008-0000-0B00-0000CE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19" name="Shape 5808">
                  <a:extLst>
                    <a:ext uri="{FF2B5EF4-FFF2-40B4-BE49-F238E27FC236}">
                      <a16:creationId xmlns:a16="http://schemas.microsoft.com/office/drawing/2014/main" id="{00000000-0008-0000-0B00-0000CF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20" name="Shape 5809">
                  <a:extLst>
                    <a:ext uri="{FF2B5EF4-FFF2-40B4-BE49-F238E27FC236}">
                      <a16:creationId xmlns:a16="http://schemas.microsoft.com/office/drawing/2014/main" id="{00000000-0008-0000-0B00-0000D0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21" name="Shape 5810">
                  <a:extLst>
                    <a:ext uri="{FF2B5EF4-FFF2-40B4-BE49-F238E27FC236}">
                      <a16:creationId xmlns:a16="http://schemas.microsoft.com/office/drawing/2014/main" id="{00000000-0008-0000-0B00-0000D1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22" name="Shape 5811">
                  <a:extLst>
                    <a:ext uri="{FF2B5EF4-FFF2-40B4-BE49-F238E27FC236}">
                      <a16:creationId xmlns:a16="http://schemas.microsoft.com/office/drawing/2014/main" id="{00000000-0008-0000-0B00-0000D2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23" name="Shape 5812">
                  <a:extLst>
                    <a:ext uri="{FF2B5EF4-FFF2-40B4-BE49-F238E27FC236}">
                      <a16:creationId xmlns:a16="http://schemas.microsoft.com/office/drawing/2014/main" id="{00000000-0008-0000-0B00-0000D3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124" name="Shape 2">
          <a:extLst>
            <a:ext uri="{FF2B5EF4-FFF2-40B4-BE49-F238E27FC236}">
              <a16:creationId xmlns:a16="http://schemas.microsoft.com/office/drawing/2014/main" id="{00000000-0008-0000-0B00-0000D41B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7125" name="Shape 5813">
            <a:extLst>
              <a:ext uri="{FF2B5EF4-FFF2-40B4-BE49-F238E27FC236}">
                <a16:creationId xmlns:a16="http://schemas.microsoft.com/office/drawing/2014/main" id="{00000000-0008-0000-0B00-0000D51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126" name="Shape 6">
              <a:extLst>
                <a:ext uri="{FF2B5EF4-FFF2-40B4-BE49-F238E27FC236}">
                  <a16:creationId xmlns:a16="http://schemas.microsoft.com/office/drawing/2014/main" id="{00000000-0008-0000-0B00-0000D6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27" name="Shape 5814">
              <a:extLst>
                <a:ext uri="{FF2B5EF4-FFF2-40B4-BE49-F238E27FC236}">
                  <a16:creationId xmlns:a16="http://schemas.microsoft.com/office/drawing/2014/main" id="{00000000-0008-0000-0B00-0000D71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128" name="Shape 5815">
                <a:extLst>
                  <a:ext uri="{FF2B5EF4-FFF2-40B4-BE49-F238E27FC236}">
                    <a16:creationId xmlns:a16="http://schemas.microsoft.com/office/drawing/2014/main" id="{00000000-0008-0000-0B00-0000D8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129" name="Shape 5816">
                <a:extLst>
                  <a:ext uri="{FF2B5EF4-FFF2-40B4-BE49-F238E27FC236}">
                    <a16:creationId xmlns:a16="http://schemas.microsoft.com/office/drawing/2014/main" id="{00000000-0008-0000-0B00-0000D91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130" name="Shape 5817">
                  <a:extLst>
                    <a:ext uri="{FF2B5EF4-FFF2-40B4-BE49-F238E27FC236}">
                      <a16:creationId xmlns:a16="http://schemas.microsoft.com/office/drawing/2014/main" id="{00000000-0008-0000-0B00-0000DA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131" name="Shape 5818">
                  <a:extLst>
                    <a:ext uri="{FF2B5EF4-FFF2-40B4-BE49-F238E27FC236}">
                      <a16:creationId xmlns:a16="http://schemas.microsoft.com/office/drawing/2014/main" id="{00000000-0008-0000-0B00-0000DB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32" name="Shape 5819">
                  <a:extLst>
                    <a:ext uri="{FF2B5EF4-FFF2-40B4-BE49-F238E27FC236}">
                      <a16:creationId xmlns:a16="http://schemas.microsoft.com/office/drawing/2014/main" id="{00000000-0008-0000-0B00-0000DC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33" name="Shape 5820">
                  <a:extLst>
                    <a:ext uri="{FF2B5EF4-FFF2-40B4-BE49-F238E27FC236}">
                      <a16:creationId xmlns:a16="http://schemas.microsoft.com/office/drawing/2014/main" id="{00000000-0008-0000-0B00-0000DD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34" name="Shape 5821">
                  <a:extLst>
                    <a:ext uri="{FF2B5EF4-FFF2-40B4-BE49-F238E27FC236}">
                      <a16:creationId xmlns:a16="http://schemas.microsoft.com/office/drawing/2014/main" id="{00000000-0008-0000-0B00-0000DE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35" name="Shape 5822">
                  <a:extLst>
                    <a:ext uri="{FF2B5EF4-FFF2-40B4-BE49-F238E27FC236}">
                      <a16:creationId xmlns:a16="http://schemas.microsoft.com/office/drawing/2014/main" id="{00000000-0008-0000-0B00-0000DF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36" name="Shape 5823">
                  <a:extLst>
                    <a:ext uri="{FF2B5EF4-FFF2-40B4-BE49-F238E27FC236}">
                      <a16:creationId xmlns:a16="http://schemas.microsoft.com/office/drawing/2014/main" id="{00000000-0008-0000-0B00-0000E0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137" name="Shape 2">
          <a:extLst>
            <a:ext uri="{FF2B5EF4-FFF2-40B4-BE49-F238E27FC236}">
              <a16:creationId xmlns:a16="http://schemas.microsoft.com/office/drawing/2014/main" id="{00000000-0008-0000-0B00-0000E11B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7138" name="Shape 5824">
            <a:extLst>
              <a:ext uri="{FF2B5EF4-FFF2-40B4-BE49-F238E27FC236}">
                <a16:creationId xmlns:a16="http://schemas.microsoft.com/office/drawing/2014/main" id="{00000000-0008-0000-0B00-0000E21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139" name="Shape 6">
              <a:extLst>
                <a:ext uri="{FF2B5EF4-FFF2-40B4-BE49-F238E27FC236}">
                  <a16:creationId xmlns:a16="http://schemas.microsoft.com/office/drawing/2014/main" id="{00000000-0008-0000-0B00-0000E3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40" name="Shape 5825">
              <a:extLst>
                <a:ext uri="{FF2B5EF4-FFF2-40B4-BE49-F238E27FC236}">
                  <a16:creationId xmlns:a16="http://schemas.microsoft.com/office/drawing/2014/main" id="{00000000-0008-0000-0B00-0000E41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141" name="Shape 5826">
                <a:extLst>
                  <a:ext uri="{FF2B5EF4-FFF2-40B4-BE49-F238E27FC236}">
                    <a16:creationId xmlns:a16="http://schemas.microsoft.com/office/drawing/2014/main" id="{00000000-0008-0000-0B00-0000E5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142" name="Shape 5827">
                <a:extLst>
                  <a:ext uri="{FF2B5EF4-FFF2-40B4-BE49-F238E27FC236}">
                    <a16:creationId xmlns:a16="http://schemas.microsoft.com/office/drawing/2014/main" id="{00000000-0008-0000-0B00-0000E61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143" name="Shape 5828">
                  <a:extLst>
                    <a:ext uri="{FF2B5EF4-FFF2-40B4-BE49-F238E27FC236}">
                      <a16:creationId xmlns:a16="http://schemas.microsoft.com/office/drawing/2014/main" id="{00000000-0008-0000-0B00-0000E7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144" name="Shape 5829">
                  <a:extLst>
                    <a:ext uri="{FF2B5EF4-FFF2-40B4-BE49-F238E27FC236}">
                      <a16:creationId xmlns:a16="http://schemas.microsoft.com/office/drawing/2014/main" id="{00000000-0008-0000-0B00-0000E8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45" name="Shape 5830">
                  <a:extLst>
                    <a:ext uri="{FF2B5EF4-FFF2-40B4-BE49-F238E27FC236}">
                      <a16:creationId xmlns:a16="http://schemas.microsoft.com/office/drawing/2014/main" id="{00000000-0008-0000-0B00-0000E9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46" name="Shape 5831">
                  <a:extLst>
                    <a:ext uri="{FF2B5EF4-FFF2-40B4-BE49-F238E27FC236}">
                      <a16:creationId xmlns:a16="http://schemas.microsoft.com/office/drawing/2014/main" id="{00000000-0008-0000-0B00-0000EA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47" name="Shape 5832">
                  <a:extLst>
                    <a:ext uri="{FF2B5EF4-FFF2-40B4-BE49-F238E27FC236}">
                      <a16:creationId xmlns:a16="http://schemas.microsoft.com/office/drawing/2014/main" id="{00000000-0008-0000-0B00-0000EB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48" name="Shape 5833">
                  <a:extLst>
                    <a:ext uri="{FF2B5EF4-FFF2-40B4-BE49-F238E27FC236}">
                      <a16:creationId xmlns:a16="http://schemas.microsoft.com/office/drawing/2014/main" id="{00000000-0008-0000-0B00-0000EC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49" name="Shape 5834">
                  <a:extLst>
                    <a:ext uri="{FF2B5EF4-FFF2-40B4-BE49-F238E27FC236}">
                      <a16:creationId xmlns:a16="http://schemas.microsoft.com/office/drawing/2014/main" id="{00000000-0008-0000-0B00-0000ED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150" name="Shape 2">
          <a:extLst>
            <a:ext uri="{FF2B5EF4-FFF2-40B4-BE49-F238E27FC236}">
              <a16:creationId xmlns:a16="http://schemas.microsoft.com/office/drawing/2014/main" id="{00000000-0008-0000-0B00-0000EE1B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7151" name="Shape 5835">
            <a:extLst>
              <a:ext uri="{FF2B5EF4-FFF2-40B4-BE49-F238E27FC236}">
                <a16:creationId xmlns:a16="http://schemas.microsoft.com/office/drawing/2014/main" id="{00000000-0008-0000-0B00-0000EF1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152" name="Shape 6">
              <a:extLst>
                <a:ext uri="{FF2B5EF4-FFF2-40B4-BE49-F238E27FC236}">
                  <a16:creationId xmlns:a16="http://schemas.microsoft.com/office/drawing/2014/main" id="{00000000-0008-0000-0B00-0000F0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53" name="Shape 5836">
              <a:extLst>
                <a:ext uri="{FF2B5EF4-FFF2-40B4-BE49-F238E27FC236}">
                  <a16:creationId xmlns:a16="http://schemas.microsoft.com/office/drawing/2014/main" id="{00000000-0008-0000-0B00-0000F11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154" name="Shape 5837">
                <a:extLst>
                  <a:ext uri="{FF2B5EF4-FFF2-40B4-BE49-F238E27FC236}">
                    <a16:creationId xmlns:a16="http://schemas.microsoft.com/office/drawing/2014/main" id="{00000000-0008-0000-0B00-0000F2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155" name="Shape 5838">
                <a:extLst>
                  <a:ext uri="{FF2B5EF4-FFF2-40B4-BE49-F238E27FC236}">
                    <a16:creationId xmlns:a16="http://schemas.microsoft.com/office/drawing/2014/main" id="{00000000-0008-0000-0B00-0000F31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156" name="Shape 5839">
                  <a:extLst>
                    <a:ext uri="{FF2B5EF4-FFF2-40B4-BE49-F238E27FC236}">
                      <a16:creationId xmlns:a16="http://schemas.microsoft.com/office/drawing/2014/main" id="{00000000-0008-0000-0B00-0000F4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157" name="Shape 5840">
                  <a:extLst>
                    <a:ext uri="{FF2B5EF4-FFF2-40B4-BE49-F238E27FC236}">
                      <a16:creationId xmlns:a16="http://schemas.microsoft.com/office/drawing/2014/main" id="{00000000-0008-0000-0B00-0000F5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58" name="Shape 5841">
                  <a:extLst>
                    <a:ext uri="{FF2B5EF4-FFF2-40B4-BE49-F238E27FC236}">
                      <a16:creationId xmlns:a16="http://schemas.microsoft.com/office/drawing/2014/main" id="{00000000-0008-0000-0B00-0000F6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59" name="Shape 5842">
                  <a:extLst>
                    <a:ext uri="{FF2B5EF4-FFF2-40B4-BE49-F238E27FC236}">
                      <a16:creationId xmlns:a16="http://schemas.microsoft.com/office/drawing/2014/main" id="{00000000-0008-0000-0B00-0000F7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60" name="Shape 5843">
                  <a:extLst>
                    <a:ext uri="{FF2B5EF4-FFF2-40B4-BE49-F238E27FC236}">
                      <a16:creationId xmlns:a16="http://schemas.microsoft.com/office/drawing/2014/main" id="{00000000-0008-0000-0B00-0000F8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61" name="Shape 5844">
                  <a:extLst>
                    <a:ext uri="{FF2B5EF4-FFF2-40B4-BE49-F238E27FC236}">
                      <a16:creationId xmlns:a16="http://schemas.microsoft.com/office/drawing/2014/main" id="{00000000-0008-0000-0B00-0000F9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62" name="Shape 5845">
                  <a:extLst>
                    <a:ext uri="{FF2B5EF4-FFF2-40B4-BE49-F238E27FC236}">
                      <a16:creationId xmlns:a16="http://schemas.microsoft.com/office/drawing/2014/main" id="{00000000-0008-0000-0B00-0000FA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163" name="Shape 2">
          <a:extLst>
            <a:ext uri="{FF2B5EF4-FFF2-40B4-BE49-F238E27FC236}">
              <a16:creationId xmlns:a16="http://schemas.microsoft.com/office/drawing/2014/main" id="{00000000-0008-0000-0B00-0000FB1B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7164" name="Shape 5846">
            <a:extLst>
              <a:ext uri="{FF2B5EF4-FFF2-40B4-BE49-F238E27FC236}">
                <a16:creationId xmlns:a16="http://schemas.microsoft.com/office/drawing/2014/main" id="{00000000-0008-0000-0B00-0000FC1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165" name="Shape 6">
              <a:extLst>
                <a:ext uri="{FF2B5EF4-FFF2-40B4-BE49-F238E27FC236}">
                  <a16:creationId xmlns:a16="http://schemas.microsoft.com/office/drawing/2014/main" id="{00000000-0008-0000-0B00-0000FD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66" name="Shape 5847">
              <a:extLst>
                <a:ext uri="{FF2B5EF4-FFF2-40B4-BE49-F238E27FC236}">
                  <a16:creationId xmlns:a16="http://schemas.microsoft.com/office/drawing/2014/main" id="{00000000-0008-0000-0B00-0000FE1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167" name="Shape 5848">
                <a:extLst>
                  <a:ext uri="{FF2B5EF4-FFF2-40B4-BE49-F238E27FC236}">
                    <a16:creationId xmlns:a16="http://schemas.microsoft.com/office/drawing/2014/main" id="{00000000-0008-0000-0B00-0000FF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168" name="Shape 5849">
                <a:extLst>
                  <a:ext uri="{FF2B5EF4-FFF2-40B4-BE49-F238E27FC236}">
                    <a16:creationId xmlns:a16="http://schemas.microsoft.com/office/drawing/2014/main" id="{00000000-0008-0000-0B00-0000001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169" name="Shape 5850">
                  <a:extLst>
                    <a:ext uri="{FF2B5EF4-FFF2-40B4-BE49-F238E27FC236}">
                      <a16:creationId xmlns:a16="http://schemas.microsoft.com/office/drawing/2014/main" id="{00000000-0008-0000-0B00-000001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170" name="Shape 5851">
                  <a:extLst>
                    <a:ext uri="{FF2B5EF4-FFF2-40B4-BE49-F238E27FC236}">
                      <a16:creationId xmlns:a16="http://schemas.microsoft.com/office/drawing/2014/main" id="{00000000-0008-0000-0B00-000002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71" name="Shape 5852">
                  <a:extLst>
                    <a:ext uri="{FF2B5EF4-FFF2-40B4-BE49-F238E27FC236}">
                      <a16:creationId xmlns:a16="http://schemas.microsoft.com/office/drawing/2014/main" id="{00000000-0008-0000-0B00-000003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72" name="Shape 5853">
                  <a:extLst>
                    <a:ext uri="{FF2B5EF4-FFF2-40B4-BE49-F238E27FC236}">
                      <a16:creationId xmlns:a16="http://schemas.microsoft.com/office/drawing/2014/main" id="{00000000-0008-0000-0B00-000004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73" name="Shape 5854">
                  <a:extLst>
                    <a:ext uri="{FF2B5EF4-FFF2-40B4-BE49-F238E27FC236}">
                      <a16:creationId xmlns:a16="http://schemas.microsoft.com/office/drawing/2014/main" id="{00000000-0008-0000-0B00-000005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74" name="Shape 5855">
                  <a:extLst>
                    <a:ext uri="{FF2B5EF4-FFF2-40B4-BE49-F238E27FC236}">
                      <a16:creationId xmlns:a16="http://schemas.microsoft.com/office/drawing/2014/main" id="{00000000-0008-0000-0B00-000006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75" name="Shape 5856">
                  <a:extLst>
                    <a:ext uri="{FF2B5EF4-FFF2-40B4-BE49-F238E27FC236}">
                      <a16:creationId xmlns:a16="http://schemas.microsoft.com/office/drawing/2014/main" id="{00000000-0008-0000-0B00-000007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176" name="Shape 2">
          <a:extLst>
            <a:ext uri="{FF2B5EF4-FFF2-40B4-BE49-F238E27FC236}">
              <a16:creationId xmlns:a16="http://schemas.microsoft.com/office/drawing/2014/main" id="{00000000-0008-0000-0B00-0000081C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7177" name="Shape 5857">
            <a:extLst>
              <a:ext uri="{FF2B5EF4-FFF2-40B4-BE49-F238E27FC236}">
                <a16:creationId xmlns:a16="http://schemas.microsoft.com/office/drawing/2014/main" id="{00000000-0008-0000-0B00-0000091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178" name="Shape 6">
              <a:extLst>
                <a:ext uri="{FF2B5EF4-FFF2-40B4-BE49-F238E27FC236}">
                  <a16:creationId xmlns:a16="http://schemas.microsoft.com/office/drawing/2014/main" id="{00000000-0008-0000-0B00-00000A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79" name="Shape 5858">
              <a:extLst>
                <a:ext uri="{FF2B5EF4-FFF2-40B4-BE49-F238E27FC236}">
                  <a16:creationId xmlns:a16="http://schemas.microsoft.com/office/drawing/2014/main" id="{00000000-0008-0000-0B00-00000B1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180" name="Shape 5859">
                <a:extLst>
                  <a:ext uri="{FF2B5EF4-FFF2-40B4-BE49-F238E27FC236}">
                    <a16:creationId xmlns:a16="http://schemas.microsoft.com/office/drawing/2014/main" id="{00000000-0008-0000-0B00-00000C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181" name="Shape 5860">
                <a:extLst>
                  <a:ext uri="{FF2B5EF4-FFF2-40B4-BE49-F238E27FC236}">
                    <a16:creationId xmlns:a16="http://schemas.microsoft.com/office/drawing/2014/main" id="{00000000-0008-0000-0B00-00000D1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182" name="Shape 5861">
                  <a:extLst>
                    <a:ext uri="{FF2B5EF4-FFF2-40B4-BE49-F238E27FC236}">
                      <a16:creationId xmlns:a16="http://schemas.microsoft.com/office/drawing/2014/main" id="{00000000-0008-0000-0B00-00000E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183" name="Shape 5862">
                  <a:extLst>
                    <a:ext uri="{FF2B5EF4-FFF2-40B4-BE49-F238E27FC236}">
                      <a16:creationId xmlns:a16="http://schemas.microsoft.com/office/drawing/2014/main" id="{00000000-0008-0000-0B00-00000F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84" name="Shape 5863">
                  <a:extLst>
                    <a:ext uri="{FF2B5EF4-FFF2-40B4-BE49-F238E27FC236}">
                      <a16:creationId xmlns:a16="http://schemas.microsoft.com/office/drawing/2014/main" id="{00000000-0008-0000-0B00-000010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85" name="Shape 5864">
                  <a:extLst>
                    <a:ext uri="{FF2B5EF4-FFF2-40B4-BE49-F238E27FC236}">
                      <a16:creationId xmlns:a16="http://schemas.microsoft.com/office/drawing/2014/main" id="{00000000-0008-0000-0B00-000011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86" name="Shape 5865">
                  <a:extLst>
                    <a:ext uri="{FF2B5EF4-FFF2-40B4-BE49-F238E27FC236}">
                      <a16:creationId xmlns:a16="http://schemas.microsoft.com/office/drawing/2014/main" id="{00000000-0008-0000-0B00-000012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87" name="Shape 5866">
                  <a:extLst>
                    <a:ext uri="{FF2B5EF4-FFF2-40B4-BE49-F238E27FC236}">
                      <a16:creationId xmlns:a16="http://schemas.microsoft.com/office/drawing/2014/main" id="{00000000-0008-0000-0B00-000013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88" name="Shape 5867">
                  <a:extLst>
                    <a:ext uri="{FF2B5EF4-FFF2-40B4-BE49-F238E27FC236}">
                      <a16:creationId xmlns:a16="http://schemas.microsoft.com/office/drawing/2014/main" id="{00000000-0008-0000-0B00-000014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189" name="Shape 2">
          <a:extLst>
            <a:ext uri="{FF2B5EF4-FFF2-40B4-BE49-F238E27FC236}">
              <a16:creationId xmlns:a16="http://schemas.microsoft.com/office/drawing/2014/main" id="{00000000-0008-0000-0B00-0000151C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7190" name="Shape 5868">
            <a:extLst>
              <a:ext uri="{FF2B5EF4-FFF2-40B4-BE49-F238E27FC236}">
                <a16:creationId xmlns:a16="http://schemas.microsoft.com/office/drawing/2014/main" id="{00000000-0008-0000-0B00-0000161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191" name="Shape 6">
              <a:extLst>
                <a:ext uri="{FF2B5EF4-FFF2-40B4-BE49-F238E27FC236}">
                  <a16:creationId xmlns:a16="http://schemas.microsoft.com/office/drawing/2014/main" id="{00000000-0008-0000-0B00-000017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92" name="Shape 5869">
              <a:extLst>
                <a:ext uri="{FF2B5EF4-FFF2-40B4-BE49-F238E27FC236}">
                  <a16:creationId xmlns:a16="http://schemas.microsoft.com/office/drawing/2014/main" id="{00000000-0008-0000-0B00-0000181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193" name="Shape 5870">
                <a:extLst>
                  <a:ext uri="{FF2B5EF4-FFF2-40B4-BE49-F238E27FC236}">
                    <a16:creationId xmlns:a16="http://schemas.microsoft.com/office/drawing/2014/main" id="{00000000-0008-0000-0B00-000019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194" name="Shape 5871">
                <a:extLst>
                  <a:ext uri="{FF2B5EF4-FFF2-40B4-BE49-F238E27FC236}">
                    <a16:creationId xmlns:a16="http://schemas.microsoft.com/office/drawing/2014/main" id="{00000000-0008-0000-0B00-00001A1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195" name="Shape 5872">
                  <a:extLst>
                    <a:ext uri="{FF2B5EF4-FFF2-40B4-BE49-F238E27FC236}">
                      <a16:creationId xmlns:a16="http://schemas.microsoft.com/office/drawing/2014/main" id="{00000000-0008-0000-0B00-00001B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196" name="Shape 5873">
                  <a:extLst>
                    <a:ext uri="{FF2B5EF4-FFF2-40B4-BE49-F238E27FC236}">
                      <a16:creationId xmlns:a16="http://schemas.microsoft.com/office/drawing/2014/main" id="{00000000-0008-0000-0B00-00001C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97" name="Shape 5874">
                  <a:extLst>
                    <a:ext uri="{FF2B5EF4-FFF2-40B4-BE49-F238E27FC236}">
                      <a16:creationId xmlns:a16="http://schemas.microsoft.com/office/drawing/2014/main" id="{00000000-0008-0000-0B00-00001D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98" name="Shape 5875">
                  <a:extLst>
                    <a:ext uri="{FF2B5EF4-FFF2-40B4-BE49-F238E27FC236}">
                      <a16:creationId xmlns:a16="http://schemas.microsoft.com/office/drawing/2014/main" id="{00000000-0008-0000-0B00-00001E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99" name="Shape 5876">
                  <a:extLst>
                    <a:ext uri="{FF2B5EF4-FFF2-40B4-BE49-F238E27FC236}">
                      <a16:creationId xmlns:a16="http://schemas.microsoft.com/office/drawing/2014/main" id="{00000000-0008-0000-0B00-00001F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00" name="Shape 5877">
                  <a:extLst>
                    <a:ext uri="{FF2B5EF4-FFF2-40B4-BE49-F238E27FC236}">
                      <a16:creationId xmlns:a16="http://schemas.microsoft.com/office/drawing/2014/main" id="{00000000-0008-0000-0B00-000020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01" name="Shape 5878">
                  <a:extLst>
                    <a:ext uri="{FF2B5EF4-FFF2-40B4-BE49-F238E27FC236}">
                      <a16:creationId xmlns:a16="http://schemas.microsoft.com/office/drawing/2014/main" id="{00000000-0008-0000-0B00-000021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202" name="Shape 2">
          <a:extLst>
            <a:ext uri="{FF2B5EF4-FFF2-40B4-BE49-F238E27FC236}">
              <a16:creationId xmlns:a16="http://schemas.microsoft.com/office/drawing/2014/main" id="{00000000-0008-0000-0B00-0000221C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7203" name="Shape 5879">
            <a:extLst>
              <a:ext uri="{FF2B5EF4-FFF2-40B4-BE49-F238E27FC236}">
                <a16:creationId xmlns:a16="http://schemas.microsoft.com/office/drawing/2014/main" id="{00000000-0008-0000-0B00-0000231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204" name="Shape 6">
              <a:extLst>
                <a:ext uri="{FF2B5EF4-FFF2-40B4-BE49-F238E27FC236}">
                  <a16:creationId xmlns:a16="http://schemas.microsoft.com/office/drawing/2014/main" id="{00000000-0008-0000-0B00-000024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205" name="Shape 5880">
              <a:extLst>
                <a:ext uri="{FF2B5EF4-FFF2-40B4-BE49-F238E27FC236}">
                  <a16:creationId xmlns:a16="http://schemas.microsoft.com/office/drawing/2014/main" id="{00000000-0008-0000-0B00-0000251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206" name="Shape 5881">
                <a:extLst>
                  <a:ext uri="{FF2B5EF4-FFF2-40B4-BE49-F238E27FC236}">
                    <a16:creationId xmlns:a16="http://schemas.microsoft.com/office/drawing/2014/main" id="{00000000-0008-0000-0B00-000026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207" name="Shape 5882">
                <a:extLst>
                  <a:ext uri="{FF2B5EF4-FFF2-40B4-BE49-F238E27FC236}">
                    <a16:creationId xmlns:a16="http://schemas.microsoft.com/office/drawing/2014/main" id="{00000000-0008-0000-0B00-0000271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208" name="Shape 5883">
                  <a:extLst>
                    <a:ext uri="{FF2B5EF4-FFF2-40B4-BE49-F238E27FC236}">
                      <a16:creationId xmlns:a16="http://schemas.microsoft.com/office/drawing/2014/main" id="{00000000-0008-0000-0B00-000028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209" name="Shape 5884">
                  <a:extLst>
                    <a:ext uri="{FF2B5EF4-FFF2-40B4-BE49-F238E27FC236}">
                      <a16:creationId xmlns:a16="http://schemas.microsoft.com/office/drawing/2014/main" id="{00000000-0008-0000-0B00-000029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10" name="Shape 5885">
                  <a:extLst>
                    <a:ext uri="{FF2B5EF4-FFF2-40B4-BE49-F238E27FC236}">
                      <a16:creationId xmlns:a16="http://schemas.microsoft.com/office/drawing/2014/main" id="{00000000-0008-0000-0B00-00002A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11" name="Shape 5886">
                  <a:extLst>
                    <a:ext uri="{FF2B5EF4-FFF2-40B4-BE49-F238E27FC236}">
                      <a16:creationId xmlns:a16="http://schemas.microsoft.com/office/drawing/2014/main" id="{00000000-0008-0000-0B00-00002B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12" name="Shape 5887">
                  <a:extLst>
                    <a:ext uri="{FF2B5EF4-FFF2-40B4-BE49-F238E27FC236}">
                      <a16:creationId xmlns:a16="http://schemas.microsoft.com/office/drawing/2014/main" id="{00000000-0008-0000-0B00-00002C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13" name="Shape 5888">
                  <a:extLst>
                    <a:ext uri="{FF2B5EF4-FFF2-40B4-BE49-F238E27FC236}">
                      <a16:creationId xmlns:a16="http://schemas.microsoft.com/office/drawing/2014/main" id="{00000000-0008-0000-0B00-00002D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14" name="Shape 5889">
                  <a:extLst>
                    <a:ext uri="{FF2B5EF4-FFF2-40B4-BE49-F238E27FC236}">
                      <a16:creationId xmlns:a16="http://schemas.microsoft.com/office/drawing/2014/main" id="{00000000-0008-0000-0B00-00002E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215" name="Shape 2">
          <a:extLst>
            <a:ext uri="{FF2B5EF4-FFF2-40B4-BE49-F238E27FC236}">
              <a16:creationId xmlns:a16="http://schemas.microsoft.com/office/drawing/2014/main" id="{00000000-0008-0000-0B00-00002F1C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7216" name="Shape 5890">
            <a:extLst>
              <a:ext uri="{FF2B5EF4-FFF2-40B4-BE49-F238E27FC236}">
                <a16:creationId xmlns:a16="http://schemas.microsoft.com/office/drawing/2014/main" id="{00000000-0008-0000-0B00-0000301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217" name="Shape 6">
              <a:extLst>
                <a:ext uri="{FF2B5EF4-FFF2-40B4-BE49-F238E27FC236}">
                  <a16:creationId xmlns:a16="http://schemas.microsoft.com/office/drawing/2014/main" id="{00000000-0008-0000-0B00-000031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218" name="Shape 5891">
              <a:extLst>
                <a:ext uri="{FF2B5EF4-FFF2-40B4-BE49-F238E27FC236}">
                  <a16:creationId xmlns:a16="http://schemas.microsoft.com/office/drawing/2014/main" id="{00000000-0008-0000-0B00-0000321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219" name="Shape 5892">
                <a:extLst>
                  <a:ext uri="{FF2B5EF4-FFF2-40B4-BE49-F238E27FC236}">
                    <a16:creationId xmlns:a16="http://schemas.microsoft.com/office/drawing/2014/main" id="{00000000-0008-0000-0B00-000033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220" name="Shape 5893">
                <a:extLst>
                  <a:ext uri="{FF2B5EF4-FFF2-40B4-BE49-F238E27FC236}">
                    <a16:creationId xmlns:a16="http://schemas.microsoft.com/office/drawing/2014/main" id="{00000000-0008-0000-0B00-0000341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221" name="Shape 5894">
                  <a:extLst>
                    <a:ext uri="{FF2B5EF4-FFF2-40B4-BE49-F238E27FC236}">
                      <a16:creationId xmlns:a16="http://schemas.microsoft.com/office/drawing/2014/main" id="{00000000-0008-0000-0B00-000035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222" name="Shape 5895">
                  <a:extLst>
                    <a:ext uri="{FF2B5EF4-FFF2-40B4-BE49-F238E27FC236}">
                      <a16:creationId xmlns:a16="http://schemas.microsoft.com/office/drawing/2014/main" id="{00000000-0008-0000-0B00-000036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23" name="Shape 5896">
                  <a:extLst>
                    <a:ext uri="{FF2B5EF4-FFF2-40B4-BE49-F238E27FC236}">
                      <a16:creationId xmlns:a16="http://schemas.microsoft.com/office/drawing/2014/main" id="{00000000-0008-0000-0B00-000037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24" name="Shape 5897">
                  <a:extLst>
                    <a:ext uri="{FF2B5EF4-FFF2-40B4-BE49-F238E27FC236}">
                      <a16:creationId xmlns:a16="http://schemas.microsoft.com/office/drawing/2014/main" id="{00000000-0008-0000-0B00-000038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25" name="Shape 5898">
                  <a:extLst>
                    <a:ext uri="{FF2B5EF4-FFF2-40B4-BE49-F238E27FC236}">
                      <a16:creationId xmlns:a16="http://schemas.microsoft.com/office/drawing/2014/main" id="{00000000-0008-0000-0B00-000039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26" name="Shape 5899">
                  <a:extLst>
                    <a:ext uri="{FF2B5EF4-FFF2-40B4-BE49-F238E27FC236}">
                      <a16:creationId xmlns:a16="http://schemas.microsoft.com/office/drawing/2014/main" id="{00000000-0008-0000-0B00-00003A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27" name="Shape 5900">
                  <a:extLst>
                    <a:ext uri="{FF2B5EF4-FFF2-40B4-BE49-F238E27FC236}">
                      <a16:creationId xmlns:a16="http://schemas.microsoft.com/office/drawing/2014/main" id="{00000000-0008-0000-0B00-00003B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228" name="Shape 2">
          <a:extLst>
            <a:ext uri="{FF2B5EF4-FFF2-40B4-BE49-F238E27FC236}">
              <a16:creationId xmlns:a16="http://schemas.microsoft.com/office/drawing/2014/main" id="{00000000-0008-0000-0B00-00003C1C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7229" name="Shape 5901">
            <a:extLst>
              <a:ext uri="{FF2B5EF4-FFF2-40B4-BE49-F238E27FC236}">
                <a16:creationId xmlns:a16="http://schemas.microsoft.com/office/drawing/2014/main" id="{00000000-0008-0000-0B00-00003D1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230" name="Shape 6">
              <a:extLst>
                <a:ext uri="{FF2B5EF4-FFF2-40B4-BE49-F238E27FC236}">
                  <a16:creationId xmlns:a16="http://schemas.microsoft.com/office/drawing/2014/main" id="{00000000-0008-0000-0B00-00003E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231" name="Shape 5902">
              <a:extLst>
                <a:ext uri="{FF2B5EF4-FFF2-40B4-BE49-F238E27FC236}">
                  <a16:creationId xmlns:a16="http://schemas.microsoft.com/office/drawing/2014/main" id="{00000000-0008-0000-0B00-00003F1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232" name="Shape 5903">
                <a:extLst>
                  <a:ext uri="{FF2B5EF4-FFF2-40B4-BE49-F238E27FC236}">
                    <a16:creationId xmlns:a16="http://schemas.microsoft.com/office/drawing/2014/main" id="{00000000-0008-0000-0B00-000040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233" name="Shape 5904">
                <a:extLst>
                  <a:ext uri="{FF2B5EF4-FFF2-40B4-BE49-F238E27FC236}">
                    <a16:creationId xmlns:a16="http://schemas.microsoft.com/office/drawing/2014/main" id="{00000000-0008-0000-0B00-0000411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234" name="Shape 5905">
                  <a:extLst>
                    <a:ext uri="{FF2B5EF4-FFF2-40B4-BE49-F238E27FC236}">
                      <a16:creationId xmlns:a16="http://schemas.microsoft.com/office/drawing/2014/main" id="{00000000-0008-0000-0B00-000042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235" name="Shape 5906">
                  <a:extLst>
                    <a:ext uri="{FF2B5EF4-FFF2-40B4-BE49-F238E27FC236}">
                      <a16:creationId xmlns:a16="http://schemas.microsoft.com/office/drawing/2014/main" id="{00000000-0008-0000-0B00-000043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36" name="Shape 5907">
                  <a:extLst>
                    <a:ext uri="{FF2B5EF4-FFF2-40B4-BE49-F238E27FC236}">
                      <a16:creationId xmlns:a16="http://schemas.microsoft.com/office/drawing/2014/main" id="{00000000-0008-0000-0B00-000044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37" name="Shape 5908">
                  <a:extLst>
                    <a:ext uri="{FF2B5EF4-FFF2-40B4-BE49-F238E27FC236}">
                      <a16:creationId xmlns:a16="http://schemas.microsoft.com/office/drawing/2014/main" id="{00000000-0008-0000-0B00-000045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38" name="Shape 5909">
                  <a:extLst>
                    <a:ext uri="{FF2B5EF4-FFF2-40B4-BE49-F238E27FC236}">
                      <a16:creationId xmlns:a16="http://schemas.microsoft.com/office/drawing/2014/main" id="{00000000-0008-0000-0B00-000046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39" name="Shape 5910">
                  <a:extLst>
                    <a:ext uri="{FF2B5EF4-FFF2-40B4-BE49-F238E27FC236}">
                      <a16:creationId xmlns:a16="http://schemas.microsoft.com/office/drawing/2014/main" id="{00000000-0008-0000-0B00-000047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40" name="Shape 5911">
                  <a:extLst>
                    <a:ext uri="{FF2B5EF4-FFF2-40B4-BE49-F238E27FC236}">
                      <a16:creationId xmlns:a16="http://schemas.microsoft.com/office/drawing/2014/main" id="{00000000-0008-0000-0B00-000048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241" name="Shape 2">
          <a:extLst>
            <a:ext uri="{FF2B5EF4-FFF2-40B4-BE49-F238E27FC236}">
              <a16:creationId xmlns:a16="http://schemas.microsoft.com/office/drawing/2014/main" id="{00000000-0008-0000-0B00-0000491C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7242" name="Shape 5912">
            <a:extLst>
              <a:ext uri="{FF2B5EF4-FFF2-40B4-BE49-F238E27FC236}">
                <a16:creationId xmlns:a16="http://schemas.microsoft.com/office/drawing/2014/main" id="{00000000-0008-0000-0B00-00004A1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243" name="Shape 6">
              <a:extLst>
                <a:ext uri="{FF2B5EF4-FFF2-40B4-BE49-F238E27FC236}">
                  <a16:creationId xmlns:a16="http://schemas.microsoft.com/office/drawing/2014/main" id="{00000000-0008-0000-0B00-00004B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244" name="Shape 5913">
              <a:extLst>
                <a:ext uri="{FF2B5EF4-FFF2-40B4-BE49-F238E27FC236}">
                  <a16:creationId xmlns:a16="http://schemas.microsoft.com/office/drawing/2014/main" id="{00000000-0008-0000-0B00-00004C1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245" name="Shape 5914">
                <a:extLst>
                  <a:ext uri="{FF2B5EF4-FFF2-40B4-BE49-F238E27FC236}">
                    <a16:creationId xmlns:a16="http://schemas.microsoft.com/office/drawing/2014/main" id="{00000000-0008-0000-0B00-00004D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246" name="Shape 5915">
                <a:extLst>
                  <a:ext uri="{FF2B5EF4-FFF2-40B4-BE49-F238E27FC236}">
                    <a16:creationId xmlns:a16="http://schemas.microsoft.com/office/drawing/2014/main" id="{00000000-0008-0000-0B00-00004E1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247" name="Shape 5916">
                  <a:extLst>
                    <a:ext uri="{FF2B5EF4-FFF2-40B4-BE49-F238E27FC236}">
                      <a16:creationId xmlns:a16="http://schemas.microsoft.com/office/drawing/2014/main" id="{00000000-0008-0000-0B00-00004F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248" name="Shape 5917">
                  <a:extLst>
                    <a:ext uri="{FF2B5EF4-FFF2-40B4-BE49-F238E27FC236}">
                      <a16:creationId xmlns:a16="http://schemas.microsoft.com/office/drawing/2014/main" id="{00000000-0008-0000-0B00-000050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49" name="Shape 5918">
                  <a:extLst>
                    <a:ext uri="{FF2B5EF4-FFF2-40B4-BE49-F238E27FC236}">
                      <a16:creationId xmlns:a16="http://schemas.microsoft.com/office/drawing/2014/main" id="{00000000-0008-0000-0B00-000051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50" name="Shape 5919">
                  <a:extLst>
                    <a:ext uri="{FF2B5EF4-FFF2-40B4-BE49-F238E27FC236}">
                      <a16:creationId xmlns:a16="http://schemas.microsoft.com/office/drawing/2014/main" id="{00000000-0008-0000-0B00-000052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51" name="Shape 5920">
                  <a:extLst>
                    <a:ext uri="{FF2B5EF4-FFF2-40B4-BE49-F238E27FC236}">
                      <a16:creationId xmlns:a16="http://schemas.microsoft.com/office/drawing/2014/main" id="{00000000-0008-0000-0B00-000053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52" name="Shape 5921">
                  <a:extLst>
                    <a:ext uri="{FF2B5EF4-FFF2-40B4-BE49-F238E27FC236}">
                      <a16:creationId xmlns:a16="http://schemas.microsoft.com/office/drawing/2014/main" id="{00000000-0008-0000-0B00-000054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53" name="Shape 5922">
                  <a:extLst>
                    <a:ext uri="{FF2B5EF4-FFF2-40B4-BE49-F238E27FC236}">
                      <a16:creationId xmlns:a16="http://schemas.microsoft.com/office/drawing/2014/main" id="{00000000-0008-0000-0B00-000055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254" name="Shape 2">
          <a:extLst>
            <a:ext uri="{FF2B5EF4-FFF2-40B4-BE49-F238E27FC236}">
              <a16:creationId xmlns:a16="http://schemas.microsoft.com/office/drawing/2014/main" id="{00000000-0008-0000-0B00-0000561C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7255" name="Shape 5923">
            <a:extLst>
              <a:ext uri="{FF2B5EF4-FFF2-40B4-BE49-F238E27FC236}">
                <a16:creationId xmlns:a16="http://schemas.microsoft.com/office/drawing/2014/main" id="{00000000-0008-0000-0B00-0000571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256" name="Shape 6">
              <a:extLst>
                <a:ext uri="{FF2B5EF4-FFF2-40B4-BE49-F238E27FC236}">
                  <a16:creationId xmlns:a16="http://schemas.microsoft.com/office/drawing/2014/main" id="{00000000-0008-0000-0B00-000058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257" name="Shape 5924">
              <a:extLst>
                <a:ext uri="{FF2B5EF4-FFF2-40B4-BE49-F238E27FC236}">
                  <a16:creationId xmlns:a16="http://schemas.microsoft.com/office/drawing/2014/main" id="{00000000-0008-0000-0B00-0000591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258" name="Shape 5925">
                <a:extLst>
                  <a:ext uri="{FF2B5EF4-FFF2-40B4-BE49-F238E27FC236}">
                    <a16:creationId xmlns:a16="http://schemas.microsoft.com/office/drawing/2014/main" id="{00000000-0008-0000-0B00-00005A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259" name="Shape 5926">
                <a:extLst>
                  <a:ext uri="{FF2B5EF4-FFF2-40B4-BE49-F238E27FC236}">
                    <a16:creationId xmlns:a16="http://schemas.microsoft.com/office/drawing/2014/main" id="{00000000-0008-0000-0B00-00005B1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260" name="Shape 5927">
                  <a:extLst>
                    <a:ext uri="{FF2B5EF4-FFF2-40B4-BE49-F238E27FC236}">
                      <a16:creationId xmlns:a16="http://schemas.microsoft.com/office/drawing/2014/main" id="{00000000-0008-0000-0B00-00005C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261" name="Shape 5928">
                  <a:extLst>
                    <a:ext uri="{FF2B5EF4-FFF2-40B4-BE49-F238E27FC236}">
                      <a16:creationId xmlns:a16="http://schemas.microsoft.com/office/drawing/2014/main" id="{00000000-0008-0000-0B00-00005D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62" name="Shape 5929">
                  <a:extLst>
                    <a:ext uri="{FF2B5EF4-FFF2-40B4-BE49-F238E27FC236}">
                      <a16:creationId xmlns:a16="http://schemas.microsoft.com/office/drawing/2014/main" id="{00000000-0008-0000-0B00-00005E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63" name="Shape 5930">
                  <a:extLst>
                    <a:ext uri="{FF2B5EF4-FFF2-40B4-BE49-F238E27FC236}">
                      <a16:creationId xmlns:a16="http://schemas.microsoft.com/office/drawing/2014/main" id="{00000000-0008-0000-0B00-00005F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64" name="Shape 5931">
                  <a:extLst>
                    <a:ext uri="{FF2B5EF4-FFF2-40B4-BE49-F238E27FC236}">
                      <a16:creationId xmlns:a16="http://schemas.microsoft.com/office/drawing/2014/main" id="{00000000-0008-0000-0B00-000060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65" name="Shape 5932">
                  <a:extLst>
                    <a:ext uri="{FF2B5EF4-FFF2-40B4-BE49-F238E27FC236}">
                      <a16:creationId xmlns:a16="http://schemas.microsoft.com/office/drawing/2014/main" id="{00000000-0008-0000-0B00-000061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66" name="Shape 5933">
                  <a:extLst>
                    <a:ext uri="{FF2B5EF4-FFF2-40B4-BE49-F238E27FC236}">
                      <a16:creationId xmlns:a16="http://schemas.microsoft.com/office/drawing/2014/main" id="{00000000-0008-0000-0B00-000062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267" name="Shape 2">
          <a:extLst>
            <a:ext uri="{FF2B5EF4-FFF2-40B4-BE49-F238E27FC236}">
              <a16:creationId xmlns:a16="http://schemas.microsoft.com/office/drawing/2014/main" id="{00000000-0008-0000-0B00-0000631C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7268" name="Shape 5934">
            <a:extLst>
              <a:ext uri="{FF2B5EF4-FFF2-40B4-BE49-F238E27FC236}">
                <a16:creationId xmlns:a16="http://schemas.microsoft.com/office/drawing/2014/main" id="{00000000-0008-0000-0B00-0000641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269" name="Shape 6">
              <a:extLst>
                <a:ext uri="{FF2B5EF4-FFF2-40B4-BE49-F238E27FC236}">
                  <a16:creationId xmlns:a16="http://schemas.microsoft.com/office/drawing/2014/main" id="{00000000-0008-0000-0B00-000065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270" name="Shape 5935">
              <a:extLst>
                <a:ext uri="{FF2B5EF4-FFF2-40B4-BE49-F238E27FC236}">
                  <a16:creationId xmlns:a16="http://schemas.microsoft.com/office/drawing/2014/main" id="{00000000-0008-0000-0B00-0000661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271" name="Shape 5936">
                <a:extLst>
                  <a:ext uri="{FF2B5EF4-FFF2-40B4-BE49-F238E27FC236}">
                    <a16:creationId xmlns:a16="http://schemas.microsoft.com/office/drawing/2014/main" id="{00000000-0008-0000-0B00-000067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272" name="Shape 5937">
                <a:extLst>
                  <a:ext uri="{FF2B5EF4-FFF2-40B4-BE49-F238E27FC236}">
                    <a16:creationId xmlns:a16="http://schemas.microsoft.com/office/drawing/2014/main" id="{00000000-0008-0000-0B00-0000681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273" name="Shape 5938">
                  <a:extLst>
                    <a:ext uri="{FF2B5EF4-FFF2-40B4-BE49-F238E27FC236}">
                      <a16:creationId xmlns:a16="http://schemas.microsoft.com/office/drawing/2014/main" id="{00000000-0008-0000-0B00-000069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274" name="Shape 5939">
                  <a:extLst>
                    <a:ext uri="{FF2B5EF4-FFF2-40B4-BE49-F238E27FC236}">
                      <a16:creationId xmlns:a16="http://schemas.microsoft.com/office/drawing/2014/main" id="{00000000-0008-0000-0B00-00006A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75" name="Shape 5940">
                  <a:extLst>
                    <a:ext uri="{FF2B5EF4-FFF2-40B4-BE49-F238E27FC236}">
                      <a16:creationId xmlns:a16="http://schemas.microsoft.com/office/drawing/2014/main" id="{00000000-0008-0000-0B00-00006B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76" name="Shape 5941">
                  <a:extLst>
                    <a:ext uri="{FF2B5EF4-FFF2-40B4-BE49-F238E27FC236}">
                      <a16:creationId xmlns:a16="http://schemas.microsoft.com/office/drawing/2014/main" id="{00000000-0008-0000-0B00-00006C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77" name="Shape 5942">
                  <a:extLst>
                    <a:ext uri="{FF2B5EF4-FFF2-40B4-BE49-F238E27FC236}">
                      <a16:creationId xmlns:a16="http://schemas.microsoft.com/office/drawing/2014/main" id="{00000000-0008-0000-0B00-00006D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78" name="Shape 5943">
                  <a:extLst>
                    <a:ext uri="{FF2B5EF4-FFF2-40B4-BE49-F238E27FC236}">
                      <a16:creationId xmlns:a16="http://schemas.microsoft.com/office/drawing/2014/main" id="{00000000-0008-0000-0B00-00006E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79" name="Shape 5944">
                  <a:extLst>
                    <a:ext uri="{FF2B5EF4-FFF2-40B4-BE49-F238E27FC236}">
                      <a16:creationId xmlns:a16="http://schemas.microsoft.com/office/drawing/2014/main" id="{00000000-0008-0000-0B00-00006F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280" name="Shape 2">
          <a:extLst>
            <a:ext uri="{FF2B5EF4-FFF2-40B4-BE49-F238E27FC236}">
              <a16:creationId xmlns:a16="http://schemas.microsoft.com/office/drawing/2014/main" id="{00000000-0008-0000-0B00-0000701C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7281" name="Shape 5945">
            <a:extLst>
              <a:ext uri="{FF2B5EF4-FFF2-40B4-BE49-F238E27FC236}">
                <a16:creationId xmlns:a16="http://schemas.microsoft.com/office/drawing/2014/main" id="{00000000-0008-0000-0B00-0000711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282" name="Shape 6">
              <a:extLst>
                <a:ext uri="{FF2B5EF4-FFF2-40B4-BE49-F238E27FC236}">
                  <a16:creationId xmlns:a16="http://schemas.microsoft.com/office/drawing/2014/main" id="{00000000-0008-0000-0B00-000072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283" name="Shape 5946">
              <a:extLst>
                <a:ext uri="{FF2B5EF4-FFF2-40B4-BE49-F238E27FC236}">
                  <a16:creationId xmlns:a16="http://schemas.microsoft.com/office/drawing/2014/main" id="{00000000-0008-0000-0B00-0000731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284" name="Shape 5947">
                <a:extLst>
                  <a:ext uri="{FF2B5EF4-FFF2-40B4-BE49-F238E27FC236}">
                    <a16:creationId xmlns:a16="http://schemas.microsoft.com/office/drawing/2014/main" id="{00000000-0008-0000-0B00-000074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285" name="Shape 5948">
                <a:extLst>
                  <a:ext uri="{FF2B5EF4-FFF2-40B4-BE49-F238E27FC236}">
                    <a16:creationId xmlns:a16="http://schemas.microsoft.com/office/drawing/2014/main" id="{00000000-0008-0000-0B00-0000751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286" name="Shape 5949">
                  <a:extLst>
                    <a:ext uri="{FF2B5EF4-FFF2-40B4-BE49-F238E27FC236}">
                      <a16:creationId xmlns:a16="http://schemas.microsoft.com/office/drawing/2014/main" id="{00000000-0008-0000-0B00-000076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287" name="Shape 5950">
                  <a:extLst>
                    <a:ext uri="{FF2B5EF4-FFF2-40B4-BE49-F238E27FC236}">
                      <a16:creationId xmlns:a16="http://schemas.microsoft.com/office/drawing/2014/main" id="{00000000-0008-0000-0B00-000077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88" name="Shape 5951">
                  <a:extLst>
                    <a:ext uri="{FF2B5EF4-FFF2-40B4-BE49-F238E27FC236}">
                      <a16:creationId xmlns:a16="http://schemas.microsoft.com/office/drawing/2014/main" id="{00000000-0008-0000-0B00-000078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89" name="Shape 5952">
                  <a:extLst>
                    <a:ext uri="{FF2B5EF4-FFF2-40B4-BE49-F238E27FC236}">
                      <a16:creationId xmlns:a16="http://schemas.microsoft.com/office/drawing/2014/main" id="{00000000-0008-0000-0B00-000079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90" name="Shape 5953">
                  <a:extLst>
                    <a:ext uri="{FF2B5EF4-FFF2-40B4-BE49-F238E27FC236}">
                      <a16:creationId xmlns:a16="http://schemas.microsoft.com/office/drawing/2014/main" id="{00000000-0008-0000-0B00-00007A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91" name="Shape 5954">
                  <a:extLst>
                    <a:ext uri="{FF2B5EF4-FFF2-40B4-BE49-F238E27FC236}">
                      <a16:creationId xmlns:a16="http://schemas.microsoft.com/office/drawing/2014/main" id="{00000000-0008-0000-0B00-00007B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92" name="Shape 5955">
                  <a:extLst>
                    <a:ext uri="{FF2B5EF4-FFF2-40B4-BE49-F238E27FC236}">
                      <a16:creationId xmlns:a16="http://schemas.microsoft.com/office/drawing/2014/main" id="{00000000-0008-0000-0B00-00007C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293" name="Shape 2">
          <a:extLst>
            <a:ext uri="{FF2B5EF4-FFF2-40B4-BE49-F238E27FC236}">
              <a16:creationId xmlns:a16="http://schemas.microsoft.com/office/drawing/2014/main" id="{00000000-0008-0000-0B00-00007D1C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7294" name="Shape 5956">
            <a:extLst>
              <a:ext uri="{FF2B5EF4-FFF2-40B4-BE49-F238E27FC236}">
                <a16:creationId xmlns:a16="http://schemas.microsoft.com/office/drawing/2014/main" id="{00000000-0008-0000-0B00-00007E1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295" name="Shape 6">
              <a:extLst>
                <a:ext uri="{FF2B5EF4-FFF2-40B4-BE49-F238E27FC236}">
                  <a16:creationId xmlns:a16="http://schemas.microsoft.com/office/drawing/2014/main" id="{00000000-0008-0000-0B00-00007F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296" name="Shape 5957">
              <a:extLst>
                <a:ext uri="{FF2B5EF4-FFF2-40B4-BE49-F238E27FC236}">
                  <a16:creationId xmlns:a16="http://schemas.microsoft.com/office/drawing/2014/main" id="{00000000-0008-0000-0B00-0000801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297" name="Shape 5958">
                <a:extLst>
                  <a:ext uri="{FF2B5EF4-FFF2-40B4-BE49-F238E27FC236}">
                    <a16:creationId xmlns:a16="http://schemas.microsoft.com/office/drawing/2014/main" id="{00000000-0008-0000-0B00-000081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298" name="Shape 5959">
                <a:extLst>
                  <a:ext uri="{FF2B5EF4-FFF2-40B4-BE49-F238E27FC236}">
                    <a16:creationId xmlns:a16="http://schemas.microsoft.com/office/drawing/2014/main" id="{00000000-0008-0000-0B00-0000821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299" name="Shape 5960">
                  <a:extLst>
                    <a:ext uri="{FF2B5EF4-FFF2-40B4-BE49-F238E27FC236}">
                      <a16:creationId xmlns:a16="http://schemas.microsoft.com/office/drawing/2014/main" id="{00000000-0008-0000-0B00-000083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300" name="Shape 5961">
                  <a:extLst>
                    <a:ext uri="{FF2B5EF4-FFF2-40B4-BE49-F238E27FC236}">
                      <a16:creationId xmlns:a16="http://schemas.microsoft.com/office/drawing/2014/main" id="{00000000-0008-0000-0B00-000084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01" name="Shape 5962">
                  <a:extLst>
                    <a:ext uri="{FF2B5EF4-FFF2-40B4-BE49-F238E27FC236}">
                      <a16:creationId xmlns:a16="http://schemas.microsoft.com/office/drawing/2014/main" id="{00000000-0008-0000-0B00-000085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02" name="Shape 5963">
                  <a:extLst>
                    <a:ext uri="{FF2B5EF4-FFF2-40B4-BE49-F238E27FC236}">
                      <a16:creationId xmlns:a16="http://schemas.microsoft.com/office/drawing/2014/main" id="{00000000-0008-0000-0B00-000086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03" name="Shape 5964">
                  <a:extLst>
                    <a:ext uri="{FF2B5EF4-FFF2-40B4-BE49-F238E27FC236}">
                      <a16:creationId xmlns:a16="http://schemas.microsoft.com/office/drawing/2014/main" id="{00000000-0008-0000-0B00-000087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04" name="Shape 5965">
                  <a:extLst>
                    <a:ext uri="{FF2B5EF4-FFF2-40B4-BE49-F238E27FC236}">
                      <a16:creationId xmlns:a16="http://schemas.microsoft.com/office/drawing/2014/main" id="{00000000-0008-0000-0B00-000088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05" name="Shape 5966">
                  <a:extLst>
                    <a:ext uri="{FF2B5EF4-FFF2-40B4-BE49-F238E27FC236}">
                      <a16:creationId xmlns:a16="http://schemas.microsoft.com/office/drawing/2014/main" id="{00000000-0008-0000-0B00-000089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306" name="Shape 2">
          <a:extLst>
            <a:ext uri="{FF2B5EF4-FFF2-40B4-BE49-F238E27FC236}">
              <a16:creationId xmlns:a16="http://schemas.microsoft.com/office/drawing/2014/main" id="{00000000-0008-0000-0B00-00008A1C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7307" name="Shape 5967">
            <a:extLst>
              <a:ext uri="{FF2B5EF4-FFF2-40B4-BE49-F238E27FC236}">
                <a16:creationId xmlns:a16="http://schemas.microsoft.com/office/drawing/2014/main" id="{00000000-0008-0000-0B00-00008B1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308" name="Shape 6">
              <a:extLst>
                <a:ext uri="{FF2B5EF4-FFF2-40B4-BE49-F238E27FC236}">
                  <a16:creationId xmlns:a16="http://schemas.microsoft.com/office/drawing/2014/main" id="{00000000-0008-0000-0B00-00008C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09" name="Shape 5968">
              <a:extLst>
                <a:ext uri="{FF2B5EF4-FFF2-40B4-BE49-F238E27FC236}">
                  <a16:creationId xmlns:a16="http://schemas.microsoft.com/office/drawing/2014/main" id="{00000000-0008-0000-0B00-00008D1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310" name="Shape 5969">
                <a:extLst>
                  <a:ext uri="{FF2B5EF4-FFF2-40B4-BE49-F238E27FC236}">
                    <a16:creationId xmlns:a16="http://schemas.microsoft.com/office/drawing/2014/main" id="{00000000-0008-0000-0B00-00008E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311" name="Shape 5970">
                <a:extLst>
                  <a:ext uri="{FF2B5EF4-FFF2-40B4-BE49-F238E27FC236}">
                    <a16:creationId xmlns:a16="http://schemas.microsoft.com/office/drawing/2014/main" id="{00000000-0008-0000-0B00-00008F1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312" name="Shape 5971">
                  <a:extLst>
                    <a:ext uri="{FF2B5EF4-FFF2-40B4-BE49-F238E27FC236}">
                      <a16:creationId xmlns:a16="http://schemas.microsoft.com/office/drawing/2014/main" id="{00000000-0008-0000-0B00-000090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313" name="Shape 5972">
                  <a:extLst>
                    <a:ext uri="{FF2B5EF4-FFF2-40B4-BE49-F238E27FC236}">
                      <a16:creationId xmlns:a16="http://schemas.microsoft.com/office/drawing/2014/main" id="{00000000-0008-0000-0B00-000091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14" name="Shape 5973">
                  <a:extLst>
                    <a:ext uri="{FF2B5EF4-FFF2-40B4-BE49-F238E27FC236}">
                      <a16:creationId xmlns:a16="http://schemas.microsoft.com/office/drawing/2014/main" id="{00000000-0008-0000-0B00-000092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15" name="Shape 5974">
                  <a:extLst>
                    <a:ext uri="{FF2B5EF4-FFF2-40B4-BE49-F238E27FC236}">
                      <a16:creationId xmlns:a16="http://schemas.microsoft.com/office/drawing/2014/main" id="{00000000-0008-0000-0B00-000093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16" name="Shape 5975">
                  <a:extLst>
                    <a:ext uri="{FF2B5EF4-FFF2-40B4-BE49-F238E27FC236}">
                      <a16:creationId xmlns:a16="http://schemas.microsoft.com/office/drawing/2014/main" id="{00000000-0008-0000-0B00-000094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17" name="Shape 5976">
                  <a:extLst>
                    <a:ext uri="{FF2B5EF4-FFF2-40B4-BE49-F238E27FC236}">
                      <a16:creationId xmlns:a16="http://schemas.microsoft.com/office/drawing/2014/main" id="{00000000-0008-0000-0B00-000095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18" name="Shape 5977">
                  <a:extLst>
                    <a:ext uri="{FF2B5EF4-FFF2-40B4-BE49-F238E27FC236}">
                      <a16:creationId xmlns:a16="http://schemas.microsoft.com/office/drawing/2014/main" id="{00000000-0008-0000-0B00-000096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319" name="Shape 2">
          <a:extLst>
            <a:ext uri="{FF2B5EF4-FFF2-40B4-BE49-F238E27FC236}">
              <a16:creationId xmlns:a16="http://schemas.microsoft.com/office/drawing/2014/main" id="{00000000-0008-0000-0B00-0000971C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7320" name="Shape 5978">
            <a:extLst>
              <a:ext uri="{FF2B5EF4-FFF2-40B4-BE49-F238E27FC236}">
                <a16:creationId xmlns:a16="http://schemas.microsoft.com/office/drawing/2014/main" id="{00000000-0008-0000-0B00-0000981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321" name="Shape 6">
              <a:extLst>
                <a:ext uri="{FF2B5EF4-FFF2-40B4-BE49-F238E27FC236}">
                  <a16:creationId xmlns:a16="http://schemas.microsoft.com/office/drawing/2014/main" id="{00000000-0008-0000-0B00-000099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22" name="Shape 5979">
              <a:extLst>
                <a:ext uri="{FF2B5EF4-FFF2-40B4-BE49-F238E27FC236}">
                  <a16:creationId xmlns:a16="http://schemas.microsoft.com/office/drawing/2014/main" id="{00000000-0008-0000-0B00-00009A1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323" name="Shape 5980">
                <a:extLst>
                  <a:ext uri="{FF2B5EF4-FFF2-40B4-BE49-F238E27FC236}">
                    <a16:creationId xmlns:a16="http://schemas.microsoft.com/office/drawing/2014/main" id="{00000000-0008-0000-0B00-00009B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324" name="Shape 5981">
                <a:extLst>
                  <a:ext uri="{FF2B5EF4-FFF2-40B4-BE49-F238E27FC236}">
                    <a16:creationId xmlns:a16="http://schemas.microsoft.com/office/drawing/2014/main" id="{00000000-0008-0000-0B00-00009C1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325" name="Shape 5982">
                  <a:extLst>
                    <a:ext uri="{FF2B5EF4-FFF2-40B4-BE49-F238E27FC236}">
                      <a16:creationId xmlns:a16="http://schemas.microsoft.com/office/drawing/2014/main" id="{00000000-0008-0000-0B00-00009D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326" name="Shape 5983">
                  <a:extLst>
                    <a:ext uri="{FF2B5EF4-FFF2-40B4-BE49-F238E27FC236}">
                      <a16:creationId xmlns:a16="http://schemas.microsoft.com/office/drawing/2014/main" id="{00000000-0008-0000-0B00-00009E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27" name="Shape 5984">
                  <a:extLst>
                    <a:ext uri="{FF2B5EF4-FFF2-40B4-BE49-F238E27FC236}">
                      <a16:creationId xmlns:a16="http://schemas.microsoft.com/office/drawing/2014/main" id="{00000000-0008-0000-0B00-00009F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28" name="Shape 5985">
                  <a:extLst>
                    <a:ext uri="{FF2B5EF4-FFF2-40B4-BE49-F238E27FC236}">
                      <a16:creationId xmlns:a16="http://schemas.microsoft.com/office/drawing/2014/main" id="{00000000-0008-0000-0B00-0000A0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29" name="Shape 5986">
                  <a:extLst>
                    <a:ext uri="{FF2B5EF4-FFF2-40B4-BE49-F238E27FC236}">
                      <a16:creationId xmlns:a16="http://schemas.microsoft.com/office/drawing/2014/main" id="{00000000-0008-0000-0B00-0000A1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30" name="Shape 5987">
                  <a:extLst>
                    <a:ext uri="{FF2B5EF4-FFF2-40B4-BE49-F238E27FC236}">
                      <a16:creationId xmlns:a16="http://schemas.microsoft.com/office/drawing/2014/main" id="{00000000-0008-0000-0B00-0000A2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31" name="Shape 5988">
                  <a:extLst>
                    <a:ext uri="{FF2B5EF4-FFF2-40B4-BE49-F238E27FC236}">
                      <a16:creationId xmlns:a16="http://schemas.microsoft.com/office/drawing/2014/main" id="{00000000-0008-0000-0B00-0000A3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332" name="Shape 2">
          <a:extLst>
            <a:ext uri="{FF2B5EF4-FFF2-40B4-BE49-F238E27FC236}">
              <a16:creationId xmlns:a16="http://schemas.microsoft.com/office/drawing/2014/main" id="{00000000-0008-0000-0B00-0000A41C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7333" name="Shape 5989">
            <a:extLst>
              <a:ext uri="{FF2B5EF4-FFF2-40B4-BE49-F238E27FC236}">
                <a16:creationId xmlns:a16="http://schemas.microsoft.com/office/drawing/2014/main" id="{00000000-0008-0000-0B00-0000A51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334" name="Shape 6">
              <a:extLst>
                <a:ext uri="{FF2B5EF4-FFF2-40B4-BE49-F238E27FC236}">
                  <a16:creationId xmlns:a16="http://schemas.microsoft.com/office/drawing/2014/main" id="{00000000-0008-0000-0B00-0000A6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35" name="Shape 5990">
              <a:extLst>
                <a:ext uri="{FF2B5EF4-FFF2-40B4-BE49-F238E27FC236}">
                  <a16:creationId xmlns:a16="http://schemas.microsoft.com/office/drawing/2014/main" id="{00000000-0008-0000-0B00-0000A71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336" name="Shape 5991">
                <a:extLst>
                  <a:ext uri="{FF2B5EF4-FFF2-40B4-BE49-F238E27FC236}">
                    <a16:creationId xmlns:a16="http://schemas.microsoft.com/office/drawing/2014/main" id="{00000000-0008-0000-0B00-0000A8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337" name="Shape 5992">
                <a:extLst>
                  <a:ext uri="{FF2B5EF4-FFF2-40B4-BE49-F238E27FC236}">
                    <a16:creationId xmlns:a16="http://schemas.microsoft.com/office/drawing/2014/main" id="{00000000-0008-0000-0B00-0000A91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338" name="Shape 5993">
                  <a:extLst>
                    <a:ext uri="{FF2B5EF4-FFF2-40B4-BE49-F238E27FC236}">
                      <a16:creationId xmlns:a16="http://schemas.microsoft.com/office/drawing/2014/main" id="{00000000-0008-0000-0B00-0000AA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339" name="Shape 5994">
                  <a:extLst>
                    <a:ext uri="{FF2B5EF4-FFF2-40B4-BE49-F238E27FC236}">
                      <a16:creationId xmlns:a16="http://schemas.microsoft.com/office/drawing/2014/main" id="{00000000-0008-0000-0B00-0000AB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40" name="Shape 5995">
                  <a:extLst>
                    <a:ext uri="{FF2B5EF4-FFF2-40B4-BE49-F238E27FC236}">
                      <a16:creationId xmlns:a16="http://schemas.microsoft.com/office/drawing/2014/main" id="{00000000-0008-0000-0B00-0000AC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41" name="Shape 5996">
                  <a:extLst>
                    <a:ext uri="{FF2B5EF4-FFF2-40B4-BE49-F238E27FC236}">
                      <a16:creationId xmlns:a16="http://schemas.microsoft.com/office/drawing/2014/main" id="{00000000-0008-0000-0B00-0000AD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42" name="Shape 5997">
                  <a:extLst>
                    <a:ext uri="{FF2B5EF4-FFF2-40B4-BE49-F238E27FC236}">
                      <a16:creationId xmlns:a16="http://schemas.microsoft.com/office/drawing/2014/main" id="{00000000-0008-0000-0B00-0000AE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43" name="Shape 5998">
                  <a:extLst>
                    <a:ext uri="{FF2B5EF4-FFF2-40B4-BE49-F238E27FC236}">
                      <a16:creationId xmlns:a16="http://schemas.microsoft.com/office/drawing/2014/main" id="{00000000-0008-0000-0B00-0000AF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44" name="Shape 5999">
                  <a:extLst>
                    <a:ext uri="{FF2B5EF4-FFF2-40B4-BE49-F238E27FC236}">
                      <a16:creationId xmlns:a16="http://schemas.microsoft.com/office/drawing/2014/main" id="{00000000-0008-0000-0B00-0000B0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345" name="Shape 2">
          <a:extLst>
            <a:ext uri="{FF2B5EF4-FFF2-40B4-BE49-F238E27FC236}">
              <a16:creationId xmlns:a16="http://schemas.microsoft.com/office/drawing/2014/main" id="{00000000-0008-0000-0B00-0000B11C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7346" name="Shape 6000">
            <a:extLst>
              <a:ext uri="{FF2B5EF4-FFF2-40B4-BE49-F238E27FC236}">
                <a16:creationId xmlns:a16="http://schemas.microsoft.com/office/drawing/2014/main" id="{00000000-0008-0000-0B00-0000B21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347" name="Shape 6">
              <a:extLst>
                <a:ext uri="{FF2B5EF4-FFF2-40B4-BE49-F238E27FC236}">
                  <a16:creationId xmlns:a16="http://schemas.microsoft.com/office/drawing/2014/main" id="{00000000-0008-0000-0B00-0000B3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48" name="Shape 6001">
              <a:extLst>
                <a:ext uri="{FF2B5EF4-FFF2-40B4-BE49-F238E27FC236}">
                  <a16:creationId xmlns:a16="http://schemas.microsoft.com/office/drawing/2014/main" id="{00000000-0008-0000-0B00-0000B41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349" name="Shape 6002">
                <a:extLst>
                  <a:ext uri="{FF2B5EF4-FFF2-40B4-BE49-F238E27FC236}">
                    <a16:creationId xmlns:a16="http://schemas.microsoft.com/office/drawing/2014/main" id="{00000000-0008-0000-0B00-0000B5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350" name="Shape 6003">
                <a:extLst>
                  <a:ext uri="{FF2B5EF4-FFF2-40B4-BE49-F238E27FC236}">
                    <a16:creationId xmlns:a16="http://schemas.microsoft.com/office/drawing/2014/main" id="{00000000-0008-0000-0B00-0000B61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351" name="Shape 6004">
                  <a:extLst>
                    <a:ext uri="{FF2B5EF4-FFF2-40B4-BE49-F238E27FC236}">
                      <a16:creationId xmlns:a16="http://schemas.microsoft.com/office/drawing/2014/main" id="{00000000-0008-0000-0B00-0000B7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352" name="Shape 6005">
                  <a:extLst>
                    <a:ext uri="{FF2B5EF4-FFF2-40B4-BE49-F238E27FC236}">
                      <a16:creationId xmlns:a16="http://schemas.microsoft.com/office/drawing/2014/main" id="{00000000-0008-0000-0B00-0000B8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53" name="Shape 6006">
                  <a:extLst>
                    <a:ext uri="{FF2B5EF4-FFF2-40B4-BE49-F238E27FC236}">
                      <a16:creationId xmlns:a16="http://schemas.microsoft.com/office/drawing/2014/main" id="{00000000-0008-0000-0B00-0000B9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54" name="Shape 6007">
                  <a:extLst>
                    <a:ext uri="{FF2B5EF4-FFF2-40B4-BE49-F238E27FC236}">
                      <a16:creationId xmlns:a16="http://schemas.microsoft.com/office/drawing/2014/main" id="{00000000-0008-0000-0B00-0000BA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55" name="Shape 6008">
                  <a:extLst>
                    <a:ext uri="{FF2B5EF4-FFF2-40B4-BE49-F238E27FC236}">
                      <a16:creationId xmlns:a16="http://schemas.microsoft.com/office/drawing/2014/main" id="{00000000-0008-0000-0B00-0000BB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56" name="Shape 6009">
                  <a:extLst>
                    <a:ext uri="{FF2B5EF4-FFF2-40B4-BE49-F238E27FC236}">
                      <a16:creationId xmlns:a16="http://schemas.microsoft.com/office/drawing/2014/main" id="{00000000-0008-0000-0B00-0000BC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57" name="Shape 6010">
                  <a:extLst>
                    <a:ext uri="{FF2B5EF4-FFF2-40B4-BE49-F238E27FC236}">
                      <a16:creationId xmlns:a16="http://schemas.microsoft.com/office/drawing/2014/main" id="{00000000-0008-0000-0B00-0000BD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358" name="Shape 2">
          <a:extLst>
            <a:ext uri="{FF2B5EF4-FFF2-40B4-BE49-F238E27FC236}">
              <a16:creationId xmlns:a16="http://schemas.microsoft.com/office/drawing/2014/main" id="{00000000-0008-0000-0B00-0000BE1C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7359" name="Shape 6011">
            <a:extLst>
              <a:ext uri="{FF2B5EF4-FFF2-40B4-BE49-F238E27FC236}">
                <a16:creationId xmlns:a16="http://schemas.microsoft.com/office/drawing/2014/main" id="{00000000-0008-0000-0B00-0000BF1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360" name="Shape 6">
              <a:extLst>
                <a:ext uri="{FF2B5EF4-FFF2-40B4-BE49-F238E27FC236}">
                  <a16:creationId xmlns:a16="http://schemas.microsoft.com/office/drawing/2014/main" id="{00000000-0008-0000-0B00-0000C0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61" name="Shape 6012">
              <a:extLst>
                <a:ext uri="{FF2B5EF4-FFF2-40B4-BE49-F238E27FC236}">
                  <a16:creationId xmlns:a16="http://schemas.microsoft.com/office/drawing/2014/main" id="{00000000-0008-0000-0B00-0000C11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362" name="Shape 6013">
                <a:extLst>
                  <a:ext uri="{FF2B5EF4-FFF2-40B4-BE49-F238E27FC236}">
                    <a16:creationId xmlns:a16="http://schemas.microsoft.com/office/drawing/2014/main" id="{00000000-0008-0000-0B00-0000C2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363" name="Shape 6014">
                <a:extLst>
                  <a:ext uri="{FF2B5EF4-FFF2-40B4-BE49-F238E27FC236}">
                    <a16:creationId xmlns:a16="http://schemas.microsoft.com/office/drawing/2014/main" id="{00000000-0008-0000-0B00-0000C31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364" name="Shape 6015">
                  <a:extLst>
                    <a:ext uri="{FF2B5EF4-FFF2-40B4-BE49-F238E27FC236}">
                      <a16:creationId xmlns:a16="http://schemas.microsoft.com/office/drawing/2014/main" id="{00000000-0008-0000-0B00-0000C4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365" name="Shape 6016">
                  <a:extLst>
                    <a:ext uri="{FF2B5EF4-FFF2-40B4-BE49-F238E27FC236}">
                      <a16:creationId xmlns:a16="http://schemas.microsoft.com/office/drawing/2014/main" id="{00000000-0008-0000-0B00-0000C5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66" name="Shape 6017">
                  <a:extLst>
                    <a:ext uri="{FF2B5EF4-FFF2-40B4-BE49-F238E27FC236}">
                      <a16:creationId xmlns:a16="http://schemas.microsoft.com/office/drawing/2014/main" id="{00000000-0008-0000-0B00-0000C6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67" name="Shape 6018">
                  <a:extLst>
                    <a:ext uri="{FF2B5EF4-FFF2-40B4-BE49-F238E27FC236}">
                      <a16:creationId xmlns:a16="http://schemas.microsoft.com/office/drawing/2014/main" id="{00000000-0008-0000-0B00-0000C7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68" name="Shape 6019">
                  <a:extLst>
                    <a:ext uri="{FF2B5EF4-FFF2-40B4-BE49-F238E27FC236}">
                      <a16:creationId xmlns:a16="http://schemas.microsoft.com/office/drawing/2014/main" id="{00000000-0008-0000-0B00-0000C8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69" name="Shape 6020">
                  <a:extLst>
                    <a:ext uri="{FF2B5EF4-FFF2-40B4-BE49-F238E27FC236}">
                      <a16:creationId xmlns:a16="http://schemas.microsoft.com/office/drawing/2014/main" id="{00000000-0008-0000-0B00-0000C9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70" name="Shape 6021">
                  <a:extLst>
                    <a:ext uri="{FF2B5EF4-FFF2-40B4-BE49-F238E27FC236}">
                      <a16:creationId xmlns:a16="http://schemas.microsoft.com/office/drawing/2014/main" id="{00000000-0008-0000-0B00-0000CA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371" name="Shape 2">
          <a:extLst>
            <a:ext uri="{FF2B5EF4-FFF2-40B4-BE49-F238E27FC236}">
              <a16:creationId xmlns:a16="http://schemas.microsoft.com/office/drawing/2014/main" id="{00000000-0008-0000-0B00-0000CB1C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7372" name="Shape 6022">
            <a:extLst>
              <a:ext uri="{FF2B5EF4-FFF2-40B4-BE49-F238E27FC236}">
                <a16:creationId xmlns:a16="http://schemas.microsoft.com/office/drawing/2014/main" id="{00000000-0008-0000-0B00-0000CC1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373" name="Shape 6">
              <a:extLst>
                <a:ext uri="{FF2B5EF4-FFF2-40B4-BE49-F238E27FC236}">
                  <a16:creationId xmlns:a16="http://schemas.microsoft.com/office/drawing/2014/main" id="{00000000-0008-0000-0B00-0000CD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74" name="Shape 6023">
              <a:extLst>
                <a:ext uri="{FF2B5EF4-FFF2-40B4-BE49-F238E27FC236}">
                  <a16:creationId xmlns:a16="http://schemas.microsoft.com/office/drawing/2014/main" id="{00000000-0008-0000-0B00-0000CE1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375" name="Shape 6024">
                <a:extLst>
                  <a:ext uri="{FF2B5EF4-FFF2-40B4-BE49-F238E27FC236}">
                    <a16:creationId xmlns:a16="http://schemas.microsoft.com/office/drawing/2014/main" id="{00000000-0008-0000-0B00-0000CF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376" name="Shape 6025">
                <a:extLst>
                  <a:ext uri="{FF2B5EF4-FFF2-40B4-BE49-F238E27FC236}">
                    <a16:creationId xmlns:a16="http://schemas.microsoft.com/office/drawing/2014/main" id="{00000000-0008-0000-0B00-0000D01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377" name="Shape 6026">
                  <a:extLst>
                    <a:ext uri="{FF2B5EF4-FFF2-40B4-BE49-F238E27FC236}">
                      <a16:creationId xmlns:a16="http://schemas.microsoft.com/office/drawing/2014/main" id="{00000000-0008-0000-0B00-0000D1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378" name="Shape 6027">
                  <a:extLst>
                    <a:ext uri="{FF2B5EF4-FFF2-40B4-BE49-F238E27FC236}">
                      <a16:creationId xmlns:a16="http://schemas.microsoft.com/office/drawing/2014/main" id="{00000000-0008-0000-0B00-0000D2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79" name="Shape 6028">
                  <a:extLst>
                    <a:ext uri="{FF2B5EF4-FFF2-40B4-BE49-F238E27FC236}">
                      <a16:creationId xmlns:a16="http://schemas.microsoft.com/office/drawing/2014/main" id="{00000000-0008-0000-0B00-0000D3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80" name="Shape 6029">
                  <a:extLst>
                    <a:ext uri="{FF2B5EF4-FFF2-40B4-BE49-F238E27FC236}">
                      <a16:creationId xmlns:a16="http://schemas.microsoft.com/office/drawing/2014/main" id="{00000000-0008-0000-0B00-0000D4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81" name="Shape 6030">
                  <a:extLst>
                    <a:ext uri="{FF2B5EF4-FFF2-40B4-BE49-F238E27FC236}">
                      <a16:creationId xmlns:a16="http://schemas.microsoft.com/office/drawing/2014/main" id="{00000000-0008-0000-0B00-0000D5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82" name="Shape 6031">
                  <a:extLst>
                    <a:ext uri="{FF2B5EF4-FFF2-40B4-BE49-F238E27FC236}">
                      <a16:creationId xmlns:a16="http://schemas.microsoft.com/office/drawing/2014/main" id="{00000000-0008-0000-0B00-0000D6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83" name="Shape 6032">
                  <a:extLst>
                    <a:ext uri="{FF2B5EF4-FFF2-40B4-BE49-F238E27FC236}">
                      <a16:creationId xmlns:a16="http://schemas.microsoft.com/office/drawing/2014/main" id="{00000000-0008-0000-0B00-0000D7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384" name="Shape 2">
          <a:extLst>
            <a:ext uri="{FF2B5EF4-FFF2-40B4-BE49-F238E27FC236}">
              <a16:creationId xmlns:a16="http://schemas.microsoft.com/office/drawing/2014/main" id="{00000000-0008-0000-0B00-0000D81C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7385" name="Shape 6033">
            <a:extLst>
              <a:ext uri="{FF2B5EF4-FFF2-40B4-BE49-F238E27FC236}">
                <a16:creationId xmlns:a16="http://schemas.microsoft.com/office/drawing/2014/main" id="{00000000-0008-0000-0B00-0000D91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386" name="Shape 6">
              <a:extLst>
                <a:ext uri="{FF2B5EF4-FFF2-40B4-BE49-F238E27FC236}">
                  <a16:creationId xmlns:a16="http://schemas.microsoft.com/office/drawing/2014/main" id="{00000000-0008-0000-0B00-0000DA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87" name="Shape 6034">
              <a:extLst>
                <a:ext uri="{FF2B5EF4-FFF2-40B4-BE49-F238E27FC236}">
                  <a16:creationId xmlns:a16="http://schemas.microsoft.com/office/drawing/2014/main" id="{00000000-0008-0000-0B00-0000DB1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388" name="Shape 6035">
                <a:extLst>
                  <a:ext uri="{FF2B5EF4-FFF2-40B4-BE49-F238E27FC236}">
                    <a16:creationId xmlns:a16="http://schemas.microsoft.com/office/drawing/2014/main" id="{00000000-0008-0000-0B00-0000DC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389" name="Shape 6036">
                <a:extLst>
                  <a:ext uri="{FF2B5EF4-FFF2-40B4-BE49-F238E27FC236}">
                    <a16:creationId xmlns:a16="http://schemas.microsoft.com/office/drawing/2014/main" id="{00000000-0008-0000-0B00-0000DD1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390" name="Shape 6037">
                  <a:extLst>
                    <a:ext uri="{FF2B5EF4-FFF2-40B4-BE49-F238E27FC236}">
                      <a16:creationId xmlns:a16="http://schemas.microsoft.com/office/drawing/2014/main" id="{00000000-0008-0000-0B00-0000DE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391" name="Shape 6038">
                  <a:extLst>
                    <a:ext uri="{FF2B5EF4-FFF2-40B4-BE49-F238E27FC236}">
                      <a16:creationId xmlns:a16="http://schemas.microsoft.com/office/drawing/2014/main" id="{00000000-0008-0000-0B00-0000DF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92" name="Shape 6039">
                  <a:extLst>
                    <a:ext uri="{FF2B5EF4-FFF2-40B4-BE49-F238E27FC236}">
                      <a16:creationId xmlns:a16="http://schemas.microsoft.com/office/drawing/2014/main" id="{00000000-0008-0000-0B00-0000E0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93" name="Shape 6040">
                  <a:extLst>
                    <a:ext uri="{FF2B5EF4-FFF2-40B4-BE49-F238E27FC236}">
                      <a16:creationId xmlns:a16="http://schemas.microsoft.com/office/drawing/2014/main" id="{00000000-0008-0000-0B00-0000E1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94" name="Shape 6041">
                  <a:extLst>
                    <a:ext uri="{FF2B5EF4-FFF2-40B4-BE49-F238E27FC236}">
                      <a16:creationId xmlns:a16="http://schemas.microsoft.com/office/drawing/2014/main" id="{00000000-0008-0000-0B00-0000E2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95" name="Shape 6042">
                  <a:extLst>
                    <a:ext uri="{FF2B5EF4-FFF2-40B4-BE49-F238E27FC236}">
                      <a16:creationId xmlns:a16="http://schemas.microsoft.com/office/drawing/2014/main" id="{00000000-0008-0000-0B00-0000E3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96" name="Shape 6043">
                  <a:extLst>
                    <a:ext uri="{FF2B5EF4-FFF2-40B4-BE49-F238E27FC236}">
                      <a16:creationId xmlns:a16="http://schemas.microsoft.com/office/drawing/2014/main" id="{00000000-0008-0000-0B00-0000E4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397" name="Shape 2">
          <a:extLst>
            <a:ext uri="{FF2B5EF4-FFF2-40B4-BE49-F238E27FC236}">
              <a16:creationId xmlns:a16="http://schemas.microsoft.com/office/drawing/2014/main" id="{00000000-0008-0000-0B00-0000E51C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7398" name="Shape 6044">
            <a:extLst>
              <a:ext uri="{FF2B5EF4-FFF2-40B4-BE49-F238E27FC236}">
                <a16:creationId xmlns:a16="http://schemas.microsoft.com/office/drawing/2014/main" id="{00000000-0008-0000-0B00-0000E61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399" name="Shape 6">
              <a:extLst>
                <a:ext uri="{FF2B5EF4-FFF2-40B4-BE49-F238E27FC236}">
                  <a16:creationId xmlns:a16="http://schemas.microsoft.com/office/drawing/2014/main" id="{00000000-0008-0000-0B00-0000E7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400" name="Shape 6045">
              <a:extLst>
                <a:ext uri="{FF2B5EF4-FFF2-40B4-BE49-F238E27FC236}">
                  <a16:creationId xmlns:a16="http://schemas.microsoft.com/office/drawing/2014/main" id="{00000000-0008-0000-0B00-0000E81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401" name="Shape 6046">
                <a:extLst>
                  <a:ext uri="{FF2B5EF4-FFF2-40B4-BE49-F238E27FC236}">
                    <a16:creationId xmlns:a16="http://schemas.microsoft.com/office/drawing/2014/main" id="{00000000-0008-0000-0B00-0000E9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02" name="Shape 6047">
                <a:extLst>
                  <a:ext uri="{FF2B5EF4-FFF2-40B4-BE49-F238E27FC236}">
                    <a16:creationId xmlns:a16="http://schemas.microsoft.com/office/drawing/2014/main" id="{00000000-0008-0000-0B00-0000EA1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7403" name="Shape 6048">
                  <a:extLst>
                    <a:ext uri="{FF2B5EF4-FFF2-40B4-BE49-F238E27FC236}">
                      <a16:creationId xmlns:a16="http://schemas.microsoft.com/office/drawing/2014/main" id="{00000000-0008-0000-0B00-0000EB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404" name="Shape 6049">
                  <a:extLst>
                    <a:ext uri="{FF2B5EF4-FFF2-40B4-BE49-F238E27FC236}">
                      <a16:creationId xmlns:a16="http://schemas.microsoft.com/office/drawing/2014/main" id="{00000000-0008-0000-0B00-0000EC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05" name="Shape 6050">
                  <a:extLst>
                    <a:ext uri="{FF2B5EF4-FFF2-40B4-BE49-F238E27FC236}">
                      <a16:creationId xmlns:a16="http://schemas.microsoft.com/office/drawing/2014/main" id="{00000000-0008-0000-0B00-0000ED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06" name="Shape 6051">
                  <a:extLst>
                    <a:ext uri="{FF2B5EF4-FFF2-40B4-BE49-F238E27FC236}">
                      <a16:creationId xmlns:a16="http://schemas.microsoft.com/office/drawing/2014/main" id="{00000000-0008-0000-0B00-0000EE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07" name="Shape 6052">
                  <a:extLst>
                    <a:ext uri="{FF2B5EF4-FFF2-40B4-BE49-F238E27FC236}">
                      <a16:creationId xmlns:a16="http://schemas.microsoft.com/office/drawing/2014/main" id="{00000000-0008-0000-0B00-0000EF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08" name="Shape 6053">
                  <a:extLst>
                    <a:ext uri="{FF2B5EF4-FFF2-40B4-BE49-F238E27FC236}">
                      <a16:creationId xmlns:a16="http://schemas.microsoft.com/office/drawing/2014/main" id="{00000000-0008-0000-0B00-0000F0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09" name="Shape 6054">
                  <a:extLst>
                    <a:ext uri="{FF2B5EF4-FFF2-40B4-BE49-F238E27FC236}">
                      <a16:creationId xmlns:a16="http://schemas.microsoft.com/office/drawing/2014/main" id="{00000000-0008-0000-0B00-0000F1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133350</xdr:rowOff>
    </xdr:from>
    <xdr:ext cx="0" cy="161925"/>
    <xdr:grpSp>
      <xdr:nvGrpSpPr>
        <xdr:cNvPr id="7410" name="Shape 2">
          <a:extLst>
            <a:ext uri="{FF2B5EF4-FFF2-40B4-BE49-F238E27FC236}">
              <a16:creationId xmlns:a16="http://schemas.microsoft.com/office/drawing/2014/main" id="{00000000-0008-0000-0B00-0000F21C0000}"/>
            </a:ext>
          </a:extLst>
        </xdr:cNvPr>
        <xdr:cNvGrpSpPr/>
      </xdr:nvGrpSpPr>
      <xdr:grpSpPr>
        <a:xfrm>
          <a:off x="2466975" y="19021425"/>
          <a:ext cx="0" cy="161925"/>
          <a:chOff x="5346000" y="3699038"/>
          <a:chExt cx="0" cy="161925"/>
        </a:xfrm>
      </xdr:grpSpPr>
      <xdr:grpSp>
        <xdr:nvGrpSpPr>
          <xdr:cNvPr id="7411" name="Shape 6055">
            <a:extLst>
              <a:ext uri="{FF2B5EF4-FFF2-40B4-BE49-F238E27FC236}">
                <a16:creationId xmlns:a16="http://schemas.microsoft.com/office/drawing/2014/main" id="{00000000-0008-0000-0B00-0000F31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412" name="Shape 6">
              <a:extLst>
                <a:ext uri="{FF2B5EF4-FFF2-40B4-BE49-F238E27FC236}">
                  <a16:creationId xmlns:a16="http://schemas.microsoft.com/office/drawing/2014/main" id="{00000000-0008-0000-0B00-0000F4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413" name="Shape 6056">
              <a:extLst>
                <a:ext uri="{FF2B5EF4-FFF2-40B4-BE49-F238E27FC236}">
                  <a16:creationId xmlns:a16="http://schemas.microsoft.com/office/drawing/2014/main" id="{00000000-0008-0000-0B00-0000F51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414" name="Shape 6057">
                <a:extLst>
                  <a:ext uri="{FF2B5EF4-FFF2-40B4-BE49-F238E27FC236}">
                    <a16:creationId xmlns:a16="http://schemas.microsoft.com/office/drawing/2014/main" id="{00000000-0008-0000-0B00-0000F6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15" name="Shape 6058">
                <a:extLst>
                  <a:ext uri="{FF2B5EF4-FFF2-40B4-BE49-F238E27FC236}">
                    <a16:creationId xmlns:a16="http://schemas.microsoft.com/office/drawing/2014/main" id="{00000000-0008-0000-0B00-0000F71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7416" name="Shape 6059">
                  <a:extLst>
                    <a:ext uri="{FF2B5EF4-FFF2-40B4-BE49-F238E27FC236}">
                      <a16:creationId xmlns:a16="http://schemas.microsoft.com/office/drawing/2014/main" id="{00000000-0008-0000-0B00-0000F8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417" name="Shape 6060">
                  <a:extLst>
                    <a:ext uri="{FF2B5EF4-FFF2-40B4-BE49-F238E27FC236}">
                      <a16:creationId xmlns:a16="http://schemas.microsoft.com/office/drawing/2014/main" id="{00000000-0008-0000-0B00-0000F9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18" name="Shape 6061">
                  <a:extLst>
                    <a:ext uri="{FF2B5EF4-FFF2-40B4-BE49-F238E27FC236}">
                      <a16:creationId xmlns:a16="http://schemas.microsoft.com/office/drawing/2014/main" id="{00000000-0008-0000-0B00-0000FA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19" name="Shape 6062">
                  <a:extLst>
                    <a:ext uri="{FF2B5EF4-FFF2-40B4-BE49-F238E27FC236}">
                      <a16:creationId xmlns:a16="http://schemas.microsoft.com/office/drawing/2014/main" id="{00000000-0008-0000-0B00-0000FB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20" name="Shape 6063">
                  <a:extLst>
                    <a:ext uri="{FF2B5EF4-FFF2-40B4-BE49-F238E27FC236}">
                      <a16:creationId xmlns:a16="http://schemas.microsoft.com/office/drawing/2014/main" id="{00000000-0008-0000-0B00-0000FC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21" name="Shape 6064">
                  <a:extLst>
                    <a:ext uri="{FF2B5EF4-FFF2-40B4-BE49-F238E27FC236}">
                      <a16:creationId xmlns:a16="http://schemas.microsoft.com/office/drawing/2014/main" id="{00000000-0008-0000-0B00-0000FD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22" name="Shape 6065">
                  <a:extLst>
                    <a:ext uri="{FF2B5EF4-FFF2-40B4-BE49-F238E27FC236}">
                      <a16:creationId xmlns:a16="http://schemas.microsoft.com/office/drawing/2014/main" id="{00000000-0008-0000-0B00-0000FE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133350</xdr:rowOff>
    </xdr:from>
    <xdr:ext cx="0" cy="171450"/>
    <xdr:grpSp>
      <xdr:nvGrpSpPr>
        <xdr:cNvPr id="7423" name="Shape 2">
          <a:extLst>
            <a:ext uri="{FF2B5EF4-FFF2-40B4-BE49-F238E27FC236}">
              <a16:creationId xmlns:a16="http://schemas.microsoft.com/office/drawing/2014/main" id="{00000000-0008-0000-0B00-0000FF1C0000}"/>
            </a:ext>
          </a:extLst>
        </xdr:cNvPr>
        <xdr:cNvGrpSpPr/>
      </xdr:nvGrpSpPr>
      <xdr:grpSpPr>
        <a:xfrm>
          <a:off x="2466975" y="19021425"/>
          <a:ext cx="0" cy="171450"/>
          <a:chOff x="5346000" y="3694275"/>
          <a:chExt cx="0" cy="171450"/>
        </a:xfrm>
      </xdr:grpSpPr>
      <xdr:grpSp>
        <xdr:nvGrpSpPr>
          <xdr:cNvPr id="7424" name="Shape 6066">
            <a:extLst>
              <a:ext uri="{FF2B5EF4-FFF2-40B4-BE49-F238E27FC236}">
                <a16:creationId xmlns:a16="http://schemas.microsoft.com/office/drawing/2014/main" id="{00000000-0008-0000-0B00-0000001D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7425" name="Shape 6">
              <a:extLst>
                <a:ext uri="{FF2B5EF4-FFF2-40B4-BE49-F238E27FC236}">
                  <a16:creationId xmlns:a16="http://schemas.microsoft.com/office/drawing/2014/main" id="{00000000-0008-0000-0B00-0000011D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426" name="Shape 6067">
              <a:extLst>
                <a:ext uri="{FF2B5EF4-FFF2-40B4-BE49-F238E27FC236}">
                  <a16:creationId xmlns:a16="http://schemas.microsoft.com/office/drawing/2014/main" id="{00000000-0008-0000-0B00-0000021D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7427" name="Shape 6068">
                <a:extLst>
                  <a:ext uri="{FF2B5EF4-FFF2-40B4-BE49-F238E27FC236}">
                    <a16:creationId xmlns:a16="http://schemas.microsoft.com/office/drawing/2014/main" id="{00000000-0008-0000-0B00-0000031D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28" name="Shape 6069">
                <a:extLst>
                  <a:ext uri="{FF2B5EF4-FFF2-40B4-BE49-F238E27FC236}">
                    <a16:creationId xmlns:a16="http://schemas.microsoft.com/office/drawing/2014/main" id="{00000000-0008-0000-0B00-0000041D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7429" name="Shape 6070">
                  <a:extLst>
                    <a:ext uri="{FF2B5EF4-FFF2-40B4-BE49-F238E27FC236}">
                      <a16:creationId xmlns:a16="http://schemas.microsoft.com/office/drawing/2014/main" id="{00000000-0008-0000-0B00-000005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430" name="Shape 6071">
                  <a:extLst>
                    <a:ext uri="{FF2B5EF4-FFF2-40B4-BE49-F238E27FC236}">
                      <a16:creationId xmlns:a16="http://schemas.microsoft.com/office/drawing/2014/main" id="{00000000-0008-0000-0B00-0000061D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31" name="Shape 6072">
                  <a:extLst>
                    <a:ext uri="{FF2B5EF4-FFF2-40B4-BE49-F238E27FC236}">
                      <a16:creationId xmlns:a16="http://schemas.microsoft.com/office/drawing/2014/main" id="{00000000-0008-0000-0B00-0000071D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32" name="Shape 6073">
                  <a:extLst>
                    <a:ext uri="{FF2B5EF4-FFF2-40B4-BE49-F238E27FC236}">
                      <a16:creationId xmlns:a16="http://schemas.microsoft.com/office/drawing/2014/main" id="{00000000-0008-0000-0B00-0000081D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33" name="Shape 6074">
                  <a:extLst>
                    <a:ext uri="{FF2B5EF4-FFF2-40B4-BE49-F238E27FC236}">
                      <a16:creationId xmlns:a16="http://schemas.microsoft.com/office/drawing/2014/main" id="{00000000-0008-0000-0B00-0000091D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34" name="Shape 6075">
                  <a:extLst>
                    <a:ext uri="{FF2B5EF4-FFF2-40B4-BE49-F238E27FC236}">
                      <a16:creationId xmlns:a16="http://schemas.microsoft.com/office/drawing/2014/main" id="{00000000-0008-0000-0B00-00000A1D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35" name="Shape 6076">
                  <a:extLst>
                    <a:ext uri="{FF2B5EF4-FFF2-40B4-BE49-F238E27FC236}">
                      <a16:creationId xmlns:a16="http://schemas.microsoft.com/office/drawing/2014/main" id="{00000000-0008-0000-0B00-00000B1D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436" name="Shape 2">
          <a:extLst>
            <a:ext uri="{FF2B5EF4-FFF2-40B4-BE49-F238E27FC236}">
              <a16:creationId xmlns:a16="http://schemas.microsoft.com/office/drawing/2014/main" id="{00000000-0008-0000-0B00-00000C1D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7437" name="Shape 6077">
            <a:extLst>
              <a:ext uri="{FF2B5EF4-FFF2-40B4-BE49-F238E27FC236}">
                <a16:creationId xmlns:a16="http://schemas.microsoft.com/office/drawing/2014/main" id="{00000000-0008-0000-0B00-00000D1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438" name="Shape 6">
              <a:extLst>
                <a:ext uri="{FF2B5EF4-FFF2-40B4-BE49-F238E27FC236}">
                  <a16:creationId xmlns:a16="http://schemas.microsoft.com/office/drawing/2014/main" id="{00000000-0008-0000-0B00-00000E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439" name="Shape 6078">
              <a:extLst>
                <a:ext uri="{FF2B5EF4-FFF2-40B4-BE49-F238E27FC236}">
                  <a16:creationId xmlns:a16="http://schemas.microsoft.com/office/drawing/2014/main" id="{00000000-0008-0000-0B00-00000F1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440" name="Shape 6079">
                <a:extLst>
                  <a:ext uri="{FF2B5EF4-FFF2-40B4-BE49-F238E27FC236}">
                    <a16:creationId xmlns:a16="http://schemas.microsoft.com/office/drawing/2014/main" id="{00000000-0008-0000-0B00-000010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41" name="Shape 6080">
                <a:extLst>
                  <a:ext uri="{FF2B5EF4-FFF2-40B4-BE49-F238E27FC236}">
                    <a16:creationId xmlns:a16="http://schemas.microsoft.com/office/drawing/2014/main" id="{00000000-0008-0000-0B00-0000111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442" name="Shape 6081">
                  <a:extLst>
                    <a:ext uri="{FF2B5EF4-FFF2-40B4-BE49-F238E27FC236}">
                      <a16:creationId xmlns:a16="http://schemas.microsoft.com/office/drawing/2014/main" id="{00000000-0008-0000-0B00-000012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443" name="Shape 6082">
                  <a:extLst>
                    <a:ext uri="{FF2B5EF4-FFF2-40B4-BE49-F238E27FC236}">
                      <a16:creationId xmlns:a16="http://schemas.microsoft.com/office/drawing/2014/main" id="{00000000-0008-0000-0B00-000013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44" name="Shape 6083">
                  <a:extLst>
                    <a:ext uri="{FF2B5EF4-FFF2-40B4-BE49-F238E27FC236}">
                      <a16:creationId xmlns:a16="http://schemas.microsoft.com/office/drawing/2014/main" id="{00000000-0008-0000-0B00-000014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45" name="Shape 6084">
                  <a:extLst>
                    <a:ext uri="{FF2B5EF4-FFF2-40B4-BE49-F238E27FC236}">
                      <a16:creationId xmlns:a16="http://schemas.microsoft.com/office/drawing/2014/main" id="{00000000-0008-0000-0B00-000015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46" name="Shape 6085">
                  <a:extLst>
                    <a:ext uri="{FF2B5EF4-FFF2-40B4-BE49-F238E27FC236}">
                      <a16:creationId xmlns:a16="http://schemas.microsoft.com/office/drawing/2014/main" id="{00000000-0008-0000-0B00-000016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47" name="Shape 6086">
                  <a:extLst>
                    <a:ext uri="{FF2B5EF4-FFF2-40B4-BE49-F238E27FC236}">
                      <a16:creationId xmlns:a16="http://schemas.microsoft.com/office/drawing/2014/main" id="{00000000-0008-0000-0B00-000017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48" name="Shape 6087">
                  <a:extLst>
                    <a:ext uri="{FF2B5EF4-FFF2-40B4-BE49-F238E27FC236}">
                      <a16:creationId xmlns:a16="http://schemas.microsoft.com/office/drawing/2014/main" id="{00000000-0008-0000-0B00-000018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449" name="Shape 2">
          <a:extLst>
            <a:ext uri="{FF2B5EF4-FFF2-40B4-BE49-F238E27FC236}">
              <a16:creationId xmlns:a16="http://schemas.microsoft.com/office/drawing/2014/main" id="{00000000-0008-0000-0B00-0000191D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7450" name="Shape 6088">
            <a:extLst>
              <a:ext uri="{FF2B5EF4-FFF2-40B4-BE49-F238E27FC236}">
                <a16:creationId xmlns:a16="http://schemas.microsoft.com/office/drawing/2014/main" id="{00000000-0008-0000-0B00-00001A1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451" name="Shape 6">
              <a:extLst>
                <a:ext uri="{FF2B5EF4-FFF2-40B4-BE49-F238E27FC236}">
                  <a16:creationId xmlns:a16="http://schemas.microsoft.com/office/drawing/2014/main" id="{00000000-0008-0000-0B00-00001B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452" name="Shape 6089">
              <a:extLst>
                <a:ext uri="{FF2B5EF4-FFF2-40B4-BE49-F238E27FC236}">
                  <a16:creationId xmlns:a16="http://schemas.microsoft.com/office/drawing/2014/main" id="{00000000-0008-0000-0B00-00001C1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453" name="Shape 6090">
                <a:extLst>
                  <a:ext uri="{FF2B5EF4-FFF2-40B4-BE49-F238E27FC236}">
                    <a16:creationId xmlns:a16="http://schemas.microsoft.com/office/drawing/2014/main" id="{00000000-0008-0000-0B00-00001D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54" name="Shape 6091">
                <a:extLst>
                  <a:ext uri="{FF2B5EF4-FFF2-40B4-BE49-F238E27FC236}">
                    <a16:creationId xmlns:a16="http://schemas.microsoft.com/office/drawing/2014/main" id="{00000000-0008-0000-0B00-00001E1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455" name="Shape 6092">
                  <a:extLst>
                    <a:ext uri="{FF2B5EF4-FFF2-40B4-BE49-F238E27FC236}">
                      <a16:creationId xmlns:a16="http://schemas.microsoft.com/office/drawing/2014/main" id="{00000000-0008-0000-0B00-00001F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456" name="Shape 6093">
                  <a:extLst>
                    <a:ext uri="{FF2B5EF4-FFF2-40B4-BE49-F238E27FC236}">
                      <a16:creationId xmlns:a16="http://schemas.microsoft.com/office/drawing/2014/main" id="{00000000-0008-0000-0B00-000020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57" name="Shape 6094">
                  <a:extLst>
                    <a:ext uri="{FF2B5EF4-FFF2-40B4-BE49-F238E27FC236}">
                      <a16:creationId xmlns:a16="http://schemas.microsoft.com/office/drawing/2014/main" id="{00000000-0008-0000-0B00-000021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58" name="Shape 6095">
                  <a:extLst>
                    <a:ext uri="{FF2B5EF4-FFF2-40B4-BE49-F238E27FC236}">
                      <a16:creationId xmlns:a16="http://schemas.microsoft.com/office/drawing/2014/main" id="{00000000-0008-0000-0B00-000022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59" name="Shape 6096">
                  <a:extLst>
                    <a:ext uri="{FF2B5EF4-FFF2-40B4-BE49-F238E27FC236}">
                      <a16:creationId xmlns:a16="http://schemas.microsoft.com/office/drawing/2014/main" id="{00000000-0008-0000-0B00-000023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60" name="Shape 6097">
                  <a:extLst>
                    <a:ext uri="{FF2B5EF4-FFF2-40B4-BE49-F238E27FC236}">
                      <a16:creationId xmlns:a16="http://schemas.microsoft.com/office/drawing/2014/main" id="{00000000-0008-0000-0B00-000024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61" name="Shape 6098">
                  <a:extLst>
                    <a:ext uri="{FF2B5EF4-FFF2-40B4-BE49-F238E27FC236}">
                      <a16:creationId xmlns:a16="http://schemas.microsoft.com/office/drawing/2014/main" id="{00000000-0008-0000-0B00-000025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462" name="Shape 2">
          <a:extLst>
            <a:ext uri="{FF2B5EF4-FFF2-40B4-BE49-F238E27FC236}">
              <a16:creationId xmlns:a16="http://schemas.microsoft.com/office/drawing/2014/main" id="{00000000-0008-0000-0B00-0000261D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7463" name="Shape 6099">
            <a:extLst>
              <a:ext uri="{FF2B5EF4-FFF2-40B4-BE49-F238E27FC236}">
                <a16:creationId xmlns:a16="http://schemas.microsoft.com/office/drawing/2014/main" id="{00000000-0008-0000-0B00-0000271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464" name="Shape 6">
              <a:extLst>
                <a:ext uri="{FF2B5EF4-FFF2-40B4-BE49-F238E27FC236}">
                  <a16:creationId xmlns:a16="http://schemas.microsoft.com/office/drawing/2014/main" id="{00000000-0008-0000-0B00-000028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465" name="Shape 6100">
              <a:extLst>
                <a:ext uri="{FF2B5EF4-FFF2-40B4-BE49-F238E27FC236}">
                  <a16:creationId xmlns:a16="http://schemas.microsoft.com/office/drawing/2014/main" id="{00000000-0008-0000-0B00-0000291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466" name="Shape 6101">
                <a:extLst>
                  <a:ext uri="{FF2B5EF4-FFF2-40B4-BE49-F238E27FC236}">
                    <a16:creationId xmlns:a16="http://schemas.microsoft.com/office/drawing/2014/main" id="{00000000-0008-0000-0B00-00002A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67" name="Shape 6102">
                <a:extLst>
                  <a:ext uri="{FF2B5EF4-FFF2-40B4-BE49-F238E27FC236}">
                    <a16:creationId xmlns:a16="http://schemas.microsoft.com/office/drawing/2014/main" id="{00000000-0008-0000-0B00-00002B1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468" name="Shape 6103">
                  <a:extLst>
                    <a:ext uri="{FF2B5EF4-FFF2-40B4-BE49-F238E27FC236}">
                      <a16:creationId xmlns:a16="http://schemas.microsoft.com/office/drawing/2014/main" id="{00000000-0008-0000-0B00-00002C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469" name="Shape 6104">
                  <a:extLst>
                    <a:ext uri="{FF2B5EF4-FFF2-40B4-BE49-F238E27FC236}">
                      <a16:creationId xmlns:a16="http://schemas.microsoft.com/office/drawing/2014/main" id="{00000000-0008-0000-0B00-00002D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70" name="Shape 6105">
                  <a:extLst>
                    <a:ext uri="{FF2B5EF4-FFF2-40B4-BE49-F238E27FC236}">
                      <a16:creationId xmlns:a16="http://schemas.microsoft.com/office/drawing/2014/main" id="{00000000-0008-0000-0B00-00002E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71" name="Shape 6106">
                  <a:extLst>
                    <a:ext uri="{FF2B5EF4-FFF2-40B4-BE49-F238E27FC236}">
                      <a16:creationId xmlns:a16="http://schemas.microsoft.com/office/drawing/2014/main" id="{00000000-0008-0000-0B00-00002F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72" name="Shape 6107">
                  <a:extLst>
                    <a:ext uri="{FF2B5EF4-FFF2-40B4-BE49-F238E27FC236}">
                      <a16:creationId xmlns:a16="http://schemas.microsoft.com/office/drawing/2014/main" id="{00000000-0008-0000-0B00-000030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73" name="Shape 6108">
                  <a:extLst>
                    <a:ext uri="{FF2B5EF4-FFF2-40B4-BE49-F238E27FC236}">
                      <a16:creationId xmlns:a16="http://schemas.microsoft.com/office/drawing/2014/main" id="{00000000-0008-0000-0B00-000031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74" name="Shape 6109">
                  <a:extLst>
                    <a:ext uri="{FF2B5EF4-FFF2-40B4-BE49-F238E27FC236}">
                      <a16:creationId xmlns:a16="http://schemas.microsoft.com/office/drawing/2014/main" id="{00000000-0008-0000-0B00-000032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475" name="Shape 2">
          <a:extLst>
            <a:ext uri="{FF2B5EF4-FFF2-40B4-BE49-F238E27FC236}">
              <a16:creationId xmlns:a16="http://schemas.microsoft.com/office/drawing/2014/main" id="{00000000-0008-0000-0B00-0000331D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7476" name="Shape 6110">
            <a:extLst>
              <a:ext uri="{FF2B5EF4-FFF2-40B4-BE49-F238E27FC236}">
                <a16:creationId xmlns:a16="http://schemas.microsoft.com/office/drawing/2014/main" id="{00000000-0008-0000-0B00-0000341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477" name="Shape 6">
              <a:extLst>
                <a:ext uri="{FF2B5EF4-FFF2-40B4-BE49-F238E27FC236}">
                  <a16:creationId xmlns:a16="http://schemas.microsoft.com/office/drawing/2014/main" id="{00000000-0008-0000-0B00-000035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478" name="Shape 6111">
              <a:extLst>
                <a:ext uri="{FF2B5EF4-FFF2-40B4-BE49-F238E27FC236}">
                  <a16:creationId xmlns:a16="http://schemas.microsoft.com/office/drawing/2014/main" id="{00000000-0008-0000-0B00-0000361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479" name="Shape 6112">
                <a:extLst>
                  <a:ext uri="{FF2B5EF4-FFF2-40B4-BE49-F238E27FC236}">
                    <a16:creationId xmlns:a16="http://schemas.microsoft.com/office/drawing/2014/main" id="{00000000-0008-0000-0B00-000037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80" name="Shape 6113">
                <a:extLst>
                  <a:ext uri="{FF2B5EF4-FFF2-40B4-BE49-F238E27FC236}">
                    <a16:creationId xmlns:a16="http://schemas.microsoft.com/office/drawing/2014/main" id="{00000000-0008-0000-0B00-0000381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481" name="Shape 6114">
                  <a:extLst>
                    <a:ext uri="{FF2B5EF4-FFF2-40B4-BE49-F238E27FC236}">
                      <a16:creationId xmlns:a16="http://schemas.microsoft.com/office/drawing/2014/main" id="{00000000-0008-0000-0B00-000039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482" name="Shape 6115">
                  <a:extLst>
                    <a:ext uri="{FF2B5EF4-FFF2-40B4-BE49-F238E27FC236}">
                      <a16:creationId xmlns:a16="http://schemas.microsoft.com/office/drawing/2014/main" id="{00000000-0008-0000-0B00-00003A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83" name="Shape 6116">
                  <a:extLst>
                    <a:ext uri="{FF2B5EF4-FFF2-40B4-BE49-F238E27FC236}">
                      <a16:creationId xmlns:a16="http://schemas.microsoft.com/office/drawing/2014/main" id="{00000000-0008-0000-0B00-00003B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84" name="Shape 6117">
                  <a:extLst>
                    <a:ext uri="{FF2B5EF4-FFF2-40B4-BE49-F238E27FC236}">
                      <a16:creationId xmlns:a16="http://schemas.microsoft.com/office/drawing/2014/main" id="{00000000-0008-0000-0B00-00003C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85" name="Shape 6118">
                  <a:extLst>
                    <a:ext uri="{FF2B5EF4-FFF2-40B4-BE49-F238E27FC236}">
                      <a16:creationId xmlns:a16="http://schemas.microsoft.com/office/drawing/2014/main" id="{00000000-0008-0000-0B00-00003D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86" name="Shape 6119">
                  <a:extLst>
                    <a:ext uri="{FF2B5EF4-FFF2-40B4-BE49-F238E27FC236}">
                      <a16:creationId xmlns:a16="http://schemas.microsoft.com/office/drawing/2014/main" id="{00000000-0008-0000-0B00-00003E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87" name="Shape 6120">
                  <a:extLst>
                    <a:ext uri="{FF2B5EF4-FFF2-40B4-BE49-F238E27FC236}">
                      <a16:creationId xmlns:a16="http://schemas.microsoft.com/office/drawing/2014/main" id="{00000000-0008-0000-0B00-00003F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488" name="Shape 2">
          <a:extLst>
            <a:ext uri="{FF2B5EF4-FFF2-40B4-BE49-F238E27FC236}">
              <a16:creationId xmlns:a16="http://schemas.microsoft.com/office/drawing/2014/main" id="{00000000-0008-0000-0B00-0000401D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7489" name="Shape 6121">
            <a:extLst>
              <a:ext uri="{FF2B5EF4-FFF2-40B4-BE49-F238E27FC236}">
                <a16:creationId xmlns:a16="http://schemas.microsoft.com/office/drawing/2014/main" id="{00000000-0008-0000-0B00-0000411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490" name="Shape 6">
              <a:extLst>
                <a:ext uri="{FF2B5EF4-FFF2-40B4-BE49-F238E27FC236}">
                  <a16:creationId xmlns:a16="http://schemas.microsoft.com/office/drawing/2014/main" id="{00000000-0008-0000-0B00-000042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491" name="Shape 6122">
              <a:extLst>
                <a:ext uri="{FF2B5EF4-FFF2-40B4-BE49-F238E27FC236}">
                  <a16:creationId xmlns:a16="http://schemas.microsoft.com/office/drawing/2014/main" id="{00000000-0008-0000-0B00-0000431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492" name="Shape 6123">
                <a:extLst>
                  <a:ext uri="{FF2B5EF4-FFF2-40B4-BE49-F238E27FC236}">
                    <a16:creationId xmlns:a16="http://schemas.microsoft.com/office/drawing/2014/main" id="{00000000-0008-0000-0B00-000044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93" name="Shape 6124">
                <a:extLst>
                  <a:ext uri="{FF2B5EF4-FFF2-40B4-BE49-F238E27FC236}">
                    <a16:creationId xmlns:a16="http://schemas.microsoft.com/office/drawing/2014/main" id="{00000000-0008-0000-0B00-0000451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494" name="Shape 6125">
                  <a:extLst>
                    <a:ext uri="{FF2B5EF4-FFF2-40B4-BE49-F238E27FC236}">
                      <a16:creationId xmlns:a16="http://schemas.microsoft.com/office/drawing/2014/main" id="{00000000-0008-0000-0B00-000046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495" name="Shape 6126">
                  <a:extLst>
                    <a:ext uri="{FF2B5EF4-FFF2-40B4-BE49-F238E27FC236}">
                      <a16:creationId xmlns:a16="http://schemas.microsoft.com/office/drawing/2014/main" id="{00000000-0008-0000-0B00-000047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96" name="Shape 6127">
                  <a:extLst>
                    <a:ext uri="{FF2B5EF4-FFF2-40B4-BE49-F238E27FC236}">
                      <a16:creationId xmlns:a16="http://schemas.microsoft.com/office/drawing/2014/main" id="{00000000-0008-0000-0B00-000048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97" name="Shape 6128">
                  <a:extLst>
                    <a:ext uri="{FF2B5EF4-FFF2-40B4-BE49-F238E27FC236}">
                      <a16:creationId xmlns:a16="http://schemas.microsoft.com/office/drawing/2014/main" id="{00000000-0008-0000-0B00-000049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98" name="Shape 6129">
                  <a:extLst>
                    <a:ext uri="{FF2B5EF4-FFF2-40B4-BE49-F238E27FC236}">
                      <a16:creationId xmlns:a16="http://schemas.microsoft.com/office/drawing/2014/main" id="{00000000-0008-0000-0B00-00004A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99" name="Shape 6130">
                  <a:extLst>
                    <a:ext uri="{FF2B5EF4-FFF2-40B4-BE49-F238E27FC236}">
                      <a16:creationId xmlns:a16="http://schemas.microsoft.com/office/drawing/2014/main" id="{00000000-0008-0000-0B00-00004B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00" name="Shape 6131">
                  <a:extLst>
                    <a:ext uri="{FF2B5EF4-FFF2-40B4-BE49-F238E27FC236}">
                      <a16:creationId xmlns:a16="http://schemas.microsoft.com/office/drawing/2014/main" id="{00000000-0008-0000-0B00-00004C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501" name="Shape 2">
          <a:extLst>
            <a:ext uri="{FF2B5EF4-FFF2-40B4-BE49-F238E27FC236}">
              <a16:creationId xmlns:a16="http://schemas.microsoft.com/office/drawing/2014/main" id="{00000000-0008-0000-0B00-00004D1D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7502" name="Shape 6132">
            <a:extLst>
              <a:ext uri="{FF2B5EF4-FFF2-40B4-BE49-F238E27FC236}">
                <a16:creationId xmlns:a16="http://schemas.microsoft.com/office/drawing/2014/main" id="{00000000-0008-0000-0B00-00004E1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503" name="Shape 6">
              <a:extLst>
                <a:ext uri="{FF2B5EF4-FFF2-40B4-BE49-F238E27FC236}">
                  <a16:creationId xmlns:a16="http://schemas.microsoft.com/office/drawing/2014/main" id="{00000000-0008-0000-0B00-00004F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504" name="Shape 6133">
              <a:extLst>
                <a:ext uri="{FF2B5EF4-FFF2-40B4-BE49-F238E27FC236}">
                  <a16:creationId xmlns:a16="http://schemas.microsoft.com/office/drawing/2014/main" id="{00000000-0008-0000-0B00-0000501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505" name="Shape 6134">
                <a:extLst>
                  <a:ext uri="{FF2B5EF4-FFF2-40B4-BE49-F238E27FC236}">
                    <a16:creationId xmlns:a16="http://schemas.microsoft.com/office/drawing/2014/main" id="{00000000-0008-0000-0B00-000051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506" name="Shape 6135">
                <a:extLst>
                  <a:ext uri="{FF2B5EF4-FFF2-40B4-BE49-F238E27FC236}">
                    <a16:creationId xmlns:a16="http://schemas.microsoft.com/office/drawing/2014/main" id="{00000000-0008-0000-0B00-0000521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507" name="Shape 6136">
                  <a:extLst>
                    <a:ext uri="{FF2B5EF4-FFF2-40B4-BE49-F238E27FC236}">
                      <a16:creationId xmlns:a16="http://schemas.microsoft.com/office/drawing/2014/main" id="{00000000-0008-0000-0B00-000053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508" name="Shape 6137">
                  <a:extLst>
                    <a:ext uri="{FF2B5EF4-FFF2-40B4-BE49-F238E27FC236}">
                      <a16:creationId xmlns:a16="http://schemas.microsoft.com/office/drawing/2014/main" id="{00000000-0008-0000-0B00-000054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09" name="Shape 6138">
                  <a:extLst>
                    <a:ext uri="{FF2B5EF4-FFF2-40B4-BE49-F238E27FC236}">
                      <a16:creationId xmlns:a16="http://schemas.microsoft.com/office/drawing/2014/main" id="{00000000-0008-0000-0B00-000055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10" name="Shape 6139">
                  <a:extLst>
                    <a:ext uri="{FF2B5EF4-FFF2-40B4-BE49-F238E27FC236}">
                      <a16:creationId xmlns:a16="http://schemas.microsoft.com/office/drawing/2014/main" id="{00000000-0008-0000-0B00-000056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11" name="Shape 6140">
                  <a:extLst>
                    <a:ext uri="{FF2B5EF4-FFF2-40B4-BE49-F238E27FC236}">
                      <a16:creationId xmlns:a16="http://schemas.microsoft.com/office/drawing/2014/main" id="{00000000-0008-0000-0B00-000057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12" name="Shape 6141">
                  <a:extLst>
                    <a:ext uri="{FF2B5EF4-FFF2-40B4-BE49-F238E27FC236}">
                      <a16:creationId xmlns:a16="http://schemas.microsoft.com/office/drawing/2014/main" id="{00000000-0008-0000-0B00-000058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13" name="Shape 6142">
                  <a:extLst>
                    <a:ext uri="{FF2B5EF4-FFF2-40B4-BE49-F238E27FC236}">
                      <a16:creationId xmlns:a16="http://schemas.microsoft.com/office/drawing/2014/main" id="{00000000-0008-0000-0B00-000059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514" name="Shape 2">
          <a:extLst>
            <a:ext uri="{FF2B5EF4-FFF2-40B4-BE49-F238E27FC236}">
              <a16:creationId xmlns:a16="http://schemas.microsoft.com/office/drawing/2014/main" id="{00000000-0008-0000-0B00-00005A1D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7515" name="Shape 6143">
            <a:extLst>
              <a:ext uri="{FF2B5EF4-FFF2-40B4-BE49-F238E27FC236}">
                <a16:creationId xmlns:a16="http://schemas.microsoft.com/office/drawing/2014/main" id="{00000000-0008-0000-0B00-00005B1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516" name="Shape 6">
              <a:extLst>
                <a:ext uri="{FF2B5EF4-FFF2-40B4-BE49-F238E27FC236}">
                  <a16:creationId xmlns:a16="http://schemas.microsoft.com/office/drawing/2014/main" id="{00000000-0008-0000-0B00-00005C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517" name="Shape 6144">
              <a:extLst>
                <a:ext uri="{FF2B5EF4-FFF2-40B4-BE49-F238E27FC236}">
                  <a16:creationId xmlns:a16="http://schemas.microsoft.com/office/drawing/2014/main" id="{00000000-0008-0000-0B00-00005D1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518" name="Shape 6145">
                <a:extLst>
                  <a:ext uri="{FF2B5EF4-FFF2-40B4-BE49-F238E27FC236}">
                    <a16:creationId xmlns:a16="http://schemas.microsoft.com/office/drawing/2014/main" id="{00000000-0008-0000-0B00-00005E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519" name="Shape 6146">
                <a:extLst>
                  <a:ext uri="{FF2B5EF4-FFF2-40B4-BE49-F238E27FC236}">
                    <a16:creationId xmlns:a16="http://schemas.microsoft.com/office/drawing/2014/main" id="{00000000-0008-0000-0B00-00005F1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520" name="Shape 6147">
                  <a:extLst>
                    <a:ext uri="{FF2B5EF4-FFF2-40B4-BE49-F238E27FC236}">
                      <a16:creationId xmlns:a16="http://schemas.microsoft.com/office/drawing/2014/main" id="{00000000-0008-0000-0B00-000060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521" name="Shape 6148">
                  <a:extLst>
                    <a:ext uri="{FF2B5EF4-FFF2-40B4-BE49-F238E27FC236}">
                      <a16:creationId xmlns:a16="http://schemas.microsoft.com/office/drawing/2014/main" id="{00000000-0008-0000-0B00-000061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22" name="Shape 6149">
                  <a:extLst>
                    <a:ext uri="{FF2B5EF4-FFF2-40B4-BE49-F238E27FC236}">
                      <a16:creationId xmlns:a16="http://schemas.microsoft.com/office/drawing/2014/main" id="{00000000-0008-0000-0B00-000062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23" name="Shape 6150">
                  <a:extLst>
                    <a:ext uri="{FF2B5EF4-FFF2-40B4-BE49-F238E27FC236}">
                      <a16:creationId xmlns:a16="http://schemas.microsoft.com/office/drawing/2014/main" id="{00000000-0008-0000-0B00-000063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24" name="Shape 6151">
                  <a:extLst>
                    <a:ext uri="{FF2B5EF4-FFF2-40B4-BE49-F238E27FC236}">
                      <a16:creationId xmlns:a16="http://schemas.microsoft.com/office/drawing/2014/main" id="{00000000-0008-0000-0B00-000064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25" name="Shape 6152">
                  <a:extLst>
                    <a:ext uri="{FF2B5EF4-FFF2-40B4-BE49-F238E27FC236}">
                      <a16:creationId xmlns:a16="http://schemas.microsoft.com/office/drawing/2014/main" id="{00000000-0008-0000-0B00-000065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26" name="Shape 6153">
                  <a:extLst>
                    <a:ext uri="{FF2B5EF4-FFF2-40B4-BE49-F238E27FC236}">
                      <a16:creationId xmlns:a16="http://schemas.microsoft.com/office/drawing/2014/main" id="{00000000-0008-0000-0B00-000066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527" name="Shape 2">
          <a:extLst>
            <a:ext uri="{FF2B5EF4-FFF2-40B4-BE49-F238E27FC236}">
              <a16:creationId xmlns:a16="http://schemas.microsoft.com/office/drawing/2014/main" id="{00000000-0008-0000-0B00-0000671D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7528" name="Shape 6154">
            <a:extLst>
              <a:ext uri="{FF2B5EF4-FFF2-40B4-BE49-F238E27FC236}">
                <a16:creationId xmlns:a16="http://schemas.microsoft.com/office/drawing/2014/main" id="{00000000-0008-0000-0B00-0000681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529" name="Shape 6">
              <a:extLst>
                <a:ext uri="{FF2B5EF4-FFF2-40B4-BE49-F238E27FC236}">
                  <a16:creationId xmlns:a16="http://schemas.microsoft.com/office/drawing/2014/main" id="{00000000-0008-0000-0B00-000069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530" name="Shape 6155">
              <a:extLst>
                <a:ext uri="{FF2B5EF4-FFF2-40B4-BE49-F238E27FC236}">
                  <a16:creationId xmlns:a16="http://schemas.microsoft.com/office/drawing/2014/main" id="{00000000-0008-0000-0B00-00006A1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531" name="Shape 6156">
                <a:extLst>
                  <a:ext uri="{FF2B5EF4-FFF2-40B4-BE49-F238E27FC236}">
                    <a16:creationId xmlns:a16="http://schemas.microsoft.com/office/drawing/2014/main" id="{00000000-0008-0000-0B00-00006B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532" name="Shape 6157">
                <a:extLst>
                  <a:ext uri="{FF2B5EF4-FFF2-40B4-BE49-F238E27FC236}">
                    <a16:creationId xmlns:a16="http://schemas.microsoft.com/office/drawing/2014/main" id="{00000000-0008-0000-0B00-00006C1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533" name="Shape 6158">
                  <a:extLst>
                    <a:ext uri="{FF2B5EF4-FFF2-40B4-BE49-F238E27FC236}">
                      <a16:creationId xmlns:a16="http://schemas.microsoft.com/office/drawing/2014/main" id="{00000000-0008-0000-0B00-00006D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534" name="Shape 6159">
                  <a:extLst>
                    <a:ext uri="{FF2B5EF4-FFF2-40B4-BE49-F238E27FC236}">
                      <a16:creationId xmlns:a16="http://schemas.microsoft.com/office/drawing/2014/main" id="{00000000-0008-0000-0B00-00006E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35" name="Shape 6160">
                  <a:extLst>
                    <a:ext uri="{FF2B5EF4-FFF2-40B4-BE49-F238E27FC236}">
                      <a16:creationId xmlns:a16="http://schemas.microsoft.com/office/drawing/2014/main" id="{00000000-0008-0000-0B00-00006F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36" name="Shape 6161">
                  <a:extLst>
                    <a:ext uri="{FF2B5EF4-FFF2-40B4-BE49-F238E27FC236}">
                      <a16:creationId xmlns:a16="http://schemas.microsoft.com/office/drawing/2014/main" id="{00000000-0008-0000-0B00-000070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37" name="Shape 6162">
                  <a:extLst>
                    <a:ext uri="{FF2B5EF4-FFF2-40B4-BE49-F238E27FC236}">
                      <a16:creationId xmlns:a16="http://schemas.microsoft.com/office/drawing/2014/main" id="{00000000-0008-0000-0B00-000071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38" name="Shape 6163">
                  <a:extLst>
                    <a:ext uri="{FF2B5EF4-FFF2-40B4-BE49-F238E27FC236}">
                      <a16:creationId xmlns:a16="http://schemas.microsoft.com/office/drawing/2014/main" id="{00000000-0008-0000-0B00-000072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39" name="Shape 6164">
                  <a:extLst>
                    <a:ext uri="{FF2B5EF4-FFF2-40B4-BE49-F238E27FC236}">
                      <a16:creationId xmlns:a16="http://schemas.microsoft.com/office/drawing/2014/main" id="{00000000-0008-0000-0B00-000073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540" name="Shape 2">
          <a:extLst>
            <a:ext uri="{FF2B5EF4-FFF2-40B4-BE49-F238E27FC236}">
              <a16:creationId xmlns:a16="http://schemas.microsoft.com/office/drawing/2014/main" id="{00000000-0008-0000-0B00-0000741D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7541" name="Shape 6165">
            <a:extLst>
              <a:ext uri="{FF2B5EF4-FFF2-40B4-BE49-F238E27FC236}">
                <a16:creationId xmlns:a16="http://schemas.microsoft.com/office/drawing/2014/main" id="{00000000-0008-0000-0B00-0000751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542" name="Shape 6">
              <a:extLst>
                <a:ext uri="{FF2B5EF4-FFF2-40B4-BE49-F238E27FC236}">
                  <a16:creationId xmlns:a16="http://schemas.microsoft.com/office/drawing/2014/main" id="{00000000-0008-0000-0B00-000076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543" name="Shape 6166">
              <a:extLst>
                <a:ext uri="{FF2B5EF4-FFF2-40B4-BE49-F238E27FC236}">
                  <a16:creationId xmlns:a16="http://schemas.microsoft.com/office/drawing/2014/main" id="{00000000-0008-0000-0B00-0000771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544" name="Shape 6167">
                <a:extLst>
                  <a:ext uri="{FF2B5EF4-FFF2-40B4-BE49-F238E27FC236}">
                    <a16:creationId xmlns:a16="http://schemas.microsoft.com/office/drawing/2014/main" id="{00000000-0008-0000-0B00-000078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545" name="Shape 6168">
                <a:extLst>
                  <a:ext uri="{FF2B5EF4-FFF2-40B4-BE49-F238E27FC236}">
                    <a16:creationId xmlns:a16="http://schemas.microsoft.com/office/drawing/2014/main" id="{00000000-0008-0000-0B00-0000791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546" name="Shape 6169">
                  <a:extLst>
                    <a:ext uri="{FF2B5EF4-FFF2-40B4-BE49-F238E27FC236}">
                      <a16:creationId xmlns:a16="http://schemas.microsoft.com/office/drawing/2014/main" id="{00000000-0008-0000-0B00-00007A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547" name="Shape 6170">
                  <a:extLst>
                    <a:ext uri="{FF2B5EF4-FFF2-40B4-BE49-F238E27FC236}">
                      <a16:creationId xmlns:a16="http://schemas.microsoft.com/office/drawing/2014/main" id="{00000000-0008-0000-0B00-00007B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48" name="Shape 6171">
                  <a:extLst>
                    <a:ext uri="{FF2B5EF4-FFF2-40B4-BE49-F238E27FC236}">
                      <a16:creationId xmlns:a16="http://schemas.microsoft.com/office/drawing/2014/main" id="{00000000-0008-0000-0B00-00007C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49" name="Shape 6172">
                  <a:extLst>
                    <a:ext uri="{FF2B5EF4-FFF2-40B4-BE49-F238E27FC236}">
                      <a16:creationId xmlns:a16="http://schemas.microsoft.com/office/drawing/2014/main" id="{00000000-0008-0000-0B00-00007D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50" name="Shape 6173">
                  <a:extLst>
                    <a:ext uri="{FF2B5EF4-FFF2-40B4-BE49-F238E27FC236}">
                      <a16:creationId xmlns:a16="http://schemas.microsoft.com/office/drawing/2014/main" id="{00000000-0008-0000-0B00-00007E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51" name="Shape 6174">
                  <a:extLst>
                    <a:ext uri="{FF2B5EF4-FFF2-40B4-BE49-F238E27FC236}">
                      <a16:creationId xmlns:a16="http://schemas.microsoft.com/office/drawing/2014/main" id="{00000000-0008-0000-0B00-00007F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52" name="Shape 6175">
                  <a:extLst>
                    <a:ext uri="{FF2B5EF4-FFF2-40B4-BE49-F238E27FC236}">
                      <a16:creationId xmlns:a16="http://schemas.microsoft.com/office/drawing/2014/main" id="{00000000-0008-0000-0B00-000080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553" name="Shape 2">
          <a:extLst>
            <a:ext uri="{FF2B5EF4-FFF2-40B4-BE49-F238E27FC236}">
              <a16:creationId xmlns:a16="http://schemas.microsoft.com/office/drawing/2014/main" id="{00000000-0008-0000-0B00-0000811D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7554" name="Shape 6176">
            <a:extLst>
              <a:ext uri="{FF2B5EF4-FFF2-40B4-BE49-F238E27FC236}">
                <a16:creationId xmlns:a16="http://schemas.microsoft.com/office/drawing/2014/main" id="{00000000-0008-0000-0B00-0000821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555" name="Shape 6">
              <a:extLst>
                <a:ext uri="{FF2B5EF4-FFF2-40B4-BE49-F238E27FC236}">
                  <a16:creationId xmlns:a16="http://schemas.microsoft.com/office/drawing/2014/main" id="{00000000-0008-0000-0B00-000083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556" name="Shape 6177">
              <a:extLst>
                <a:ext uri="{FF2B5EF4-FFF2-40B4-BE49-F238E27FC236}">
                  <a16:creationId xmlns:a16="http://schemas.microsoft.com/office/drawing/2014/main" id="{00000000-0008-0000-0B00-0000841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557" name="Shape 6178">
                <a:extLst>
                  <a:ext uri="{FF2B5EF4-FFF2-40B4-BE49-F238E27FC236}">
                    <a16:creationId xmlns:a16="http://schemas.microsoft.com/office/drawing/2014/main" id="{00000000-0008-0000-0B00-000085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558" name="Shape 6179">
                <a:extLst>
                  <a:ext uri="{FF2B5EF4-FFF2-40B4-BE49-F238E27FC236}">
                    <a16:creationId xmlns:a16="http://schemas.microsoft.com/office/drawing/2014/main" id="{00000000-0008-0000-0B00-0000861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559" name="Shape 6180">
                  <a:extLst>
                    <a:ext uri="{FF2B5EF4-FFF2-40B4-BE49-F238E27FC236}">
                      <a16:creationId xmlns:a16="http://schemas.microsoft.com/office/drawing/2014/main" id="{00000000-0008-0000-0B00-000087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560" name="Shape 6181">
                  <a:extLst>
                    <a:ext uri="{FF2B5EF4-FFF2-40B4-BE49-F238E27FC236}">
                      <a16:creationId xmlns:a16="http://schemas.microsoft.com/office/drawing/2014/main" id="{00000000-0008-0000-0B00-000088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61" name="Shape 6182">
                  <a:extLst>
                    <a:ext uri="{FF2B5EF4-FFF2-40B4-BE49-F238E27FC236}">
                      <a16:creationId xmlns:a16="http://schemas.microsoft.com/office/drawing/2014/main" id="{00000000-0008-0000-0B00-000089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62" name="Shape 6183">
                  <a:extLst>
                    <a:ext uri="{FF2B5EF4-FFF2-40B4-BE49-F238E27FC236}">
                      <a16:creationId xmlns:a16="http://schemas.microsoft.com/office/drawing/2014/main" id="{00000000-0008-0000-0B00-00008A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63" name="Shape 6184">
                  <a:extLst>
                    <a:ext uri="{FF2B5EF4-FFF2-40B4-BE49-F238E27FC236}">
                      <a16:creationId xmlns:a16="http://schemas.microsoft.com/office/drawing/2014/main" id="{00000000-0008-0000-0B00-00008B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64" name="Shape 6185">
                  <a:extLst>
                    <a:ext uri="{FF2B5EF4-FFF2-40B4-BE49-F238E27FC236}">
                      <a16:creationId xmlns:a16="http://schemas.microsoft.com/office/drawing/2014/main" id="{00000000-0008-0000-0B00-00008C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65" name="Shape 6186">
                  <a:extLst>
                    <a:ext uri="{FF2B5EF4-FFF2-40B4-BE49-F238E27FC236}">
                      <a16:creationId xmlns:a16="http://schemas.microsoft.com/office/drawing/2014/main" id="{00000000-0008-0000-0B00-00008D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566" name="Shape 2">
          <a:extLst>
            <a:ext uri="{FF2B5EF4-FFF2-40B4-BE49-F238E27FC236}">
              <a16:creationId xmlns:a16="http://schemas.microsoft.com/office/drawing/2014/main" id="{00000000-0008-0000-0B00-00008E1D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7567" name="Shape 6187">
            <a:extLst>
              <a:ext uri="{FF2B5EF4-FFF2-40B4-BE49-F238E27FC236}">
                <a16:creationId xmlns:a16="http://schemas.microsoft.com/office/drawing/2014/main" id="{00000000-0008-0000-0B00-00008F1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568" name="Shape 6">
              <a:extLst>
                <a:ext uri="{FF2B5EF4-FFF2-40B4-BE49-F238E27FC236}">
                  <a16:creationId xmlns:a16="http://schemas.microsoft.com/office/drawing/2014/main" id="{00000000-0008-0000-0B00-000090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569" name="Shape 6188">
              <a:extLst>
                <a:ext uri="{FF2B5EF4-FFF2-40B4-BE49-F238E27FC236}">
                  <a16:creationId xmlns:a16="http://schemas.microsoft.com/office/drawing/2014/main" id="{00000000-0008-0000-0B00-0000911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570" name="Shape 6189">
                <a:extLst>
                  <a:ext uri="{FF2B5EF4-FFF2-40B4-BE49-F238E27FC236}">
                    <a16:creationId xmlns:a16="http://schemas.microsoft.com/office/drawing/2014/main" id="{00000000-0008-0000-0B00-000092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571" name="Shape 6190">
                <a:extLst>
                  <a:ext uri="{FF2B5EF4-FFF2-40B4-BE49-F238E27FC236}">
                    <a16:creationId xmlns:a16="http://schemas.microsoft.com/office/drawing/2014/main" id="{00000000-0008-0000-0B00-0000931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572" name="Shape 6191">
                  <a:extLst>
                    <a:ext uri="{FF2B5EF4-FFF2-40B4-BE49-F238E27FC236}">
                      <a16:creationId xmlns:a16="http://schemas.microsoft.com/office/drawing/2014/main" id="{00000000-0008-0000-0B00-000094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573" name="Shape 6192">
                  <a:extLst>
                    <a:ext uri="{FF2B5EF4-FFF2-40B4-BE49-F238E27FC236}">
                      <a16:creationId xmlns:a16="http://schemas.microsoft.com/office/drawing/2014/main" id="{00000000-0008-0000-0B00-000095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74" name="Shape 6193">
                  <a:extLst>
                    <a:ext uri="{FF2B5EF4-FFF2-40B4-BE49-F238E27FC236}">
                      <a16:creationId xmlns:a16="http://schemas.microsoft.com/office/drawing/2014/main" id="{00000000-0008-0000-0B00-000096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75" name="Shape 6194">
                  <a:extLst>
                    <a:ext uri="{FF2B5EF4-FFF2-40B4-BE49-F238E27FC236}">
                      <a16:creationId xmlns:a16="http://schemas.microsoft.com/office/drawing/2014/main" id="{00000000-0008-0000-0B00-000097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76" name="Shape 6195">
                  <a:extLst>
                    <a:ext uri="{FF2B5EF4-FFF2-40B4-BE49-F238E27FC236}">
                      <a16:creationId xmlns:a16="http://schemas.microsoft.com/office/drawing/2014/main" id="{00000000-0008-0000-0B00-000098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77" name="Shape 6196">
                  <a:extLst>
                    <a:ext uri="{FF2B5EF4-FFF2-40B4-BE49-F238E27FC236}">
                      <a16:creationId xmlns:a16="http://schemas.microsoft.com/office/drawing/2014/main" id="{00000000-0008-0000-0B00-000099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78" name="Shape 6197">
                  <a:extLst>
                    <a:ext uri="{FF2B5EF4-FFF2-40B4-BE49-F238E27FC236}">
                      <a16:creationId xmlns:a16="http://schemas.microsoft.com/office/drawing/2014/main" id="{00000000-0008-0000-0B00-00009A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579" name="Shape 2">
          <a:extLst>
            <a:ext uri="{FF2B5EF4-FFF2-40B4-BE49-F238E27FC236}">
              <a16:creationId xmlns:a16="http://schemas.microsoft.com/office/drawing/2014/main" id="{00000000-0008-0000-0B00-00009B1D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7580" name="Shape 6198">
            <a:extLst>
              <a:ext uri="{FF2B5EF4-FFF2-40B4-BE49-F238E27FC236}">
                <a16:creationId xmlns:a16="http://schemas.microsoft.com/office/drawing/2014/main" id="{00000000-0008-0000-0B00-00009C1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581" name="Shape 6">
              <a:extLst>
                <a:ext uri="{FF2B5EF4-FFF2-40B4-BE49-F238E27FC236}">
                  <a16:creationId xmlns:a16="http://schemas.microsoft.com/office/drawing/2014/main" id="{00000000-0008-0000-0B00-00009D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582" name="Shape 6199">
              <a:extLst>
                <a:ext uri="{FF2B5EF4-FFF2-40B4-BE49-F238E27FC236}">
                  <a16:creationId xmlns:a16="http://schemas.microsoft.com/office/drawing/2014/main" id="{00000000-0008-0000-0B00-00009E1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583" name="Shape 6200">
                <a:extLst>
                  <a:ext uri="{FF2B5EF4-FFF2-40B4-BE49-F238E27FC236}">
                    <a16:creationId xmlns:a16="http://schemas.microsoft.com/office/drawing/2014/main" id="{00000000-0008-0000-0B00-00009F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584" name="Shape 6201">
                <a:extLst>
                  <a:ext uri="{FF2B5EF4-FFF2-40B4-BE49-F238E27FC236}">
                    <a16:creationId xmlns:a16="http://schemas.microsoft.com/office/drawing/2014/main" id="{00000000-0008-0000-0B00-0000A01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585" name="Shape 6202">
                  <a:extLst>
                    <a:ext uri="{FF2B5EF4-FFF2-40B4-BE49-F238E27FC236}">
                      <a16:creationId xmlns:a16="http://schemas.microsoft.com/office/drawing/2014/main" id="{00000000-0008-0000-0B00-0000A1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586" name="Shape 6203">
                  <a:extLst>
                    <a:ext uri="{FF2B5EF4-FFF2-40B4-BE49-F238E27FC236}">
                      <a16:creationId xmlns:a16="http://schemas.microsoft.com/office/drawing/2014/main" id="{00000000-0008-0000-0B00-0000A2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87" name="Shape 6204">
                  <a:extLst>
                    <a:ext uri="{FF2B5EF4-FFF2-40B4-BE49-F238E27FC236}">
                      <a16:creationId xmlns:a16="http://schemas.microsoft.com/office/drawing/2014/main" id="{00000000-0008-0000-0B00-0000A3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88" name="Shape 6205">
                  <a:extLst>
                    <a:ext uri="{FF2B5EF4-FFF2-40B4-BE49-F238E27FC236}">
                      <a16:creationId xmlns:a16="http://schemas.microsoft.com/office/drawing/2014/main" id="{00000000-0008-0000-0B00-0000A4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89" name="Shape 6206">
                  <a:extLst>
                    <a:ext uri="{FF2B5EF4-FFF2-40B4-BE49-F238E27FC236}">
                      <a16:creationId xmlns:a16="http://schemas.microsoft.com/office/drawing/2014/main" id="{00000000-0008-0000-0B00-0000A5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90" name="Shape 6207">
                  <a:extLst>
                    <a:ext uri="{FF2B5EF4-FFF2-40B4-BE49-F238E27FC236}">
                      <a16:creationId xmlns:a16="http://schemas.microsoft.com/office/drawing/2014/main" id="{00000000-0008-0000-0B00-0000A6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91" name="Shape 6208">
                  <a:extLst>
                    <a:ext uri="{FF2B5EF4-FFF2-40B4-BE49-F238E27FC236}">
                      <a16:creationId xmlns:a16="http://schemas.microsoft.com/office/drawing/2014/main" id="{00000000-0008-0000-0B00-0000A7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592" name="Shape 2">
          <a:extLst>
            <a:ext uri="{FF2B5EF4-FFF2-40B4-BE49-F238E27FC236}">
              <a16:creationId xmlns:a16="http://schemas.microsoft.com/office/drawing/2014/main" id="{00000000-0008-0000-0B00-0000A81D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7593" name="Shape 6209">
            <a:extLst>
              <a:ext uri="{FF2B5EF4-FFF2-40B4-BE49-F238E27FC236}">
                <a16:creationId xmlns:a16="http://schemas.microsoft.com/office/drawing/2014/main" id="{00000000-0008-0000-0B00-0000A91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594" name="Shape 6">
              <a:extLst>
                <a:ext uri="{FF2B5EF4-FFF2-40B4-BE49-F238E27FC236}">
                  <a16:creationId xmlns:a16="http://schemas.microsoft.com/office/drawing/2014/main" id="{00000000-0008-0000-0B00-0000AA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595" name="Shape 6210">
              <a:extLst>
                <a:ext uri="{FF2B5EF4-FFF2-40B4-BE49-F238E27FC236}">
                  <a16:creationId xmlns:a16="http://schemas.microsoft.com/office/drawing/2014/main" id="{00000000-0008-0000-0B00-0000AB1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596" name="Shape 6211">
                <a:extLst>
                  <a:ext uri="{FF2B5EF4-FFF2-40B4-BE49-F238E27FC236}">
                    <a16:creationId xmlns:a16="http://schemas.microsoft.com/office/drawing/2014/main" id="{00000000-0008-0000-0B00-0000AC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597" name="Shape 6212">
                <a:extLst>
                  <a:ext uri="{FF2B5EF4-FFF2-40B4-BE49-F238E27FC236}">
                    <a16:creationId xmlns:a16="http://schemas.microsoft.com/office/drawing/2014/main" id="{00000000-0008-0000-0B00-0000AD1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598" name="Shape 6213">
                  <a:extLst>
                    <a:ext uri="{FF2B5EF4-FFF2-40B4-BE49-F238E27FC236}">
                      <a16:creationId xmlns:a16="http://schemas.microsoft.com/office/drawing/2014/main" id="{00000000-0008-0000-0B00-0000AE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599" name="Shape 6214">
                  <a:extLst>
                    <a:ext uri="{FF2B5EF4-FFF2-40B4-BE49-F238E27FC236}">
                      <a16:creationId xmlns:a16="http://schemas.microsoft.com/office/drawing/2014/main" id="{00000000-0008-0000-0B00-0000AF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00" name="Shape 6215">
                  <a:extLst>
                    <a:ext uri="{FF2B5EF4-FFF2-40B4-BE49-F238E27FC236}">
                      <a16:creationId xmlns:a16="http://schemas.microsoft.com/office/drawing/2014/main" id="{00000000-0008-0000-0B00-0000B0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01" name="Shape 6216">
                  <a:extLst>
                    <a:ext uri="{FF2B5EF4-FFF2-40B4-BE49-F238E27FC236}">
                      <a16:creationId xmlns:a16="http://schemas.microsoft.com/office/drawing/2014/main" id="{00000000-0008-0000-0B00-0000B1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02" name="Shape 6217">
                  <a:extLst>
                    <a:ext uri="{FF2B5EF4-FFF2-40B4-BE49-F238E27FC236}">
                      <a16:creationId xmlns:a16="http://schemas.microsoft.com/office/drawing/2014/main" id="{00000000-0008-0000-0B00-0000B2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03" name="Shape 6218">
                  <a:extLst>
                    <a:ext uri="{FF2B5EF4-FFF2-40B4-BE49-F238E27FC236}">
                      <a16:creationId xmlns:a16="http://schemas.microsoft.com/office/drawing/2014/main" id="{00000000-0008-0000-0B00-0000B3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04" name="Shape 6219">
                  <a:extLst>
                    <a:ext uri="{FF2B5EF4-FFF2-40B4-BE49-F238E27FC236}">
                      <a16:creationId xmlns:a16="http://schemas.microsoft.com/office/drawing/2014/main" id="{00000000-0008-0000-0B00-0000B4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605" name="Shape 2">
          <a:extLst>
            <a:ext uri="{FF2B5EF4-FFF2-40B4-BE49-F238E27FC236}">
              <a16:creationId xmlns:a16="http://schemas.microsoft.com/office/drawing/2014/main" id="{00000000-0008-0000-0B00-0000B51D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7606" name="Shape 6220">
            <a:extLst>
              <a:ext uri="{FF2B5EF4-FFF2-40B4-BE49-F238E27FC236}">
                <a16:creationId xmlns:a16="http://schemas.microsoft.com/office/drawing/2014/main" id="{00000000-0008-0000-0B00-0000B61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607" name="Shape 6">
              <a:extLst>
                <a:ext uri="{FF2B5EF4-FFF2-40B4-BE49-F238E27FC236}">
                  <a16:creationId xmlns:a16="http://schemas.microsoft.com/office/drawing/2014/main" id="{00000000-0008-0000-0B00-0000B7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608" name="Shape 6221">
              <a:extLst>
                <a:ext uri="{FF2B5EF4-FFF2-40B4-BE49-F238E27FC236}">
                  <a16:creationId xmlns:a16="http://schemas.microsoft.com/office/drawing/2014/main" id="{00000000-0008-0000-0B00-0000B81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609" name="Shape 6222">
                <a:extLst>
                  <a:ext uri="{FF2B5EF4-FFF2-40B4-BE49-F238E27FC236}">
                    <a16:creationId xmlns:a16="http://schemas.microsoft.com/office/drawing/2014/main" id="{00000000-0008-0000-0B00-0000B9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610" name="Shape 6223">
                <a:extLst>
                  <a:ext uri="{FF2B5EF4-FFF2-40B4-BE49-F238E27FC236}">
                    <a16:creationId xmlns:a16="http://schemas.microsoft.com/office/drawing/2014/main" id="{00000000-0008-0000-0B00-0000BA1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611" name="Shape 6224">
                  <a:extLst>
                    <a:ext uri="{FF2B5EF4-FFF2-40B4-BE49-F238E27FC236}">
                      <a16:creationId xmlns:a16="http://schemas.microsoft.com/office/drawing/2014/main" id="{00000000-0008-0000-0B00-0000BB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612" name="Shape 6225">
                  <a:extLst>
                    <a:ext uri="{FF2B5EF4-FFF2-40B4-BE49-F238E27FC236}">
                      <a16:creationId xmlns:a16="http://schemas.microsoft.com/office/drawing/2014/main" id="{00000000-0008-0000-0B00-0000BC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13" name="Shape 6226">
                  <a:extLst>
                    <a:ext uri="{FF2B5EF4-FFF2-40B4-BE49-F238E27FC236}">
                      <a16:creationId xmlns:a16="http://schemas.microsoft.com/office/drawing/2014/main" id="{00000000-0008-0000-0B00-0000BD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14" name="Shape 6227">
                  <a:extLst>
                    <a:ext uri="{FF2B5EF4-FFF2-40B4-BE49-F238E27FC236}">
                      <a16:creationId xmlns:a16="http://schemas.microsoft.com/office/drawing/2014/main" id="{00000000-0008-0000-0B00-0000BE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15" name="Shape 6228">
                  <a:extLst>
                    <a:ext uri="{FF2B5EF4-FFF2-40B4-BE49-F238E27FC236}">
                      <a16:creationId xmlns:a16="http://schemas.microsoft.com/office/drawing/2014/main" id="{00000000-0008-0000-0B00-0000BF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16" name="Shape 6229">
                  <a:extLst>
                    <a:ext uri="{FF2B5EF4-FFF2-40B4-BE49-F238E27FC236}">
                      <a16:creationId xmlns:a16="http://schemas.microsoft.com/office/drawing/2014/main" id="{00000000-0008-0000-0B00-0000C0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17" name="Shape 6230">
                  <a:extLst>
                    <a:ext uri="{FF2B5EF4-FFF2-40B4-BE49-F238E27FC236}">
                      <a16:creationId xmlns:a16="http://schemas.microsoft.com/office/drawing/2014/main" id="{00000000-0008-0000-0B00-0000C1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618" name="Shape 2">
          <a:extLst>
            <a:ext uri="{FF2B5EF4-FFF2-40B4-BE49-F238E27FC236}">
              <a16:creationId xmlns:a16="http://schemas.microsoft.com/office/drawing/2014/main" id="{00000000-0008-0000-0B00-0000C21D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7619" name="Shape 6231">
            <a:extLst>
              <a:ext uri="{FF2B5EF4-FFF2-40B4-BE49-F238E27FC236}">
                <a16:creationId xmlns:a16="http://schemas.microsoft.com/office/drawing/2014/main" id="{00000000-0008-0000-0B00-0000C31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620" name="Shape 6">
              <a:extLst>
                <a:ext uri="{FF2B5EF4-FFF2-40B4-BE49-F238E27FC236}">
                  <a16:creationId xmlns:a16="http://schemas.microsoft.com/office/drawing/2014/main" id="{00000000-0008-0000-0B00-0000C4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621" name="Shape 6232">
              <a:extLst>
                <a:ext uri="{FF2B5EF4-FFF2-40B4-BE49-F238E27FC236}">
                  <a16:creationId xmlns:a16="http://schemas.microsoft.com/office/drawing/2014/main" id="{00000000-0008-0000-0B00-0000C51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622" name="Shape 6233">
                <a:extLst>
                  <a:ext uri="{FF2B5EF4-FFF2-40B4-BE49-F238E27FC236}">
                    <a16:creationId xmlns:a16="http://schemas.microsoft.com/office/drawing/2014/main" id="{00000000-0008-0000-0B00-0000C6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623" name="Shape 6234">
                <a:extLst>
                  <a:ext uri="{FF2B5EF4-FFF2-40B4-BE49-F238E27FC236}">
                    <a16:creationId xmlns:a16="http://schemas.microsoft.com/office/drawing/2014/main" id="{00000000-0008-0000-0B00-0000C71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624" name="Shape 6235">
                  <a:extLst>
                    <a:ext uri="{FF2B5EF4-FFF2-40B4-BE49-F238E27FC236}">
                      <a16:creationId xmlns:a16="http://schemas.microsoft.com/office/drawing/2014/main" id="{00000000-0008-0000-0B00-0000C8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625" name="Shape 6236">
                  <a:extLst>
                    <a:ext uri="{FF2B5EF4-FFF2-40B4-BE49-F238E27FC236}">
                      <a16:creationId xmlns:a16="http://schemas.microsoft.com/office/drawing/2014/main" id="{00000000-0008-0000-0B00-0000C9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26" name="Shape 6237">
                  <a:extLst>
                    <a:ext uri="{FF2B5EF4-FFF2-40B4-BE49-F238E27FC236}">
                      <a16:creationId xmlns:a16="http://schemas.microsoft.com/office/drawing/2014/main" id="{00000000-0008-0000-0B00-0000CA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27" name="Shape 6238">
                  <a:extLst>
                    <a:ext uri="{FF2B5EF4-FFF2-40B4-BE49-F238E27FC236}">
                      <a16:creationId xmlns:a16="http://schemas.microsoft.com/office/drawing/2014/main" id="{00000000-0008-0000-0B00-0000CB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28" name="Shape 6239">
                  <a:extLst>
                    <a:ext uri="{FF2B5EF4-FFF2-40B4-BE49-F238E27FC236}">
                      <a16:creationId xmlns:a16="http://schemas.microsoft.com/office/drawing/2014/main" id="{00000000-0008-0000-0B00-0000CC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29" name="Shape 6240">
                  <a:extLst>
                    <a:ext uri="{FF2B5EF4-FFF2-40B4-BE49-F238E27FC236}">
                      <a16:creationId xmlns:a16="http://schemas.microsoft.com/office/drawing/2014/main" id="{00000000-0008-0000-0B00-0000CD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30" name="Shape 6241">
                  <a:extLst>
                    <a:ext uri="{FF2B5EF4-FFF2-40B4-BE49-F238E27FC236}">
                      <a16:creationId xmlns:a16="http://schemas.microsoft.com/office/drawing/2014/main" id="{00000000-0008-0000-0B00-0000CE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631" name="Shape 2">
          <a:extLst>
            <a:ext uri="{FF2B5EF4-FFF2-40B4-BE49-F238E27FC236}">
              <a16:creationId xmlns:a16="http://schemas.microsoft.com/office/drawing/2014/main" id="{00000000-0008-0000-0B00-0000CF1D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7632" name="Shape 6242">
            <a:extLst>
              <a:ext uri="{FF2B5EF4-FFF2-40B4-BE49-F238E27FC236}">
                <a16:creationId xmlns:a16="http://schemas.microsoft.com/office/drawing/2014/main" id="{00000000-0008-0000-0B00-0000D01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633" name="Shape 6">
              <a:extLst>
                <a:ext uri="{FF2B5EF4-FFF2-40B4-BE49-F238E27FC236}">
                  <a16:creationId xmlns:a16="http://schemas.microsoft.com/office/drawing/2014/main" id="{00000000-0008-0000-0B00-0000D1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634" name="Shape 6243">
              <a:extLst>
                <a:ext uri="{FF2B5EF4-FFF2-40B4-BE49-F238E27FC236}">
                  <a16:creationId xmlns:a16="http://schemas.microsoft.com/office/drawing/2014/main" id="{00000000-0008-0000-0B00-0000D21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635" name="Shape 6244">
                <a:extLst>
                  <a:ext uri="{FF2B5EF4-FFF2-40B4-BE49-F238E27FC236}">
                    <a16:creationId xmlns:a16="http://schemas.microsoft.com/office/drawing/2014/main" id="{00000000-0008-0000-0B00-0000D3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636" name="Shape 6245">
                <a:extLst>
                  <a:ext uri="{FF2B5EF4-FFF2-40B4-BE49-F238E27FC236}">
                    <a16:creationId xmlns:a16="http://schemas.microsoft.com/office/drawing/2014/main" id="{00000000-0008-0000-0B00-0000D41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637" name="Shape 6246">
                  <a:extLst>
                    <a:ext uri="{FF2B5EF4-FFF2-40B4-BE49-F238E27FC236}">
                      <a16:creationId xmlns:a16="http://schemas.microsoft.com/office/drawing/2014/main" id="{00000000-0008-0000-0B00-0000D5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638" name="Shape 6247">
                  <a:extLst>
                    <a:ext uri="{FF2B5EF4-FFF2-40B4-BE49-F238E27FC236}">
                      <a16:creationId xmlns:a16="http://schemas.microsoft.com/office/drawing/2014/main" id="{00000000-0008-0000-0B00-0000D6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39" name="Shape 6248">
                  <a:extLst>
                    <a:ext uri="{FF2B5EF4-FFF2-40B4-BE49-F238E27FC236}">
                      <a16:creationId xmlns:a16="http://schemas.microsoft.com/office/drawing/2014/main" id="{00000000-0008-0000-0B00-0000D7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40" name="Shape 6249">
                  <a:extLst>
                    <a:ext uri="{FF2B5EF4-FFF2-40B4-BE49-F238E27FC236}">
                      <a16:creationId xmlns:a16="http://schemas.microsoft.com/office/drawing/2014/main" id="{00000000-0008-0000-0B00-0000D8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41" name="Shape 6250">
                  <a:extLst>
                    <a:ext uri="{FF2B5EF4-FFF2-40B4-BE49-F238E27FC236}">
                      <a16:creationId xmlns:a16="http://schemas.microsoft.com/office/drawing/2014/main" id="{00000000-0008-0000-0B00-0000D9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42" name="Shape 6251">
                  <a:extLst>
                    <a:ext uri="{FF2B5EF4-FFF2-40B4-BE49-F238E27FC236}">
                      <a16:creationId xmlns:a16="http://schemas.microsoft.com/office/drawing/2014/main" id="{00000000-0008-0000-0B00-0000DA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43" name="Shape 6252">
                  <a:extLst>
                    <a:ext uri="{FF2B5EF4-FFF2-40B4-BE49-F238E27FC236}">
                      <a16:creationId xmlns:a16="http://schemas.microsoft.com/office/drawing/2014/main" id="{00000000-0008-0000-0B00-0000DB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644" name="Shape 2">
          <a:extLst>
            <a:ext uri="{FF2B5EF4-FFF2-40B4-BE49-F238E27FC236}">
              <a16:creationId xmlns:a16="http://schemas.microsoft.com/office/drawing/2014/main" id="{00000000-0008-0000-0B00-0000DC1D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7645" name="Shape 6253">
            <a:extLst>
              <a:ext uri="{FF2B5EF4-FFF2-40B4-BE49-F238E27FC236}">
                <a16:creationId xmlns:a16="http://schemas.microsoft.com/office/drawing/2014/main" id="{00000000-0008-0000-0B00-0000DD1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646" name="Shape 6">
              <a:extLst>
                <a:ext uri="{FF2B5EF4-FFF2-40B4-BE49-F238E27FC236}">
                  <a16:creationId xmlns:a16="http://schemas.microsoft.com/office/drawing/2014/main" id="{00000000-0008-0000-0B00-0000DE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647" name="Shape 6254">
              <a:extLst>
                <a:ext uri="{FF2B5EF4-FFF2-40B4-BE49-F238E27FC236}">
                  <a16:creationId xmlns:a16="http://schemas.microsoft.com/office/drawing/2014/main" id="{00000000-0008-0000-0B00-0000DF1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648" name="Shape 6255">
                <a:extLst>
                  <a:ext uri="{FF2B5EF4-FFF2-40B4-BE49-F238E27FC236}">
                    <a16:creationId xmlns:a16="http://schemas.microsoft.com/office/drawing/2014/main" id="{00000000-0008-0000-0B00-0000E0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649" name="Shape 6256">
                <a:extLst>
                  <a:ext uri="{FF2B5EF4-FFF2-40B4-BE49-F238E27FC236}">
                    <a16:creationId xmlns:a16="http://schemas.microsoft.com/office/drawing/2014/main" id="{00000000-0008-0000-0B00-0000E11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650" name="Shape 6257">
                  <a:extLst>
                    <a:ext uri="{FF2B5EF4-FFF2-40B4-BE49-F238E27FC236}">
                      <a16:creationId xmlns:a16="http://schemas.microsoft.com/office/drawing/2014/main" id="{00000000-0008-0000-0B00-0000E2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651" name="Shape 6258">
                  <a:extLst>
                    <a:ext uri="{FF2B5EF4-FFF2-40B4-BE49-F238E27FC236}">
                      <a16:creationId xmlns:a16="http://schemas.microsoft.com/office/drawing/2014/main" id="{00000000-0008-0000-0B00-0000E3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52" name="Shape 6259">
                  <a:extLst>
                    <a:ext uri="{FF2B5EF4-FFF2-40B4-BE49-F238E27FC236}">
                      <a16:creationId xmlns:a16="http://schemas.microsoft.com/office/drawing/2014/main" id="{00000000-0008-0000-0B00-0000E4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53" name="Shape 6260">
                  <a:extLst>
                    <a:ext uri="{FF2B5EF4-FFF2-40B4-BE49-F238E27FC236}">
                      <a16:creationId xmlns:a16="http://schemas.microsoft.com/office/drawing/2014/main" id="{00000000-0008-0000-0B00-0000E5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54" name="Shape 6261">
                  <a:extLst>
                    <a:ext uri="{FF2B5EF4-FFF2-40B4-BE49-F238E27FC236}">
                      <a16:creationId xmlns:a16="http://schemas.microsoft.com/office/drawing/2014/main" id="{00000000-0008-0000-0B00-0000E6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55" name="Shape 6262">
                  <a:extLst>
                    <a:ext uri="{FF2B5EF4-FFF2-40B4-BE49-F238E27FC236}">
                      <a16:creationId xmlns:a16="http://schemas.microsoft.com/office/drawing/2014/main" id="{00000000-0008-0000-0B00-0000E7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56" name="Shape 6263">
                  <a:extLst>
                    <a:ext uri="{FF2B5EF4-FFF2-40B4-BE49-F238E27FC236}">
                      <a16:creationId xmlns:a16="http://schemas.microsoft.com/office/drawing/2014/main" id="{00000000-0008-0000-0B00-0000E8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657" name="Shape 2">
          <a:extLst>
            <a:ext uri="{FF2B5EF4-FFF2-40B4-BE49-F238E27FC236}">
              <a16:creationId xmlns:a16="http://schemas.microsoft.com/office/drawing/2014/main" id="{00000000-0008-0000-0B00-0000E91D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7658" name="Shape 6264">
            <a:extLst>
              <a:ext uri="{FF2B5EF4-FFF2-40B4-BE49-F238E27FC236}">
                <a16:creationId xmlns:a16="http://schemas.microsoft.com/office/drawing/2014/main" id="{00000000-0008-0000-0B00-0000EA1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659" name="Shape 6">
              <a:extLst>
                <a:ext uri="{FF2B5EF4-FFF2-40B4-BE49-F238E27FC236}">
                  <a16:creationId xmlns:a16="http://schemas.microsoft.com/office/drawing/2014/main" id="{00000000-0008-0000-0B00-0000EB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660" name="Shape 6265">
              <a:extLst>
                <a:ext uri="{FF2B5EF4-FFF2-40B4-BE49-F238E27FC236}">
                  <a16:creationId xmlns:a16="http://schemas.microsoft.com/office/drawing/2014/main" id="{00000000-0008-0000-0B00-0000EC1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661" name="Shape 6266">
                <a:extLst>
                  <a:ext uri="{FF2B5EF4-FFF2-40B4-BE49-F238E27FC236}">
                    <a16:creationId xmlns:a16="http://schemas.microsoft.com/office/drawing/2014/main" id="{00000000-0008-0000-0B00-0000ED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662" name="Shape 6267">
                <a:extLst>
                  <a:ext uri="{FF2B5EF4-FFF2-40B4-BE49-F238E27FC236}">
                    <a16:creationId xmlns:a16="http://schemas.microsoft.com/office/drawing/2014/main" id="{00000000-0008-0000-0B00-0000EE1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663" name="Shape 6268">
                  <a:extLst>
                    <a:ext uri="{FF2B5EF4-FFF2-40B4-BE49-F238E27FC236}">
                      <a16:creationId xmlns:a16="http://schemas.microsoft.com/office/drawing/2014/main" id="{00000000-0008-0000-0B00-0000EF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664" name="Shape 6269">
                  <a:extLst>
                    <a:ext uri="{FF2B5EF4-FFF2-40B4-BE49-F238E27FC236}">
                      <a16:creationId xmlns:a16="http://schemas.microsoft.com/office/drawing/2014/main" id="{00000000-0008-0000-0B00-0000F0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65" name="Shape 6270">
                  <a:extLst>
                    <a:ext uri="{FF2B5EF4-FFF2-40B4-BE49-F238E27FC236}">
                      <a16:creationId xmlns:a16="http://schemas.microsoft.com/office/drawing/2014/main" id="{00000000-0008-0000-0B00-0000F1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66" name="Shape 6271">
                  <a:extLst>
                    <a:ext uri="{FF2B5EF4-FFF2-40B4-BE49-F238E27FC236}">
                      <a16:creationId xmlns:a16="http://schemas.microsoft.com/office/drawing/2014/main" id="{00000000-0008-0000-0B00-0000F2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67" name="Shape 6272">
                  <a:extLst>
                    <a:ext uri="{FF2B5EF4-FFF2-40B4-BE49-F238E27FC236}">
                      <a16:creationId xmlns:a16="http://schemas.microsoft.com/office/drawing/2014/main" id="{00000000-0008-0000-0B00-0000F3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68" name="Shape 6273">
                  <a:extLst>
                    <a:ext uri="{FF2B5EF4-FFF2-40B4-BE49-F238E27FC236}">
                      <a16:creationId xmlns:a16="http://schemas.microsoft.com/office/drawing/2014/main" id="{00000000-0008-0000-0B00-0000F4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69" name="Shape 6274">
                  <a:extLst>
                    <a:ext uri="{FF2B5EF4-FFF2-40B4-BE49-F238E27FC236}">
                      <a16:creationId xmlns:a16="http://schemas.microsoft.com/office/drawing/2014/main" id="{00000000-0008-0000-0B00-0000F5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670" name="Shape 2">
          <a:extLst>
            <a:ext uri="{FF2B5EF4-FFF2-40B4-BE49-F238E27FC236}">
              <a16:creationId xmlns:a16="http://schemas.microsoft.com/office/drawing/2014/main" id="{00000000-0008-0000-0B00-0000F61D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7671" name="Shape 6275">
            <a:extLst>
              <a:ext uri="{FF2B5EF4-FFF2-40B4-BE49-F238E27FC236}">
                <a16:creationId xmlns:a16="http://schemas.microsoft.com/office/drawing/2014/main" id="{00000000-0008-0000-0B00-0000F71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672" name="Shape 6">
              <a:extLst>
                <a:ext uri="{FF2B5EF4-FFF2-40B4-BE49-F238E27FC236}">
                  <a16:creationId xmlns:a16="http://schemas.microsoft.com/office/drawing/2014/main" id="{00000000-0008-0000-0B00-0000F8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673" name="Shape 6276">
              <a:extLst>
                <a:ext uri="{FF2B5EF4-FFF2-40B4-BE49-F238E27FC236}">
                  <a16:creationId xmlns:a16="http://schemas.microsoft.com/office/drawing/2014/main" id="{00000000-0008-0000-0B00-0000F91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674" name="Shape 6277">
                <a:extLst>
                  <a:ext uri="{FF2B5EF4-FFF2-40B4-BE49-F238E27FC236}">
                    <a16:creationId xmlns:a16="http://schemas.microsoft.com/office/drawing/2014/main" id="{00000000-0008-0000-0B00-0000FA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675" name="Shape 6278">
                <a:extLst>
                  <a:ext uri="{FF2B5EF4-FFF2-40B4-BE49-F238E27FC236}">
                    <a16:creationId xmlns:a16="http://schemas.microsoft.com/office/drawing/2014/main" id="{00000000-0008-0000-0B00-0000FB1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676" name="Shape 6279">
                  <a:extLst>
                    <a:ext uri="{FF2B5EF4-FFF2-40B4-BE49-F238E27FC236}">
                      <a16:creationId xmlns:a16="http://schemas.microsoft.com/office/drawing/2014/main" id="{00000000-0008-0000-0B00-0000FC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677" name="Shape 6280">
                  <a:extLst>
                    <a:ext uri="{FF2B5EF4-FFF2-40B4-BE49-F238E27FC236}">
                      <a16:creationId xmlns:a16="http://schemas.microsoft.com/office/drawing/2014/main" id="{00000000-0008-0000-0B00-0000FD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78" name="Shape 6281">
                  <a:extLst>
                    <a:ext uri="{FF2B5EF4-FFF2-40B4-BE49-F238E27FC236}">
                      <a16:creationId xmlns:a16="http://schemas.microsoft.com/office/drawing/2014/main" id="{00000000-0008-0000-0B00-0000FE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79" name="Shape 6282">
                  <a:extLst>
                    <a:ext uri="{FF2B5EF4-FFF2-40B4-BE49-F238E27FC236}">
                      <a16:creationId xmlns:a16="http://schemas.microsoft.com/office/drawing/2014/main" id="{00000000-0008-0000-0B00-0000FF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80" name="Shape 6283">
                  <a:extLst>
                    <a:ext uri="{FF2B5EF4-FFF2-40B4-BE49-F238E27FC236}">
                      <a16:creationId xmlns:a16="http://schemas.microsoft.com/office/drawing/2014/main" id="{00000000-0008-0000-0B00-000000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81" name="Shape 6284">
                  <a:extLst>
                    <a:ext uri="{FF2B5EF4-FFF2-40B4-BE49-F238E27FC236}">
                      <a16:creationId xmlns:a16="http://schemas.microsoft.com/office/drawing/2014/main" id="{00000000-0008-0000-0B00-000001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82" name="Shape 6285">
                  <a:extLst>
                    <a:ext uri="{FF2B5EF4-FFF2-40B4-BE49-F238E27FC236}">
                      <a16:creationId xmlns:a16="http://schemas.microsoft.com/office/drawing/2014/main" id="{00000000-0008-0000-0B00-000002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683" name="Shape 2">
          <a:extLst>
            <a:ext uri="{FF2B5EF4-FFF2-40B4-BE49-F238E27FC236}">
              <a16:creationId xmlns:a16="http://schemas.microsoft.com/office/drawing/2014/main" id="{00000000-0008-0000-0B00-0000031E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7684" name="Shape 6286">
            <a:extLst>
              <a:ext uri="{FF2B5EF4-FFF2-40B4-BE49-F238E27FC236}">
                <a16:creationId xmlns:a16="http://schemas.microsoft.com/office/drawing/2014/main" id="{00000000-0008-0000-0B00-0000041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685" name="Shape 6">
              <a:extLst>
                <a:ext uri="{FF2B5EF4-FFF2-40B4-BE49-F238E27FC236}">
                  <a16:creationId xmlns:a16="http://schemas.microsoft.com/office/drawing/2014/main" id="{00000000-0008-0000-0B00-000005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686" name="Shape 6287">
              <a:extLst>
                <a:ext uri="{FF2B5EF4-FFF2-40B4-BE49-F238E27FC236}">
                  <a16:creationId xmlns:a16="http://schemas.microsoft.com/office/drawing/2014/main" id="{00000000-0008-0000-0B00-0000061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687" name="Shape 6288">
                <a:extLst>
                  <a:ext uri="{FF2B5EF4-FFF2-40B4-BE49-F238E27FC236}">
                    <a16:creationId xmlns:a16="http://schemas.microsoft.com/office/drawing/2014/main" id="{00000000-0008-0000-0B00-000007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688" name="Shape 6289">
                <a:extLst>
                  <a:ext uri="{FF2B5EF4-FFF2-40B4-BE49-F238E27FC236}">
                    <a16:creationId xmlns:a16="http://schemas.microsoft.com/office/drawing/2014/main" id="{00000000-0008-0000-0B00-0000081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689" name="Shape 6290">
                  <a:extLst>
                    <a:ext uri="{FF2B5EF4-FFF2-40B4-BE49-F238E27FC236}">
                      <a16:creationId xmlns:a16="http://schemas.microsoft.com/office/drawing/2014/main" id="{00000000-0008-0000-0B00-000009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690" name="Shape 6291">
                  <a:extLst>
                    <a:ext uri="{FF2B5EF4-FFF2-40B4-BE49-F238E27FC236}">
                      <a16:creationId xmlns:a16="http://schemas.microsoft.com/office/drawing/2014/main" id="{00000000-0008-0000-0B00-00000A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91" name="Shape 6292">
                  <a:extLst>
                    <a:ext uri="{FF2B5EF4-FFF2-40B4-BE49-F238E27FC236}">
                      <a16:creationId xmlns:a16="http://schemas.microsoft.com/office/drawing/2014/main" id="{00000000-0008-0000-0B00-00000B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92" name="Shape 6293">
                  <a:extLst>
                    <a:ext uri="{FF2B5EF4-FFF2-40B4-BE49-F238E27FC236}">
                      <a16:creationId xmlns:a16="http://schemas.microsoft.com/office/drawing/2014/main" id="{00000000-0008-0000-0B00-00000C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93" name="Shape 6294">
                  <a:extLst>
                    <a:ext uri="{FF2B5EF4-FFF2-40B4-BE49-F238E27FC236}">
                      <a16:creationId xmlns:a16="http://schemas.microsoft.com/office/drawing/2014/main" id="{00000000-0008-0000-0B00-00000D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94" name="Shape 6295">
                  <a:extLst>
                    <a:ext uri="{FF2B5EF4-FFF2-40B4-BE49-F238E27FC236}">
                      <a16:creationId xmlns:a16="http://schemas.microsoft.com/office/drawing/2014/main" id="{00000000-0008-0000-0B00-00000E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95" name="Shape 6296">
                  <a:extLst>
                    <a:ext uri="{FF2B5EF4-FFF2-40B4-BE49-F238E27FC236}">
                      <a16:creationId xmlns:a16="http://schemas.microsoft.com/office/drawing/2014/main" id="{00000000-0008-0000-0B00-00000F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696" name="Shape 2">
          <a:extLst>
            <a:ext uri="{FF2B5EF4-FFF2-40B4-BE49-F238E27FC236}">
              <a16:creationId xmlns:a16="http://schemas.microsoft.com/office/drawing/2014/main" id="{00000000-0008-0000-0B00-0000101E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7697" name="Shape 6297">
            <a:extLst>
              <a:ext uri="{FF2B5EF4-FFF2-40B4-BE49-F238E27FC236}">
                <a16:creationId xmlns:a16="http://schemas.microsoft.com/office/drawing/2014/main" id="{00000000-0008-0000-0B00-0000111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698" name="Shape 6">
              <a:extLst>
                <a:ext uri="{FF2B5EF4-FFF2-40B4-BE49-F238E27FC236}">
                  <a16:creationId xmlns:a16="http://schemas.microsoft.com/office/drawing/2014/main" id="{00000000-0008-0000-0B00-000012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699" name="Shape 6298">
              <a:extLst>
                <a:ext uri="{FF2B5EF4-FFF2-40B4-BE49-F238E27FC236}">
                  <a16:creationId xmlns:a16="http://schemas.microsoft.com/office/drawing/2014/main" id="{00000000-0008-0000-0B00-0000131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700" name="Shape 6299">
                <a:extLst>
                  <a:ext uri="{FF2B5EF4-FFF2-40B4-BE49-F238E27FC236}">
                    <a16:creationId xmlns:a16="http://schemas.microsoft.com/office/drawing/2014/main" id="{00000000-0008-0000-0B00-000014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701" name="Shape 6300">
                <a:extLst>
                  <a:ext uri="{FF2B5EF4-FFF2-40B4-BE49-F238E27FC236}">
                    <a16:creationId xmlns:a16="http://schemas.microsoft.com/office/drawing/2014/main" id="{00000000-0008-0000-0B00-0000151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702" name="Shape 6301">
                  <a:extLst>
                    <a:ext uri="{FF2B5EF4-FFF2-40B4-BE49-F238E27FC236}">
                      <a16:creationId xmlns:a16="http://schemas.microsoft.com/office/drawing/2014/main" id="{00000000-0008-0000-0B00-000016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703" name="Shape 6302">
                  <a:extLst>
                    <a:ext uri="{FF2B5EF4-FFF2-40B4-BE49-F238E27FC236}">
                      <a16:creationId xmlns:a16="http://schemas.microsoft.com/office/drawing/2014/main" id="{00000000-0008-0000-0B00-000017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04" name="Shape 6303">
                  <a:extLst>
                    <a:ext uri="{FF2B5EF4-FFF2-40B4-BE49-F238E27FC236}">
                      <a16:creationId xmlns:a16="http://schemas.microsoft.com/office/drawing/2014/main" id="{00000000-0008-0000-0B00-000018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05" name="Shape 6304">
                  <a:extLst>
                    <a:ext uri="{FF2B5EF4-FFF2-40B4-BE49-F238E27FC236}">
                      <a16:creationId xmlns:a16="http://schemas.microsoft.com/office/drawing/2014/main" id="{00000000-0008-0000-0B00-000019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06" name="Shape 6305">
                  <a:extLst>
                    <a:ext uri="{FF2B5EF4-FFF2-40B4-BE49-F238E27FC236}">
                      <a16:creationId xmlns:a16="http://schemas.microsoft.com/office/drawing/2014/main" id="{00000000-0008-0000-0B00-00001A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07" name="Shape 6306">
                  <a:extLst>
                    <a:ext uri="{FF2B5EF4-FFF2-40B4-BE49-F238E27FC236}">
                      <a16:creationId xmlns:a16="http://schemas.microsoft.com/office/drawing/2014/main" id="{00000000-0008-0000-0B00-00001B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08" name="Shape 6307">
                  <a:extLst>
                    <a:ext uri="{FF2B5EF4-FFF2-40B4-BE49-F238E27FC236}">
                      <a16:creationId xmlns:a16="http://schemas.microsoft.com/office/drawing/2014/main" id="{00000000-0008-0000-0B00-00001C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709" name="Shape 2">
          <a:extLst>
            <a:ext uri="{FF2B5EF4-FFF2-40B4-BE49-F238E27FC236}">
              <a16:creationId xmlns:a16="http://schemas.microsoft.com/office/drawing/2014/main" id="{00000000-0008-0000-0B00-00001D1E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7710" name="Shape 6308">
            <a:extLst>
              <a:ext uri="{FF2B5EF4-FFF2-40B4-BE49-F238E27FC236}">
                <a16:creationId xmlns:a16="http://schemas.microsoft.com/office/drawing/2014/main" id="{00000000-0008-0000-0B00-00001E1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711" name="Shape 6">
              <a:extLst>
                <a:ext uri="{FF2B5EF4-FFF2-40B4-BE49-F238E27FC236}">
                  <a16:creationId xmlns:a16="http://schemas.microsoft.com/office/drawing/2014/main" id="{00000000-0008-0000-0B00-00001F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712" name="Shape 6309">
              <a:extLst>
                <a:ext uri="{FF2B5EF4-FFF2-40B4-BE49-F238E27FC236}">
                  <a16:creationId xmlns:a16="http://schemas.microsoft.com/office/drawing/2014/main" id="{00000000-0008-0000-0B00-0000201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713" name="Shape 6310">
                <a:extLst>
                  <a:ext uri="{FF2B5EF4-FFF2-40B4-BE49-F238E27FC236}">
                    <a16:creationId xmlns:a16="http://schemas.microsoft.com/office/drawing/2014/main" id="{00000000-0008-0000-0B00-000021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714" name="Shape 6311">
                <a:extLst>
                  <a:ext uri="{FF2B5EF4-FFF2-40B4-BE49-F238E27FC236}">
                    <a16:creationId xmlns:a16="http://schemas.microsoft.com/office/drawing/2014/main" id="{00000000-0008-0000-0B00-0000221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715" name="Shape 6312">
                  <a:extLst>
                    <a:ext uri="{FF2B5EF4-FFF2-40B4-BE49-F238E27FC236}">
                      <a16:creationId xmlns:a16="http://schemas.microsoft.com/office/drawing/2014/main" id="{00000000-0008-0000-0B00-000023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716" name="Shape 6313">
                  <a:extLst>
                    <a:ext uri="{FF2B5EF4-FFF2-40B4-BE49-F238E27FC236}">
                      <a16:creationId xmlns:a16="http://schemas.microsoft.com/office/drawing/2014/main" id="{00000000-0008-0000-0B00-000024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17" name="Shape 6314">
                  <a:extLst>
                    <a:ext uri="{FF2B5EF4-FFF2-40B4-BE49-F238E27FC236}">
                      <a16:creationId xmlns:a16="http://schemas.microsoft.com/office/drawing/2014/main" id="{00000000-0008-0000-0B00-000025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18" name="Shape 6315">
                  <a:extLst>
                    <a:ext uri="{FF2B5EF4-FFF2-40B4-BE49-F238E27FC236}">
                      <a16:creationId xmlns:a16="http://schemas.microsoft.com/office/drawing/2014/main" id="{00000000-0008-0000-0B00-000026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19" name="Shape 6316">
                  <a:extLst>
                    <a:ext uri="{FF2B5EF4-FFF2-40B4-BE49-F238E27FC236}">
                      <a16:creationId xmlns:a16="http://schemas.microsoft.com/office/drawing/2014/main" id="{00000000-0008-0000-0B00-000027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20" name="Shape 6317">
                  <a:extLst>
                    <a:ext uri="{FF2B5EF4-FFF2-40B4-BE49-F238E27FC236}">
                      <a16:creationId xmlns:a16="http://schemas.microsoft.com/office/drawing/2014/main" id="{00000000-0008-0000-0B00-000028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21" name="Shape 6318">
                  <a:extLst>
                    <a:ext uri="{FF2B5EF4-FFF2-40B4-BE49-F238E27FC236}">
                      <a16:creationId xmlns:a16="http://schemas.microsoft.com/office/drawing/2014/main" id="{00000000-0008-0000-0B00-000029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722" name="Shape 2">
          <a:extLst>
            <a:ext uri="{FF2B5EF4-FFF2-40B4-BE49-F238E27FC236}">
              <a16:creationId xmlns:a16="http://schemas.microsoft.com/office/drawing/2014/main" id="{00000000-0008-0000-0B00-00002A1E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7723" name="Shape 6319">
            <a:extLst>
              <a:ext uri="{FF2B5EF4-FFF2-40B4-BE49-F238E27FC236}">
                <a16:creationId xmlns:a16="http://schemas.microsoft.com/office/drawing/2014/main" id="{00000000-0008-0000-0B00-00002B1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724" name="Shape 6">
              <a:extLst>
                <a:ext uri="{FF2B5EF4-FFF2-40B4-BE49-F238E27FC236}">
                  <a16:creationId xmlns:a16="http://schemas.microsoft.com/office/drawing/2014/main" id="{00000000-0008-0000-0B00-00002C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725" name="Shape 6320">
              <a:extLst>
                <a:ext uri="{FF2B5EF4-FFF2-40B4-BE49-F238E27FC236}">
                  <a16:creationId xmlns:a16="http://schemas.microsoft.com/office/drawing/2014/main" id="{00000000-0008-0000-0B00-00002D1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726" name="Shape 6321">
                <a:extLst>
                  <a:ext uri="{FF2B5EF4-FFF2-40B4-BE49-F238E27FC236}">
                    <a16:creationId xmlns:a16="http://schemas.microsoft.com/office/drawing/2014/main" id="{00000000-0008-0000-0B00-00002E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727" name="Shape 6322">
                <a:extLst>
                  <a:ext uri="{FF2B5EF4-FFF2-40B4-BE49-F238E27FC236}">
                    <a16:creationId xmlns:a16="http://schemas.microsoft.com/office/drawing/2014/main" id="{00000000-0008-0000-0B00-00002F1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728" name="Shape 6323">
                  <a:extLst>
                    <a:ext uri="{FF2B5EF4-FFF2-40B4-BE49-F238E27FC236}">
                      <a16:creationId xmlns:a16="http://schemas.microsoft.com/office/drawing/2014/main" id="{00000000-0008-0000-0B00-000030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729" name="Shape 6324">
                  <a:extLst>
                    <a:ext uri="{FF2B5EF4-FFF2-40B4-BE49-F238E27FC236}">
                      <a16:creationId xmlns:a16="http://schemas.microsoft.com/office/drawing/2014/main" id="{00000000-0008-0000-0B00-000031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30" name="Shape 6325">
                  <a:extLst>
                    <a:ext uri="{FF2B5EF4-FFF2-40B4-BE49-F238E27FC236}">
                      <a16:creationId xmlns:a16="http://schemas.microsoft.com/office/drawing/2014/main" id="{00000000-0008-0000-0B00-000032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31" name="Shape 6326">
                  <a:extLst>
                    <a:ext uri="{FF2B5EF4-FFF2-40B4-BE49-F238E27FC236}">
                      <a16:creationId xmlns:a16="http://schemas.microsoft.com/office/drawing/2014/main" id="{00000000-0008-0000-0B00-000033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32" name="Shape 6327">
                  <a:extLst>
                    <a:ext uri="{FF2B5EF4-FFF2-40B4-BE49-F238E27FC236}">
                      <a16:creationId xmlns:a16="http://schemas.microsoft.com/office/drawing/2014/main" id="{00000000-0008-0000-0B00-000034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33" name="Shape 6328">
                  <a:extLst>
                    <a:ext uri="{FF2B5EF4-FFF2-40B4-BE49-F238E27FC236}">
                      <a16:creationId xmlns:a16="http://schemas.microsoft.com/office/drawing/2014/main" id="{00000000-0008-0000-0B00-000035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34" name="Shape 6329">
                  <a:extLst>
                    <a:ext uri="{FF2B5EF4-FFF2-40B4-BE49-F238E27FC236}">
                      <a16:creationId xmlns:a16="http://schemas.microsoft.com/office/drawing/2014/main" id="{00000000-0008-0000-0B00-000036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735" name="Shape 2">
          <a:extLst>
            <a:ext uri="{FF2B5EF4-FFF2-40B4-BE49-F238E27FC236}">
              <a16:creationId xmlns:a16="http://schemas.microsoft.com/office/drawing/2014/main" id="{00000000-0008-0000-0B00-0000371E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7736" name="Shape 6330">
            <a:extLst>
              <a:ext uri="{FF2B5EF4-FFF2-40B4-BE49-F238E27FC236}">
                <a16:creationId xmlns:a16="http://schemas.microsoft.com/office/drawing/2014/main" id="{00000000-0008-0000-0B00-0000381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737" name="Shape 6">
              <a:extLst>
                <a:ext uri="{FF2B5EF4-FFF2-40B4-BE49-F238E27FC236}">
                  <a16:creationId xmlns:a16="http://schemas.microsoft.com/office/drawing/2014/main" id="{00000000-0008-0000-0B00-000039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738" name="Shape 6331">
              <a:extLst>
                <a:ext uri="{FF2B5EF4-FFF2-40B4-BE49-F238E27FC236}">
                  <a16:creationId xmlns:a16="http://schemas.microsoft.com/office/drawing/2014/main" id="{00000000-0008-0000-0B00-00003A1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739" name="Shape 6332">
                <a:extLst>
                  <a:ext uri="{FF2B5EF4-FFF2-40B4-BE49-F238E27FC236}">
                    <a16:creationId xmlns:a16="http://schemas.microsoft.com/office/drawing/2014/main" id="{00000000-0008-0000-0B00-00003B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740" name="Shape 6333">
                <a:extLst>
                  <a:ext uri="{FF2B5EF4-FFF2-40B4-BE49-F238E27FC236}">
                    <a16:creationId xmlns:a16="http://schemas.microsoft.com/office/drawing/2014/main" id="{00000000-0008-0000-0B00-00003C1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7741" name="Shape 6334">
                  <a:extLst>
                    <a:ext uri="{FF2B5EF4-FFF2-40B4-BE49-F238E27FC236}">
                      <a16:creationId xmlns:a16="http://schemas.microsoft.com/office/drawing/2014/main" id="{00000000-0008-0000-0B00-00003D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742" name="Shape 6335">
                  <a:extLst>
                    <a:ext uri="{FF2B5EF4-FFF2-40B4-BE49-F238E27FC236}">
                      <a16:creationId xmlns:a16="http://schemas.microsoft.com/office/drawing/2014/main" id="{00000000-0008-0000-0B00-00003E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43" name="Shape 6336">
                  <a:extLst>
                    <a:ext uri="{FF2B5EF4-FFF2-40B4-BE49-F238E27FC236}">
                      <a16:creationId xmlns:a16="http://schemas.microsoft.com/office/drawing/2014/main" id="{00000000-0008-0000-0B00-00003F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44" name="Shape 6337">
                  <a:extLst>
                    <a:ext uri="{FF2B5EF4-FFF2-40B4-BE49-F238E27FC236}">
                      <a16:creationId xmlns:a16="http://schemas.microsoft.com/office/drawing/2014/main" id="{00000000-0008-0000-0B00-000040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45" name="Shape 6338">
                  <a:extLst>
                    <a:ext uri="{FF2B5EF4-FFF2-40B4-BE49-F238E27FC236}">
                      <a16:creationId xmlns:a16="http://schemas.microsoft.com/office/drawing/2014/main" id="{00000000-0008-0000-0B00-000041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46" name="Shape 6339">
                  <a:extLst>
                    <a:ext uri="{FF2B5EF4-FFF2-40B4-BE49-F238E27FC236}">
                      <a16:creationId xmlns:a16="http://schemas.microsoft.com/office/drawing/2014/main" id="{00000000-0008-0000-0B00-000042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47" name="Shape 6340">
                  <a:extLst>
                    <a:ext uri="{FF2B5EF4-FFF2-40B4-BE49-F238E27FC236}">
                      <a16:creationId xmlns:a16="http://schemas.microsoft.com/office/drawing/2014/main" id="{00000000-0008-0000-0B00-000043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133350</xdr:rowOff>
    </xdr:from>
    <xdr:ext cx="0" cy="161925"/>
    <xdr:grpSp>
      <xdr:nvGrpSpPr>
        <xdr:cNvPr id="7748" name="Shape 2">
          <a:extLst>
            <a:ext uri="{FF2B5EF4-FFF2-40B4-BE49-F238E27FC236}">
              <a16:creationId xmlns:a16="http://schemas.microsoft.com/office/drawing/2014/main" id="{00000000-0008-0000-0B00-0000441E0000}"/>
            </a:ext>
          </a:extLst>
        </xdr:cNvPr>
        <xdr:cNvGrpSpPr/>
      </xdr:nvGrpSpPr>
      <xdr:grpSpPr>
        <a:xfrm>
          <a:off x="2466975" y="20774025"/>
          <a:ext cx="0" cy="161925"/>
          <a:chOff x="5346000" y="3699038"/>
          <a:chExt cx="0" cy="161925"/>
        </a:xfrm>
      </xdr:grpSpPr>
      <xdr:grpSp>
        <xdr:nvGrpSpPr>
          <xdr:cNvPr id="7749" name="Shape 6341">
            <a:extLst>
              <a:ext uri="{FF2B5EF4-FFF2-40B4-BE49-F238E27FC236}">
                <a16:creationId xmlns:a16="http://schemas.microsoft.com/office/drawing/2014/main" id="{00000000-0008-0000-0B00-0000451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750" name="Shape 6">
              <a:extLst>
                <a:ext uri="{FF2B5EF4-FFF2-40B4-BE49-F238E27FC236}">
                  <a16:creationId xmlns:a16="http://schemas.microsoft.com/office/drawing/2014/main" id="{00000000-0008-0000-0B00-000046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751" name="Shape 6342">
              <a:extLst>
                <a:ext uri="{FF2B5EF4-FFF2-40B4-BE49-F238E27FC236}">
                  <a16:creationId xmlns:a16="http://schemas.microsoft.com/office/drawing/2014/main" id="{00000000-0008-0000-0B00-0000471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752" name="Shape 6343">
                <a:extLst>
                  <a:ext uri="{FF2B5EF4-FFF2-40B4-BE49-F238E27FC236}">
                    <a16:creationId xmlns:a16="http://schemas.microsoft.com/office/drawing/2014/main" id="{00000000-0008-0000-0B00-000048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753" name="Shape 6344">
                <a:extLst>
                  <a:ext uri="{FF2B5EF4-FFF2-40B4-BE49-F238E27FC236}">
                    <a16:creationId xmlns:a16="http://schemas.microsoft.com/office/drawing/2014/main" id="{00000000-0008-0000-0B00-0000491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7754" name="Shape 6345">
                  <a:extLst>
                    <a:ext uri="{FF2B5EF4-FFF2-40B4-BE49-F238E27FC236}">
                      <a16:creationId xmlns:a16="http://schemas.microsoft.com/office/drawing/2014/main" id="{00000000-0008-0000-0B00-00004A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755" name="Shape 6346">
                  <a:extLst>
                    <a:ext uri="{FF2B5EF4-FFF2-40B4-BE49-F238E27FC236}">
                      <a16:creationId xmlns:a16="http://schemas.microsoft.com/office/drawing/2014/main" id="{00000000-0008-0000-0B00-00004B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56" name="Shape 6347">
                  <a:extLst>
                    <a:ext uri="{FF2B5EF4-FFF2-40B4-BE49-F238E27FC236}">
                      <a16:creationId xmlns:a16="http://schemas.microsoft.com/office/drawing/2014/main" id="{00000000-0008-0000-0B00-00004C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57" name="Shape 6348">
                  <a:extLst>
                    <a:ext uri="{FF2B5EF4-FFF2-40B4-BE49-F238E27FC236}">
                      <a16:creationId xmlns:a16="http://schemas.microsoft.com/office/drawing/2014/main" id="{00000000-0008-0000-0B00-00004D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58" name="Shape 6349">
                  <a:extLst>
                    <a:ext uri="{FF2B5EF4-FFF2-40B4-BE49-F238E27FC236}">
                      <a16:creationId xmlns:a16="http://schemas.microsoft.com/office/drawing/2014/main" id="{00000000-0008-0000-0B00-00004E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59" name="Shape 6350">
                  <a:extLst>
                    <a:ext uri="{FF2B5EF4-FFF2-40B4-BE49-F238E27FC236}">
                      <a16:creationId xmlns:a16="http://schemas.microsoft.com/office/drawing/2014/main" id="{00000000-0008-0000-0B00-00004F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60" name="Shape 6351">
                  <a:extLst>
                    <a:ext uri="{FF2B5EF4-FFF2-40B4-BE49-F238E27FC236}">
                      <a16:creationId xmlns:a16="http://schemas.microsoft.com/office/drawing/2014/main" id="{00000000-0008-0000-0B00-000050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133350</xdr:rowOff>
    </xdr:from>
    <xdr:ext cx="0" cy="171450"/>
    <xdr:grpSp>
      <xdr:nvGrpSpPr>
        <xdr:cNvPr id="7761" name="Shape 2">
          <a:extLst>
            <a:ext uri="{FF2B5EF4-FFF2-40B4-BE49-F238E27FC236}">
              <a16:creationId xmlns:a16="http://schemas.microsoft.com/office/drawing/2014/main" id="{00000000-0008-0000-0B00-0000511E0000}"/>
            </a:ext>
          </a:extLst>
        </xdr:cNvPr>
        <xdr:cNvGrpSpPr/>
      </xdr:nvGrpSpPr>
      <xdr:grpSpPr>
        <a:xfrm>
          <a:off x="2466975" y="20774025"/>
          <a:ext cx="0" cy="171450"/>
          <a:chOff x="5346000" y="3694275"/>
          <a:chExt cx="0" cy="171450"/>
        </a:xfrm>
      </xdr:grpSpPr>
      <xdr:grpSp>
        <xdr:nvGrpSpPr>
          <xdr:cNvPr id="7762" name="Shape 6352">
            <a:extLst>
              <a:ext uri="{FF2B5EF4-FFF2-40B4-BE49-F238E27FC236}">
                <a16:creationId xmlns:a16="http://schemas.microsoft.com/office/drawing/2014/main" id="{00000000-0008-0000-0B00-0000521E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7763" name="Shape 6">
              <a:extLst>
                <a:ext uri="{FF2B5EF4-FFF2-40B4-BE49-F238E27FC236}">
                  <a16:creationId xmlns:a16="http://schemas.microsoft.com/office/drawing/2014/main" id="{00000000-0008-0000-0B00-0000531E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764" name="Shape 6353">
              <a:extLst>
                <a:ext uri="{FF2B5EF4-FFF2-40B4-BE49-F238E27FC236}">
                  <a16:creationId xmlns:a16="http://schemas.microsoft.com/office/drawing/2014/main" id="{00000000-0008-0000-0B00-0000541E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7765" name="Shape 6354">
                <a:extLst>
                  <a:ext uri="{FF2B5EF4-FFF2-40B4-BE49-F238E27FC236}">
                    <a16:creationId xmlns:a16="http://schemas.microsoft.com/office/drawing/2014/main" id="{00000000-0008-0000-0B00-0000551E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766" name="Shape 6355">
                <a:extLst>
                  <a:ext uri="{FF2B5EF4-FFF2-40B4-BE49-F238E27FC236}">
                    <a16:creationId xmlns:a16="http://schemas.microsoft.com/office/drawing/2014/main" id="{00000000-0008-0000-0B00-0000561E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7767" name="Shape 6356">
                  <a:extLst>
                    <a:ext uri="{FF2B5EF4-FFF2-40B4-BE49-F238E27FC236}">
                      <a16:creationId xmlns:a16="http://schemas.microsoft.com/office/drawing/2014/main" id="{00000000-0008-0000-0B00-000057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768" name="Shape 6357">
                  <a:extLst>
                    <a:ext uri="{FF2B5EF4-FFF2-40B4-BE49-F238E27FC236}">
                      <a16:creationId xmlns:a16="http://schemas.microsoft.com/office/drawing/2014/main" id="{00000000-0008-0000-0B00-0000581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69" name="Shape 6358">
                  <a:extLst>
                    <a:ext uri="{FF2B5EF4-FFF2-40B4-BE49-F238E27FC236}">
                      <a16:creationId xmlns:a16="http://schemas.microsoft.com/office/drawing/2014/main" id="{00000000-0008-0000-0B00-0000591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70" name="Shape 6359">
                  <a:extLst>
                    <a:ext uri="{FF2B5EF4-FFF2-40B4-BE49-F238E27FC236}">
                      <a16:creationId xmlns:a16="http://schemas.microsoft.com/office/drawing/2014/main" id="{00000000-0008-0000-0B00-00005A1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71" name="Shape 6360">
                  <a:extLst>
                    <a:ext uri="{FF2B5EF4-FFF2-40B4-BE49-F238E27FC236}">
                      <a16:creationId xmlns:a16="http://schemas.microsoft.com/office/drawing/2014/main" id="{00000000-0008-0000-0B00-00005B1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72" name="Shape 6361">
                  <a:extLst>
                    <a:ext uri="{FF2B5EF4-FFF2-40B4-BE49-F238E27FC236}">
                      <a16:creationId xmlns:a16="http://schemas.microsoft.com/office/drawing/2014/main" id="{00000000-0008-0000-0B00-00005C1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73" name="Shape 6362">
                  <a:extLst>
                    <a:ext uri="{FF2B5EF4-FFF2-40B4-BE49-F238E27FC236}">
                      <a16:creationId xmlns:a16="http://schemas.microsoft.com/office/drawing/2014/main" id="{00000000-0008-0000-0B00-00005D1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774" name="Shape 2">
          <a:extLst>
            <a:ext uri="{FF2B5EF4-FFF2-40B4-BE49-F238E27FC236}">
              <a16:creationId xmlns:a16="http://schemas.microsoft.com/office/drawing/2014/main" id="{00000000-0008-0000-0B00-00005E1E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7775" name="Shape 6363">
            <a:extLst>
              <a:ext uri="{FF2B5EF4-FFF2-40B4-BE49-F238E27FC236}">
                <a16:creationId xmlns:a16="http://schemas.microsoft.com/office/drawing/2014/main" id="{00000000-0008-0000-0B00-00005F1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776" name="Shape 6">
              <a:extLst>
                <a:ext uri="{FF2B5EF4-FFF2-40B4-BE49-F238E27FC236}">
                  <a16:creationId xmlns:a16="http://schemas.microsoft.com/office/drawing/2014/main" id="{00000000-0008-0000-0B00-000060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777" name="Shape 6364">
              <a:extLst>
                <a:ext uri="{FF2B5EF4-FFF2-40B4-BE49-F238E27FC236}">
                  <a16:creationId xmlns:a16="http://schemas.microsoft.com/office/drawing/2014/main" id="{00000000-0008-0000-0B00-0000611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778" name="Shape 6365">
                <a:extLst>
                  <a:ext uri="{FF2B5EF4-FFF2-40B4-BE49-F238E27FC236}">
                    <a16:creationId xmlns:a16="http://schemas.microsoft.com/office/drawing/2014/main" id="{00000000-0008-0000-0B00-000062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779" name="Shape 6366">
                <a:extLst>
                  <a:ext uri="{FF2B5EF4-FFF2-40B4-BE49-F238E27FC236}">
                    <a16:creationId xmlns:a16="http://schemas.microsoft.com/office/drawing/2014/main" id="{00000000-0008-0000-0B00-0000631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780" name="Shape 6367">
                  <a:extLst>
                    <a:ext uri="{FF2B5EF4-FFF2-40B4-BE49-F238E27FC236}">
                      <a16:creationId xmlns:a16="http://schemas.microsoft.com/office/drawing/2014/main" id="{00000000-0008-0000-0B00-000064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781" name="Shape 6368">
                  <a:extLst>
                    <a:ext uri="{FF2B5EF4-FFF2-40B4-BE49-F238E27FC236}">
                      <a16:creationId xmlns:a16="http://schemas.microsoft.com/office/drawing/2014/main" id="{00000000-0008-0000-0B00-000065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82" name="Shape 6369">
                  <a:extLst>
                    <a:ext uri="{FF2B5EF4-FFF2-40B4-BE49-F238E27FC236}">
                      <a16:creationId xmlns:a16="http://schemas.microsoft.com/office/drawing/2014/main" id="{00000000-0008-0000-0B00-000066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83" name="Shape 6370">
                  <a:extLst>
                    <a:ext uri="{FF2B5EF4-FFF2-40B4-BE49-F238E27FC236}">
                      <a16:creationId xmlns:a16="http://schemas.microsoft.com/office/drawing/2014/main" id="{00000000-0008-0000-0B00-000067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84" name="Shape 6371">
                  <a:extLst>
                    <a:ext uri="{FF2B5EF4-FFF2-40B4-BE49-F238E27FC236}">
                      <a16:creationId xmlns:a16="http://schemas.microsoft.com/office/drawing/2014/main" id="{00000000-0008-0000-0B00-000068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85" name="Shape 6372">
                  <a:extLst>
                    <a:ext uri="{FF2B5EF4-FFF2-40B4-BE49-F238E27FC236}">
                      <a16:creationId xmlns:a16="http://schemas.microsoft.com/office/drawing/2014/main" id="{00000000-0008-0000-0B00-000069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86" name="Shape 6373">
                  <a:extLst>
                    <a:ext uri="{FF2B5EF4-FFF2-40B4-BE49-F238E27FC236}">
                      <a16:creationId xmlns:a16="http://schemas.microsoft.com/office/drawing/2014/main" id="{00000000-0008-0000-0B00-00006A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787" name="Shape 2">
          <a:extLst>
            <a:ext uri="{FF2B5EF4-FFF2-40B4-BE49-F238E27FC236}">
              <a16:creationId xmlns:a16="http://schemas.microsoft.com/office/drawing/2014/main" id="{00000000-0008-0000-0B00-00006B1E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7788" name="Shape 6374">
            <a:extLst>
              <a:ext uri="{FF2B5EF4-FFF2-40B4-BE49-F238E27FC236}">
                <a16:creationId xmlns:a16="http://schemas.microsoft.com/office/drawing/2014/main" id="{00000000-0008-0000-0B00-00006C1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789" name="Shape 6">
              <a:extLst>
                <a:ext uri="{FF2B5EF4-FFF2-40B4-BE49-F238E27FC236}">
                  <a16:creationId xmlns:a16="http://schemas.microsoft.com/office/drawing/2014/main" id="{00000000-0008-0000-0B00-00006D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790" name="Shape 6375">
              <a:extLst>
                <a:ext uri="{FF2B5EF4-FFF2-40B4-BE49-F238E27FC236}">
                  <a16:creationId xmlns:a16="http://schemas.microsoft.com/office/drawing/2014/main" id="{00000000-0008-0000-0B00-00006E1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791" name="Shape 6376">
                <a:extLst>
                  <a:ext uri="{FF2B5EF4-FFF2-40B4-BE49-F238E27FC236}">
                    <a16:creationId xmlns:a16="http://schemas.microsoft.com/office/drawing/2014/main" id="{00000000-0008-0000-0B00-00006F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792" name="Shape 6377">
                <a:extLst>
                  <a:ext uri="{FF2B5EF4-FFF2-40B4-BE49-F238E27FC236}">
                    <a16:creationId xmlns:a16="http://schemas.microsoft.com/office/drawing/2014/main" id="{00000000-0008-0000-0B00-0000701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793" name="Shape 6378">
                  <a:extLst>
                    <a:ext uri="{FF2B5EF4-FFF2-40B4-BE49-F238E27FC236}">
                      <a16:creationId xmlns:a16="http://schemas.microsoft.com/office/drawing/2014/main" id="{00000000-0008-0000-0B00-000071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794" name="Shape 6379">
                  <a:extLst>
                    <a:ext uri="{FF2B5EF4-FFF2-40B4-BE49-F238E27FC236}">
                      <a16:creationId xmlns:a16="http://schemas.microsoft.com/office/drawing/2014/main" id="{00000000-0008-0000-0B00-000072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95" name="Shape 6380">
                  <a:extLst>
                    <a:ext uri="{FF2B5EF4-FFF2-40B4-BE49-F238E27FC236}">
                      <a16:creationId xmlns:a16="http://schemas.microsoft.com/office/drawing/2014/main" id="{00000000-0008-0000-0B00-000073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96" name="Shape 6381">
                  <a:extLst>
                    <a:ext uri="{FF2B5EF4-FFF2-40B4-BE49-F238E27FC236}">
                      <a16:creationId xmlns:a16="http://schemas.microsoft.com/office/drawing/2014/main" id="{00000000-0008-0000-0B00-000074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97" name="Shape 6382">
                  <a:extLst>
                    <a:ext uri="{FF2B5EF4-FFF2-40B4-BE49-F238E27FC236}">
                      <a16:creationId xmlns:a16="http://schemas.microsoft.com/office/drawing/2014/main" id="{00000000-0008-0000-0B00-000075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98" name="Shape 6383">
                  <a:extLst>
                    <a:ext uri="{FF2B5EF4-FFF2-40B4-BE49-F238E27FC236}">
                      <a16:creationId xmlns:a16="http://schemas.microsoft.com/office/drawing/2014/main" id="{00000000-0008-0000-0B00-000076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99" name="Shape 6384">
                  <a:extLst>
                    <a:ext uri="{FF2B5EF4-FFF2-40B4-BE49-F238E27FC236}">
                      <a16:creationId xmlns:a16="http://schemas.microsoft.com/office/drawing/2014/main" id="{00000000-0008-0000-0B00-000077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800" name="Shape 2">
          <a:extLst>
            <a:ext uri="{FF2B5EF4-FFF2-40B4-BE49-F238E27FC236}">
              <a16:creationId xmlns:a16="http://schemas.microsoft.com/office/drawing/2014/main" id="{00000000-0008-0000-0B00-0000781E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7801" name="Shape 6385">
            <a:extLst>
              <a:ext uri="{FF2B5EF4-FFF2-40B4-BE49-F238E27FC236}">
                <a16:creationId xmlns:a16="http://schemas.microsoft.com/office/drawing/2014/main" id="{00000000-0008-0000-0B00-0000791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802" name="Shape 6">
              <a:extLst>
                <a:ext uri="{FF2B5EF4-FFF2-40B4-BE49-F238E27FC236}">
                  <a16:creationId xmlns:a16="http://schemas.microsoft.com/office/drawing/2014/main" id="{00000000-0008-0000-0B00-00007A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03" name="Shape 6386">
              <a:extLst>
                <a:ext uri="{FF2B5EF4-FFF2-40B4-BE49-F238E27FC236}">
                  <a16:creationId xmlns:a16="http://schemas.microsoft.com/office/drawing/2014/main" id="{00000000-0008-0000-0B00-00007B1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804" name="Shape 6387">
                <a:extLst>
                  <a:ext uri="{FF2B5EF4-FFF2-40B4-BE49-F238E27FC236}">
                    <a16:creationId xmlns:a16="http://schemas.microsoft.com/office/drawing/2014/main" id="{00000000-0008-0000-0B00-00007C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05" name="Shape 6388">
                <a:extLst>
                  <a:ext uri="{FF2B5EF4-FFF2-40B4-BE49-F238E27FC236}">
                    <a16:creationId xmlns:a16="http://schemas.microsoft.com/office/drawing/2014/main" id="{00000000-0008-0000-0B00-00007D1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806" name="Shape 6389">
                  <a:extLst>
                    <a:ext uri="{FF2B5EF4-FFF2-40B4-BE49-F238E27FC236}">
                      <a16:creationId xmlns:a16="http://schemas.microsoft.com/office/drawing/2014/main" id="{00000000-0008-0000-0B00-00007E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807" name="Shape 6390">
                  <a:extLst>
                    <a:ext uri="{FF2B5EF4-FFF2-40B4-BE49-F238E27FC236}">
                      <a16:creationId xmlns:a16="http://schemas.microsoft.com/office/drawing/2014/main" id="{00000000-0008-0000-0B00-00007F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08" name="Shape 6391">
                  <a:extLst>
                    <a:ext uri="{FF2B5EF4-FFF2-40B4-BE49-F238E27FC236}">
                      <a16:creationId xmlns:a16="http://schemas.microsoft.com/office/drawing/2014/main" id="{00000000-0008-0000-0B00-000080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09" name="Shape 6392">
                  <a:extLst>
                    <a:ext uri="{FF2B5EF4-FFF2-40B4-BE49-F238E27FC236}">
                      <a16:creationId xmlns:a16="http://schemas.microsoft.com/office/drawing/2014/main" id="{00000000-0008-0000-0B00-000081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10" name="Shape 6393">
                  <a:extLst>
                    <a:ext uri="{FF2B5EF4-FFF2-40B4-BE49-F238E27FC236}">
                      <a16:creationId xmlns:a16="http://schemas.microsoft.com/office/drawing/2014/main" id="{00000000-0008-0000-0B00-000082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11" name="Shape 6394">
                  <a:extLst>
                    <a:ext uri="{FF2B5EF4-FFF2-40B4-BE49-F238E27FC236}">
                      <a16:creationId xmlns:a16="http://schemas.microsoft.com/office/drawing/2014/main" id="{00000000-0008-0000-0B00-000083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12" name="Shape 6395">
                  <a:extLst>
                    <a:ext uri="{FF2B5EF4-FFF2-40B4-BE49-F238E27FC236}">
                      <a16:creationId xmlns:a16="http://schemas.microsoft.com/office/drawing/2014/main" id="{00000000-0008-0000-0B00-000084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813" name="Shape 2">
          <a:extLst>
            <a:ext uri="{FF2B5EF4-FFF2-40B4-BE49-F238E27FC236}">
              <a16:creationId xmlns:a16="http://schemas.microsoft.com/office/drawing/2014/main" id="{00000000-0008-0000-0B00-0000851E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7814" name="Shape 6396">
            <a:extLst>
              <a:ext uri="{FF2B5EF4-FFF2-40B4-BE49-F238E27FC236}">
                <a16:creationId xmlns:a16="http://schemas.microsoft.com/office/drawing/2014/main" id="{00000000-0008-0000-0B00-0000861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815" name="Shape 6">
              <a:extLst>
                <a:ext uri="{FF2B5EF4-FFF2-40B4-BE49-F238E27FC236}">
                  <a16:creationId xmlns:a16="http://schemas.microsoft.com/office/drawing/2014/main" id="{00000000-0008-0000-0B00-000087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16" name="Shape 6397">
              <a:extLst>
                <a:ext uri="{FF2B5EF4-FFF2-40B4-BE49-F238E27FC236}">
                  <a16:creationId xmlns:a16="http://schemas.microsoft.com/office/drawing/2014/main" id="{00000000-0008-0000-0B00-0000881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817" name="Shape 6398">
                <a:extLst>
                  <a:ext uri="{FF2B5EF4-FFF2-40B4-BE49-F238E27FC236}">
                    <a16:creationId xmlns:a16="http://schemas.microsoft.com/office/drawing/2014/main" id="{00000000-0008-0000-0B00-000089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18" name="Shape 6399">
                <a:extLst>
                  <a:ext uri="{FF2B5EF4-FFF2-40B4-BE49-F238E27FC236}">
                    <a16:creationId xmlns:a16="http://schemas.microsoft.com/office/drawing/2014/main" id="{00000000-0008-0000-0B00-00008A1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819" name="Shape 6400">
                  <a:extLst>
                    <a:ext uri="{FF2B5EF4-FFF2-40B4-BE49-F238E27FC236}">
                      <a16:creationId xmlns:a16="http://schemas.microsoft.com/office/drawing/2014/main" id="{00000000-0008-0000-0B00-00008B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820" name="Shape 6401">
                  <a:extLst>
                    <a:ext uri="{FF2B5EF4-FFF2-40B4-BE49-F238E27FC236}">
                      <a16:creationId xmlns:a16="http://schemas.microsoft.com/office/drawing/2014/main" id="{00000000-0008-0000-0B00-00008C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21" name="Shape 6402">
                  <a:extLst>
                    <a:ext uri="{FF2B5EF4-FFF2-40B4-BE49-F238E27FC236}">
                      <a16:creationId xmlns:a16="http://schemas.microsoft.com/office/drawing/2014/main" id="{00000000-0008-0000-0B00-00008D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22" name="Shape 6403">
                  <a:extLst>
                    <a:ext uri="{FF2B5EF4-FFF2-40B4-BE49-F238E27FC236}">
                      <a16:creationId xmlns:a16="http://schemas.microsoft.com/office/drawing/2014/main" id="{00000000-0008-0000-0B00-00008E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23" name="Shape 6404">
                  <a:extLst>
                    <a:ext uri="{FF2B5EF4-FFF2-40B4-BE49-F238E27FC236}">
                      <a16:creationId xmlns:a16="http://schemas.microsoft.com/office/drawing/2014/main" id="{00000000-0008-0000-0B00-00008F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24" name="Shape 6405">
                  <a:extLst>
                    <a:ext uri="{FF2B5EF4-FFF2-40B4-BE49-F238E27FC236}">
                      <a16:creationId xmlns:a16="http://schemas.microsoft.com/office/drawing/2014/main" id="{00000000-0008-0000-0B00-000090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25" name="Shape 6406">
                  <a:extLst>
                    <a:ext uri="{FF2B5EF4-FFF2-40B4-BE49-F238E27FC236}">
                      <a16:creationId xmlns:a16="http://schemas.microsoft.com/office/drawing/2014/main" id="{00000000-0008-0000-0B00-000091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826" name="Shape 2">
          <a:extLst>
            <a:ext uri="{FF2B5EF4-FFF2-40B4-BE49-F238E27FC236}">
              <a16:creationId xmlns:a16="http://schemas.microsoft.com/office/drawing/2014/main" id="{00000000-0008-0000-0B00-0000921E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7827" name="Shape 6407">
            <a:extLst>
              <a:ext uri="{FF2B5EF4-FFF2-40B4-BE49-F238E27FC236}">
                <a16:creationId xmlns:a16="http://schemas.microsoft.com/office/drawing/2014/main" id="{00000000-0008-0000-0B00-0000931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828" name="Shape 6">
              <a:extLst>
                <a:ext uri="{FF2B5EF4-FFF2-40B4-BE49-F238E27FC236}">
                  <a16:creationId xmlns:a16="http://schemas.microsoft.com/office/drawing/2014/main" id="{00000000-0008-0000-0B00-000094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29" name="Shape 6408">
              <a:extLst>
                <a:ext uri="{FF2B5EF4-FFF2-40B4-BE49-F238E27FC236}">
                  <a16:creationId xmlns:a16="http://schemas.microsoft.com/office/drawing/2014/main" id="{00000000-0008-0000-0B00-0000951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830" name="Shape 6409">
                <a:extLst>
                  <a:ext uri="{FF2B5EF4-FFF2-40B4-BE49-F238E27FC236}">
                    <a16:creationId xmlns:a16="http://schemas.microsoft.com/office/drawing/2014/main" id="{00000000-0008-0000-0B00-000096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31" name="Shape 6410">
                <a:extLst>
                  <a:ext uri="{FF2B5EF4-FFF2-40B4-BE49-F238E27FC236}">
                    <a16:creationId xmlns:a16="http://schemas.microsoft.com/office/drawing/2014/main" id="{00000000-0008-0000-0B00-0000971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832" name="Shape 6411">
                  <a:extLst>
                    <a:ext uri="{FF2B5EF4-FFF2-40B4-BE49-F238E27FC236}">
                      <a16:creationId xmlns:a16="http://schemas.microsoft.com/office/drawing/2014/main" id="{00000000-0008-0000-0B00-000098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833" name="Shape 6412">
                  <a:extLst>
                    <a:ext uri="{FF2B5EF4-FFF2-40B4-BE49-F238E27FC236}">
                      <a16:creationId xmlns:a16="http://schemas.microsoft.com/office/drawing/2014/main" id="{00000000-0008-0000-0B00-000099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34" name="Shape 6413">
                  <a:extLst>
                    <a:ext uri="{FF2B5EF4-FFF2-40B4-BE49-F238E27FC236}">
                      <a16:creationId xmlns:a16="http://schemas.microsoft.com/office/drawing/2014/main" id="{00000000-0008-0000-0B00-00009A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35" name="Shape 6414">
                  <a:extLst>
                    <a:ext uri="{FF2B5EF4-FFF2-40B4-BE49-F238E27FC236}">
                      <a16:creationId xmlns:a16="http://schemas.microsoft.com/office/drawing/2014/main" id="{00000000-0008-0000-0B00-00009B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36" name="Shape 6415">
                  <a:extLst>
                    <a:ext uri="{FF2B5EF4-FFF2-40B4-BE49-F238E27FC236}">
                      <a16:creationId xmlns:a16="http://schemas.microsoft.com/office/drawing/2014/main" id="{00000000-0008-0000-0B00-00009C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37" name="Shape 6416">
                  <a:extLst>
                    <a:ext uri="{FF2B5EF4-FFF2-40B4-BE49-F238E27FC236}">
                      <a16:creationId xmlns:a16="http://schemas.microsoft.com/office/drawing/2014/main" id="{00000000-0008-0000-0B00-00009D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38" name="Shape 6417">
                  <a:extLst>
                    <a:ext uri="{FF2B5EF4-FFF2-40B4-BE49-F238E27FC236}">
                      <a16:creationId xmlns:a16="http://schemas.microsoft.com/office/drawing/2014/main" id="{00000000-0008-0000-0B00-00009E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839" name="Shape 2">
          <a:extLst>
            <a:ext uri="{FF2B5EF4-FFF2-40B4-BE49-F238E27FC236}">
              <a16:creationId xmlns:a16="http://schemas.microsoft.com/office/drawing/2014/main" id="{00000000-0008-0000-0B00-00009F1E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7840" name="Shape 6418">
            <a:extLst>
              <a:ext uri="{FF2B5EF4-FFF2-40B4-BE49-F238E27FC236}">
                <a16:creationId xmlns:a16="http://schemas.microsoft.com/office/drawing/2014/main" id="{00000000-0008-0000-0B00-0000A01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841" name="Shape 6">
              <a:extLst>
                <a:ext uri="{FF2B5EF4-FFF2-40B4-BE49-F238E27FC236}">
                  <a16:creationId xmlns:a16="http://schemas.microsoft.com/office/drawing/2014/main" id="{00000000-0008-0000-0B00-0000A1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42" name="Shape 6419">
              <a:extLst>
                <a:ext uri="{FF2B5EF4-FFF2-40B4-BE49-F238E27FC236}">
                  <a16:creationId xmlns:a16="http://schemas.microsoft.com/office/drawing/2014/main" id="{00000000-0008-0000-0B00-0000A21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843" name="Shape 6420">
                <a:extLst>
                  <a:ext uri="{FF2B5EF4-FFF2-40B4-BE49-F238E27FC236}">
                    <a16:creationId xmlns:a16="http://schemas.microsoft.com/office/drawing/2014/main" id="{00000000-0008-0000-0B00-0000A3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44" name="Shape 6421">
                <a:extLst>
                  <a:ext uri="{FF2B5EF4-FFF2-40B4-BE49-F238E27FC236}">
                    <a16:creationId xmlns:a16="http://schemas.microsoft.com/office/drawing/2014/main" id="{00000000-0008-0000-0B00-0000A41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845" name="Shape 6422">
                  <a:extLst>
                    <a:ext uri="{FF2B5EF4-FFF2-40B4-BE49-F238E27FC236}">
                      <a16:creationId xmlns:a16="http://schemas.microsoft.com/office/drawing/2014/main" id="{00000000-0008-0000-0B00-0000A5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846" name="Shape 6423">
                  <a:extLst>
                    <a:ext uri="{FF2B5EF4-FFF2-40B4-BE49-F238E27FC236}">
                      <a16:creationId xmlns:a16="http://schemas.microsoft.com/office/drawing/2014/main" id="{00000000-0008-0000-0B00-0000A6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47" name="Shape 6424">
                  <a:extLst>
                    <a:ext uri="{FF2B5EF4-FFF2-40B4-BE49-F238E27FC236}">
                      <a16:creationId xmlns:a16="http://schemas.microsoft.com/office/drawing/2014/main" id="{00000000-0008-0000-0B00-0000A7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48" name="Shape 6425">
                  <a:extLst>
                    <a:ext uri="{FF2B5EF4-FFF2-40B4-BE49-F238E27FC236}">
                      <a16:creationId xmlns:a16="http://schemas.microsoft.com/office/drawing/2014/main" id="{00000000-0008-0000-0B00-0000A8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49" name="Shape 6426">
                  <a:extLst>
                    <a:ext uri="{FF2B5EF4-FFF2-40B4-BE49-F238E27FC236}">
                      <a16:creationId xmlns:a16="http://schemas.microsoft.com/office/drawing/2014/main" id="{00000000-0008-0000-0B00-0000A9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50" name="Shape 6427">
                  <a:extLst>
                    <a:ext uri="{FF2B5EF4-FFF2-40B4-BE49-F238E27FC236}">
                      <a16:creationId xmlns:a16="http://schemas.microsoft.com/office/drawing/2014/main" id="{00000000-0008-0000-0B00-0000AA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51" name="Shape 6428">
                  <a:extLst>
                    <a:ext uri="{FF2B5EF4-FFF2-40B4-BE49-F238E27FC236}">
                      <a16:creationId xmlns:a16="http://schemas.microsoft.com/office/drawing/2014/main" id="{00000000-0008-0000-0B00-0000AB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852" name="Shape 2">
          <a:extLst>
            <a:ext uri="{FF2B5EF4-FFF2-40B4-BE49-F238E27FC236}">
              <a16:creationId xmlns:a16="http://schemas.microsoft.com/office/drawing/2014/main" id="{00000000-0008-0000-0B00-0000AC1E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7853" name="Shape 6429">
            <a:extLst>
              <a:ext uri="{FF2B5EF4-FFF2-40B4-BE49-F238E27FC236}">
                <a16:creationId xmlns:a16="http://schemas.microsoft.com/office/drawing/2014/main" id="{00000000-0008-0000-0B00-0000AD1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854" name="Shape 6">
              <a:extLst>
                <a:ext uri="{FF2B5EF4-FFF2-40B4-BE49-F238E27FC236}">
                  <a16:creationId xmlns:a16="http://schemas.microsoft.com/office/drawing/2014/main" id="{00000000-0008-0000-0B00-0000AE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55" name="Shape 6430">
              <a:extLst>
                <a:ext uri="{FF2B5EF4-FFF2-40B4-BE49-F238E27FC236}">
                  <a16:creationId xmlns:a16="http://schemas.microsoft.com/office/drawing/2014/main" id="{00000000-0008-0000-0B00-0000AF1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856" name="Shape 6431">
                <a:extLst>
                  <a:ext uri="{FF2B5EF4-FFF2-40B4-BE49-F238E27FC236}">
                    <a16:creationId xmlns:a16="http://schemas.microsoft.com/office/drawing/2014/main" id="{00000000-0008-0000-0B00-0000B0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57" name="Shape 6432">
                <a:extLst>
                  <a:ext uri="{FF2B5EF4-FFF2-40B4-BE49-F238E27FC236}">
                    <a16:creationId xmlns:a16="http://schemas.microsoft.com/office/drawing/2014/main" id="{00000000-0008-0000-0B00-0000B11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858" name="Shape 6433">
                  <a:extLst>
                    <a:ext uri="{FF2B5EF4-FFF2-40B4-BE49-F238E27FC236}">
                      <a16:creationId xmlns:a16="http://schemas.microsoft.com/office/drawing/2014/main" id="{00000000-0008-0000-0B00-0000B2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859" name="Shape 6434">
                  <a:extLst>
                    <a:ext uri="{FF2B5EF4-FFF2-40B4-BE49-F238E27FC236}">
                      <a16:creationId xmlns:a16="http://schemas.microsoft.com/office/drawing/2014/main" id="{00000000-0008-0000-0B00-0000B3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60" name="Shape 6435">
                  <a:extLst>
                    <a:ext uri="{FF2B5EF4-FFF2-40B4-BE49-F238E27FC236}">
                      <a16:creationId xmlns:a16="http://schemas.microsoft.com/office/drawing/2014/main" id="{00000000-0008-0000-0B00-0000B4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61" name="Shape 6436">
                  <a:extLst>
                    <a:ext uri="{FF2B5EF4-FFF2-40B4-BE49-F238E27FC236}">
                      <a16:creationId xmlns:a16="http://schemas.microsoft.com/office/drawing/2014/main" id="{00000000-0008-0000-0B00-0000B5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62" name="Shape 6437">
                  <a:extLst>
                    <a:ext uri="{FF2B5EF4-FFF2-40B4-BE49-F238E27FC236}">
                      <a16:creationId xmlns:a16="http://schemas.microsoft.com/office/drawing/2014/main" id="{00000000-0008-0000-0B00-0000B6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63" name="Shape 6438">
                  <a:extLst>
                    <a:ext uri="{FF2B5EF4-FFF2-40B4-BE49-F238E27FC236}">
                      <a16:creationId xmlns:a16="http://schemas.microsoft.com/office/drawing/2014/main" id="{00000000-0008-0000-0B00-0000B7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64" name="Shape 6439">
                  <a:extLst>
                    <a:ext uri="{FF2B5EF4-FFF2-40B4-BE49-F238E27FC236}">
                      <a16:creationId xmlns:a16="http://schemas.microsoft.com/office/drawing/2014/main" id="{00000000-0008-0000-0B00-0000B8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865" name="Shape 2">
          <a:extLst>
            <a:ext uri="{FF2B5EF4-FFF2-40B4-BE49-F238E27FC236}">
              <a16:creationId xmlns:a16="http://schemas.microsoft.com/office/drawing/2014/main" id="{00000000-0008-0000-0B00-0000B91E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7866" name="Shape 6440">
            <a:extLst>
              <a:ext uri="{FF2B5EF4-FFF2-40B4-BE49-F238E27FC236}">
                <a16:creationId xmlns:a16="http://schemas.microsoft.com/office/drawing/2014/main" id="{00000000-0008-0000-0B00-0000BA1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867" name="Shape 6">
              <a:extLst>
                <a:ext uri="{FF2B5EF4-FFF2-40B4-BE49-F238E27FC236}">
                  <a16:creationId xmlns:a16="http://schemas.microsoft.com/office/drawing/2014/main" id="{00000000-0008-0000-0B00-0000BB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68" name="Shape 6441">
              <a:extLst>
                <a:ext uri="{FF2B5EF4-FFF2-40B4-BE49-F238E27FC236}">
                  <a16:creationId xmlns:a16="http://schemas.microsoft.com/office/drawing/2014/main" id="{00000000-0008-0000-0B00-0000BC1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869" name="Shape 6442">
                <a:extLst>
                  <a:ext uri="{FF2B5EF4-FFF2-40B4-BE49-F238E27FC236}">
                    <a16:creationId xmlns:a16="http://schemas.microsoft.com/office/drawing/2014/main" id="{00000000-0008-0000-0B00-0000BD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70" name="Shape 6443">
                <a:extLst>
                  <a:ext uri="{FF2B5EF4-FFF2-40B4-BE49-F238E27FC236}">
                    <a16:creationId xmlns:a16="http://schemas.microsoft.com/office/drawing/2014/main" id="{00000000-0008-0000-0B00-0000BE1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871" name="Shape 6444">
                  <a:extLst>
                    <a:ext uri="{FF2B5EF4-FFF2-40B4-BE49-F238E27FC236}">
                      <a16:creationId xmlns:a16="http://schemas.microsoft.com/office/drawing/2014/main" id="{00000000-0008-0000-0B00-0000BF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872" name="Shape 6445">
                  <a:extLst>
                    <a:ext uri="{FF2B5EF4-FFF2-40B4-BE49-F238E27FC236}">
                      <a16:creationId xmlns:a16="http://schemas.microsoft.com/office/drawing/2014/main" id="{00000000-0008-0000-0B00-0000C0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73" name="Shape 6446">
                  <a:extLst>
                    <a:ext uri="{FF2B5EF4-FFF2-40B4-BE49-F238E27FC236}">
                      <a16:creationId xmlns:a16="http://schemas.microsoft.com/office/drawing/2014/main" id="{00000000-0008-0000-0B00-0000C1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74" name="Shape 6447">
                  <a:extLst>
                    <a:ext uri="{FF2B5EF4-FFF2-40B4-BE49-F238E27FC236}">
                      <a16:creationId xmlns:a16="http://schemas.microsoft.com/office/drawing/2014/main" id="{00000000-0008-0000-0B00-0000C2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75" name="Shape 6448">
                  <a:extLst>
                    <a:ext uri="{FF2B5EF4-FFF2-40B4-BE49-F238E27FC236}">
                      <a16:creationId xmlns:a16="http://schemas.microsoft.com/office/drawing/2014/main" id="{00000000-0008-0000-0B00-0000C3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76" name="Shape 6449">
                  <a:extLst>
                    <a:ext uri="{FF2B5EF4-FFF2-40B4-BE49-F238E27FC236}">
                      <a16:creationId xmlns:a16="http://schemas.microsoft.com/office/drawing/2014/main" id="{00000000-0008-0000-0B00-0000C4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77" name="Shape 6450">
                  <a:extLst>
                    <a:ext uri="{FF2B5EF4-FFF2-40B4-BE49-F238E27FC236}">
                      <a16:creationId xmlns:a16="http://schemas.microsoft.com/office/drawing/2014/main" id="{00000000-0008-0000-0B00-0000C5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878" name="Shape 2">
          <a:extLst>
            <a:ext uri="{FF2B5EF4-FFF2-40B4-BE49-F238E27FC236}">
              <a16:creationId xmlns:a16="http://schemas.microsoft.com/office/drawing/2014/main" id="{00000000-0008-0000-0B00-0000C61E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7879" name="Shape 6451">
            <a:extLst>
              <a:ext uri="{FF2B5EF4-FFF2-40B4-BE49-F238E27FC236}">
                <a16:creationId xmlns:a16="http://schemas.microsoft.com/office/drawing/2014/main" id="{00000000-0008-0000-0B00-0000C71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880" name="Shape 6">
              <a:extLst>
                <a:ext uri="{FF2B5EF4-FFF2-40B4-BE49-F238E27FC236}">
                  <a16:creationId xmlns:a16="http://schemas.microsoft.com/office/drawing/2014/main" id="{00000000-0008-0000-0B00-0000C8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81" name="Shape 6452">
              <a:extLst>
                <a:ext uri="{FF2B5EF4-FFF2-40B4-BE49-F238E27FC236}">
                  <a16:creationId xmlns:a16="http://schemas.microsoft.com/office/drawing/2014/main" id="{00000000-0008-0000-0B00-0000C91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882" name="Shape 6453">
                <a:extLst>
                  <a:ext uri="{FF2B5EF4-FFF2-40B4-BE49-F238E27FC236}">
                    <a16:creationId xmlns:a16="http://schemas.microsoft.com/office/drawing/2014/main" id="{00000000-0008-0000-0B00-0000CA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83" name="Shape 6454">
                <a:extLst>
                  <a:ext uri="{FF2B5EF4-FFF2-40B4-BE49-F238E27FC236}">
                    <a16:creationId xmlns:a16="http://schemas.microsoft.com/office/drawing/2014/main" id="{00000000-0008-0000-0B00-0000CB1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884" name="Shape 6455">
                  <a:extLst>
                    <a:ext uri="{FF2B5EF4-FFF2-40B4-BE49-F238E27FC236}">
                      <a16:creationId xmlns:a16="http://schemas.microsoft.com/office/drawing/2014/main" id="{00000000-0008-0000-0B00-0000CC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885" name="Shape 6456">
                  <a:extLst>
                    <a:ext uri="{FF2B5EF4-FFF2-40B4-BE49-F238E27FC236}">
                      <a16:creationId xmlns:a16="http://schemas.microsoft.com/office/drawing/2014/main" id="{00000000-0008-0000-0B00-0000CD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86" name="Shape 6457">
                  <a:extLst>
                    <a:ext uri="{FF2B5EF4-FFF2-40B4-BE49-F238E27FC236}">
                      <a16:creationId xmlns:a16="http://schemas.microsoft.com/office/drawing/2014/main" id="{00000000-0008-0000-0B00-0000CE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87" name="Shape 6458">
                  <a:extLst>
                    <a:ext uri="{FF2B5EF4-FFF2-40B4-BE49-F238E27FC236}">
                      <a16:creationId xmlns:a16="http://schemas.microsoft.com/office/drawing/2014/main" id="{00000000-0008-0000-0B00-0000CF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88" name="Shape 6459">
                  <a:extLst>
                    <a:ext uri="{FF2B5EF4-FFF2-40B4-BE49-F238E27FC236}">
                      <a16:creationId xmlns:a16="http://schemas.microsoft.com/office/drawing/2014/main" id="{00000000-0008-0000-0B00-0000D0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89" name="Shape 6460">
                  <a:extLst>
                    <a:ext uri="{FF2B5EF4-FFF2-40B4-BE49-F238E27FC236}">
                      <a16:creationId xmlns:a16="http://schemas.microsoft.com/office/drawing/2014/main" id="{00000000-0008-0000-0B00-0000D1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90" name="Shape 6461">
                  <a:extLst>
                    <a:ext uri="{FF2B5EF4-FFF2-40B4-BE49-F238E27FC236}">
                      <a16:creationId xmlns:a16="http://schemas.microsoft.com/office/drawing/2014/main" id="{00000000-0008-0000-0B00-0000D2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891" name="Shape 2">
          <a:extLst>
            <a:ext uri="{FF2B5EF4-FFF2-40B4-BE49-F238E27FC236}">
              <a16:creationId xmlns:a16="http://schemas.microsoft.com/office/drawing/2014/main" id="{00000000-0008-0000-0B00-0000D31E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7892" name="Shape 6462">
            <a:extLst>
              <a:ext uri="{FF2B5EF4-FFF2-40B4-BE49-F238E27FC236}">
                <a16:creationId xmlns:a16="http://schemas.microsoft.com/office/drawing/2014/main" id="{00000000-0008-0000-0B00-0000D41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893" name="Shape 6">
              <a:extLst>
                <a:ext uri="{FF2B5EF4-FFF2-40B4-BE49-F238E27FC236}">
                  <a16:creationId xmlns:a16="http://schemas.microsoft.com/office/drawing/2014/main" id="{00000000-0008-0000-0B00-0000D5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94" name="Shape 6463">
              <a:extLst>
                <a:ext uri="{FF2B5EF4-FFF2-40B4-BE49-F238E27FC236}">
                  <a16:creationId xmlns:a16="http://schemas.microsoft.com/office/drawing/2014/main" id="{00000000-0008-0000-0B00-0000D61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895" name="Shape 6464">
                <a:extLst>
                  <a:ext uri="{FF2B5EF4-FFF2-40B4-BE49-F238E27FC236}">
                    <a16:creationId xmlns:a16="http://schemas.microsoft.com/office/drawing/2014/main" id="{00000000-0008-0000-0B00-0000D7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96" name="Shape 6465">
                <a:extLst>
                  <a:ext uri="{FF2B5EF4-FFF2-40B4-BE49-F238E27FC236}">
                    <a16:creationId xmlns:a16="http://schemas.microsoft.com/office/drawing/2014/main" id="{00000000-0008-0000-0B00-0000D81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897" name="Shape 6466">
                  <a:extLst>
                    <a:ext uri="{FF2B5EF4-FFF2-40B4-BE49-F238E27FC236}">
                      <a16:creationId xmlns:a16="http://schemas.microsoft.com/office/drawing/2014/main" id="{00000000-0008-0000-0B00-0000D9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898" name="Shape 6467">
                  <a:extLst>
                    <a:ext uri="{FF2B5EF4-FFF2-40B4-BE49-F238E27FC236}">
                      <a16:creationId xmlns:a16="http://schemas.microsoft.com/office/drawing/2014/main" id="{00000000-0008-0000-0B00-0000DA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99" name="Shape 6468">
                  <a:extLst>
                    <a:ext uri="{FF2B5EF4-FFF2-40B4-BE49-F238E27FC236}">
                      <a16:creationId xmlns:a16="http://schemas.microsoft.com/office/drawing/2014/main" id="{00000000-0008-0000-0B00-0000DB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00" name="Shape 6469">
                  <a:extLst>
                    <a:ext uri="{FF2B5EF4-FFF2-40B4-BE49-F238E27FC236}">
                      <a16:creationId xmlns:a16="http://schemas.microsoft.com/office/drawing/2014/main" id="{00000000-0008-0000-0B00-0000DC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01" name="Shape 6470">
                  <a:extLst>
                    <a:ext uri="{FF2B5EF4-FFF2-40B4-BE49-F238E27FC236}">
                      <a16:creationId xmlns:a16="http://schemas.microsoft.com/office/drawing/2014/main" id="{00000000-0008-0000-0B00-0000DD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02" name="Shape 6471">
                  <a:extLst>
                    <a:ext uri="{FF2B5EF4-FFF2-40B4-BE49-F238E27FC236}">
                      <a16:creationId xmlns:a16="http://schemas.microsoft.com/office/drawing/2014/main" id="{00000000-0008-0000-0B00-0000DE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03" name="Shape 6472">
                  <a:extLst>
                    <a:ext uri="{FF2B5EF4-FFF2-40B4-BE49-F238E27FC236}">
                      <a16:creationId xmlns:a16="http://schemas.microsoft.com/office/drawing/2014/main" id="{00000000-0008-0000-0B00-0000DF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904" name="Shape 2">
          <a:extLst>
            <a:ext uri="{FF2B5EF4-FFF2-40B4-BE49-F238E27FC236}">
              <a16:creationId xmlns:a16="http://schemas.microsoft.com/office/drawing/2014/main" id="{00000000-0008-0000-0B00-0000E01E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7905" name="Shape 6473">
            <a:extLst>
              <a:ext uri="{FF2B5EF4-FFF2-40B4-BE49-F238E27FC236}">
                <a16:creationId xmlns:a16="http://schemas.microsoft.com/office/drawing/2014/main" id="{00000000-0008-0000-0B00-0000E11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906" name="Shape 6">
              <a:extLst>
                <a:ext uri="{FF2B5EF4-FFF2-40B4-BE49-F238E27FC236}">
                  <a16:creationId xmlns:a16="http://schemas.microsoft.com/office/drawing/2014/main" id="{00000000-0008-0000-0B00-0000E2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907" name="Shape 6474">
              <a:extLst>
                <a:ext uri="{FF2B5EF4-FFF2-40B4-BE49-F238E27FC236}">
                  <a16:creationId xmlns:a16="http://schemas.microsoft.com/office/drawing/2014/main" id="{00000000-0008-0000-0B00-0000E31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908" name="Shape 6475">
                <a:extLst>
                  <a:ext uri="{FF2B5EF4-FFF2-40B4-BE49-F238E27FC236}">
                    <a16:creationId xmlns:a16="http://schemas.microsoft.com/office/drawing/2014/main" id="{00000000-0008-0000-0B00-0000E4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909" name="Shape 6476">
                <a:extLst>
                  <a:ext uri="{FF2B5EF4-FFF2-40B4-BE49-F238E27FC236}">
                    <a16:creationId xmlns:a16="http://schemas.microsoft.com/office/drawing/2014/main" id="{00000000-0008-0000-0B00-0000E51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910" name="Shape 6477">
                  <a:extLst>
                    <a:ext uri="{FF2B5EF4-FFF2-40B4-BE49-F238E27FC236}">
                      <a16:creationId xmlns:a16="http://schemas.microsoft.com/office/drawing/2014/main" id="{00000000-0008-0000-0B00-0000E6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911" name="Shape 6478">
                  <a:extLst>
                    <a:ext uri="{FF2B5EF4-FFF2-40B4-BE49-F238E27FC236}">
                      <a16:creationId xmlns:a16="http://schemas.microsoft.com/office/drawing/2014/main" id="{00000000-0008-0000-0B00-0000E7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12" name="Shape 6479">
                  <a:extLst>
                    <a:ext uri="{FF2B5EF4-FFF2-40B4-BE49-F238E27FC236}">
                      <a16:creationId xmlns:a16="http://schemas.microsoft.com/office/drawing/2014/main" id="{00000000-0008-0000-0B00-0000E8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13" name="Shape 6480">
                  <a:extLst>
                    <a:ext uri="{FF2B5EF4-FFF2-40B4-BE49-F238E27FC236}">
                      <a16:creationId xmlns:a16="http://schemas.microsoft.com/office/drawing/2014/main" id="{00000000-0008-0000-0B00-0000E9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14" name="Shape 6481">
                  <a:extLst>
                    <a:ext uri="{FF2B5EF4-FFF2-40B4-BE49-F238E27FC236}">
                      <a16:creationId xmlns:a16="http://schemas.microsoft.com/office/drawing/2014/main" id="{00000000-0008-0000-0B00-0000EA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15" name="Shape 6482">
                  <a:extLst>
                    <a:ext uri="{FF2B5EF4-FFF2-40B4-BE49-F238E27FC236}">
                      <a16:creationId xmlns:a16="http://schemas.microsoft.com/office/drawing/2014/main" id="{00000000-0008-0000-0B00-0000EB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16" name="Shape 6483">
                  <a:extLst>
                    <a:ext uri="{FF2B5EF4-FFF2-40B4-BE49-F238E27FC236}">
                      <a16:creationId xmlns:a16="http://schemas.microsoft.com/office/drawing/2014/main" id="{00000000-0008-0000-0B00-0000EC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917" name="Shape 2">
          <a:extLst>
            <a:ext uri="{FF2B5EF4-FFF2-40B4-BE49-F238E27FC236}">
              <a16:creationId xmlns:a16="http://schemas.microsoft.com/office/drawing/2014/main" id="{00000000-0008-0000-0B00-0000ED1E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7918" name="Shape 6484">
            <a:extLst>
              <a:ext uri="{FF2B5EF4-FFF2-40B4-BE49-F238E27FC236}">
                <a16:creationId xmlns:a16="http://schemas.microsoft.com/office/drawing/2014/main" id="{00000000-0008-0000-0B00-0000EE1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919" name="Shape 6">
              <a:extLst>
                <a:ext uri="{FF2B5EF4-FFF2-40B4-BE49-F238E27FC236}">
                  <a16:creationId xmlns:a16="http://schemas.microsoft.com/office/drawing/2014/main" id="{00000000-0008-0000-0B00-0000EF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920" name="Shape 6485">
              <a:extLst>
                <a:ext uri="{FF2B5EF4-FFF2-40B4-BE49-F238E27FC236}">
                  <a16:creationId xmlns:a16="http://schemas.microsoft.com/office/drawing/2014/main" id="{00000000-0008-0000-0B00-0000F01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921" name="Shape 6486">
                <a:extLst>
                  <a:ext uri="{FF2B5EF4-FFF2-40B4-BE49-F238E27FC236}">
                    <a16:creationId xmlns:a16="http://schemas.microsoft.com/office/drawing/2014/main" id="{00000000-0008-0000-0B00-0000F1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922" name="Shape 6487">
                <a:extLst>
                  <a:ext uri="{FF2B5EF4-FFF2-40B4-BE49-F238E27FC236}">
                    <a16:creationId xmlns:a16="http://schemas.microsoft.com/office/drawing/2014/main" id="{00000000-0008-0000-0B00-0000F21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923" name="Shape 6488">
                  <a:extLst>
                    <a:ext uri="{FF2B5EF4-FFF2-40B4-BE49-F238E27FC236}">
                      <a16:creationId xmlns:a16="http://schemas.microsoft.com/office/drawing/2014/main" id="{00000000-0008-0000-0B00-0000F3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924" name="Shape 6489">
                  <a:extLst>
                    <a:ext uri="{FF2B5EF4-FFF2-40B4-BE49-F238E27FC236}">
                      <a16:creationId xmlns:a16="http://schemas.microsoft.com/office/drawing/2014/main" id="{00000000-0008-0000-0B00-0000F4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25" name="Shape 6490">
                  <a:extLst>
                    <a:ext uri="{FF2B5EF4-FFF2-40B4-BE49-F238E27FC236}">
                      <a16:creationId xmlns:a16="http://schemas.microsoft.com/office/drawing/2014/main" id="{00000000-0008-0000-0B00-0000F5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26" name="Shape 6491">
                  <a:extLst>
                    <a:ext uri="{FF2B5EF4-FFF2-40B4-BE49-F238E27FC236}">
                      <a16:creationId xmlns:a16="http://schemas.microsoft.com/office/drawing/2014/main" id="{00000000-0008-0000-0B00-0000F6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27" name="Shape 6492">
                  <a:extLst>
                    <a:ext uri="{FF2B5EF4-FFF2-40B4-BE49-F238E27FC236}">
                      <a16:creationId xmlns:a16="http://schemas.microsoft.com/office/drawing/2014/main" id="{00000000-0008-0000-0B00-0000F7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28" name="Shape 6493">
                  <a:extLst>
                    <a:ext uri="{FF2B5EF4-FFF2-40B4-BE49-F238E27FC236}">
                      <a16:creationId xmlns:a16="http://schemas.microsoft.com/office/drawing/2014/main" id="{00000000-0008-0000-0B00-0000F8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29" name="Shape 6494">
                  <a:extLst>
                    <a:ext uri="{FF2B5EF4-FFF2-40B4-BE49-F238E27FC236}">
                      <a16:creationId xmlns:a16="http://schemas.microsoft.com/office/drawing/2014/main" id="{00000000-0008-0000-0B00-0000F9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930" name="Shape 2">
          <a:extLst>
            <a:ext uri="{FF2B5EF4-FFF2-40B4-BE49-F238E27FC236}">
              <a16:creationId xmlns:a16="http://schemas.microsoft.com/office/drawing/2014/main" id="{00000000-0008-0000-0B00-0000FA1E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7931" name="Shape 6495">
            <a:extLst>
              <a:ext uri="{FF2B5EF4-FFF2-40B4-BE49-F238E27FC236}">
                <a16:creationId xmlns:a16="http://schemas.microsoft.com/office/drawing/2014/main" id="{00000000-0008-0000-0B00-0000FB1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932" name="Shape 6">
              <a:extLst>
                <a:ext uri="{FF2B5EF4-FFF2-40B4-BE49-F238E27FC236}">
                  <a16:creationId xmlns:a16="http://schemas.microsoft.com/office/drawing/2014/main" id="{00000000-0008-0000-0B00-0000FC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933" name="Shape 6496">
              <a:extLst>
                <a:ext uri="{FF2B5EF4-FFF2-40B4-BE49-F238E27FC236}">
                  <a16:creationId xmlns:a16="http://schemas.microsoft.com/office/drawing/2014/main" id="{00000000-0008-0000-0B00-0000FD1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934" name="Shape 6497">
                <a:extLst>
                  <a:ext uri="{FF2B5EF4-FFF2-40B4-BE49-F238E27FC236}">
                    <a16:creationId xmlns:a16="http://schemas.microsoft.com/office/drawing/2014/main" id="{00000000-0008-0000-0B00-0000FE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935" name="Shape 6498">
                <a:extLst>
                  <a:ext uri="{FF2B5EF4-FFF2-40B4-BE49-F238E27FC236}">
                    <a16:creationId xmlns:a16="http://schemas.microsoft.com/office/drawing/2014/main" id="{00000000-0008-0000-0B00-0000FF1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936" name="Shape 6499">
                  <a:extLst>
                    <a:ext uri="{FF2B5EF4-FFF2-40B4-BE49-F238E27FC236}">
                      <a16:creationId xmlns:a16="http://schemas.microsoft.com/office/drawing/2014/main" id="{00000000-0008-0000-0B00-000000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937" name="Shape 6500">
                  <a:extLst>
                    <a:ext uri="{FF2B5EF4-FFF2-40B4-BE49-F238E27FC236}">
                      <a16:creationId xmlns:a16="http://schemas.microsoft.com/office/drawing/2014/main" id="{00000000-0008-0000-0B00-000001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38" name="Shape 6501">
                  <a:extLst>
                    <a:ext uri="{FF2B5EF4-FFF2-40B4-BE49-F238E27FC236}">
                      <a16:creationId xmlns:a16="http://schemas.microsoft.com/office/drawing/2014/main" id="{00000000-0008-0000-0B00-000002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39" name="Shape 6502">
                  <a:extLst>
                    <a:ext uri="{FF2B5EF4-FFF2-40B4-BE49-F238E27FC236}">
                      <a16:creationId xmlns:a16="http://schemas.microsoft.com/office/drawing/2014/main" id="{00000000-0008-0000-0B00-000003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40" name="Shape 6503">
                  <a:extLst>
                    <a:ext uri="{FF2B5EF4-FFF2-40B4-BE49-F238E27FC236}">
                      <a16:creationId xmlns:a16="http://schemas.microsoft.com/office/drawing/2014/main" id="{00000000-0008-0000-0B00-000004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41" name="Shape 6504">
                  <a:extLst>
                    <a:ext uri="{FF2B5EF4-FFF2-40B4-BE49-F238E27FC236}">
                      <a16:creationId xmlns:a16="http://schemas.microsoft.com/office/drawing/2014/main" id="{00000000-0008-0000-0B00-000005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42" name="Shape 6505">
                  <a:extLst>
                    <a:ext uri="{FF2B5EF4-FFF2-40B4-BE49-F238E27FC236}">
                      <a16:creationId xmlns:a16="http://schemas.microsoft.com/office/drawing/2014/main" id="{00000000-0008-0000-0B00-000006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943" name="Shape 2">
          <a:extLst>
            <a:ext uri="{FF2B5EF4-FFF2-40B4-BE49-F238E27FC236}">
              <a16:creationId xmlns:a16="http://schemas.microsoft.com/office/drawing/2014/main" id="{00000000-0008-0000-0B00-0000071F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7944" name="Shape 6506">
            <a:extLst>
              <a:ext uri="{FF2B5EF4-FFF2-40B4-BE49-F238E27FC236}">
                <a16:creationId xmlns:a16="http://schemas.microsoft.com/office/drawing/2014/main" id="{00000000-0008-0000-0B00-0000081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945" name="Shape 6">
              <a:extLst>
                <a:ext uri="{FF2B5EF4-FFF2-40B4-BE49-F238E27FC236}">
                  <a16:creationId xmlns:a16="http://schemas.microsoft.com/office/drawing/2014/main" id="{00000000-0008-0000-0B00-000009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946" name="Shape 6507">
              <a:extLst>
                <a:ext uri="{FF2B5EF4-FFF2-40B4-BE49-F238E27FC236}">
                  <a16:creationId xmlns:a16="http://schemas.microsoft.com/office/drawing/2014/main" id="{00000000-0008-0000-0B00-00000A1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947" name="Shape 6508">
                <a:extLst>
                  <a:ext uri="{FF2B5EF4-FFF2-40B4-BE49-F238E27FC236}">
                    <a16:creationId xmlns:a16="http://schemas.microsoft.com/office/drawing/2014/main" id="{00000000-0008-0000-0B00-00000B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948" name="Shape 6509">
                <a:extLst>
                  <a:ext uri="{FF2B5EF4-FFF2-40B4-BE49-F238E27FC236}">
                    <a16:creationId xmlns:a16="http://schemas.microsoft.com/office/drawing/2014/main" id="{00000000-0008-0000-0B00-00000C1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949" name="Shape 6510">
                  <a:extLst>
                    <a:ext uri="{FF2B5EF4-FFF2-40B4-BE49-F238E27FC236}">
                      <a16:creationId xmlns:a16="http://schemas.microsoft.com/office/drawing/2014/main" id="{00000000-0008-0000-0B00-00000D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950" name="Shape 6511">
                  <a:extLst>
                    <a:ext uri="{FF2B5EF4-FFF2-40B4-BE49-F238E27FC236}">
                      <a16:creationId xmlns:a16="http://schemas.microsoft.com/office/drawing/2014/main" id="{00000000-0008-0000-0B00-00000E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51" name="Shape 6512">
                  <a:extLst>
                    <a:ext uri="{FF2B5EF4-FFF2-40B4-BE49-F238E27FC236}">
                      <a16:creationId xmlns:a16="http://schemas.microsoft.com/office/drawing/2014/main" id="{00000000-0008-0000-0B00-00000F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52" name="Shape 6513">
                  <a:extLst>
                    <a:ext uri="{FF2B5EF4-FFF2-40B4-BE49-F238E27FC236}">
                      <a16:creationId xmlns:a16="http://schemas.microsoft.com/office/drawing/2014/main" id="{00000000-0008-0000-0B00-000010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53" name="Shape 6514">
                  <a:extLst>
                    <a:ext uri="{FF2B5EF4-FFF2-40B4-BE49-F238E27FC236}">
                      <a16:creationId xmlns:a16="http://schemas.microsoft.com/office/drawing/2014/main" id="{00000000-0008-0000-0B00-000011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54" name="Shape 6515">
                  <a:extLst>
                    <a:ext uri="{FF2B5EF4-FFF2-40B4-BE49-F238E27FC236}">
                      <a16:creationId xmlns:a16="http://schemas.microsoft.com/office/drawing/2014/main" id="{00000000-0008-0000-0B00-000012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55" name="Shape 6516">
                  <a:extLst>
                    <a:ext uri="{FF2B5EF4-FFF2-40B4-BE49-F238E27FC236}">
                      <a16:creationId xmlns:a16="http://schemas.microsoft.com/office/drawing/2014/main" id="{00000000-0008-0000-0B00-000013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956" name="Shape 2">
          <a:extLst>
            <a:ext uri="{FF2B5EF4-FFF2-40B4-BE49-F238E27FC236}">
              <a16:creationId xmlns:a16="http://schemas.microsoft.com/office/drawing/2014/main" id="{00000000-0008-0000-0B00-0000141F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7957" name="Shape 6517">
            <a:extLst>
              <a:ext uri="{FF2B5EF4-FFF2-40B4-BE49-F238E27FC236}">
                <a16:creationId xmlns:a16="http://schemas.microsoft.com/office/drawing/2014/main" id="{00000000-0008-0000-0B00-0000151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958" name="Shape 6">
              <a:extLst>
                <a:ext uri="{FF2B5EF4-FFF2-40B4-BE49-F238E27FC236}">
                  <a16:creationId xmlns:a16="http://schemas.microsoft.com/office/drawing/2014/main" id="{00000000-0008-0000-0B00-000016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959" name="Shape 6518">
              <a:extLst>
                <a:ext uri="{FF2B5EF4-FFF2-40B4-BE49-F238E27FC236}">
                  <a16:creationId xmlns:a16="http://schemas.microsoft.com/office/drawing/2014/main" id="{00000000-0008-0000-0B00-0000171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960" name="Shape 6519">
                <a:extLst>
                  <a:ext uri="{FF2B5EF4-FFF2-40B4-BE49-F238E27FC236}">
                    <a16:creationId xmlns:a16="http://schemas.microsoft.com/office/drawing/2014/main" id="{00000000-0008-0000-0B00-000018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961" name="Shape 6520">
                <a:extLst>
                  <a:ext uri="{FF2B5EF4-FFF2-40B4-BE49-F238E27FC236}">
                    <a16:creationId xmlns:a16="http://schemas.microsoft.com/office/drawing/2014/main" id="{00000000-0008-0000-0B00-0000191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962" name="Shape 6521">
                  <a:extLst>
                    <a:ext uri="{FF2B5EF4-FFF2-40B4-BE49-F238E27FC236}">
                      <a16:creationId xmlns:a16="http://schemas.microsoft.com/office/drawing/2014/main" id="{00000000-0008-0000-0B00-00001A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963" name="Shape 6522">
                  <a:extLst>
                    <a:ext uri="{FF2B5EF4-FFF2-40B4-BE49-F238E27FC236}">
                      <a16:creationId xmlns:a16="http://schemas.microsoft.com/office/drawing/2014/main" id="{00000000-0008-0000-0B00-00001B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64" name="Shape 6523">
                  <a:extLst>
                    <a:ext uri="{FF2B5EF4-FFF2-40B4-BE49-F238E27FC236}">
                      <a16:creationId xmlns:a16="http://schemas.microsoft.com/office/drawing/2014/main" id="{00000000-0008-0000-0B00-00001C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65" name="Shape 6524">
                  <a:extLst>
                    <a:ext uri="{FF2B5EF4-FFF2-40B4-BE49-F238E27FC236}">
                      <a16:creationId xmlns:a16="http://schemas.microsoft.com/office/drawing/2014/main" id="{00000000-0008-0000-0B00-00001D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66" name="Shape 6525">
                  <a:extLst>
                    <a:ext uri="{FF2B5EF4-FFF2-40B4-BE49-F238E27FC236}">
                      <a16:creationId xmlns:a16="http://schemas.microsoft.com/office/drawing/2014/main" id="{00000000-0008-0000-0B00-00001E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67" name="Shape 6526">
                  <a:extLst>
                    <a:ext uri="{FF2B5EF4-FFF2-40B4-BE49-F238E27FC236}">
                      <a16:creationId xmlns:a16="http://schemas.microsoft.com/office/drawing/2014/main" id="{00000000-0008-0000-0B00-00001F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68" name="Shape 6527">
                  <a:extLst>
                    <a:ext uri="{FF2B5EF4-FFF2-40B4-BE49-F238E27FC236}">
                      <a16:creationId xmlns:a16="http://schemas.microsoft.com/office/drawing/2014/main" id="{00000000-0008-0000-0B00-000020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969" name="Shape 2">
          <a:extLst>
            <a:ext uri="{FF2B5EF4-FFF2-40B4-BE49-F238E27FC236}">
              <a16:creationId xmlns:a16="http://schemas.microsoft.com/office/drawing/2014/main" id="{00000000-0008-0000-0B00-0000211F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7970" name="Shape 6528">
            <a:extLst>
              <a:ext uri="{FF2B5EF4-FFF2-40B4-BE49-F238E27FC236}">
                <a16:creationId xmlns:a16="http://schemas.microsoft.com/office/drawing/2014/main" id="{00000000-0008-0000-0B00-0000221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971" name="Shape 6">
              <a:extLst>
                <a:ext uri="{FF2B5EF4-FFF2-40B4-BE49-F238E27FC236}">
                  <a16:creationId xmlns:a16="http://schemas.microsoft.com/office/drawing/2014/main" id="{00000000-0008-0000-0B00-000023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972" name="Shape 6529">
              <a:extLst>
                <a:ext uri="{FF2B5EF4-FFF2-40B4-BE49-F238E27FC236}">
                  <a16:creationId xmlns:a16="http://schemas.microsoft.com/office/drawing/2014/main" id="{00000000-0008-0000-0B00-0000241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973" name="Shape 6530">
                <a:extLst>
                  <a:ext uri="{FF2B5EF4-FFF2-40B4-BE49-F238E27FC236}">
                    <a16:creationId xmlns:a16="http://schemas.microsoft.com/office/drawing/2014/main" id="{00000000-0008-0000-0B00-000025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974" name="Shape 6531">
                <a:extLst>
                  <a:ext uri="{FF2B5EF4-FFF2-40B4-BE49-F238E27FC236}">
                    <a16:creationId xmlns:a16="http://schemas.microsoft.com/office/drawing/2014/main" id="{00000000-0008-0000-0B00-0000261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975" name="Shape 6532">
                  <a:extLst>
                    <a:ext uri="{FF2B5EF4-FFF2-40B4-BE49-F238E27FC236}">
                      <a16:creationId xmlns:a16="http://schemas.microsoft.com/office/drawing/2014/main" id="{00000000-0008-0000-0B00-000027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976" name="Shape 6533">
                  <a:extLst>
                    <a:ext uri="{FF2B5EF4-FFF2-40B4-BE49-F238E27FC236}">
                      <a16:creationId xmlns:a16="http://schemas.microsoft.com/office/drawing/2014/main" id="{00000000-0008-0000-0B00-000028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77" name="Shape 6534">
                  <a:extLst>
                    <a:ext uri="{FF2B5EF4-FFF2-40B4-BE49-F238E27FC236}">
                      <a16:creationId xmlns:a16="http://schemas.microsoft.com/office/drawing/2014/main" id="{00000000-0008-0000-0B00-000029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78" name="Shape 6535">
                  <a:extLst>
                    <a:ext uri="{FF2B5EF4-FFF2-40B4-BE49-F238E27FC236}">
                      <a16:creationId xmlns:a16="http://schemas.microsoft.com/office/drawing/2014/main" id="{00000000-0008-0000-0B00-00002A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79" name="Shape 6536">
                  <a:extLst>
                    <a:ext uri="{FF2B5EF4-FFF2-40B4-BE49-F238E27FC236}">
                      <a16:creationId xmlns:a16="http://schemas.microsoft.com/office/drawing/2014/main" id="{00000000-0008-0000-0B00-00002B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80" name="Shape 6537">
                  <a:extLst>
                    <a:ext uri="{FF2B5EF4-FFF2-40B4-BE49-F238E27FC236}">
                      <a16:creationId xmlns:a16="http://schemas.microsoft.com/office/drawing/2014/main" id="{00000000-0008-0000-0B00-00002C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81" name="Shape 6538">
                  <a:extLst>
                    <a:ext uri="{FF2B5EF4-FFF2-40B4-BE49-F238E27FC236}">
                      <a16:creationId xmlns:a16="http://schemas.microsoft.com/office/drawing/2014/main" id="{00000000-0008-0000-0B00-00002D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982" name="Shape 2">
          <a:extLst>
            <a:ext uri="{FF2B5EF4-FFF2-40B4-BE49-F238E27FC236}">
              <a16:creationId xmlns:a16="http://schemas.microsoft.com/office/drawing/2014/main" id="{00000000-0008-0000-0B00-00002E1F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7983" name="Shape 6539">
            <a:extLst>
              <a:ext uri="{FF2B5EF4-FFF2-40B4-BE49-F238E27FC236}">
                <a16:creationId xmlns:a16="http://schemas.microsoft.com/office/drawing/2014/main" id="{00000000-0008-0000-0B00-00002F1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984" name="Shape 6">
              <a:extLst>
                <a:ext uri="{FF2B5EF4-FFF2-40B4-BE49-F238E27FC236}">
                  <a16:creationId xmlns:a16="http://schemas.microsoft.com/office/drawing/2014/main" id="{00000000-0008-0000-0B00-000030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985" name="Shape 6540">
              <a:extLst>
                <a:ext uri="{FF2B5EF4-FFF2-40B4-BE49-F238E27FC236}">
                  <a16:creationId xmlns:a16="http://schemas.microsoft.com/office/drawing/2014/main" id="{00000000-0008-0000-0B00-0000311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986" name="Shape 6541">
                <a:extLst>
                  <a:ext uri="{FF2B5EF4-FFF2-40B4-BE49-F238E27FC236}">
                    <a16:creationId xmlns:a16="http://schemas.microsoft.com/office/drawing/2014/main" id="{00000000-0008-0000-0B00-000032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987" name="Shape 6542">
                <a:extLst>
                  <a:ext uri="{FF2B5EF4-FFF2-40B4-BE49-F238E27FC236}">
                    <a16:creationId xmlns:a16="http://schemas.microsoft.com/office/drawing/2014/main" id="{00000000-0008-0000-0B00-0000331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988" name="Shape 6543">
                  <a:extLst>
                    <a:ext uri="{FF2B5EF4-FFF2-40B4-BE49-F238E27FC236}">
                      <a16:creationId xmlns:a16="http://schemas.microsoft.com/office/drawing/2014/main" id="{00000000-0008-0000-0B00-000034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989" name="Shape 6544">
                  <a:extLst>
                    <a:ext uri="{FF2B5EF4-FFF2-40B4-BE49-F238E27FC236}">
                      <a16:creationId xmlns:a16="http://schemas.microsoft.com/office/drawing/2014/main" id="{00000000-0008-0000-0B00-000035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90" name="Shape 6545">
                  <a:extLst>
                    <a:ext uri="{FF2B5EF4-FFF2-40B4-BE49-F238E27FC236}">
                      <a16:creationId xmlns:a16="http://schemas.microsoft.com/office/drawing/2014/main" id="{00000000-0008-0000-0B00-000036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91" name="Shape 6546">
                  <a:extLst>
                    <a:ext uri="{FF2B5EF4-FFF2-40B4-BE49-F238E27FC236}">
                      <a16:creationId xmlns:a16="http://schemas.microsoft.com/office/drawing/2014/main" id="{00000000-0008-0000-0B00-000037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92" name="Shape 6547">
                  <a:extLst>
                    <a:ext uri="{FF2B5EF4-FFF2-40B4-BE49-F238E27FC236}">
                      <a16:creationId xmlns:a16="http://schemas.microsoft.com/office/drawing/2014/main" id="{00000000-0008-0000-0B00-000038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93" name="Shape 6548">
                  <a:extLst>
                    <a:ext uri="{FF2B5EF4-FFF2-40B4-BE49-F238E27FC236}">
                      <a16:creationId xmlns:a16="http://schemas.microsoft.com/office/drawing/2014/main" id="{00000000-0008-0000-0B00-000039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94" name="Shape 6549">
                  <a:extLst>
                    <a:ext uri="{FF2B5EF4-FFF2-40B4-BE49-F238E27FC236}">
                      <a16:creationId xmlns:a16="http://schemas.microsoft.com/office/drawing/2014/main" id="{00000000-0008-0000-0B00-00003A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995" name="Shape 2">
          <a:extLst>
            <a:ext uri="{FF2B5EF4-FFF2-40B4-BE49-F238E27FC236}">
              <a16:creationId xmlns:a16="http://schemas.microsoft.com/office/drawing/2014/main" id="{00000000-0008-0000-0B00-00003B1F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7996" name="Shape 6550">
            <a:extLst>
              <a:ext uri="{FF2B5EF4-FFF2-40B4-BE49-F238E27FC236}">
                <a16:creationId xmlns:a16="http://schemas.microsoft.com/office/drawing/2014/main" id="{00000000-0008-0000-0B00-00003C1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997" name="Shape 6">
              <a:extLst>
                <a:ext uri="{FF2B5EF4-FFF2-40B4-BE49-F238E27FC236}">
                  <a16:creationId xmlns:a16="http://schemas.microsoft.com/office/drawing/2014/main" id="{00000000-0008-0000-0B00-00003D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998" name="Shape 6551">
              <a:extLst>
                <a:ext uri="{FF2B5EF4-FFF2-40B4-BE49-F238E27FC236}">
                  <a16:creationId xmlns:a16="http://schemas.microsoft.com/office/drawing/2014/main" id="{00000000-0008-0000-0B00-00003E1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999" name="Shape 6552">
                <a:extLst>
                  <a:ext uri="{FF2B5EF4-FFF2-40B4-BE49-F238E27FC236}">
                    <a16:creationId xmlns:a16="http://schemas.microsoft.com/office/drawing/2014/main" id="{00000000-0008-0000-0B00-00003F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000" name="Shape 6553">
                <a:extLst>
                  <a:ext uri="{FF2B5EF4-FFF2-40B4-BE49-F238E27FC236}">
                    <a16:creationId xmlns:a16="http://schemas.microsoft.com/office/drawing/2014/main" id="{00000000-0008-0000-0B00-0000401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001" name="Shape 6554">
                  <a:extLst>
                    <a:ext uri="{FF2B5EF4-FFF2-40B4-BE49-F238E27FC236}">
                      <a16:creationId xmlns:a16="http://schemas.microsoft.com/office/drawing/2014/main" id="{00000000-0008-0000-0B00-000041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002" name="Shape 6555">
                  <a:extLst>
                    <a:ext uri="{FF2B5EF4-FFF2-40B4-BE49-F238E27FC236}">
                      <a16:creationId xmlns:a16="http://schemas.microsoft.com/office/drawing/2014/main" id="{00000000-0008-0000-0B00-000042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03" name="Shape 6556">
                  <a:extLst>
                    <a:ext uri="{FF2B5EF4-FFF2-40B4-BE49-F238E27FC236}">
                      <a16:creationId xmlns:a16="http://schemas.microsoft.com/office/drawing/2014/main" id="{00000000-0008-0000-0B00-000043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04" name="Shape 6557">
                  <a:extLst>
                    <a:ext uri="{FF2B5EF4-FFF2-40B4-BE49-F238E27FC236}">
                      <a16:creationId xmlns:a16="http://schemas.microsoft.com/office/drawing/2014/main" id="{00000000-0008-0000-0B00-000044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05" name="Shape 6558">
                  <a:extLst>
                    <a:ext uri="{FF2B5EF4-FFF2-40B4-BE49-F238E27FC236}">
                      <a16:creationId xmlns:a16="http://schemas.microsoft.com/office/drawing/2014/main" id="{00000000-0008-0000-0B00-000045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06" name="Shape 6559">
                  <a:extLst>
                    <a:ext uri="{FF2B5EF4-FFF2-40B4-BE49-F238E27FC236}">
                      <a16:creationId xmlns:a16="http://schemas.microsoft.com/office/drawing/2014/main" id="{00000000-0008-0000-0B00-000046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07" name="Shape 6560">
                  <a:extLst>
                    <a:ext uri="{FF2B5EF4-FFF2-40B4-BE49-F238E27FC236}">
                      <a16:creationId xmlns:a16="http://schemas.microsoft.com/office/drawing/2014/main" id="{00000000-0008-0000-0B00-000047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8008" name="Shape 2">
          <a:extLst>
            <a:ext uri="{FF2B5EF4-FFF2-40B4-BE49-F238E27FC236}">
              <a16:creationId xmlns:a16="http://schemas.microsoft.com/office/drawing/2014/main" id="{00000000-0008-0000-0B00-0000481F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8009" name="Shape 6561">
            <a:extLst>
              <a:ext uri="{FF2B5EF4-FFF2-40B4-BE49-F238E27FC236}">
                <a16:creationId xmlns:a16="http://schemas.microsoft.com/office/drawing/2014/main" id="{00000000-0008-0000-0B00-0000491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010" name="Shape 6">
              <a:extLst>
                <a:ext uri="{FF2B5EF4-FFF2-40B4-BE49-F238E27FC236}">
                  <a16:creationId xmlns:a16="http://schemas.microsoft.com/office/drawing/2014/main" id="{00000000-0008-0000-0B00-00004A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11" name="Shape 6562">
              <a:extLst>
                <a:ext uri="{FF2B5EF4-FFF2-40B4-BE49-F238E27FC236}">
                  <a16:creationId xmlns:a16="http://schemas.microsoft.com/office/drawing/2014/main" id="{00000000-0008-0000-0B00-00004B1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012" name="Shape 6563">
                <a:extLst>
                  <a:ext uri="{FF2B5EF4-FFF2-40B4-BE49-F238E27FC236}">
                    <a16:creationId xmlns:a16="http://schemas.microsoft.com/office/drawing/2014/main" id="{00000000-0008-0000-0B00-00004C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013" name="Shape 6564">
                <a:extLst>
                  <a:ext uri="{FF2B5EF4-FFF2-40B4-BE49-F238E27FC236}">
                    <a16:creationId xmlns:a16="http://schemas.microsoft.com/office/drawing/2014/main" id="{00000000-0008-0000-0B00-00004D1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014" name="Shape 6565">
                  <a:extLst>
                    <a:ext uri="{FF2B5EF4-FFF2-40B4-BE49-F238E27FC236}">
                      <a16:creationId xmlns:a16="http://schemas.microsoft.com/office/drawing/2014/main" id="{00000000-0008-0000-0B00-00004E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015" name="Shape 6566">
                  <a:extLst>
                    <a:ext uri="{FF2B5EF4-FFF2-40B4-BE49-F238E27FC236}">
                      <a16:creationId xmlns:a16="http://schemas.microsoft.com/office/drawing/2014/main" id="{00000000-0008-0000-0B00-00004F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16" name="Shape 6567">
                  <a:extLst>
                    <a:ext uri="{FF2B5EF4-FFF2-40B4-BE49-F238E27FC236}">
                      <a16:creationId xmlns:a16="http://schemas.microsoft.com/office/drawing/2014/main" id="{00000000-0008-0000-0B00-000050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17" name="Shape 6568">
                  <a:extLst>
                    <a:ext uri="{FF2B5EF4-FFF2-40B4-BE49-F238E27FC236}">
                      <a16:creationId xmlns:a16="http://schemas.microsoft.com/office/drawing/2014/main" id="{00000000-0008-0000-0B00-000051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18" name="Shape 6569">
                  <a:extLst>
                    <a:ext uri="{FF2B5EF4-FFF2-40B4-BE49-F238E27FC236}">
                      <a16:creationId xmlns:a16="http://schemas.microsoft.com/office/drawing/2014/main" id="{00000000-0008-0000-0B00-000052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19" name="Shape 6570">
                  <a:extLst>
                    <a:ext uri="{FF2B5EF4-FFF2-40B4-BE49-F238E27FC236}">
                      <a16:creationId xmlns:a16="http://schemas.microsoft.com/office/drawing/2014/main" id="{00000000-0008-0000-0B00-000053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20" name="Shape 6571">
                  <a:extLst>
                    <a:ext uri="{FF2B5EF4-FFF2-40B4-BE49-F238E27FC236}">
                      <a16:creationId xmlns:a16="http://schemas.microsoft.com/office/drawing/2014/main" id="{00000000-0008-0000-0B00-000054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8021" name="Shape 2">
          <a:extLst>
            <a:ext uri="{FF2B5EF4-FFF2-40B4-BE49-F238E27FC236}">
              <a16:creationId xmlns:a16="http://schemas.microsoft.com/office/drawing/2014/main" id="{00000000-0008-0000-0B00-0000551F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8022" name="Shape 6572">
            <a:extLst>
              <a:ext uri="{FF2B5EF4-FFF2-40B4-BE49-F238E27FC236}">
                <a16:creationId xmlns:a16="http://schemas.microsoft.com/office/drawing/2014/main" id="{00000000-0008-0000-0B00-0000561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023" name="Shape 6">
              <a:extLst>
                <a:ext uri="{FF2B5EF4-FFF2-40B4-BE49-F238E27FC236}">
                  <a16:creationId xmlns:a16="http://schemas.microsoft.com/office/drawing/2014/main" id="{00000000-0008-0000-0B00-000057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24" name="Shape 6573">
              <a:extLst>
                <a:ext uri="{FF2B5EF4-FFF2-40B4-BE49-F238E27FC236}">
                  <a16:creationId xmlns:a16="http://schemas.microsoft.com/office/drawing/2014/main" id="{00000000-0008-0000-0B00-0000581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025" name="Shape 6574">
                <a:extLst>
                  <a:ext uri="{FF2B5EF4-FFF2-40B4-BE49-F238E27FC236}">
                    <a16:creationId xmlns:a16="http://schemas.microsoft.com/office/drawing/2014/main" id="{00000000-0008-0000-0B00-000059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026" name="Shape 6575">
                <a:extLst>
                  <a:ext uri="{FF2B5EF4-FFF2-40B4-BE49-F238E27FC236}">
                    <a16:creationId xmlns:a16="http://schemas.microsoft.com/office/drawing/2014/main" id="{00000000-0008-0000-0B00-00005A1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027" name="Shape 6576">
                  <a:extLst>
                    <a:ext uri="{FF2B5EF4-FFF2-40B4-BE49-F238E27FC236}">
                      <a16:creationId xmlns:a16="http://schemas.microsoft.com/office/drawing/2014/main" id="{00000000-0008-0000-0B00-00005B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028" name="Shape 6577">
                  <a:extLst>
                    <a:ext uri="{FF2B5EF4-FFF2-40B4-BE49-F238E27FC236}">
                      <a16:creationId xmlns:a16="http://schemas.microsoft.com/office/drawing/2014/main" id="{00000000-0008-0000-0B00-00005C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29" name="Shape 6578">
                  <a:extLst>
                    <a:ext uri="{FF2B5EF4-FFF2-40B4-BE49-F238E27FC236}">
                      <a16:creationId xmlns:a16="http://schemas.microsoft.com/office/drawing/2014/main" id="{00000000-0008-0000-0B00-00005D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30" name="Shape 6579">
                  <a:extLst>
                    <a:ext uri="{FF2B5EF4-FFF2-40B4-BE49-F238E27FC236}">
                      <a16:creationId xmlns:a16="http://schemas.microsoft.com/office/drawing/2014/main" id="{00000000-0008-0000-0B00-00005E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31" name="Shape 6580">
                  <a:extLst>
                    <a:ext uri="{FF2B5EF4-FFF2-40B4-BE49-F238E27FC236}">
                      <a16:creationId xmlns:a16="http://schemas.microsoft.com/office/drawing/2014/main" id="{00000000-0008-0000-0B00-00005F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32" name="Shape 6581">
                  <a:extLst>
                    <a:ext uri="{FF2B5EF4-FFF2-40B4-BE49-F238E27FC236}">
                      <a16:creationId xmlns:a16="http://schemas.microsoft.com/office/drawing/2014/main" id="{00000000-0008-0000-0B00-000060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33" name="Shape 6582">
                  <a:extLst>
                    <a:ext uri="{FF2B5EF4-FFF2-40B4-BE49-F238E27FC236}">
                      <a16:creationId xmlns:a16="http://schemas.microsoft.com/office/drawing/2014/main" id="{00000000-0008-0000-0B00-000061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8034" name="Shape 2">
          <a:extLst>
            <a:ext uri="{FF2B5EF4-FFF2-40B4-BE49-F238E27FC236}">
              <a16:creationId xmlns:a16="http://schemas.microsoft.com/office/drawing/2014/main" id="{00000000-0008-0000-0B00-0000621F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8035" name="Shape 6583">
            <a:extLst>
              <a:ext uri="{FF2B5EF4-FFF2-40B4-BE49-F238E27FC236}">
                <a16:creationId xmlns:a16="http://schemas.microsoft.com/office/drawing/2014/main" id="{00000000-0008-0000-0B00-0000631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036" name="Shape 6">
              <a:extLst>
                <a:ext uri="{FF2B5EF4-FFF2-40B4-BE49-F238E27FC236}">
                  <a16:creationId xmlns:a16="http://schemas.microsoft.com/office/drawing/2014/main" id="{00000000-0008-0000-0B00-000064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37" name="Shape 6584">
              <a:extLst>
                <a:ext uri="{FF2B5EF4-FFF2-40B4-BE49-F238E27FC236}">
                  <a16:creationId xmlns:a16="http://schemas.microsoft.com/office/drawing/2014/main" id="{00000000-0008-0000-0B00-0000651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038" name="Shape 6585">
                <a:extLst>
                  <a:ext uri="{FF2B5EF4-FFF2-40B4-BE49-F238E27FC236}">
                    <a16:creationId xmlns:a16="http://schemas.microsoft.com/office/drawing/2014/main" id="{00000000-0008-0000-0B00-000066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039" name="Shape 6586">
                <a:extLst>
                  <a:ext uri="{FF2B5EF4-FFF2-40B4-BE49-F238E27FC236}">
                    <a16:creationId xmlns:a16="http://schemas.microsoft.com/office/drawing/2014/main" id="{00000000-0008-0000-0B00-0000671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040" name="Shape 6587">
                  <a:extLst>
                    <a:ext uri="{FF2B5EF4-FFF2-40B4-BE49-F238E27FC236}">
                      <a16:creationId xmlns:a16="http://schemas.microsoft.com/office/drawing/2014/main" id="{00000000-0008-0000-0B00-000068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041" name="Shape 6588">
                  <a:extLst>
                    <a:ext uri="{FF2B5EF4-FFF2-40B4-BE49-F238E27FC236}">
                      <a16:creationId xmlns:a16="http://schemas.microsoft.com/office/drawing/2014/main" id="{00000000-0008-0000-0B00-000069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42" name="Shape 6589">
                  <a:extLst>
                    <a:ext uri="{FF2B5EF4-FFF2-40B4-BE49-F238E27FC236}">
                      <a16:creationId xmlns:a16="http://schemas.microsoft.com/office/drawing/2014/main" id="{00000000-0008-0000-0B00-00006A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43" name="Shape 6590">
                  <a:extLst>
                    <a:ext uri="{FF2B5EF4-FFF2-40B4-BE49-F238E27FC236}">
                      <a16:creationId xmlns:a16="http://schemas.microsoft.com/office/drawing/2014/main" id="{00000000-0008-0000-0B00-00006B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44" name="Shape 6591">
                  <a:extLst>
                    <a:ext uri="{FF2B5EF4-FFF2-40B4-BE49-F238E27FC236}">
                      <a16:creationId xmlns:a16="http://schemas.microsoft.com/office/drawing/2014/main" id="{00000000-0008-0000-0B00-00006C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45" name="Shape 6592">
                  <a:extLst>
                    <a:ext uri="{FF2B5EF4-FFF2-40B4-BE49-F238E27FC236}">
                      <a16:creationId xmlns:a16="http://schemas.microsoft.com/office/drawing/2014/main" id="{00000000-0008-0000-0B00-00006D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46" name="Shape 6593">
                  <a:extLst>
                    <a:ext uri="{FF2B5EF4-FFF2-40B4-BE49-F238E27FC236}">
                      <a16:creationId xmlns:a16="http://schemas.microsoft.com/office/drawing/2014/main" id="{00000000-0008-0000-0B00-00006E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8047" name="Shape 2">
          <a:extLst>
            <a:ext uri="{FF2B5EF4-FFF2-40B4-BE49-F238E27FC236}">
              <a16:creationId xmlns:a16="http://schemas.microsoft.com/office/drawing/2014/main" id="{00000000-0008-0000-0B00-00006F1F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8048" name="Shape 6594">
            <a:extLst>
              <a:ext uri="{FF2B5EF4-FFF2-40B4-BE49-F238E27FC236}">
                <a16:creationId xmlns:a16="http://schemas.microsoft.com/office/drawing/2014/main" id="{00000000-0008-0000-0B00-0000701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049" name="Shape 6">
              <a:extLst>
                <a:ext uri="{FF2B5EF4-FFF2-40B4-BE49-F238E27FC236}">
                  <a16:creationId xmlns:a16="http://schemas.microsoft.com/office/drawing/2014/main" id="{00000000-0008-0000-0B00-000071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50" name="Shape 6595">
              <a:extLst>
                <a:ext uri="{FF2B5EF4-FFF2-40B4-BE49-F238E27FC236}">
                  <a16:creationId xmlns:a16="http://schemas.microsoft.com/office/drawing/2014/main" id="{00000000-0008-0000-0B00-0000721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051" name="Shape 6596">
                <a:extLst>
                  <a:ext uri="{FF2B5EF4-FFF2-40B4-BE49-F238E27FC236}">
                    <a16:creationId xmlns:a16="http://schemas.microsoft.com/office/drawing/2014/main" id="{00000000-0008-0000-0B00-000073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052" name="Shape 6597">
                <a:extLst>
                  <a:ext uri="{FF2B5EF4-FFF2-40B4-BE49-F238E27FC236}">
                    <a16:creationId xmlns:a16="http://schemas.microsoft.com/office/drawing/2014/main" id="{00000000-0008-0000-0B00-0000741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053" name="Shape 6598">
                  <a:extLst>
                    <a:ext uri="{FF2B5EF4-FFF2-40B4-BE49-F238E27FC236}">
                      <a16:creationId xmlns:a16="http://schemas.microsoft.com/office/drawing/2014/main" id="{00000000-0008-0000-0B00-000075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054" name="Shape 6599">
                  <a:extLst>
                    <a:ext uri="{FF2B5EF4-FFF2-40B4-BE49-F238E27FC236}">
                      <a16:creationId xmlns:a16="http://schemas.microsoft.com/office/drawing/2014/main" id="{00000000-0008-0000-0B00-000076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55" name="Shape 6600">
                  <a:extLst>
                    <a:ext uri="{FF2B5EF4-FFF2-40B4-BE49-F238E27FC236}">
                      <a16:creationId xmlns:a16="http://schemas.microsoft.com/office/drawing/2014/main" id="{00000000-0008-0000-0B00-000077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56" name="Shape 6601">
                  <a:extLst>
                    <a:ext uri="{FF2B5EF4-FFF2-40B4-BE49-F238E27FC236}">
                      <a16:creationId xmlns:a16="http://schemas.microsoft.com/office/drawing/2014/main" id="{00000000-0008-0000-0B00-000078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57" name="Shape 6602">
                  <a:extLst>
                    <a:ext uri="{FF2B5EF4-FFF2-40B4-BE49-F238E27FC236}">
                      <a16:creationId xmlns:a16="http://schemas.microsoft.com/office/drawing/2014/main" id="{00000000-0008-0000-0B00-000079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58" name="Shape 6603">
                  <a:extLst>
                    <a:ext uri="{FF2B5EF4-FFF2-40B4-BE49-F238E27FC236}">
                      <a16:creationId xmlns:a16="http://schemas.microsoft.com/office/drawing/2014/main" id="{00000000-0008-0000-0B00-00007A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59" name="Shape 6604">
                  <a:extLst>
                    <a:ext uri="{FF2B5EF4-FFF2-40B4-BE49-F238E27FC236}">
                      <a16:creationId xmlns:a16="http://schemas.microsoft.com/office/drawing/2014/main" id="{00000000-0008-0000-0B00-00007B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060" name="Shape 2">
          <a:extLst>
            <a:ext uri="{FF2B5EF4-FFF2-40B4-BE49-F238E27FC236}">
              <a16:creationId xmlns:a16="http://schemas.microsoft.com/office/drawing/2014/main" id="{00000000-0008-0000-0B00-00007C1F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8061" name="Shape 6605">
            <a:extLst>
              <a:ext uri="{FF2B5EF4-FFF2-40B4-BE49-F238E27FC236}">
                <a16:creationId xmlns:a16="http://schemas.microsoft.com/office/drawing/2014/main" id="{00000000-0008-0000-0B00-00007D1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062" name="Shape 6">
              <a:extLst>
                <a:ext uri="{FF2B5EF4-FFF2-40B4-BE49-F238E27FC236}">
                  <a16:creationId xmlns:a16="http://schemas.microsoft.com/office/drawing/2014/main" id="{00000000-0008-0000-0B00-00007E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63" name="Shape 6606">
              <a:extLst>
                <a:ext uri="{FF2B5EF4-FFF2-40B4-BE49-F238E27FC236}">
                  <a16:creationId xmlns:a16="http://schemas.microsoft.com/office/drawing/2014/main" id="{00000000-0008-0000-0B00-00007F1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064" name="Shape 6607">
                <a:extLst>
                  <a:ext uri="{FF2B5EF4-FFF2-40B4-BE49-F238E27FC236}">
                    <a16:creationId xmlns:a16="http://schemas.microsoft.com/office/drawing/2014/main" id="{00000000-0008-0000-0B00-000080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065" name="Shape 6608">
                <a:extLst>
                  <a:ext uri="{FF2B5EF4-FFF2-40B4-BE49-F238E27FC236}">
                    <a16:creationId xmlns:a16="http://schemas.microsoft.com/office/drawing/2014/main" id="{00000000-0008-0000-0B00-0000811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066" name="Shape 6609">
                  <a:extLst>
                    <a:ext uri="{FF2B5EF4-FFF2-40B4-BE49-F238E27FC236}">
                      <a16:creationId xmlns:a16="http://schemas.microsoft.com/office/drawing/2014/main" id="{00000000-0008-0000-0B00-000082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067" name="Shape 6610">
                  <a:extLst>
                    <a:ext uri="{FF2B5EF4-FFF2-40B4-BE49-F238E27FC236}">
                      <a16:creationId xmlns:a16="http://schemas.microsoft.com/office/drawing/2014/main" id="{00000000-0008-0000-0B00-000083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68" name="Shape 6611">
                  <a:extLst>
                    <a:ext uri="{FF2B5EF4-FFF2-40B4-BE49-F238E27FC236}">
                      <a16:creationId xmlns:a16="http://schemas.microsoft.com/office/drawing/2014/main" id="{00000000-0008-0000-0B00-000084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69" name="Shape 6612">
                  <a:extLst>
                    <a:ext uri="{FF2B5EF4-FFF2-40B4-BE49-F238E27FC236}">
                      <a16:creationId xmlns:a16="http://schemas.microsoft.com/office/drawing/2014/main" id="{00000000-0008-0000-0B00-000085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70" name="Shape 6613">
                  <a:extLst>
                    <a:ext uri="{FF2B5EF4-FFF2-40B4-BE49-F238E27FC236}">
                      <a16:creationId xmlns:a16="http://schemas.microsoft.com/office/drawing/2014/main" id="{00000000-0008-0000-0B00-000086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71" name="Shape 6614">
                  <a:extLst>
                    <a:ext uri="{FF2B5EF4-FFF2-40B4-BE49-F238E27FC236}">
                      <a16:creationId xmlns:a16="http://schemas.microsoft.com/office/drawing/2014/main" id="{00000000-0008-0000-0B00-000087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72" name="Shape 6615">
                  <a:extLst>
                    <a:ext uri="{FF2B5EF4-FFF2-40B4-BE49-F238E27FC236}">
                      <a16:creationId xmlns:a16="http://schemas.microsoft.com/office/drawing/2014/main" id="{00000000-0008-0000-0B00-000088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073" name="Shape 2">
          <a:extLst>
            <a:ext uri="{FF2B5EF4-FFF2-40B4-BE49-F238E27FC236}">
              <a16:creationId xmlns:a16="http://schemas.microsoft.com/office/drawing/2014/main" id="{00000000-0008-0000-0B00-0000891F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8074" name="Shape 6616">
            <a:extLst>
              <a:ext uri="{FF2B5EF4-FFF2-40B4-BE49-F238E27FC236}">
                <a16:creationId xmlns:a16="http://schemas.microsoft.com/office/drawing/2014/main" id="{00000000-0008-0000-0B00-00008A1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075" name="Shape 6">
              <a:extLst>
                <a:ext uri="{FF2B5EF4-FFF2-40B4-BE49-F238E27FC236}">
                  <a16:creationId xmlns:a16="http://schemas.microsoft.com/office/drawing/2014/main" id="{00000000-0008-0000-0B00-00008B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76" name="Shape 6617">
              <a:extLst>
                <a:ext uri="{FF2B5EF4-FFF2-40B4-BE49-F238E27FC236}">
                  <a16:creationId xmlns:a16="http://schemas.microsoft.com/office/drawing/2014/main" id="{00000000-0008-0000-0B00-00008C1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077" name="Shape 6618">
                <a:extLst>
                  <a:ext uri="{FF2B5EF4-FFF2-40B4-BE49-F238E27FC236}">
                    <a16:creationId xmlns:a16="http://schemas.microsoft.com/office/drawing/2014/main" id="{00000000-0008-0000-0B00-00008D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078" name="Shape 6619">
                <a:extLst>
                  <a:ext uri="{FF2B5EF4-FFF2-40B4-BE49-F238E27FC236}">
                    <a16:creationId xmlns:a16="http://schemas.microsoft.com/office/drawing/2014/main" id="{00000000-0008-0000-0B00-00008E1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8079" name="Shape 6620">
                  <a:extLst>
                    <a:ext uri="{FF2B5EF4-FFF2-40B4-BE49-F238E27FC236}">
                      <a16:creationId xmlns:a16="http://schemas.microsoft.com/office/drawing/2014/main" id="{00000000-0008-0000-0B00-00008F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080" name="Shape 6621">
                  <a:extLst>
                    <a:ext uri="{FF2B5EF4-FFF2-40B4-BE49-F238E27FC236}">
                      <a16:creationId xmlns:a16="http://schemas.microsoft.com/office/drawing/2014/main" id="{00000000-0008-0000-0B00-000090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81" name="Shape 6622">
                  <a:extLst>
                    <a:ext uri="{FF2B5EF4-FFF2-40B4-BE49-F238E27FC236}">
                      <a16:creationId xmlns:a16="http://schemas.microsoft.com/office/drawing/2014/main" id="{00000000-0008-0000-0B00-000091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82" name="Shape 6623">
                  <a:extLst>
                    <a:ext uri="{FF2B5EF4-FFF2-40B4-BE49-F238E27FC236}">
                      <a16:creationId xmlns:a16="http://schemas.microsoft.com/office/drawing/2014/main" id="{00000000-0008-0000-0B00-000092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83" name="Shape 6624">
                  <a:extLst>
                    <a:ext uri="{FF2B5EF4-FFF2-40B4-BE49-F238E27FC236}">
                      <a16:creationId xmlns:a16="http://schemas.microsoft.com/office/drawing/2014/main" id="{00000000-0008-0000-0B00-000093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84" name="Shape 6625">
                  <a:extLst>
                    <a:ext uri="{FF2B5EF4-FFF2-40B4-BE49-F238E27FC236}">
                      <a16:creationId xmlns:a16="http://schemas.microsoft.com/office/drawing/2014/main" id="{00000000-0008-0000-0B00-000094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85" name="Shape 6626">
                  <a:extLst>
                    <a:ext uri="{FF2B5EF4-FFF2-40B4-BE49-F238E27FC236}">
                      <a16:creationId xmlns:a16="http://schemas.microsoft.com/office/drawing/2014/main" id="{00000000-0008-0000-0B00-000095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133350</xdr:rowOff>
    </xdr:from>
    <xdr:ext cx="0" cy="161925"/>
    <xdr:grpSp>
      <xdr:nvGrpSpPr>
        <xdr:cNvPr id="8086" name="Shape 2">
          <a:extLst>
            <a:ext uri="{FF2B5EF4-FFF2-40B4-BE49-F238E27FC236}">
              <a16:creationId xmlns:a16="http://schemas.microsoft.com/office/drawing/2014/main" id="{00000000-0008-0000-0B00-0000961F0000}"/>
            </a:ext>
          </a:extLst>
        </xdr:cNvPr>
        <xdr:cNvGrpSpPr/>
      </xdr:nvGrpSpPr>
      <xdr:grpSpPr>
        <a:xfrm>
          <a:off x="2466975" y="22755225"/>
          <a:ext cx="0" cy="161925"/>
          <a:chOff x="5346000" y="3699038"/>
          <a:chExt cx="0" cy="161925"/>
        </a:xfrm>
      </xdr:grpSpPr>
      <xdr:grpSp>
        <xdr:nvGrpSpPr>
          <xdr:cNvPr id="8087" name="Shape 6627">
            <a:extLst>
              <a:ext uri="{FF2B5EF4-FFF2-40B4-BE49-F238E27FC236}">
                <a16:creationId xmlns:a16="http://schemas.microsoft.com/office/drawing/2014/main" id="{00000000-0008-0000-0B00-0000971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088" name="Shape 6">
              <a:extLst>
                <a:ext uri="{FF2B5EF4-FFF2-40B4-BE49-F238E27FC236}">
                  <a16:creationId xmlns:a16="http://schemas.microsoft.com/office/drawing/2014/main" id="{00000000-0008-0000-0B00-000098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89" name="Shape 6628">
              <a:extLst>
                <a:ext uri="{FF2B5EF4-FFF2-40B4-BE49-F238E27FC236}">
                  <a16:creationId xmlns:a16="http://schemas.microsoft.com/office/drawing/2014/main" id="{00000000-0008-0000-0B00-0000991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090" name="Shape 6629">
                <a:extLst>
                  <a:ext uri="{FF2B5EF4-FFF2-40B4-BE49-F238E27FC236}">
                    <a16:creationId xmlns:a16="http://schemas.microsoft.com/office/drawing/2014/main" id="{00000000-0008-0000-0B00-00009A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091" name="Shape 6630">
                <a:extLst>
                  <a:ext uri="{FF2B5EF4-FFF2-40B4-BE49-F238E27FC236}">
                    <a16:creationId xmlns:a16="http://schemas.microsoft.com/office/drawing/2014/main" id="{00000000-0008-0000-0B00-00009B1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8092" name="Shape 6631">
                  <a:extLst>
                    <a:ext uri="{FF2B5EF4-FFF2-40B4-BE49-F238E27FC236}">
                      <a16:creationId xmlns:a16="http://schemas.microsoft.com/office/drawing/2014/main" id="{00000000-0008-0000-0B00-00009C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093" name="Shape 6632">
                  <a:extLst>
                    <a:ext uri="{FF2B5EF4-FFF2-40B4-BE49-F238E27FC236}">
                      <a16:creationId xmlns:a16="http://schemas.microsoft.com/office/drawing/2014/main" id="{00000000-0008-0000-0B00-00009D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94" name="Shape 6633">
                  <a:extLst>
                    <a:ext uri="{FF2B5EF4-FFF2-40B4-BE49-F238E27FC236}">
                      <a16:creationId xmlns:a16="http://schemas.microsoft.com/office/drawing/2014/main" id="{00000000-0008-0000-0B00-00009E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95" name="Shape 6634">
                  <a:extLst>
                    <a:ext uri="{FF2B5EF4-FFF2-40B4-BE49-F238E27FC236}">
                      <a16:creationId xmlns:a16="http://schemas.microsoft.com/office/drawing/2014/main" id="{00000000-0008-0000-0B00-00009F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96" name="Shape 6635">
                  <a:extLst>
                    <a:ext uri="{FF2B5EF4-FFF2-40B4-BE49-F238E27FC236}">
                      <a16:creationId xmlns:a16="http://schemas.microsoft.com/office/drawing/2014/main" id="{00000000-0008-0000-0B00-0000A0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97" name="Shape 6636">
                  <a:extLst>
                    <a:ext uri="{FF2B5EF4-FFF2-40B4-BE49-F238E27FC236}">
                      <a16:creationId xmlns:a16="http://schemas.microsoft.com/office/drawing/2014/main" id="{00000000-0008-0000-0B00-0000A1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98" name="Shape 6637">
                  <a:extLst>
                    <a:ext uri="{FF2B5EF4-FFF2-40B4-BE49-F238E27FC236}">
                      <a16:creationId xmlns:a16="http://schemas.microsoft.com/office/drawing/2014/main" id="{00000000-0008-0000-0B00-0000A2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133350</xdr:rowOff>
    </xdr:from>
    <xdr:ext cx="0" cy="171450"/>
    <xdr:grpSp>
      <xdr:nvGrpSpPr>
        <xdr:cNvPr id="8099" name="Shape 2">
          <a:extLst>
            <a:ext uri="{FF2B5EF4-FFF2-40B4-BE49-F238E27FC236}">
              <a16:creationId xmlns:a16="http://schemas.microsoft.com/office/drawing/2014/main" id="{00000000-0008-0000-0B00-0000A31F0000}"/>
            </a:ext>
          </a:extLst>
        </xdr:cNvPr>
        <xdr:cNvGrpSpPr/>
      </xdr:nvGrpSpPr>
      <xdr:grpSpPr>
        <a:xfrm>
          <a:off x="2466975" y="22755225"/>
          <a:ext cx="0" cy="171450"/>
          <a:chOff x="5346000" y="3694275"/>
          <a:chExt cx="0" cy="171450"/>
        </a:xfrm>
      </xdr:grpSpPr>
      <xdr:grpSp>
        <xdr:nvGrpSpPr>
          <xdr:cNvPr id="8100" name="Shape 6638">
            <a:extLst>
              <a:ext uri="{FF2B5EF4-FFF2-40B4-BE49-F238E27FC236}">
                <a16:creationId xmlns:a16="http://schemas.microsoft.com/office/drawing/2014/main" id="{00000000-0008-0000-0B00-0000A41F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8101" name="Shape 6">
              <a:extLst>
                <a:ext uri="{FF2B5EF4-FFF2-40B4-BE49-F238E27FC236}">
                  <a16:creationId xmlns:a16="http://schemas.microsoft.com/office/drawing/2014/main" id="{00000000-0008-0000-0B00-0000A51F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102" name="Shape 6639">
              <a:extLst>
                <a:ext uri="{FF2B5EF4-FFF2-40B4-BE49-F238E27FC236}">
                  <a16:creationId xmlns:a16="http://schemas.microsoft.com/office/drawing/2014/main" id="{00000000-0008-0000-0B00-0000A61F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8103" name="Shape 6640">
                <a:extLst>
                  <a:ext uri="{FF2B5EF4-FFF2-40B4-BE49-F238E27FC236}">
                    <a16:creationId xmlns:a16="http://schemas.microsoft.com/office/drawing/2014/main" id="{00000000-0008-0000-0B00-0000A71F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104" name="Shape 6641">
                <a:extLst>
                  <a:ext uri="{FF2B5EF4-FFF2-40B4-BE49-F238E27FC236}">
                    <a16:creationId xmlns:a16="http://schemas.microsoft.com/office/drawing/2014/main" id="{00000000-0008-0000-0B00-0000A81F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8105" name="Shape 6642">
                  <a:extLst>
                    <a:ext uri="{FF2B5EF4-FFF2-40B4-BE49-F238E27FC236}">
                      <a16:creationId xmlns:a16="http://schemas.microsoft.com/office/drawing/2014/main" id="{00000000-0008-0000-0B00-0000A9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106" name="Shape 6643">
                  <a:extLst>
                    <a:ext uri="{FF2B5EF4-FFF2-40B4-BE49-F238E27FC236}">
                      <a16:creationId xmlns:a16="http://schemas.microsoft.com/office/drawing/2014/main" id="{00000000-0008-0000-0B00-0000AA1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07" name="Shape 6644">
                  <a:extLst>
                    <a:ext uri="{FF2B5EF4-FFF2-40B4-BE49-F238E27FC236}">
                      <a16:creationId xmlns:a16="http://schemas.microsoft.com/office/drawing/2014/main" id="{00000000-0008-0000-0B00-0000AB1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08" name="Shape 6645">
                  <a:extLst>
                    <a:ext uri="{FF2B5EF4-FFF2-40B4-BE49-F238E27FC236}">
                      <a16:creationId xmlns:a16="http://schemas.microsoft.com/office/drawing/2014/main" id="{00000000-0008-0000-0B00-0000AC1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09" name="Shape 6646">
                  <a:extLst>
                    <a:ext uri="{FF2B5EF4-FFF2-40B4-BE49-F238E27FC236}">
                      <a16:creationId xmlns:a16="http://schemas.microsoft.com/office/drawing/2014/main" id="{00000000-0008-0000-0B00-0000AD1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10" name="Shape 6647">
                  <a:extLst>
                    <a:ext uri="{FF2B5EF4-FFF2-40B4-BE49-F238E27FC236}">
                      <a16:creationId xmlns:a16="http://schemas.microsoft.com/office/drawing/2014/main" id="{00000000-0008-0000-0B00-0000AE1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11" name="Shape 6648">
                  <a:extLst>
                    <a:ext uri="{FF2B5EF4-FFF2-40B4-BE49-F238E27FC236}">
                      <a16:creationId xmlns:a16="http://schemas.microsoft.com/office/drawing/2014/main" id="{00000000-0008-0000-0B00-0000AF1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112" name="Shape 2">
          <a:extLst>
            <a:ext uri="{FF2B5EF4-FFF2-40B4-BE49-F238E27FC236}">
              <a16:creationId xmlns:a16="http://schemas.microsoft.com/office/drawing/2014/main" id="{00000000-0008-0000-0B00-0000B01F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8113" name="Shape 6649">
            <a:extLst>
              <a:ext uri="{FF2B5EF4-FFF2-40B4-BE49-F238E27FC236}">
                <a16:creationId xmlns:a16="http://schemas.microsoft.com/office/drawing/2014/main" id="{00000000-0008-0000-0B00-0000B11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114" name="Shape 6">
              <a:extLst>
                <a:ext uri="{FF2B5EF4-FFF2-40B4-BE49-F238E27FC236}">
                  <a16:creationId xmlns:a16="http://schemas.microsoft.com/office/drawing/2014/main" id="{00000000-0008-0000-0B00-0000B2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115" name="Shape 6650">
              <a:extLst>
                <a:ext uri="{FF2B5EF4-FFF2-40B4-BE49-F238E27FC236}">
                  <a16:creationId xmlns:a16="http://schemas.microsoft.com/office/drawing/2014/main" id="{00000000-0008-0000-0B00-0000B31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116" name="Shape 6651">
                <a:extLst>
                  <a:ext uri="{FF2B5EF4-FFF2-40B4-BE49-F238E27FC236}">
                    <a16:creationId xmlns:a16="http://schemas.microsoft.com/office/drawing/2014/main" id="{00000000-0008-0000-0B00-0000B4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117" name="Shape 6652">
                <a:extLst>
                  <a:ext uri="{FF2B5EF4-FFF2-40B4-BE49-F238E27FC236}">
                    <a16:creationId xmlns:a16="http://schemas.microsoft.com/office/drawing/2014/main" id="{00000000-0008-0000-0B00-0000B51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118" name="Shape 6653">
                  <a:extLst>
                    <a:ext uri="{FF2B5EF4-FFF2-40B4-BE49-F238E27FC236}">
                      <a16:creationId xmlns:a16="http://schemas.microsoft.com/office/drawing/2014/main" id="{00000000-0008-0000-0B00-0000B6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119" name="Shape 6654">
                  <a:extLst>
                    <a:ext uri="{FF2B5EF4-FFF2-40B4-BE49-F238E27FC236}">
                      <a16:creationId xmlns:a16="http://schemas.microsoft.com/office/drawing/2014/main" id="{00000000-0008-0000-0B00-0000B7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20" name="Shape 6655">
                  <a:extLst>
                    <a:ext uri="{FF2B5EF4-FFF2-40B4-BE49-F238E27FC236}">
                      <a16:creationId xmlns:a16="http://schemas.microsoft.com/office/drawing/2014/main" id="{00000000-0008-0000-0B00-0000B8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21" name="Shape 6656">
                  <a:extLst>
                    <a:ext uri="{FF2B5EF4-FFF2-40B4-BE49-F238E27FC236}">
                      <a16:creationId xmlns:a16="http://schemas.microsoft.com/office/drawing/2014/main" id="{00000000-0008-0000-0B00-0000B9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22" name="Shape 6657">
                  <a:extLst>
                    <a:ext uri="{FF2B5EF4-FFF2-40B4-BE49-F238E27FC236}">
                      <a16:creationId xmlns:a16="http://schemas.microsoft.com/office/drawing/2014/main" id="{00000000-0008-0000-0B00-0000BA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23" name="Shape 6658">
                  <a:extLst>
                    <a:ext uri="{FF2B5EF4-FFF2-40B4-BE49-F238E27FC236}">
                      <a16:creationId xmlns:a16="http://schemas.microsoft.com/office/drawing/2014/main" id="{00000000-0008-0000-0B00-0000BB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24" name="Shape 6659">
                  <a:extLst>
                    <a:ext uri="{FF2B5EF4-FFF2-40B4-BE49-F238E27FC236}">
                      <a16:creationId xmlns:a16="http://schemas.microsoft.com/office/drawing/2014/main" id="{00000000-0008-0000-0B00-0000BC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125" name="Shape 2">
          <a:extLst>
            <a:ext uri="{FF2B5EF4-FFF2-40B4-BE49-F238E27FC236}">
              <a16:creationId xmlns:a16="http://schemas.microsoft.com/office/drawing/2014/main" id="{00000000-0008-0000-0B00-0000BD1F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8126" name="Shape 6660">
            <a:extLst>
              <a:ext uri="{FF2B5EF4-FFF2-40B4-BE49-F238E27FC236}">
                <a16:creationId xmlns:a16="http://schemas.microsoft.com/office/drawing/2014/main" id="{00000000-0008-0000-0B00-0000BE1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127" name="Shape 6">
              <a:extLst>
                <a:ext uri="{FF2B5EF4-FFF2-40B4-BE49-F238E27FC236}">
                  <a16:creationId xmlns:a16="http://schemas.microsoft.com/office/drawing/2014/main" id="{00000000-0008-0000-0B00-0000BF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128" name="Shape 6661">
              <a:extLst>
                <a:ext uri="{FF2B5EF4-FFF2-40B4-BE49-F238E27FC236}">
                  <a16:creationId xmlns:a16="http://schemas.microsoft.com/office/drawing/2014/main" id="{00000000-0008-0000-0B00-0000C01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129" name="Shape 6662">
                <a:extLst>
                  <a:ext uri="{FF2B5EF4-FFF2-40B4-BE49-F238E27FC236}">
                    <a16:creationId xmlns:a16="http://schemas.microsoft.com/office/drawing/2014/main" id="{00000000-0008-0000-0B00-0000C1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130" name="Shape 6663">
                <a:extLst>
                  <a:ext uri="{FF2B5EF4-FFF2-40B4-BE49-F238E27FC236}">
                    <a16:creationId xmlns:a16="http://schemas.microsoft.com/office/drawing/2014/main" id="{00000000-0008-0000-0B00-0000C21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131" name="Shape 6664">
                  <a:extLst>
                    <a:ext uri="{FF2B5EF4-FFF2-40B4-BE49-F238E27FC236}">
                      <a16:creationId xmlns:a16="http://schemas.microsoft.com/office/drawing/2014/main" id="{00000000-0008-0000-0B00-0000C3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132" name="Shape 6665">
                  <a:extLst>
                    <a:ext uri="{FF2B5EF4-FFF2-40B4-BE49-F238E27FC236}">
                      <a16:creationId xmlns:a16="http://schemas.microsoft.com/office/drawing/2014/main" id="{00000000-0008-0000-0B00-0000C4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33" name="Shape 6666">
                  <a:extLst>
                    <a:ext uri="{FF2B5EF4-FFF2-40B4-BE49-F238E27FC236}">
                      <a16:creationId xmlns:a16="http://schemas.microsoft.com/office/drawing/2014/main" id="{00000000-0008-0000-0B00-0000C5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34" name="Shape 6667">
                  <a:extLst>
                    <a:ext uri="{FF2B5EF4-FFF2-40B4-BE49-F238E27FC236}">
                      <a16:creationId xmlns:a16="http://schemas.microsoft.com/office/drawing/2014/main" id="{00000000-0008-0000-0B00-0000C6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35" name="Shape 6668">
                  <a:extLst>
                    <a:ext uri="{FF2B5EF4-FFF2-40B4-BE49-F238E27FC236}">
                      <a16:creationId xmlns:a16="http://schemas.microsoft.com/office/drawing/2014/main" id="{00000000-0008-0000-0B00-0000C7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36" name="Shape 6669">
                  <a:extLst>
                    <a:ext uri="{FF2B5EF4-FFF2-40B4-BE49-F238E27FC236}">
                      <a16:creationId xmlns:a16="http://schemas.microsoft.com/office/drawing/2014/main" id="{00000000-0008-0000-0B00-0000C8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37" name="Shape 6670">
                  <a:extLst>
                    <a:ext uri="{FF2B5EF4-FFF2-40B4-BE49-F238E27FC236}">
                      <a16:creationId xmlns:a16="http://schemas.microsoft.com/office/drawing/2014/main" id="{00000000-0008-0000-0B00-0000C9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138" name="Shape 2">
          <a:extLst>
            <a:ext uri="{FF2B5EF4-FFF2-40B4-BE49-F238E27FC236}">
              <a16:creationId xmlns:a16="http://schemas.microsoft.com/office/drawing/2014/main" id="{00000000-0008-0000-0B00-0000CA1F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8139" name="Shape 6671">
            <a:extLst>
              <a:ext uri="{FF2B5EF4-FFF2-40B4-BE49-F238E27FC236}">
                <a16:creationId xmlns:a16="http://schemas.microsoft.com/office/drawing/2014/main" id="{00000000-0008-0000-0B00-0000CB1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140" name="Shape 6">
              <a:extLst>
                <a:ext uri="{FF2B5EF4-FFF2-40B4-BE49-F238E27FC236}">
                  <a16:creationId xmlns:a16="http://schemas.microsoft.com/office/drawing/2014/main" id="{00000000-0008-0000-0B00-0000CC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141" name="Shape 6672">
              <a:extLst>
                <a:ext uri="{FF2B5EF4-FFF2-40B4-BE49-F238E27FC236}">
                  <a16:creationId xmlns:a16="http://schemas.microsoft.com/office/drawing/2014/main" id="{00000000-0008-0000-0B00-0000CD1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142" name="Shape 6673">
                <a:extLst>
                  <a:ext uri="{FF2B5EF4-FFF2-40B4-BE49-F238E27FC236}">
                    <a16:creationId xmlns:a16="http://schemas.microsoft.com/office/drawing/2014/main" id="{00000000-0008-0000-0B00-0000CE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143" name="Shape 6674">
                <a:extLst>
                  <a:ext uri="{FF2B5EF4-FFF2-40B4-BE49-F238E27FC236}">
                    <a16:creationId xmlns:a16="http://schemas.microsoft.com/office/drawing/2014/main" id="{00000000-0008-0000-0B00-0000CF1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144" name="Shape 6675">
                  <a:extLst>
                    <a:ext uri="{FF2B5EF4-FFF2-40B4-BE49-F238E27FC236}">
                      <a16:creationId xmlns:a16="http://schemas.microsoft.com/office/drawing/2014/main" id="{00000000-0008-0000-0B00-0000D0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145" name="Shape 6676">
                  <a:extLst>
                    <a:ext uri="{FF2B5EF4-FFF2-40B4-BE49-F238E27FC236}">
                      <a16:creationId xmlns:a16="http://schemas.microsoft.com/office/drawing/2014/main" id="{00000000-0008-0000-0B00-0000D1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46" name="Shape 6677">
                  <a:extLst>
                    <a:ext uri="{FF2B5EF4-FFF2-40B4-BE49-F238E27FC236}">
                      <a16:creationId xmlns:a16="http://schemas.microsoft.com/office/drawing/2014/main" id="{00000000-0008-0000-0B00-0000D2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47" name="Shape 6678">
                  <a:extLst>
                    <a:ext uri="{FF2B5EF4-FFF2-40B4-BE49-F238E27FC236}">
                      <a16:creationId xmlns:a16="http://schemas.microsoft.com/office/drawing/2014/main" id="{00000000-0008-0000-0B00-0000D3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48" name="Shape 6679">
                  <a:extLst>
                    <a:ext uri="{FF2B5EF4-FFF2-40B4-BE49-F238E27FC236}">
                      <a16:creationId xmlns:a16="http://schemas.microsoft.com/office/drawing/2014/main" id="{00000000-0008-0000-0B00-0000D4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49" name="Shape 6680">
                  <a:extLst>
                    <a:ext uri="{FF2B5EF4-FFF2-40B4-BE49-F238E27FC236}">
                      <a16:creationId xmlns:a16="http://schemas.microsoft.com/office/drawing/2014/main" id="{00000000-0008-0000-0B00-0000D5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50" name="Shape 6681">
                  <a:extLst>
                    <a:ext uri="{FF2B5EF4-FFF2-40B4-BE49-F238E27FC236}">
                      <a16:creationId xmlns:a16="http://schemas.microsoft.com/office/drawing/2014/main" id="{00000000-0008-0000-0B00-0000D6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151" name="Shape 2">
          <a:extLst>
            <a:ext uri="{FF2B5EF4-FFF2-40B4-BE49-F238E27FC236}">
              <a16:creationId xmlns:a16="http://schemas.microsoft.com/office/drawing/2014/main" id="{00000000-0008-0000-0B00-0000D71F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8152" name="Shape 6682">
            <a:extLst>
              <a:ext uri="{FF2B5EF4-FFF2-40B4-BE49-F238E27FC236}">
                <a16:creationId xmlns:a16="http://schemas.microsoft.com/office/drawing/2014/main" id="{00000000-0008-0000-0B00-0000D81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153" name="Shape 6">
              <a:extLst>
                <a:ext uri="{FF2B5EF4-FFF2-40B4-BE49-F238E27FC236}">
                  <a16:creationId xmlns:a16="http://schemas.microsoft.com/office/drawing/2014/main" id="{00000000-0008-0000-0B00-0000D9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154" name="Shape 6683">
              <a:extLst>
                <a:ext uri="{FF2B5EF4-FFF2-40B4-BE49-F238E27FC236}">
                  <a16:creationId xmlns:a16="http://schemas.microsoft.com/office/drawing/2014/main" id="{00000000-0008-0000-0B00-0000DA1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155" name="Shape 6684">
                <a:extLst>
                  <a:ext uri="{FF2B5EF4-FFF2-40B4-BE49-F238E27FC236}">
                    <a16:creationId xmlns:a16="http://schemas.microsoft.com/office/drawing/2014/main" id="{00000000-0008-0000-0B00-0000DB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156" name="Shape 6685">
                <a:extLst>
                  <a:ext uri="{FF2B5EF4-FFF2-40B4-BE49-F238E27FC236}">
                    <a16:creationId xmlns:a16="http://schemas.microsoft.com/office/drawing/2014/main" id="{00000000-0008-0000-0B00-0000DC1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157" name="Shape 6686">
                  <a:extLst>
                    <a:ext uri="{FF2B5EF4-FFF2-40B4-BE49-F238E27FC236}">
                      <a16:creationId xmlns:a16="http://schemas.microsoft.com/office/drawing/2014/main" id="{00000000-0008-0000-0B00-0000DD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158" name="Shape 6687">
                  <a:extLst>
                    <a:ext uri="{FF2B5EF4-FFF2-40B4-BE49-F238E27FC236}">
                      <a16:creationId xmlns:a16="http://schemas.microsoft.com/office/drawing/2014/main" id="{00000000-0008-0000-0B00-0000DE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59" name="Shape 6688">
                  <a:extLst>
                    <a:ext uri="{FF2B5EF4-FFF2-40B4-BE49-F238E27FC236}">
                      <a16:creationId xmlns:a16="http://schemas.microsoft.com/office/drawing/2014/main" id="{00000000-0008-0000-0B00-0000DF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60" name="Shape 6689">
                  <a:extLst>
                    <a:ext uri="{FF2B5EF4-FFF2-40B4-BE49-F238E27FC236}">
                      <a16:creationId xmlns:a16="http://schemas.microsoft.com/office/drawing/2014/main" id="{00000000-0008-0000-0B00-0000E0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61" name="Shape 6690">
                  <a:extLst>
                    <a:ext uri="{FF2B5EF4-FFF2-40B4-BE49-F238E27FC236}">
                      <a16:creationId xmlns:a16="http://schemas.microsoft.com/office/drawing/2014/main" id="{00000000-0008-0000-0B00-0000E1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62" name="Shape 6691">
                  <a:extLst>
                    <a:ext uri="{FF2B5EF4-FFF2-40B4-BE49-F238E27FC236}">
                      <a16:creationId xmlns:a16="http://schemas.microsoft.com/office/drawing/2014/main" id="{00000000-0008-0000-0B00-0000E2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63" name="Shape 6692">
                  <a:extLst>
                    <a:ext uri="{FF2B5EF4-FFF2-40B4-BE49-F238E27FC236}">
                      <a16:creationId xmlns:a16="http://schemas.microsoft.com/office/drawing/2014/main" id="{00000000-0008-0000-0B00-0000E3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164" name="Shape 2">
          <a:extLst>
            <a:ext uri="{FF2B5EF4-FFF2-40B4-BE49-F238E27FC236}">
              <a16:creationId xmlns:a16="http://schemas.microsoft.com/office/drawing/2014/main" id="{00000000-0008-0000-0B00-0000E41F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8165" name="Shape 6693">
            <a:extLst>
              <a:ext uri="{FF2B5EF4-FFF2-40B4-BE49-F238E27FC236}">
                <a16:creationId xmlns:a16="http://schemas.microsoft.com/office/drawing/2014/main" id="{00000000-0008-0000-0B00-0000E51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166" name="Shape 6">
              <a:extLst>
                <a:ext uri="{FF2B5EF4-FFF2-40B4-BE49-F238E27FC236}">
                  <a16:creationId xmlns:a16="http://schemas.microsoft.com/office/drawing/2014/main" id="{00000000-0008-0000-0B00-0000E6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167" name="Shape 6694">
              <a:extLst>
                <a:ext uri="{FF2B5EF4-FFF2-40B4-BE49-F238E27FC236}">
                  <a16:creationId xmlns:a16="http://schemas.microsoft.com/office/drawing/2014/main" id="{00000000-0008-0000-0B00-0000E71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168" name="Shape 6695">
                <a:extLst>
                  <a:ext uri="{FF2B5EF4-FFF2-40B4-BE49-F238E27FC236}">
                    <a16:creationId xmlns:a16="http://schemas.microsoft.com/office/drawing/2014/main" id="{00000000-0008-0000-0B00-0000E8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169" name="Shape 6696">
                <a:extLst>
                  <a:ext uri="{FF2B5EF4-FFF2-40B4-BE49-F238E27FC236}">
                    <a16:creationId xmlns:a16="http://schemas.microsoft.com/office/drawing/2014/main" id="{00000000-0008-0000-0B00-0000E91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170" name="Shape 6697">
                  <a:extLst>
                    <a:ext uri="{FF2B5EF4-FFF2-40B4-BE49-F238E27FC236}">
                      <a16:creationId xmlns:a16="http://schemas.microsoft.com/office/drawing/2014/main" id="{00000000-0008-0000-0B00-0000EA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171" name="Shape 6698">
                  <a:extLst>
                    <a:ext uri="{FF2B5EF4-FFF2-40B4-BE49-F238E27FC236}">
                      <a16:creationId xmlns:a16="http://schemas.microsoft.com/office/drawing/2014/main" id="{00000000-0008-0000-0B00-0000EB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72" name="Shape 6699">
                  <a:extLst>
                    <a:ext uri="{FF2B5EF4-FFF2-40B4-BE49-F238E27FC236}">
                      <a16:creationId xmlns:a16="http://schemas.microsoft.com/office/drawing/2014/main" id="{00000000-0008-0000-0B00-0000EC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73" name="Shape 6700">
                  <a:extLst>
                    <a:ext uri="{FF2B5EF4-FFF2-40B4-BE49-F238E27FC236}">
                      <a16:creationId xmlns:a16="http://schemas.microsoft.com/office/drawing/2014/main" id="{00000000-0008-0000-0B00-0000ED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74" name="Shape 6701">
                  <a:extLst>
                    <a:ext uri="{FF2B5EF4-FFF2-40B4-BE49-F238E27FC236}">
                      <a16:creationId xmlns:a16="http://schemas.microsoft.com/office/drawing/2014/main" id="{00000000-0008-0000-0B00-0000EE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75" name="Shape 6702">
                  <a:extLst>
                    <a:ext uri="{FF2B5EF4-FFF2-40B4-BE49-F238E27FC236}">
                      <a16:creationId xmlns:a16="http://schemas.microsoft.com/office/drawing/2014/main" id="{00000000-0008-0000-0B00-0000EF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76" name="Shape 6703">
                  <a:extLst>
                    <a:ext uri="{FF2B5EF4-FFF2-40B4-BE49-F238E27FC236}">
                      <a16:creationId xmlns:a16="http://schemas.microsoft.com/office/drawing/2014/main" id="{00000000-0008-0000-0B00-0000F0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177" name="Shape 2">
          <a:extLst>
            <a:ext uri="{FF2B5EF4-FFF2-40B4-BE49-F238E27FC236}">
              <a16:creationId xmlns:a16="http://schemas.microsoft.com/office/drawing/2014/main" id="{00000000-0008-0000-0B00-0000F11F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8178" name="Shape 6704">
            <a:extLst>
              <a:ext uri="{FF2B5EF4-FFF2-40B4-BE49-F238E27FC236}">
                <a16:creationId xmlns:a16="http://schemas.microsoft.com/office/drawing/2014/main" id="{00000000-0008-0000-0B00-0000F21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179" name="Shape 6">
              <a:extLst>
                <a:ext uri="{FF2B5EF4-FFF2-40B4-BE49-F238E27FC236}">
                  <a16:creationId xmlns:a16="http://schemas.microsoft.com/office/drawing/2014/main" id="{00000000-0008-0000-0B00-0000F3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180" name="Shape 6705">
              <a:extLst>
                <a:ext uri="{FF2B5EF4-FFF2-40B4-BE49-F238E27FC236}">
                  <a16:creationId xmlns:a16="http://schemas.microsoft.com/office/drawing/2014/main" id="{00000000-0008-0000-0B00-0000F41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181" name="Shape 6706">
                <a:extLst>
                  <a:ext uri="{FF2B5EF4-FFF2-40B4-BE49-F238E27FC236}">
                    <a16:creationId xmlns:a16="http://schemas.microsoft.com/office/drawing/2014/main" id="{00000000-0008-0000-0B00-0000F5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182" name="Shape 6707">
                <a:extLst>
                  <a:ext uri="{FF2B5EF4-FFF2-40B4-BE49-F238E27FC236}">
                    <a16:creationId xmlns:a16="http://schemas.microsoft.com/office/drawing/2014/main" id="{00000000-0008-0000-0B00-0000F61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183" name="Shape 6708">
                  <a:extLst>
                    <a:ext uri="{FF2B5EF4-FFF2-40B4-BE49-F238E27FC236}">
                      <a16:creationId xmlns:a16="http://schemas.microsoft.com/office/drawing/2014/main" id="{00000000-0008-0000-0B00-0000F7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184" name="Shape 6709">
                  <a:extLst>
                    <a:ext uri="{FF2B5EF4-FFF2-40B4-BE49-F238E27FC236}">
                      <a16:creationId xmlns:a16="http://schemas.microsoft.com/office/drawing/2014/main" id="{00000000-0008-0000-0B00-0000F8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85" name="Shape 6710">
                  <a:extLst>
                    <a:ext uri="{FF2B5EF4-FFF2-40B4-BE49-F238E27FC236}">
                      <a16:creationId xmlns:a16="http://schemas.microsoft.com/office/drawing/2014/main" id="{00000000-0008-0000-0B00-0000F9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86" name="Shape 6711">
                  <a:extLst>
                    <a:ext uri="{FF2B5EF4-FFF2-40B4-BE49-F238E27FC236}">
                      <a16:creationId xmlns:a16="http://schemas.microsoft.com/office/drawing/2014/main" id="{00000000-0008-0000-0B00-0000FA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87" name="Shape 6712">
                  <a:extLst>
                    <a:ext uri="{FF2B5EF4-FFF2-40B4-BE49-F238E27FC236}">
                      <a16:creationId xmlns:a16="http://schemas.microsoft.com/office/drawing/2014/main" id="{00000000-0008-0000-0B00-0000FB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88" name="Shape 6713">
                  <a:extLst>
                    <a:ext uri="{FF2B5EF4-FFF2-40B4-BE49-F238E27FC236}">
                      <a16:creationId xmlns:a16="http://schemas.microsoft.com/office/drawing/2014/main" id="{00000000-0008-0000-0B00-0000FC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89" name="Shape 6714">
                  <a:extLst>
                    <a:ext uri="{FF2B5EF4-FFF2-40B4-BE49-F238E27FC236}">
                      <a16:creationId xmlns:a16="http://schemas.microsoft.com/office/drawing/2014/main" id="{00000000-0008-0000-0B00-0000FD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190" name="Shape 2">
          <a:extLst>
            <a:ext uri="{FF2B5EF4-FFF2-40B4-BE49-F238E27FC236}">
              <a16:creationId xmlns:a16="http://schemas.microsoft.com/office/drawing/2014/main" id="{00000000-0008-0000-0B00-0000FE1F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8191" name="Shape 6715">
            <a:extLst>
              <a:ext uri="{FF2B5EF4-FFF2-40B4-BE49-F238E27FC236}">
                <a16:creationId xmlns:a16="http://schemas.microsoft.com/office/drawing/2014/main" id="{00000000-0008-0000-0B00-0000FF1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192" name="Shape 6">
              <a:extLst>
                <a:ext uri="{FF2B5EF4-FFF2-40B4-BE49-F238E27FC236}">
                  <a16:creationId xmlns:a16="http://schemas.microsoft.com/office/drawing/2014/main" id="{00000000-0008-0000-0B00-000000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193" name="Shape 6716">
              <a:extLst>
                <a:ext uri="{FF2B5EF4-FFF2-40B4-BE49-F238E27FC236}">
                  <a16:creationId xmlns:a16="http://schemas.microsoft.com/office/drawing/2014/main" id="{00000000-0008-0000-0B00-0000012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194" name="Shape 6717">
                <a:extLst>
                  <a:ext uri="{FF2B5EF4-FFF2-40B4-BE49-F238E27FC236}">
                    <a16:creationId xmlns:a16="http://schemas.microsoft.com/office/drawing/2014/main" id="{00000000-0008-0000-0B00-000002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195" name="Shape 6718">
                <a:extLst>
                  <a:ext uri="{FF2B5EF4-FFF2-40B4-BE49-F238E27FC236}">
                    <a16:creationId xmlns:a16="http://schemas.microsoft.com/office/drawing/2014/main" id="{00000000-0008-0000-0B00-0000032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196" name="Shape 6719">
                  <a:extLst>
                    <a:ext uri="{FF2B5EF4-FFF2-40B4-BE49-F238E27FC236}">
                      <a16:creationId xmlns:a16="http://schemas.microsoft.com/office/drawing/2014/main" id="{00000000-0008-0000-0B00-000004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197" name="Shape 6720">
                  <a:extLst>
                    <a:ext uri="{FF2B5EF4-FFF2-40B4-BE49-F238E27FC236}">
                      <a16:creationId xmlns:a16="http://schemas.microsoft.com/office/drawing/2014/main" id="{00000000-0008-0000-0B00-000005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98" name="Shape 6721">
                  <a:extLst>
                    <a:ext uri="{FF2B5EF4-FFF2-40B4-BE49-F238E27FC236}">
                      <a16:creationId xmlns:a16="http://schemas.microsoft.com/office/drawing/2014/main" id="{00000000-0008-0000-0B00-000006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99" name="Shape 6722">
                  <a:extLst>
                    <a:ext uri="{FF2B5EF4-FFF2-40B4-BE49-F238E27FC236}">
                      <a16:creationId xmlns:a16="http://schemas.microsoft.com/office/drawing/2014/main" id="{00000000-0008-0000-0B00-000007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00" name="Shape 6723">
                  <a:extLst>
                    <a:ext uri="{FF2B5EF4-FFF2-40B4-BE49-F238E27FC236}">
                      <a16:creationId xmlns:a16="http://schemas.microsoft.com/office/drawing/2014/main" id="{00000000-0008-0000-0B00-000008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01" name="Shape 6724">
                  <a:extLst>
                    <a:ext uri="{FF2B5EF4-FFF2-40B4-BE49-F238E27FC236}">
                      <a16:creationId xmlns:a16="http://schemas.microsoft.com/office/drawing/2014/main" id="{00000000-0008-0000-0B00-000009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02" name="Shape 6725">
                  <a:extLst>
                    <a:ext uri="{FF2B5EF4-FFF2-40B4-BE49-F238E27FC236}">
                      <a16:creationId xmlns:a16="http://schemas.microsoft.com/office/drawing/2014/main" id="{00000000-0008-0000-0B00-00000A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203" name="Shape 2">
          <a:extLst>
            <a:ext uri="{FF2B5EF4-FFF2-40B4-BE49-F238E27FC236}">
              <a16:creationId xmlns:a16="http://schemas.microsoft.com/office/drawing/2014/main" id="{00000000-0008-0000-0B00-00000B20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8204" name="Shape 6726">
            <a:extLst>
              <a:ext uri="{FF2B5EF4-FFF2-40B4-BE49-F238E27FC236}">
                <a16:creationId xmlns:a16="http://schemas.microsoft.com/office/drawing/2014/main" id="{00000000-0008-0000-0B00-00000C2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205" name="Shape 6">
              <a:extLst>
                <a:ext uri="{FF2B5EF4-FFF2-40B4-BE49-F238E27FC236}">
                  <a16:creationId xmlns:a16="http://schemas.microsoft.com/office/drawing/2014/main" id="{00000000-0008-0000-0B00-00000D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206" name="Shape 6727">
              <a:extLst>
                <a:ext uri="{FF2B5EF4-FFF2-40B4-BE49-F238E27FC236}">
                  <a16:creationId xmlns:a16="http://schemas.microsoft.com/office/drawing/2014/main" id="{00000000-0008-0000-0B00-00000E2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207" name="Shape 6728">
                <a:extLst>
                  <a:ext uri="{FF2B5EF4-FFF2-40B4-BE49-F238E27FC236}">
                    <a16:creationId xmlns:a16="http://schemas.microsoft.com/office/drawing/2014/main" id="{00000000-0008-0000-0B00-00000F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208" name="Shape 6729">
                <a:extLst>
                  <a:ext uri="{FF2B5EF4-FFF2-40B4-BE49-F238E27FC236}">
                    <a16:creationId xmlns:a16="http://schemas.microsoft.com/office/drawing/2014/main" id="{00000000-0008-0000-0B00-0000102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209" name="Shape 6730">
                  <a:extLst>
                    <a:ext uri="{FF2B5EF4-FFF2-40B4-BE49-F238E27FC236}">
                      <a16:creationId xmlns:a16="http://schemas.microsoft.com/office/drawing/2014/main" id="{00000000-0008-0000-0B00-000011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210" name="Shape 6731">
                  <a:extLst>
                    <a:ext uri="{FF2B5EF4-FFF2-40B4-BE49-F238E27FC236}">
                      <a16:creationId xmlns:a16="http://schemas.microsoft.com/office/drawing/2014/main" id="{00000000-0008-0000-0B00-000012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11" name="Shape 6732">
                  <a:extLst>
                    <a:ext uri="{FF2B5EF4-FFF2-40B4-BE49-F238E27FC236}">
                      <a16:creationId xmlns:a16="http://schemas.microsoft.com/office/drawing/2014/main" id="{00000000-0008-0000-0B00-000013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12" name="Shape 6733">
                  <a:extLst>
                    <a:ext uri="{FF2B5EF4-FFF2-40B4-BE49-F238E27FC236}">
                      <a16:creationId xmlns:a16="http://schemas.microsoft.com/office/drawing/2014/main" id="{00000000-0008-0000-0B00-000014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13" name="Shape 6734">
                  <a:extLst>
                    <a:ext uri="{FF2B5EF4-FFF2-40B4-BE49-F238E27FC236}">
                      <a16:creationId xmlns:a16="http://schemas.microsoft.com/office/drawing/2014/main" id="{00000000-0008-0000-0B00-000015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14" name="Shape 6735">
                  <a:extLst>
                    <a:ext uri="{FF2B5EF4-FFF2-40B4-BE49-F238E27FC236}">
                      <a16:creationId xmlns:a16="http://schemas.microsoft.com/office/drawing/2014/main" id="{00000000-0008-0000-0B00-000016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15" name="Shape 6736">
                  <a:extLst>
                    <a:ext uri="{FF2B5EF4-FFF2-40B4-BE49-F238E27FC236}">
                      <a16:creationId xmlns:a16="http://schemas.microsoft.com/office/drawing/2014/main" id="{00000000-0008-0000-0B00-000017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216" name="Shape 2">
          <a:extLst>
            <a:ext uri="{FF2B5EF4-FFF2-40B4-BE49-F238E27FC236}">
              <a16:creationId xmlns:a16="http://schemas.microsoft.com/office/drawing/2014/main" id="{00000000-0008-0000-0B00-00001820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8217" name="Shape 6737">
            <a:extLst>
              <a:ext uri="{FF2B5EF4-FFF2-40B4-BE49-F238E27FC236}">
                <a16:creationId xmlns:a16="http://schemas.microsoft.com/office/drawing/2014/main" id="{00000000-0008-0000-0B00-0000192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218" name="Shape 6">
              <a:extLst>
                <a:ext uri="{FF2B5EF4-FFF2-40B4-BE49-F238E27FC236}">
                  <a16:creationId xmlns:a16="http://schemas.microsoft.com/office/drawing/2014/main" id="{00000000-0008-0000-0B00-00001A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219" name="Shape 6738">
              <a:extLst>
                <a:ext uri="{FF2B5EF4-FFF2-40B4-BE49-F238E27FC236}">
                  <a16:creationId xmlns:a16="http://schemas.microsoft.com/office/drawing/2014/main" id="{00000000-0008-0000-0B00-00001B2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220" name="Shape 6739">
                <a:extLst>
                  <a:ext uri="{FF2B5EF4-FFF2-40B4-BE49-F238E27FC236}">
                    <a16:creationId xmlns:a16="http://schemas.microsoft.com/office/drawing/2014/main" id="{00000000-0008-0000-0B00-00001C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221" name="Shape 6740">
                <a:extLst>
                  <a:ext uri="{FF2B5EF4-FFF2-40B4-BE49-F238E27FC236}">
                    <a16:creationId xmlns:a16="http://schemas.microsoft.com/office/drawing/2014/main" id="{00000000-0008-0000-0B00-00001D2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222" name="Shape 6741">
                  <a:extLst>
                    <a:ext uri="{FF2B5EF4-FFF2-40B4-BE49-F238E27FC236}">
                      <a16:creationId xmlns:a16="http://schemas.microsoft.com/office/drawing/2014/main" id="{00000000-0008-0000-0B00-00001E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223" name="Shape 6742">
                  <a:extLst>
                    <a:ext uri="{FF2B5EF4-FFF2-40B4-BE49-F238E27FC236}">
                      <a16:creationId xmlns:a16="http://schemas.microsoft.com/office/drawing/2014/main" id="{00000000-0008-0000-0B00-00001F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24" name="Shape 6743">
                  <a:extLst>
                    <a:ext uri="{FF2B5EF4-FFF2-40B4-BE49-F238E27FC236}">
                      <a16:creationId xmlns:a16="http://schemas.microsoft.com/office/drawing/2014/main" id="{00000000-0008-0000-0B00-000020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25" name="Shape 6744">
                  <a:extLst>
                    <a:ext uri="{FF2B5EF4-FFF2-40B4-BE49-F238E27FC236}">
                      <a16:creationId xmlns:a16="http://schemas.microsoft.com/office/drawing/2014/main" id="{00000000-0008-0000-0B00-000021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26" name="Shape 6745">
                  <a:extLst>
                    <a:ext uri="{FF2B5EF4-FFF2-40B4-BE49-F238E27FC236}">
                      <a16:creationId xmlns:a16="http://schemas.microsoft.com/office/drawing/2014/main" id="{00000000-0008-0000-0B00-000022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27" name="Shape 6746">
                  <a:extLst>
                    <a:ext uri="{FF2B5EF4-FFF2-40B4-BE49-F238E27FC236}">
                      <a16:creationId xmlns:a16="http://schemas.microsoft.com/office/drawing/2014/main" id="{00000000-0008-0000-0B00-000023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28" name="Shape 6747">
                  <a:extLst>
                    <a:ext uri="{FF2B5EF4-FFF2-40B4-BE49-F238E27FC236}">
                      <a16:creationId xmlns:a16="http://schemas.microsoft.com/office/drawing/2014/main" id="{00000000-0008-0000-0B00-000024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229" name="Shape 2">
          <a:extLst>
            <a:ext uri="{FF2B5EF4-FFF2-40B4-BE49-F238E27FC236}">
              <a16:creationId xmlns:a16="http://schemas.microsoft.com/office/drawing/2014/main" id="{00000000-0008-0000-0B00-00002520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8230" name="Shape 6748">
            <a:extLst>
              <a:ext uri="{FF2B5EF4-FFF2-40B4-BE49-F238E27FC236}">
                <a16:creationId xmlns:a16="http://schemas.microsoft.com/office/drawing/2014/main" id="{00000000-0008-0000-0B00-0000262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231" name="Shape 6">
              <a:extLst>
                <a:ext uri="{FF2B5EF4-FFF2-40B4-BE49-F238E27FC236}">
                  <a16:creationId xmlns:a16="http://schemas.microsoft.com/office/drawing/2014/main" id="{00000000-0008-0000-0B00-000027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232" name="Shape 6749">
              <a:extLst>
                <a:ext uri="{FF2B5EF4-FFF2-40B4-BE49-F238E27FC236}">
                  <a16:creationId xmlns:a16="http://schemas.microsoft.com/office/drawing/2014/main" id="{00000000-0008-0000-0B00-0000282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233" name="Shape 6750">
                <a:extLst>
                  <a:ext uri="{FF2B5EF4-FFF2-40B4-BE49-F238E27FC236}">
                    <a16:creationId xmlns:a16="http://schemas.microsoft.com/office/drawing/2014/main" id="{00000000-0008-0000-0B00-000029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234" name="Shape 6751">
                <a:extLst>
                  <a:ext uri="{FF2B5EF4-FFF2-40B4-BE49-F238E27FC236}">
                    <a16:creationId xmlns:a16="http://schemas.microsoft.com/office/drawing/2014/main" id="{00000000-0008-0000-0B00-00002A2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235" name="Shape 6752">
                  <a:extLst>
                    <a:ext uri="{FF2B5EF4-FFF2-40B4-BE49-F238E27FC236}">
                      <a16:creationId xmlns:a16="http://schemas.microsoft.com/office/drawing/2014/main" id="{00000000-0008-0000-0B00-00002B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236" name="Shape 6753">
                  <a:extLst>
                    <a:ext uri="{FF2B5EF4-FFF2-40B4-BE49-F238E27FC236}">
                      <a16:creationId xmlns:a16="http://schemas.microsoft.com/office/drawing/2014/main" id="{00000000-0008-0000-0B00-00002C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37" name="Shape 6754">
                  <a:extLst>
                    <a:ext uri="{FF2B5EF4-FFF2-40B4-BE49-F238E27FC236}">
                      <a16:creationId xmlns:a16="http://schemas.microsoft.com/office/drawing/2014/main" id="{00000000-0008-0000-0B00-00002D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38" name="Shape 6755">
                  <a:extLst>
                    <a:ext uri="{FF2B5EF4-FFF2-40B4-BE49-F238E27FC236}">
                      <a16:creationId xmlns:a16="http://schemas.microsoft.com/office/drawing/2014/main" id="{00000000-0008-0000-0B00-00002E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39" name="Shape 6756">
                  <a:extLst>
                    <a:ext uri="{FF2B5EF4-FFF2-40B4-BE49-F238E27FC236}">
                      <a16:creationId xmlns:a16="http://schemas.microsoft.com/office/drawing/2014/main" id="{00000000-0008-0000-0B00-00002F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40" name="Shape 6757">
                  <a:extLst>
                    <a:ext uri="{FF2B5EF4-FFF2-40B4-BE49-F238E27FC236}">
                      <a16:creationId xmlns:a16="http://schemas.microsoft.com/office/drawing/2014/main" id="{00000000-0008-0000-0B00-000030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41" name="Shape 6758">
                  <a:extLst>
                    <a:ext uri="{FF2B5EF4-FFF2-40B4-BE49-F238E27FC236}">
                      <a16:creationId xmlns:a16="http://schemas.microsoft.com/office/drawing/2014/main" id="{00000000-0008-0000-0B00-000031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242" name="Shape 2">
          <a:extLst>
            <a:ext uri="{FF2B5EF4-FFF2-40B4-BE49-F238E27FC236}">
              <a16:creationId xmlns:a16="http://schemas.microsoft.com/office/drawing/2014/main" id="{00000000-0008-0000-0B00-00003220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8243" name="Shape 6759">
            <a:extLst>
              <a:ext uri="{FF2B5EF4-FFF2-40B4-BE49-F238E27FC236}">
                <a16:creationId xmlns:a16="http://schemas.microsoft.com/office/drawing/2014/main" id="{00000000-0008-0000-0B00-0000332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244" name="Shape 6">
              <a:extLst>
                <a:ext uri="{FF2B5EF4-FFF2-40B4-BE49-F238E27FC236}">
                  <a16:creationId xmlns:a16="http://schemas.microsoft.com/office/drawing/2014/main" id="{00000000-0008-0000-0B00-000034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245" name="Shape 6760">
              <a:extLst>
                <a:ext uri="{FF2B5EF4-FFF2-40B4-BE49-F238E27FC236}">
                  <a16:creationId xmlns:a16="http://schemas.microsoft.com/office/drawing/2014/main" id="{00000000-0008-0000-0B00-0000352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246" name="Shape 6761">
                <a:extLst>
                  <a:ext uri="{FF2B5EF4-FFF2-40B4-BE49-F238E27FC236}">
                    <a16:creationId xmlns:a16="http://schemas.microsoft.com/office/drawing/2014/main" id="{00000000-0008-0000-0B00-000036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247" name="Shape 6762">
                <a:extLst>
                  <a:ext uri="{FF2B5EF4-FFF2-40B4-BE49-F238E27FC236}">
                    <a16:creationId xmlns:a16="http://schemas.microsoft.com/office/drawing/2014/main" id="{00000000-0008-0000-0B00-0000372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248" name="Shape 6763">
                  <a:extLst>
                    <a:ext uri="{FF2B5EF4-FFF2-40B4-BE49-F238E27FC236}">
                      <a16:creationId xmlns:a16="http://schemas.microsoft.com/office/drawing/2014/main" id="{00000000-0008-0000-0B00-000038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249" name="Shape 6764">
                  <a:extLst>
                    <a:ext uri="{FF2B5EF4-FFF2-40B4-BE49-F238E27FC236}">
                      <a16:creationId xmlns:a16="http://schemas.microsoft.com/office/drawing/2014/main" id="{00000000-0008-0000-0B00-000039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50" name="Shape 6765">
                  <a:extLst>
                    <a:ext uri="{FF2B5EF4-FFF2-40B4-BE49-F238E27FC236}">
                      <a16:creationId xmlns:a16="http://schemas.microsoft.com/office/drawing/2014/main" id="{00000000-0008-0000-0B00-00003A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51" name="Shape 6766">
                  <a:extLst>
                    <a:ext uri="{FF2B5EF4-FFF2-40B4-BE49-F238E27FC236}">
                      <a16:creationId xmlns:a16="http://schemas.microsoft.com/office/drawing/2014/main" id="{00000000-0008-0000-0B00-00003B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52" name="Shape 6767">
                  <a:extLst>
                    <a:ext uri="{FF2B5EF4-FFF2-40B4-BE49-F238E27FC236}">
                      <a16:creationId xmlns:a16="http://schemas.microsoft.com/office/drawing/2014/main" id="{00000000-0008-0000-0B00-00003C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53" name="Shape 6768">
                  <a:extLst>
                    <a:ext uri="{FF2B5EF4-FFF2-40B4-BE49-F238E27FC236}">
                      <a16:creationId xmlns:a16="http://schemas.microsoft.com/office/drawing/2014/main" id="{00000000-0008-0000-0B00-00003D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54" name="Shape 6769">
                  <a:extLst>
                    <a:ext uri="{FF2B5EF4-FFF2-40B4-BE49-F238E27FC236}">
                      <a16:creationId xmlns:a16="http://schemas.microsoft.com/office/drawing/2014/main" id="{00000000-0008-0000-0B00-00003E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255" name="Shape 2">
          <a:extLst>
            <a:ext uri="{FF2B5EF4-FFF2-40B4-BE49-F238E27FC236}">
              <a16:creationId xmlns:a16="http://schemas.microsoft.com/office/drawing/2014/main" id="{00000000-0008-0000-0B00-00003F20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8256" name="Shape 6770">
            <a:extLst>
              <a:ext uri="{FF2B5EF4-FFF2-40B4-BE49-F238E27FC236}">
                <a16:creationId xmlns:a16="http://schemas.microsoft.com/office/drawing/2014/main" id="{00000000-0008-0000-0B00-0000402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257" name="Shape 6">
              <a:extLst>
                <a:ext uri="{FF2B5EF4-FFF2-40B4-BE49-F238E27FC236}">
                  <a16:creationId xmlns:a16="http://schemas.microsoft.com/office/drawing/2014/main" id="{00000000-0008-0000-0B00-000041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258" name="Shape 6771">
              <a:extLst>
                <a:ext uri="{FF2B5EF4-FFF2-40B4-BE49-F238E27FC236}">
                  <a16:creationId xmlns:a16="http://schemas.microsoft.com/office/drawing/2014/main" id="{00000000-0008-0000-0B00-0000422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259" name="Shape 6772">
                <a:extLst>
                  <a:ext uri="{FF2B5EF4-FFF2-40B4-BE49-F238E27FC236}">
                    <a16:creationId xmlns:a16="http://schemas.microsoft.com/office/drawing/2014/main" id="{00000000-0008-0000-0B00-000043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260" name="Shape 6773">
                <a:extLst>
                  <a:ext uri="{FF2B5EF4-FFF2-40B4-BE49-F238E27FC236}">
                    <a16:creationId xmlns:a16="http://schemas.microsoft.com/office/drawing/2014/main" id="{00000000-0008-0000-0B00-0000442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261" name="Shape 6774">
                  <a:extLst>
                    <a:ext uri="{FF2B5EF4-FFF2-40B4-BE49-F238E27FC236}">
                      <a16:creationId xmlns:a16="http://schemas.microsoft.com/office/drawing/2014/main" id="{00000000-0008-0000-0B00-000045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262" name="Shape 6775">
                  <a:extLst>
                    <a:ext uri="{FF2B5EF4-FFF2-40B4-BE49-F238E27FC236}">
                      <a16:creationId xmlns:a16="http://schemas.microsoft.com/office/drawing/2014/main" id="{00000000-0008-0000-0B00-000046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63" name="Shape 6776">
                  <a:extLst>
                    <a:ext uri="{FF2B5EF4-FFF2-40B4-BE49-F238E27FC236}">
                      <a16:creationId xmlns:a16="http://schemas.microsoft.com/office/drawing/2014/main" id="{00000000-0008-0000-0B00-000047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64" name="Shape 6777">
                  <a:extLst>
                    <a:ext uri="{FF2B5EF4-FFF2-40B4-BE49-F238E27FC236}">
                      <a16:creationId xmlns:a16="http://schemas.microsoft.com/office/drawing/2014/main" id="{00000000-0008-0000-0B00-000048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65" name="Shape 6778">
                  <a:extLst>
                    <a:ext uri="{FF2B5EF4-FFF2-40B4-BE49-F238E27FC236}">
                      <a16:creationId xmlns:a16="http://schemas.microsoft.com/office/drawing/2014/main" id="{00000000-0008-0000-0B00-000049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66" name="Shape 6779">
                  <a:extLst>
                    <a:ext uri="{FF2B5EF4-FFF2-40B4-BE49-F238E27FC236}">
                      <a16:creationId xmlns:a16="http://schemas.microsoft.com/office/drawing/2014/main" id="{00000000-0008-0000-0B00-00004A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67" name="Shape 6780">
                  <a:extLst>
                    <a:ext uri="{FF2B5EF4-FFF2-40B4-BE49-F238E27FC236}">
                      <a16:creationId xmlns:a16="http://schemas.microsoft.com/office/drawing/2014/main" id="{00000000-0008-0000-0B00-00004B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268" name="Shape 2">
          <a:extLst>
            <a:ext uri="{FF2B5EF4-FFF2-40B4-BE49-F238E27FC236}">
              <a16:creationId xmlns:a16="http://schemas.microsoft.com/office/drawing/2014/main" id="{00000000-0008-0000-0B00-00004C20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8269" name="Shape 6781">
            <a:extLst>
              <a:ext uri="{FF2B5EF4-FFF2-40B4-BE49-F238E27FC236}">
                <a16:creationId xmlns:a16="http://schemas.microsoft.com/office/drawing/2014/main" id="{00000000-0008-0000-0B00-00004D2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270" name="Shape 6">
              <a:extLst>
                <a:ext uri="{FF2B5EF4-FFF2-40B4-BE49-F238E27FC236}">
                  <a16:creationId xmlns:a16="http://schemas.microsoft.com/office/drawing/2014/main" id="{00000000-0008-0000-0B00-00004E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271" name="Shape 6782">
              <a:extLst>
                <a:ext uri="{FF2B5EF4-FFF2-40B4-BE49-F238E27FC236}">
                  <a16:creationId xmlns:a16="http://schemas.microsoft.com/office/drawing/2014/main" id="{00000000-0008-0000-0B00-00004F2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272" name="Shape 6783">
                <a:extLst>
                  <a:ext uri="{FF2B5EF4-FFF2-40B4-BE49-F238E27FC236}">
                    <a16:creationId xmlns:a16="http://schemas.microsoft.com/office/drawing/2014/main" id="{00000000-0008-0000-0B00-000050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273" name="Shape 6784">
                <a:extLst>
                  <a:ext uri="{FF2B5EF4-FFF2-40B4-BE49-F238E27FC236}">
                    <a16:creationId xmlns:a16="http://schemas.microsoft.com/office/drawing/2014/main" id="{00000000-0008-0000-0B00-0000512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274" name="Shape 6785">
                  <a:extLst>
                    <a:ext uri="{FF2B5EF4-FFF2-40B4-BE49-F238E27FC236}">
                      <a16:creationId xmlns:a16="http://schemas.microsoft.com/office/drawing/2014/main" id="{00000000-0008-0000-0B00-000052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275" name="Shape 6786">
                  <a:extLst>
                    <a:ext uri="{FF2B5EF4-FFF2-40B4-BE49-F238E27FC236}">
                      <a16:creationId xmlns:a16="http://schemas.microsoft.com/office/drawing/2014/main" id="{00000000-0008-0000-0B00-000053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76" name="Shape 6787">
                  <a:extLst>
                    <a:ext uri="{FF2B5EF4-FFF2-40B4-BE49-F238E27FC236}">
                      <a16:creationId xmlns:a16="http://schemas.microsoft.com/office/drawing/2014/main" id="{00000000-0008-0000-0B00-000054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77" name="Shape 6788">
                  <a:extLst>
                    <a:ext uri="{FF2B5EF4-FFF2-40B4-BE49-F238E27FC236}">
                      <a16:creationId xmlns:a16="http://schemas.microsoft.com/office/drawing/2014/main" id="{00000000-0008-0000-0B00-000055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78" name="Shape 6789">
                  <a:extLst>
                    <a:ext uri="{FF2B5EF4-FFF2-40B4-BE49-F238E27FC236}">
                      <a16:creationId xmlns:a16="http://schemas.microsoft.com/office/drawing/2014/main" id="{00000000-0008-0000-0B00-000056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79" name="Shape 6790">
                  <a:extLst>
                    <a:ext uri="{FF2B5EF4-FFF2-40B4-BE49-F238E27FC236}">
                      <a16:creationId xmlns:a16="http://schemas.microsoft.com/office/drawing/2014/main" id="{00000000-0008-0000-0B00-000057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80" name="Shape 6791">
                  <a:extLst>
                    <a:ext uri="{FF2B5EF4-FFF2-40B4-BE49-F238E27FC236}">
                      <a16:creationId xmlns:a16="http://schemas.microsoft.com/office/drawing/2014/main" id="{00000000-0008-0000-0B00-000058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281" name="Shape 2">
          <a:extLst>
            <a:ext uri="{FF2B5EF4-FFF2-40B4-BE49-F238E27FC236}">
              <a16:creationId xmlns:a16="http://schemas.microsoft.com/office/drawing/2014/main" id="{00000000-0008-0000-0B00-00005920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8282" name="Shape 6792">
            <a:extLst>
              <a:ext uri="{FF2B5EF4-FFF2-40B4-BE49-F238E27FC236}">
                <a16:creationId xmlns:a16="http://schemas.microsoft.com/office/drawing/2014/main" id="{00000000-0008-0000-0B00-00005A2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283" name="Shape 6">
              <a:extLst>
                <a:ext uri="{FF2B5EF4-FFF2-40B4-BE49-F238E27FC236}">
                  <a16:creationId xmlns:a16="http://schemas.microsoft.com/office/drawing/2014/main" id="{00000000-0008-0000-0B00-00005B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284" name="Shape 6793">
              <a:extLst>
                <a:ext uri="{FF2B5EF4-FFF2-40B4-BE49-F238E27FC236}">
                  <a16:creationId xmlns:a16="http://schemas.microsoft.com/office/drawing/2014/main" id="{00000000-0008-0000-0B00-00005C2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285" name="Shape 6794">
                <a:extLst>
                  <a:ext uri="{FF2B5EF4-FFF2-40B4-BE49-F238E27FC236}">
                    <a16:creationId xmlns:a16="http://schemas.microsoft.com/office/drawing/2014/main" id="{00000000-0008-0000-0B00-00005D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286" name="Shape 6795">
                <a:extLst>
                  <a:ext uri="{FF2B5EF4-FFF2-40B4-BE49-F238E27FC236}">
                    <a16:creationId xmlns:a16="http://schemas.microsoft.com/office/drawing/2014/main" id="{00000000-0008-0000-0B00-00005E2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287" name="Shape 6796">
                  <a:extLst>
                    <a:ext uri="{FF2B5EF4-FFF2-40B4-BE49-F238E27FC236}">
                      <a16:creationId xmlns:a16="http://schemas.microsoft.com/office/drawing/2014/main" id="{00000000-0008-0000-0B00-00005F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288" name="Shape 6797">
                  <a:extLst>
                    <a:ext uri="{FF2B5EF4-FFF2-40B4-BE49-F238E27FC236}">
                      <a16:creationId xmlns:a16="http://schemas.microsoft.com/office/drawing/2014/main" id="{00000000-0008-0000-0B00-000060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89" name="Shape 6798">
                  <a:extLst>
                    <a:ext uri="{FF2B5EF4-FFF2-40B4-BE49-F238E27FC236}">
                      <a16:creationId xmlns:a16="http://schemas.microsoft.com/office/drawing/2014/main" id="{00000000-0008-0000-0B00-000061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90" name="Shape 6799">
                  <a:extLst>
                    <a:ext uri="{FF2B5EF4-FFF2-40B4-BE49-F238E27FC236}">
                      <a16:creationId xmlns:a16="http://schemas.microsoft.com/office/drawing/2014/main" id="{00000000-0008-0000-0B00-000062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91" name="Shape 6800">
                  <a:extLst>
                    <a:ext uri="{FF2B5EF4-FFF2-40B4-BE49-F238E27FC236}">
                      <a16:creationId xmlns:a16="http://schemas.microsoft.com/office/drawing/2014/main" id="{00000000-0008-0000-0B00-000063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92" name="Shape 6801">
                  <a:extLst>
                    <a:ext uri="{FF2B5EF4-FFF2-40B4-BE49-F238E27FC236}">
                      <a16:creationId xmlns:a16="http://schemas.microsoft.com/office/drawing/2014/main" id="{00000000-0008-0000-0B00-000064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93" name="Shape 6802">
                  <a:extLst>
                    <a:ext uri="{FF2B5EF4-FFF2-40B4-BE49-F238E27FC236}">
                      <a16:creationId xmlns:a16="http://schemas.microsoft.com/office/drawing/2014/main" id="{00000000-0008-0000-0B00-000065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294" name="Shape 2">
          <a:extLst>
            <a:ext uri="{FF2B5EF4-FFF2-40B4-BE49-F238E27FC236}">
              <a16:creationId xmlns:a16="http://schemas.microsoft.com/office/drawing/2014/main" id="{00000000-0008-0000-0B00-00006620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8295" name="Shape 6803">
            <a:extLst>
              <a:ext uri="{FF2B5EF4-FFF2-40B4-BE49-F238E27FC236}">
                <a16:creationId xmlns:a16="http://schemas.microsoft.com/office/drawing/2014/main" id="{00000000-0008-0000-0B00-0000672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296" name="Shape 6">
              <a:extLst>
                <a:ext uri="{FF2B5EF4-FFF2-40B4-BE49-F238E27FC236}">
                  <a16:creationId xmlns:a16="http://schemas.microsoft.com/office/drawing/2014/main" id="{00000000-0008-0000-0B00-000068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297" name="Shape 6804">
              <a:extLst>
                <a:ext uri="{FF2B5EF4-FFF2-40B4-BE49-F238E27FC236}">
                  <a16:creationId xmlns:a16="http://schemas.microsoft.com/office/drawing/2014/main" id="{00000000-0008-0000-0B00-0000692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298" name="Shape 6805">
                <a:extLst>
                  <a:ext uri="{FF2B5EF4-FFF2-40B4-BE49-F238E27FC236}">
                    <a16:creationId xmlns:a16="http://schemas.microsoft.com/office/drawing/2014/main" id="{00000000-0008-0000-0B00-00006A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299" name="Shape 6806">
                <a:extLst>
                  <a:ext uri="{FF2B5EF4-FFF2-40B4-BE49-F238E27FC236}">
                    <a16:creationId xmlns:a16="http://schemas.microsoft.com/office/drawing/2014/main" id="{00000000-0008-0000-0B00-00006B2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300" name="Shape 6807">
                  <a:extLst>
                    <a:ext uri="{FF2B5EF4-FFF2-40B4-BE49-F238E27FC236}">
                      <a16:creationId xmlns:a16="http://schemas.microsoft.com/office/drawing/2014/main" id="{00000000-0008-0000-0B00-00006C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301" name="Shape 6808">
                  <a:extLst>
                    <a:ext uri="{FF2B5EF4-FFF2-40B4-BE49-F238E27FC236}">
                      <a16:creationId xmlns:a16="http://schemas.microsoft.com/office/drawing/2014/main" id="{00000000-0008-0000-0B00-00006D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02" name="Shape 6809">
                  <a:extLst>
                    <a:ext uri="{FF2B5EF4-FFF2-40B4-BE49-F238E27FC236}">
                      <a16:creationId xmlns:a16="http://schemas.microsoft.com/office/drawing/2014/main" id="{00000000-0008-0000-0B00-00006E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03" name="Shape 6810">
                  <a:extLst>
                    <a:ext uri="{FF2B5EF4-FFF2-40B4-BE49-F238E27FC236}">
                      <a16:creationId xmlns:a16="http://schemas.microsoft.com/office/drawing/2014/main" id="{00000000-0008-0000-0B00-00006F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04" name="Shape 6811">
                  <a:extLst>
                    <a:ext uri="{FF2B5EF4-FFF2-40B4-BE49-F238E27FC236}">
                      <a16:creationId xmlns:a16="http://schemas.microsoft.com/office/drawing/2014/main" id="{00000000-0008-0000-0B00-000070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05" name="Shape 6812">
                  <a:extLst>
                    <a:ext uri="{FF2B5EF4-FFF2-40B4-BE49-F238E27FC236}">
                      <a16:creationId xmlns:a16="http://schemas.microsoft.com/office/drawing/2014/main" id="{00000000-0008-0000-0B00-000071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06" name="Shape 6813">
                  <a:extLst>
                    <a:ext uri="{FF2B5EF4-FFF2-40B4-BE49-F238E27FC236}">
                      <a16:creationId xmlns:a16="http://schemas.microsoft.com/office/drawing/2014/main" id="{00000000-0008-0000-0B00-000072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307" name="Shape 2">
          <a:extLst>
            <a:ext uri="{FF2B5EF4-FFF2-40B4-BE49-F238E27FC236}">
              <a16:creationId xmlns:a16="http://schemas.microsoft.com/office/drawing/2014/main" id="{00000000-0008-0000-0B00-00007320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8308" name="Shape 6814">
            <a:extLst>
              <a:ext uri="{FF2B5EF4-FFF2-40B4-BE49-F238E27FC236}">
                <a16:creationId xmlns:a16="http://schemas.microsoft.com/office/drawing/2014/main" id="{00000000-0008-0000-0B00-0000742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309" name="Shape 6">
              <a:extLst>
                <a:ext uri="{FF2B5EF4-FFF2-40B4-BE49-F238E27FC236}">
                  <a16:creationId xmlns:a16="http://schemas.microsoft.com/office/drawing/2014/main" id="{00000000-0008-0000-0B00-000075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10" name="Shape 6815">
              <a:extLst>
                <a:ext uri="{FF2B5EF4-FFF2-40B4-BE49-F238E27FC236}">
                  <a16:creationId xmlns:a16="http://schemas.microsoft.com/office/drawing/2014/main" id="{00000000-0008-0000-0B00-0000762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311" name="Shape 6816">
                <a:extLst>
                  <a:ext uri="{FF2B5EF4-FFF2-40B4-BE49-F238E27FC236}">
                    <a16:creationId xmlns:a16="http://schemas.microsoft.com/office/drawing/2014/main" id="{00000000-0008-0000-0B00-000077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12" name="Shape 6817">
                <a:extLst>
                  <a:ext uri="{FF2B5EF4-FFF2-40B4-BE49-F238E27FC236}">
                    <a16:creationId xmlns:a16="http://schemas.microsoft.com/office/drawing/2014/main" id="{00000000-0008-0000-0B00-0000782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313" name="Shape 6818">
                  <a:extLst>
                    <a:ext uri="{FF2B5EF4-FFF2-40B4-BE49-F238E27FC236}">
                      <a16:creationId xmlns:a16="http://schemas.microsoft.com/office/drawing/2014/main" id="{00000000-0008-0000-0B00-000079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314" name="Shape 6819">
                  <a:extLst>
                    <a:ext uri="{FF2B5EF4-FFF2-40B4-BE49-F238E27FC236}">
                      <a16:creationId xmlns:a16="http://schemas.microsoft.com/office/drawing/2014/main" id="{00000000-0008-0000-0B00-00007A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15" name="Shape 6820">
                  <a:extLst>
                    <a:ext uri="{FF2B5EF4-FFF2-40B4-BE49-F238E27FC236}">
                      <a16:creationId xmlns:a16="http://schemas.microsoft.com/office/drawing/2014/main" id="{00000000-0008-0000-0B00-00007B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16" name="Shape 6821">
                  <a:extLst>
                    <a:ext uri="{FF2B5EF4-FFF2-40B4-BE49-F238E27FC236}">
                      <a16:creationId xmlns:a16="http://schemas.microsoft.com/office/drawing/2014/main" id="{00000000-0008-0000-0B00-00007C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17" name="Shape 6822">
                  <a:extLst>
                    <a:ext uri="{FF2B5EF4-FFF2-40B4-BE49-F238E27FC236}">
                      <a16:creationId xmlns:a16="http://schemas.microsoft.com/office/drawing/2014/main" id="{00000000-0008-0000-0B00-00007D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18" name="Shape 6823">
                  <a:extLst>
                    <a:ext uri="{FF2B5EF4-FFF2-40B4-BE49-F238E27FC236}">
                      <a16:creationId xmlns:a16="http://schemas.microsoft.com/office/drawing/2014/main" id="{00000000-0008-0000-0B00-00007E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19" name="Shape 6824">
                  <a:extLst>
                    <a:ext uri="{FF2B5EF4-FFF2-40B4-BE49-F238E27FC236}">
                      <a16:creationId xmlns:a16="http://schemas.microsoft.com/office/drawing/2014/main" id="{00000000-0008-0000-0B00-00007F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320" name="Shape 2">
          <a:extLst>
            <a:ext uri="{FF2B5EF4-FFF2-40B4-BE49-F238E27FC236}">
              <a16:creationId xmlns:a16="http://schemas.microsoft.com/office/drawing/2014/main" id="{00000000-0008-0000-0B00-00008020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8321" name="Shape 6825">
            <a:extLst>
              <a:ext uri="{FF2B5EF4-FFF2-40B4-BE49-F238E27FC236}">
                <a16:creationId xmlns:a16="http://schemas.microsoft.com/office/drawing/2014/main" id="{00000000-0008-0000-0B00-0000812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322" name="Shape 6">
              <a:extLst>
                <a:ext uri="{FF2B5EF4-FFF2-40B4-BE49-F238E27FC236}">
                  <a16:creationId xmlns:a16="http://schemas.microsoft.com/office/drawing/2014/main" id="{00000000-0008-0000-0B00-000082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23" name="Shape 6826">
              <a:extLst>
                <a:ext uri="{FF2B5EF4-FFF2-40B4-BE49-F238E27FC236}">
                  <a16:creationId xmlns:a16="http://schemas.microsoft.com/office/drawing/2014/main" id="{00000000-0008-0000-0B00-0000832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324" name="Shape 6827">
                <a:extLst>
                  <a:ext uri="{FF2B5EF4-FFF2-40B4-BE49-F238E27FC236}">
                    <a16:creationId xmlns:a16="http://schemas.microsoft.com/office/drawing/2014/main" id="{00000000-0008-0000-0B00-000084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25" name="Shape 6828">
                <a:extLst>
                  <a:ext uri="{FF2B5EF4-FFF2-40B4-BE49-F238E27FC236}">
                    <a16:creationId xmlns:a16="http://schemas.microsoft.com/office/drawing/2014/main" id="{00000000-0008-0000-0B00-0000852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326" name="Shape 6829">
                  <a:extLst>
                    <a:ext uri="{FF2B5EF4-FFF2-40B4-BE49-F238E27FC236}">
                      <a16:creationId xmlns:a16="http://schemas.microsoft.com/office/drawing/2014/main" id="{00000000-0008-0000-0B00-000086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327" name="Shape 6830">
                  <a:extLst>
                    <a:ext uri="{FF2B5EF4-FFF2-40B4-BE49-F238E27FC236}">
                      <a16:creationId xmlns:a16="http://schemas.microsoft.com/office/drawing/2014/main" id="{00000000-0008-0000-0B00-000087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28" name="Shape 6831">
                  <a:extLst>
                    <a:ext uri="{FF2B5EF4-FFF2-40B4-BE49-F238E27FC236}">
                      <a16:creationId xmlns:a16="http://schemas.microsoft.com/office/drawing/2014/main" id="{00000000-0008-0000-0B00-000088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29" name="Shape 6832">
                  <a:extLst>
                    <a:ext uri="{FF2B5EF4-FFF2-40B4-BE49-F238E27FC236}">
                      <a16:creationId xmlns:a16="http://schemas.microsoft.com/office/drawing/2014/main" id="{00000000-0008-0000-0B00-000089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30" name="Shape 6833">
                  <a:extLst>
                    <a:ext uri="{FF2B5EF4-FFF2-40B4-BE49-F238E27FC236}">
                      <a16:creationId xmlns:a16="http://schemas.microsoft.com/office/drawing/2014/main" id="{00000000-0008-0000-0B00-00008A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31" name="Shape 6834">
                  <a:extLst>
                    <a:ext uri="{FF2B5EF4-FFF2-40B4-BE49-F238E27FC236}">
                      <a16:creationId xmlns:a16="http://schemas.microsoft.com/office/drawing/2014/main" id="{00000000-0008-0000-0B00-00008B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32" name="Shape 6835">
                  <a:extLst>
                    <a:ext uri="{FF2B5EF4-FFF2-40B4-BE49-F238E27FC236}">
                      <a16:creationId xmlns:a16="http://schemas.microsoft.com/office/drawing/2014/main" id="{00000000-0008-0000-0B00-00008C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333" name="Shape 2">
          <a:extLst>
            <a:ext uri="{FF2B5EF4-FFF2-40B4-BE49-F238E27FC236}">
              <a16:creationId xmlns:a16="http://schemas.microsoft.com/office/drawing/2014/main" id="{00000000-0008-0000-0B00-00008D20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8334" name="Shape 6836">
            <a:extLst>
              <a:ext uri="{FF2B5EF4-FFF2-40B4-BE49-F238E27FC236}">
                <a16:creationId xmlns:a16="http://schemas.microsoft.com/office/drawing/2014/main" id="{00000000-0008-0000-0B00-00008E2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335" name="Shape 6">
              <a:extLst>
                <a:ext uri="{FF2B5EF4-FFF2-40B4-BE49-F238E27FC236}">
                  <a16:creationId xmlns:a16="http://schemas.microsoft.com/office/drawing/2014/main" id="{00000000-0008-0000-0B00-00008F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36" name="Shape 6837">
              <a:extLst>
                <a:ext uri="{FF2B5EF4-FFF2-40B4-BE49-F238E27FC236}">
                  <a16:creationId xmlns:a16="http://schemas.microsoft.com/office/drawing/2014/main" id="{00000000-0008-0000-0B00-0000902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337" name="Shape 6838">
                <a:extLst>
                  <a:ext uri="{FF2B5EF4-FFF2-40B4-BE49-F238E27FC236}">
                    <a16:creationId xmlns:a16="http://schemas.microsoft.com/office/drawing/2014/main" id="{00000000-0008-0000-0B00-000091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38" name="Shape 6839">
                <a:extLst>
                  <a:ext uri="{FF2B5EF4-FFF2-40B4-BE49-F238E27FC236}">
                    <a16:creationId xmlns:a16="http://schemas.microsoft.com/office/drawing/2014/main" id="{00000000-0008-0000-0B00-0000922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339" name="Shape 6840">
                  <a:extLst>
                    <a:ext uri="{FF2B5EF4-FFF2-40B4-BE49-F238E27FC236}">
                      <a16:creationId xmlns:a16="http://schemas.microsoft.com/office/drawing/2014/main" id="{00000000-0008-0000-0B00-000093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340" name="Shape 6841">
                  <a:extLst>
                    <a:ext uri="{FF2B5EF4-FFF2-40B4-BE49-F238E27FC236}">
                      <a16:creationId xmlns:a16="http://schemas.microsoft.com/office/drawing/2014/main" id="{00000000-0008-0000-0B00-000094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41" name="Shape 6842">
                  <a:extLst>
                    <a:ext uri="{FF2B5EF4-FFF2-40B4-BE49-F238E27FC236}">
                      <a16:creationId xmlns:a16="http://schemas.microsoft.com/office/drawing/2014/main" id="{00000000-0008-0000-0B00-000095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42" name="Shape 6843">
                  <a:extLst>
                    <a:ext uri="{FF2B5EF4-FFF2-40B4-BE49-F238E27FC236}">
                      <a16:creationId xmlns:a16="http://schemas.microsoft.com/office/drawing/2014/main" id="{00000000-0008-0000-0B00-000096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43" name="Shape 6844">
                  <a:extLst>
                    <a:ext uri="{FF2B5EF4-FFF2-40B4-BE49-F238E27FC236}">
                      <a16:creationId xmlns:a16="http://schemas.microsoft.com/office/drawing/2014/main" id="{00000000-0008-0000-0B00-000097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44" name="Shape 6845">
                  <a:extLst>
                    <a:ext uri="{FF2B5EF4-FFF2-40B4-BE49-F238E27FC236}">
                      <a16:creationId xmlns:a16="http://schemas.microsoft.com/office/drawing/2014/main" id="{00000000-0008-0000-0B00-000098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45" name="Shape 6846">
                  <a:extLst>
                    <a:ext uri="{FF2B5EF4-FFF2-40B4-BE49-F238E27FC236}">
                      <a16:creationId xmlns:a16="http://schemas.microsoft.com/office/drawing/2014/main" id="{00000000-0008-0000-0B00-000099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346" name="Shape 2">
          <a:extLst>
            <a:ext uri="{FF2B5EF4-FFF2-40B4-BE49-F238E27FC236}">
              <a16:creationId xmlns:a16="http://schemas.microsoft.com/office/drawing/2014/main" id="{00000000-0008-0000-0B00-00009A20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8347" name="Shape 6847">
            <a:extLst>
              <a:ext uri="{FF2B5EF4-FFF2-40B4-BE49-F238E27FC236}">
                <a16:creationId xmlns:a16="http://schemas.microsoft.com/office/drawing/2014/main" id="{00000000-0008-0000-0B00-00009B2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348" name="Shape 6">
              <a:extLst>
                <a:ext uri="{FF2B5EF4-FFF2-40B4-BE49-F238E27FC236}">
                  <a16:creationId xmlns:a16="http://schemas.microsoft.com/office/drawing/2014/main" id="{00000000-0008-0000-0B00-00009C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49" name="Shape 6848">
              <a:extLst>
                <a:ext uri="{FF2B5EF4-FFF2-40B4-BE49-F238E27FC236}">
                  <a16:creationId xmlns:a16="http://schemas.microsoft.com/office/drawing/2014/main" id="{00000000-0008-0000-0B00-00009D2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350" name="Shape 6849">
                <a:extLst>
                  <a:ext uri="{FF2B5EF4-FFF2-40B4-BE49-F238E27FC236}">
                    <a16:creationId xmlns:a16="http://schemas.microsoft.com/office/drawing/2014/main" id="{00000000-0008-0000-0B00-00009E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51" name="Shape 6850">
                <a:extLst>
                  <a:ext uri="{FF2B5EF4-FFF2-40B4-BE49-F238E27FC236}">
                    <a16:creationId xmlns:a16="http://schemas.microsoft.com/office/drawing/2014/main" id="{00000000-0008-0000-0B00-00009F2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352" name="Shape 6851">
                  <a:extLst>
                    <a:ext uri="{FF2B5EF4-FFF2-40B4-BE49-F238E27FC236}">
                      <a16:creationId xmlns:a16="http://schemas.microsoft.com/office/drawing/2014/main" id="{00000000-0008-0000-0B00-0000A0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353" name="Shape 6852">
                  <a:extLst>
                    <a:ext uri="{FF2B5EF4-FFF2-40B4-BE49-F238E27FC236}">
                      <a16:creationId xmlns:a16="http://schemas.microsoft.com/office/drawing/2014/main" id="{00000000-0008-0000-0B00-0000A1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54" name="Shape 6853">
                  <a:extLst>
                    <a:ext uri="{FF2B5EF4-FFF2-40B4-BE49-F238E27FC236}">
                      <a16:creationId xmlns:a16="http://schemas.microsoft.com/office/drawing/2014/main" id="{00000000-0008-0000-0B00-0000A2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55" name="Shape 6854">
                  <a:extLst>
                    <a:ext uri="{FF2B5EF4-FFF2-40B4-BE49-F238E27FC236}">
                      <a16:creationId xmlns:a16="http://schemas.microsoft.com/office/drawing/2014/main" id="{00000000-0008-0000-0B00-0000A3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56" name="Shape 6855">
                  <a:extLst>
                    <a:ext uri="{FF2B5EF4-FFF2-40B4-BE49-F238E27FC236}">
                      <a16:creationId xmlns:a16="http://schemas.microsoft.com/office/drawing/2014/main" id="{00000000-0008-0000-0B00-0000A4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57" name="Shape 6856">
                  <a:extLst>
                    <a:ext uri="{FF2B5EF4-FFF2-40B4-BE49-F238E27FC236}">
                      <a16:creationId xmlns:a16="http://schemas.microsoft.com/office/drawing/2014/main" id="{00000000-0008-0000-0B00-0000A5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58" name="Shape 6857">
                  <a:extLst>
                    <a:ext uri="{FF2B5EF4-FFF2-40B4-BE49-F238E27FC236}">
                      <a16:creationId xmlns:a16="http://schemas.microsoft.com/office/drawing/2014/main" id="{00000000-0008-0000-0B00-0000A6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359" name="Shape 2">
          <a:extLst>
            <a:ext uri="{FF2B5EF4-FFF2-40B4-BE49-F238E27FC236}">
              <a16:creationId xmlns:a16="http://schemas.microsoft.com/office/drawing/2014/main" id="{00000000-0008-0000-0B00-0000A720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8360" name="Shape 6858">
            <a:extLst>
              <a:ext uri="{FF2B5EF4-FFF2-40B4-BE49-F238E27FC236}">
                <a16:creationId xmlns:a16="http://schemas.microsoft.com/office/drawing/2014/main" id="{00000000-0008-0000-0B00-0000A82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361" name="Shape 6">
              <a:extLst>
                <a:ext uri="{FF2B5EF4-FFF2-40B4-BE49-F238E27FC236}">
                  <a16:creationId xmlns:a16="http://schemas.microsoft.com/office/drawing/2014/main" id="{00000000-0008-0000-0B00-0000A9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62" name="Shape 6859">
              <a:extLst>
                <a:ext uri="{FF2B5EF4-FFF2-40B4-BE49-F238E27FC236}">
                  <a16:creationId xmlns:a16="http://schemas.microsoft.com/office/drawing/2014/main" id="{00000000-0008-0000-0B00-0000AA2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363" name="Shape 6860">
                <a:extLst>
                  <a:ext uri="{FF2B5EF4-FFF2-40B4-BE49-F238E27FC236}">
                    <a16:creationId xmlns:a16="http://schemas.microsoft.com/office/drawing/2014/main" id="{00000000-0008-0000-0B00-0000AB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64" name="Shape 6861">
                <a:extLst>
                  <a:ext uri="{FF2B5EF4-FFF2-40B4-BE49-F238E27FC236}">
                    <a16:creationId xmlns:a16="http://schemas.microsoft.com/office/drawing/2014/main" id="{00000000-0008-0000-0B00-0000AC2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365" name="Shape 6862">
                  <a:extLst>
                    <a:ext uri="{FF2B5EF4-FFF2-40B4-BE49-F238E27FC236}">
                      <a16:creationId xmlns:a16="http://schemas.microsoft.com/office/drawing/2014/main" id="{00000000-0008-0000-0B00-0000AD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366" name="Shape 6863">
                  <a:extLst>
                    <a:ext uri="{FF2B5EF4-FFF2-40B4-BE49-F238E27FC236}">
                      <a16:creationId xmlns:a16="http://schemas.microsoft.com/office/drawing/2014/main" id="{00000000-0008-0000-0B00-0000AE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67" name="Shape 6864">
                  <a:extLst>
                    <a:ext uri="{FF2B5EF4-FFF2-40B4-BE49-F238E27FC236}">
                      <a16:creationId xmlns:a16="http://schemas.microsoft.com/office/drawing/2014/main" id="{00000000-0008-0000-0B00-0000AF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68" name="Shape 6865">
                  <a:extLst>
                    <a:ext uri="{FF2B5EF4-FFF2-40B4-BE49-F238E27FC236}">
                      <a16:creationId xmlns:a16="http://schemas.microsoft.com/office/drawing/2014/main" id="{00000000-0008-0000-0B00-0000B0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69" name="Shape 6866">
                  <a:extLst>
                    <a:ext uri="{FF2B5EF4-FFF2-40B4-BE49-F238E27FC236}">
                      <a16:creationId xmlns:a16="http://schemas.microsoft.com/office/drawing/2014/main" id="{00000000-0008-0000-0B00-0000B1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70" name="Shape 6867">
                  <a:extLst>
                    <a:ext uri="{FF2B5EF4-FFF2-40B4-BE49-F238E27FC236}">
                      <a16:creationId xmlns:a16="http://schemas.microsoft.com/office/drawing/2014/main" id="{00000000-0008-0000-0B00-0000B2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71" name="Shape 6868">
                  <a:extLst>
                    <a:ext uri="{FF2B5EF4-FFF2-40B4-BE49-F238E27FC236}">
                      <a16:creationId xmlns:a16="http://schemas.microsoft.com/office/drawing/2014/main" id="{00000000-0008-0000-0B00-0000B3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372" name="Shape 2">
          <a:extLst>
            <a:ext uri="{FF2B5EF4-FFF2-40B4-BE49-F238E27FC236}">
              <a16:creationId xmlns:a16="http://schemas.microsoft.com/office/drawing/2014/main" id="{00000000-0008-0000-0B00-0000B420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8373" name="Shape 6869">
            <a:extLst>
              <a:ext uri="{FF2B5EF4-FFF2-40B4-BE49-F238E27FC236}">
                <a16:creationId xmlns:a16="http://schemas.microsoft.com/office/drawing/2014/main" id="{00000000-0008-0000-0B00-0000B52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374" name="Shape 6">
              <a:extLst>
                <a:ext uri="{FF2B5EF4-FFF2-40B4-BE49-F238E27FC236}">
                  <a16:creationId xmlns:a16="http://schemas.microsoft.com/office/drawing/2014/main" id="{00000000-0008-0000-0B00-0000B6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75" name="Shape 6870">
              <a:extLst>
                <a:ext uri="{FF2B5EF4-FFF2-40B4-BE49-F238E27FC236}">
                  <a16:creationId xmlns:a16="http://schemas.microsoft.com/office/drawing/2014/main" id="{00000000-0008-0000-0B00-0000B72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376" name="Shape 6871">
                <a:extLst>
                  <a:ext uri="{FF2B5EF4-FFF2-40B4-BE49-F238E27FC236}">
                    <a16:creationId xmlns:a16="http://schemas.microsoft.com/office/drawing/2014/main" id="{00000000-0008-0000-0B00-0000B8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77" name="Shape 6872">
                <a:extLst>
                  <a:ext uri="{FF2B5EF4-FFF2-40B4-BE49-F238E27FC236}">
                    <a16:creationId xmlns:a16="http://schemas.microsoft.com/office/drawing/2014/main" id="{00000000-0008-0000-0B00-0000B92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378" name="Shape 6873">
                  <a:extLst>
                    <a:ext uri="{FF2B5EF4-FFF2-40B4-BE49-F238E27FC236}">
                      <a16:creationId xmlns:a16="http://schemas.microsoft.com/office/drawing/2014/main" id="{00000000-0008-0000-0B00-0000BA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379" name="Shape 6874">
                  <a:extLst>
                    <a:ext uri="{FF2B5EF4-FFF2-40B4-BE49-F238E27FC236}">
                      <a16:creationId xmlns:a16="http://schemas.microsoft.com/office/drawing/2014/main" id="{00000000-0008-0000-0B00-0000BB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80" name="Shape 6875">
                  <a:extLst>
                    <a:ext uri="{FF2B5EF4-FFF2-40B4-BE49-F238E27FC236}">
                      <a16:creationId xmlns:a16="http://schemas.microsoft.com/office/drawing/2014/main" id="{00000000-0008-0000-0B00-0000BC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81" name="Shape 6876">
                  <a:extLst>
                    <a:ext uri="{FF2B5EF4-FFF2-40B4-BE49-F238E27FC236}">
                      <a16:creationId xmlns:a16="http://schemas.microsoft.com/office/drawing/2014/main" id="{00000000-0008-0000-0B00-0000BD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82" name="Shape 6877">
                  <a:extLst>
                    <a:ext uri="{FF2B5EF4-FFF2-40B4-BE49-F238E27FC236}">
                      <a16:creationId xmlns:a16="http://schemas.microsoft.com/office/drawing/2014/main" id="{00000000-0008-0000-0B00-0000BE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83" name="Shape 6878">
                  <a:extLst>
                    <a:ext uri="{FF2B5EF4-FFF2-40B4-BE49-F238E27FC236}">
                      <a16:creationId xmlns:a16="http://schemas.microsoft.com/office/drawing/2014/main" id="{00000000-0008-0000-0B00-0000BF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84" name="Shape 6879">
                  <a:extLst>
                    <a:ext uri="{FF2B5EF4-FFF2-40B4-BE49-F238E27FC236}">
                      <a16:creationId xmlns:a16="http://schemas.microsoft.com/office/drawing/2014/main" id="{00000000-0008-0000-0B00-0000C0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385" name="Shape 2">
          <a:extLst>
            <a:ext uri="{FF2B5EF4-FFF2-40B4-BE49-F238E27FC236}">
              <a16:creationId xmlns:a16="http://schemas.microsoft.com/office/drawing/2014/main" id="{00000000-0008-0000-0B00-0000C120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8386" name="Shape 6880">
            <a:extLst>
              <a:ext uri="{FF2B5EF4-FFF2-40B4-BE49-F238E27FC236}">
                <a16:creationId xmlns:a16="http://schemas.microsoft.com/office/drawing/2014/main" id="{00000000-0008-0000-0B00-0000C22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387" name="Shape 6">
              <a:extLst>
                <a:ext uri="{FF2B5EF4-FFF2-40B4-BE49-F238E27FC236}">
                  <a16:creationId xmlns:a16="http://schemas.microsoft.com/office/drawing/2014/main" id="{00000000-0008-0000-0B00-0000C3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88" name="Shape 6881">
              <a:extLst>
                <a:ext uri="{FF2B5EF4-FFF2-40B4-BE49-F238E27FC236}">
                  <a16:creationId xmlns:a16="http://schemas.microsoft.com/office/drawing/2014/main" id="{00000000-0008-0000-0B00-0000C42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389" name="Shape 6882">
                <a:extLst>
                  <a:ext uri="{FF2B5EF4-FFF2-40B4-BE49-F238E27FC236}">
                    <a16:creationId xmlns:a16="http://schemas.microsoft.com/office/drawing/2014/main" id="{00000000-0008-0000-0B00-0000C5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90" name="Shape 6883">
                <a:extLst>
                  <a:ext uri="{FF2B5EF4-FFF2-40B4-BE49-F238E27FC236}">
                    <a16:creationId xmlns:a16="http://schemas.microsoft.com/office/drawing/2014/main" id="{00000000-0008-0000-0B00-0000C62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391" name="Shape 6884">
                  <a:extLst>
                    <a:ext uri="{FF2B5EF4-FFF2-40B4-BE49-F238E27FC236}">
                      <a16:creationId xmlns:a16="http://schemas.microsoft.com/office/drawing/2014/main" id="{00000000-0008-0000-0B00-0000C7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392" name="Shape 6885">
                  <a:extLst>
                    <a:ext uri="{FF2B5EF4-FFF2-40B4-BE49-F238E27FC236}">
                      <a16:creationId xmlns:a16="http://schemas.microsoft.com/office/drawing/2014/main" id="{00000000-0008-0000-0B00-0000C8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93" name="Shape 6886">
                  <a:extLst>
                    <a:ext uri="{FF2B5EF4-FFF2-40B4-BE49-F238E27FC236}">
                      <a16:creationId xmlns:a16="http://schemas.microsoft.com/office/drawing/2014/main" id="{00000000-0008-0000-0B00-0000C9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94" name="Shape 6887">
                  <a:extLst>
                    <a:ext uri="{FF2B5EF4-FFF2-40B4-BE49-F238E27FC236}">
                      <a16:creationId xmlns:a16="http://schemas.microsoft.com/office/drawing/2014/main" id="{00000000-0008-0000-0B00-0000CA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95" name="Shape 6888">
                  <a:extLst>
                    <a:ext uri="{FF2B5EF4-FFF2-40B4-BE49-F238E27FC236}">
                      <a16:creationId xmlns:a16="http://schemas.microsoft.com/office/drawing/2014/main" id="{00000000-0008-0000-0B00-0000CB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96" name="Shape 6889">
                  <a:extLst>
                    <a:ext uri="{FF2B5EF4-FFF2-40B4-BE49-F238E27FC236}">
                      <a16:creationId xmlns:a16="http://schemas.microsoft.com/office/drawing/2014/main" id="{00000000-0008-0000-0B00-0000CC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97" name="Shape 6890">
                  <a:extLst>
                    <a:ext uri="{FF2B5EF4-FFF2-40B4-BE49-F238E27FC236}">
                      <a16:creationId xmlns:a16="http://schemas.microsoft.com/office/drawing/2014/main" id="{00000000-0008-0000-0B00-0000CD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398" name="Shape 2">
          <a:extLst>
            <a:ext uri="{FF2B5EF4-FFF2-40B4-BE49-F238E27FC236}">
              <a16:creationId xmlns:a16="http://schemas.microsoft.com/office/drawing/2014/main" id="{00000000-0008-0000-0B00-0000CE20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8399" name="Shape 6891">
            <a:extLst>
              <a:ext uri="{FF2B5EF4-FFF2-40B4-BE49-F238E27FC236}">
                <a16:creationId xmlns:a16="http://schemas.microsoft.com/office/drawing/2014/main" id="{00000000-0008-0000-0B00-0000CF2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400" name="Shape 6">
              <a:extLst>
                <a:ext uri="{FF2B5EF4-FFF2-40B4-BE49-F238E27FC236}">
                  <a16:creationId xmlns:a16="http://schemas.microsoft.com/office/drawing/2014/main" id="{00000000-0008-0000-0B00-0000D0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401" name="Shape 6892">
              <a:extLst>
                <a:ext uri="{FF2B5EF4-FFF2-40B4-BE49-F238E27FC236}">
                  <a16:creationId xmlns:a16="http://schemas.microsoft.com/office/drawing/2014/main" id="{00000000-0008-0000-0B00-0000D12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402" name="Shape 6893">
                <a:extLst>
                  <a:ext uri="{FF2B5EF4-FFF2-40B4-BE49-F238E27FC236}">
                    <a16:creationId xmlns:a16="http://schemas.microsoft.com/office/drawing/2014/main" id="{00000000-0008-0000-0B00-0000D2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403" name="Shape 6894">
                <a:extLst>
                  <a:ext uri="{FF2B5EF4-FFF2-40B4-BE49-F238E27FC236}">
                    <a16:creationId xmlns:a16="http://schemas.microsoft.com/office/drawing/2014/main" id="{00000000-0008-0000-0B00-0000D32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404" name="Shape 6895">
                  <a:extLst>
                    <a:ext uri="{FF2B5EF4-FFF2-40B4-BE49-F238E27FC236}">
                      <a16:creationId xmlns:a16="http://schemas.microsoft.com/office/drawing/2014/main" id="{00000000-0008-0000-0B00-0000D4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405" name="Shape 6896">
                  <a:extLst>
                    <a:ext uri="{FF2B5EF4-FFF2-40B4-BE49-F238E27FC236}">
                      <a16:creationId xmlns:a16="http://schemas.microsoft.com/office/drawing/2014/main" id="{00000000-0008-0000-0B00-0000D5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06" name="Shape 6897">
                  <a:extLst>
                    <a:ext uri="{FF2B5EF4-FFF2-40B4-BE49-F238E27FC236}">
                      <a16:creationId xmlns:a16="http://schemas.microsoft.com/office/drawing/2014/main" id="{00000000-0008-0000-0B00-0000D6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07" name="Shape 6898">
                  <a:extLst>
                    <a:ext uri="{FF2B5EF4-FFF2-40B4-BE49-F238E27FC236}">
                      <a16:creationId xmlns:a16="http://schemas.microsoft.com/office/drawing/2014/main" id="{00000000-0008-0000-0B00-0000D7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08" name="Shape 6899">
                  <a:extLst>
                    <a:ext uri="{FF2B5EF4-FFF2-40B4-BE49-F238E27FC236}">
                      <a16:creationId xmlns:a16="http://schemas.microsoft.com/office/drawing/2014/main" id="{00000000-0008-0000-0B00-0000D8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09" name="Shape 6900">
                  <a:extLst>
                    <a:ext uri="{FF2B5EF4-FFF2-40B4-BE49-F238E27FC236}">
                      <a16:creationId xmlns:a16="http://schemas.microsoft.com/office/drawing/2014/main" id="{00000000-0008-0000-0B00-0000D9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10" name="Shape 6901">
                  <a:extLst>
                    <a:ext uri="{FF2B5EF4-FFF2-40B4-BE49-F238E27FC236}">
                      <a16:creationId xmlns:a16="http://schemas.microsoft.com/office/drawing/2014/main" id="{00000000-0008-0000-0B00-0000DA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411" name="Shape 2">
          <a:extLst>
            <a:ext uri="{FF2B5EF4-FFF2-40B4-BE49-F238E27FC236}">
              <a16:creationId xmlns:a16="http://schemas.microsoft.com/office/drawing/2014/main" id="{00000000-0008-0000-0B00-0000DB20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8412" name="Shape 6902">
            <a:extLst>
              <a:ext uri="{FF2B5EF4-FFF2-40B4-BE49-F238E27FC236}">
                <a16:creationId xmlns:a16="http://schemas.microsoft.com/office/drawing/2014/main" id="{00000000-0008-0000-0B00-0000DC2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413" name="Shape 6">
              <a:extLst>
                <a:ext uri="{FF2B5EF4-FFF2-40B4-BE49-F238E27FC236}">
                  <a16:creationId xmlns:a16="http://schemas.microsoft.com/office/drawing/2014/main" id="{00000000-0008-0000-0B00-0000DD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414" name="Shape 6903">
              <a:extLst>
                <a:ext uri="{FF2B5EF4-FFF2-40B4-BE49-F238E27FC236}">
                  <a16:creationId xmlns:a16="http://schemas.microsoft.com/office/drawing/2014/main" id="{00000000-0008-0000-0B00-0000DE2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415" name="Shape 6904">
                <a:extLst>
                  <a:ext uri="{FF2B5EF4-FFF2-40B4-BE49-F238E27FC236}">
                    <a16:creationId xmlns:a16="http://schemas.microsoft.com/office/drawing/2014/main" id="{00000000-0008-0000-0B00-0000DF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416" name="Shape 6905">
                <a:extLst>
                  <a:ext uri="{FF2B5EF4-FFF2-40B4-BE49-F238E27FC236}">
                    <a16:creationId xmlns:a16="http://schemas.microsoft.com/office/drawing/2014/main" id="{00000000-0008-0000-0B00-0000E02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8417" name="Shape 6906">
                  <a:extLst>
                    <a:ext uri="{FF2B5EF4-FFF2-40B4-BE49-F238E27FC236}">
                      <a16:creationId xmlns:a16="http://schemas.microsoft.com/office/drawing/2014/main" id="{00000000-0008-0000-0B00-0000E1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418" name="Shape 6907">
                  <a:extLst>
                    <a:ext uri="{FF2B5EF4-FFF2-40B4-BE49-F238E27FC236}">
                      <a16:creationId xmlns:a16="http://schemas.microsoft.com/office/drawing/2014/main" id="{00000000-0008-0000-0B00-0000E2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19" name="Shape 6908">
                  <a:extLst>
                    <a:ext uri="{FF2B5EF4-FFF2-40B4-BE49-F238E27FC236}">
                      <a16:creationId xmlns:a16="http://schemas.microsoft.com/office/drawing/2014/main" id="{00000000-0008-0000-0B00-0000E3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20" name="Shape 6909">
                  <a:extLst>
                    <a:ext uri="{FF2B5EF4-FFF2-40B4-BE49-F238E27FC236}">
                      <a16:creationId xmlns:a16="http://schemas.microsoft.com/office/drawing/2014/main" id="{00000000-0008-0000-0B00-0000E4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21" name="Shape 6910">
                  <a:extLst>
                    <a:ext uri="{FF2B5EF4-FFF2-40B4-BE49-F238E27FC236}">
                      <a16:creationId xmlns:a16="http://schemas.microsoft.com/office/drawing/2014/main" id="{00000000-0008-0000-0B00-0000E5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22" name="Shape 6911">
                  <a:extLst>
                    <a:ext uri="{FF2B5EF4-FFF2-40B4-BE49-F238E27FC236}">
                      <a16:creationId xmlns:a16="http://schemas.microsoft.com/office/drawing/2014/main" id="{00000000-0008-0000-0B00-0000E6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23" name="Shape 6912">
                  <a:extLst>
                    <a:ext uri="{FF2B5EF4-FFF2-40B4-BE49-F238E27FC236}">
                      <a16:creationId xmlns:a16="http://schemas.microsoft.com/office/drawing/2014/main" id="{00000000-0008-0000-0B00-0000E7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133350</xdr:rowOff>
    </xdr:from>
    <xdr:ext cx="0" cy="161925"/>
    <xdr:grpSp>
      <xdr:nvGrpSpPr>
        <xdr:cNvPr id="8424" name="Shape 2">
          <a:extLst>
            <a:ext uri="{FF2B5EF4-FFF2-40B4-BE49-F238E27FC236}">
              <a16:creationId xmlns:a16="http://schemas.microsoft.com/office/drawing/2014/main" id="{00000000-0008-0000-0B00-0000E8200000}"/>
            </a:ext>
          </a:extLst>
        </xdr:cNvPr>
        <xdr:cNvGrpSpPr/>
      </xdr:nvGrpSpPr>
      <xdr:grpSpPr>
        <a:xfrm>
          <a:off x="2466975" y="24507825"/>
          <a:ext cx="0" cy="161925"/>
          <a:chOff x="5346000" y="3699038"/>
          <a:chExt cx="0" cy="161925"/>
        </a:xfrm>
      </xdr:grpSpPr>
      <xdr:grpSp>
        <xdr:nvGrpSpPr>
          <xdr:cNvPr id="8425" name="Shape 6913">
            <a:extLst>
              <a:ext uri="{FF2B5EF4-FFF2-40B4-BE49-F238E27FC236}">
                <a16:creationId xmlns:a16="http://schemas.microsoft.com/office/drawing/2014/main" id="{00000000-0008-0000-0B00-0000E92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426" name="Shape 6">
              <a:extLst>
                <a:ext uri="{FF2B5EF4-FFF2-40B4-BE49-F238E27FC236}">
                  <a16:creationId xmlns:a16="http://schemas.microsoft.com/office/drawing/2014/main" id="{00000000-0008-0000-0B00-0000EA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427" name="Shape 6914">
              <a:extLst>
                <a:ext uri="{FF2B5EF4-FFF2-40B4-BE49-F238E27FC236}">
                  <a16:creationId xmlns:a16="http://schemas.microsoft.com/office/drawing/2014/main" id="{00000000-0008-0000-0B00-0000EB2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428" name="Shape 6915">
                <a:extLst>
                  <a:ext uri="{FF2B5EF4-FFF2-40B4-BE49-F238E27FC236}">
                    <a16:creationId xmlns:a16="http://schemas.microsoft.com/office/drawing/2014/main" id="{00000000-0008-0000-0B00-0000EC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429" name="Shape 6916">
                <a:extLst>
                  <a:ext uri="{FF2B5EF4-FFF2-40B4-BE49-F238E27FC236}">
                    <a16:creationId xmlns:a16="http://schemas.microsoft.com/office/drawing/2014/main" id="{00000000-0008-0000-0B00-0000ED2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8430" name="Shape 6917">
                  <a:extLst>
                    <a:ext uri="{FF2B5EF4-FFF2-40B4-BE49-F238E27FC236}">
                      <a16:creationId xmlns:a16="http://schemas.microsoft.com/office/drawing/2014/main" id="{00000000-0008-0000-0B00-0000EE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431" name="Shape 6918">
                  <a:extLst>
                    <a:ext uri="{FF2B5EF4-FFF2-40B4-BE49-F238E27FC236}">
                      <a16:creationId xmlns:a16="http://schemas.microsoft.com/office/drawing/2014/main" id="{00000000-0008-0000-0B00-0000EF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32" name="Shape 6919">
                  <a:extLst>
                    <a:ext uri="{FF2B5EF4-FFF2-40B4-BE49-F238E27FC236}">
                      <a16:creationId xmlns:a16="http://schemas.microsoft.com/office/drawing/2014/main" id="{00000000-0008-0000-0B00-0000F0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33" name="Shape 6920">
                  <a:extLst>
                    <a:ext uri="{FF2B5EF4-FFF2-40B4-BE49-F238E27FC236}">
                      <a16:creationId xmlns:a16="http://schemas.microsoft.com/office/drawing/2014/main" id="{00000000-0008-0000-0B00-0000F1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34" name="Shape 6921">
                  <a:extLst>
                    <a:ext uri="{FF2B5EF4-FFF2-40B4-BE49-F238E27FC236}">
                      <a16:creationId xmlns:a16="http://schemas.microsoft.com/office/drawing/2014/main" id="{00000000-0008-0000-0B00-0000F2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35" name="Shape 6922">
                  <a:extLst>
                    <a:ext uri="{FF2B5EF4-FFF2-40B4-BE49-F238E27FC236}">
                      <a16:creationId xmlns:a16="http://schemas.microsoft.com/office/drawing/2014/main" id="{00000000-0008-0000-0B00-0000F3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36" name="Shape 6923">
                  <a:extLst>
                    <a:ext uri="{FF2B5EF4-FFF2-40B4-BE49-F238E27FC236}">
                      <a16:creationId xmlns:a16="http://schemas.microsoft.com/office/drawing/2014/main" id="{00000000-0008-0000-0B00-0000F4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133350</xdr:rowOff>
    </xdr:from>
    <xdr:ext cx="0" cy="171450"/>
    <xdr:grpSp>
      <xdr:nvGrpSpPr>
        <xdr:cNvPr id="8437" name="Shape 2">
          <a:extLst>
            <a:ext uri="{FF2B5EF4-FFF2-40B4-BE49-F238E27FC236}">
              <a16:creationId xmlns:a16="http://schemas.microsoft.com/office/drawing/2014/main" id="{00000000-0008-0000-0B00-0000F5200000}"/>
            </a:ext>
          </a:extLst>
        </xdr:cNvPr>
        <xdr:cNvGrpSpPr/>
      </xdr:nvGrpSpPr>
      <xdr:grpSpPr>
        <a:xfrm>
          <a:off x="2466975" y="24507825"/>
          <a:ext cx="0" cy="171450"/>
          <a:chOff x="5346000" y="3694275"/>
          <a:chExt cx="0" cy="171450"/>
        </a:xfrm>
      </xdr:grpSpPr>
      <xdr:grpSp>
        <xdr:nvGrpSpPr>
          <xdr:cNvPr id="8438" name="Shape 6924">
            <a:extLst>
              <a:ext uri="{FF2B5EF4-FFF2-40B4-BE49-F238E27FC236}">
                <a16:creationId xmlns:a16="http://schemas.microsoft.com/office/drawing/2014/main" id="{00000000-0008-0000-0B00-0000F620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8439" name="Shape 6">
              <a:extLst>
                <a:ext uri="{FF2B5EF4-FFF2-40B4-BE49-F238E27FC236}">
                  <a16:creationId xmlns:a16="http://schemas.microsoft.com/office/drawing/2014/main" id="{00000000-0008-0000-0B00-0000F720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440" name="Shape 6925">
              <a:extLst>
                <a:ext uri="{FF2B5EF4-FFF2-40B4-BE49-F238E27FC236}">
                  <a16:creationId xmlns:a16="http://schemas.microsoft.com/office/drawing/2014/main" id="{00000000-0008-0000-0B00-0000F820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8441" name="Shape 6926">
                <a:extLst>
                  <a:ext uri="{FF2B5EF4-FFF2-40B4-BE49-F238E27FC236}">
                    <a16:creationId xmlns:a16="http://schemas.microsoft.com/office/drawing/2014/main" id="{00000000-0008-0000-0B00-0000F920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442" name="Shape 6927">
                <a:extLst>
                  <a:ext uri="{FF2B5EF4-FFF2-40B4-BE49-F238E27FC236}">
                    <a16:creationId xmlns:a16="http://schemas.microsoft.com/office/drawing/2014/main" id="{00000000-0008-0000-0B00-0000FA20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8443" name="Shape 6928">
                  <a:extLst>
                    <a:ext uri="{FF2B5EF4-FFF2-40B4-BE49-F238E27FC236}">
                      <a16:creationId xmlns:a16="http://schemas.microsoft.com/office/drawing/2014/main" id="{00000000-0008-0000-0B00-0000FB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444" name="Shape 6929">
                  <a:extLst>
                    <a:ext uri="{FF2B5EF4-FFF2-40B4-BE49-F238E27FC236}">
                      <a16:creationId xmlns:a16="http://schemas.microsoft.com/office/drawing/2014/main" id="{00000000-0008-0000-0B00-0000FC2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45" name="Shape 6930">
                  <a:extLst>
                    <a:ext uri="{FF2B5EF4-FFF2-40B4-BE49-F238E27FC236}">
                      <a16:creationId xmlns:a16="http://schemas.microsoft.com/office/drawing/2014/main" id="{00000000-0008-0000-0B00-0000FD2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46" name="Shape 6931">
                  <a:extLst>
                    <a:ext uri="{FF2B5EF4-FFF2-40B4-BE49-F238E27FC236}">
                      <a16:creationId xmlns:a16="http://schemas.microsoft.com/office/drawing/2014/main" id="{00000000-0008-0000-0B00-0000FE2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47" name="Shape 6932">
                  <a:extLst>
                    <a:ext uri="{FF2B5EF4-FFF2-40B4-BE49-F238E27FC236}">
                      <a16:creationId xmlns:a16="http://schemas.microsoft.com/office/drawing/2014/main" id="{00000000-0008-0000-0B00-0000FF2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48" name="Shape 6933">
                  <a:extLst>
                    <a:ext uri="{FF2B5EF4-FFF2-40B4-BE49-F238E27FC236}">
                      <a16:creationId xmlns:a16="http://schemas.microsoft.com/office/drawing/2014/main" id="{00000000-0008-0000-0B00-00000021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49" name="Shape 6934">
                  <a:extLst>
                    <a:ext uri="{FF2B5EF4-FFF2-40B4-BE49-F238E27FC236}">
                      <a16:creationId xmlns:a16="http://schemas.microsoft.com/office/drawing/2014/main" id="{00000000-0008-0000-0B00-00000121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450" name="Shape 2">
          <a:extLst>
            <a:ext uri="{FF2B5EF4-FFF2-40B4-BE49-F238E27FC236}">
              <a16:creationId xmlns:a16="http://schemas.microsoft.com/office/drawing/2014/main" id="{00000000-0008-0000-0B00-00000221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8451" name="Shape 6935">
            <a:extLst>
              <a:ext uri="{FF2B5EF4-FFF2-40B4-BE49-F238E27FC236}">
                <a16:creationId xmlns:a16="http://schemas.microsoft.com/office/drawing/2014/main" id="{00000000-0008-0000-0B00-0000032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452" name="Shape 6">
              <a:extLst>
                <a:ext uri="{FF2B5EF4-FFF2-40B4-BE49-F238E27FC236}">
                  <a16:creationId xmlns:a16="http://schemas.microsoft.com/office/drawing/2014/main" id="{00000000-0008-0000-0B00-000004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453" name="Shape 6936">
              <a:extLst>
                <a:ext uri="{FF2B5EF4-FFF2-40B4-BE49-F238E27FC236}">
                  <a16:creationId xmlns:a16="http://schemas.microsoft.com/office/drawing/2014/main" id="{00000000-0008-0000-0B00-0000052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454" name="Shape 6937">
                <a:extLst>
                  <a:ext uri="{FF2B5EF4-FFF2-40B4-BE49-F238E27FC236}">
                    <a16:creationId xmlns:a16="http://schemas.microsoft.com/office/drawing/2014/main" id="{00000000-0008-0000-0B00-000006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455" name="Shape 6938">
                <a:extLst>
                  <a:ext uri="{FF2B5EF4-FFF2-40B4-BE49-F238E27FC236}">
                    <a16:creationId xmlns:a16="http://schemas.microsoft.com/office/drawing/2014/main" id="{00000000-0008-0000-0B00-0000072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456" name="Shape 6939">
                  <a:extLst>
                    <a:ext uri="{FF2B5EF4-FFF2-40B4-BE49-F238E27FC236}">
                      <a16:creationId xmlns:a16="http://schemas.microsoft.com/office/drawing/2014/main" id="{00000000-0008-0000-0B00-000008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457" name="Shape 6940">
                  <a:extLst>
                    <a:ext uri="{FF2B5EF4-FFF2-40B4-BE49-F238E27FC236}">
                      <a16:creationId xmlns:a16="http://schemas.microsoft.com/office/drawing/2014/main" id="{00000000-0008-0000-0B00-000009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58" name="Shape 6941">
                  <a:extLst>
                    <a:ext uri="{FF2B5EF4-FFF2-40B4-BE49-F238E27FC236}">
                      <a16:creationId xmlns:a16="http://schemas.microsoft.com/office/drawing/2014/main" id="{00000000-0008-0000-0B00-00000A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59" name="Shape 6942">
                  <a:extLst>
                    <a:ext uri="{FF2B5EF4-FFF2-40B4-BE49-F238E27FC236}">
                      <a16:creationId xmlns:a16="http://schemas.microsoft.com/office/drawing/2014/main" id="{00000000-0008-0000-0B00-00000B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60" name="Shape 6943">
                  <a:extLst>
                    <a:ext uri="{FF2B5EF4-FFF2-40B4-BE49-F238E27FC236}">
                      <a16:creationId xmlns:a16="http://schemas.microsoft.com/office/drawing/2014/main" id="{00000000-0008-0000-0B00-00000C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61" name="Shape 6944">
                  <a:extLst>
                    <a:ext uri="{FF2B5EF4-FFF2-40B4-BE49-F238E27FC236}">
                      <a16:creationId xmlns:a16="http://schemas.microsoft.com/office/drawing/2014/main" id="{00000000-0008-0000-0B00-00000D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62" name="Shape 6945">
                  <a:extLst>
                    <a:ext uri="{FF2B5EF4-FFF2-40B4-BE49-F238E27FC236}">
                      <a16:creationId xmlns:a16="http://schemas.microsoft.com/office/drawing/2014/main" id="{00000000-0008-0000-0B00-00000E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463" name="Shape 2">
          <a:extLst>
            <a:ext uri="{FF2B5EF4-FFF2-40B4-BE49-F238E27FC236}">
              <a16:creationId xmlns:a16="http://schemas.microsoft.com/office/drawing/2014/main" id="{00000000-0008-0000-0B00-00000F21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8464" name="Shape 6946">
            <a:extLst>
              <a:ext uri="{FF2B5EF4-FFF2-40B4-BE49-F238E27FC236}">
                <a16:creationId xmlns:a16="http://schemas.microsoft.com/office/drawing/2014/main" id="{00000000-0008-0000-0B00-0000102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465" name="Shape 6">
              <a:extLst>
                <a:ext uri="{FF2B5EF4-FFF2-40B4-BE49-F238E27FC236}">
                  <a16:creationId xmlns:a16="http://schemas.microsoft.com/office/drawing/2014/main" id="{00000000-0008-0000-0B00-000011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466" name="Shape 6947">
              <a:extLst>
                <a:ext uri="{FF2B5EF4-FFF2-40B4-BE49-F238E27FC236}">
                  <a16:creationId xmlns:a16="http://schemas.microsoft.com/office/drawing/2014/main" id="{00000000-0008-0000-0B00-0000122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467" name="Shape 6948">
                <a:extLst>
                  <a:ext uri="{FF2B5EF4-FFF2-40B4-BE49-F238E27FC236}">
                    <a16:creationId xmlns:a16="http://schemas.microsoft.com/office/drawing/2014/main" id="{00000000-0008-0000-0B00-000013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468" name="Shape 6949">
                <a:extLst>
                  <a:ext uri="{FF2B5EF4-FFF2-40B4-BE49-F238E27FC236}">
                    <a16:creationId xmlns:a16="http://schemas.microsoft.com/office/drawing/2014/main" id="{00000000-0008-0000-0B00-0000142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469" name="Shape 6950">
                  <a:extLst>
                    <a:ext uri="{FF2B5EF4-FFF2-40B4-BE49-F238E27FC236}">
                      <a16:creationId xmlns:a16="http://schemas.microsoft.com/office/drawing/2014/main" id="{00000000-0008-0000-0B00-000015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470" name="Shape 6951">
                  <a:extLst>
                    <a:ext uri="{FF2B5EF4-FFF2-40B4-BE49-F238E27FC236}">
                      <a16:creationId xmlns:a16="http://schemas.microsoft.com/office/drawing/2014/main" id="{00000000-0008-0000-0B00-000016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71" name="Shape 6952">
                  <a:extLst>
                    <a:ext uri="{FF2B5EF4-FFF2-40B4-BE49-F238E27FC236}">
                      <a16:creationId xmlns:a16="http://schemas.microsoft.com/office/drawing/2014/main" id="{00000000-0008-0000-0B00-000017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72" name="Shape 6953">
                  <a:extLst>
                    <a:ext uri="{FF2B5EF4-FFF2-40B4-BE49-F238E27FC236}">
                      <a16:creationId xmlns:a16="http://schemas.microsoft.com/office/drawing/2014/main" id="{00000000-0008-0000-0B00-000018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73" name="Shape 6954">
                  <a:extLst>
                    <a:ext uri="{FF2B5EF4-FFF2-40B4-BE49-F238E27FC236}">
                      <a16:creationId xmlns:a16="http://schemas.microsoft.com/office/drawing/2014/main" id="{00000000-0008-0000-0B00-000019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74" name="Shape 6955">
                  <a:extLst>
                    <a:ext uri="{FF2B5EF4-FFF2-40B4-BE49-F238E27FC236}">
                      <a16:creationId xmlns:a16="http://schemas.microsoft.com/office/drawing/2014/main" id="{00000000-0008-0000-0B00-00001A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75" name="Shape 6956">
                  <a:extLst>
                    <a:ext uri="{FF2B5EF4-FFF2-40B4-BE49-F238E27FC236}">
                      <a16:creationId xmlns:a16="http://schemas.microsoft.com/office/drawing/2014/main" id="{00000000-0008-0000-0B00-00001B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476" name="Shape 2">
          <a:extLst>
            <a:ext uri="{FF2B5EF4-FFF2-40B4-BE49-F238E27FC236}">
              <a16:creationId xmlns:a16="http://schemas.microsoft.com/office/drawing/2014/main" id="{00000000-0008-0000-0B00-00001C21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8477" name="Shape 6957">
            <a:extLst>
              <a:ext uri="{FF2B5EF4-FFF2-40B4-BE49-F238E27FC236}">
                <a16:creationId xmlns:a16="http://schemas.microsoft.com/office/drawing/2014/main" id="{00000000-0008-0000-0B00-00001D2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478" name="Shape 6">
              <a:extLst>
                <a:ext uri="{FF2B5EF4-FFF2-40B4-BE49-F238E27FC236}">
                  <a16:creationId xmlns:a16="http://schemas.microsoft.com/office/drawing/2014/main" id="{00000000-0008-0000-0B00-00001E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479" name="Shape 6958">
              <a:extLst>
                <a:ext uri="{FF2B5EF4-FFF2-40B4-BE49-F238E27FC236}">
                  <a16:creationId xmlns:a16="http://schemas.microsoft.com/office/drawing/2014/main" id="{00000000-0008-0000-0B00-00001F2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480" name="Shape 6959">
                <a:extLst>
                  <a:ext uri="{FF2B5EF4-FFF2-40B4-BE49-F238E27FC236}">
                    <a16:creationId xmlns:a16="http://schemas.microsoft.com/office/drawing/2014/main" id="{00000000-0008-0000-0B00-000020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481" name="Shape 6960">
                <a:extLst>
                  <a:ext uri="{FF2B5EF4-FFF2-40B4-BE49-F238E27FC236}">
                    <a16:creationId xmlns:a16="http://schemas.microsoft.com/office/drawing/2014/main" id="{00000000-0008-0000-0B00-0000212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482" name="Shape 6961">
                  <a:extLst>
                    <a:ext uri="{FF2B5EF4-FFF2-40B4-BE49-F238E27FC236}">
                      <a16:creationId xmlns:a16="http://schemas.microsoft.com/office/drawing/2014/main" id="{00000000-0008-0000-0B00-000022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483" name="Shape 6962">
                  <a:extLst>
                    <a:ext uri="{FF2B5EF4-FFF2-40B4-BE49-F238E27FC236}">
                      <a16:creationId xmlns:a16="http://schemas.microsoft.com/office/drawing/2014/main" id="{00000000-0008-0000-0B00-000023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84" name="Shape 6963">
                  <a:extLst>
                    <a:ext uri="{FF2B5EF4-FFF2-40B4-BE49-F238E27FC236}">
                      <a16:creationId xmlns:a16="http://schemas.microsoft.com/office/drawing/2014/main" id="{00000000-0008-0000-0B00-000024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85" name="Shape 6964">
                  <a:extLst>
                    <a:ext uri="{FF2B5EF4-FFF2-40B4-BE49-F238E27FC236}">
                      <a16:creationId xmlns:a16="http://schemas.microsoft.com/office/drawing/2014/main" id="{00000000-0008-0000-0B00-000025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86" name="Shape 6965">
                  <a:extLst>
                    <a:ext uri="{FF2B5EF4-FFF2-40B4-BE49-F238E27FC236}">
                      <a16:creationId xmlns:a16="http://schemas.microsoft.com/office/drawing/2014/main" id="{00000000-0008-0000-0B00-000026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87" name="Shape 6966">
                  <a:extLst>
                    <a:ext uri="{FF2B5EF4-FFF2-40B4-BE49-F238E27FC236}">
                      <a16:creationId xmlns:a16="http://schemas.microsoft.com/office/drawing/2014/main" id="{00000000-0008-0000-0B00-000027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88" name="Shape 6967">
                  <a:extLst>
                    <a:ext uri="{FF2B5EF4-FFF2-40B4-BE49-F238E27FC236}">
                      <a16:creationId xmlns:a16="http://schemas.microsoft.com/office/drawing/2014/main" id="{00000000-0008-0000-0B00-000028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489" name="Shape 2">
          <a:extLst>
            <a:ext uri="{FF2B5EF4-FFF2-40B4-BE49-F238E27FC236}">
              <a16:creationId xmlns:a16="http://schemas.microsoft.com/office/drawing/2014/main" id="{00000000-0008-0000-0B00-00002921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8490" name="Shape 6968">
            <a:extLst>
              <a:ext uri="{FF2B5EF4-FFF2-40B4-BE49-F238E27FC236}">
                <a16:creationId xmlns:a16="http://schemas.microsoft.com/office/drawing/2014/main" id="{00000000-0008-0000-0B00-00002A2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491" name="Shape 6">
              <a:extLst>
                <a:ext uri="{FF2B5EF4-FFF2-40B4-BE49-F238E27FC236}">
                  <a16:creationId xmlns:a16="http://schemas.microsoft.com/office/drawing/2014/main" id="{00000000-0008-0000-0B00-00002B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492" name="Shape 6969">
              <a:extLst>
                <a:ext uri="{FF2B5EF4-FFF2-40B4-BE49-F238E27FC236}">
                  <a16:creationId xmlns:a16="http://schemas.microsoft.com/office/drawing/2014/main" id="{00000000-0008-0000-0B00-00002C2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493" name="Shape 6970">
                <a:extLst>
                  <a:ext uri="{FF2B5EF4-FFF2-40B4-BE49-F238E27FC236}">
                    <a16:creationId xmlns:a16="http://schemas.microsoft.com/office/drawing/2014/main" id="{00000000-0008-0000-0B00-00002D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494" name="Shape 6971">
                <a:extLst>
                  <a:ext uri="{FF2B5EF4-FFF2-40B4-BE49-F238E27FC236}">
                    <a16:creationId xmlns:a16="http://schemas.microsoft.com/office/drawing/2014/main" id="{00000000-0008-0000-0B00-00002E2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495" name="Shape 6972">
                  <a:extLst>
                    <a:ext uri="{FF2B5EF4-FFF2-40B4-BE49-F238E27FC236}">
                      <a16:creationId xmlns:a16="http://schemas.microsoft.com/office/drawing/2014/main" id="{00000000-0008-0000-0B00-00002F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496" name="Shape 6973">
                  <a:extLst>
                    <a:ext uri="{FF2B5EF4-FFF2-40B4-BE49-F238E27FC236}">
                      <a16:creationId xmlns:a16="http://schemas.microsoft.com/office/drawing/2014/main" id="{00000000-0008-0000-0B00-000030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97" name="Shape 6974">
                  <a:extLst>
                    <a:ext uri="{FF2B5EF4-FFF2-40B4-BE49-F238E27FC236}">
                      <a16:creationId xmlns:a16="http://schemas.microsoft.com/office/drawing/2014/main" id="{00000000-0008-0000-0B00-000031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98" name="Shape 6975">
                  <a:extLst>
                    <a:ext uri="{FF2B5EF4-FFF2-40B4-BE49-F238E27FC236}">
                      <a16:creationId xmlns:a16="http://schemas.microsoft.com/office/drawing/2014/main" id="{00000000-0008-0000-0B00-000032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99" name="Shape 6976">
                  <a:extLst>
                    <a:ext uri="{FF2B5EF4-FFF2-40B4-BE49-F238E27FC236}">
                      <a16:creationId xmlns:a16="http://schemas.microsoft.com/office/drawing/2014/main" id="{00000000-0008-0000-0B00-000033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00" name="Shape 6977">
                  <a:extLst>
                    <a:ext uri="{FF2B5EF4-FFF2-40B4-BE49-F238E27FC236}">
                      <a16:creationId xmlns:a16="http://schemas.microsoft.com/office/drawing/2014/main" id="{00000000-0008-0000-0B00-000034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01" name="Shape 6978">
                  <a:extLst>
                    <a:ext uri="{FF2B5EF4-FFF2-40B4-BE49-F238E27FC236}">
                      <a16:creationId xmlns:a16="http://schemas.microsoft.com/office/drawing/2014/main" id="{00000000-0008-0000-0B00-000035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502" name="Shape 2">
          <a:extLst>
            <a:ext uri="{FF2B5EF4-FFF2-40B4-BE49-F238E27FC236}">
              <a16:creationId xmlns:a16="http://schemas.microsoft.com/office/drawing/2014/main" id="{00000000-0008-0000-0B00-00003621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8503" name="Shape 6979">
            <a:extLst>
              <a:ext uri="{FF2B5EF4-FFF2-40B4-BE49-F238E27FC236}">
                <a16:creationId xmlns:a16="http://schemas.microsoft.com/office/drawing/2014/main" id="{00000000-0008-0000-0B00-0000372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504" name="Shape 6">
              <a:extLst>
                <a:ext uri="{FF2B5EF4-FFF2-40B4-BE49-F238E27FC236}">
                  <a16:creationId xmlns:a16="http://schemas.microsoft.com/office/drawing/2014/main" id="{00000000-0008-0000-0B00-000038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05" name="Shape 6980">
              <a:extLst>
                <a:ext uri="{FF2B5EF4-FFF2-40B4-BE49-F238E27FC236}">
                  <a16:creationId xmlns:a16="http://schemas.microsoft.com/office/drawing/2014/main" id="{00000000-0008-0000-0B00-0000392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506" name="Shape 6981">
                <a:extLst>
                  <a:ext uri="{FF2B5EF4-FFF2-40B4-BE49-F238E27FC236}">
                    <a16:creationId xmlns:a16="http://schemas.microsoft.com/office/drawing/2014/main" id="{00000000-0008-0000-0B00-00003A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07" name="Shape 6982">
                <a:extLst>
                  <a:ext uri="{FF2B5EF4-FFF2-40B4-BE49-F238E27FC236}">
                    <a16:creationId xmlns:a16="http://schemas.microsoft.com/office/drawing/2014/main" id="{00000000-0008-0000-0B00-00003B2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508" name="Shape 6983">
                  <a:extLst>
                    <a:ext uri="{FF2B5EF4-FFF2-40B4-BE49-F238E27FC236}">
                      <a16:creationId xmlns:a16="http://schemas.microsoft.com/office/drawing/2014/main" id="{00000000-0008-0000-0B00-00003C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509" name="Shape 6984">
                  <a:extLst>
                    <a:ext uri="{FF2B5EF4-FFF2-40B4-BE49-F238E27FC236}">
                      <a16:creationId xmlns:a16="http://schemas.microsoft.com/office/drawing/2014/main" id="{00000000-0008-0000-0B00-00003D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10" name="Shape 6985">
                  <a:extLst>
                    <a:ext uri="{FF2B5EF4-FFF2-40B4-BE49-F238E27FC236}">
                      <a16:creationId xmlns:a16="http://schemas.microsoft.com/office/drawing/2014/main" id="{00000000-0008-0000-0B00-00003E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11" name="Shape 6986">
                  <a:extLst>
                    <a:ext uri="{FF2B5EF4-FFF2-40B4-BE49-F238E27FC236}">
                      <a16:creationId xmlns:a16="http://schemas.microsoft.com/office/drawing/2014/main" id="{00000000-0008-0000-0B00-00003F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12" name="Shape 6987">
                  <a:extLst>
                    <a:ext uri="{FF2B5EF4-FFF2-40B4-BE49-F238E27FC236}">
                      <a16:creationId xmlns:a16="http://schemas.microsoft.com/office/drawing/2014/main" id="{00000000-0008-0000-0B00-000040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13" name="Shape 6988">
                  <a:extLst>
                    <a:ext uri="{FF2B5EF4-FFF2-40B4-BE49-F238E27FC236}">
                      <a16:creationId xmlns:a16="http://schemas.microsoft.com/office/drawing/2014/main" id="{00000000-0008-0000-0B00-000041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14" name="Shape 6989">
                  <a:extLst>
                    <a:ext uri="{FF2B5EF4-FFF2-40B4-BE49-F238E27FC236}">
                      <a16:creationId xmlns:a16="http://schemas.microsoft.com/office/drawing/2014/main" id="{00000000-0008-0000-0B00-000042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515" name="Shape 2">
          <a:extLst>
            <a:ext uri="{FF2B5EF4-FFF2-40B4-BE49-F238E27FC236}">
              <a16:creationId xmlns:a16="http://schemas.microsoft.com/office/drawing/2014/main" id="{00000000-0008-0000-0B00-00004321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8516" name="Shape 6990">
            <a:extLst>
              <a:ext uri="{FF2B5EF4-FFF2-40B4-BE49-F238E27FC236}">
                <a16:creationId xmlns:a16="http://schemas.microsoft.com/office/drawing/2014/main" id="{00000000-0008-0000-0B00-0000442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517" name="Shape 6">
              <a:extLst>
                <a:ext uri="{FF2B5EF4-FFF2-40B4-BE49-F238E27FC236}">
                  <a16:creationId xmlns:a16="http://schemas.microsoft.com/office/drawing/2014/main" id="{00000000-0008-0000-0B00-000045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18" name="Shape 6991">
              <a:extLst>
                <a:ext uri="{FF2B5EF4-FFF2-40B4-BE49-F238E27FC236}">
                  <a16:creationId xmlns:a16="http://schemas.microsoft.com/office/drawing/2014/main" id="{00000000-0008-0000-0B00-0000462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519" name="Shape 6992">
                <a:extLst>
                  <a:ext uri="{FF2B5EF4-FFF2-40B4-BE49-F238E27FC236}">
                    <a16:creationId xmlns:a16="http://schemas.microsoft.com/office/drawing/2014/main" id="{00000000-0008-0000-0B00-000047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20" name="Shape 6993">
                <a:extLst>
                  <a:ext uri="{FF2B5EF4-FFF2-40B4-BE49-F238E27FC236}">
                    <a16:creationId xmlns:a16="http://schemas.microsoft.com/office/drawing/2014/main" id="{00000000-0008-0000-0B00-0000482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521" name="Shape 6994">
                  <a:extLst>
                    <a:ext uri="{FF2B5EF4-FFF2-40B4-BE49-F238E27FC236}">
                      <a16:creationId xmlns:a16="http://schemas.microsoft.com/office/drawing/2014/main" id="{00000000-0008-0000-0B00-000049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522" name="Shape 6995">
                  <a:extLst>
                    <a:ext uri="{FF2B5EF4-FFF2-40B4-BE49-F238E27FC236}">
                      <a16:creationId xmlns:a16="http://schemas.microsoft.com/office/drawing/2014/main" id="{00000000-0008-0000-0B00-00004A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23" name="Shape 6996">
                  <a:extLst>
                    <a:ext uri="{FF2B5EF4-FFF2-40B4-BE49-F238E27FC236}">
                      <a16:creationId xmlns:a16="http://schemas.microsoft.com/office/drawing/2014/main" id="{00000000-0008-0000-0B00-00004B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24" name="Shape 6997">
                  <a:extLst>
                    <a:ext uri="{FF2B5EF4-FFF2-40B4-BE49-F238E27FC236}">
                      <a16:creationId xmlns:a16="http://schemas.microsoft.com/office/drawing/2014/main" id="{00000000-0008-0000-0B00-00004C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25" name="Shape 6998">
                  <a:extLst>
                    <a:ext uri="{FF2B5EF4-FFF2-40B4-BE49-F238E27FC236}">
                      <a16:creationId xmlns:a16="http://schemas.microsoft.com/office/drawing/2014/main" id="{00000000-0008-0000-0B00-00004D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26" name="Shape 6999">
                  <a:extLst>
                    <a:ext uri="{FF2B5EF4-FFF2-40B4-BE49-F238E27FC236}">
                      <a16:creationId xmlns:a16="http://schemas.microsoft.com/office/drawing/2014/main" id="{00000000-0008-0000-0B00-00004E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27" name="Shape 7000">
                  <a:extLst>
                    <a:ext uri="{FF2B5EF4-FFF2-40B4-BE49-F238E27FC236}">
                      <a16:creationId xmlns:a16="http://schemas.microsoft.com/office/drawing/2014/main" id="{00000000-0008-0000-0B00-00004F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528" name="Shape 2">
          <a:extLst>
            <a:ext uri="{FF2B5EF4-FFF2-40B4-BE49-F238E27FC236}">
              <a16:creationId xmlns:a16="http://schemas.microsoft.com/office/drawing/2014/main" id="{00000000-0008-0000-0B00-00005021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8529" name="Shape 7001">
            <a:extLst>
              <a:ext uri="{FF2B5EF4-FFF2-40B4-BE49-F238E27FC236}">
                <a16:creationId xmlns:a16="http://schemas.microsoft.com/office/drawing/2014/main" id="{00000000-0008-0000-0B00-0000512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530" name="Shape 6">
              <a:extLst>
                <a:ext uri="{FF2B5EF4-FFF2-40B4-BE49-F238E27FC236}">
                  <a16:creationId xmlns:a16="http://schemas.microsoft.com/office/drawing/2014/main" id="{00000000-0008-0000-0B00-000052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31" name="Shape 7002">
              <a:extLst>
                <a:ext uri="{FF2B5EF4-FFF2-40B4-BE49-F238E27FC236}">
                  <a16:creationId xmlns:a16="http://schemas.microsoft.com/office/drawing/2014/main" id="{00000000-0008-0000-0B00-0000532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532" name="Shape 7003">
                <a:extLst>
                  <a:ext uri="{FF2B5EF4-FFF2-40B4-BE49-F238E27FC236}">
                    <a16:creationId xmlns:a16="http://schemas.microsoft.com/office/drawing/2014/main" id="{00000000-0008-0000-0B00-000054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33" name="Shape 7004">
                <a:extLst>
                  <a:ext uri="{FF2B5EF4-FFF2-40B4-BE49-F238E27FC236}">
                    <a16:creationId xmlns:a16="http://schemas.microsoft.com/office/drawing/2014/main" id="{00000000-0008-0000-0B00-0000552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534" name="Shape 7005">
                  <a:extLst>
                    <a:ext uri="{FF2B5EF4-FFF2-40B4-BE49-F238E27FC236}">
                      <a16:creationId xmlns:a16="http://schemas.microsoft.com/office/drawing/2014/main" id="{00000000-0008-0000-0B00-000056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535" name="Shape 7006">
                  <a:extLst>
                    <a:ext uri="{FF2B5EF4-FFF2-40B4-BE49-F238E27FC236}">
                      <a16:creationId xmlns:a16="http://schemas.microsoft.com/office/drawing/2014/main" id="{00000000-0008-0000-0B00-000057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36" name="Shape 7007">
                  <a:extLst>
                    <a:ext uri="{FF2B5EF4-FFF2-40B4-BE49-F238E27FC236}">
                      <a16:creationId xmlns:a16="http://schemas.microsoft.com/office/drawing/2014/main" id="{00000000-0008-0000-0B00-000058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37" name="Shape 7008">
                  <a:extLst>
                    <a:ext uri="{FF2B5EF4-FFF2-40B4-BE49-F238E27FC236}">
                      <a16:creationId xmlns:a16="http://schemas.microsoft.com/office/drawing/2014/main" id="{00000000-0008-0000-0B00-000059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38" name="Shape 7009">
                  <a:extLst>
                    <a:ext uri="{FF2B5EF4-FFF2-40B4-BE49-F238E27FC236}">
                      <a16:creationId xmlns:a16="http://schemas.microsoft.com/office/drawing/2014/main" id="{00000000-0008-0000-0B00-00005A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39" name="Shape 7010">
                  <a:extLst>
                    <a:ext uri="{FF2B5EF4-FFF2-40B4-BE49-F238E27FC236}">
                      <a16:creationId xmlns:a16="http://schemas.microsoft.com/office/drawing/2014/main" id="{00000000-0008-0000-0B00-00005B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40" name="Shape 7011">
                  <a:extLst>
                    <a:ext uri="{FF2B5EF4-FFF2-40B4-BE49-F238E27FC236}">
                      <a16:creationId xmlns:a16="http://schemas.microsoft.com/office/drawing/2014/main" id="{00000000-0008-0000-0B00-00005C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541" name="Shape 2">
          <a:extLst>
            <a:ext uri="{FF2B5EF4-FFF2-40B4-BE49-F238E27FC236}">
              <a16:creationId xmlns:a16="http://schemas.microsoft.com/office/drawing/2014/main" id="{00000000-0008-0000-0B00-00005D21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8542" name="Shape 7012">
            <a:extLst>
              <a:ext uri="{FF2B5EF4-FFF2-40B4-BE49-F238E27FC236}">
                <a16:creationId xmlns:a16="http://schemas.microsoft.com/office/drawing/2014/main" id="{00000000-0008-0000-0B00-00005E2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543" name="Shape 6">
              <a:extLst>
                <a:ext uri="{FF2B5EF4-FFF2-40B4-BE49-F238E27FC236}">
                  <a16:creationId xmlns:a16="http://schemas.microsoft.com/office/drawing/2014/main" id="{00000000-0008-0000-0B00-00005F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44" name="Shape 7013">
              <a:extLst>
                <a:ext uri="{FF2B5EF4-FFF2-40B4-BE49-F238E27FC236}">
                  <a16:creationId xmlns:a16="http://schemas.microsoft.com/office/drawing/2014/main" id="{00000000-0008-0000-0B00-0000602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545" name="Shape 7014">
                <a:extLst>
                  <a:ext uri="{FF2B5EF4-FFF2-40B4-BE49-F238E27FC236}">
                    <a16:creationId xmlns:a16="http://schemas.microsoft.com/office/drawing/2014/main" id="{00000000-0008-0000-0B00-000061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46" name="Shape 7015">
                <a:extLst>
                  <a:ext uri="{FF2B5EF4-FFF2-40B4-BE49-F238E27FC236}">
                    <a16:creationId xmlns:a16="http://schemas.microsoft.com/office/drawing/2014/main" id="{00000000-0008-0000-0B00-0000622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547" name="Shape 7016">
                  <a:extLst>
                    <a:ext uri="{FF2B5EF4-FFF2-40B4-BE49-F238E27FC236}">
                      <a16:creationId xmlns:a16="http://schemas.microsoft.com/office/drawing/2014/main" id="{00000000-0008-0000-0B00-000063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548" name="Shape 7017">
                  <a:extLst>
                    <a:ext uri="{FF2B5EF4-FFF2-40B4-BE49-F238E27FC236}">
                      <a16:creationId xmlns:a16="http://schemas.microsoft.com/office/drawing/2014/main" id="{00000000-0008-0000-0B00-000064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49" name="Shape 7018">
                  <a:extLst>
                    <a:ext uri="{FF2B5EF4-FFF2-40B4-BE49-F238E27FC236}">
                      <a16:creationId xmlns:a16="http://schemas.microsoft.com/office/drawing/2014/main" id="{00000000-0008-0000-0B00-000065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50" name="Shape 7019">
                  <a:extLst>
                    <a:ext uri="{FF2B5EF4-FFF2-40B4-BE49-F238E27FC236}">
                      <a16:creationId xmlns:a16="http://schemas.microsoft.com/office/drawing/2014/main" id="{00000000-0008-0000-0B00-000066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51" name="Shape 7020">
                  <a:extLst>
                    <a:ext uri="{FF2B5EF4-FFF2-40B4-BE49-F238E27FC236}">
                      <a16:creationId xmlns:a16="http://schemas.microsoft.com/office/drawing/2014/main" id="{00000000-0008-0000-0B00-000067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52" name="Shape 7021">
                  <a:extLst>
                    <a:ext uri="{FF2B5EF4-FFF2-40B4-BE49-F238E27FC236}">
                      <a16:creationId xmlns:a16="http://schemas.microsoft.com/office/drawing/2014/main" id="{00000000-0008-0000-0B00-000068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53" name="Shape 7022">
                  <a:extLst>
                    <a:ext uri="{FF2B5EF4-FFF2-40B4-BE49-F238E27FC236}">
                      <a16:creationId xmlns:a16="http://schemas.microsoft.com/office/drawing/2014/main" id="{00000000-0008-0000-0B00-000069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554" name="Shape 2">
          <a:extLst>
            <a:ext uri="{FF2B5EF4-FFF2-40B4-BE49-F238E27FC236}">
              <a16:creationId xmlns:a16="http://schemas.microsoft.com/office/drawing/2014/main" id="{00000000-0008-0000-0B00-00006A21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8555" name="Shape 7023">
            <a:extLst>
              <a:ext uri="{FF2B5EF4-FFF2-40B4-BE49-F238E27FC236}">
                <a16:creationId xmlns:a16="http://schemas.microsoft.com/office/drawing/2014/main" id="{00000000-0008-0000-0B00-00006B2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556" name="Shape 6">
              <a:extLst>
                <a:ext uri="{FF2B5EF4-FFF2-40B4-BE49-F238E27FC236}">
                  <a16:creationId xmlns:a16="http://schemas.microsoft.com/office/drawing/2014/main" id="{00000000-0008-0000-0B00-00006C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57" name="Shape 7024">
              <a:extLst>
                <a:ext uri="{FF2B5EF4-FFF2-40B4-BE49-F238E27FC236}">
                  <a16:creationId xmlns:a16="http://schemas.microsoft.com/office/drawing/2014/main" id="{00000000-0008-0000-0B00-00006D2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558" name="Shape 7025">
                <a:extLst>
                  <a:ext uri="{FF2B5EF4-FFF2-40B4-BE49-F238E27FC236}">
                    <a16:creationId xmlns:a16="http://schemas.microsoft.com/office/drawing/2014/main" id="{00000000-0008-0000-0B00-00006E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59" name="Shape 7026">
                <a:extLst>
                  <a:ext uri="{FF2B5EF4-FFF2-40B4-BE49-F238E27FC236}">
                    <a16:creationId xmlns:a16="http://schemas.microsoft.com/office/drawing/2014/main" id="{00000000-0008-0000-0B00-00006F2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560" name="Shape 7027">
                  <a:extLst>
                    <a:ext uri="{FF2B5EF4-FFF2-40B4-BE49-F238E27FC236}">
                      <a16:creationId xmlns:a16="http://schemas.microsoft.com/office/drawing/2014/main" id="{00000000-0008-0000-0B00-000070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561" name="Shape 7028">
                  <a:extLst>
                    <a:ext uri="{FF2B5EF4-FFF2-40B4-BE49-F238E27FC236}">
                      <a16:creationId xmlns:a16="http://schemas.microsoft.com/office/drawing/2014/main" id="{00000000-0008-0000-0B00-000071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62" name="Shape 7029">
                  <a:extLst>
                    <a:ext uri="{FF2B5EF4-FFF2-40B4-BE49-F238E27FC236}">
                      <a16:creationId xmlns:a16="http://schemas.microsoft.com/office/drawing/2014/main" id="{00000000-0008-0000-0B00-000072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63" name="Shape 7030">
                  <a:extLst>
                    <a:ext uri="{FF2B5EF4-FFF2-40B4-BE49-F238E27FC236}">
                      <a16:creationId xmlns:a16="http://schemas.microsoft.com/office/drawing/2014/main" id="{00000000-0008-0000-0B00-000073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64" name="Shape 7031">
                  <a:extLst>
                    <a:ext uri="{FF2B5EF4-FFF2-40B4-BE49-F238E27FC236}">
                      <a16:creationId xmlns:a16="http://schemas.microsoft.com/office/drawing/2014/main" id="{00000000-0008-0000-0B00-000074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65" name="Shape 7032">
                  <a:extLst>
                    <a:ext uri="{FF2B5EF4-FFF2-40B4-BE49-F238E27FC236}">
                      <a16:creationId xmlns:a16="http://schemas.microsoft.com/office/drawing/2014/main" id="{00000000-0008-0000-0B00-000075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66" name="Shape 7033">
                  <a:extLst>
                    <a:ext uri="{FF2B5EF4-FFF2-40B4-BE49-F238E27FC236}">
                      <a16:creationId xmlns:a16="http://schemas.microsoft.com/office/drawing/2014/main" id="{00000000-0008-0000-0B00-000076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567" name="Shape 2">
          <a:extLst>
            <a:ext uri="{FF2B5EF4-FFF2-40B4-BE49-F238E27FC236}">
              <a16:creationId xmlns:a16="http://schemas.microsoft.com/office/drawing/2014/main" id="{00000000-0008-0000-0B00-00007721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8568" name="Shape 7034">
            <a:extLst>
              <a:ext uri="{FF2B5EF4-FFF2-40B4-BE49-F238E27FC236}">
                <a16:creationId xmlns:a16="http://schemas.microsoft.com/office/drawing/2014/main" id="{00000000-0008-0000-0B00-0000782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569" name="Shape 6">
              <a:extLst>
                <a:ext uri="{FF2B5EF4-FFF2-40B4-BE49-F238E27FC236}">
                  <a16:creationId xmlns:a16="http://schemas.microsoft.com/office/drawing/2014/main" id="{00000000-0008-0000-0B00-000079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70" name="Shape 7035">
              <a:extLst>
                <a:ext uri="{FF2B5EF4-FFF2-40B4-BE49-F238E27FC236}">
                  <a16:creationId xmlns:a16="http://schemas.microsoft.com/office/drawing/2014/main" id="{00000000-0008-0000-0B00-00007A2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571" name="Shape 7036">
                <a:extLst>
                  <a:ext uri="{FF2B5EF4-FFF2-40B4-BE49-F238E27FC236}">
                    <a16:creationId xmlns:a16="http://schemas.microsoft.com/office/drawing/2014/main" id="{00000000-0008-0000-0B00-00007B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72" name="Shape 7037">
                <a:extLst>
                  <a:ext uri="{FF2B5EF4-FFF2-40B4-BE49-F238E27FC236}">
                    <a16:creationId xmlns:a16="http://schemas.microsoft.com/office/drawing/2014/main" id="{00000000-0008-0000-0B00-00007C2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573" name="Shape 7038">
                  <a:extLst>
                    <a:ext uri="{FF2B5EF4-FFF2-40B4-BE49-F238E27FC236}">
                      <a16:creationId xmlns:a16="http://schemas.microsoft.com/office/drawing/2014/main" id="{00000000-0008-0000-0B00-00007D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574" name="Shape 7039">
                  <a:extLst>
                    <a:ext uri="{FF2B5EF4-FFF2-40B4-BE49-F238E27FC236}">
                      <a16:creationId xmlns:a16="http://schemas.microsoft.com/office/drawing/2014/main" id="{00000000-0008-0000-0B00-00007E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75" name="Shape 7040">
                  <a:extLst>
                    <a:ext uri="{FF2B5EF4-FFF2-40B4-BE49-F238E27FC236}">
                      <a16:creationId xmlns:a16="http://schemas.microsoft.com/office/drawing/2014/main" id="{00000000-0008-0000-0B00-00007F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76" name="Shape 7041">
                  <a:extLst>
                    <a:ext uri="{FF2B5EF4-FFF2-40B4-BE49-F238E27FC236}">
                      <a16:creationId xmlns:a16="http://schemas.microsoft.com/office/drawing/2014/main" id="{00000000-0008-0000-0B00-000080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77" name="Shape 7042">
                  <a:extLst>
                    <a:ext uri="{FF2B5EF4-FFF2-40B4-BE49-F238E27FC236}">
                      <a16:creationId xmlns:a16="http://schemas.microsoft.com/office/drawing/2014/main" id="{00000000-0008-0000-0B00-000081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78" name="Shape 7043">
                  <a:extLst>
                    <a:ext uri="{FF2B5EF4-FFF2-40B4-BE49-F238E27FC236}">
                      <a16:creationId xmlns:a16="http://schemas.microsoft.com/office/drawing/2014/main" id="{00000000-0008-0000-0B00-000082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79" name="Shape 7044">
                  <a:extLst>
                    <a:ext uri="{FF2B5EF4-FFF2-40B4-BE49-F238E27FC236}">
                      <a16:creationId xmlns:a16="http://schemas.microsoft.com/office/drawing/2014/main" id="{00000000-0008-0000-0B00-000083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580" name="Shape 2">
          <a:extLst>
            <a:ext uri="{FF2B5EF4-FFF2-40B4-BE49-F238E27FC236}">
              <a16:creationId xmlns:a16="http://schemas.microsoft.com/office/drawing/2014/main" id="{00000000-0008-0000-0B00-00008421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8581" name="Shape 7045">
            <a:extLst>
              <a:ext uri="{FF2B5EF4-FFF2-40B4-BE49-F238E27FC236}">
                <a16:creationId xmlns:a16="http://schemas.microsoft.com/office/drawing/2014/main" id="{00000000-0008-0000-0B00-0000852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582" name="Shape 6">
              <a:extLst>
                <a:ext uri="{FF2B5EF4-FFF2-40B4-BE49-F238E27FC236}">
                  <a16:creationId xmlns:a16="http://schemas.microsoft.com/office/drawing/2014/main" id="{00000000-0008-0000-0B00-000086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83" name="Shape 7046">
              <a:extLst>
                <a:ext uri="{FF2B5EF4-FFF2-40B4-BE49-F238E27FC236}">
                  <a16:creationId xmlns:a16="http://schemas.microsoft.com/office/drawing/2014/main" id="{00000000-0008-0000-0B00-0000872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584" name="Shape 7047">
                <a:extLst>
                  <a:ext uri="{FF2B5EF4-FFF2-40B4-BE49-F238E27FC236}">
                    <a16:creationId xmlns:a16="http://schemas.microsoft.com/office/drawing/2014/main" id="{00000000-0008-0000-0B00-000088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85" name="Shape 7048">
                <a:extLst>
                  <a:ext uri="{FF2B5EF4-FFF2-40B4-BE49-F238E27FC236}">
                    <a16:creationId xmlns:a16="http://schemas.microsoft.com/office/drawing/2014/main" id="{00000000-0008-0000-0B00-0000892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586" name="Shape 7049">
                  <a:extLst>
                    <a:ext uri="{FF2B5EF4-FFF2-40B4-BE49-F238E27FC236}">
                      <a16:creationId xmlns:a16="http://schemas.microsoft.com/office/drawing/2014/main" id="{00000000-0008-0000-0B00-00008A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587" name="Shape 7050">
                  <a:extLst>
                    <a:ext uri="{FF2B5EF4-FFF2-40B4-BE49-F238E27FC236}">
                      <a16:creationId xmlns:a16="http://schemas.microsoft.com/office/drawing/2014/main" id="{00000000-0008-0000-0B00-00008B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88" name="Shape 7051">
                  <a:extLst>
                    <a:ext uri="{FF2B5EF4-FFF2-40B4-BE49-F238E27FC236}">
                      <a16:creationId xmlns:a16="http://schemas.microsoft.com/office/drawing/2014/main" id="{00000000-0008-0000-0B00-00008C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89" name="Shape 7052">
                  <a:extLst>
                    <a:ext uri="{FF2B5EF4-FFF2-40B4-BE49-F238E27FC236}">
                      <a16:creationId xmlns:a16="http://schemas.microsoft.com/office/drawing/2014/main" id="{00000000-0008-0000-0B00-00008D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90" name="Shape 7053">
                  <a:extLst>
                    <a:ext uri="{FF2B5EF4-FFF2-40B4-BE49-F238E27FC236}">
                      <a16:creationId xmlns:a16="http://schemas.microsoft.com/office/drawing/2014/main" id="{00000000-0008-0000-0B00-00008E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91" name="Shape 7054">
                  <a:extLst>
                    <a:ext uri="{FF2B5EF4-FFF2-40B4-BE49-F238E27FC236}">
                      <a16:creationId xmlns:a16="http://schemas.microsoft.com/office/drawing/2014/main" id="{00000000-0008-0000-0B00-00008F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92" name="Shape 7055">
                  <a:extLst>
                    <a:ext uri="{FF2B5EF4-FFF2-40B4-BE49-F238E27FC236}">
                      <a16:creationId xmlns:a16="http://schemas.microsoft.com/office/drawing/2014/main" id="{00000000-0008-0000-0B00-000090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593" name="Shape 2">
          <a:extLst>
            <a:ext uri="{FF2B5EF4-FFF2-40B4-BE49-F238E27FC236}">
              <a16:creationId xmlns:a16="http://schemas.microsoft.com/office/drawing/2014/main" id="{00000000-0008-0000-0B00-00009121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8594" name="Shape 7056">
            <a:extLst>
              <a:ext uri="{FF2B5EF4-FFF2-40B4-BE49-F238E27FC236}">
                <a16:creationId xmlns:a16="http://schemas.microsoft.com/office/drawing/2014/main" id="{00000000-0008-0000-0B00-0000922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595" name="Shape 6">
              <a:extLst>
                <a:ext uri="{FF2B5EF4-FFF2-40B4-BE49-F238E27FC236}">
                  <a16:creationId xmlns:a16="http://schemas.microsoft.com/office/drawing/2014/main" id="{00000000-0008-0000-0B00-000093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96" name="Shape 7057">
              <a:extLst>
                <a:ext uri="{FF2B5EF4-FFF2-40B4-BE49-F238E27FC236}">
                  <a16:creationId xmlns:a16="http://schemas.microsoft.com/office/drawing/2014/main" id="{00000000-0008-0000-0B00-0000942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597" name="Shape 7058">
                <a:extLst>
                  <a:ext uri="{FF2B5EF4-FFF2-40B4-BE49-F238E27FC236}">
                    <a16:creationId xmlns:a16="http://schemas.microsoft.com/office/drawing/2014/main" id="{00000000-0008-0000-0B00-000095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98" name="Shape 7059">
                <a:extLst>
                  <a:ext uri="{FF2B5EF4-FFF2-40B4-BE49-F238E27FC236}">
                    <a16:creationId xmlns:a16="http://schemas.microsoft.com/office/drawing/2014/main" id="{00000000-0008-0000-0B00-0000962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599" name="Shape 7060">
                  <a:extLst>
                    <a:ext uri="{FF2B5EF4-FFF2-40B4-BE49-F238E27FC236}">
                      <a16:creationId xmlns:a16="http://schemas.microsoft.com/office/drawing/2014/main" id="{00000000-0008-0000-0B00-000097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600" name="Shape 7061">
                  <a:extLst>
                    <a:ext uri="{FF2B5EF4-FFF2-40B4-BE49-F238E27FC236}">
                      <a16:creationId xmlns:a16="http://schemas.microsoft.com/office/drawing/2014/main" id="{00000000-0008-0000-0B00-000098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01" name="Shape 7062">
                  <a:extLst>
                    <a:ext uri="{FF2B5EF4-FFF2-40B4-BE49-F238E27FC236}">
                      <a16:creationId xmlns:a16="http://schemas.microsoft.com/office/drawing/2014/main" id="{00000000-0008-0000-0B00-000099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02" name="Shape 7063">
                  <a:extLst>
                    <a:ext uri="{FF2B5EF4-FFF2-40B4-BE49-F238E27FC236}">
                      <a16:creationId xmlns:a16="http://schemas.microsoft.com/office/drawing/2014/main" id="{00000000-0008-0000-0B00-00009A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03" name="Shape 7064">
                  <a:extLst>
                    <a:ext uri="{FF2B5EF4-FFF2-40B4-BE49-F238E27FC236}">
                      <a16:creationId xmlns:a16="http://schemas.microsoft.com/office/drawing/2014/main" id="{00000000-0008-0000-0B00-00009B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04" name="Shape 7065">
                  <a:extLst>
                    <a:ext uri="{FF2B5EF4-FFF2-40B4-BE49-F238E27FC236}">
                      <a16:creationId xmlns:a16="http://schemas.microsoft.com/office/drawing/2014/main" id="{00000000-0008-0000-0B00-00009C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05" name="Shape 7066">
                  <a:extLst>
                    <a:ext uri="{FF2B5EF4-FFF2-40B4-BE49-F238E27FC236}">
                      <a16:creationId xmlns:a16="http://schemas.microsoft.com/office/drawing/2014/main" id="{00000000-0008-0000-0B00-00009D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606" name="Shape 2">
          <a:extLst>
            <a:ext uri="{FF2B5EF4-FFF2-40B4-BE49-F238E27FC236}">
              <a16:creationId xmlns:a16="http://schemas.microsoft.com/office/drawing/2014/main" id="{00000000-0008-0000-0B00-00009E21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8607" name="Shape 7067">
            <a:extLst>
              <a:ext uri="{FF2B5EF4-FFF2-40B4-BE49-F238E27FC236}">
                <a16:creationId xmlns:a16="http://schemas.microsoft.com/office/drawing/2014/main" id="{00000000-0008-0000-0B00-00009F2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608" name="Shape 6">
              <a:extLst>
                <a:ext uri="{FF2B5EF4-FFF2-40B4-BE49-F238E27FC236}">
                  <a16:creationId xmlns:a16="http://schemas.microsoft.com/office/drawing/2014/main" id="{00000000-0008-0000-0B00-0000A0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609" name="Shape 7068">
              <a:extLst>
                <a:ext uri="{FF2B5EF4-FFF2-40B4-BE49-F238E27FC236}">
                  <a16:creationId xmlns:a16="http://schemas.microsoft.com/office/drawing/2014/main" id="{00000000-0008-0000-0B00-0000A12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610" name="Shape 7069">
                <a:extLst>
                  <a:ext uri="{FF2B5EF4-FFF2-40B4-BE49-F238E27FC236}">
                    <a16:creationId xmlns:a16="http://schemas.microsoft.com/office/drawing/2014/main" id="{00000000-0008-0000-0B00-0000A2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611" name="Shape 7070">
                <a:extLst>
                  <a:ext uri="{FF2B5EF4-FFF2-40B4-BE49-F238E27FC236}">
                    <a16:creationId xmlns:a16="http://schemas.microsoft.com/office/drawing/2014/main" id="{00000000-0008-0000-0B00-0000A32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612" name="Shape 7071">
                  <a:extLst>
                    <a:ext uri="{FF2B5EF4-FFF2-40B4-BE49-F238E27FC236}">
                      <a16:creationId xmlns:a16="http://schemas.microsoft.com/office/drawing/2014/main" id="{00000000-0008-0000-0B00-0000A4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613" name="Shape 7072">
                  <a:extLst>
                    <a:ext uri="{FF2B5EF4-FFF2-40B4-BE49-F238E27FC236}">
                      <a16:creationId xmlns:a16="http://schemas.microsoft.com/office/drawing/2014/main" id="{00000000-0008-0000-0B00-0000A5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14" name="Shape 7073">
                  <a:extLst>
                    <a:ext uri="{FF2B5EF4-FFF2-40B4-BE49-F238E27FC236}">
                      <a16:creationId xmlns:a16="http://schemas.microsoft.com/office/drawing/2014/main" id="{00000000-0008-0000-0B00-0000A6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15" name="Shape 7074">
                  <a:extLst>
                    <a:ext uri="{FF2B5EF4-FFF2-40B4-BE49-F238E27FC236}">
                      <a16:creationId xmlns:a16="http://schemas.microsoft.com/office/drawing/2014/main" id="{00000000-0008-0000-0B00-0000A7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16" name="Shape 7075">
                  <a:extLst>
                    <a:ext uri="{FF2B5EF4-FFF2-40B4-BE49-F238E27FC236}">
                      <a16:creationId xmlns:a16="http://schemas.microsoft.com/office/drawing/2014/main" id="{00000000-0008-0000-0B00-0000A8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17" name="Shape 7076">
                  <a:extLst>
                    <a:ext uri="{FF2B5EF4-FFF2-40B4-BE49-F238E27FC236}">
                      <a16:creationId xmlns:a16="http://schemas.microsoft.com/office/drawing/2014/main" id="{00000000-0008-0000-0B00-0000A9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18" name="Shape 7077">
                  <a:extLst>
                    <a:ext uri="{FF2B5EF4-FFF2-40B4-BE49-F238E27FC236}">
                      <a16:creationId xmlns:a16="http://schemas.microsoft.com/office/drawing/2014/main" id="{00000000-0008-0000-0B00-0000AA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619" name="Shape 2">
          <a:extLst>
            <a:ext uri="{FF2B5EF4-FFF2-40B4-BE49-F238E27FC236}">
              <a16:creationId xmlns:a16="http://schemas.microsoft.com/office/drawing/2014/main" id="{00000000-0008-0000-0B00-0000AB21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8620" name="Shape 7078">
            <a:extLst>
              <a:ext uri="{FF2B5EF4-FFF2-40B4-BE49-F238E27FC236}">
                <a16:creationId xmlns:a16="http://schemas.microsoft.com/office/drawing/2014/main" id="{00000000-0008-0000-0B00-0000AC2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621" name="Shape 6">
              <a:extLst>
                <a:ext uri="{FF2B5EF4-FFF2-40B4-BE49-F238E27FC236}">
                  <a16:creationId xmlns:a16="http://schemas.microsoft.com/office/drawing/2014/main" id="{00000000-0008-0000-0B00-0000AD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622" name="Shape 7079">
              <a:extLst>
                <a:ext uri="{FF2B5EF4-FFF2-40B4-BE49-F238E27FC236}">
                  <a16:creationId xmlns:a16="http://schemas.microsoft.com/office/drawing/2014/main" id="{00000000-0008-0000-0B00-0000AE2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623" name="Shape 7080">
                <a:extLst>
                  <a:ext uri="{FF2B5EF4-FFF2-40B4-BE49-F238E27FC236}">
                    <a16:creationId xmlns:a16="http://schemas.microsoft.com/office/drawing/2014/main" id="{00000000-0008-0000-0B00-0000AF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624" name="Shape 7081">
                <a:extLst>
                  <a:ext uri="{FF2B5EF4-FFF2-40B4-BE49-F238E27FC236}">
                    <a16:creationId xmlns:a16="http://schemas.microsoft.com/office/drawing/2014/main" id="{00000000-0008-0000-0B00-0000B02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625" name="Shape 7082">
                  <a:extLst>
                    <a:ext uri="{FF2B5EF4-FFF2-40B4-BE49-F238E27FC236}">
                      <a16:creationId xmlns:a16="http://schemas.microsoft.com/office/drawing/2014/main" id="{00000000-0008-0000-0B00-0000B1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626" name="Shape 7083">
                  <a:extLst>
                    <a:ext uri="{FF2B5EF4-FFF2-40B4-BE49-F238E27FC236}">
                      <a16:creationId xmlns:a16="http://schemas.microsoft.com/office/drawing/2014/main" id="{00000000-0008-0000-0B00-0000B2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27" name="Shape 7084">
                  <a:extLst>
                    <a:ext uri="{FF2B5EF4-FFF2-40B4-BE49-F238E27FC236}">
                      <a16:creationId xmlns:a16="http://schemas.microsoft.com/office/drawing/2014/main" id="{00000000-0008-0000-0B00-0000B3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28" name="Shape 7085">
                  <a:extLst>
                    <a:ext uri="{FF2B5EF4-FFF2-40B4-BE49-F238E27FC236}">
                      <a16:creationId xmlns:a16="http://schemas.microsoft.com/office/drawing/2014/main" id="{00000000-0008-0000-0B00-0000B4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29" name="Shape 7086">
                  <a:extLst>
                    <a:ext uri="{FF2B5EF4-FFF2-40B4-BE49-F238E27FC236}">
                      <a16:creationId xmlns:a16="http://schemas.microsoft.com/office/drawing/2014/main" id="{00000000-0008-0000-0B00-0000B5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30" name="Shape 7087">
                  <a:extLst>
                    <a:ext uri="{FF2B5EF4-FFF2-40B4-BE49-F238E27FC236}">
                      <a16:creationId xmlns:a16="http://schemas.microsoft.com/office/drawing/2014/main" id="{00000000-0008-0000-0B00-0000B6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31" name="Shape 7088">
                  <a:extLst>
                    <a:ext uri="{FF2B5EF4-FFF2-40B4-BE49-F238E27FC236}">
                      <a16:creationId xmlns:a16="http://schemas.microsoft.com/office/drawing/2014/main" id="{00000000-0008-0000-0B00-0000B7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632" name="Shape 2">
          <a:extLst>
            <a:ext uri="{FF2B5EF4-FFF2-40B4-BE49-F238E27FC236}">
              <a16:creationId xmlns:a16="http://schemas.microsoft.com/office/drawing/2014/main" id="{00000000-0008-0000-0B00-0000B821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8633" name="Shape 7089">
            <a:extLst>
              <a:ext uri="{FF2B5EF4-FFF2-40B4-BE49-F238E27FC236}">
                <a16:creationId xmlns:a16="http://schemas.microsoft.com/office/drawing/2014/main" id="{00000000-0008-0000-0B00-0000B92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634" name="Shape 6">
              <a:extLst>
                <a:ext uri="{FF2B5EF4-FFF2-40B4-BE49-F238E27FC236}">
                  <a16:creationId xmlns:a16="http://schemas.microsoft.com/office/drawing/2014/main" id="{00000000-0008-0000-0B00-0000BA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635" name="Shape 7090">
              <a:extLst>
                <a:ext uri="{FF2B5EF4-FFF2-40B4-BE49-F238E27FC236}">
                  <a16:creationId xmlns:a16="http://schemas.microsoft.com/office/drawing/2014/main" id="{00000000-0008-0000-0B00-0000BB2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636" name="Shape 7091">
                <a:extLst>
                  <a:ext uri="{FF2B5EF4-FFF2-40B4-BE49-F238E27FC236}">
                    <a16:creationId xmlns:a16="http://schemas.microsoft.com/office/drawing/2014/main" id="{00000000-0008-0000-0B00-0000BC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637" name="Shape 7092">
                <a:extLst>
                  <a:ext uri="{FF2B5EF4-FFF2-40B4-BE49-F238E27FC236}">
                    <a16:creationId xmlns:a16="http://schemas.microsoft.com/office/drawing/2014/main" id="{00000000-0008-0000-0B00-0000BD2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638" name="Shape 7093">
                  <a:extLst>
                    <a:ext uri="{FF2B5EF4-FFF2-40B4-BE49-F238E27FC236}">
                      <a16:creationId xmlns:a16="http://schemas.microsoft.com/office/drawing/2014/main" id="{00000000-0008-0000-0B00-0000BE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639" name="Shape 7094">
                  <a:extLst>
                    <a:ext uri="{FF2B5EF4-FFF2-40B4-BE49-F238E27FC236}">
                      <a16:creationId xmlns:a16="http://schemas.microsoft.com/office/drawing/2014/main" id="{00000000-0008-0000-0B00-0000BF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40" name="Shape 7095">
                  <a:extLst>
                    <a:ext uri="{FF2B5EF4-FFF2-40B4-BE49-F238E27FC236}">
                      <a16:creationId xmlns:a16="http://schemas.microsoft.com/office/drawing/2014/main" id="{00000000-0008-0000-0B00-0000C0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41" name="Shape 7096">
                  <a:extLst>
                    <a:ext uri="{FF2B5EF4-FFF2-40B4-BE49-F238E27FC236}">
                      <a16:creationId xmlns:a16="http://schemas.microsoft.com/office/drawing/2014/main" id="{00000000-0008-0000-0B00-0000C1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42" name="Shape 7097">
                  <a:extLst>
                    <a:ext uri="{FF2B5EF4-FFF2-40B4-BE49-F238E27FC236}">
                      <a16:creationId xmlns:a16="http://schemas.microsoft.com/office/drawing/2014/main" id="{00000000-0008-0000-0B00-0000C2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43" name="Shape 7098">
                  <a:extLst>
                    <a:ext uri="{FF2B5EF4-FFF2-40B4-BE49-F238E27FC236}">
                      <a16:creationId xmlns:a16="http://schemas.microsoft.com/office/drawing/2014/main" id="{00000000-0008-0000-0B00-0000C3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44" name="Shape 7099">
                  <a:extLst>
                    <a:ext uri="{FF2B5EF4-FFF2-40B4-BE49-F238E27FC236}">
                      <a16:creationId xmlns:a16="http://schemas.microsoft.com/office/drawing/2014/main" id="{00000000-0008-0000-0B00-0000C4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645" name="Shape 2">
          <a:extLst>
            <a:ext uri="{FF2B5EF4-FFF2-40B4-BE49-F238E27FC236}">
              <a16:creationId xmlns:a16="http://schemas.microsoft.com/office/drawing/2014/main" id="{00000000-0008-0000-0B00-0000C521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8646" name="Shape 7100">
            <a:extLst>
              <a:ext uri="{FF2B5EF4-FFF2-40B4-BE49-F238E27FC236}">
                <a16:creationId xmlns:a16="http://schemas.microsoft.com/office/drawing/2014/main" id="{00000000-0008-0000-0B00-0000C62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647" name="Shape 6">
              <a:extLst>
                <a:ext uri="{FF2B5EF4-FFF2-40B4-BE49-F238E27FC236}">
                  <a16:creationId xmlns:a16="http://schemas.microsoft.com/office/drawing/2014/main" id="{00000000-0008-0000-0B00-0000C7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648" name="Shape 7101">
              <a:extLst>
                <a:ext uri="{FF2B5EF4-FFF2-40B4-BE49-F238E27FC236}">
                  <a16:creationId xmlns:a16="http://schemas.microsoft.com/office/drawing/2014/main" id="{00000000-0008-0000-0B00-0000C82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649" name="Shape 7102">
                <a:extLst>
                  <a:ext uri="{FF2B5EF4-FFF2-40B4-BE49-F238E27FC236}">
                    <a16:creationId xmlns:a16="http://schemas.microsoft.com/office/drawing/2014/main" id="{00000000-0008-0000-0B00-0000C9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650" name="Shape 7103">
                <a:extLst>
                  <a:ext uri="{FF2B5EF4-FFF2-40B4-BE49-F238E27FC236}">
                    <a16:creationId xmlns:a16="http://schemas.microsoft.com/office/drawing/2014/main" id="{00000000-0008-0000-0B00-0000CA2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651" name="Shape 7104">
                  <a:extLst>
                    <a:ext uri="{FF2B5EF4-FFF2-40B4-BE49-F238E27FC236}">
                      <a16:creationId xmlns:a16="http://schemas.microsoft.com/office/drawing/2014/main" id="{00000000-0008-0000-0B00-0000CB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652" name="Shape 7105">
                  <a:extLst>
                    <a:ext uri="{FF2B5EF4-FFF2-40B4-BE49-F238E27FC236}">
                      <a16:creationId xmlns:a16="http://schemas.microsoft.com/office/drawing/2014/main" id="{00000000-0008-0000-0B00-0000CC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53" name="Shape 7106">
                  <a:extLst>
                    <a:ext uri="{FF2B5EF4-FFF2-40B4-BE49-F238E27FC236}">
                      <a16:creationId xmlns:a16="http://schemas.microsoft.com/office/drawing/2014/main" id="{00000000-0008-0000-0B00-0000CD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54" name="Shape 7107">
                  <a:extLst>
                    <a:ext uri="{FF2B5EF4-FFF2-40B4-BE49-F238E27FC236}">
                      <a16:creationId xmlns:a16="http://schemas.microsoft.com/office/drawing/2014/main" id="{00000000-0008-0000-0B00-0000CE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55" name="Shape 7108">
                  <a:extLst>
                    <a:ext uri="{FF2B5EF4-FFF2-40B4-BE49-F238E27FC236}">
                      <a16:creationId xmlns:a16="http://schemas.microsoft.com/office/drawing/2014/main" id="{00000000-0008-0000-0B00-0000CF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56" name="Shape 7109">
                  <a:extLst>
                    <a:ext uri="{FF2B5EF4-FFF2-40B4-BE49-F238E27FC236}">
                      <a16:creationId xmlns:a16="http://schemas.microsoft.com/office/drawing/2014/main" id="{00000000-0008-0000-0B00-0000D0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57" name="Shape 7110">
                  <a:extLst>
                    <a:ext uri="{FF2B5EF4-FFF2-40B4-BE49-F238E27FC236}">
                      <a16:creationId xmlns:a16="http://schemas.microsoft.com/office/drawing/2014/main" id="{00000000-0008-0000-0B00-0000D1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658" name="Shape 2">
          <a:extLst>
            <a:ext uri="{FF2B5EF4-FFF2-40B4-BE49-F238E27FC236}">
              <a16:creationId xmlns:a16="http://schemas.microsoft.com/office/drawing/2014/main" id="{00000000-0008-0000-0B00-0000D221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8659" name="Shape 7111">
            <a:extLst>
              <a:ext uri="{FF2B5EF4-FFF2-40B4-BE49-F238E27FC236}">
                <a16:creationId xmlns:a16="http://schemas.microsoft.com/office/drawing/2014/main" id="{00000000-0008-0000-0B00-0000D32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660" name="Shape 6">
              <a:extLst>
                <a:ext uri="{FF2B5EF4-FFF2-40B4-BE49-F238E27FC236}">
                  <a16:creationId xmlns:a16="http://schemas.microsoft.com/office/drawing/2014/main" id="{00000000-0008-0000-0B00-0000D4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661" name="Shape 7112">
              <a:extLst>
                <a:ext uri="{FF2B5EF4-FFF2-40B4-BE49-F238E27FC236}">
                  <a16:creationId xmlns:a16="http://schemas.microsoft.com/office/drawing/2014/main" id="{00000000-0008-0000-0B00-0000D52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662" name="Shape 7113">
                <a:extLst>
                  <a:ext uri="{FF2B5EF4-FFF2-40B4-BE49-F238E27FC236}">
                    <a16:creationId xmlns:a16="http://schemas.microsoft.com/office/drawing/2014/main" id="{00000000-0008-0000-0B00-0000D6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663" name="Shape 7114">
                <a:extLst>
                  <a:ext uri="{FF2B5EF4-FFF2-40B4-BE49-F238E27FC236}">
                    <a16:creationId xmlns:a16="http://schemas.microsoft.com/office/drawing/2014/main" id="{00000000-0008-0000-0B00-0000D72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664" name="Shape 7115">
                  <a:extLst>
                    <a:ext uri="{FF2B5EF4-FFF2-40B4-BE49-F238E27FC236}">
                      <a16:creationId xmlns:a16="http://schemas.microsoft.com/office/drawing/2014/main" id="{00000000-0008-0000-0B00-0000D8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665" name="Shape 7116">
                  <a:extLst>
                    <a:ext uri="{FF2B5EF4-FFF2-40B4-BE49-F238E27FC236}">
                      <a16:creationId xmlns:a16="http://schemas.microsoft.com/office/drawing/2014/main" id="{00000000-0008-0000-0B00-0000D9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66" name="Shape 7117">
                  <a:extLst>
                    <a:ext uri="{FF2B5EF4-FFF2-40B4-BE49-F238E27FC236}">
                      <a16:creationId xmlns:a16="http://schemas.microsoft.com/office/drawing/2014/main" id="{00000000-0008-0000-0B00-0000DA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67" name="Shape 7118">
                  <a:extLst>
                    <a:ext uri="{FF2B5EF4-FFF2-40B4-BE49-F238E27FC236}">
                      <a16:creationId xmlns:a16="http://schemas.microsoft.com/office/drawing/2014/main" id="{00000000-0008-0000-0B00-0000DB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68" name="Shape 7119">
                  <a:extLst>
                    <a:ext uri="{FF2B5EF4-FFF2-40B4-BE49-F238E27FC236}">
                      <a16:creationId xmlns:a16="http://schemas.microsoft.com/office/drawing/2014/main" id="{00000000-0008-0000-0B00-0000DC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69" name="Shape 7120">
                  <a:extLst>
                    <a:ext uri="{FF2B5EF4-FFF2-40B4-BE49-F238E27FC236}">
                      <a16:creationId xmlns:a16="http://schemas.microsoft.com/office/drawing/2014/main" id="{00000000-0008-0000-0B00-0000DD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70" name="Shape 7121">
                  <a:extLst>
                    <a:ext uri="{FF2B5EF4-FFF2-40B4-BE49-F238E27FC236}">
                      <a16:creationId xmlns:a16="http://schemas.microsoft.com/office/drawing/2014/main" id="{00000000-0008-0000-0B00-0000DE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671" name="Shape 2">
          <a:extLst>
            <a:ext uri="{FF2B5EF4-FFF2-40B4-BE49-F238E27FC236}">
              <a16:creationId xmlns:a16="http://schemas.microsoft.com/office/drawing/2014/main" id="{00000000-0008-0000-0B00-0000DF21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8672" name="Shape 7122">
            <a:extLst>
              <a:ext uri="{FF2B5EF4-FFF2-40B4-BE49-F238E27FC236}">
                <a16:creationId xmlns:a16="http://schemas.microsoft.com/office/drawing/2014/main" id="{00000000-0008-0000-0B00-0000E02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673" name="Shape 6">
              <a:extLst>
                <a:ext uri="{FF2B5EF4-FFF2-40B4-BE49-F238E27FC236}">
                  <a16:creationId xmlns:a16="http://schemas.microsoft.com/office/drawing/2014/main" id="{00000000-0008-0000-0B00-0000E1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674" name="Shape 7123">
              <a:extLst>
                <a:ext uri="{FF2B5EF4-FFF2-40B4-BE49-F238E27FC236}">
                  <a16:creationId xmlns:a16="http://schemas.microsoft.com/office/drawing/2014/main" id="{00000000-0008-0000-0B00-0000E22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675" name="Shape 7124">
                <a:extLst>
                  <a:ext uri="{FF2B5EF4-FFF2-40B4-BE49-F238E27FC236}">
                    <a16:creationId xmlns:a16="http://schemas.microsoft.com/office/drawing/2014/main" id="{00000000-0008-0000-0B00-0000E3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676" name="Shape 7125">
                <a:extLst>
                  <a:ext uri="{FF2B5EF4-FFF2-40B4-BE49-F238E27FC236}">
                    <a16:creationId xmlns:a16="http://schemas.microsoft.com/office/drawing/2014/main" id="{00000000-0008-0000-0B00-0000E42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677" name="Shape 7126">
                  <a:extLst>
                    <a:ext uri="{FF2B5EF4-FFF2-40B4-BE49-F238E27FC236}">
                      <a16:creationId xmlns:a16="http://schemas.microsoft.com/office/drawing/2014/main" id="{00000000-0008-0000-0B00-0000E5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678" name="Shape 7127">
                  <a:extLst>
                    <a:ext uri="{FF2B5EF4-FFF2-40B4-BE49-F238E27FC236}">
                      <a16:creationId xmlns:a16="http://schemas.microsoft.com/office/drawing/2014/main" id="{00000000-0008-0000-0B00-0000E6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79" name="Shape 7128">
                  <a:extLst>
                    <a:ext uri="{FF2B5EF4-FFF2-40B4-BE49-F238E27FC236}">
                      <a16:creationId xmlns:a16="http://schemas.microsoft.com/office/drawing/2014/main" id="{00000000-0008-0000-0B00-0000E7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80" name="Shape 7129">
                  <a:extLst>
                    <a:ext uri="{FF2B5EF4-FFF2-40B4-BE49-F238E27FC236}">
                      <a16:creationId xmlns:a16="http://schemas.microsoft.com/office/drawing/2014/main" id="{00000000-0008-0000-0B00-0000E8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81" name="Shape 7130">
                  <a:extLst>
                    <a:ext uri="{FF2B5EF4-FFF2-40B4-BE49-F238E27FC236}">
                      <a16:creationId xmlns:a16="http://schemas.microsoft.com/office/drawing/2014/main" id="{00000000-0008-0000-0B00-0000E9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82" name="Shape 7131">
                  <a:extLst>
                    <a:ext uri="{FF2B5EF4-FFF2-40B4-BE49-F238E27FC236}">
                      <a16:creationId xmlns:a16="http://schemas.microsoft.com/office/drawing/2014/main" id="{00000000-0008-0000-0B00-0000EA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83" name="Shape 7132">
                  <a:extLst>
                    <a:ext uri="{FF2B5EF4-FFF2-40B4-BE49-F238E27FC236}">
                      <a16:creationId xmlns:a16="http://schemas.microsoft.com/office/drawing/2014/main" id="{00000000-0008-0000-0B00-0000EB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684" name="Shape 2">
          <a:extLst>
            <a:ext uri="{FF2B5EF4-FFF2-40B4-BE49-F238E27FC236}">
              <a16:creationId xmlns:a16="http://schemas.microsoft.com/office/drawing/2014/main" id="{00000000-0008-0000-0B00-0000EC21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8685" name="Shape 7133">
            <a:extLst>
              <a:ext uri="{FF2B5EF4-FFF2-40B4-BE49-F238E27FC236}">
                <a16:creationId xmlns:a16="http://schemas.microsoft.com/office/drawing/2014/main" id="{00000000-0008-0000-0B00-0000ED2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686" name="Shape 6">
              <a:extLst>
                <a:ext uri="{FF2B5EF4-FFF2-40B4-BE49-F238E27FC236}">
                  <a16:creationId xmlns:a16="http://schemas.microsoft.com/office/drawing/2014/main" id="{00000000-0008-0000-0B00-0000EE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687" name="Shape 7134">
              <a:extLst>
                <a:ext uri="{FF2B5EF4-FFF2-40B4-BE49-F238E27FC236}">
                  <a16:creationId xmlns:a16="http://schemas.microsoft.com/office/drawing/2014/main" id="{00000000-0008-0000-0B00-0000EF2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688" name="Shape 7135">
                <a:extLst>
                  <a:ext uri="{FF2B5EF4-FFF2-40B4-BE49-F238E27FC236}">
                    <a16:creationId xmlns:a16="http://schemas.microsoft.com/office/drawing/2014/main" id="{00000000-0008-0000-0B00-0000F0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689" name="Shape 7136">
                <a:extLst>
                  <a:ext uri="{FF2B5EF4-FFF2-40B4-BE49-F238E27FC236}">
                    <a16:creationId xmlns:a16="http://schemas.microsoft.com/office/drawing/2014/main" id="{00000000-0008-0000-0B00-0000F12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690" name="Shape 7137">
                  <a:extLst>
                    <a:ext uri="{FF2B5EF4-FFF2-40B4-BE49-F238E27FC236}">
                      <a16:creationId xmlns:a16="http://schemas.microsoft.com/office/drawing/2014/main" id="{00000000-0008-0000-0B00-0000F2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691" name="Shape 7138">
                  <a:extLst>
                    <a:ext uri="{FF2B5EF4-FFF2-40B4-BE49-F238E27FC236}">
                      <a16:creationId xmlns:a16="http://schemas.microsoft.com/office/drawing/2014/main" id="{00000000-0008-0000-0B00-0000F3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92" name="Shape 7139">
                  <a:extLst>
                    <a:ext uri="{FF2B5EF4-FFF2-40B4-BE49-F238E27FC236}">
                      <a16:creationId xmlns:a16="http://schemas.microsoft.com/office/drawing/2014/main" id="{00000000-0008-0000-0B00-0000F4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93" name="Shape 7140">
                  <a:extLst>
                    <a:ext uri="{FF2B5EF4-FFF2-40B4-BE49-F238E27FC236}">
                      <a16:creationId xmlns:a16="http://schemas.microsoft.com/office/drawing/2014/main" id="{00000000-0008-0000-0B00-0000F5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94" name="Shape 7141">
                  <a:extLst>
                    <a:ext uri="{FF2B5EF4-FFF2-40B4-BE49-F238E27FC236}">
                      <a16:creationId xmlns:a16="http://schemas.microsoft.com/office/drawing/2014/main" id="{00000000-0008-0000-0B00-0000F6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95" name="Shape 7142">
                  <a:extLst>
                    <a:ext uri="{FF2B5EF4-FFF2-40B4-BE49-F238E27FC236}">
                      <a16:creationId xmlns:a16="http://schemas.microsoft.com/office/drawing/2014/main" id="{00000000-0008-0000-0B00-0000F7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96" name="Shape 7143">
                  <a:extLst>
                    <a:ext uri="{FF2B5EF4-FFF2-40B4-BE49-F238E27FC236}">
                      <a16:creationId xmlns:a16="http://schemas.microsoft.com/office/drawing/2014/main" id="{00000000-0008-0000-0B00-0000F8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697" name="Shape 2">
          <a:extLst>
            <a:ext uri="{FF2B5EF4-FFF2-40B4-BE49-F238E27FC236}">
              <a16:creationId xmlns:a16="http://schemas.microsoft.com/office/drawing/2014/main" id="{00000000-0008-0000-0B00-0000F921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8698" name="Shape 7144">
            <a:extLst>
              <a:ext uri="{FF2B5EF4-FFF2-40B4-BE49-F238E27FC236}">
                <a16:creationId xmlns:a16="http://schemas.microsoft.com/office/drawing/2014/main" id="{00000000-0008-0000-0B00-0000FA2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699" name="Shape 6">
              <a:extLst>
                <a:ext uri="{FF2B5EF4-FFF2-40B4-BE49-F238E27FC236}">
                  <a16:creationId xmlns:a16="http://schemas.microsoft.com/office/drawing/2014/main" id="{00000000-0008-0000-0B00-0000FB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00" name="Shape 7145">
              <a:extLst>
                <a:ext uri="{FF2B5EF4-FFF2-40B4-BE49-F238E27FC236}">
                  <a16:creationId xmlns:a16="http://schemas.microsoft.com/office/drawing/2014/main" id="{00000000-0008-0000-0B00-0000FC2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701" name="Shape 7146">
                <a:extLst>
                  <a:ext uri="{FF2B5EF4-FFF2-40B4-BE49-F238E27FC236}">
                    <a16:creationId xmlns:a16="http://schemas.microsoft.com/office/drawing/2014/main" id="{00000000-0008-0000-0B00-0000FD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702" name="Shape 7147">
                <a:extLst>
                  <a:ext uri="{FF2B5EF4-FFF2-40B4-BE49-F238E27FC236}">
                    <a16:creationId xmlns:a16="http://schemas.microsoft.com/office/drawing/2014/main" id="{00000000-0008-0000-0B00-0000FE2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703" name="Shape 7148">
                  <a:extLst>
                    <a:ext uri="{FF2B5EF4-FFF2-40B4-BE49-F238E27FC236}">
                      <a16:creationId xmlns:a16="http://schemas.microsoft.com/office/drawing/2014/main" id="{00000000-0008-0000-0B00-0000FF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704" name="Shape 7149">
                  <a:extLst>
                    <a:ext uri="{FF2B5EF4-FFF2-40B4-BE49-F238E27FC236}">
                      <a16:creationId xmlns:a16="http://schemas.microsoft.com/office/drawing/2014/main" id="{00000000-0008-0000-0B00-000000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05" name="Shape 7150">
                  <a:extLst>
                    <a:ext uri="{FF2B5EF4-FFF2-40B4-BE49-F238E27FC236}">
                      <a16:creationId xmlns:a16="http://schemas.microsoft.com/office/drawing/2014/main" id="{00000000-0008-0000-0B00-000001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06" name="Shape 7151">
                  <a:extLst>
                    <a:ext uri="{FF2B5EF4-FFF2-40B4-BE49-F238E27FC236}">
                      <a16:creationId xmlns:a16="http://schemas.microsoft.com/office/drawing/2014/main" id="{00000000-0008-0000-0B00-000002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07" name="Shape 7152">
                  <a:extLst>
                    <a:ext uri="{FF2B5EF4-FFF2-40B4-BE49-F238E27FC236}">
                      <a16:creationId xmlns:a16="http://schemas.microsoft.com/office/drawing/2014/main" id="{00000000-0008-0000-0B00-000003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08" name="Shape 7153">
                  <a:extLst>
                    <a:ext uri="{FF2B5EF4-FFF2-40B4-BE49-F238E27FC236}">
                      <a16:creationId xmlns:a16="http://schemas.microsoft.com/office/drawing/2014/main" id="{00000000-0008-0000-0B00-000004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09" name="Shape 7154">
                  <a:extLst>
                    <a:ext uri="{FF2B5EF4-FFF2-40B4-BE49-F238E27FC236}">
                      <a16:creationId xmlns:a16="http://schemas.microsoft.com/office/drawing/2014/main" id="{00000000-0008-0000-0B00-000005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710" name="Shape 2">
          <a:extLst>
            <a:ext uri="{FF2B5EF4-FFF2-40B4-BE49-F238E27FC236}">
              <a16:creationId xmlns:a16="http://schemas.microsoft.com/office/drawing/2014/main" id="{00000000-0008-0000-0B00-00000622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8711" name="Shape 7155">
            <a:extLst>
              <a:ext uri="{FF2B5EF4-FFF2-40B4-BE49-F238E27FC236}">
                <a16:creationId xmlns:a16="http://schemas.microsoft.com/office/drawing/2014/main" id="{00000000-0008-0000-0B00-0000072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712" name="Shape 6">
              <a:extLst>
                <a:ext uri="{FF2B5EF4-FFF2-40B4-BE49-F238E27FC236}">
                  <a16:creationId xmlns:a16="http://schemas.microsoft.com/office/drawing/2014/main" id="{00000000-0008-0000-0B00-000008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13" name="Shape 7156">
              <a:extLst>
                <a:ext uri="{FF2B5EF4-FFF2-40B4-BE49-F238E27FC236}">
                  <a16:creationId xmlns:a16="http://schemas.microsoft.com/office/drawing/2014/main" id="{00000000-0008-0000-0B00-0000092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714" name="Shape 7157">
                <a:extLst>
                  <a:ext uri="{FF2B5EF4-FFF2-40B4-BE49-F238E27FC236}">
                    <a16:creationId xmlns:a16="http://schemas.microsoft.com/office/drawing/2014/main" id="{00000000-0008-0000-0B00-00000A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715" name="Shape 7158">
                <a:extLst>
                  <a:ext uri="{FF2B5EF4-FFF2-40B4-BE49-F238E27FC236}">
                    <a16:creationId xmlns:a16="http://schemas.microsoft.com/office/drawing/2014/main" id="{00000000-0008-0000-0B00-00000B2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716" name="Shape 7159">
                  <a:extLst>
                    <a:ext uri="{FF2B5EF4-FFF2-40B4-BE49-F238E27FC236}">
                      <a16:creationId xmlns:a16="http://schemas.microsoft.com/office/drawing/2014/main" id="{00000000-0008-0000-0B00-00000C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717" name="Shape 7160">
                  <a:extLst>
                    <a:ext uri="{FF2B5EF4-FFF2-40B4-BE49-F238E27FC236}">
                      <a16:creationId xmlns:a16="http://schemas.microsoft.com/office/drawing/2014/main" id="{00000000-0008-0000-0B00-00000D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18" name="Shape 7161">
                  <a:extLst>
                    <a:ext uri="{FF2B5EF4-FFF2-40B4-BE49-F238E27FC236}">
                      <a16:creationId xmlns:a16="http://schemas.microsoft.com/office/drawing/2014/main" id="{00000000-0008-0000-0B00-00000E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19" name="Shape 7162">
                  <a:extLst>
                    <a:ext uri="{FF2B5EF4-FFF2-40B4-BE49-F238E27FC236}">
                      <a16:creationId xmlns:a16="http://schemas.microsoft.com/office/drawing/2014/main" id="{00000000-0008-0000-0B00-00000F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20" name="Shape 7163">
                  <a:extLst>
                    <a:ext uri="{FF2B5EF4-FFF2-40B4-BE49-F238E27FC236}">
                      <a16:creationId xmlns:a16="http://schemas.microsoft.com/office/drawing/2014/main" id="{00000000-0008-0000-0B00-000010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21" name="Shape 7164">
                  <a:extLst>
                    <a:ext uri="{FF2B5EF4-FFF2-40B4-BE49-F238E27FC236}">
                      <a16:creationId xmlns:a16="http://schemas.microsoft.com/office/drawing/2014/main" id="{00000000-0008-0000-0B00-000011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22" name="Shape 7165">
                  <a:extLst>
                    <a:ext uri="{FF2B5EF4-FFF2-40B4-BE49-F238E27FC236}">
                      <a16:creationId xmlns:a16="http://schemas.microsoft.com/office/drawing/2014/main" id="{00000000-0008-0000-0B00-000012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723" name="Shape 2">
          <a:extLst>
            <a:ext uri="{FF2B5EF4-FFF2-40B4-BE49-F238E27FC236}">
              <a16:creationId xmlns:a16="http://schemas.microsoft.com/office/drawing/2014/main" id="{00000000-0008-0000-0B00-00001322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8724" name="Shape 7166">
            <a:extLst>
              <a:ext uri="{FF2B5EF4-FFF2-40B4-BE49-F238E27FC236}">
                <a16:creationId xmlns:a16="http://schemas.microsoft.com/office/drawing/2014/main" id="{00000000-0008-0000-0B00-0000142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725" name="Shape 6">
              <a:extLst>
                <a:ext uri="{FF2B5EF4-FFF2-40B4-BE49-F238E27FC236}">
                  <a16:creationId xmlns:a16="http://schemas.microsoft.com/office/drawing/2014/main" id="{00000000-0008-0000-0B00-000015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26" name="Shape 7167">
              <a:extLst>
                <a:ext uri="{FF2B5EF4-FFF2-40B4-BE49-F238E27FC236}">
                  <a16:creationId xmlns:a16="http://schemas.microsoft.com/office/drawing/2014/main" id="{00000000-0008-0000-0B00-0000162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727" name="Shape 7168">
                <a:extLst>
                  <a:ext uri="{FF2B5EF4-FFF2-40B4-BE49-F238E27FC236}">
                    <a16:creationId xmlns:a16="http://schemas.microsoft.com/office/drawing/2014/main" id="{00000000-0008-0000-0B00-000017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728" name="Shape 7169">
                <a:extLst>
                  <a:ext uri="{FF2B5EF4-FFF2-40B4-BE49-F238E27FC236}">
                    <a16:creationId xmlns:a16="http://schemas.microsoft.com/office/drawing/2014/main" id="{00000000-0008-0000-0B00-0000182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729" name="Shape 7170">
                  <a:extLst>
                    <a:ext uri="{FF2B5EF4-FFF2-40B4-BE49-F238E27FC236}">
                      <a16:creationId xmlns:a16="http://schemas.microsoft.com/office/drawing/2014/main" id="{00000000-0008-0000-0B00-000019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730" name="Shape 7171">
                  <a:extLst>
                    <a:ext uri="{FF2B5EF4-FFF2-40B4-BE49-F238E27FC236}">
                      <a16:creationId xmlns:a16="http://schemas.microsoft.com/office/drawing/2014/main" id="{00000000-0008-0000-0B00-00001A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31" name="Shape 7172">
                  <a:extLst>
                    <a:ext uri="{FF2B5EF4-FFF2-40B4-BE49-F238E27FC236}">
                      <a16:creationId xmlns:a16="http://schemas.microsoft.com/office/drawing/2014/main" id="{00000000-0008-0000-0B00-00001B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32" name="Shape 7173">
                  <a:extLst>
                    <a:ext uri="{FF2B5EF4-FFF2-40B4-BE49-F238E27FC236}">
                      <a16:creationId xmlns:a16="http://schemas.microsoft.com/office/drawing/2014/main" id="{00000000-0008-0000-0B00-00001C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33" name="Shape 7174">
                  <a:extLst>
                    <a:ext uri="{FF2B5EF4-FFF2-40B4-BE49-F238E27FC236}">
                      <a16:creationId xmlns:a16="http://schemas.microsoft.com/office/drawing/2014/main" id="{00000000-0008-0000-0B00-00001D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34" name="Shape 7175">
                  <a:extLst>
                    <a:ext uri="{FF2B5EF4-FFF2-40B4-BE49-F238E27FC236}">
                      <a16:creationId xmlns:a16="http://schemas.microsoft.com/office/drawing/2014/main" id="{00000000-0008-0000-0B00-00001E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35" name="Shape 7176">
                  <a:extLst>
                    <a:ext uri="{FF2B5EF4-FFF2-40B4-BE49-F238E27FC236}">
                      <a16:creationId xmlns:a16="http://schemas.microsoft.com/office/drawing/2014/main" id="{00000000-0008-0000-0B00-00001F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736" name="Shape 2">
          <a:extLst>
            <a:ext uri="{FF2B5EF4-FFF2-40B4-BE49-F238E27FC236}">
              <a16:creationId xmlns:a16="http://schemas.microsoft.com/office/drawing/2014/main" id="{00000000-0008-0000-0B00-00002022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8737" name="Shape 7177">
            <a:extLst>
              <a:ext uri="{FF2B5EF4-FFF2-40B4-BE49-F238E27FC236}">
                <a16:creationId xmlns:a16="http://schemas.microsoft.com/office/drawing/2014/main" id="{00000000-0008-0000-0B00-0000212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738" name="Shape 6">
              <a:extLst>
                <a:ext uri="{FF2B5EF4-FFF2-40B4-BE49-F238E27FC236}">
                  <a16:creationId xmlns:a16="http://schemas.microsoft.com/office/drawing/2014/main" id="{00000000-0008-0000-0B00-000022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39" name="Shape 7178">
              <a:extLst>
                <a:ext uri="{FF2B5EF4-FFF2-40B4-BE49-F238E27FC236}">
                  <a16:creationId xmlns:a16="http://schemas.microsoft.com/office/drawing/2014/main" id="{00000000-0008-0000-0B00-0000232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740" name="Shape 7179">
                <a:extLst>
                  <a:ext uri="{FF2B5EF4-FFF2-40B4-BE49-F238E27FC236}">
                    <a16:creationId xmlns:a16="http://schemas.microsoft.com/office/drawing/2014/main" id="{00000000-0008-0000-0B00-000024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741" name="Shape 7180">
                <a:extLst>
                  <a:ext uri="{FF2B5EF4-FFF2-40B4-BE49-F238E27FC236}">
                    <a16:creationId xmlns:a16="http://schemas.microsoft.com/office/drawing/2014/main" id="{00000000-0008-0000-0B00-0000252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742" name="Shape 7181">
                  <a:extLst>
                    <a:ext uri="{FF2B5EF4-FFF2-40B4-BE49-F238E27FC236}">
                      <a16:creationId xmlns:a16="http://schemas.microsoft.com/office/drawing/2014/main" id="{00000000-0008-0000-0B00-000026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743" name="Shape 7182">
                  <a:extLst>
                    <a:ext uri="{FF2B5EF4-FFF2-40B4-BE49-F238E27FC236}">
                      <a16:creationId xmlns:a16="http://schemas.microsoft.com/office/drawing/2014/main" id="{00000000-0008-0000-0B00-000027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44" name="Shape 7183">
                  <a:extLst>
                    <a:ext uri="{FF2B5EF4-FFF2-40B4-BE49-F238E27FC236}">
                      <a16:creationId xmlns:a16="http://schemas.microsoft.com/office/drawing/2014/main" id="{00000000-0008-0000-0B00-000028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45" name="Shape 7184">
                  <a:extLst>
                    <a:ext uri="{FF2B5EF4-FFF2-40B4-BE49-F238E27FC236}">
                      <a16:creationId xmlns:a16="http://schemas.microsoft.com/office/drawing/2014/main" id="{00000000-0008-0000-0B00-000029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46" name="Shape 7185">
                  <a:extLst>
                    <a:ext uri="{FF2B5EF4-FFF2-40B4-BE49-F238E27FC236}">
                      <a16:creationId xmlns:a16="http://schemas.microsoft.com/office/drawing/2014/main" id="{00000000-0008-0000-0B00-00002A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47" name="Shape 7186">
                  <a:extLst>
                    <a:ext uri="{FF2B5EF4-FFF2-40B4-BE49-F238E27FC236}">
                      <a16:creationId xmlns:a16="http://schemas.microsoft.com/office/drawing/2014/main" id="{00000000-0008-0000-0B00-00002B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48" name="Shape 7187">
                  <a:extLst>
                    <a:ext uri="{FF2B5EF4-FFF2-40B4-BE49-F238E27FC236}">
                      <a16:creationId xmlns:a16="http://schemas.microsoft.com/office/drawing/2014/main" id="{00000000-0008-0000-0B00-00002C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749" name="Shape 2">
          <a:extLst>
            <a:ext uri="{FF2B5EF4-FFF2-40B4-BE49-F238E27FC236}">
              <a16:creationId xmlns:a16="http://schemas.microsoft.com/office/drawing/2014/main" id="{00000000-0008-0000-0B00-00002D22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8750" name="Shape 7188">
            <a:extLst>
              <a:ext uri="{FF2B5EF4-FFF2-40B4-BE49-F238E27FC236}">
                <a16:creationId xmlns:a16="http://schemas.microsoft.com/office/drawing/2014/main" id="{00000000-0008-0000-0B00-00002E2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751" name="Shape 6">
              <a:extLst>
                <a:ext uri="{FF2B5EF4-FFF2-40B4-BE49-F238E27FC236}">
                  <a16:creationId xmlns:a16="http://schemas.microsoft.com/office/drawing/2014/main" id="{00000000-0008-0000-0B00-00002F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52" name="Shape 7189">
              <a:extLst>
                <a:ext uri="{FF2B5EF4-FFF2-40B4-BE49-F238E27FC236}">
                  <a16:creationId xmlns:a16="http://schemas.microsoft.com/office/drawing/2014/main" id="{00000000-0008-0000-0B00-0000302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753" name="Shape 7190">
                <a:extLst>
                  <a:ext uri="{FF2B5EF4-FFF2-40B4-BE49-F238E27FC236}">
                    <a16:creationId xmlns:a16="http://schemas.microsoft.com/office/drawing/2014/main" id="{00000000-0008-0000-0B00-000031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754" name="Shape 7191">
                <a:extLst>
                  <a:ext uri="{FF2B5EF4-FFF2-40B4-BE49-F238E27FC236}">
                    <a16:creationId xmlns:a16="http://schemas.microsoft.com/office/drawing/2014/main" id="{00000000-0008-0000-0B00-0000322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8755" name="Shape 7192">
                  <a:extLst>
                    <a:ext uri="{FF2B5EF4-FFF2-40B4-BE49-F238E27FC236}">
                      <a16:creationId xmlns:a16="http://schemas.microsoft.com/office/drawing/2014/main" id="{00000000-0008-0000-0B00-000033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756" name="Shape 7193">
                  <a:extLst>
                    <a:ext uri="{FF2B5EF4-FFF2-40B4-BE49-F238E27FC236}">
                      <a16:creationId xmlns:a16="http://schemas.microsoft.com/office/drawing/2014/main" id="{00000000-0008-0000-0B00-000034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57" name="Shape 7194">
                  <a:extLst>
                    <a:ext uri="{FF2B5EF4-FFF2-40B4-BE49-F238E27FC236}">
                      <a16:creationId xmlns:a16="http://schemas.microsoft.com/office/drawing/2014/main" id="{00000000-0008-0000-0B00-000035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58" name="Shape 7195">
                  <a:extLst>
                    <a:ext uri="{FF2B5EF4-FFF2-40B4-BE49-F238E27FC236}">
                      <a16:creationId xmlns:a16="http://schemas.microsoft.com/office/drawing/2014/main" id="{00000000-0008-0000-0B00-000036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59" name="Shape 7196">
                  <a:extLst>
                    <a:ext uri="{FF2B5EF4-FFF2-40B4-BE49-F238E27FC236}">
                      <a16:creationId xmlns:a16="http://schemas.microsoft.com/office/drawing/2014/main" id="{00000000-0008-0000-0B00-000037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60" name="Shape 7197">
                  <a:extLst>
                    <a:ext uri="{FF2B5EF4-FFF2-40B4-BE49-F238E27FC236}">
                      <a16:creationId xmlns:a16="http://schemas.microsoft.com/office/drawing/2014/main" id="{00000000-0008-0000-0B00-000038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61" name="Shape 7198">
                  <a:extLst>
                    <a:ext uri="{FF2B5EF4-FFF2-40B4-BE49-F238E27FC236}">
                      <a16:creationId xmlns:a16="http://schemas.microsoft.com/office/drawing/2014/main" id="{00000000-0008-0000-0B00-000039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133350</xdr:rowOff>
    </xdr:from>
    <xdr:ext cx="0" cy="161925"/>
    <xdr:grpSp>
      <xdr:nvGrpSpPr>
        <xdr:cNvPr id="8762" name="Shape 2">
          <a:extLst>
            <a:ext uri="{FF2B5EF4-FFF2-40B4-BE49-F238E27FC236}">
              <a16:creationId xmlns:a16="http://schemas.microsoft.com/office/drawing/2014/main" id="{00000000-0008-0000-0B00-00003A220000}"/>
            </a:ext>
          </a:extLst>
        </xdr:cNvPr>
        <xdr:cNvGrpSpPr/>
      </xdr:nvGrpSpPr>
      <xdr:grpSpPr>
        <a:xfrm>
          <a:off x="2466975" y="26260425"/>
          <a:ext cx="0" cy="161925"/>
          <a:chOff x="5346000" y="3699038"/>
          <a:chExt cx="0" cy="161925"/>
        </a:xfrm>
      </xdr:grpSpPr>
      <xdr:grpSp>
        <xdr:nvGrpSpPr>
          <xdr:cNvPr id="8763" name="Shape 7199">
            <a:extLst>
              <a:ext uri="{FF2B5EF4-FFF2-40B4-BE49-F238E27FC236}">
                <a16:creationId xmlns:a16="http://schemas.microsoft.com/office/drawing/2014/main" id="{00000000-0008-0000-0B00-00003B2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764" name="Shape 6">
              <a:extLst>
                <a:ext uri="{FF2B5EF4-FFF2-40B4-BE49-F238E27FC236}">
                  <a16:creationId xmlns:a16="http://schemas.microsoft.com/office/drawing/2014/main" id="{00000000-0008-0000-0B00-00003C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65" name="Shape 7200">
              <a:extLst>
                <a:ext uri="{FF2B5EF4-FFF2-40B4-BE49-F238E27FC236}">
                  <a16:creationId xmlns:a16="http://schemas.microsoft.com/office/drawing/2014/main" id="{00000000-0008-0000-0B00-00003D2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766" name="Shape 7201">
                <a:extLst>
                  <a:ext uri="{FF2B5EF4-FFF2-40B4-BE49-F238E27FC236}">
                    <a16:creationId xmlns:a16="http://schemas.microsoft.com/office/drawing/2014/main" id="{00000000-0008-0000-0B00-00003E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767" name="Shape 7202">
                <a:extLst>
                  <a:ext uri="{FF2B5EF4-FFF2-40B4-BE49-F238E27FC236}">
                    <a16:creationId xmlns:a16="http://schemas.microsoft.com/office/drawing/2014/main" id="{00000000-0008-0000-0B00-00003F2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8768" name="Shape 7203">
                  <a:extLst>
                    <a:ext uri="{FF2B5EF4-FFF2-40B4-BE49-F238E27FC236}">
                      <a16:creationId xmlns:a16="http://schemas.microsoft.com/office/drawing/2014/main" id="{00000000-0008-0000-0B00-000040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769" name="Shape 7204">
                  <a:extLst>
                    <a:ext uri="{FF2B5EF4-FFF2-40B4-BE49-F238E27FC236}">
                      <a16:creationId xmlns:a16="http://schemas.microsoft.com/office/drawing/2014/main" id="{00000000-0008-0000-0B00-000041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70" name="Shape 7205">
                  <a:extLst>
                    <a:ext uri="{FF2B5EF4-FFF2-40B4-BE49-F238E27FC236}">
                      <a16:creationId xmlns:a16="http://schemas.microsoft.com/office/drawing/2014/main" id="{00000000-0008-0000-0B00-000042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71" name="Shape 7206">
                  <a:extLst>
                    <a:ext uri="{FF2B5EF4-FFF2-40B4-BE49-F238E27FC236}">
                      <a16:creationId xmlns:a16="http://schemas.microsoft.com/office/drawing/2014/main" id="{00000000-0008-0000-0B00-000043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72" name="Shape 7207">
                  <a:extLst>
                    <a:ext uri="{FF2B5EF4-FFF2-40B4-BE49-F238E27FC236}">
                      <a16:creationId xmlns:a16="http://schemas.microsoft.com/office/drawing/2014/main" id="{00000000-0008-0000-0B00-000044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73" name="Shape 7208">
                  <a:extLst>
                    <a:ext uri="{FF2B5EF4-FFF2-40B4-BE49-F238E27FC236}">
                      <a16:creationId xmlns:a16="http://schemas.microsoft.com/office/drawing/2014/main" id="{00000000-0008-0000-0B00-000045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74" name="Shape 7209">
                  <a:extLst>
                    <a:ext uri="{FF2B5EF4-FFF2-40B4-BE49-F238E27FC236}">
                      <a16:creationId xmlns:a16="http://schemas.microsoft.com/office/drawing/2014/main" id="{00000000-0008-0000-0B00-000046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133350</xdr:rowOff>
    </xdr:from>
    <xdr:ext cx="0" cy="171450"/>
    <xdr:grpSp>
      <xdr:nvGrpSpPr>
        <xdr:cNvPr id="8775" name="Shape 2">
          <a:extLst>
            <a:ext uri="{FF2B5EF4-FFF2-40B4-BE49-F238E27FC236}">
              <a16:creationId xmlns:a16="http://schemas.microsoft.com/office/drawing/2014/main" id="{00000000-0008-0000-0B00-000047220000}"/>
            </a:ext>
          </a:extLst>
        </xdr:cNvPr>
        <xdr:cNvGrpSpPr/>
      </xdr:nvGrpSpPr>
      <xdr:grpSpPr>
        <a:xfrm>
          <a:off x="2466975" y="26260425"/>
          <a:ext cx="0" cy="171450"/>
          <a:chOff x="5346000" y="3694275"/>
          <a:chExt cx="0" cy="171450"/>
        </a:xfrm>
      </xdr:grpSpPr>
      <xdr:grpSp>
        <xdr:nvGrpSpPr>
          <xdr:cNvPr id="8776" name="Shape 7210">
            <a:extLst>
              <a:ext uri="{FF2B5EF4-FFF2-40B4-BE49-F238E27FC236}">
                <a16:creationId xmlns:a16="http://schemas.microsoft.com/office/drawing/2014/main" id="{00000000-0008-0000-0B00-00004822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8777" name="Shape 6">
              <a:extLst>
                <a:ext uri="{FF2B5EF4-FFF2-40B4-BE49-F238E27FC236}">
                  <a16:creationId xmlns:a16="http://schemas.microsoft.com/office/drawing/2014/main" id="{00000000-0008-0000-0B00-00004922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78" name="Shape 7211">
              <a:extLst>
                <a:ext uri="{FF2B5EF4-FFF2-40B4-BE49-F238E27FC236}">
                  <a16:creationId xmlns:a16="http://schemas.microsoft.com/office/drawing/2014/main" id="{00000000-0008-0000-0B00-00004A22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8779" name="Shape 7212">
                <a:extLst>
                  <a:ext uri="{FF2B5EF4-FFF2-40B4-BE49-F238E27FC236}">
                    <a16:creationId xmlns:a16="http://schemas.microsoft.com/office/drawing/2014/main" id="{00000000-0008-0000-0B00-00004B22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780" name="Shape 7213">
                <a:extLst>
                  <a:ext uri="{FF2B5EF4-FFF2-40B4-BE49-F238E27FC236}">
                    <a16:creationId xmlns:a16="http://schemas.microsoft.com/office/drawing/2014/main" id="{00000000-0008-0000-0B00-00004C22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8781" name="Shape 7214">
                  <a:extLst>
                    <a:ext uri="{FF2B5EF4-FFF2-40B4-BE49-F238E27FC236}">
                      <a16:creationId xmlns:a16="http://schemas.microsoft.com/office/drawing/2014/main" id="{00000000-0008-0000-0B00-00004D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782" name="Shape 7215">
                  <a:extLst>
                    <a:ext uri="{FF2B5EF4-FFF2-40B4-BE49-F238E27FC236}">
                      <a16:creationId xmlns:a16="http://schemas.microsoft.com/office/drawing/2014/main" id="{00000000-0008-0000-0B00-00004E2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83" name="Shape 7216">
                  <a:extLst>
                    <a:ext uri="{FF2B5EF4-FFF2-40B4-BE49-F238E27FC236}">
                      <a16:creationId xmlns:a16="http://schemas.microsoft.com/office/drawing/2014/main" id="{00000000-0008-0000-0B00-00004F2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84" name="Shape 7217">
                  <a:extLst>
                    <a:ext uri="{FF2B5EF4-FFF2-40B4-BE49-F238E27FC236}">
                      <a16:creationId xmlns:a16="http://schemas.microsoft.com/office/drawing/2014/main" id="{00000000-0008-0000-0B00-0000502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85" name="Shape 7218">
                  <a:extLst>
                    <a:ext uri="{FF2B5EF4-FFF2-40B4-BE49-F238E27FC236}">
                      <a16:creationId xmlns:a16="http://schemas.microsoft.com/office/drawing/2014/main" id="{00000000-0008-0000-0B00-0000512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86" name="Shape 7219">
                  <a:extLst>
                    <a:ext uri="{FF2B5EF4-FFF2-40B4-BE49-F238E27FC236}">
                      <a16:creationId xmlns:a16="http://schemas.microsoft.com/office/drawing/2014/main" id="{00000000-0008-0000-0B00-0000522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87" name="Shape 7220">
                  <a:extLst>
                    <a:ext uri="{FF2B5EF4-FFF2-40B4-BE49-F238E27FC236}">
                      <a16:creationId xmlns:a16="http://schemas.microsoft.com/office/drawing/2014/main" id="{00000000-0008-0000-0B00-0000532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788" name="Shape 2">
          <a:extLst>
            <a:ext uri="{FF2B5EF4-FFF2-40B4-BE49-F238E27FC236}">
              <a16:creationId xmlns:a16="http://schemas.microsoft.com/office/drawing/2014/main" id="{00000000-0008-0000-0B00-00005422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8789" name="Shape 7221">
            <a:extLst>
              <a:ext uri="{FF2B5EF4-FFF2-40B4-BE49-F238E27FC236}">
                <a16:creationId xmlns:a16="http://schemas.microsoft.com/office/drawing/2014/main" id="{00000000-0008-0000-0B00-0000552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790" name="Shape 6">
              <a:extLst>
                <a:ext uri="{FF2B5EF4-FFF2-40B4-BE49-F238E27FC236}">
                  <a16:creationId xmlns:a16="http://schemas.microsoft.com/office/drawing/2014/main" id="{00000000-0008-0000-0B00-000056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91" name="Shape 7222">
              <a:extLst>
                <a:ext uri="{FF2B5EF4-FFF2-40B4-BE49-F238E27FC236}">
                  <a16:creationId xmlns:a16="http://schemas.microsoft.com/office/drawing/2014/main" id="{00000000-0008-0000-0B00-0000572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792" name="Shape 7223">
                <a:extLst>
                  <a:ext uri="{FF2B5EF4-FFF2-40B4-BE49-F238E27FC236}">
                    <a16:creationId xmlns:a16="http://schemas.microsoft.com/office/drawing/2014/main" id="{00000000-0008-0000-0B00-000058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793" name="Shape 7224">
                <a:extLst>
                  <a:ext uri="{FF2B5EF4-FFF2-40B4-BE49-F238E27FC236}">
                    <a16:creationId xmlns:a16="http://schemas.microsoft.com/office/drawing/2014/main" id="{00000000-0008-0000-0B00-0000592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794" name="Shape 7225">
                  <a:extLst>
                    <a:ext uri="{FF2B5EF4-FFF2-40B4-BE49-F238E27FC236}">
                      <a16:creationId xmlns:a16="http://schemas.microsoft.com/office/drawing/2014/main" id="{00000000-0008-0000-0B00-00005A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795" name="Shape 7226">
                  <a:extLst>
                    <a:ext uri="{FF2B5EF4-FFF2-40B4-BE49-F238E27FC236}">
                      <a16:creationId xmlns:a16="http://schemas.microsoft.com/office/drawing/2014/main" id="{00000000-0008-0000-0B00-00005B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96" name="Shape 7227">
                  <a:extLst>
                    <a:ext uri="{FF2B5EF4-FFF2-40B4-BE49-F238E27FC236}">
                      <a16:creationId xmlns:a16="http://schemas.microsoft.com/office/drawing/2014/main" id="{00000000-0008-0000-0B00-00005C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97" name="Shape 7228">
                  <a:extLst>
                    <a:ext uri="{FF2B5EF4-FFF2-40B4-BE49-F238E27FC236}">
                      <a16:creationId xmlns:a16="http://schemas.microsoft.com/office/drawing/2014/main" id="{00000000-0008-0000-0B00-00005D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98" name="Shape 7229">
                  <a:extLst>
                    <a:ext uri="{FF2B5EF4-FFF2-40B4-BE49-F238E27FC236}">
                      <a16:creationId xmlns:a16="http://schemas.microsoft.com/office/drawing/2014/main" id="{00000000-0008-0000-0B00-00005E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99" name="Shape 7230">
                  <a:extLst>
                    <a:ext uri="{FF2B5EF4-FFF2-40B4-BE49-F238E27FC236}">
                      <a16:creationId xmlns:a16="http://schemas.microsoft.com/office/drawing/2014/main" id="{00000000-0008-0000-0B00-00005F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00" name="Shape 7231">
                  <a:extLst>
                    <a:ext uri="{FF2B5EF4-FFF2-40B4-BE49-F238E27FC236}">
                      <a16:creationId xmlns:a16="http://schemas.microsoft.com/office/drawing/2014/main" id="{00000000-0008-0000-0B00-000060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801" name="Shape 2">
          <a:extLst>
            <a:ext uri="{FF2B5EF4-FFF2-40B4-BE49-F238E27FC236}">
              <a16:creationId xmlns:a16="http://schemas.microsoft.com/office/drawing/2014/main" id="{00000000-0008-0000-0B00-00006122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8802" name="Shape 7232">
            <a:extLst>
              <a:ext uri="{FF2B5EF4-FFF2-40B4-BE49-F238E27FC236}">
                <a16:creationId xmlns:a16="http://schemas.microsoft.com/office/drawing/2014/main" id="{00000000-0008-0000-0B00-0000622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803" name="Shape 6">
              <a:extLst>
                <a:ext uri="{FF2B5EF4-FFF2-40B4-BE49-F238E27FC236}">
                  <a16:creationId xmlns:a16="http://schemas.microsoft.com/office/drawing/2014/main" id="{00000000-0008-0000-0B00-000063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804" name="Shape 7233">
              <a:extLst>
                <a:ext uri="{FF2B5EF4-FFF2-40B4-BE49-F238E27FC236}">
                  <a16:creationId xmlns:a16="http://schemas.microsoft.com/office/drawing/2014/main" id="{00000000-0008-0000-0B00-0000642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805" name="Shape 7234">
                <a:extLst>
                  <a:ext uri="{FF2B5EF4-FFF2-40B4-BE49-F238E27FC236}">
                    <a16:creationId xmlns:a16="http://schemas.microsoft.com/office/drawing/2014/main" id="{00000000-0008-0000-0B00-000065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806" name="Shape 7235">
                <a:extLst>
                  <a:ext uri="{FF2B5EF4-FFF2-40B4-BE49-F238E27FC236}">
                    <a16:creationId xmlns:a16="http://schemas.microsoft.com/office/drawing/2014/main" id="{00000000-0008-0000-0B00-0000662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807" name="Shape 7236">
                  <a:extLst>
                    <a:ext uri="{FF2B5EF4-FFF2-40B4-BE49-F238E27FC236}">
                      <a16:creationId xmlns:a16="http://schemas.microsoft.com/office/drawing/2014/main" id="{00000000-0008-0000-0B00-000067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808" name="Shape 7237">
                  <a:extLst>
                    <a:ext uri="{FF2B5EF4-FFF2-40B4-BE49-F238E27FC236}">
                      <a16:creationId xmlns:a16="http://schemas.microsoft.com/office/drawing/2014/main" id="{00000000-0008-0000-0B00-000068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09" name="Shape 7238">
                  <a:extLst>
                    <a:ext uri="{FF2B5EF4-FFF2-40B4-BE49-F238E27FC236}">
                      <a16:creationId xmlns:a16="http://schemas.microsoft.com/office/drawing/2014/main" id="{00000000-0008-0000-0B00-000069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10" name="Shape 7239">
                  <a:extLst>
                    <a:ext uri="{FF2B5EF4-FFF2-40B4-BE49-F238E27FC236}">
                      <a16:creationId xmlns:a16="http://schemas.microsoft.com/office/drawing/2014/main" id="{00000000-0008-0000-0B00-00006A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11" name="Shape 7240">
                  <a:extLst>
                    <a:ext uri="{FF2B5EF4-FFF2-40B4-BE49-F238E27FC236}">
                      <a16:creationId xmlns:a16="http://schemas.microsoft.com/office/drawing/2014/main" id="{00000000-0008-0000-0B00-00006B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12" name="Shape 7241">
                  <a:extLst>
                    <a:ext uri="{FF2B5EF4-FFF2-40B4-BE49-F238E27FC236}">
                      <a16:creationId xmlns:a16="http://schemas.microsoft.com/office/drawing/2014/main" id="{00000000-0008-0000-0B00-00006C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13" name="Shape 7242">
                  <a:extLst>
                    <a:ext uri="{FF2B5EF4-FFF2-40B4-BE49-F238E27FC236}">
                      <a16:creationId xmlns:a16="http://schemas.microsoft.com/office/drawing/2014/main" id="{00000000-0008-0000-0B00-00006D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814" name="Shape 2">
          <a:extLst>
            <a:ext uri="{FF2B5EF4-FFF2-40B4-BE49-F238E27FC236}">
              <a16:creationId xmlns:a16="http://schemas.microsoft.com/office/drawing/2014/main" id="{00000000-0008-0000-0B00-00006E22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8815" name="Shape 7243">
            <a:extLst>
              <a:ext uri="{FF2B5EF4-FFF2-40B4-BE49-F238E27FC236}">
                <a16:creationId xmlns:a16="http://schemas.microsoft.com/office/drawing/2014/main" id="{00000000-0008-0000-0B00-00006F2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816" name="Shape 6">
              <a:extLst>
                <a:ext uri="{FF2B5EF4-FFF2-40B4-BE49-F238E27FC236}">
                  <a16:creationId xmlns:a16="http://schemas.microsoft.com/office/drawing/2014/main" id="{00000000-0008-0000-0B00-000070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817" name="Shape 7244">
              <a:extLst>
                <a:ext uri="{FF2B5EF4-FFF2-40B4-BE49-F238E27FC236}">
                  <a16:creationId xmlns:a16="http://schemas.microsoft.com/office/drawing/2014/main" id="{00000000-0008-0000-0B00-0000712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818" name="Shape 7245">
                <a:extLst>
                  <a:ext uri="{FF2B5EF4-FFF2-40B4-BE49-F238E27FC236}">
                    <a16:creationId xmlns:a16="http://schemas.microsoft.com/office/drawing/2014/main" id="{00000000-0008-0000-0B00-000072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819" name="Shape 7246">
                <a:extLst>
                  <a:ext uri="{FF2B5EF4-FFF2-40B4-BE49-F238E27FC236}">
                    <a16:creationId xmlns:a16="http://schemas.microsoft.com/office/drawing/2014/main" id="{00000000-0008-0000-0B00-0000732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820" name="Shape 7247">
                  <a:extLst>
                    <a:ext uri="{FF2B5EF4-FFF2-40B4-BE49-F238E27FC236}">
                      <a16:creationId xmlns:a16="http://schemas.microsoft.com/office/drawing/2014/main" id="{00000000-0008-0000-0B00-000074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821" name="Shape 7248">
                  <a:extLst>
                    <a:ext uri="{FF2B5EF4-FFF2-40B4-BE49-F238E27FC236}">
                      <a16:creationId xmlns:a16="http://schemas.microsoft.com/office/drawing/2014/main" id="{00000000-0008-0000-0B00-000075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22" name="Shape 7249">
                  <a:extLst>
                    <a:ext uri="{FF2B5EF4-FFF2-40B4-BE49-F238E27FC236}">
                      <a16:creationId xmlns:a16="http://schemas.microsoft.com/office/drawing/2014/main" id="{00000000-0008-0000-0B00-000076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23" name="Shape 7250">
                  <a:extLst>
                    <a:ext uri="{FF2B5EF4-FFF2-40B4-BE49-F238E27FC236}">
                      <a16:creationId xmlns:a16="http://schemas.microsoft.com/office/drawing/2014/main" id="{00000000-0008-0000-0B00-000077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24" name="Shape 7251">
                  <a:extLst>
                    <a:ext uri="{FF2B5EF4-FFF2-40B4-BE49-F238E27FC236}">
                      <a16:creationId xmlns:a16="http://schemas.microsoft.com/office/drawing/2014/main" id="{00000000-0008-0000-0B00-000078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25" name="Shape 7252">
                  <a:extLst>
                    <a:ext uri="{FF2B5EF4-FFF2-40B4-BE49-F238E27FC236}">
                      <a16:creationId xmlns:a16="http://schemas.microsoft.com/office/drawing/2014/main" id="{00000000-0008-0000-0B00-000079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26" name="Shape 7253">
                  <a:extLst>
                    <a:ext uri="{FF2B5EF4-FFF2-40B4-BE49-F238E27FC236}">
                      <a16:creationId xmlns:a16="http://schemas.microsoft.com/office/drawing/2014/main" id="{00000000-0008-0000-0B00-00007A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827" name="Shape 2">
          <a:extLst>
            <a:ext uri="{FF2B5EF4-FFF2-40B4-BE49-F238E27FC236}">
              <a16:creationId xmlns:a16="http://schemas.microsoft.com/office/drawing/2014/main" id="{00000000-0008-0000-0B00-00007B22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8828" name="Shape 7254">
            <a:extLst>
              <a:ext uri="{FF2B5EF4-FFF2-40B4-BE49-F238E27FC236}">
                <a16:creationId xmlns:a16="http://schemas.microsoft.com/office/drawing/2014/main" id="{00000000-0008-0000-0B00-00007C2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829" name="Shape 6">
              <a:extLst>
                <a:ext uri="{FF2B5EF4-FFF2-40B4-BE49-F238E27FC236}">
                  <a16:creationId xmlns:a16="http://schemas.microsoft.com/office/drawing/2014/main" id="{00000000-0008-0000-0B00-00007D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830" name="Shape 7255">
              <a:extLst>
                <a:ext uri="{FF2B5EF4-FFF2-40B4-BE49-F238E27FC236}">
                  <a16:creationId xmlns:a16="http://schemas.microsoft.com/office/drawing/2014/main" id="{00000000-0008-0000-0B00-00007E2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831" name="Shape 7256">
                <a:extLst>
                  <a:ext uri="{FF2B5EF4-FFF2-40B4-BE49-F238E27FC236}">
                    <a16:creationId xmlns:a16="http://schemas.microsoft.com/office/drawing/2014/main" id="{00000000-0008-0000-0B00-00007F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832" name="Shape 7257">
                <a:extLst>
                  <a:ext uri="{FF2B5EF4-FFF2-40B4-BE49-F238E27FC236}">
                    <a16:creationId xmlns:a16="http://schemas.microsoft.com/office/drawing/2014/main" id="{00000000-0008-0000-0B00-0000802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833" name="Shape 7258">
                  <a:extLst>
                    <a:ext uri="{FF2B5EF4-FFF2-40B4-BE49-F238E27FC236}">
                      <a16:creationId xmlns:a16="http://schemas.microsoft.com/office/drawing/2014/main" id="{00000000-0008-0000-0B00-000081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834" name="Shape 7259">
                  <a:extLst>
                    <a:ext uri="{FF2B5EF4-FFF2-40B4-BE49-F238E27FC236}">
                      <a16:creationId xmlns:a16="http://schemas.microsoft.com/office/drawing/2014/main" id="{00000000-0008-0000-0B00-000082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35" name="Shape 7260">
                  <a:extLst>
                    <a:ext uri="{FF2B5EF4-FFF2-40B4-BE49-F238E27FC236}">
                      <a16:creationId xmlns:a16="http://schemas.microsoft.com/office/drawing/2014/main" id="{00000000-0008-0000-0B00-000083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36" name="Shape 7261">
                  <a:extLst>
                    <a:ext uri="{FF2B5EF4-FFF2-40B4-BE49-F238E27FC236}">
                      <a16:creationId xmlns:a16="http://schemas.microsoft.com/office/drawing/2014/main" id="{00000000-0008-0000-0B00-000084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37" name="Shape 7262">
                  <a:extLst>
                    <a:ext uri="{FF2B5EF4-FFF2-40B4-BE49-F238E27FC236}">
                      <a16:creationId xmlns:a16="http://schemas.microsoft.com/office/drawing/2014/main" id="{00000000-0008-0000-0B00-000085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38" name="Shape 7263">
                  <a:extLst>
                    <a:ext uri="{FF2B5EF4-FFF2-40B4-BE49-F238E27FC236}">
                      <a16:creationId xmlns:a16="http://schemas.microsoft.com/office/drawing/2014/main" id="{00000000-0008-0000-0B00-000086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39" name="Shape 7264">
                  <a:extLst>
                    <a:ext uri="{FF2B5EF4-FFF2-40B4-BE49-F238E27FC236}">
                      <a16:creationId xmlns:a16="http://schemas.microsoft.com/office/drawing/2014/main" id="{00000000-0008-0000-0B00-000087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840" name="Shape 2">
          <a:extLst>
            <a:ext uri="{FF2B5EF4-FFF2-40B4-BE49-F238E27FC236}">
              <a16:creationId xmlns:a16="http://schemas.microsoft.com/office/drawing/2014/main" id="{00000000-0008-0000-0B00-00008822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8841" name="Shape 7265">
            <a:extLst>
              <a:ext uri="{FF2B5EF4-FFF2-40B4-BE49-F238E27FC236}">
                <a16:creationId xmlns:a16="http://schemas.microsoft.com/office/drawing/2014/main" id="{00000000-0008-0000-0B00-0000892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842" name="Shape 6">
              <a:extLst>
                <a:ext uri="{FF2B5EF4-FFF2-40B4-BE49-F238E27FC236}">
                  <a16:creationId xmlns:a16="http://schemas.microsoft.com/office/drawing/2014/main" id="{00000000-0008-0000-0B00-00008A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843" name="Shape 7266">
              <a:extLst>
                <a:ext uri="{FF2B5EF4-FFF2-40B4-BE49-F238E27FC236}">
                  <a16:creationId xmlns:a16="http://schemas.microsoft.com/office/drawing/2014/main" id="{00000000-0008-0000-0B00-00008B2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844" name="Shape 7267">
                <a:extLst>
                  <a:ext uri="{FF2B5EF4-FFF2-40B4-BE49-F238E27FC236}">
                    <a16:creationId xmlns:a16="http://schemas.microsoft.com/office/drawing/2014/main" id="{00000000-0008-0000-0B00-00008C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845" name="Shape 7268">
                <a:extLst>
                  <a:ext uri="{FF2B5EF4-FFF2-40B4-BE49-F238E27FC236}">
                    <a16:creationId xmlns:a16="http://schemas.microsoft.com/office/drawing/2014/main" id="{00000000-0008-0000-0B00-00008D2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846" name="Shape 7269">
                  <a:extLst>
                    <a:ext uri="{FF2B5EF4-FFF2-40B4-BE49-F238E27FC236}">
                      <a16:creationId xmlns:a16="http://schemas.microsoft.com/office/drawing/2014/main" id="{00000000-0008-0000-0B00-00008E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847" name="Shape 7270">
                  <a:extLst>
                    <a:ext uri="{FF2B5EF4-FFF2-40B4-BE49-F238E27FC236}">
                      <a16:creationId xmlns:a16="http://schemas.microsoft.com/office/drawing/2014/main" id="{00000000-0008-0000-0B00-00008F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48" name="Shape 7271">
                  <a:extLst>
                    <a:ext uri="{FF2B5EF4-FFF2-40B4-BE49-F238E27FC236}">
                      <a16:creationId xmlns:a16="http://schemas.microsoft.com/office/drawing/2014/main" id="{00000000-0008-0000-0B00-000090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49" name="Shape 7272">
                  <a:extLst>
                    <a:ext uri="{FF2B5EF4-FFF2-40B4-BE49-F238E27FC236}">
                      <a16:creationId xmlns:a16="http://schemas.microsoft.com/office/drawing/2014/main" id="{00000000-0008-0000-0B00-000091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50" name="Shape 7273">
                  <a:extLst>
                    <a:ext uri="{FF2B5EF4-FFF2-40B4-BE49-F238E27FC236}">
                      <a16:creationId xmlns:a16="http://schemas.microsoft.com/office/drawing/2014/main" id="{00000000-0008-0000-0B00-000092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51" name="Shape 7274">
                  <a:extLst>
                    <a:ext uri="{FF2B5EF4-FFF2-40B4-BE49-F238E27FC236}">
                      <a16:creationId xmlns:a16="http://schemas.microsoft.com/office/drawing/2014/main" id="{00000000-0008-0000-0B00-000093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52" name="Shape 7275">
                  <a:extLst>
                    <a:ext uri="{FF2B5EF4-FFF2-40B4-BE49-F238E27FC236}">
                      <a16:creationId xmlns:a16="http://schemas.microsoft.com/office/drawing/2014/main" id="{00000000-0008-0000-0B00-000094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853" name="Shape 2">
          <a:extLst>
            <a:ext uri="{FF2B5EF4-FFF2-40B4-BE49-F238E27FC236}">
              <a16:creationId xmlns:a16="http://schemas.microsoft.com/office/drawing/2014/main" id="{00000000-0008-0000-0B00-00009522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8854" name="Shape 7276">
            <a:extLst>
              <a:ext uri="{FF2B5EF4-FFF2-40B4-BE49-F238E27FC236}">
                <a16:creationId xmlns:a16="http://schemas.microsoft.com/office/drawing/2014/main" id="{00000000-0008-0000-0B00-0000962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855" name="Shape 6">
              <a:extLst>
                <a:ext uri="{FF2B5EF4-FFF2-40B4-BE49-F238E27FC236}">
                  <a16:creationId xmlns:a16="http://schemas.microsoft.com/office/drawing/2014/main" id="{00000000-0008-0000-0B00-000097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856" name="Shape 7277">
              <a:extLst>
                <a:ext uri="{FF2B5EF4-FFF2-40B4-BE49-F238E27FC236}">
                  <a16:creationId xmlns:a16="http://schemas.microsoft.com/office/drawing/2014/main" id="{00000000-0008-0000-0B00-0000982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857" name="Shape 7278">
                <a:extLst>
                  <a:ext uri="{FF2B5EF4-FFF2-40B4-BE49-F238E27FC236}">
                    <a16:creationId xmlns:a16="http://schemas.microsoft.com/office/drawing/2014/main" id="{00000000-0008-0000-0B00-000099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858" name="Shape 7279">
                <a:extLst>
                  <a:ext uri="{FF2B5EF4-FFF2-40B4-BE49-F238E27FC236}">
                    <a16:creationId xmlns:a16="http://schemas.microsoft.com/office/drawing/2014/main" id="{00000000-0008-0000-0B00-00009A2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859" name="Shape 7280">
                  <a:extLst>
                    <a:ext uri="{FF2B5EF4-FFF2-40B4-BE49-F238E27FC236}">
                      <a16:creationId xmlns:a16="http://schemas.microsoft.com/office/drawing/2014/main" id="{00000000-0008-0000-0B00-00009B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860" name="Shape 7281">
                  <a:extLst>
                    <a:ext uri="{FF2B5EF4-FFF2-40B4-BE49-F238E27FC236}">
                      <a16:creationId xmlns:a16="http://schemas.microsoft.com/office/drawing/2014/main" id="{00000000-0008-0000-0B00-00009C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61" name="Shape 7282">
                  <a:extLst>
                    <a:ext uri="{FF2B5EF4-FFF2-40B4-BE49-F238E27FC236}">
                      <a16:creationId xmlns:a16="http://schemas.microsoft.com/office/drawing/2014/main" id="{00000000-0008-0000-0B00-00009D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62" name="Shape 7283">
                  <a:extLst>
                    <a:ext uri="{FF2B5EF4-FFF2-40B4-BE49-F238E27FC236}">
                      <a16:creationId xmlns:a16="http://schemas.microsoft.com/office/drawing/2014/main" id="{00000000-0008-0000-0B00-00009E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63" name="Shape 7284">
                  <a:extLst>
                    <a:ext uri="{FF2B5EF4-FFF2-40B4-BE49-F238E27FC236}">
                      <a16:creationId xmlns:a16="http://schemas.microsoft.com/office/drawing/2014/main" id="{00000000-0008-0000-0B00-00009F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64" name="Shape 7285">
                  <a:extLst>
                    <a:ext uri="{FF2B5EF4-FFF2-40B4-BE49-F238E27FC236}">
                      <a16:creationId xmlns:a16="http://schemas.microsoft.com/office/drawing/2014/main" id="{00000000-0008-0000-0B00-0000A0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65" name="Shape 7286">
                  <a:extLst>
                    <a:ext uri="{FF2B5EF4-FFF2-40B4-BE49-F238E27FC236}">
                      <a16:creationId xmlns:a16="http://schemas.microsoft.com/office/drawing/2014/main" id="{00000000-0008-0000-0B00-0000A1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866" name="Shape 2">
          <a:extLst>
            <a:ext uri="{FF2B5EF4-FFF2-40B4-BE49-F238E27FC236}">
              <a16:creationId xmlns:a16="http://schemas.microsoft.com/office/drawing/2014/main" id="{00000000-0008-0000-0B00-0000A222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8867" name="Shape 7287">
            <a:extLst>
              <a:ext uri="{FF2B5EF4-FFF2-40B4-BE49-F238E27FC236}">
                <a16:creationId xmlns:a16="http://schemas.microsoft.com/office/drawing/2014/main" id="{00000000-0008-0000-0B00-0000A32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868" name="Shape 6">
              <a:extLst>
                <a:ext uri="{FF2B5EF4-FFF2-40B4-BE49-F238E27FC236}">
                  <a16:creationId xmlns:a16="http://schemas.microsoft.com/office/drawing/2014/main" id="{00000000-0008-0000-0B00-0000A4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869" name="Shape 7288">
              <a:extLst>
                <a:ext uri="{FF2B5EF4-FFF2-40B4-BE49-F238E27FC236}">
                  <a16:creationId xmlns:a16="http://schemas.microsoft.com/office/drawing/2014/main" id="{00000000-0008-0000-0B00-0000A52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870" name="Shape 7289">
                <a:extLst>
                  <a:ext uri="{FF2B5EF4-FFF2-40B4-BE49-F238E27FC236}">
                    <a16:creationId xmlns:a16="http://schemas.microsoft.com/office/drawing/2014/main" id="{00000000-0008-0000-0B00-0000A6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871" name="Shape 7290">
                <a:extLst>
                  <a:ext uri="{FF2B5EF4-FFF2-40B4-BE49-F238E27FC236}">
                    <a16:creationId xmlns:a16="http://schemas.microsoft.com/office/drawing/2014/main" id="{00000000-0008-0000-0B00-0000A72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872" name="Shape 7291">
                  <a:extLst>
                    <a:ext uri="{FF2B5EF4-FFF2-40B4-BE49-F238E27FC236}">
                      <a16:creationId xmlns:a16="http://schemas.microsoft.com/office/drawing/2014/main" id="{00000000-0008-0000-0B00-0000A8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873" name="Shape 7292">
                  <a:extLst>
                    <a:ext uri="{FF2B5EF4-FFF2-40B4-BE49-F238E27FC236}">
                      <a16:creationId xmlns:a16="http://schemas.microsoft.com/office/drawing/2014/main" id="{00000000-0008-0000-0B00-0000A9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74" name="Shape 7293">
                  <a:extLst>
                    <a:ext uri="{FF2B5EF4-FFF2-40B4-BE49-F238E27FC236}">
                      <a16:creationId xmlns:a16="http://schemas.microsoft.com/office/drawing/2014/main" id="{00000000-0008-0000-0B00-0000AA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75" name="Shape 7294">
                  <a:extLst>
                    <a:ext uri="{FF2B5EF4-FFF2-40B4-BE49-F238E27FC236}">
                      <a16:creationId xmlns:a16="http://schemas.microsoft.com/office/drawing/2014/main" id="{00000000-0008-0000-0B00-0000AB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76" name="Shape 7295">
                  <a:extLst>
                    <a:ext uri="{FF2B5EF4-FFF2-40B4-BE49-F238E27FC236}">
                      <a16:creationId xmlns:a16="http://schemas.microsoft.com/office/drawing/2014/main" id="{00000000-0008-0000-0B00-0000AC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77" name="Shape 7296">
                  <a:extLst>
                    <a:ext uri="{FF2B5EF4-FFF2-40B4-BE49-F238E27FC236}">
                      <a16:creationId xmlns:a16="http://schemas.microsoft.com/office/drawing/2014/main" id="{00000000-0008-0000-0B00-0000AD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78" name="Shape 7297">
                  <a:extLst>
                    <a:ext uri="{FF2B5EF4-FFF2-40B4-BE49-F238E27FC236}">
                      <a16:creationId xmlns:a16="http://schemas.microsoft.com/office/drawing/2014/main" id="{00000000-0008-0000-0B00-0000AE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879" name="Shape 2">
          <a:extLst>
            <a:ext uri="{FF2B5EF4-FFF2-40B4-BE49-F238E27FC236}">
              <a16:creationId xmlns:a16="http://schemas.microsoft.com/office/drawing/2014/main" id="{00000000-0008-0000-0B00-0000AF22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8880" name="Shape 7298">
            <a:extLst>
              <a:ext uri="{FF2B5EF4-FFF2-40B4-BE49-F238E27FC236}">
                <a16:creationId xmlns:a16="http://schemas.microsoft.com/office/drawing/2014/main" id="{00000000-0008-0000-0B00-0000B02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881" name="Shape 6">
              <a:extLst>
                <a:ext uri="{FF2B5EF4-FFF2-40B4-BE49-F238E27FC236}">
                  <a16:creationId xmlns:a16="http://schemas.microsoft.com/office/drawing/2014/main" id="{00000000-0008-0000-0B00-0000B1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882" name="Shape 7299">
              <a:extLst>
                <a:ext uri="{FF2B5EF4-FFF2-40B4-BE49-F238E27FC236}">
                  <a16:creationId xmlns:a16="http://schemas.microsoft.com/office/drawing/2014/main" id="{00000000-0008-0000-0B00-0000B22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883" name="Shape 7300">
                <a:extLst>
                  <a:ext uri="{FF2B5EF4-FFF2-40B4-BE49-F238E27FC236}">
                    <a16:creationId xmlns:a16="http://schemas.microsoft.com/office/drawing/2014/main" id="{00000000-0008-0000-0B00-0000B3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884" name="Shape 7301">
                <a:extLst>
                  <a:ext uri="{FF2B5EF4-FFF2-40B4-BE49-F238E27FC236}">
                    <a16:creationId xmlns:a16="http://schemas.microsoft.com/office/drawing/2014/main" id="{00000000-0008-0000-0B00-0000B42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885" name="Shape 7302">
                  <a:extLst>
                    <a:ext uri="{FF2B5EF4-FFF2-40B4-BE49-F238E27FC236}">
                      <a16:creationId xmlns:a16="http://schemas.microsoft.com/office/drawing/2014/main" id="{00000000-0008-0000-0B00-0000B5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886" name="Shape 7303">
                  <a:extLst>
                    <a:ext uri="{FF2B5EF4-FFF2-40B4-BE49-F238E27FC236}">
                      <a16:creationId xmlns:a16="http://schemas.microsoft.com/office/drawing/2014/main" id="{00000000-0008-0000-0B00-0000B6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87" name="Shape 7304">
                  <a:extLst>
                    <a:ext uri="{FF2B5EF4-FFF2-40B4-BE49-F238E27FC236}">
                      <a16:creationId xmlns:a16="http://schemas.microsoft.com/office/drawing/2014/main" id="{00000000-0008-0000-0B00-0000B7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88" name="Shape 7305">
                  <a:extLst>
                    <a:ext uri="{FF2B5EF4-FFF2-40B4-BE49-F238E27FC236}">
                      <a16:creationId xmlns:a16="http://schemas.microsoft.com/office/drawing/2014/main" id="{00000000-0008-0000-0B00-0000B8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89" name="Shape 7306">
                  <a:extLst>
                    <a:ext uri="{FF2B5EF4-FFF2-40B4-BE49-F238E27FC236}">
                      <a16:creationId xmlns:a16="http://schemas.microsoft.com/office/drawing/2014/main" id="{00000000-0008-0000-0B00-0000B9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90" name="Shape 7307">
                  <a:extLst>
                    <a:ext uri="{FF2B5EF4-FFF2-40B4-BE49-F238E27FC236}">
                      <a16:creationId xmlns:a16="http://schemas.microsoft.com/office/drawing/2014/main" id="{00000000-0008-0000-0B00-0000BA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91" name="Shape 7308">
                  <a:extLst>
                    <a:ext uri="{FF2B5EF4-FFF2-40B4-BE49-F238E27FC236}">
                      <a16:creationId xmlns:a16="http://schemas.microsoft.com/office/drawing/2014/main" id="{00000000-0008-0000-0B00-0000BB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892" name="Shape 2">
          <a:extLst>
            <a:ext uri="{FF2B5EF4-FFF2-40B4-BE49-F238E27FC236}">
              <a16:creationId xmlns:a16="http://schemas.microsoft.com/office/drawing/2014/main" id="{00000000-0008-0000-0B00-0000BC22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8893" name="Shape 7309">
            <a:extLst>
              <a:ext uri="{FF2B5EF4-FFF2-40B4-BE49-F238E27FC236}">
                <a16:creationId xmlns:a16="http://schemas.microsoft.com/office/drawing/2014/main" id="{00000000-0008-0000-0B00-0000BD2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894" name="Shape 6">
              <a:extLst>
                <a:ext uri="{FF2B5EF4-FFF2-40B4-BE49-F238E27FC236}">
                  <a16:creationId xmlns:a16="http://schemas.microsoft.com/office/drawing/2014/main" id="{00000000-0008-0000-0B00-0000BE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895" name="Shape 7310">
              <a:extLst>
                <a:ext uri="{FF2B5EF4-FFF2-40B4-BE49-F238E27FC236}">
                  <a16:creationId xmlns:a16="http://schemas.microsoft.com/office/drawing/2014/main" id="{00000000-0008-0000-0B00-0000BF2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896" name="Shape 7311">
                <a:extLst>
                  <a:ext uri="{FF2B5EF4-FFF2-40B4-BE49-F238E27FC236}">
                    <a16:creationId xmlns:a16="http://schemas.microsoft.com/office/drawing/2014/main" id="{00000000-0008-0000-0B00-0000C0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897" name="Shape 7312">
                <a:extLst>
                  <a:ext uri="{FF2B5EF4-FFF2-40B4-BE49-F238E27FC236}">
                    <a16:creationId xmlns:a16="http://schemas.microsoft.com/office/drawing/2014/main" id="{00000000-0008-0000-0B00-0000C12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898" name="Shape 7313">
                  <a:extLst>
                    <a:ext uri="{FF2B5EF4-FFF2-40B4-BE49-F238E27FC236}">
                      <a16:creationId xmlns:a16="http://schemas.microsoft.com/office/drawing/2014/main" id="{00000000-0008-0000-0B00-0000C2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899" name="Shape 7314">
                  <a:extLst>
                    <a:ext uri="{FF2B5EF4-FFF2-40B4-BE49-F238E27FC236}">
                      <a16:creationId xmlns:a16="http://schemas.microsoft.com/office/drawing/2014/main" id="{00000000-0008-0000-0B00-0000C3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00" name="Shape 7315">
                  <a:extLst>
                    <a:ext uri="{FF2B5EF4-FFF2-40B4-BE49-F238E27FC236}">
                      <a16:creationId xmlns:a16="http://schemas.microsoft.com/office/drawing/2014/main" id="{00000000-0008-0000-0B00-0000C4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01" name="Shape 7316">
                  <a:extLst>
                    <a:ext uri="{FF2B5EF4-FFF2-40B4-BE49-F238E27FC236}">
                      <a16:creationId xmlns:a16="http://schemas.microsoft.com/office/drawing/2014/main" id="{00000000-0008-0000-0B00-0000C5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02" name="Shape 7317">
                  <a:extLst>
                    <a:ext uri="{FF2B5EF4-FFF2-40B4-BE49-F238E27FC236}">
                      <a16:creationId xmlns:a16="http://schemas.microsoft.com/office/drawing/2014/main" id="{00000000-0008-0000-0B00-0000C6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03" name="Shape 7318">
                  <a:extLst>
                    <a:ext uri="{FF2B5EF4-FFF2-40B4-BE49-F238E27FC236}">
                      <a16:creationId xmlns:a16="http://schemas.microsoft.com/office/drawing/2014/main" id="{00000000-0008-0000-0B00-0000C7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04" name="Shape 7319">
                  <a:extLst>
                    <a:ext uri="{FF2B5EF4-FFF2-40B4-BE49-F238E27FC236}">
                      <a16:creationId xmlns:a16="http://schemas.microsoft.com/office/drawing/2014/main" id="{00000000-0008-0000-0B00-0000C8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905" name="Shape 2">
          <a:extLst>
            <a:ext uri="{FF2B5EF4-FFF2-40B4-BE49-F238E27FC236}">
              <a16:creationId xmlns:a16="http://schemas.microsoft.com/office/drawing/2014/main" id="{00000000-0008-0000-0B00-0000C922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8906" name="Shape 7320">
            <a:extLst>
              <a:ext uri="{FF2B5EF4-FFF2-40B4-BE49-F238E27FC236}">
                <a16:creationId xmlns:a16="http://schemas.microsoft.com/office/drawing/2014/main" id="{00000000-0008-0000-0B00-0000CA2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907" name="Shape 6">
              <a:extLst>
                <a:ext uri="{FF2B5EF4-FFF2-40B4-BE49-F238E27FC236}">
                  <a16:creationId xmlns:a16="http://schemas.microsoft.com/office/drawing/2014/main" id="{00000000-0008-0000-0B00-0000CB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908" name="Shape 7321">
              <a:extLst>
                <a:ext uri="{FF2B5EF4-FFF2-40B4-BE49-F238E27FC236}">
                  <a16:creationId xmlns:a16="http://schemas.microsoft.com/office/drawing/2014/main" id="{00000000-0008-0000-0B00-0000CC2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909" name="Shape 7322">
                <a:extLst>
                  <a:ext uri="{FF2B5EF4-FFF2-40B4-BE49-F238E27FC236}">
                    <a16:creationId xmlns:a16="http://schemas.microsoft.com/office/drawing/2014/main" id="{00000000-0008-0000-0B00-0000CD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910" name="Shape 7323">
                <a:extLst>
                  <a:ext uri="{FF2B5EF4-FFF2-40B4-BE49-F238E27FC236}">
                    <a16:creationId xmlns:a16="http://schemas.microsoft.com/office/drawing/2014/main" id="{00000000-0008-0000-0B00-0000CE2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911" name="Shape 7324">
                  <a:extLst>
                    <a:ext uri="{FF2B5EF4-FFF2-40B4-BE49-F238E27FC236}">
                      <a16:creationId xmlns:a16="http://schemas.microsoft.com/office/drawing/2014/main" id="{00000000-0008-0000-0B00-0000CF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912" name="Shape 7325">
                  <a:extLst>
                    <a:ext uri="{FF2B5EF4-FFF2-40B4-BE49-F238E27FC236}">
                      <a16:creationId xmlns:a16="http://schemas.microsoft.com/office/drawing/2014/main" id="{00000000-0008-0000-0B00-0000D0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13" name="Shape 7326">
                  <a:extLst>
                    <a:ext uri="{FF2B5EF4-FFF2-40B4-BE49-F238E27FC236}">
                      <a16:creationId xmlns:a16="http://schemas.microsoft.com/office/drawing/2014/main" id="{00000000-0008-0000-0B00-0000D1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14" name="Shape 7327">
                  <a:extLst>
                    <a:ext uri="{FF2B5EF4-FFF2-40B4-BE49-F238E27FC236}">
                      <a16:creationId xmlns:a16="http://schemas.microsoft.com/office/drawing/2014/main" id="{00000000-0008-0000-0B00-0000D2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15" name="Shape 7328">
                  <a:extLst>
                    <a:ext uri="{FF2B5EF4-FFF2-40B4-BE49-F238E27FC236}">
                      <a16:creationId xmlns:a16="http://schemas.microsoft.com/office/drawing/2014/main" id="{00000000-0008-0000-0B00-0000D3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16" name="Shape 7329">
                  <a:extLst>
                    <a:ext uri="{FF2B5EF4-FFF2-40B4-BE49-F238E27FC236}">
                      <a16:creationId xmlns:a16="http://schemas.microsoft.com/office/drawing/2014/main" id="{00000000-0008-0000-0B00-0000D4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17" name="Shape 7330">
                  <a:extLst>
                    <a:ext uri="{FF2B5EF4-FFF2-40B4-BE49-F238E27FC236}">
                      <a16:creationId xmlns:a16="http://schemas.microsoft.com/office/drawing/2014/main" id="{00000000-0008-0000-0B00-0000D5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918" name="Shape 2">
          <a:extLst>
            <a:ext uri="{FF2B5EF4-FFF2-40B4-BE49-F238E27FC236}">
              <a16:creationId xmlns:a16="http://schemas.microsoft.com/office/drawing/2014/main" id="{00000000-0008-0000-0B00-0000D622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8919" name="Shape 7331">
            <a:extLst>
              <a:ext uri="{FF2B5EF4-FFF2-40B4-BE49-F238E27FC236}">
                <a16:creationId xmlns:a16="http://schemas.microsoft.com/office/drawing/2014/main" id="{00000000-0008-0000-0B00-0000D72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920" name="Shape 6">
              <a:extLst>
                <a:ext uri="{FF2B5EF4-FFF2-40B4-BE49-F238E27FC236}">
                  <a16:creationId xmlns:a16="http://schemas.microsoft.com/office/drawing/2014/main" id="{00000000-0008-0000-0B00-0000D8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921" name="Shape 7332">
              <a:extLst>
                <a:ext uri="{FF2B5EF4-FFF2-40B4-BE49-F238E27FC236}">
                  <a16:creationId xmlns:a16="http://schemas.microsoft.com/office/drawing/2014/main" id="{00000000-0008-0000-0B00-0000D92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922" name="Shape 7333">
                <a:extLst>
                  <a:ext uri="{FF2B5EF4-FFF2-40B4-BE49-F238E27FC236}">
                    <a16:creationId xmlns:a16="http://schemas.microsoft.com/office/drawing/2014/main" id="{00000000-0008-0000-0B00-0000DA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923" name="Shape 7334">
                <a:extLst>
                  <a:ext uri="{FF2B5EF4-FFF2-40B4-BE49-F238E27FC236}">
                    <a16:creationId xmlns:a16="http://schemas.microsoft.com/office/drawing/2014/main" id="{00000000-0008-0000-0B00-0000DB2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924" name="Shape 7335">
                  <a:extLst>
                    <a:ext uri="{FF2B5EF4-FFF2-40B4-BE49-F238E27FC236}">
                      <a16:creationId xmlns:a16="http://schemas.microsoft.com/office/drawing/2014/main" id="{00000000-0008-0000-0B00-0000DC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925" name="Shape 7336">
                  <a:extLst>
                    <a:ext uri="{FF2B5EF4-FFF2-40B4-BE49-F238E27FC236}">
                      <a16:creationId xmlns:a16="http://schemas.microsoft.com/office/drawing/2014/main" id="{00000000-0008-0000-0B00-0000DD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26" name="Shape 7337">
                  <a:extLst>
                    <a:ext uri="{FF2B5EF4-FFF2-40B4-BE49-F238E27FC236}">
                      <a16:creationId xmlns:a16="http://schemas.microsoft.com/office/drawing/2014/main" id="{00000000-0008-0000-0B00-0000DE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27" name="Shape 7338">
                  <a:extLst>
                    <a:ext uri="{FF2B5EF4-FFF2-40B4-BE49-F238E27FC236}">
                      <a16:creationId xmlns:a16="http://schemas.microsoft.com/office/drawing/2014/main" id="{00000000-0008-0000-0B00-0000DF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28" name="Shape 7339">
                  <a:extLst>
                    <a:ext uri="{FF2B5EF4-FFF2-40B4-BE49-F238E27FC236}">
                      <a16:creationId xmlns:a16="http://schemas.microsoft.com/office/drawing/2014/main" id="{00000000-0008-0000-0B00-0000E0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29" name="Shape 7340">
                  <a:extLst>
                    <a:ext uri="{FF2B5EF4-FFF2-40B4-BE49-F238E27FC236}">
                      <a16:creationId xmlns:a16="http://schemas.microsoft.com/office/drawing/2014/main" id="{00000000-0008-0000-0B00-0000E1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30" name="Shape 7341">
                  <a:extLst>
                    <a:ext uri="{FF2B5EF4-FFF2-40B4-BE49-F238E27FC236}">
                      <a16:creationId xmlns:a16="http://schemas.microsoft.com/office/drawing/2014/main" id="{00000000-0008-0000-0B00-0000E2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931" name="Shape 2">
          <a:extLst>
            <a:ext uri="{FF2B5EF4-FFF2-40B4-BE49-F238E27FC236}">
              <a16:creationId xmlns:a16="http://schemas.microsoft.com/office/drawing/2014/main" id="{00000000-0008-0000-0B00-0000E322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8932" name="Shape 7342">
            <a:extLst>
              <a:ext uri="{FF2B5EF4-FFF2-40B4-BE49-F238E27FC236}">
                <a16:creationId xmlns:a16="http://schemas.microsoft.com/office/drawing/2014/main" id="{00000000-0008-0000-0B00-0000E42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933" name="Shape 6">
              <a:extLst>
                <a:ext uri="{FF2B5EF4-FFF2-40B4-BE49-F238E27FC236}">
                  <a16:creationId xmlns:a16="http://schemas.microsoft.com/office/drawing/2014/main" id="{00000000-0008-0000-0B00-0000E5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934" name="Shape 7343">
              <a:extLst>
                <a:ext uri="{FF2B5EF4-FFF2-40B4-BE49-F238E27FC236}">
                  <a16:creationId xmlns:a16="http://schemas.microsoft.com/office/drawing/2014/main" id="{00000000-0008-0000-0B00-0000E62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935" name="Shape 7344">
                <a:extLst>
                  <a:ext uri="{FF2B5EF4-FFF2-40B4-BE49-F238E27FC236}">
                    <a16:creationId xmlns:a16="http://schemas.microsoft.com/office/drawing/2014/main" id="{00000000-0008-0000-0B00-0000E7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936" name="Shape 7345">
                <a:extLst>
                  <a:ext uri="{FF2B5EF4-FFF2-40B4-BE49-F238E27FC236}">
                    <a16:creationId xmlns:a16="http://schemas.microsoft.com/office/drawing/2014/main" id="{00000000-0008-0000-0B00-0000E82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937" name="Shape 7346">
                  <a:extLst>
                    <a:ext uri="{FF2B5EF4-FFF2-40B4-BE49-F238E27FC236}">
                      <a16:creationId xmlns:a16="http://schemas.microsoft.com/office/drawing/2014/main" id="{00000000-0008-0000-0B00-0000E9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938" name="Shape 7347">
                  <a:extLst>
                    <a:ext uri="{FF2B5EF4-FFF2-40B4-BE49-F238E27FC236}">
                      <a16:creationId xmlns:a16="http://schemas.microsoft.com/office/drawing/2014/main" id="{00000000-0008-0000-0B00-0000EA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39" name="Shape 7348">
                  <a:extLst>
                    <a:ext uri="{FF2B5EF4-FFF2-40B4-BE49-F238E27FC236}">
                      <a16:creationId xmlns:a16="http://schemas.microsoft.com/office/drawing/2014/main" id="{00000000-0008-0000-0B00-0000EB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40" name="Shape 7349">
                  <a:extLst>
                    <a:ext uri="{FF2B5EF4-FFF2-40B4-BE49-F238E27FC236}">
                      <a16:creationId xmlns:a16="http://schemas.microsoft.com/office/drawing/2014/main" id="{00000000-0008-0000-0B00-0000EC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41" name="Shape 7350">
                  <a:extLst>
                    <a:ext uri="{FF2B5EF4-FFF2-40B4-BE49-F238E27FC236}">
                      <a16:creationId xmlns:a16="http://schemas.microsoft.com/office/drawing/2014/main" id="{00000000-0008-0000-0B00-0000ED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42" name="Shape 7351">
                  <a:extLst>
                    <a:ext uri="{FF2B5EF4-FFF2-40B4-BE49-F238E27FC236}">
                      <a16:creationId xmlns:a16="http://schemas.microsoft.com/office/drawing/2014/main" id="{00000000-0008-0000-0B00-0000EE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43" name="Shape 7352">
                  <a:extLst>
                    <a:ext uri="{FF2B5EF4-FFF2-40B4-BE49-F238E27FC236}">
                      <a16:creationId xmlns:a16="http://schemas.microsoft.com/office/drawing/2014/main" id="{00000000-0008-0000-0B00-0000EF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944" name="Shape 2">
          <a:extLst>
            <a:ext uri="{FF2B5EF4-FFF2-40B4-BE49-F238E27FC236}">
              <a16:creationId xmlns:a16="http://schemas.microsoft.com/office/drawing/2014/main" id="{00000000-0008-0000-0B00-0000F022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8945" name="Shape 7353">
            <a:extLst>
              <a:ext uri="{FF2B5EF4-FFF2-40B4-BE49-F238E27FC236}">
                <a16:creationId xmlns:a16="http://schemas.microsoft.com/office/drawing/2014/main" id="{00000000-0008-0000-0B00-0000F12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946" name="Shape 6">
              <a:extLst>
                <a:ext uri="{FF2B5EF4-FFF2-40B4-BE49-F238E27FC236}">
                  <a16:creationId xmlns:a16="http://schemas.microsoft.com/office/drawing/2014/main" id="{00000000-0008-0000-0B00-0000F2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947" name="Shape 7354">
              <a:extLst>
                <a:ext uri="{FF2B5EF4-FFF2-40B4-BE49-F238E27FC236}">
                  <a16:creationId xmlns:a16="http://schemas.microsoft.com/office/drawing/2014/main" id="{00000000-0008-0000-0B00-0000F32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948" name="Shape 7355">
                <a:extLst>
                  <a:ext uri="{FF2B5EF4-FFF2-40B4-BE49-F238E27FC236}">
                    <a16:creationId xmlns:a16="http://schemas.microsoft.com/office/drawing/2014/main" id="{00000000-0008-0000-0B00-0000F4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949" name="Shape 7356">
                <a:extLst>
                  <a:ext uri="{FF2B5EF4-FFF2-40B4-BE49-F238E27FC236}">
                    <a16:creationId xmlns:a16="http://schemas.microsoft.com/office/drawing/2014/main" id="{00000000-0008-0000-0B00-0000F52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950" name="Shape 7357">
                  <a:extLst>
                    <a:ext uri="{FF2B5EF4-FFF2-40B4-BE49-F238E27FC236}">
                      <a16:creationId xmlns:a16="http://schemas.microsoft.com/office/drawing/2014/main" id="{00000000-0008-0000-0B00-0000F6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951" name="Shape 7358">
                  <a:extLst>
                    <a:ext uri="{FF2B5EF4-FFF2-40B4-BE49-F238E27FC236}">
                      <a16:creationId xmlns:a16="http://schemas.microsoft.com/office/drawing/2014/main" id="{00000000-0008-0000-0B00-0000F7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52" name="Shape 7359">
                  <a:extLst>
                    <a:ext uri="{FF2B5EF4-FFF2-40B4-BE49-F238E27FC236}">
                      <a16:creationId xmlns:a16="http://schemas.microsoft.com/office/drawing/2014/main" id="{00000000-0008-0000-0B00-0000F8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53" name="Shape 7360">
                  <a:extLst>
                    <a:ext uri="{FF2B5EF4-FFF2-40B4-BE49-F238E27FC236}">
                      <a16:creationId xmlns:a16="http://schemas.microsoft.com/office/drawing/2014/main" id="{00000000-0008-0000-0B00-0000F9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54" name="Shape 7361">
                  <a:extLst>
                    <a:ext uri="{FF2B5EF4-FFF2-40B4-BE49-F238E27FC236}">
                      <a16:creationId xmlns:a16="http://schemas.microsoft.com/office/drawing/2014/main" id="{00000000-0008-0000-0B00-0000FA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55" name="Shape 7362">
                  <a:extLst>
                    <a:ext uri="{FF2B5EF4-FFF2-40B4-BE49-F238E27FC236}">
                      <a16:creationId xmlns:a16="http://schemas.microsoft.com/office/drawing/2014/main" id="{00000000-0008-0000-0B00-0000FB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56" name="Shape 7363">
                  <a:extLst>
                    <a:ext uri="{FF2B5EF4-FFF2-40B4-BE49-F238E27FC236}">
                      <a16:creationId xmlns:a16="http://schemas.microsoft.com/office/drawing/2014/main" id="{00000000-0008-0000-0B00-0000FC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957" name="Shape 2">
          <a:extLst>
            <a:ext uri="{FF2B5EF4-FFF2-40B4-BE49-F238E27FC236}">
              <a16:creationId xmlns:a16="http://schemas.microsoft.com/office/drawing/2014/main" id="{00000000-0008-0000-0B00-0000FD22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8958" name="Shape 7364">
            <a:extLst>
              <a:ext uri="{FF2B5EF4-FFF2-40B4-BE49-F238E27FC236}">
                <a16:creationId xmlns:a16="http://schemas.microsoft.com/office/drawing/2014/main" id="{00000000-0008-0000-0B00-0000FE2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959" name="Shape 6">
              <a:extLst>
                <a:ext uri="{FF2B5EF4-FFF2-40B4-BE49-F238E27FC236}">
                  <a16:creationId xmlns:a16="http://schemas.microsoft.com/office/drawing/2014/main" id="{00000000-0008-0000-0B00-0000FF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960" name="Shape 7365">
              <a:extLst>
                <a:ext uri="{FF2B5EF4-FFF2-40B4-BE49-F238E27FC236}">
                  <a16:creationId xmlns:a16="http://schemas.microsoft.com/office/drawing/2014/main" id="{00000000-0008-0000-0B00-0000002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961" name="Shape 7366">
                <a:extLst>
                  <a:ext uri="{FF2B5EF4-FFF2-40B4-BE49-F238E27FC236}">
                    <a16:creationId xmlns:a16="http://schemas.microsoft.com/office/drawing/2014/main" id="{00000000-0008-0000-0B00-000001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962" name="Shape 7367">
                <a:extLst>
                  <a:ext uri="{FF2B5EF4-FFF2-40B4-BE49-F238E27FC236}">
                    <a16:creationId xmlns:a16="http://schemas.microsoft.com/office/drawing/2014/main" id="{00000000-0008-0000-0B00-0000022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963" name="Shape 7368">
                  <a:extLst>
                    <a:ext uri="{FF2B5EF4-FFF2-40B4-BE49-F238E27FC236}">
                      <a16:creationId xmlns:a16="http://schemas.microsoft.com/office/drawing/2014/main" id="{00000000-0008-0000-0B00-000003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964" name="Shape 7369">
                  <a:extLst>
                    <a:ext uri="{FF2B5EF4-FFF2-40B4-BE49-F238E27FC236}">
                      <a16:creationId xmlns:a16="http://schemas.microsoft.com/office/drawing/2014/main" id="{00000000-0008-0000-0B00-000004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65" name="Shape 7370">
                  <a:extLst>
                    <a:ext uri="{FF2B5EF4-FFF2-40B4-BE49-F238E27FC236}">
                      <a16:creationId xmlns:a16="http://schemas.microsoft.com/office/drawing/2014/main" id="{00000000-0008-0000-0B00-000005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66" name="Shape 7371">
                  <a:extLst>
                    <a:ext uri="{FF2B5EF4-FFF2-40B4-BE49-F238E27FC236}">
                      <a16:creationId xmlns:a16="http://schemas.microsoft.com/office/drawing/2014/main" id="{00000000-0008-0000-0B00-000006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67" name="Shape 7372">
                  <a:extLst>
                    <a:ext uri="{FF2B5EF4-FFF2-40B4-BE49-F238E27FC236}">
                      <a16:creationId xmlns:a16="http://schemas.microsoft.com/office/drawing/2014/main" id="{00000000-0008-0000-0B00-000007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68" name="Shape 7373">
                  <a:extLst>
                    <a:ext uri="{FF2B5EF4-FFF2-40B4-BE49-F238E27FC236}">
                      <a16:creationId xmlns:a16="http://schemas.microsoft.com/office/drawing/2014/main" id="{00000000-0008-0000-0B00-000008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69" name="Shape 7374">
                  <a:extLst>
                    <a:ext uri="{FF2B5EF4-FFF2-40B4-BE49-F238E27FC236}">
                      <a16:creationId xmlns:a16="http://schemas.microsoft.com/office/drawing/2014/main" id="{00000000-0008-0000-0B00-000009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970" name="Shape 2">
          <a:extLst>
            <a:ext uri="{FF2B5EF4-FFF2-40B4-BE49-F238E27FC236}">
              <a16:creationId xmlns:a16="http://schemas.microsoft.com/office/drawing/2014/main" id="{00000000-0008-0000-0B00-00000A23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8971" name="Shape 7375">
            <a:extLst>
              <a:ext uri="{FF2B5EF4-FFF2-40B4-BE49-F238E27FC236}">
                <a16:creationId xmlns:a16="http://schemas.microsoft.com/office/drawing/2014/main" id="{00000000-0008-0000-0B00-00000B2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972" name="Shape 6">
              <a:extLst>
                <a:ext uri="{FF2B5EF4-FFF2-40B4-BE49-F238E27FC236}">
                  <a16:creationId xmlns:a16="http://schemas.microsoft.com/office/drawing/2014/main" id="{00000000-0008-0000-0B00-00000C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973" name="Shape 7376">
              <a:extLst>
                <a:ext uri="{FF2B5EF4-FFF2-40B4-BE49-F238E27FC236}">
                  <a16:creationId xmlns:a16="http://schemas.microsoft.com/office/drawing/2014/main" id="{00000000-0008-0000-0B00-00000D2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974" name="Shape 7377">
                <a:extLst>
                  <a:ext uri="{FF2B5EF4-FFF2-40B4-BE49-F238E27FC236}">
                    <a16:creationId xmlns:a16="http://schemas.microsoft.com/office/drawing/2014/main" id="{00000000-0008-0000-0B00-00000E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975" name="Shape 7378">
                <a:extLst>
                  <a:ext uri="{FF2B5EF4-FFF2-40B4-BE49-F238E27FC236}">
                    <a16:creationId xmlns:a16="http://schemas.microsoft.com/office/drawing/2014/main" id="{00000000-0008-0000-0B00-00000F2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976" name="Shape 7379">
                  <a:extLst>
                    <a:ext uri="{FF2B5EF4-FFF2-40B4-BE49-F238E27FC236}">
                      <a16:creationId xmlns:a16="http://schemas.microsoft.com/office/drawing/2014/main" id="{00000000-0008-0000-0B00-000010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977" name="Shape 7380">
                  <a:extLst>
                    <a:ext uri="{FF2B5EF4-FFF2-40B4-BE49-F238E27FC236}">
                      <a16:creationId xmlns:a16="http://schemas.microsoft.com/office/drawing/2014/main" id="{00000000-0008-0000-0B00-000011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78" name="Shape 7381">
                  <a:extLst>
                    <a:ext uri="{FF2B5EF4-FFF2-40B4-BE49-F238E27FC236}">
                      <a16:creationId xmlns:a16="http://schemas.microsoft.com/office/drawing/2014/main" id="{00000000-0008-0000-0B00-000012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79" name="Shape 7382">
                  <a:extLst>
                    <a:ext uri="{FF2B5EF4-FFF2-40B4-BE49-F238E27FC236}">
                      <a16:creationId xmlns:a16="http://schemas.microsoft.com/office/drawing/2014/main" id="{00000000-0008-0000-0B00-000013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80" name="Shape 7383">
                  <a:extLst>
                    <a:ext uri="{FF2B5EF4-FFF2-40B4-BE49-F238E27FC236}">
                      <a16:creationId xmlns:a16="http://schemas.microsoft.com/office/drawing/2014/main" id="{00000000-0008-0000-0B00-000014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81" name="Shape 7384">
                  <a:extLst>
                    <a:ext uri="{FF2B5EF4-FFF2-40B4-BE49-F238E27FC236}">
                      <a16:creationId xmlns:a16="http://schemas.microsoft.com/office/drawing/2014/main" id="{00000000-0008-0000-0B00-000015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82" name="Shape 7385">
                  <a:extLst>
                    <a:ext uri="{FF2B5EF4-FFF2-40B4-BE49-F238E27FC236}">
                      <a16:creationId xmlns:a16="http://schemas.microsoft.com/office/drawing/2014/main" id="{00000000-0008-0000-0B00-000016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983" name="Shape 2">
          <a:extLst>
            <a:ext uri="{FF2B5EF4-FFF2-40B4-BE49-F238E27FC236}">
              <a16:creationId xmlns:a16="http://schemas.microsoft.com/office/drawing/2014/main" id="{00000000-0008-0000-0B00-00001723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8984" name="Shape 7386">
            <a:extLst>
              <a:ext uri="{FF2B5EF4-FFF2-40B4-BE49-F238E27FC236}">
                <a16:creationId xmlns:a16="http://schemas.microsoft.com/office/drawing/2014/main" id="{00000000-0008-0000-0B00-0000182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985" name="Shape 6">
              <a:extLst>
                <a:ext uri="{FF2B5EF4-FFF2-40B4-BE49-F238E27FC236}">
                  <a16:creationId xmlns:a16="http://schemas.microsoft.com/office/drawing/2014/main" id="{00000000-0008-0000-0B00-000019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986" name="Shape 7387">
              <a:extLst>
                <a:ext uri="{FF2B5EF4-FFF2-40B4-BE49-F238E27FC236}">
                  <a16:creationId xmlns:a16="http://schemas.microsoft.com/office/drawing/2014/main" id="{00000000-0008-0000-0B00-00001A2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987" name="Shape 7388">
                <a:extLst>
                  <a:ext uri="{FF2B5EF4-FFF2-40B4-BE49-F238E27FC236}">
                    <a16:creationId xmlns:a16="http://schemas.microsoft.com/office/drawing/2014/main" id="{00000000-0008-0000-0B00-00001B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988" name="Shape 7389">
                <a:extLst>
                  <a:ext uri="{FF2B5EF4-FFF2-40B4-BE49-F238E27FC236}">
                    <a16:creationId xmlns:a16="http://schemas.microsoft.com/office/drawing/2014/main" id="{00000000-0008-0000-0B00-00001C2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989" name="Shape 7390">
                  <a:extLst>
                    <a:ext uri="{FF2B5EF4-FFF2-40B4-BE49-F238E27FC236}">
                      <a16:creationId xmlns:a16="http://schemas.microsoft.com/office/drawing/2014/main" id="{00000000-0008-0000-0B00-00001D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990" name="Shape 7391">
                  <a:extLst>
                    <a:ext uri="{FF2B5EF4-FFF2-40B4-BE49-F238E27FC236}">
                      <a16:creationId xmlns:a16="http://schemas.microsoft.com/office/drawing/2014/main" id="{00000000-0008-0000-0B00-00001E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91" name="Shape 7392">
                  <a:extLst>
                    <a:ext uri="{FF2B5EF4-FFF2-40B4-BE49-F238E27FC236}">
                      <a16:creationId xmlns:a16="http://schemas.microsoft.com/office/drawing/2014/main" id="{00000000-0008-0000-0B00-00001F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92" name="Shape 7393">
                  <a:extLst>
                    <a:ext uri="{FF2B5EF4-FFF2-40B4-BE49-F238E27FC236}">
                      <a16:creationId xmlns:a16="http://schemas.microsoft.com/office/drawing/2014/main" id="{00000000-0008-0000-0B00-000020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93" name="Shape 7394">
                  <a:extLst>
                    <a:ext uri="{FF2B5EF4-FFF2-40B4-BE49-F238E27FC236}">
                      <a16:creationId xmlns:a16="http://schemas.microsoft.com/office/drawing/2014/main" id="{00000000-0008-0000-0B00-000021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94" name="Shape 7395">
                  <a:extLst>
                    <a:ext uri="{FF2B5EF4-FFF2-40B4-BE49-F238E27FC236}">
                      <a16:creationId xmlns:a16="http://schemas.microsoft.com/office/drawing/2014/main" id="{00000000-0008-0000-0B00-000022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95" name="Shape 7396">
                  <a:extLst>
                    <a:ext uri="{FF2B5EF4-FFF2-40B4-BE49-F238E27FC236}">
                      <a16:creationId xmlns:a16="http://schemas.microsoft.com/office/drawing/2014/main" id="{00000000-0008-0000-0B00-000023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996" name="Shape 2">
          <a:extLst>
            <a:ext uri="{FF2B5EF4-FFF2-40B4-BE49-F238E27FC236}">
              <a16:creationId xmlns:a16="http://schemas.microsoft.com/office/drawing/2014/main" id="{00000000-0008-0000-0B00-00002423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8997" name="Shape 7397">
            <a:extLst>
              <a:ext uri="{FF2B5EF4-FFF2-40B4-BE49-F238E27FC236}">
                <a16:creationId xmlns:a16="http://schemas.microsoft.com/office/drawing/2014/main" id="{00000000-0008-0000-0B00-0000252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998" name="Shape 6">
              <a:extLst>
                <a:ext uri="{FF2B5EF4-FFF2-40B4-BE49-F238E27FC236}">
                  <a16:creationId xmlns:a16="http://schemas.microsoft.com/office/drawing/2014/main" id="{00000000-0008-0000-0B00-000026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999" name="Shape 7398">
              <a:extLst>
                <a:ext uri="{FF2B5EF4-FFF2-40B4-BE49-F238E27FC236}">
                  <a16:creationId xmlns:a16="http://schemas.microsoft.com/office/drawing/2014/main" id="{00000000-0008-0000-0B00-0000272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000" name="Shape 7399">
                <a:extLst>
                  <a:ext uri="{FF2B5EF4-FFF2-40B4-BE49-F238E27FC236}">
                    <a16:creationId xmlns:a16="http://schemas.microsoft.com/office/drawing/2014/main" id="{00000000-0008-0000-0B00-000028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01" name="Shape 7400">
                <a:extLst>
                  <a:ext uri="{FF2B5EF4-FFF2-40B4-BE49-F238E27FC236}">
                    <a16:creationId xmlns:a16="http://schemas.microsoft.com/office/drawing/2014/main" id="{00000000-0008-0000-0B00-0000292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002" name="Shape 7401">
                  <a:extLst>
                    <a:ext uri="{FF2B5EF4-FFF2-40B4-BE49-F238E27FC236}">
                      <a16:creationId xmlns:a16="http://schemas.microsoft.com/office/drawing/2014/main" id="{00000000-0008-0000-0B00-00002A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003" name="Shape 7402">
                  <a:extLst>
                    <a:ext uri="{FF2B5EF4-FFF2-40B4-BE49-F238E27FC236}">
                      <a16:creationId xmlns:a16="http://schemas.microsoft.com/office/drawing/2014/main" id="{00000000-0008-0000-0B00-00002B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04" name="Shape 7403">
                  <a:extLst>
                    <a:ext uri="{FF2B5EF4-FFF2-40B4-BE49-F238E27FC236}">
                      <a16:creationId xmlns:a16="http://schemas.microsoft.com/office/drawing/2014/main" id="{00000000-0008-0000-0B00-00002C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05" name="Shape 7404">
                  <a:extLst>
                    <a:ext uri="{FF2B5EF4-FFF2-40B4-BE49-F238E27FC236}">
                      <a16:creationId xmlns:a16="http://schemas.microsoft.com/office/drawing/2014/main" id="{00000000-0008-0000-0B00-00002D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06" name="Shape 7405">
                  <a:extLst>
                    <a:ext uri="{FF2B5EF4-FFF2-40B4-BE49-F238E27FC236}">
                      <a16:creationId xmlns:a16="http://schemas.microsoft.com/office/drawing/2014/main" id="{00000000-0008-0000-0B00-00002E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07" name="Shape 7406">
                  <a:extLst>
                    <a:ext uri="{FF2B5EF4-FFF2-40B4-BE49-F238E27FC236}">
                      <a16:creationId xmlns:a16="http://schemas.microsoft.com/office/drawing/2014/main" id="{00000000-0008-0000-0B00-00002F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08" name="Shape 7407">
                  <a:extLst>
                    <a:ext uri="{FF2B5EF4-FFF2-40B4-BE49-F238E27FC236}">
                      <a16:creationId xmlns:a16="http://schemas.microsoft.com/office/drawing/2014/main" id="{00000000-0008-0000-0B00-000030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9009" name="Shape 2">
          <a:extLst>
            <a:ext uri="{FF2B5EF4-FFF2-40B4-BE49-F238E27FC236}">
              <a16:creationId xmlns:a16="http://schemas.microsoft.com/office/drawing/2014/main" id="{00000000-0008-0000-0B00-00003123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9010" name="Shape 7408">
            <a:extLst>
              <a:ext uri="{FF2B5EF4-FFF2-40B4-BE49-F238E27FC236}">
                <a16:creationId xmlns:a16="http://schemas.microsoft.com/office/drawing/2014/main" id="{00000000-0008-0000-0B00-0000322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011" name="Shape 6">
              <a:extLst>
                <a:ext uri="{FF2B5EF4-FFF2-40B4-BE49-F238E27FC236}">
                  <a16:creationId xmlns:a16="http://schemas.microsoft.com/office/drawing/2014/main" id="{00000000-0008-0000-0B00-000033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12" name="Shape 7409">
              <a:extLst>
                <a:ext uri="{FF2B5EF4-FFF2-40B4-BE49-F238E27FC236}">
                  <a16:creationId xmlns:a16="http://schemas.microsoft.com/office/drawing/2014/main" id="{00000000-0008-0000-0B00-0000342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013" name="Shape 7410">
                <a:extLst>
                  <a:ext uri="{FF2B5EF4-FFF2-40B4-BE49-F238E27FC236}">
                    <a16:creationId xmlns:a16="http://schemas.microsoft.com/office/drawing/2014/main" id="{00000000-0008-0000-0B00-000035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14" name="Shape 7411">
                <a:extLst>
                  <a:ext uri="{FF2B5EF4-FFF2-40B4-BE49-F238E27FC236}">
                    <a16:creationId xmlns:a16="http://schemas.microsoft.com/office/drawing/2014/main" id="{00000000-0008-0000-0B00-0000362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015" name="Shape 7412">
                  <a:extLst>
                    <a:ext uri="{FF2B5EF4-FFF2-40B4-BE49-F238E27FC236}">
                      <a16:creationId xmlns:a16="http://schemas.microsoft.com/office/drawing/2014/main" id="{00000000-0008-0000-0B00-000037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016" name="Shape 7413">
                  <a:extLst>
                    <a:ext uri="{FF2B5EF4-FFF2-40B4-BE49-F238E27FC236}">
                      <a16:creationId xmlns:a16="http://schemas.microsoft.com/office/drawing/2014/main" id="{00000000-0008-0000-0B00-000038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17" name="Shape 7414">
                  <a:extLst>
                    <a:ext uri="{FF2B5EF4-FFF2-40B4-BE49-F238E27FC236}">
                      <a16:creationId xmlns:a16="http://schemas.microsoft.com/office/drawing/2014/main" id="{00000000-0008-0000-0B00-000039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18" name="Shape 7415">
                  <a:extLst>
                    <a:ext uri="{FF2B5EF4-FFF2-40B4-BE49-F238E27FC236}">
                      <a16:creationId xmlns:a16="http://schemas.microsoft.com/office/drawing/2014/main" id="{00000000-0008-0000-0B00-00003A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19" name="Shape 7416">
                  <a:extLst>
                    <a:ext uri="{FF2B5EF4-FFF2-40B4-BE49-F238E27FC236}">
                      <a16:creationId xmlns:a16="http://schemas.microsoft.com/office/drawing/2014/main" id="{00000000-0008-0000-0B00-00003B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20" name="Shape 7417">
                  <a:extLst>
                    <a:ext uri="{FF2B5EF4-FFF2-40B4-BE49-F238E27FC236}">
                      <a16:creationId xmlns:a16="http://schemas.microsoft.com/office/drawing/2014/main" id="{00000000-0008-0000-0B00-00003C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21" name="Shape 7418">
                  <a:extLst>
                    <a:ext uri="{FF2B5EF4-FFF2-40B4-BE49-F238E27FC236}">
                      <a16:creationId xmlns:a16="http://schemas.microsoft.com/office/drawing/2014/main" id="{00000000-0008-0000-0B00-00003D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9022" name="Shape 2">
          <a:extLst>
            <a:ext uri="{FF2B5EF4-FFF2-40B4-BE49-F238E27FC236}">
              <a16:creationId xmlns:a16="http://schemas.microsoft.com/office/drawing/2014/main" id="{00000000-0008-0000-0B00-00003E23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9023" name="Shape 7419">
            <a:extLst>
              <a:ext uri="{FF2B5EF4-FFF2-40B4-BE49-F238E27FC236}">
                <a16:creationId xmlns:a16="http://schemas.microsoft.com/office/drawing/2014/main" id="{00000000-0008-0000-0B00-00003F2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024" name="Shape 6">
              <a:extLst>
                <a:ext uri="{FF2B5EF4-FFF2-40B4-BE49-F238E27FC236}">
                  <a16:creationId xmlns:a16="http://schemas.microsoft.com/office/drawing/2014/main" id="{00000000-0008-0000-0B00-000040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25" name="Shape 7420">
              <a:extLst>
                <a:ext uri="{FF2B5EF4-FFF2-40B4-BE49-F238E27FC236}">
                  <a16:creationId xmlns:a16="http://schemas.microsoft.com/office/drawing/2014/main" id="{00000000-0008-0000-0B00-0000412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026" name="Shape 7421">
                <a:extLst>
                  <a:ext uri="{FF2B5EF4-FFF2-40B4-BE49-F238E27FC236}">
                    <a16:creationId xmlns:a16="http://schemas.microsoft.com/office/drawing/2014/main" id="{00000000-0008-0000-0B00-000042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27" name="Shape 7422">
                <a:extLst>
                  <a:ext uri="{FF2B5EF4-FFF2-40B4-BE49-F238E27FC236}">
                    <a16:creationId xmlns:a16="http://schemas.microsoft.com/office/drawing/2014/main" id="{00000000-0008-0000-0B00-0000432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028" name="Shape 7423">
                  <a:extLst>
                    <a:ext uri="{FF2B5EF4-FFF2-40B4-BE49-F238E27FC236}">
                      <a16:creationId xmlns:a16="http://schemas.microsoft.com/office/drawing/2014/main" id="{00000000-0008-0000-0B00-000044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029" name="Shape 7424">
                  <a:extLst>
                    <a:ext uri="{FF2B5EF4-FFF2-40B4-BE49-F238E27FC236}">
                      <a16:creationId xmlns:a16="http://schemas.microsoft.com/office/drawing/2014/main" id="{00000000-0008-0000-0B00-000045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30" name="Shape 7425">
                  <a:extLst>
                    <a:ext uri="{FF2B5EF4-FFF2-40B4-BE49-F238E27FC236}">
                      <a16:creationId xmlns:a16="http://schemas.microsoft.com/office/drawing/2014/main" id="{00000000-0008-0000-0B00-000046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31" name="Shape 7426">
                  <a:extLst>
                    <a:ext uri="{FF2B5EF4-FFF2-40B4-BE49-F238E27FC236}">
                      <a16:creationId xmlns:a16="http://schemas.microsoft.com/office/drawing/2014/main" id="{00000000-0008-0000-0B00-000047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32" name="Shape 7427">
                  <a:extLst>
                    <a:ext uri="{FF2B5EF4-FFF2-40B4-BE49-F238E27FC236}">
                      <a16:creationId xmlns:a16="http://schemas.microsoft.com/office/drawing/2014/main" id="{00000000-0008-0000-0B00-000048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33" name="Shape 7428">
                  <a:extLst>
                    <a:ext uri="{FF2B5EF4-FFF2-40B4-BE49-F238E27FC236}">
                      <a16:creationId xmlns:a16="http://schemas.microsoft.com/office/drawing/2014/main" id="{00000000-0008-0000-0B00-000049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34" name="Shape 7429">
                  <a:extLst>
                    <a:ext uri="{FF2B5EF4-FFF2-40B4-BE49-F238E27FC236}">
                      <a16:creationId xmlns:a16="http://schemas.microsoft.com/office/drawing/2014/main" id="{00000000-0008-0000-0B00-00004A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9035" name="Shape 2">
          <a:extLst>
            <a:ext uri="{FF2B5EF4-FFF2-40B4-BE49-F238E27FC236}">
              <a16:creationId xmlns:a16="http://schemas.microsoft.com/office/drawing/2014/main" id="{00000000-0008-0000-0B00-00004B23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9036" name="Shape 7430">
            <a:extLst>
              <a:ext uri="{FF2B5EF4-FFF2-40B4-BE49-F238E27FC236}">
                <a16:creationId xmlns:a16="http://schemas.microsoft.com/office/drawing/2014/main" id="{00000000-0008-0000-0B00-00004C2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037" name="Shape 6">
              <a:extLst>
                <a:ext uri="{FF2B5EF4-FFF2-40B4-BE49-F238E27FC236}">
                  <a16:creationId xmlns:a16="http://schemas.microsoft.com/office/drawing/2014/main" id="{00000000-0008-0000-0B00-00004D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38" name="Shape 7431">
              <a:extLst>
                <a:ext uri="{FF2B5EF4-FFF2-40B4-BE49-F238E27FC236}">
                  <a16:creationId xmlns:a16="http://schemas.microsoft.com/office/drawing/2014/main" id="{00000000-0008-0000-0B00-00004E2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039" name="Shape 7432">
                <a:extLst>
                  <a:ext uri="{FF2B5EF4-FFF2-40B4-BE49-F238E27FC236}">
                    <a16:creationId xmlns:a16="http://schemas.microsoft.com/office/drawing/2014/main" id="{00000000-0008-0000-0B00-00004F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40" name="Shape 7433">
                <a:extLst>
                  <a:ext uri="{FF2B5EF4-FFF2-40B4-BE49-F238E27FC236}">
                    <a16:creationId xmlns:a16="http://schemas.microsoft.com/office/drawing/2014/main" id="{00000000-0008-0000-0B00-0000502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041" name="Shape 7434">
                  <a:extLst>
                    <a:ext uri="{FF2B5EF4-FFF2-40B4-BE49-F238E27FC236}">
                      <a16:creationId xmlns:a16="http://schemas.microsoft.com/office/drawing/2014/main" id="{00000000-0008-0000-0B00-000051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042" name="Shape 7435">
                  <a:extLst>
                    <a:ext uri="{FF2B5EF4-FFF2-40B4-BE49-F238E27FC236}">
                      <a16:creationId xmlns:a16="http://schemas.microsoft.com/office/drawing/2014/main" id="{00000000-0008-0000-0B00-000052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43" name="Shape 7436">
                  <a:extLst>
                    <a:ext uri="{FF2B5EF4-FFF2-40B4-BE49-F238E27FC236}">
                      <a16:creationId xmlns:a16="http://schemas.microsoft.com/office/drawing/2014/main" id="{00000000-0008-0000-0B00-000053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44" name="Shape 7437">
                  <a:extLst>
                    <a:ext uri="{FF2B5EF4-FFF2-40B4-BE49-F238E27FC236}">
                      <a16:creationId xmlns:a16="http://schemas.microsoft.com/office/drawing/2014/main" id="{00000000-0008-0000-0B00-000054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45" name="Shape 7438">
                  <a:extLst>
                    <a:ext uri="{FF2B5EF4-FFF2-40B4-BE49-F238E27FC236}">
                      <a16:creationId xmlns:a16="http://schemas.microsoft.com/office/drawing/2014/main" id="{00000000-0008-0000-0B00-000055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46" name="Shape 7439">
                  <a:extLst>
                    <a:ext uri="{FF2B5EF4-FFF2-40B4-BE49-F238E27FC236}">
                      <a16:creationId xmlns:a16="http://schemas.microsoft.com/office/drawing/2014/main" id="{00000000-0008-0000-0B00-000056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47" name="Shape 7440">
                  <a:extLst>
                    <a:ext uri="{FF2B5EF4-FFF2-40B4-BE49-F238E27FC236}">
                      <a16:creationId xmlns:a16="http://schemas.microsoft.com/office/drawing/2014/main" id="{00000000-0008-0000-0B00-000057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9048" name="Shape 2">
          <a:extLst>
            <a:ext uri="{FF2B5EF4-FFF2-40B4-BE49-F238E27FC236}">
              <a16:creationId xmlns:a16="http://schemas.microsoft.com/office/drawing/2014/main" id="{00000000-0008-0000-0B00-00005823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9049" name="Shape 7441">
            <a:extLst>
              <a:ext uri="{FF2B5EF4-FFF2-40B4-BE49-F238E27FC236}">
                <a16:creationId xmlns:a16="http://schemas.microsoft.com/office/drawing/2014/main" id="{00000000-0008-0000-0B00-0000592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050" name="Shape 6">
              <a:extLst>
                <a:ext uri="{FF2B5EF4-FFF2-40B4-BE49-F238E27FC236}">
                  <a16:creationId xmlns:a16="http://schemas.microsoft.com/office/drawing/2014/main" id="{00000000-0008-0000-0B00-00005A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51" name="Shape 7442">
              <a:extLst>
                <a:ext uri="{FF2B5EF4-FFF2-40B4-BE49-F238E27FC236}">
                  <a16:creationId xmlns:a16="http://schemas.microsoft.com/office/drawing/2014/main" id="{00000000-0008-0000-0B00-00005B2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052" name="Shape 7443">
                <a:extLst>
                  <a:ext uri="{FF2B5EF4-FFF2-40B4-BE49-F238E27FC236}">
                    <a16:creationId xmlns:a16="http://schemas.microsoft.com/office/drawing/2014/main" id="{00000000-0008-0000-0B00-00005C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53" name="Shape 7444">
                <a:extLst>
                  <a:ext uri="{FF2B5EF4-FFF2-40B4-BE49-F238E27FC236}">
                    <a16:creationId xmlns:a16="http://schemas.microsoft.com/office/drawing/2014/main" id="{00000000-0008-0000-0B00-00005D2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054" name="Shape 7445">
                  <a:extLst>
                    <a:ext uri="{FF2B5EF4-FFF2-40B4-BE49-F238E27FC236}">
                      <a16:creationId xmlns:a16="http://schemas.microsoft.com/office/drawing/2014/main" id="{00000000-0008-0000-0B00-00005E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055" name="Shape 7446">
                  <a:extLst>
                    <a:ext uri="{FF2B5EF4-FFF2-40B4-BE49-F238E27FC236}">
                      <a16:creationId xmlns:a16="http://schemas.microsoft.com/office/drawing/2014/main" id="{00000000-0008-0000-0B00-00005F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56" name="Shape 7447">
                  <a:extLst>
                    <a:ext uri="{FF2B5EF4-FFF2-40B4-BE49-F238E27FC236}">
                      <a16:creationId xmlns:a16="http://schemas.microsoft.com/office/drawing/2014/main" id="{00000000-0008-0000-0B00-000060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57" name="Shape 7448">
                  <a:extLst>
                    <a:ext uri="{FF2B5EF4-FFF2-40B4-BE49-F238E27FC236}">
                      <a16:creationId xmlns:a16="http://schemas.microsoft.com/office/drawing/2014/main" id="{00000000-0008-0000-0B00-000061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58" name="Shape 7449">
                  <a:extLst>
                    <a:ext uri="{FF2B5EF4-FFF2-40B4-BE49-F238E27FC236}">
                      <a16:creationId xmlns:a16="http://schemas.microsoft.com/office/drawing/2014/main" id="{00000000-0008-0000-0B00-000062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59" name="Shape 7450">
                  <a:extLst>
                    <a:ext uri="{FF2B5EF4-FFF2-40B4-BE49-F238E27FC236}">
                      <a16:creationId xmlns:a16="http://schemas.microsoft.com/office/drawing/2014/main" id="{00000000-0008-0000-0B00-000063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60" name="Shape 7451">
                  <a:extLst>
                    <a:ext uri="{FF2B5EF4-FFF2-40B4-BE49-F238E27FC236}">
                      <a16:creationId xmlns:a16="http://schemas.microsoft.com/office/drawing/2014/main" id="{00000000-0008-0000-0B00-000064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9061" name="Shape 2">
          <a:extLst>
            <a:ext uri="{FF2B5EF4-FFF2-40B4-BE49-F238E27FC236}">
              <a16:creationId xmlns:a16="http://schemas.microsoft.com/office/drawing/2014/main" id="{00000000-0008-0000-0B00-00006523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9062" name="Shape 7452">
            <a:extLst>
              <a:ext uri="{FF2B5EF4-FFF2-40B4-BE49-F238E27FC236}">
                <a16:creationId xmlns:a16="http://schemas.microsoft.com/office/drawing/2014/main" id="{00000000-0008-0000-0B00-0000662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063" name="Shape 6">
              <a:extLst>
                <a:ext uri="{FF2B5EF4-FFF2-40B4-BE49-F238E27FC236}">
                  <a16:creationId xmlns:a16="http://schemas.microsoft.com/office/drawing/2014/main" id="{00000000-0008-0000-0B00-000067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64" name="Shape 7453">
              <a:extLst>
                <a:ext uri="{FF2B5EF4-FFF2-40B4-BE49-F238E27FC236}">
                  <a16:creationId xmlns:a16="http://schemas.microsoft.com/office/drawing/2014/main" id="{00000000-0008-0000-0B00-0000682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065" name="Shape 7454">
                <a:extLst>
                  <a:ext uri="{FF2B5EF4-FFF2-40B4-BE49-F238E27FC236}">
                    <a16:creationId xmlns:a16="http://schemas.microsoft.com/office/drawing/2014/main" id="{00000000-0008-0000-0B00-000069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66" name="Shape 7455">
                <a:extLst>
                  <a:ext uri="{FF2B5EF4-FFF2-40B4-BE49-F238E27FC236}">
                    <a16:creationId xmlns:a16="http://schemas.microsoft.com/office/drawing/2014/main" id="{00000000-0008-0000-0B00-00006A2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067" name="Shape 7456">
                  <a:extLst>
                    <a:ext uri="{FF2B5EF4-FFF2-40B4-BE49-F238E27FC236}">
                      <a16:creationId xmlns:a16="http://schemas.microsoft.com/office/drawing/2014/main" id="{00000000-0008-0000-0B00-00006B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068" name="Shape 7457">
                  <a:extLst>
                    <a:ext uri="{FF2B5EF4-FFF2-40B4-BE49-F238E27FC236}">
                      <a16:creationId xmlns:a16="http://schemas.microsoft.com/office/drawing/2014/main" id="{00000000-0008-0000-0B00-00006C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69" name="Shape 7458">
                  <a:extLst>
                    <a:ext uri="{FF2B5EF4-FFF2-40B4-BE49-F238E27FC236}">
                      <a16:creationId xmlns:a16="http://schemas.microsoft.com/office/drawing/2014/main" id="{00000000-0008-0000-0B00-00006D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70" name="Shape 7459">
                  <a:extLst>
                    <a:ext uri="{FF2B5EF4-FFF2-40B4-BE49-F238E27FC236}">
                      <a16:creationId xmlns:a16="http://schemas.microsoft.com/office/drawing/2014/main" id="{00000000-0008-0000-0B00-00006E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71" name="Shape 7460">
                  <a:extLst>
                    <a:ext uri="{FF2B5EF4-FFF2-40B4-BE49-F238E27FC236}">
                      <a16:creationId xmlns:a16="http://schemas.microsoft.com/office/drawing/2014/main" id="{00000000-0008-0000-0B00-00006F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72" name="Shape 7461">
                  <a:extLst>
                    <a:ext uri="{FF2B5EF4-FFF2-40B4-BE49-F238E27FC236}">
                      <a16:creationId xmlns:a16="http://schemas.microsoft.com/office/drawing/2014/main" id="{00000000-0008-0000-0B00-000070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73" name="Shape 7462">
                  <a:extLst>
                    <a:ext uri="{FF2B5EF4-FFF2-40B4-BE49-F238E27FC236}">
                      <a16:creationId xmlns:a16="http://schemas.microsoft.com/office/drawing/2014/main" id="{00000000-0008-0000-0B00-000071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074" name="Shape 2">
          <a:extLst>
            <a:ext uri="{FF2B5EF4-FFF2-40B4-BE49-F238E27FC236}">
              <a16:creationId xmlns:a16="http://schemas.microsoft.com/office/drawing/2014/main" id="{00000000-0008-0000-0B00-00007223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9075" name="Shape 7463">
            <a:extLst>
              <a:ext uri="{FF2B5EF4-FFF2-40B4-BE49-F238E27FC236}">
                <a16:creationId xmlns:a16="http://schemas.microsoft.com/office/drawing/2014/main" id="{00000000-0008-0000-0B00-0000732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076" name="Shape 6">
              <a:extLst>
                <a:ext uri="{FF2B5EF4-FFF2-40B4-BE49-F238E27FC236}">
                  <a16:creationId xmlns:a16="http://schemas.microsoft.com/office/drawing/2014/main" id="{00000000-0008-0000-0B00-000074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77" name="Shape 7464">
              <a:extLst>
                <a:ext uri="{FF2B5EF4-FFF2-40B4-BE49-F238E27FC236}">
                  <a16:creationId xmlns:a16="http://schemas.microsoft.com/office/drawing/2014/main" id="{00000000-0008-0000-0B00-0000752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078" name="Shape 7465">
                <a:extLst>
                  <a:ext uri="{FF2B5EF4-FFF2-40B4-BE49-F238E27FC236}">
                    <a16:creationId xmlns:a16="http://schemas.microsoft.com/office/drawing/2014/main" id="{00000000-0008-0000-0B00-000076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79" name="Shape 7466">
                <a:extLst>
                  <a:ext uri="{FF2B5EF4-FFF2-40B4-BE49-F238E27FC236}">
                    <a16:creationId xmlns:a16="http://schemas.microsoft.com/office/drawing/2014/main" id="{00000000-0008-0000-0B00-0000772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080" name="Shape 7467">
                  <a:extLst>
                    <a:ext uri="{FF2B5EF4-FFF2-40B4-BE49-F238E27FC236}">
                      <a16:creationId xmlns:a16="http://schemas.microsoft.com/office/drawing/2014/main" id="{00000000-0008-0000-0B00-000078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081" name="Shape 7468">
                  <a:extLst>
                    <a:ext uri="{FF2B5EF4-FFF2-40B4-BE49-F238E27FC236}">
                      <a16:creationId xmlns:a16="http://schemas.microsoft.com/office/drawing/2014/main" id="{00000000-0008-0000-0B00-000079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82" name="Shape 7469">
                  <a:extLst>
                    <a:ext uri="{FF2B5EF4-FFF2-40B4-BE49-F238E27FC236}">
                      <a16:creationId xmlns:a16="http://schemas.microsoft.com/office/drawing/2014/main" id="{00000000-0008-0000-0B00-00007A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83" name="Shape 7470">
                  <a:extLst>
                    <a:ext uri="{FF2B5EF4-FFF2-40B4-BE49-F238E27FC236}">
                      <a16:creationId xmlns:a16="http://schemas.microsoft.com/office/drawing/2014/main" id="{00000000-0008-0000-0B00-00007B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84" name="Shape 7471">
                  <a:extLst>
                    <a:ext uri="{FF2B5EF4-FFF2-40B4-BE49-F238E27FC236}">
                      <a16:creationId xmlns:a16="http://schemas.microsoft.com/office/drawing/2014/main" id="{00000000-0008-0000-0B00-00007C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85" name="Shape 7472">
                  <a:extLst>
                    <a:ext uri="{FF2B5EF4-FFF2-40B4-BE49-F238E27FC236}">
                      <a16:creationId xmlns:a16="http://schemas.microsoft.com/office/drawing/2014/main" id="{00000000-0008-0000-0B00-00007D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86" name="Shape 7473">
                  <a:extLst>
                    <a:ext uri="{FF2B5EF4-FFF2-40B4-BE49-F238E27FC236}">
                      <a16:creationId xmlns:a16="http://schemas.microsoft.com/office/drawing/2014/main" id="{00000000-0008-0000-0B00-00007E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087" name="Shape 2">
          <a:extLst>
            <a:ext uri="{FF2B5EF4-FFF2-40B4-BE49-F238E27FC236}">
              <a16:creationId xmlns:a16="http://schemas.microsoft.com/office/drawing/2014/main" id="{00000000-0008-0000-0B00-00007F23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9088" name="Shape 7474">
            <a:extLst>
              <a:ext uri="{FF2B5EF4-FFF2-40B4-BE49-F238E27FC236}">
                <a16:creationId xmlns:a16="http://schemas.microsoft.com/office/drawing/2014/main" id="{00000000-0008-0000-0B00-0000802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089" name="Shape 6">
              <a:extLst>
                <a:ext uri="{FF2B5EF4-FFF2-40B4-BE49-F238E27FC236}">
                  <a16:creationId xmlns:a16="http://schemas.microsoft.com/office/drawing/2014/main" id="{00000000-0008-0000-0B00-000081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90" name="Shape 7475">
              <a:extLst>
                <a:ext uri="{FF2B5EF4-FFF2-40B4-BE49-F238E27FC236}">
                  <a16:creationId xmlns:a16="http://schemas.microsoft.com/office/drawing/2014/main" id="{00000000-0008-0000-0B00-0000822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091" name="Shape 7476">
                <a:extLst>
                  <a:ext uri="{FF2B5EF4-FFF2-40B4-BE49-F238E27FC236}">
                    <a16:creationId xmlns:a16="http://schemas.microsoft.com/office/drawing/2014/main" id="{00000000-0008-0000-0B00-000083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92" name="Shape 7477">
                <a:extLst>
                  <a:ext uri="{FF2B5EF4-FFF2-40B4-BE49-F238E27FC236}">
                    <a16:creationId xmlns:a16="http://schemas.microsoft.com/office/drawing/2014/main" id="{00000000-0008-0000-0B00-0000842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9093" name="Shape 7478">
                  <a:extLst>
                    <a:ext uri="{FF2B5EF4-FFF2-40B4-BE49-F238E27FC236}">
                      <a16:creationId xmlns:a16="http://schemas.microsoft.com/office/drawing/2014/main" id="{00000000-0008-0000-0B00-000085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094" name="Shape 7479">
                  <a:extLst>
                    <a:ext uri="{FF2B5EF4-FFF2-40B4-BE49-F238E27FC236}">
                      <a16:creationId xmlns:a16="http://schemas.microsoft.com/office/drawing/2014/main" id="{00000000-0008-0000-0B00-000086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95" name="Shape 7480">
                  <a:extLst>
                    <a:ext uri="{FF2B5EF4-FFF2-40B4-BE49-F238E27FC236}">
                      <a16:creationId xmlns:a16="http://schemas.microsoft.com/office/drawing/2014/main" id="{00000000-0008-0000-0B00-000087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96" name="Shape 7481">
                  <a:extLst>
                    <a:ext uri="{FF2B5EF4-FFF2-40B4-BE49-F238E27FC236}">
                      <a16:creationId xmlns:a16="http://schemas.microsoft.com/office/drawing/2014/main" id="{00000000-0008-0000-0B00-000088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97" name="Shape 7482">
                  <a:extLst>
                    <a:ext uri="{FF2B5EF4-FFF2-40B4-BE49-F238E27FC236}">
                      <a16:creationId xmlns:a16="http://schemas.microsoft.com/office/drawing/2014/main" id="{00000000-0008-0000-0B00-000089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98" name="Shape 7483">
                  <a:extLst>
                    <a:ext uri="{FF2B5EF4-FFF2-40B4-BE49-F238E27FC236}">
                      <a16:creationId xmlns:a16="http://schemas.microsoft.com/office/drawing/2014/main" id="{00000000-0008-0000-0B00-00008A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99" name="Shape 7484">
                  <a:extLst>
                    <a:ext uri="{FF2B5EF4-FFF2-40B4-BE49-F238E27FC236}">
                      <a16:creationId xmlns:a16="http://schemas.microsoft.com/office/drawing/2014/main" id="{00000000-0008-0000-0B00-00008B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133350</xdr:rowOff>
    </xdr:from>
    <xdr:ext cx="0" cy="161925"/>
    <xdr:grpSp>
      <xdr:nvGrpSpPr>
        <xdr:cNvPr id="9100" name="Shape 2">
          <a:extLst>
            <a:ext uri="{FF2B5EF4-FFF2-40B4-BE49-F238E27FC236}">
              <a16:creationId xmlns:a16="http://schemas.microsoft.com/office/drawing/2014/main" id="{00000000-0008-0000-0B00-00008C230000}"/>
            </a:ext>
          </a:extLst>
        </xdr:cNvPr>
        <xdr:cNvGrpSpPr/>
      </xdr:nvGrpSpPr>
      <xdr:grpSpPr>
        <a:xfrm>
          <a:off x="2466975" y="28013025"/>
          <a:ext cx="0" cy="161925"/>
          <a:chOff x="5346000" y="3699038"/>
          <a:chExt cx="0" cy="161925"/>
        </a:xfrm>
      </xdr:grpSpPr>
      <xdr:grpSp>
        <xdr:nvGrpSpPr>
          <xdr:cNvPr id="9101" name="Shape 7485">
            <a:extLst>
              <a:ext uri="{FF2B5EF4-FFF2-40B4-BE49-F238E27FC236}">
                <a16:creationId xmlns:a16="http://schemas.microsoft.com/office/drawing/2014/main" id="{00000000-0008-0000-0B00-00008D2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102" name="Shape 6">
              <a:extLst>
                <a:ext uri="{FF2B5EF4-FFF2-40B4-BE49-F238E27FC236}">
                  <a16:creationId xmlns:a16="http://schemas.microsoft.com/office/drawing/2014/main" id="{00000000-0008-0000-0B00-00008E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103" name="Shape 7486">
              <a:extLst>
                <a:ext uri="{FF2B5EF4-FFF2-40B4-BE49-F238E27FC236}">
                  <a16:creationId xmlns:a16="http://schemas.microsoft.com/office/drawing/2014/main" id="{00000000-0008-0000-0B00-00008F2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104" name="Shape 7487">
                <a:extLst>
                  <a:ext uri="{FF2B5EF4-FFF2-40B4-BE49-F238E27FC236}">
                    <a16:creationId xmlns:a16="http://schemas.microsoft.com/office/drawing/2014/main" id="{00000000-0008-0000-0B00-000090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105" name="Shape 7488">
                <a:extLst>
                  <a:ext uri="{FF2B5EF4-FFF2-40B4-BE49-F238E27FC236}">
                    <a16:creationId xmlns:a16="http://schemas.microsoft.com/office/drawing/2014/main" id="{00000000-0008-0000-0B00-0000912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9106" name="Shape 7489">
                  <a:extLst>
                    <a:ext uri="{FF2B5EF4-FFF2-40B4-BE49-F238E27FC236}">
                      <a16:creationId xmlns:a16="http://schemas.microsoft.com/office/drawing/2014/main" id="{00000000-0008-0000-0B00-000092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107" name="Shape 7490">
                  <a:extLst>
                    <a:ext uri="{FF2B5EF4-FFF2-40B4-BE49-F238E27FC236}">
                      <a16:creationId xmlns:a16="http://schemas.microsoft.com/office/drawing/2014/main" id="{00000000-0008-0000-0B00-000093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08" name="Shape 7491">
                  <a:extLst>
                    <a:ext uri="{FF2B5EF4-FFF2-40B4-BE49-F238E27FC236}">
                      <a16:creationId xmlns:a16="http://schemas.microsoft.com/office/drawing/2014/main" id="{00000000-0008-0000-0B00-000094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09" name="Shape 7492">
                  <a:extLst>
                    <a:ext uri="{FF2B5EF4-FFF2-40B4-BE49-F238E27FC236}">
                      <a16:creationId xmlns:a16="http://schemas.microsoft.com/office/drawing/2014/main" id="{00000000-0008-0000-0B00-000095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10" name="Shape 7493">
                  <a:extLst>
                    <a:ext uri="{FF2B5EF4-FFF2-40B4-BE49-F238E27FC236}">
                      <a16:creationId xmlns:a16="http://schemas.microsoft.com/office/drawing/2014/main" id="{00000000-0008-0000-0B00-000096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11" name="Shape 7494">
                  <a:extLst>
                    <a:ext uri="{FF2B5EF4-FFF2-40B4-BE49-F238E27FC236}">
                      <a16:creationId xmlns:a16="http://schemas.microsoft.com/office/drawing/2014/main" id="{00000000-0008-0000-0B00-000097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12" name="Shape 7495">
                  <a:extLst>
                    <a:ext uri="{FF2B5EF4-FFF2-40B4-BE49-F238E27FC236}">
                      <a16:creationId xmlns:a16="http://schemas.microsoft.com/office/drawing/2014/main" id="{00000000-0008-0000-0B00-000098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133350</xdr:rowOff>
    </xdr:from>
    <xdr:ext cx="0" cy="171450"/>
    <xdr:grpSp>
      <xdr:nvGrpSpPr>
        <xdr:cNvPr id="9113" name="Shape 2">
          <a:extLst>
            <a:ext uri="{FF2B5EF4-FFF2-40B4-BE49-F238E27FC236}">
              <a16:creationId xmlns:a16="http://schemas.microsoft.com/office/drawing/2014/main" id="{00000000-0008-0000-0B00-000099230000}"/>
            </a:ext>
          </a:extLst>
        </xdr:cNvPr>
        <xdr:cNvGrpSpPr/>
      </xdr:nvGrpSpPr>
      <xdr:grpSpPr>
        <a:xfrm>
          <a:off x="2466975" y="28013025"/>
          <a:ext cx="0" cy="171450"/>
          <a:chOff x="5346000" y="3694275"/>
          <a:chExt cx="0" cy="171450"/>
        </a:xfrm>
      </xdr:grpSpPr>
      <xdr:grpSp>
        <xdr:nvGrpSpPr>
          <xdr:cNvPr id="9114" name="Shape 7496">
            <a:extLst>
              <a:ext uri="{FF2B5EF4-FFF2-40B4-BE49-F238E27FC236}">
                <a16:creationId xmlns:a16="http://schemas.microsoft.com/office/drawing/2014/main" id="{00000000-0008-0000-0B00-00009A23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9115" name="Shape 6">
              <a:extLst>
                <a:ext uri="{FF2B5EF4-FFF2-40B4-BE49-F238E27FC236}">
                  <a16:creationId xmlns:a16="http://schemas.microsoft.com/office/drawing/2014/main" id="{00000000-0008-0000-0B00-00009B23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116" name="Shape 7497">
              <a:extLst>
                <a:ext uri="{FF2B5EF4-FFF2-40B4-BE49-F238E27FC236}">
                  <a16:creationId xmlns:a16="http://schemas.microsoft.com/office/drawing/2014/main" id="{00000000-0008-0000-0B00-00009C23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9117" name="Shape 7498">
                <a:extLst>
                  <a:ext uri="{FF2B5EF4-FFF2-40B4-BE49-F238E27FC236}">
                    <a16:creationId xmlns:a16="http://schemas.microsoft.com/office/drawing/2014/main" id="{00000000-0008-0000-0B00-00009D23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118" name="Shape 7499">
                <a:extLst>
                  <a:ext uri="{FF2B5EF4-FFF2-40B4-BE49-F238E27FC236}">
                    <a16:creationId xmlns:a16="http://schemas.microsoft.com/office/drawing/2014/main" id="{00000000-0008-0000-0B00-00009E23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9119" name="Shape 7500">
                  <a:extLst>
                    <a:ext uri="{FF2B5EF4-FFF2-40B4-BE49-F238E27FC236}">
                      <a16:creationId xmlns:a16="http://schemas.microsoft.com/office/drawing/2014/main" id="{00000000-0008-0000-0B00-00009F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120" name="Shape 7501">
                  <a:extLst>
                    <a:ext uri="{FF2B5EF4-FFF2-40B4-BE49-F238E27FC236}">
                      <a16:creationId xmlns:a16="http://schemas.microsoft.com/office/drawing/2014/main" id="{00000000-0008-0000-0B00-0000A02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21" name="Shape 7502">
                  <a:extLst>
                    <a:ext uri="{FF2B5EF4-FFF2-40B4-BE49-F238E27FC236}">
                      <a16:creationId xmlns:a16="http://schemas.microsoft.com/office/drawing/2014/main" id="{00000000-0008-0000-0B00-0000A12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22" name="Shape 7503">
                  <a:extLst>
                    <a:ext uri="{FF2B5EF4-FFF2-40B4-BE49-F238E27FC236}">
                      <a16:creationId xmlns:a16="http://schemas.microsoft.com/office/drawing/2014/main" id="{00000000-0008-0000-0B00-0000A22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23" name="Shape 7504">
                  <a:extLst>
                    <a:ext uri="{FF2B5EF4-FFF2-40B4-BE49-F238E27FC236}">
                      <a16:creationId xmlns:a16="http://schemas.microsoft.com/office/drawing/2014/main" id="{00000000-0008-0000-0B00-0000A32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24" name="Shape 7505">
                  <a:extLst>
                    <a:ext uri="{FF2B5EF4-FFF2-40B4-BE49-F238E27FC236}">
                      <a16:creationId xmlns:a16="http://schemas.microsoft.com/office/drawing/2014/main" id="{00000000-0008-0000-0B00-0000A42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25" name="Shape 7506">
                  <a:extLst>
                    <a:ext uri="{FF2B5EF4-FFF2-40B4-BE49-F238E27FC236}">
                      <a16:creationId xmlns:a16="http://schemas.microsoft.com/office/drawing/2014/main" id="{00000000-0008-0000-0B00-0000A52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126" name="Shape 2">
          <a:extLst>
            <a:ext uri="{FF2B5EF4-FFF2-40B4-BE49-F238E27FC236}">
              <a16:creationId xmlns:a16="http://schemas.microsoft.com/office/drawing/2014/main" id="{00000000-0008-0000-0B00-0000A623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9127" name="Shape 7507">
            <a:extLst>
              <a:ext uri="{FF2B5EF4-FFF2-40B4-BE49-F238E27FC236}">
                <a16:creationId xmlns:a16="http://schemas.microsoft.com/office/drawing/2014/main" id="{00000000-0008-0000-0B00-0000A72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128" name="Shape 6">
              <a:extLst>
                <a:ext uri="{FF2B5EF4-FFF2-40B4-BE49-F238E27FC236}">
                  <a16:creationId xmlns:a16="http://schemas.microsoft.com/office/drawing/2014/main" id="{00000000-0008-0000-0B00-0000A8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129" name="Shape 7508">
              <a:extLst>
                <a:ext uri="{FF2B5EF4-FFF2-40B4-BE49-F238E27FC236}">
                  <a16:creationId xmlns:a16="http://schemas.microsoft.com/office/drawing/2014/main" id="{00000000-0008-0000-0B00-0000A92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130" name="Shape 7509">
                <a:extLst>
                  <a:ext uri="{FF2B5EF4-FFF2-40B4-BE49-F238E27FC236}">
                    <a16:creationId xmlns:a16="http://schemas.microsoft.com/office/drawing/2014/main" id="{00000000-0008-0000-0B00-0000AA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131" name="Shape 7510">
                <a:extLst>
                  <a:ext uri="{FF2B5EF4-FFF2-40B4-BE49-F238E27FC236}">
                    <a16:creationId xmlns:a16="http://schemas.microsoft.com/office/drawing/2014/main" id="{00000000-0008-0000-0B00-0000AB2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132" name="Shape 7511">
                  <a:extLst>
                    <a:ext uri="{FF2B5EF4-FFF2-40B4-BE49-F238E27FC236}">
                      <a16:creationId xmlns:a16="http://schemas.microsoft.com/office/drawing/2014/main" id="{00000000-0008-0000-0B00-0000AC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133" name="Shape 7512">
                  <a:extLst>
                    <a:ext uri="{FF2B5EF4-FFF2-40B4-BE49-F238E27FC236}">
                      <a16:creationId xmlns:a16="http://schemas.microsoft.com/office/drawing/2014/main" id="{00000000-0008-0000-0B00-0000AD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34" name="Shape 7513">
                  <a:extLst>
                    <a:ext uri="{FF2B5EF4-FFF2-40B4-BE49-F238E27FC236}">
                      <a16:creationId xmlns:a16="http://schemas.microsoft.com/office/drawing/2014/main" id="{00000000-0008-0000-0B00-0000AE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35" name="Shape 7514">
                  <a:extLst>
                    <a:ext uri="{FF2B5EF4-FFF2-40B4-BE49-F238E27FC236}">
                      <a16:creationId xmlns:a16="http://schemas.microsoft.com/office/drawing/2014/main" id="{00000000-0008-0000-0B00-0000AF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36" name="Shape 7515">
                  <a:extLst>
                    <a:ext uri="{FF2B5EF4-FFF2-40B4-BE49-F238E27FC236}">
                      <a16:creationId xmlns:a16="http://schemas.microsoft.com/office/drawing/2014/main" id="{00000000-0008-0000-0B00-0000B0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37" name="Shape 7516">
                  <a:extLst>
                    <a:ext uri="{FF2B5EF4-FFF2-40B4-BE49-F238E27FC236}">
                      <a16:creationId xmlns:a16="http://schemas.microsoft.com/office/drawing/2014/main" id="{00000000-0008-0000-0B00-0000B1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38" name="Shape 7517">
                  <a:extLst>
                    <a:ext uri="{FF2B5EF4-FFF2-40B4-BE49-F238E27FC236}">
                      <a16:creationId xmlns:a16="http://schemas.microsoft.com/office/drawing/2014/main" id="{00000000-0008-0000-0B00-0000B2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139" name="Shape 2">
          <a:extLst>
            <a:ext uri="{FF2B5EF4-FFF2-40B4-BE49-F238E27FC236}">
              <a16:creationId xmlns:a16="http://schemas.microsoft.com/office/drawing/2014/main" id="{00000000-0008-0000-0B00-0000B323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9140" name="Shape 7518">
            <a:extLst>
              <a:ext uri="{FF2B5EF4-FFF2-40B4-BE49-F238E27FC236}">
                <a16:creationId xmlns:a16="http://schemas.microsoft.com/office/drawing/2014/main" id="{00000000-0008-0000-0B00-0000B42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141" name="Shape 6">
              <a:extLst>
                <a:ext uri="{FF2B5EF4-FFF2-40B4-BE49-F238E27FC236}">
                  <a16:creationId xmlns:a16="http://schemas.microsoft.com/office/drawing/2014/main" id="{00000000-0008-0000-0B00-0000B5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142" name="Shape 7519">
              <a:extLst>
                <a:ext uri="{FF2B5EF4-FFF2-40B4-BE49-F238E27FC236}">
                  <a16:creationId xmlns:a16="http://schemas.microsoft.com/office/drawing/2014/main" id="{00000000-0008-0000-0B00-0000B62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143" name="Shape 7520">
                <a:extLst>
                  <a:ext uri="{FF2B5EF4-FFF2-40B4-BE49-F238E27FC236}">
                    <a16:creationId xmlns:a16="http://schemas.microsoft.com/office/drawing/2014/main" id="{00000000-0008-0000-0B00-0000B7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144" name="Shape 7521">
                <a:extLst>
                  <a:ext uri="{FF2B5EF4-FFF2-40B4-BE49-F238E27FC236}">
                    <a16:creationId xmlns:a16="http://schemas.microsoft.com/office/drawing/2014/main" id="{00000000-0008-0000-0B00-0000B82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145" name="Shape 7522">
                  <a:extLst>
                    <a:ext uri="{FF2B5EF4-FFF2-40B4-BE49-F238E27FC236}">
                      <a16:creationId xmlns:a16="http://schemas.microsoft.com/office/drawing/2014/main" id="{00000000-0008-0000-0B00-0000B9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146" name="Shape 7523">
                  <a:extLst>
                    <a:ext uri="{FF2B5EF4-FFF2-40B4-BE49-F238E27FC236}">
                      <a16:creationId xmlns:a16="http://schemas.microsoft.com/office/drawing/2014/main" id="{00000000-0008-0000-0B00-0000BA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47" name="Shape 7524">
                  <a:extLst>
                    <a:ext uri="{FF2B5EF4-FFF2-40B4-BE49-F238E27FC236}">
                      <a16:creationId xmlns:a16="http://schemas.microsoft.com/office/drawing/2014/main" id="{00000000-0008-0000-0B00-0000BB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48" name="Shape 7525">
                  <a:extLst>
                    <a:ext uri="{FF2B5EF4-FFF2-40B4-BE49-F238E27FC236}">
                      <a16:creationId xmlns:a16="http://schemas.microsoft.com/office/drawing/2014/main" id="{00000000-0008-0000-0B00-0000BC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49" name="Shape 7526">
                  <a:extLst>
                    <a:ext uri="{FF2B5EF4-FFF2-40B4-BE49-F238E27FC236}">
                      <a16:creationId xmlns:a16="http://schemas.microsoft.com/office/drawing/2014/main" id="{00000000-0008-0000-0B00-0000BD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50" name="Shape 7527">
                  <a:extLst>
                    <a:ext uri="{FF2B5EF4-FFF2-40B4-BE49-F238E27FC236}">
                      <a16:creationId xmlns:a16="http://schemas.microsoft.com/office/drawing/2014/main" id="{00000000-0008-0000-0B00-0000BE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51" name="Shape 7528">
                  <a:extLst>
                    <a:ext uri="{FF2B5EF4-FFF2-40B4-BE49-F238E27FC236}">
                      <a16:creationId xmlns:a16="http://schemas.microsoft.com/office/drawing/2014/main" id="{00000000-0008-0000-0B00-0000BF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152" name="Shape 2">
          <a:extLst>
            <a:ext uri="{FF2B5EF4-FFF2-40B4-BE49-F238E27FC236}">
              <a16:creationId xmlns:a16="http://schemas.microsoft.com/office/drawing/2014/main" id="{00000000-0008-0000-0B00-0000C023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9153" name="Shape 7529">
            <a:extLst>
              <a:ext uri="{FF2B5EF4-FFF2-40B4-BE49-F238E27FC236}">
                <a16:creationId xmlns:a16="http://schemas.microsoft.com/office/drawing/2014/main" id="{00000000-0008-0000-0B00-0000C12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154" name="Shape 6">
              <a:extLst>
                <a:ext uri="{FF2B5EF4-FFF2-40B4-BE49-F238E27FC236}">
                  <a16:creationId xmlns:a16="http://schemas.microsoft.com/office/drawing/2014/main" id="{00000000-0008-0000-0B00-0000C2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155" name="Shape 7530">
              <a:extLst>
                <a:ext uri="{FF2B5EF4-FFF2-40B4-BE49-F238E27FC236}">
                  <a16:creationId xmlns:a16="http://schemas.microsoft.com/office/drawing/2014/main" id="{00000000-0008-0000-0B00-0000C32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156" name="Shape 7531">
                <a:extLst>
                  <a:ext uri="{FF2B5EF4-FFF2-40B4-BE49-F238E27FC236}">
                    <a16:creationId xmlns:a16="http://schemas.microsoft.com/office/drawing/2014/main" id="{00000000-0008-0000-0B00-0000C4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157" name="Shape 7532">
                <a:extLst>
                  <a:ext uri="{FF2B5EF4-FFF2-40B4-BE49-F238E27FC236}">
                    <a16:creationId xmlns:a16="http://schemas.microsoft.com/office/drawing/2014/main" id="{00000000-0008-0000-0B00-0000C52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158" name="Shape 7533">
                  <a:extLst>
                    <a:ext uri="{FF2B5EF4-FFF2-40B4-BE49-F238E27FC236}">
                      <a16:creationId xmlns:a16="http://schemas.microsoft.com/office/drawing/2014/main" id="{00000000-0008-0000-0B00-0000C6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159" name="Shape 7534">
                  <a:extLst>
                    <a:ext uri="{FF2B5EF4-FFF2-40B4-BE49-F238E27FC236}">
                      <a16:creationId xmlns:a16="http://schemas.microsoft.com/office/drawing/2014/main" id="{00000000-0008-0000-0B00-0000C7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60" name="Shape 7535">
                  <a:extLst>
                    <a:ext uri="{FF2B5EF4-FFF2-40B4-BE49-F238E27FC236}">
                      <a16:creationId xmlns:a16="http://schemas.microsoft.com/office/drawing/2014/main" id="{00000000-0008-0000-0B00-0000C8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61" name="Shape 7536">
                  <a:extLst>
                    <a:ext uri="{FF2B5EF4-FFF2-40B4-BE49-F238E27FC236}">
                      <a16:creationId xmlns:a16="http://schemas.microsoft.com/office/drawing/2014/main" id="{00000000-0008-0000-0B00-0000C9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62" name="Shape 7537">
                  <a:extLst>
                    <a:ext uri="{FF2B5EF4-FFF2-40B4-BE49-F238E27FC236}">
                      <a16:creationId xmlns:a16="http://schemas.microsoft.com/office/drawing/2014/main" id="{00000000-0008-0000-0B00-0000CA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63" name="Shape 7538">
                  <a:extLst>
                    <a:ext uri="{FF2B5EF4-FFF2-40B4-BE49-F238E27FC236}">
                      <a16:creationId xmlns:a16="http://schemas.microsoft.com/office/drawing/2014/main" id="{00000000-0008-0000-0B00-0000CB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64" name="Shape 7539">
                  <a:extLst>
                    <a:ext uri="{FF2B5EF4-FFF2-40B4-BE49-F238E27FC236}">
                      <a16:creationId xmlns:a16="http://schemas.microsoft.com/office/drawing/2014/main" id="{00000000-0008-0000-0B00-0000CC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165" name="Shape 2">
          <a:extLst>
            <a:ext uri="{FF2B5EF4-FFF2-40B4-BE49-F238E27FC236}">
              <a16:creationId xmlns:a16="http://schemas.microsoft.com/office/drawing/2014/main" id="{00000000-0008-0000-0B00-0000CD23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9166" name="Shape 7540">
            <a:extLst>
              <a:ext uri="{FF2B5EF4-FFF2-40B4-BE49-F238E27FC236}">
                <a16:creationId xmlns:a16="http://schemas.microsoft.com/office/drawing/2014/main" id="{00000000-0008-0000-0B00-0000CE2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167" name="Shape 6">
              <a:extLst>
                <a:ext uri="{FF2B5EF4-FFF2-40B4-BE49-F238E27FC236}">
                  <a16:creationId xmlns:a16="http://schemas.microsoft.com/office/drawing/2014/main" id="{00000000-0008-0000-0B00-0000CF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168" name="Shape 7541">
              <a:extLst>
                <a:ext uri="{FF2B5EF4-FFF2-40B4-BE49-F238E27FC236}">
                  <a16:creationId xmlns:a16="http://schemas.microsoft.com/office/drawing/2014/main" id="{00000000-0008-0000-0B00-0000D02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169" name="Shape 7542">
                <a:extLst>
                  <a:ext uri="{FF2B5EF4-FFF2-40B4-BE49-F238E27FC236}">
                    <a16:creationId xmlns:a16="http://schemas.microsoft.com/office/drawing/2014/main" id="{00000000-0008-0000-0B00-0000D1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170" name="Shape 7543">
                <a:extLst>
                  <a:ext uri="{FF2B5EF4-FFF2-40B4-BE49-F238E27FC236}">
                    <a16:creationId xmlns:a16="http://schemas.microsoft.com/office/drawing/2014/main" id="{00000000-0008-0000-0B00-0000D22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171" name="Shape 7544">
                  <a:extLst>
                    <a:ext uri="{FF2B5EF4-FFF2-40B4-BE49-F238E27FC236}">
                      <a16:creationId xmlns:a16="http://schemas.microsoft.com/office/drawing/2014/main" id="{00000000-0008-0000-0B00-0000D3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172" name="Shape 7545">
                  <a:extLst>
                    <a:ext uri="{FF2B5EF4-FFF2-40B4-BE49-F238E27FC236}">
                      <a16:creationId xmlns:a16="http://schemas.microsoft.com/office/drawing/2014/main" id="{00000000-0008-0000-0B00-0000D4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73" name="Shape 7546">
                  <a:extLst>
                    <a:ext uri="{FF2B5EF4-FFF2-40B4-BE49-F238E27FC236}">
                      <a16:creationId xmlns:a16="http://schemas.microsoft.com/office/drawing/2014/main" id="{00000000-0008-0000-0B00-0000D5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74" name="Shape 7547">
                  <a:extLst>
                    <a:ext uri="{FF2B5EF4-FFF2-40B4-BE49-F238E27FC236}">
                      <a16:creationId xmlns:a16="http://schemas.microsoft.com/office/drawing/2014/main" id="{00000000-0008-0000-0B00-0000D6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75" name="Shape 7548">
                  <a:extLst>
                    <a:ext uri="{FF2B5EF4-FFF2-40B4-BE49-F238E27FC236}">
                      <a16:creationId xmlns:a16="http://schemas.microsoft.com/office/drawing/2014/main" id="{00000000-0008-0000-0B00-0000D7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76" name="Shape 7549">
                  <a:extLst>
                    <a:ext uri="{FF2B5EF4-FFF2-40B4-BE49-F238E27FC236}">
                      <a16:creationId xmlns:a16="http://schemas.microsoft.com/office/drawing/2014/main" id="{00000000-0008-0000-0B00-0000D8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77" name="Shape 7550">
                  <a:extLst>
                    <a:ext uri="{FF2B5EF4-FFF2-40B4-BE49-F238E27FC236}">
                      <a16:creationId xmlns:a16="http://schemas.microsoft.com/office/drawing/2014/main" id="{00000000-0008-0000-0B00-0000D9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178" name="Shape 2">
          <a:extLst>
            <a:ext uri="{FF2B5EF4-FFF2-40B4-BE49-F238E27FC236}">
              <a16:creationId xmlns:a16="http://schemas.microsoft.com/office/drawing/2014/main" id="{00000000-0008-0000-0B00-0000DA23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9179" name="Shape 7551">
            <a:extLst>
              <a:ext uri="{FF2B5EF4-FFF2-40B4-BE49-F238E27FC236}">
                <a16:creationId xmlns:a16="http://schemas.microsoft.com/office/drawing/2014/main" id="{00000000-0008-0000-0B00-0000DB2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180" name="Shape 6">
              <a:extLst>
                <a:ext uri="{FF2B5EF4-FFF2-40B4-BE49-F238E27FC236}">
                  <a16:creationId xmlns:a16="http://schemas.microsoft.com/office/drawing/2014/main" id="{00000000-0008-0000-0B00-0000DC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181" name="Shape 7552">
              <a:extLst>
                <a:ext uri="{FF2B5EF4-FFF2-40B4-BE49-F238E27FC236}">
                  <a16:creationId xmlns:a16="http://schemas.microsoft.com/office/drawing/2014/main" id="{00000000-0008-0000-0B00-0000DD2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182" name="Shape 7553">
                <a:extLst>
                  <a:ext uri="{FF2B5EF4-FFF2-40B4-BE49-F238E27FC236}">
                    <a16:creationId xmlns:a16="http://schemas.microsoft.com/office/drawing/2014/main" id="{00000000-0008-0000-0B00-0000DE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183" name="Shape 7554">
                <a:extLst>
                  <a:ext uri="{FF2B5EF4-FFF2-40B4-BE49-F238E27FC236}">
                    <a16:creationId xmlns:a16="http://schemas.microsoft.com/office/drawing/2014/main" id="{00000000-0008-0000-0B00-0000DF2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184" name="Shape 7555">
                  <a:extLst>
                    <a:ext uri="{FF2B5EF4-FFF2-40B4-BE49-F238E27FC236}">
                      <a16:creationId xmlns:a16="http://schemas.microsoft.com/office/drawing/2014/main" id="{00000000-0008-0000-0B00-0000E0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185" name="Shape 7556">
                  <a:extLst>
                    <a:ext uri="{FF2B5EF4-FFF2-40B4-BE49-F238E27FC236}">
                      <a16:creationId xmlns:a16="http://schemas.microsoft.com/office/drawing/2014/main" id="{00000000-0008-0000-0B00-0000E1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86" name="Shape 7557">
                  <a:extLst>
                    <a:ext uri="{FF2B5EF4-FFF2-40B4-BE49-F238E27FC236}">
                      <a16:creationId xmlns:a16="http://schemas.microsoft.com/office/drawing/2014/main" id="{00000000-0008-0000-0B00-0000E2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87" name="Shape 7558">
                  <a:extLst>
                    <a:ext uri="{FF2B5EF4-FFF2-40B4-BE49-F238E27FC236}">
                      <a16:creationId xmlns:a16="http://schemas.microsoft.com/office/drawing/2014/main" id="{00000000-0008-0000-0B00-0000E3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88" name="Shape 7559">
                  <a:extLst>
                    <a:ext uri="{FF2B5EF4-FFF2-40B4-BE49-F238E27FC236}">
                      <a16:creationId xmlns:a16="http://schemas.microsoft.com/office/drawing/2014/main" id="{00000000-0008-0000-0B00-0000E4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89" name="Shape 7560">
                  <a:extLst>
                    <a:ext uri="{FF2B5EF4-FFF2-40B4-BE49-F238E27FC236}">
                      <a16:creationId xmlns:a16="http://schemas.microsoft.com/office/drawing/2014/main" id="{00000000-0008-0000-0B00-0000E5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90" name="Shape 7561">
                  <a:extLst>
                    <a:ext uri="{FF2B5EF4-FFF2-40B4-BE49-F238E27FC236}">
                      <a16:creationId xmlns:a16="http://schemas.microsoft.com/office/drawing/2014/main" id="{00000000-0008-0000-0B00-0000E6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191" name="Shape 2">
          <a:extLst>
            <a:ext uri="{FF2B5EF4-FFF2-40B4-BE49-F238E27FC236}">
              <a16:creationId xmlns:a16="http://schemas.microsoft.com/office/drawing/2014/main" id="{00000000-0008-0000-0B00-0000E723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9192" name="Shape 7562">
            <a:extLst>
              <a:ext uri="{FF2B5EF4-FFF2-40B4-BE49-F238E27FC236}">
                <a16:creationId xmlns:a16="http://schemas.microsoft.com/office/drawing/2014/main" id="{00000000-0008-0000-0B00-0000E82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193" name="Shape 6">
              <a:extLst>
                <a:ext uri="{FF2B5EF4-FFF2-40B4-BE49-F238E27FC236}">
                  <a16:creationId xmlns:a16="http://schemas.microsoft.com/office/drawing/2014/main" id="{00000000-0008-0000-0B00-0000E9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194" name="Shape 7563">
              <a:extLst>
                <a:ext uri="{FF2B5EF4-FFF2-40B4-BE49-F238E27FC236}">
                  <a16:creationId xmlns:a16="http://schemas.microsoft.com/office/drawing/2014/main" id="{00000000-0008-0000-0B00-0000EA2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195" name="Shape 7564">
                <a:extLst>
                  <a:ext uri="{FF2B5EF4-FFF2-40B4-BE49-F238E27FC236}">
                    <a16:creationId xmlns:a16="http://schemas.microsoft.com/office/drawing/2014/main" id="{00000000-0008-0000-0B00-0000EB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196" name="Shape 7565">
                <a:extLst>
                  <a:ext uri="{FF2B5EF4-FFF2-40B4-BE49-F238E27FC236}">
                    <a16:creationId xmlns:a16="http://schemas.microsoft.com/office/drawing/2014/main" id="{00000000-0008-0000-0B00-0000EC2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197" name="Shape 7566">
                  <a:extLst>
                    <a:ext uri="{FF2B5EF4-FFF2-40B4-BE49-F238E27FC236}">
                      <a16:creationId xmlns:a16="http://schemas.microsoft.com/office/drawing/2014/main" id="{00000000-0008-0000-0B00-0000ED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198" name="Shape 7567">
                  <a:extLst>
                    <a:ext uri="{FF2B5EF4-FFF2-40B4-BE49-F238E27FC236}">
                      <a16:creationId xmlns:a16="http://schemas.microsoft.com/office/drawing/2014/main" id="{00000000-0008-0000-0B00-0000EE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99" name="Shape 7568">
                  <a:extLst>
                    <a:ext uri="{FF2B5EF4-FFF2-40B4-BE49-F238E27FC236}">
                      <a16:creationId xmlns:a16="http://schemas.microsoft.com/office/drawing/2014/main" id="{00000000-0008-0000-0B00-0000EF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00" name="Shape 7569">
                  <a:extLst>
                    <a:ext uri="{FF2B5EF4-FFF2-40B4-BE49-F238E27FC236}">
                      <a16:creationId xmlns:a16="http://schemas.microsoft.com/office/drawing/2014/main" id="{00000000-0008-0000-0B00-0000F0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01" name="Shape 7570">
                  <a:extLst>
                    <a:ext uri="{FF2B5EF4-FFF2-40B4-BE49-F238E27FC236}">
                      <a16:creationId xmlns:a16="http://schemas.microsoft.com/office/drawing/2014/main" id="{00000000-0008-0000-0B00-0000F1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02" name="Shape 7571">
                  <a:extLst>
                    <a:ext uri="{FF2B5EF4-FFF2-40B4-BE49-F238E27FC236}">
                      <a16:creationId xmlns:a16="http://schemas.microsoft.com/office/drawing/2014/main" id="{00000000-0008-0000-0B00-0000F2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03" name="Shape 7572">
                  <a:extLst>
                    <a:ext uri="{FF2B5EF4-FFF2-40B4-BE49-F238E27FC236}">
                      <a16:creationId xmlns:a16="http://schemas.microsoft.com/office/drawing/2014/main" id="{00000000-0008-0000-0B00-0000F3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204" name="Shape 2">
          <a:extLst>
            <a:ext uri="{FF2B5EF4-FFF2-40B4-BE49-F238E27FC236}">
              <a16:creationId xmlns:a16="http://schemas.microsoft.com/office/drawing/2014/main" id="{00000000-0008-0000-0B00-0000F423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9205" name="Shape 7573">
            <a:extLst>
              <a:ext uri="{FF2B5EF4-FFF2-40B4-BE49-F238E27FC236}">
                <a16:creationId xmlns:a16="http://schemas.microsoft.com/office/drawing/2014/main" id="{00000000-0008-0000-0B00-0000F52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206" name="Shape 6">
              <a:extLst>
                <a:ext uri="{FF2B5EF4-FFF2-40B4-BE49-F238E27FC236}">
                  <a16:creationId xmlns:a16="http://schemas.microsoft.com/office/drawing/2014/main" id="{00000000-0008-0000-0B00-0000F6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07" name="Shape 7574">
              <a:extLst>
                <a:ext uri="{FF2B5EF4-FFF2-40B4-BE49-F238E27FC236}">
                  <a16:creationId xmlns:a16="http://schemas.microsoft.com/office/drawing/2014/main" id="{00000000-0008-0000-0B00-0000F72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208" name="Shape 7575">
                <a:extLst>
                  <a:ext uri="{FF2B5EF4-FFF2-40B4-BE49-F238E27FC236}">
                    <a16:creationId xmlns:a16="http://schemas.microsoft.com/office/drawing/2014/main" id="{00000000-0008-0000-0B00-0000F8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09" name="Shape 7576">
                <a:extLst>
                  <a:ext uri="{FF2B5EF4-FFF2-40B4-BE49-F238E27FC236}">
                    <a16:creationId xmlns:a16="http://schemas.microsoft.com/office/drawing/2014/main" id="{00000000-0008-0000-0B00-0000F92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210" name="Shape 7577">
                  <a:extLst>
                    <a:ext uri="{FF2B5EF4-FFF2-40B4-BE49-F238E27FC236}">
                      <a16:creationId xmlns:a16="http://schemas.microsoft.com/office/drawing/2014/main" id="{00000000-0008-0000-0B00-0000FA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211" name="Shape 7578">
                  <a:extLst>
                    <a:ext uri="{FF2B5EF4-FFF2-40B4-BE49-F238E27FC236}">
                      <a16:creationId xmlns:a16="http://schemas.microsoft.com/office/drawing/2014/main" id="{00000000-0008-0000-0B00-0000FB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12" name="Shape 7579">
                  <a:extLst>
                    <a:ext uri="{FF2B5EF4-FFF2-40B4-BE49-F238E27FC236}">
                      <a16:creationId xmlns:a16="http://schemas.microsoft.com/office/drawing/2014/main" id="{00000000-0008-0000-0B00-0000FC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13" name="Shape 7580">
                  <a:extLst>
                    <a:ext uri="{FF2B5EF4-FFF2-40B4-BE49-F238E27FC236}">
                      <a16:creationId xmlns:a16="http://schemas.microsoft.com/office/drawing/2014/main" id="{00000000-0008-0000-0B00-0000FD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14" name="Shape 7581">
                  <a:extLst>
                    <a:ext uri="{FF2B5EF4-FFF2-40B4-BE49-F238E27FC236}">
                      <a16:creationId xmlns:a16="http://schemas.microsoft.com/office/drawing/2014/main" id="{00000000-0008-0000-0B00-0000FE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15" name="Shape 7582">
                  <a:extLst>
                    <a:ext uri="{FF2B5EF4-FFF2-40B4-BE49-F238E27FC236}">
                      <a16:creationId xmlns:a16="http://schemas.microsoft.com/office/drawing/2014/main" id="{00000000-0008-0000-0B00-0000FF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16" name="Shape 7583">
                  <a:extLst>
                    <a:ext uri="{FF2B5EF4-FFF2-40B4-BE49-F238E27FC236}">
                      <a16:creationId xmlns:a16="http://schemas.microsoft.com/office/drawing/2014/main" id="{00000000-0008-0000-0B00-000000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217" name="Shape 2">
          <a:extLst>
            <a:ext uri="{FF2B5EF4-FFF2-40B4-BE49-F238E27FC236}">
              <a16:creationId xmlns:a16="http://schemas.microsoft.com/office/drawing/2014/main" id="{00000000-0008-0000-0B00-00000124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9218" name="Shape 7584">
            <a:extLst>
              <a:ext uri="{FF2B5EF4-FFF2-40B4-BE49-F238E27FC236}">
                <a16:creationId xmlns:a16="http://schemas.microsoft.com/office/drawing/2014/main" id="{00000000-0008-0000-0B00-0000022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219" name="Shape 6">
              <a:extLst>
                <a:ext uri="{FF2B5EF4-FFF2-40B4-BE49-F238E27FC236}">
                  <a16:creationId xmlns:a16="http://schemas.microsoft.com/office/drawing/2014/main" id="{00000000-0008-0000-0B00-000003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20" name="Shape 7585">
              <a:extLst>
                <a:ext uri="{FF2B5EF4-FFF2-40B4-BE49-F238E27FC236}">
                  <a16:creationId xmlns:a16="http://schemas.microsoft.com/office/drawing/2014/main" id="{00000000-0008-0000-0B00-0000042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221" name="Shape 7586">
                <a:extLst>
                  <a:ext uri="{FF2B5EF4-FFF2-40B4-BE49-F238E27FC236}">
                    <a16:creationId xmlns:a16="http://schemas.microsoft.com/office/drawing/2014/main" id="{00000000-0008-0000-0B00-000005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22" name="Shape 7587">
                <a:extLst>
                  <a:ext uri="{FF2B5EF4-FFF2-40B4-BE49-F238E27FC236}">
                    <a16:creationId xmlns:a16="http://schemas.microsoft.com/office/drawing/2014/main" id="{00000000-0008-0000-0B00-0000062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223" name="Shape 7588">
                  <a:extLst>
                    <a:ext uri="{FF2B5EF4-FFF2-40B4-BE49-F238E27FC236}">
                      <a16:creationId xmlns:a16="http://schemas.microsoft.com/office/drawing/2014/main" id="{00000000-0008-0000-0B00-000007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224" name="Shape 7589">
                  <a:extLst>
                    <a:ext uri="{FF2B5EF4-FFF2-40B4-BE49-F238E27FC236}">
                      <a16:creationId xmlns:a16="http://schemas.microsoft.com/office/drawing/2014/main" id="{00000000-0008-0000-0B00-000008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25" name="Shape 7590">
                  <a:extLst>
                    <a:ext uri="{FF2B5EF4-FFF2-40B4-BE49-F238E27FC236}">
                      <a16:creationId xmlns:a16="http://schemas.microsoft.com/office/drawing/2014/main" id="{00000000-0008-0000-0B00-000009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26" name="Shape 7591">
                  <a:extLst>
                    <a:ext uri="{FF2B5EF4-FFF2-40B4-BE49-F238E27FC236}">
                      <a16:creationId xmlns:a16="http://schemas.microsoft.com/office/drawing/2014/main" id="{00000000-0008-0000-0B00-00000A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27" name="Shape 7592">
                  <a:extLst>
                    <a:ext uri="{FF2B5EF4-FFF2-40B4-BE49-F238E27FC236}">
                      <a16:creationId xmlns:a16="http://schemas.microsoft.com/office/drawing/2014/main" id="{00000000-0008-0000-0B00-00000B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28" name="Shape 7593">
                  <a:extLst>
                    <a:ext uri="{FF2B5EF4-FFF2-40B4-BE49-F238E27FC236}">
                      <a16:creationId xmlns:a16="http://schemas.microsoft.com/office/drawing/2014/main" id="{00000000-0008-0000-0B00-00000C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29" name="Shape 7594">
                  <a:extLst>
                    <a:ext uri="{FF2B5EF4-FFF2-40B4-BE49-F238E27FC236}">
                      <a16:creationId xmlns:a16="http://schemas.microsoft.com/office/drawing/2014/main" id="{00000000-0008-0000-0B00-00000D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230" name="Shape 2">
          <a:extLst>
            <a:ext uri="{FF2B5EF4-FFF2-40B4-BE49-F238E27FC236}">
              <a16:creationId xmlns:a16="http://schemas.microsoft.com/office/drawing/2014/main" id="{00000000-0008-0000-0B00-00000E24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9231" name="Shape 7595">
            <a:extLst>
              <a:ext uri="{FF2B5EF4-FFF2-40B4-BE49-F238E27FC236}">
                <a16:creationId xmlns:a16="http://schemas.microsoft.com/office/drawing/2014/main" id="{00000000-0008-0000-0B00-00000F2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232" name="Shape 6">
              <a:extLst>
                <a:ext uri="{FF2B5EF4-FFF2-40B4-BE49-F238E27FC236}">
                  <a16:creationId xmlns:a16="http://schemas.microsoft.com/office/drawing/2014/main" id="{00000000-0008-0000-0B00-000010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33" name="Shape 7596">
              <a:extLst>
                <a:ext uri="{FF2B5EF4-FFF2-40B4-BE49-F238E27FC236}">
                  <a16:creationId xmlns:a16="http://schemas.microsoft.com/office/drawing/2014/main" id="{00000000-0008-0000-0B00-0000112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234" name="Shape 7597">
                <a:extLst>
                  <a:ext uri="{FF2B5EF4-FFF2-40B4-BE49-F238E27FC236}">
                    <a16:creationId xmlns:a16="http://schemas.microsoft.com/office/drawing/2014/main" id="{00000000-0008-0000-0B00-000012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35" name="Shape 7598">
                <a:extLst>
                  <a:ext uri="{FF2B5EF4-FFF2-40B4-BE49-F238E27FC236}">
                    <a16:creationId xmlns:a16="http://schemas.microsoft.com/office/drawing/2014/main" id="{00000000-0008-0000-0B00-0000132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236" name="Shape 7599">
                  <a:extLst>
                    <a:ext uri="{FF2B5EF4-FFF2-40B4-BE49-F238E27FC236}">
                      <a16:creationId xmlns:a16="http://schemas.microsoft.com/office/drawing/2014/main" id="{00000000-0008-0000-0B00-000014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237" name="Shape 7600">
                  <a:extLst>
                    <a:ext uri="{FF2B5EF4-FFF2-40B4-BE49-F238E27FC236}">
                      <a16:creationId xmlns:a16="http://schemas.microsoft.com/office/drawing/2014/main" id="{00000000-0008-0000-0B00-000015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38" name="Shape 7601">
                  <a:extLst>
                    <a:ext uri="{FF2B5EF4-FFF2-40B4-BE49-F238E27FC236}">
                      <a16:creationId xmlns:a16="http://schemas.microsoft.com/office/drawing/2014/main" id="{00000000-0008-0000-0B00-000016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39" name="Shape 7602">
                  <a:extLst>
                    <a:ext uri="{FF2B5EF4-FFF2-40B4-BE49-F238E27FC236}">
                      <a16:creationId xmlns:a16="http://schemas.microsoft.com/office/drawing/2014/main" id="{00000000-0008-0000-0B00-000017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40" name="Shape 7603">
                  <a:extLst>
                    <a:ext uri="{FF2B5EF4-FFF2-40B4-BE49-F238E27FC236}">
                      <a16:creationId xmlns:a16="http://schemas.microsoft.com/office/drawing/2014/main" id="{00000000-0008-0000-0B00-000018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41" name="Shape 7604">
                  <a:extLst>
                    <a:ext uri="{FF2B5EF4-FFF2-40B4-BE49-F238E27FC236}">
                      <a16:creationId xmlns:a16="http://schemas.microsoft.com/office/drawing/2014/main" id="{00000000-0008-0000-0B00-000019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42" name="Shape 7605">
                  <a:extLst>
                    <a:ext uri="{FF2B5EF4-FFF2-40B4-BE49-F238E27FC236}">
                      <a16:creationId xmlns:a16="http://schemas.microsoft.com/office/drawing/2014/main" id="{00000000-0008-0000-0B00-00001A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243" name="Shape 2">
          <a:extLst>
            <a:ext uri="{FF2B5EF4-FFF2-40B4-BE49-F238E27FC236}">
              <a16:creationId xmlns:a16="http://schemas.microsoft.com/office/drawing/2014/main" id="{00000000-0008-0000-0B00-00001B24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9244" name="Shape 7606">
            <a:extLst>
              <a:ext uri="{FF2B5EF4-FFF2-40B4-BE49-F238E27FC236}">
                <a16:creationId xmlns:a16="http://schemas.microsoft.com/office/drawing/2014/main" id="{00000000-0008-0000-0B00-00001C2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245" name="Shape 6">
              <a:extLst>
                <a:ext uri="{FF2B5EF4-FFF2-40B4-BE49-F238E27FC236}">
                  <a16:creationId xmlns:a16="http://schemas.microsoft.com/office/drawing/2014/main" id="{00000000-0008-0000-0B00-00001D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46" name="Shape 7607">
              <a:extLst>
                <a:ext uri="{FF2B5EF4-FFF2-40B4-BE49-F238E27FC236}">
                  <a16:creationId xmlns:a16="http://schemas.microsoft.com/office/drawing/2014/main" id="{00000000-0008-0000-0B00-00001E2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247" name="Shape 7608">
                <a:extLst>
                  <a:ext uri="{FF2B5EF4-FFF2-40B4-BE49-F238E27FC236}">
                    <a16:creationId xmlns:a16="http://schemas.microsoft.com/office/drawing/2014/main" id="{00000000-0008-0000-0B00-00001F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48" name="Shape 7609">
                <a:extLst>
                  <a:ext uri="{FF2B5EF4-FFF2-40B4-BE49-F238E27FC236}">
                    <a16:creationId xmlns:a16="http://schemas.microsoft.com/office/drawing/2014/main" id="{00000000-0008-0000-0B00-0000202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249" name="Shape 7610">
                  <a:extLst>
                    <a:ext uri="{FF2B5EF4-FFF2-40B4-BE49-F238E27FC236}">
                      <a16:creationId xmlns:a16="http://schemas.microsoft.com/office/drawing/2014/main" id="{00000000-0008-0000-0B00-000021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250" name="Shape 7611">
                  <a:extLst>
                    <a:ext uri="{FF2B5EF4-FFF2-40B4-BE49-F238E27FC236}">
                      <a16:creationId xmlns:a16="http://schemas.microsoft.com/office/drawing/2014/main" id="{00000000-0008-0000-0B00-000022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51" name="Shape 7612">
                  <a:extLst>
                    <a:ext uri="{FF2B5EF4-FFF2-40B4-BE49-F238E27FC236}">
                      <a16:creationId xmlns:a16="http://schemas.microsoft.com/office/drawing/2014/main" id="{00000000-0008-0000-0B00-000023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52" name="Shape 7613">
                  <a:extLst>
                    <a:ext uri="{FF2B5EF4-FFF2-40B4-BE49-F238E27FC236}">
                      <a16:creationId xmlns:a16="http://schemas.microsoft.com/office/drawing/2014/main" id="{00000000-0008-0000-0B00-000024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53" name="Shape 7614">
                  <a:extLst>
                    <a:ext uri="{FF2B5EF4-FFF2-40B4-BE49-F238E27FC236}">
                      <a16:creationId xmlns:a16="http://schemas.microsoft.com/office/drawing/2014/main" id="{00000000-0008-0000-0B00-000025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54" name="Shape 7615">
                  <a:extLst>
                    <a:ext uri="{FF2B5EF4-FFF2-40B4-BE49-F238E27FC236}">
                      <a16:creationId xmlns:a16="http://schemas.microsoft.com/office/drawing/2014/main" id="{00000000-0008-0000-0B00-000026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55" name="Shape 7616">
                  <a:extLst>
                    <a:ext uri="{FF2B5EF4-FFF2-40B4-BE49-F238E27FC236}">
                      <a16:creationId xmlns:a16="http://schemas.microsoft.com/office/drawing/2014/main" id="{00000000-0008-0000-0B00-000027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256" name="Shape 2">
          <a:extLst>
            <a:ext uri="{FF2B5EF4-FFF2-40B4-BE49-F238E27FC236}">
              <a16:creationId xmlns:a16="http://schemas.microsoft.com/office/drawing/2014/main" id="{00000000-0008-0000-0B00-00002824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9257" name="Shape 7617">
            <a:extLst>
              <a:ext uri="{FF2B5EF4-FFF2-40B4-BE49-F238E27FC236}">
                <a16:creationId xmlns:a16="http://schemas.microsoft.com/office/drawing/2014/main" id="{00000000-0008-0000-0B00-0000292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258" name="Shape 6">
              <a:extLst>
                <a:ext uri="{FF2B5EF4-FFF2-40B4-BE49-F238E27FC236}">
                  <a16:creationId xmlns:a16="http://schemas.microsoft.com/office/drawing/2014/main" id="{00000000-0008-0000-0B00-00002A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59" name="Shape 7618">
              <a:extLst>
                <a:ext uri="{FF2B5EF4-FFF2-40B4-BE49-F238E27FC236}">
                  <a16:creationId xmlns:a16="http://schemas.microsoft.com/office/drawing/2014/main" id="{00000000-0008-0000-0B00-00002B2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260" name="Shape 7619">
                <a:extLst>
                  <a:ext uri="{FF2B5EF4-FFF2-40B4-BE49-F238E27FC236}">
                    <a16:creationId xmlns:a16="http://schemas.microsoft.com/office/drawing/2014/main" id="{00000000-0008-0000-0B00-00002C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61" name="Shape 7620">
                <a:extLst>
                  <a:ext uri="{FF2B5EF4-FFF2-40B4-BE49-F238E27FC236}">
                    <a16:creationId xmlns:a16="http://schemas.microsoft.com/office/drawing/2014/main" id="{00000000-0008-0000-0B00-00002D2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262" name="Shape 7621">
                  <a:extLst>
                    <a:ext uri="{FF2B5EF4-FFF2-40B4-BE49-F238E27FC236}">
                      <a16:creationId xmlns:a16="http://schemas.microsoft.com/office/drawing/2014/main" id="{00000000-0008-0000-0B00-00002E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263" name="Shape 7622">
                  <a:extLst>
                    <a:ext uri="{FF2B5EF4-FFF2-40B4-BE49-F238E27FC236}">
                      <a16:creationId xmlns:a16="http://schemas.microsoft.com/office/drawing/2014/main" id="{00000000-0008-0000-0B00-00002F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64" name="Shape 7623">
                  <a:extLst>
                    <a:ext uri="{FF2B5EF4-FFF2-40B4-BE49-F238E27FC236}">
                      <a16:creationId xmlns:a16="http://schemas.microsoft.com/office/drawing/2014/main" id="{00000000-0008-0000-0B00-000030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65" name="Shape 7624">
                  <a:extLst>
                    <a:ext uri="{FF2B5EF4-FFF2-40B4-BE49-F238E27FC236}">
                      <a16:creationId xmlns:a16="http://schemas.microsoft.com/office/drawing/2014/main" id="{00000000-0008-0000-0B00-000031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66" name="Shape 7625">
                  <a:extLst>
                    <a:ext uri="{FF2B5EF4-FFF2-40B4-BE49-F238E27FC236}">
                      <a16:creationId xmlns:a16="http://schemas.microsoft.com/office/drawing/2014/main" id="{00000000-0008-0000-0B00-000032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67" name="Shape 7626">
                  <a:extLst>
                    <a:ext uri="{FF2B5EF4-FFF2-40B4-BE49-F238E27FC236}">
                      <a16:creationId xmlns:a16="http://schemas.microsoft.com/office/drawing/2014/main" id="{00000000-0008-0000-0B00-000033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68" name="Shape 7627">
                  <a:extLst>
                    <a:ext uri="{FF2B5EF4-FFF2-40B4-BE49-F238E27FC236}">
                      <a16:creationId xmlns:a16="http://schemas.microsoft.com/office/drawing/2014/main" id="{00000000-0008-0000-0B00-000034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269" name="Shape 2">
          <a:extLst>
            <a:ext uri="{FF2B5EF4-FFF2-40B4-BE49-F238E27FC236}">
              <a16:creationId xmlns:a16="http://schemas.microsoft.com/office/drawing/2014/main" id="{00000000-0008-0000-0B00-00003524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9270" name="Shape 7628">
            <a:extLst>
              <a:ext uri="{FF2B5EF4-FFF2-40B4-BE49-F238E27FC236}">
                <a16:creationId xmlns:a16="http://schemas.microsoft.com/office/drawing/2014/main" id="{00000000-0008-0000-0B00-0000362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271" name="Shape 6">
              <a:extLst>
                <a:ext uri="{FF2B5EF4-FFF2-40B4-BE49-F238E27FC236}">
                  <a16:creationId xmlns:a16="http://schemas.microsoft.com/office/drawing/2014/main" id="{00000000-0008-0000-0B00-000037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72" name="Shape 7629">
              <a:extLst>
                <a:ext uri="{FF2B5EF4-FFF2-40B4-BE49-F238E27FC236}">
                  <a16:creationId xmlns:a16="http://schemas.microsoft.com/office/drawing/2014/main" id="{00000000-0008-0000-0B00-0000382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273" name="Shape 7630">
                <a:extLst>
                  <a:ext uri="{FF2B5EF4-FFF2-40B4-BE49-F238E27FC236}">
                    <a16:creationId xmlns:a16="http://schemas.microsoft.com/office/drawing/2014/main" id="{00000000-0008-0000-0B00-000039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74" name="Shape 7631">
                <a:extLst>
                  <a:ext uri="{FF2B5EF4-FFF2-40B4-BE49-F238E27FC236}">
                    <a16:creationId xmlns:a16="http://schemas.microsoft.com/office/drawing/2014/main" id="{00000000-0008-0000-0B00-00003A2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275" name="Shape 7632">
                  <a:extLst>
                    <a:ext uri="{FF2B5EF4-FFF2-40B4-BE49-F238E27FC236}">
                      <a16:creationId xmlns:a16="http://schemas.microsoft.com/office/drawing/2014/main" id="{00000000-0008-0000-0B00-00003B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276" name="Shape 7633">
                  <a:extLst>
                    <a:ext uri="{FF2B5EF4-FFF2-40B4-BE49-F238E27FC236}">
                      <a16:creationId xmlns:a16="http://schemas.microsoft.com/office/drawing/2014/main" id="{00000000-0008-0000-0B00-00003C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77" name="Shape 7634">
                  <a:extLst>
                    <a:ext uri="{FF2B5EF4-FFF2-40B4-BE49-F238E27FC236}">
                      <a16:creationId xmlns:a16="http://schemas.microsoft.com/office/drawing/2014/main" id="{00000000-0008-0000-0B00-00003D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78" name="Shape 7635">
                  <a:extLst>
                    <a:ext uri="{FF2B5EF4-FFF2-40B4-BE49-F238E27FC236}">
                      <a16:creationId xmlns:a16="http://schemas.microsoft.com/office/drawing/2014/main" id="{00000000-0008-0000-0B00-00003E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79" name="Shape 7636">
                  <a:extLst>
                    <a:ext uri="{FF2B5EF4-FFF2-40B4-BE49-F238E27FC236}">
                      <a16:creationId xmlns:a16="http://schemas.microsoft.com/office/drawing/2014/main" id="{00000000-0008-0000-0B00-00003F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80" name="Shape 7637">
                  <a:extLst>
                    <a:ext uri="{FF2B5EF4-FFF2-40B4-BE49-F238E27FC236}">
                      <a16:creationId xmlns:a16="http://schemas.microsoft.com/office/drawing/2014/main" id="{00000000-0008-0000-0B00-000040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81" name="Shape 7638">
                  <a:extLst>
                    <a:ext uri="{FF2B5EF4-FFF2-40B4-BE49-F238E27FC236}">
                      <a16:creationId xmlns:a16="http://schemas.microsoft.com/office/drawing/2014/main" id="{00000000-0008-0000-0B00-000041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282" name="Shape 2">
          <a:extLst>
            <a:ext uri="{FF2B5EF4-FFF2-40B4-BE49-F238E27FC236}">
              <a16:creationId xmlns:a16="http://schemas.microsoft.com/office/drawing/2014/main" id="{00000000-0008-0000-0B00-00004224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9283" name="Shape 7639">
            <a:extLst>
              <a:ext uri="{FF2B5EF4-FFF2-40B4-BE49-F238E27FC236}">
                <a16:creationId xmlns:a16="http://schemas.microsoft.com/office/drawing/2014/main" id="{00000000-0008-0000-0B00-0000432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284" name="Shape 6">
              <a:extLst>
                <a:ext uri="{FF2B5EF4-FFF2-40B4-BE49-F238E27FC236}">
                  <a16:creationId xmlns:a16="http://schemas.microsoft.com/office/drawing/2014/main" id="{00000000-0008-0000-0B00-000044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85" name="Shape 7640">
              <a:extLst>
                <a:ext uri="{FF2B5EF4-FFF2-40B4-BE49-F238E27FC236}">
                  <a16:creationId xmlns:a16="http://schemas.microsoft.com/office/drawing/2014/main" id="{00000000-0008-0000-0B00-0000452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286" name="Shape 7641">
                <a:extLst>
                  <a:ext uri="{FF2B5EF4-FFF2-40B4-BE49-F238E27FC236}">
                    <a16:creationId xmlns:a16="http://schemas.microsoft.com/office/drawing/2014/main" id="{00000000-0008-0000-0B00-000046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87" name="Shape 7642">
                <a:extLst>
                  <a:ext uri="{FF2B5EF4-FFF2-40B4-BE49-F238E27FC236}">
                    <a16:creationId xmlns:a16="http://schemas.microsoft.com/office/drawing/2014/main" id="{00000000-0008-0000-0B00-0000472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288" name="Shape 7643">
                  <a:extLst>
                    <a:ext uri="{FF2B5EF4-FFF2-40B4-BE49-F238E27FC236}">
                      <a16:creationId xmlns:a16="http://schemas.microsoft.com/office/drawing/2014/main" id="{00000000-0008-0000-0B00-000048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289" name="Shape 7644">
                  <a:extLst>
                    <a:ext uri="{FF2B5EF4-FFF2-40B4-BE49-F238E27FC236}">
                      <a16:creationId xmlns:a16="http://schemas.microsoft.com/office/drawing/2014/main" id="{00000000-0008-0000-0B00-000049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90" name="Shape 7645">
                  <a:extLst>
                    <a:ext uri="{FF2B5EF4-FFF2-40B4-BE49-F238E27FC236}">
                      <a16:creationId xmlns:a16="http://schemas.microsoft.com/office/drawing/2014/main" id="{00000000-0008-0000-0B00-00004A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91" name="Shape 7646">
                  <a:extLst>
                    <a:ext uri="{FF2B5EF4-FFF2-40B4-BE49-F238E27FC236}">
                      <a16:creationId xmlns:a16="http://schemas.microsoft.com/office/drawing/2014/main" id="{00000000-0008-0000-0B00-00004B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92" name="Shape 7647">
                  <a:extLst>
                    <a:ext uri="{FF2B5EF4-FFF2-40B4-BE49-F238E27FC236}">
                      <a16:creationId xmlns:a16="http://schemas.microsoft.com/office/drawing/2014/main" id="{00000000-0008-0000-0B00-00004C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93" name="Shape 7648">
                  <a:extLst>
                    <a:ext uri="{FF2B5EF4-FFF2-40B4-BE49-F238E27FC236}">
                      <a16:creationId xmlns:a16="http://schemas.microsoft.com/office/drawing/2014/main" id="{00000000-0008-0000-0B00-00004D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94" name="Shape 7649">
                  <a:extLst>
                    <a:ext uri="{FF2B5EF4-FFF2-40B4-BE49-F238E27FC236}">
                      <a16:creationId xmlns:a16="http://schemas.microsoft.com/office/drawing/2014/main" id="{00000000-0008-0000-0B00-00004E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295" name="Shape 2">
          <a:extLst>
            <a:ext uri="{FF2B5EF4-FFF2-40B4-BE49-F238E27FC236}">
              <a16:creationId xmlns:a16="http://schemas.microsoft.com/office/drawing/2014/main" id="{00000000-0008-0000-0B00-00004F24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9296" name="Shape 7650">
            <a:extLst>
              <a:ext uri="{FF2B5EF4-FFF2-40B4-BE49-F238E27FC236}">
                <a16:creationId xmlns:a16="http://schemas.microsoft.com/office/drawing/2014/main" id="{00000000-0008-0000-0B00-0000502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297" name="Shape 6">
              <a:extLst>
                <a:ext uri="{FF2B5EF4-FFF2-40B4-BE49-F238E27FC236}">
                  <a16:creationId xmlns:a16="http://schemas.microsoft.com/office/drawing/2014/main" id="{00000000-0008-0000-0B00-000051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98" name="Shape 7651">
              <a:extLst>
                <a:ext uri="{FF2B5EF4-FFF2-40B4-BE49-F238E27FC236}">
                  <a16:creationId xmlns:a16="http://schemas.microsoft.com/office/drawing/2014/main" id="{00000000-0008-0000-0B00-0000522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299" name="Shape 7652">
                <a:extLst>
                  <a:ext uri="{FF2B5EF4-FFF2-40B4-BE49-F238E27FC236}">
                    <a16:creationId xmlns:a16="http://schemas.microsoft.com/office/drawing/2014/main" id="{00000000-0008-0000-0B00-000053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300" name="Shape 7653">
                <a:extLst>
                  <a:ext uri="{FF2B5EF4-FFF2-40B4-BE49-F238E27FC236}">
                    <a16:creationId xmlns:a16="http://schemas.microsoft.com/office/drawing/2014/main" id="{00000000-0008-0000-0B00-0000542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301" name="Shape 7654">
                  <a:extLst>
                    <a:ext uri="{FF2B5EF4-FFF2-40B4-BE49-F238E27FC236}">
                      <a16:creationId xmlns:a16="http://schemas.microsoft.com/office/drawing/2014/main" id="{00000000-0008-0000-0B00-000055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302" name="Shape 7655">
                  <a:extLst>
                    <a:ext uri="{FF2B5EF4-FFF2-40B4-BE49-F238E27FC236}">
                      <a16:creationId xmlns:a16="http://schemas.microsoft.com/office/drawing/2014/main" id="{00000000-0008-0000-0B00-000056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03" name="Shape 7656">
                  <a:extLst>
                    <a:ext uri="{FF2B5EF4-FFF2-40B4-BE49-F238E27FC236}">
                      <a16:creationId xmlns:a16="http://schemas.microsoft.com/office/drawing/2014/main" id="{00000000-0008-0000-0B00-000057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04" name="Shape 7657">
                  <a:extLst>
                    <a:ext uri="{FF2B5EF4-FFF2-40B4-BE49-F238E27FC236}">
                      <a16:creationId xmlns:a16="http://schemas.microsoft.com/office/drawing/2014/main" id="{00000000-0008-0000-0B00-000058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05" name="Shape 7658">
                  <a:extLst>
                    <a:ext uri="{FF2B5EF4-FFF2-40B4-BE49-F238E27FC236}">
                      <a16:creationId xmlns:a16="http://schemas.microsoft.com/office/drawing/2014/main" id="{00000000-0008-0000-0B00-000059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06" name="Shape 7659">
                  <a:extLst>
                    <a:ext uri="{FF2B5EF4-FFF2-40B4-BE49-F238E27FC236}">
                      <a16:creationId xmlns:a16="http://schemas.microsoft.com/office/drawing/2014/main" id="{00000000-0008-0000-0B00-00005A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07" name="Shape 7660">
                  <a:extLst>
                    <a:ext uri="{FF2B5EF4-FFF2-40B4-BE49-F238E27FC236}">
                      <a16:creationId xmlns:a16="http://schemas.microsoft.com/office/drawing/2014/main" id="{00000000-0008-0000-0B00-00005B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308" name="Shape 2">
          <a:extLst>
            <a:ext uri="{FF2B5EF4-FFF2-40B4-BE49-F238E27FC236}">
              <a16:creationId xmlns:a16="http://schemas.microsoft.com/office/drawing/2014/main" id="{00000000-0008-0000-0B00-00005C24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9309" name="Shape 7661">
            <a:extLst>
              <a:ext uri="{FF2B5EF4-FFF2-40B4-BE49-F238E27FC236}">
                <a16:creationId xmlns:a16="http://schemas.microsoft.com/office/drawing/2014/main" id="{00000000-0008-0000-0B00-00005D2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310" name="Shape 6">
              <a:extLst>
                <a:ext uri="{FF2B5EF4-FFF2-40B4-BE49-F238E27FC236}">
                  <a16:creationId xmlns:a16="http://schemas.microsoft.com/office/drawing/2014/main" id="{00000000-0008-0000-0B00-00005E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311" name="Shape 7662">
              <a:extLst>
                <a:ext uri="{FF2B5EF4-FFF2-40B4-BE49-F238E27FC236}">
                  <a16:creationId xmlns:a16="http://schemas.microsoft.com/office/drawing/2014/main" id="{00000000-0008-0000-0B00-00005F2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312" name="Shape 7663">
                <a:extLst>
                  <a:ext uri="{FF2B5EF4-FFF2-40B4-BE49-F238E27FC236}">
                    <a16:creationId xmlns:a16="http://schemas.microsoft.com/office/drawing/2014/main" id="{00000000-0008-0000-0B00-000060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313" name="Shape 7664">
                <a:extLst>
                  <a:ext uri="{FF2B5EF4-FFF2-40B4-BE49-F238E27FC236}">
                    <a16:creationId xmlns:a16="http://schemas.microsoft.com/office/drawing/2014/main" id="{00000000-0008-0000-0B00-0000612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314" name="Shape 7665">
                  <a:extLst>
                    <a:ext uri="{FF2B5EF4-FFF2-40B4-BE49-F238E27FC236}">
                      <a16:creationId xmlns:a16="http://schemas.microsoft.com/office/drawing/2014/main" id="{00000000-0008-0000-0B00-000062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315" name="Shape 7666">
                  <a:extLst>
                    <a:ext uri="{FF2B5EF4-FFF2-40B4-BE49-F238E27FC236}">
                      <a16:creationId xmlns:a16="http://schemas.microsoft.com/office/drawing/2014/main" id="{00000000-0008-0000-0B00-000063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16" name="Shape 7667">
                  <a:extLst>
                    <a:ext uri="{FF2B5EF4-FFF2-40B4-BE49-F238E27FC236}">
                      <a16:creationId xmlns:a16="http://schemas.microsoft.com/office/drawing/2014/main" id="{00000000-0008-0000-0B00-000064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17" name="Shape 7668">
                  <a:extLst>
                    <a:ext uri="{FF2B5EF4-FFF2-40B4-BE49-F238E27FC236}">
                      <a16:creationId xmlns:a16="http://schemas.microsoft.com/office/drawing/2014/main" id="{00000000-0008-0000-0B00-000065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18" name="Shape 7669">
                  <a:extLst>
                    <a:ext uri="{FF2B5EF4-FFF2-40B4-BE49-F238E27FC236}">
                      <a16:creationId xmlns:a16="http://schemas.microsoft.com/office/drawing/2014/main" id="{00000000-0008-0000-0B00-000066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19" name="Shape 7670">
                  <a:extLst>
                    <a:ext uri="{FF2B5EF4-FFF2-40B4-BE49-F238E27FC236}">
                      <a16:creationId xmlns:a16="http://schemas.microsoft.com/office/drawing/2014/main" id="{00000000-0008-0000-0B00-000067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20" name="Shape 7671">
                  <a:extLst>
                    <a:ext uri="{FF2B5EF4-FFF2-40B4-BE49-F238E27FC236}">
                      <a16:creationId xmlns:a16="http://schemas.microsoft.com/office/drawing/2014/main" id="{00000000-0008-0000-0B00-000068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321" name="Shape 2">
          <a:extLst>
            <a:ext uri="{FF2B5EF4-FFF2-40B4-BE49-F238E27FC236}">
              <a16:creationId xmlns:a16="http://schemas.microsoft.com/office/drawing/2014/main" id="{00000000-0008-0000-0B00-00006924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9322" name="Shape 7672">
            <a:extLst>
              <a:ext uri="{FF2B5EF4-FFF2-40B4-BE49-F238E27FC236}">
                <a16:creationId xmlns:a16="http://schemas.microsoft.com/office/drawing/2014/main" id="{00000000-0008-0000-0B00-00006A2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323" name="Shape 6">
              <a:extLst>
                <a:ext uri="{FF2B5EF4-FFF2-40B4-BE49-F238E27FC236}">
                  <a16:creationId xmlns:a16="http://schemas.microsoft.com/office/drawing/2014/main" id="{00000000-0008-0000-0B00-00006B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324" name="Shape 7673">
              <a:extLst>
                <a:ext uri="{FF2B5EF4-FFF2-40B4-BE49-F238E27FC236}">
                  <a16:creationId xmlns:a16="http://schemas.microsoft.com/office/drawing/2014/main" id="{00000000-0008-0000-0B00-00006C2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325" name="Shape 7674">
                <a:extLst>
                  <a:ext uri="{FF2B5EF4-FFF2-40B4-BE49-F238E27FC236}">
                    <a16:creationId xmlns:a16="http://schemas.microsoft.com/office/drawing/2014/main" id="{00000000-0008-0000-0B00-00006D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326" name="Shape 7675">
                <a:extLst>
                  <a:ext uri="{FF2B5EF4-FFF2-40B4-BE49-F238E27FC236}">
                    <a16:creationId xmlns:a16="http://schemas.microsoft.com/office/drawing/2014/main" id="{00000000-0008-0000-0B00-00006E2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327" name="Shape 7676">
                  <a:extLst>
                    <a:ext uri="{FF2B5EF4-FFF2-40B4-BE49-F238E27FC236}">
                      <a16:creationId xmlns:a16="http://schemas.microsoft.com/office/drawing/2014/main" id="{00000000-0008-0000-0B00-00006F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328" name="Shape 7677">
                  <a:extLst>
                    <a:ext uri="{FF2B5EF4-FFF2-40B4-BE49-F238E27FC236}">
                      <a16:creationId xmlns:a16="http://schemas.microsoft.com/office/drawing/2014/main" id="{00000000-0008-0000-0B00-000070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29" name="Shape 7678">
                  <a:extLst>
                    <a:ext uri="{FF2B5EF4-FFF2-40B4-BE49-F238E27FC236}">
                      <a16:creationId xmlns:a16="http://schemas.microsoft.com/office/drawing/2014/main" id="{00000000-0008-0000-0B00-000071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30" name="Shape 7679">
                  <a:extLst>
                    <a:ext uri="{FF2B5EF4-FFF2-40B4-BE49-F238E27FC236}">
                      <a16:creationId xmlns:a16="http://schemas.microsoft.com/office/drawing/2014/main" id="{00000000-0008-0000-0B00-000072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31" name="Shape 7680">
                  <a:extLst>
                    <a:ext uri="{FF2B5EF4-FFF2-40B4-BE49-F238E27FC236}">
                      <a16:creationId xmlns:a16="http://schemas.microsoft.com/office/drawing/2014/main" id="{00000000-0008-0000-0B00-000073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32" name="Shape 7681">
                  <a:extLst>
                    <a:ext uri="{FF2B5EF4-FFF2-40B4-BE49-F238E27FC236}">
                      <a16:creationId xmlns:a16="http://schemas.microsoft.com/office/drawing/2014/main" id="{00000000-0008-0000-0B00-000074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33" name="Shape 7682">
                  <a:extLst>
                    <a:ext uri="{FF2B5EF4-FFF2-40B4-BE49-F238E27FC236}">
                      <a16:creationId xmlns:a16="http://schemas.microsoft.com/office/drawing/2014/main" id="{00000000-0008-0000-0B00-000075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334" name="Shape 2">
          <a:extLst>
            <a:ext uri="{FF2B5EF4-FFF2-40B4-BE49-F238E27FC236}">
              <a16:creationId xmlns:a16="http://schemas.microsoft.com/office/drawing/2014/main" id="{00000000-0008-0000-0B00-00007624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9335" name="Shape 7683">
            <a:extLst>
              <a:ext uri="{FF2B5EF4-FFF2-40B4-BE49-F238E27FC236}">
                <a16:creationId xmlns:a16="http://schemas.microsoft.com/office/drawing/2014/main" id="{00000000-0008-0000-0B00-0000772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336" name="Shape 6">
              <a:extLst>
                <a:ext uri="{FF2B5EF4-FFF2-40B4-BE49-F238E27FC236}">
                  <a16:creationId xmlns:a16="http://schemas.microsoft.com/office/drawing/2014/main" id="{00000000-0008-0000-0B00-000078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337" name="Shape 7684">
              <a:extLst>
                <a:ext uri="{FF2B5EF4-FFF2-40B4-BE49-F238E27FC236}">
                  <a16:creationId xmlns:a16="http://schemas.microsoft.com/office/drawing/2014/main" id="{00000000-0008-0000-0B00-0000792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338" name="Shape 7685">
                <a:extLst>
                  <a:ext uri="{FF2B5EF4-FFF2-40B4-BE49-F238E27FC236}">
                    <a16:creationId xmlns:a16="http://schemas.microsoft.com/office/drawing/2014/main" id="{00000000-0008-0000-0B00-00007A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339" name="Shape 7686">
                <a:extLst>
                  <a:ext uri="{FF2B5EF4-FFF2-40B4-BE49-F238E27FC236}">
                    <a16:creationId xmlns:a16="http://schemas.microsoft.com/office/drawing/2014/main" id="{00000000-0008-0000-0B00-00007B2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340" name="Shape 7687">
                  <a:extLst>
                    <a:ext uri="{FF2B5EF4-FFF2-40B4-BE49-F238E27FC236}">
                      <a16:creationId xmlns:a16="http://schemas.microsoft.com/office/drawing/2014/main" id="{00000000-0008-0000-0B00-00007C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341" name="Shape 7688">
                  <a:extLst>
                    <a:ext uri="{FF2B5EF4-FFF2-40B4-BE49-F238E27FC236}">
                      <a16:creationId xmlns:a16="http://schemas.microsoft.com/office/drawing/2014/main" id="{00000000-0008-0000-0B00-00007D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42" name="Shape 7689">
                  <a:extLst>
                    <a:ext uri="{FF2B5EF4-FFF2-40B4-BE49-F238E27FC236}">
                      <a16:creationId xmlns:a16="http://schemas.microsoft.com/office/drawing/2014/main" id="{00000000-0008-0000-0B00-00007E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43" name="Shape 7690">
                  <a:extLst>
                    <a:ext uri="{FF2B5EF4-FFF2-40B4-BE49-F238E27FC236}">
                      <a16:creationId xmlns:a16="http://schemas.microsoft.com/office/drawing/2014/main" id="{00000000-0008-0000-0B00-00007F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44" name="Shape 7691">
                  <a:extLst>
                    <a:ext uri="{FF2B5EF4-FFF2-40B4-BE49-F238E27FC236}">
                      <a16:creationId xmlns:a16="http://schemas.microsoft.com/office/drawing/2014/main" id="{00000000-0008-0000-0B00-000080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45" name="Shape 7692">
                  <a:extLst>
                    <a:ext uri="{FF2B5EF4-FFF2-40B4-BE49-F238E27FC236}">
                      <a16:creationId xmlns:a16="http://schemas.microsoft.com/office/drawing/2014/main" id="{00000000-0008-0000-0B00-000081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46" name="Shape 7693">
                  <a:extLst>
                    <a:ext uri="{FF2B5EF4-FFF2-40B4-BE49-F238E27FC236}">
                      <a16:creationId xmlns:a16="http://schemas.microsoft.com/office/drawing/2014/main" id="{00000000-0008-0000-0B00-000082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347" name="Shape 2">
          <a:extLst>
            <a:ext uri="{FF2B5EF4-FFF2-40B4-BE49-F238E27FC236}">
              <a16:creationId xmlns:a16="http://schemas.microsoft.com/office/drawing/2014/main" id="{00000000-0008-0000-0B00-00008324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9348" name="Shape 7694">
            <a:extLst>
              <a:ext uri="{FF2B5EF4-FFF2-40B4-BE49-F238E27FC236}">
                <a16:creationId xmlns:a16="http://schemas.microsoft.com/office/drawing/2014/main" id="{00000000-0008-0000-0B00-0000842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349" name="Shape 6">
              <a:extLst>
                <a:ext uri="{FF2B5EF4-FFF2-40B4-BE49-F238E27FC236}">
                  <a16:creationId xmlns:a16="http://schemas.microsoft.com/office/drawing/2014/main" id="{00000000-0008-0000-0B00-000085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350" name="Shape 7695">
              <a:extLst>
                <a:ext uri="{FF2B5EF4-FFF2-40B4-BE49-F238E27FC236}">
                  <a16:creationId xmlns:a16="http://schemas.microsoft.com/office/drawing/2014/main" id="{00000000-0008-0000-0B00-0000862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351" name="Shape 7696">
                <a:extLst>
                  <a:ext uri="{FF2B5EF4-FFF2-40B4-BE49-F238E27FC236}">
                    <a16:creationId xmlns:a16="http://schemas.microsoft.com/office/drawing/2014/main" id="{00000000-0008-0000-0B00-000087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352" name="Shape 7697">
                <a:extLst>
                  <a:ext uri="{FF2B5EF4-FFF2-40B4-BE49-F238E27FC236}">
                    <a16:creationId xmlns:a16="http://schemas.microsoft.com/office/drawing/2014/main" id="{00000000-0008-0000-0B00-0000882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353" name="Shape 7698">
                  <a:extLst>
                    <a:ext uri="{FF2B5EF4-FFF2-40B4-BE49-F238E27FC236}">
                      <a16:creationId xmlns:a16="http://schemas.microsoft.com/office/drawing/2014/main" id="{00000000-0008-0000-0B00-000089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354" name="Shape 7699">
                  <a:extLst>
                    <a:ext uri="{FF2B5EF4-FFF2-40B4-BE49-F238E27FC236}">
                      <a16:creationId xmlns:a16="http://schemas.microsoft.com/office/drawing/2014/main" id="{00000000-0008-0000-0B00-00008A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55" name="Shape 7700">
                  <a:extLst>
                    <a:ext uri="{FF2B5EF4-FFF2-40B4-BE49-F238E27FC236}">
                      <a16:creationId xmlns:a16="http://schemas.microsoft.com/office/drawing/2014/main" id="{00000000-0008-0000-0B00-00008B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56" name="Shape 7701">
                  <a:extLst>
                    <a:ext uri="{FF2B5EF4-FFF2-40B4-BE49-F238E27FC236}">
                      <a16:creationId xmlns:a16="http://schemas.microsoft.com/office/drawing/2014/main" id="{00000000-0008-0000-0B00-00008C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57" name="Shape 7702">
                  <a:extLst>
                    <a:ext uri="{FF2B5EF4-FFF2-40B4-BE49-F238E27FC236}">
                      <a16:creationId xmlns:a16="http://schemas.microsoft.com/office/drawing/2014/main" id="{00000000-0008-0000-0B00-00008D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58" name="Shape 7703">
                  <a:extLst>
                    <a:ext uri="{FF2B5EF4-FFF2-40B4-BE49-F238E27FC236}">
                      <a16:creationId xmlns:a16="http://schemas.microsoft.com/office/drawing/2014/main" id="{00000000-0008-0000-0B00-00008E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59" name="Shape 7704">
                  <a:extLst>
                    <a:ext uri="{FF2B5EF4-FFF2-40B4-BE49-F238E27FC236}">
                      <a16:creationId xmlns:a16="http://schemas.microsoft.com/office/drawing/2014/main" id="{00000000-0008-0000-0B00-00008F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360" name="Shape 2">
          <a:extLst>
            <a:ext uri="{FF2B5EF4-FFF2-40B4-BE49-F238E27FC236}">
              <a16:creationId xmlns:a16="http://schemas.microsoft.com/office/drawing/2014/main" id="{00000000-0008-0000-0B00-00009024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9361" name="Shape 7705">
            <a:extLst>
              <a:ext uri="{FF2B5EF4-FFF2-40B4-BE49-F238E27FC236}">
                <a16:creationId xmlns:a16="http://schemas.microsoft.com/office/drawing/2014/main" id="{00000000-0008-0000-0B00-0000912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362" name="Shape 6">
              <a:extLst>
                <a:ext uri="{FF2B5EF4-FFF2-40B4-BE49-F238E27FC236}">
                  <a16:creationId xmlns:a16="http://schemas.microsoft.com/office/drawing/2014/main" id="{00000000-0008-0000-0B00-000092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363" name="Shape 7706">
              <a:extLst>
                <a:ext uri="{FF2B5EF4-FFF2-40B4-BE49-F238E27FC236}">
                  <a16:creationId xmlns:a16="http://schemas.microsoft.com/office/drawing/2014/main" id="{00000000-0008-0000-0B00-0000932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364" name="Shape 7707">
                <a:extLst>
                  <a:ext uri="{FF2B5EF4-FFF2-40B4-BE49-F238E27FC236}">
                    <a16:creationId xmlns:a16="http://schemas.microsoft.com/office/drawing/2014/main" id="{00000000-0008-0000-0B00-000094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365" name="Shape 7708">
                <a:extLst>
                  <a:ext uri="{FF2B5EF4-FFF2-40B4-BE49-F238E27FC236}">
                    <a16:creationId xmlns:a16="http://schemas.microsoft.com/office/drawing/2014/main" id="{00000000-0008-0000-0B00-0000952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366" name="Shape 7709">
                  <a:extLst>
                    <a:ext uri="{FF2B5EF4-FFF2-40B4-BE49-F238E27FC236}">
                      <a16:creationId xmlns:a16="http://schemas.microsoft.com/office/drawing/2014/main" id="{00000000-0008-0000-0B00-000096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367" name="Shape 7710">
                  <a:extLst>
                    <a:ext uri="{FF2B5EF4-FFF2-40B4-BE49-F238E27FC236}">
                      <a16:creationId xmlns:a16="http://schemas.microsoft.com/office/drawing/2014/main" id="{00000000-0008-0000-0B00-000097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68" name="Shape 7711">
                  <a:extLst>
                    <a:ext uri="{FF2B5EF4-FFF2-40B4-BE49-F238E27FC236}">
                      <a16:creationId xmlns:a16="http://schemas.microsoft.com/office/drawing/2014/main" id="{00000000-0008-0000-0B00-000098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69" name="Shape 7712">
                  <a:extLst>
                    <a:ext uri="{FF2B5EF4-FFF2-40B4-BE49-F238E27FC236}">
                      <a16:creationId xmlns:a16="http://schemas.microsoft.com/office/drawing/2014/main" id="{00000000-0008-0000-0B00-000099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70" name="Shape 7713">
                  <a:extLst>
                    <a:ext uri="{FF2B5EF4-FFF2-40B4-BE49-F238E27FC236}">
                      <a16:creationId xmlns:a16="http://schemas.microsoft.com/office/drawing/2014/main" id="{00000000-0008-0000-0B00-00009A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71" name="Shape 7714">
                  <a:extLst>
                    <a:ext uri="{FF2B5EF4-FFF2-40B4-BE49-F238E27FC236}">
                      <a16:creationId xmlns:a16="http://schemas.microsoft.com/office/drawing/2014/main" id="{00000000-0008-0000-0B00-00009B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72" name="Shape 7715">
                  <a:extLst>
                    <a:ext uri="{FF2B5EF4-FFF2-40B4-BE49-F238E27FC236}">
                      <a16:creationId xmlns:a16="http://schemas.microsoft.com/office/drawing/2014/main" id="{00000000-0008-0000-0B00-00009C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373" name="Shape 2">
          <a:extLst>
            <a:ext uri="{FF2B5EF4-FFF2-40B4-BE49-F238E27FC236}">
              <a16:creationId xmlns:a16="http://schemas.microsoft.com/office/drawing/2014/main" id="{00000000-0008-0000-0B00-00009D24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9374" name="Shape 7716">
            <a:extLst>
              <a:ext uri="{FF2B5EF4-FFF2-40B4-BE49-F238E27FC236}">
                <a16:creationId xmlns:a16="http://schemas.microsoft.com/office/drawing/2014/main" id="{00000000-0008-0000-0B00-00009E2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375" name="Shape 6">
              <a:extLst>
                <a:ext uri="{FF2B5EF4-FFF2-40B4-BE49-F238E27FC236}">
                  <a16:creationId xmlns:a16="http://schemas.microsoft.com/office/drawing/2014/main" id="{00000000-0008-0000-0B00-00009F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376" name="Shape 7717">
              <a:extLst>
                <a:ext uri="{FF2B5EF4-FFF2-40B4-BE49-F238E27FC236}">
                  <a16:creationId xmlns:a16="http://schemas.microsoft.com/office/drawing/2014/main" id="{00000000-0008-0000-0B00-0000A02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377" name="Shape 7718">
                <a:extLst>
                  <a:ext uri="{FF2B5EF4-FFF2-40B4-BE49-F238E27FC236}">
                    <a16:creationId xmlns:a16="http://schemas.microsoft.com/office/drawing/2014/main" id="{00000000-0008-0000-0B00-0000A1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378" name="Shape 7719">
                <a:extLst>
                  <a:ext uri="{FF2B5EF4-FFF2-40B4-BE49-F238E27FC236}">
                    <a16:creationId xmlns:a16="http://schemas.microsoft.com/office/drawing/2014/main" id="{00000000-0008-0000-0B00-0000A22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379" name="Shape 7720">
                  <a:extLst>
                    <a:ext uri="{FF2B5EF4-FFF2-40B4-BE49-F238E27FC236}">
                      <a16:creationId xmlns:a16="http://schemas.microsoft.com/office/drawing/2014/main" id="{00000000-0008-0000-0B00-0000A3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380" name="Shape 7721">
                  <a:extLst>
                    <a:ext uri="{FF2B5EF4-FFF2-40B4-BE49-F238E27FC236}">
                      <a16:creationId xmlns:a16="http://schemas.microsoft.com/office/drawing/2014/main" id="{00000000-0008-0000-0B00-0000A4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81" name="Shape 7722">
                  <a:extLst>
                    <a:ext uri="{FF2B5EF4-FFF2-40B4-BE49-F238E27FC236}">
                      <a16:creationId xmlns:a16="http://schemas.microsoft.com/office/drawing/2014/main" id="{00000000-0008-0000-0B00-0000A5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82" name="Shape 7723">
                  <a:extLst>
                    <a:ext uri="{FF2B5EF4-FFF2-40B4-BE49-F238E27FC236}">
                      <a16:creationId xmlns:a16="http://schemas.microsoft.com/office/drawing/2014/main" id="{00000000-0008-0000-0B00-0000A6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83" name="Shape 7724">
                  <a:extLst>
                    <a:ext uri="{FF2B5EF4-FFF2-40B4-BE49-F238E27FC236}">
                      <a16:creationId xmlns:a16="http://schemas.microsoft.com/office/drawing/2014/main" id="{00000000-0008-0000-0B00-0000A7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84" name="Shape 7725">
                  <a:extLst>
                    <a:ext uri="{FF2B5EF4-FFF2-40B4-BE49-F238E27FC236}">
                      <a16:creationId xmlns:a16="http://schemas.microsoft.com/office/drawing/2014/main" id="{00000000-0008-0000-0B00-0000A8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85" name="Shape 7726">
                  <a:extLst>
                    <a:ext uri="{FF2B5EF4-FFF2-40B4-BE49-F238E27FC236}">
                      <a16:creationId xmlns:a16="http://schemas.microsoft.com/office/drawing/2014/main" id="{00000000-0008-0000-0B00-0000A9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386" name="Shape 2">
          <a:extLst>
            <a:ext uri="{FF2B5EF4-FFF2-40B4-BE49-F238E27FC236}">
              <a16:creationId xmlns:a16="http://schemas.microsoft.com/office/drawing/2014/main" id="{00000000-0008-0000-0B00-0000AA24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9387" name="Shape 7727">
            <a:extLst>
              <a:ext uri="{FF2B5EF4-FFF2-40B4-BE49-F238E27FC236}">
                <a16:creationId xmlns:a16="http://schemas.microsoft.com/office/drawing/2014/main" id="{00000000-0008-0000-0B00-0000AB2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388" name="Shape 6">
              <a:extLst>
                <a:ext uri="{FF2B5EF4-FFF2-40B4-BE49-F238E27FC236}">
                  <a16:creationId xmlns:a16="http://schemas.microsoft.com/office/drawing/2014/main" id="{00000000-0008-0000-0B00-0000AC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389" name="Shape 7728">
              <a:extLst>
                <a:ext uri="{FF2B5EF4-FFF2-40B4-BE49-F238E27FC236}">
                  <a16:creationId xmlns:a16="http://schemas.microsoft.com/office/drawing/2014/main" id="{00000000-0008-0000-0B00-0000AD2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390" name="Shape 7729">
                <a:extLst>
                  <a:ext uri="{FF2B5EF4-FFF2-40B4-BE49-F238E27FC236}">
                    <a16:creationId xmlns:a16="http://schemas.microsoft.com/office/drawing/2014/main" id="{00000000-0008-0000-0B00-0000AE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391" name="Shape 7730">
                <a:extLst>
                  <a:ext uri="{FF2B5EF4-FFF2-40B4-BE49-F238E27FC236}">
                    <a16:creationId xmlns:a16="http://schemas.microsoft.com/office/drawing/2014/main" id="{00000000-0008-0000-0B00-0000AF2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392" name="Shape 7731">
                  <a:extLst>
                    <a:ext uri="{FF2B5EF4-FFF2-40B4-BE49-F238E27FC236}">
                      <a16:creationId xmlns:a16="http://schemas.microsoft.com/office/drawing/2014/main" id="{00000000-0008-0000-0B00-0000B0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393" name="Shape 7732">
                  <a:extLst>
                    <a:ext uri="{FF2B5EF4-FFF2-40B4-BE49-F238E27FC236}">
                      <a16:creationId xmlns:a16="http://schemas.microsoft.com/office/drawing/2014/main" id="{00000000-0008-0000-0B00-0000B1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94" name="Shape 7733">
                  <a:extLst>
                    <a:ext uri="{FF2B5EF4-FFF2-40B4-BE49-F238E27FC236}">
                      <a16:creationId xmlns:a16="http://schemas.microsoft.com/office/drawing/2014/main" id="{00000000-0008-0000-0B00-0000B2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95" name="Shape 7734">
                  <a:extLst>
                    <a:ext uri="{FF2B5EF4-FFF2-40B4-BE49-F238E27FC236}">
                      <a16:creationId xmlns:a16="http://schemas.microsoft.com/office/drawing/2014/main" id="{00000000-0008-0000-0B00-0000B3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96" name="Shape 7735">
                  <a:extLst>
                    <a:ext uri="{FF2B5EF4-FFF2-40B4-BE49-F238E27FC236}">
                      <a16:creationId xmlns:a16="http://schemas.microsoft.com/office/drawing/2014/main" id="{00000000-0008-0000-0B00-0000B4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97" name="Shape 7736">
                  <a:extLst>
                    <a:ext uri="{FF2B5EF4-FFF2-40B4-BE49-F238E27FC236}">
                      <a16:creationId xmlns:a16="http://schemas.microsoft.com/office/drawing/2014/main" id="{00000000-0008-0000-0B00-0000B5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98" name="Shape 7737">
                  <a:extLst>
                    <a:ext uri="{FF2B5EF4-FFF2-40B4-BE49-F238E27FC236}">
                      <a16:creationId xmlns:a16="http://schemas.microsoft.com/office/drawing/2014/main" id="{00000000-0008-0000-0B00-0000B6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399" name="Shape 2">
          <a:extLst>
            <a:ext uri="{FF2B5EF4-FFF2-40B4-BE49-F238E27FC236}">
              <a16:creationId xmlns:a16="http://schemas.microsoft.com/office/drawing/2014/main" id="{00000000-0008-0000-0B00-0000B724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9400" name="Shape 7738">
            <a:extLst>
              <a:ext uri="{FF2B5EF4-FFF2-40B4-BE49-F238E27FC236}">
                <a16:creationId xmlns:a16="http://schemas.microsoft.com/office/drawing/2014/main" id="{00000000-0008-0000-0B00-0000B82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401" name="Shape 6">
              <a:extLst>
                <a:ext uri="{FF2B5EF4-FFF2-40B4-BE49-F238E27FC236}">
                  <a16:creationId xmlns:a16="http://schemas.microsoft.com/office/drawing/2014/main" id="{00000000-0008-0000-0B00-0000B9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02" name="Shape 7739">
              <a:extLst>
                <a:ext uri="{FF2B5EF4-FFF2-40B4-BE49-F238E27FC236}">
                  <a16:creationId xmlns:a16="http://schemas.microsoft.com/office/drawing/2014/main" id="{00000000-0008-0000-0B00-0000BA2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403" name="Shape 7740">
                <a:extLst>
                  <a:ext uri="{FF2B5EF4-FFF2-40B4-BE49-F238E27FC236}">
                    <a16:creationId xmlns:a16="http://schemas.microsoft.com/office/drawing/2014/main" id="{00000000-0008-0000-0B00-0000BB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404" name="Shape 7741">
                <a:extLst>
                  <a:ext uri="{FF2B5EF4-FFF2-40B4-BE49-F238E27FC236}">
                    <a16:creationId xmlns:a16="http://schemas.microsoft.com/office/drawing/2014/main" id="{00000000-0008-0000-0B00-0000BC2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405" name="Shape 7742">
                  <a:extLst>
                    <a:ext uri="{FF2B5EF4-FFF2-40B4-BE49-F238E27FC236}">
                      <a16:creationId xmlns:a16="http://schemas.microsoft.com/office/drawing/2014/main" id="{00000000-0008-0000-0B00-0000BD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406" name="Shape 7743">
                  <a:extLst>
                    <a:ext uri="{FF2B5EF4-FFF2-40B4-BE49-F238E27FC236}">
                      <a16:creationId xmlns:a16="http://schemas.microsoft.com/office/drawing/2014/main" id="{00000000-0008-0000-0B00-0000BE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07" name="Shape 7744">
                  <a:extLst>
                    <a:ext uri="{FF2B5EF4-FFF2-40B4-BE49-F238E27FC236}">
                      <a16:creationId xmlns:a16="http://schemas.microsoft.com/office/drawing/2014/main" id="{00000000-0008-0000-0B00-0000BF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08" name="Shape 7745">
                  <a:extLst>
                    <a:ext uri="{FF2B5EF4-FFF2-40B4-BE49-F238E27FC236}">
                      <a16:creationId xmlns:a16="http://schemas.microsoft.com/office/drawing/2014/main" id="{00000000-0008-0000-0B00-0000C0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09" name="Shape 7746">
                  <a:extLst>
                    <a:ext uri="{FF2B5EF4-FFF2-40B4-BE49-F238E27FC236}">
                      <a16:creationId xmlns:a16="http://schemas.microsoft.com/office/drawing/2014/main" id="{00000000-0008-0000-0B00-0000C1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10" name="Shape 7747">
                  <a:extLst>
                    <a:ext uri="{FF2B5EF4-FFF2-40B4-BE49-F238E27FC236}">
                      <a16:creationId xmlns:a16="http://schemas.microsoft.com/office/drawing/2014/main" id="{00000000-0008-0000-0B00-0000C2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11" name="Shape 7748">
                  <a:extLst>
                    <a:ext uri="{FF2B5EF4-FFF2-40B4-BE49-F238E27FC236}">
                      <a16:creationId xmlns:a16="http://schemas.microsoft.com/office/drawing/2014/main" id="{00000000-0008-0000-0B00-0000C3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412" name="Shape 2">
          <a:extLst>
            <a:ext uri="{FF2B5EF4-FFF2-40B4-BE49-F238E27FC236}">
              <a16:creationId xmlns:a16="http://schemas.microsoft.com/office/drawing/2014/main" id="{00000000-0008-0000-0B00-0000C424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413" name="Shape 7749">
            <a:extLst>
              <a:ext uri="{FF2B5EF4-FFF2-40B4-BE49-F238E27FC236}">
                <a16:creationId xmlns:a16="http://schemas.microsoft.com/office/drawing/2014/main" id="{00000000-0008-0000-0B00-0000C52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414" name="Shape 6">
              <a:extLst>
                <a:ext uri="{FF2B5EF4-FFF2-40B4-BE49-F238E27FC236}">
                  <a16:creationId xmlns:a16="http://schemas.microsoft.com/office/drawing/2014/main" id="{00000000-0008-0000-0B00-0000C6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15" name="Shape 7750">
              <a:extLst>
                <a:ext uri="{FF2B5EF4-FFF2-40B4-BE49-F238E27FC236}">
                  <a16:creationId xmlns:a16="http://schemas.microsoft.com/office/drawing/2014/main" id="{00000000-0008-0000-0B00-0000C72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416" name="Shape 7751">
                <a:extLst>
                  <a:ext uri="{FF2B5EF4-FFF2-40B4-BE49-F238E27FC236}">
                    <a16:creationId xmlns:a16="http://schemas.microsoft.com/office/drawing/2014/main" id="{00000000-0008-0000-0B00-0000C8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417" name="Shape 7752">
                <a:extLst>
                  <a:ext uri="{FF2B5EF4-FFF2-40B4-BE49-F238E27FC236}">
                    <a16:creationId xmlns:a16="http://schemas.microsoft.com/office/drawing/2014/main" id="{00000000-0008-0000-0B00-0000C92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418" name="Shape 7753">
                  <a:extLst>
                    <a:ext uri="{FF2B5EF4-FFF2-40B4-BE49-F238E27FC236}">
                      <a16:creationId xmlns:a16="http://schemas.microsoft.com/office/drawing/2014/main" id="{00000000-0008-0000-0B00-0000CA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419" name="Shape 7754">
                  <a:extLst>
                    <a:ext uri="{FF2B5EF4-FFF2-40B4-BE49-F238E27FC236}">
                      <a16:creationId xmlns:a16="http://schemas.microsoft.com/office/drawing/2014/main" id="{00000000-0008-0000-0B00-0000CB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20" name="Shape 7755">
                  <a:extLst>
                    <a:ext uri="{FF2B5EF4-FFF2-40B4-BE49-F238E27FC236}">
                      <a16:creationId xmlns:a16="http://schemas.microsoft.com/office/drawing/2014/main" id="{00000000-0008-0000-0B00-0000CC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21" name="Shape 7756">
                  <a:extLst>
                    <a:ext uri="{FF2B5EF4-FFF2-40B4-BE49-F238E27FC236}">
                      <a16:creationId xmlns:a16="http://schemas.microsoft.com/office/drawing/2014/main" id="{00000000-0008-0000-0B00-0000CD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22" name="Shape 7757">
                  <a:extLst>
                    <a:ext uri="{FF2B5EF4-FFF2-40B4-BE49-F238E27FC236}">
                      <a16:creationId xmlns:a16="http://schemas.microsoft.com/office/drawing/2014/main" id="{00000000-0008-0000-0B00-0000CE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23" name="Shape 7758">
                  <a:extLst>
                    <a:ext uri="{FF2B5EF4-FFF2-40B4-BE49-F238E27FC236}">
                      <a16:creationId xmlns:a16="http://schemas.microsoft.com/office/drawing/2014/main" id="{00000000-0008-0000-0B00-0000CF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24" name="Shape 7759">
                  <a:extLst>
                    <a:ext uri="{FF2B5EF4-FFF2-40B4-BE49-F238E27FC236}">
                      <a16:creationId xmlns:a16="http://schemas.microsoft.com/office/drawing/2014/main" id="{00000000-0008-0000-0B00-0000D0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425" name="Shape 2">
          <a:extLst>
            <a:ext uri="{FF2B5EF4-FFF2-40B4-BE49-F238E27FC236}">
              <a16:creationId xmlns:a16="http://schemas.microsoft.com/office/drawing/2014/main" id="{00000000-0008-0000-0B00-0000D124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426" name="Shape 7760">
            <a:extLst>
              <a:ext uri="{FF2B5EF4-FFF2-40B4-BE49-F238E27FC236}">
                <a16:creationId xmlns:a16="http://schemas.microsoft.com/office/drawing/2014/main" id="{00000000-0008-0000-0B00-0000D22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427" name="Shape 6">
              <a:extLst>
                <a:ext uri="{FF2B5EF4-FFF2-40B4-BE49-F238E27FC236}">
                  <a16:creationId xmlns:a16="http://schemas.microsoft.com/office/drawing/2014/main" id="{00000000-0008-0000-0B00-0000D3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28" name="Shape 7761">
              <a:extLst>
                <a:ext uri="{FF2B5EF4-FFF2-40B4-BE49-F238E27FC236}">
                  <a16:creationId xmlns:a16="http://schemas.microsoft.com/office/drawing/2014/main" id="{00000000-0008-0000-0B00-0000D42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429" name="Shape 7762">
                <a:extLst>
                  <a:ext uri="{FF2B5EF4-FFF2-40B4-BE49-F238E27FC236}">
                    <a16:creationId xmlns:a16="http://schemas.microsoft.com/office/drawing/2014/main" id="{00000000-0008-0000-0B00-0000D5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430" name="Shape 7763">
                <a:extLst>
                  <a:ext uri="{FF2B5EF4-FFF2-40B4-BE49-F238E27FC236}">
                    <a16:creationId xmlns:a16="http://schemas.microsoft.com/office/drawing/2014/main" id="{00000000-0008-0000-0B00-0000D62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9431" name="Shape 7764">
                  <a:extLst>
                    <a:ext uri="{FF2B5EF4-FFF2-40B4-BE49-F238E27FC236}">
                      <a16:creationId xmlns:a16="http://schemas.microsoft.com/office/drawing/2014/main" id="{00000000-0008-0000-0B00-0000D7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432" name="Shape 7765">
                  <a:extLst>
                    <a:ext uri="{FF2B5EF4-FFF2-40B4-BE49-F238E27FC236}">
                      <a16:creationId xmlns:a16="http://schemas.microsoft.com/office/drawing/2014/main" id="{00000000-0008-0000-0B00-0000D8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33" name="Shape 7766">
                  <a:extLst>
                    <a:ext uri="{FF2B5EF4-FFF2-40B4-BE49-F238E27FC236}">
                      <a16:creationId xmlns:a16="http://schemas.microsoft.com/office/drawing/2014/main" id="{00000000-0008-0000-0B00-0000D9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34" name="Shape 7767">
                  <a:extLst>
                    <a:ext uri="{FF2B5EF4-FFF2-40B4-BE49-F238E27FC236}">
                      <a16:creationId xmlns:a16="http://schemas.microsoft.com/office/drawing/2014/main" id="{00000000-0008-0000-0B00-0000DA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35" name="Shape 7768">
                  <a:extLst>
                    <a:ext uri="{FF2B5EF4-FFF2-40B4-BE49-F238E27FC236}">
                      <a16:creationId xmlns:a16="http://schemas.microsoft.com/office/drawing/2014/main" id="{00000000-0008-0000-0B00-0000DB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36" name="Shape 7769">
                  <a:extLst>
                    <a:ext uri="{FF2B5EF4-FFF2-40B4-BE49-F238E27FC236}">
                      <a16:creationId xmlns:a16="http://schemas.microsoft.com/office/drawing/2014/main" id="{00000000-0008-0000-0B00-0000DC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37" name="Shape 7770">
                  <a:extLst>
                    <a:ext uri="{FF2B5EF4-FFF2-40B4-BE49-F238E27FC236}">
                      <a16:creationId xmlns:a16="http://schemas.microsoft.com/office/drawing/2014/main" id="{00000000-0008-0000-0B00-0000DD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61925"/>
    <xdr:grpSp>
      <xdr:nvGrpSpPr>
        <xdr:cNvPr id="9438" name="Shape 2">
          <a:extLst>
            <a:ext uri="{FF2B5EF4-FFF2-40B4-BE49-F238E27FC236}">
              <a16:creationId xmlns:a16="http://schemas.microsoft.com/office/drawing/2014/main" id="{00000000-0008-0000-0B00-0000DE240000}"/>
            </a:ext>
          </a:extLst>
        </xdr:cNvPr>
        <xdr:cNvGrpSpPr/>
      </xdr:nvGrpSpPr>
      <xdr:grpSpPr>
        <a:xfrm>
          <a:off x="2466975" y="29994225"/>
          <a:ext cx="0" cy="161925"/>
          <a:chOff x="5346000" y="3699038"/>
          <a:chExt cx="0" cy="161925"/>
        </a:xfrm>
      </xdr:grpSpPr>
      <xdr:grpSp>
        <xdr:nvGrpSpPr>
          <xdr:cNvPr id="9439" name="Shape 7771">
            <a:extLst>
              <a:ext uri="{FF2B5EF4-FFF2-40B4-BE49-F238E27FC236}">
                <a16:creationId xmlns:a16="http://schemas.microsoft.com/office/drawing/2014/main" id="{00000000-0008-0000-0B00-0000DF2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440" name="Shape 6">
              <a:extLst>
                <a:ext uri="{FF2B5EF4-FFF2-40B4-BE49-F238E27FC236}">
                  <a16:creationId xmlns:a16="http://schemas.microsoft.com/office/drawing/2014/main" id="{00000000-0008-0000-0B00-0000E0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41" name="Shape 7772">
              <a:extLst>
                <a:ext uri="{FF2B5EF4-FFF2-40B4-BE49-F238E27FC236}">
                  <a16:creationId xmlns:a16="http://schemas.microsoft.com/office/drawing/2014/main" id="{00000000-0008-0000-0B00-0000E12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442" name="Shape 7773">
                <a:extLst>
                  <a:ext uri="{FF2B5EF4-FFF2-40B4-BE49-F238E27FC236}">
                    <a16:creationId xmlns:a16="http://schemas.microsoft.com/office/drawing/2014/main" id="{00000000-0008-0000-0B00-0000E2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443" name="Shape 7774">
                <a:extLst>
                  <a:ext uri="{FF2B5EF4-FFF2-40B4-BE49-F238E27FC236}">
                    <a16:creationId xmlns:a16="http://schemas.microsoft.com/office/drawing/2014/main" id="{00000000-0008-0000-0B00-0000E32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9444" name="Shape 7775">
                  <a:extLst>
                    <a:ext uri="{FF2B5EF4-FFF2-40B4-BE49-F238E27FC236}">
                      <a16:creationId xmlns:a16="http://schemas.microsoft.com/office/drawing/2014/main" id="{00000000-0008-0000-0B00-0000E4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445" name="Shape 7776">
                  <a:extLst>
                    <a:ext uri="{FF2B5EF4-FFF2-40B4-BE49-F238E27FC236}">
                      <a16:creationId xmlns:a16="http://schemas.microsoft.com/office/drawing/2014/main" id="{00000000-0008-0000-0B00-0000E5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46" name="Shape 7777">
                  <a:extLst>
                    <a:ext uri="{FF2B5EF4-FFF2-40B4-BE49-F238E27FC236}">
                      <a16:creationId xmlns:a16="http://schemas.microsoft.com/office/drawing/2014/main" id="{00000000-0008-0000-0B00-0000E6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47" name="Shape 7778">
                  <a:extLst>
                    <a:ext uri="{FF2B5EF4-FFF2-40B4-BE49-F238E27FC236}">
                      <a16:creationId xmlns:a16="http://schemas.microsoft.com/office/drawing/2014/main" id="{00000000-0008-0000-0B00-0000E7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48" name="Shape 7779">
                  <a:extLst>
                    <a:ext uri="{FF2B5EF4-FFF2-40B4-BE49-F238E27FC236}">
                      <a16:creationId xmlns:a16="http://schemas.microsoft.com/office/drawing/2014/main" id="{00000000-0008-0000-0B00-0000E8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49" name="Shape 7780">
                  <a:extLst>
                    <a:ext uri="{FF2B5EF4-FFF2-40B4-BE49-F238E27FC236}">
                      <a16:creationId xmlns:a16="http://schemas.microsoft.com/office/drawing/2014/main" id="{00000000-0008-0000-0B00-0000E9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50" name="Shape 7781">
                  <a:extLst>
                    <a:ext uri="{FF2B5EF4-FFF2-40B4-BE49-F238E27FC236}">
                      <a16:creationId xmlns:a16="http://schemas.microsoft.com/office/drawing/2014/main" id="{00000000-0008-0000-0B00-0000EA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71450"/>
    <xdr:grpSp>
      <xdr:nvGrpSpPr>
        <xdr:cNvPr id="9451" name="Shape 2">
          <a:extLst>
            <a:ext uri="{FF2B5EF4-FFF2-40B4-BE49-F238E27FC236}">
              <a16:creationId xmlns:a16="http://schemas.microsoft.com/office/drawing/2014/main" id="{00000000-0008-0000-0B00-0000EB240000}"/>
            </a:ext>
          </a:extLst>
        </xdr:cNvPr>
        <xdr:cNvGrpSpPr/>
      </xdr:nvGrpSpPr>
      <xdr:grpSpPr>
        <a:xfrm>
          <a:off x="2466975" y="29994225"/>
          <a:ext cx="0" cy="171450"/>
          <a:chOff x="5346000" y="3694275"/>
          <a:chExt cx="0" cy="171450"/>
        </a:xfrm>
      </xdr:grpSpPr>
      <xdr:grpSp>
        <xdr:nvGrpSpPr>
          <xdr:cNvPr id="9452" name="Shape 7782">
            <a:extLst>
              <a:ext uri="{FF2B5EF4-FFF2-40B4-BE49-F238E27FC236}">
                <a16:creationId xmlns:a16="http://schemas.microsoft.com/office/drawing/2014/main" id="{00000000-0008-0000-0B00-0000EC24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9453" name="Shape 6">
              <a:extLst>
                <a:ext uri="{FF2B5EF4-FFF2-40B4-BE49-F238E27FC236}">
                  <a16:creationId xmlns:a16="http://schemas.microsoft.com/office/drawing/2014/main" id="{00000000-0008-0000-0B00-0000ED24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54" name="Shape 7783">
              <a:extLst>
                <a:ext uri="{FF2B5EF4-FFF2-40B4-BE49-F238E27FC236}">
                  <a16:creationId xmlns:a16="http://schemas.microsoft.com/office/drawing/2014/main" id="{00000000-0008-0000-0B00-0000EE24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9455" name="Shape 7784">
                <a:extLst>
                  <a:ext uri="{FF2B5EF4-FFF2-40B4-BE49-F238E27FC236}">
                    <a16:creationId xmlns:a16="http://schemas.microsoft.com/office/drawing/2014/main" id="{00000000-0008-0000-0B00-0000EF24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456" name="Shape 7785">
                <a:extLst>
                  <a:ext uri="{FF2B5EF4-FFF2-40B4-BE49-F238E27FC236}">
                    <a16:creationId xmlns:a16="http://schemas.microsoft.com/office/drawing/2014/main" id="{00000000-0008-0000-0B00-0000F024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9457" name="Shape 7786">
                  <a:extLst>
                    <a:ext uri="{FF2B5EF4-FFF2-40B4-BE49-F238E27FC236}">
                      <a16:creationId xmlns:a16="http://schemas.microsoft.com/office/drawing/2014/main" id="{00000000-0008-0000-0B00-0000F1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458" name="Shape 7787">
                  <a:extLst>
                    <a:ext uri="{FF2B5EF4-FFF2-40B4-BE49-F238E27FC236}">
                      <a16:creationId xmlns:a16="http://schemas.microsoft.com/office/drawing/2014/main" id="{00000000-0008-0000-0B00-0000F22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59" name="Shape 7788">
                  <a:extLst>
                    <a:ext uri="{FF2B5EF4-FFF2-40B4-BE49-F238E27FC236}">
                      <a16:creationId xmlns:a16="http://schemas.microsoft.com/office/drawing/2014/main" id="{00000000-0008-0000-0B00-0000F32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60" name="Shape 7789">
                  <a:extLst>
                    <a:ext uri="{FF2B5EF4-FFF2-40B4-BE49-F238E27FC236}">
                      <a16:creationId xmlns:a16="http://schemas.microsoft.com/office/drawing/2014/main" id="{00000000-0008-0000-0B00-0000F42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61" name="Shape 7790">
                  <a:extLst>
                    <a:ext uri="{FF2B5EF4-FFF2-40B4-BE49-F238E27FC236}">
                      <a16:creationId xmlns:a16="http://schemas.microsoft.com/office/drawing/2014/main" id="{00000000-0008-0000-0B00-0000F52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62" name="Shape 7791">
                  <a:extLst>
                    <a:ext uri="{FF2B5EF4-FFF2-40B4-BE49-F238E27FC236}">
                      <a16:creationId xmlns:a16="http://schemas.microsoft.com/office/drawing/2014/main" id="{00000000-0008-0000-0B00-0000F62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63" name="Shape 7792">
                  <a:extLst>
                    <a:ext uri="{FF2B5EF4-FFF2-40B4-BE49-F238E27FC236}">
                      <a16:creationId xmlns:a16="http://schemas.microsoft.com/office/drawing/2014/main" id="{00000000-0008-0000-0B00-0000F72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464" name="Shape 2">
          <a:extLst>
            <a:ext uri="{FF2B5EF4-FFF2-40B4-BE49-F238E27FC236}">
              <a16:creationId xmlns:a16="http://schemas.microsoft.com/office/drawing/2014/main" id="{00000000-0008-0000-0B00-0000F824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465" name="Shape 7793">
            <a:extLst>
              <a:ext uri="{FF2B5EF4-FFF2-40B4-BE49-F238E27FC236}">
                <a16:creationId xmlns:a16="http://schemas.microsoft.com/office/drawing/2014/main" id="{00000000-0008-0000-0B00-0000F92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466" name="Shape 6">
              <a:extLst>
                <a:ext uri="{FF2B5EF4-FFF2-40B4-BE49-F238E27FC236}">
                  <a16:creationId xmlns:a16="http://schemas.microsoft.com/office/drawing/2014/main" id="{00000000-0008-0000-0B00-0000FA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67" name="Shape 7794">
              <a:extLst>
                <a:ext uri="{FF2B5EF4-FFF2-40B4-BE49-F238E27FC236}">
                  <a16:creationId xmlns:a16="http://schemas.microsoft.com/office/drawing/2014/main" id="{00000000-0008-0000-0B00-0000FB2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468" name="Shape 7795">
                <a:extLst>
                  <a:ext uri="{FF2B5EF4-FFF2-40B4-BE49-F238E27FC236}">
                    <a16:creationId xmlns:a16="http://schemas.microsoft.com/office/drawing/2014/main" id="{00000000-0008-0000-0B00-0000FC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469" name="Shape 7796">
                <a:extLst>
                  <a:ext uri="{FF2B5EF4-FFF2-40B4-BE49-F238E27FC236}">
                    <a16:creationId xmlns:a16="http://schemas.microsoft.com/office/drawing/2014/main" id="{00000000-0008-0000-0B00-0000FD2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470" name="Shape 7797">
                  <a:extLst>
                    <a:ext uri="{FF2B5EF4-FFF2-40B4-BE49-F238E27FC236}">
                      <a16:creationId xmlns:a16="http://schemas.microsoft.com/office/drawing/2014/main" id="{00000000-0008-0000-0B00-0000FE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471" name="Shape 7798">
                  <a:extLst>
                    <a:ext uri="{FF2B5EF4-FFF2-40B4-BE49-F238E27FC236}">
                      <a16:creationId xmlns:a16="http://schemas.microsoft.com/office/drawing/2014/main" id="{00000000-0008-0000-0B00-0000FF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72" name="Shape 7799">
                  <a:extLst>
                    <a:ext uri="{FF2B5EF4-FFF2-40B4-BE49-F238E27FC236}">
                      <a16:creationId xmlns:a16="http://schemas.microsoft.com/office/drawing/2014/main" id="{00000000-0008-0000-0B00-000000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73" name="Shape 7800">
                  <a:extLst>
                    <a:ext uri="{FF2B5EF4-FFF2-40B4-BE49-F238E27FC236}">
                      <a16:creationId xmlns:a16="http://schemas.microsoft.com/office/drawing/2014/main" id="{00000000-0008-0000-0B00-000001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74" name="Shape 7801">
                  <a:extLst>
                    <a:ext uri="{FF2B5EF4-FFF2-40B4-BE49-F238E27FC236}">
                      <a16:creationId xmlns:a16="http://schemas.microsoft.com/office/drawing/2014/main" id="{00000000-0008-0000-0B00-000002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75" name="Shape 7802">
                  <a:extLst>
                    <a:ext uri="{FF2B5EF4-FFF2-40B4-BE49-F238E27FC236}">
                      <a16:creationId xmlns:a16="http://schemas.microsoft.com/office/drawing/2014/main" id="{00000000-0008-0000-0B00-000003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76" name="Shape 7803">
                  <a:extLst>
                    <a:ext uri="{FF2B5EF4-FFF2-40B4-BE49-F238E27FC236}">
                      <a16:creationId xmlns:a16="http://schemas.microsoft.com/office/drawing/2014/main" id="{00000000-0008-0000-0B00-000004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477" name="Shape 2">
          <a:extLst>
            <a:ext uri="{FF2B5EF4-FFF2-40B4-BE49-F238E27FC236}">
              <a16:creationId xmlns:a16="http://schemas.microsoft.com/office/drawing/2014/main" id="{00000000-0008-0000-0B00-0000052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478" name="Shape 7804">
            <a:extLst>
              <a:ext uri="{FF2B5EF4-FFF2-40B4-BE49-F238E27FC236}">
                <a16:creationId xmlns:a16="http://schemas.microsoft.com/office/drawing/2014/main" id="{00000000-0008-0000-0B00-0000062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479" name="Shape 6">
              <a:extLst>
                <a:ext uri="{FF2B5EF4-FFF2-40B4-BE49-F238E27FC236}">
                  <a16:creationId xmlns:a16="http://schemas.microsoft.com/office/drawing/2014/main" id="{00000000-0008-0000-0B00-000007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80" name="Shape 7805">
              <a:extLst>
                <a:ext uri="{FF2B5EF4-FFF2-40B4-BE49-F238E27FC236}">
                  <a16:creationId xmlns:a16="http://schemas.microsoft.com/office/drawing/2014/main" id="{00000000-0008-0000-0B00-0000082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481" name="Shape 7806">
                <a:extLst>
                  <a:ext uri="{FF2B5EF4-FFF2-40B4-BE49-F238E27FC236}">
                    <a16:creationId xmlns:a16="http://schemas.microsoft.com/office/drawing/2014/main" id="{00000000-0008-0000-0B00-000009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482" name="Shape 7807">
                <a:extLst>
                  <a:ext uri="{FF2B5EF4-FFF2-40B4-BE49-F238E27FC236}">
                    <a16:creationId xmlns:a16="http://schemas.microsoft.com/office/drawing/2014/main" id="{00000000-0008-0000-0B00-00000A2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483" name="Shape 7808">
                  <a:extLst>
                    <a:ext uri="{FF2B5EF4-FFF2-40B4-BE49-F238E27FC236}">
                      <a16:creationId xmlns:a16="http://schemas.microsoft.com/office/drawing/2014/main" id="{00000000-0008-0000-0B00-00000B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484" name="Shape 7809">
                  <a:extLst>
                    <a:ext uri="{FF2B5EF4-FFF2-40B4-BE49-F238E27FC236}">
                      <a16:creationId xmlns:a16="http://schemas.microsoft.com/office/drawing/2014/main" id="{00000000-0008-0000-0B00-00000C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85" name="Shape 7810">
                  <a:extLst>
                    <a:ext uri="{FF2B5EF4-FFF2-40B4-BE49-F238E27FC236}">
                      <a16:creationId xmlns:a16="http://schemas.microsoft.com/office/drawing/2014/main" id="{00000000-0008-0000-0B00-00000D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86" name="Shape 7811">
                  <a:extLst>
                    <a:ext uri="{FF2B5EF4-FFF2-40B4-BE49-F238E27FC236}">
                      <a16:creationId xmlns:a16="http://schemas.microsoft.com/office/drawing/2014/main" id="{00000000-0008-0000-0B00-00000E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87" name="Shape 7812">
                  <a:extLst>
                    <a:ext uri="{FF2B5EF4-FFF2-40B4-BE49-F238E27FC236}">
                      <a16:creationId xmlns:a16="http://schemas.microsoft.com/office/drawing/2014/main" id="{00000000-0008-0000-0B00-00000F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88" name="Shape 7813">
                  <a:extLst>
                    <a:ext uri="{FF2B5EF4-FFF2-40B4-BE49-F238E27FC236}">
                      <a16:creationId xmlns:a16="http://schemas.microsoft.com/office/drawing/2014/main" id="{00000000-0008-0000-0B00-000010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89" name="Shape 7814">
                  <a:extLst>
                    <a:ext uri="{FF2B5EF4-FFF2-40B4-BE49-F238E27FC236}">
                      <a16:creationId xmlns:a16="http://schemas.microsoft.com/office/drawing/2014/main" id="{00000000-0008-0000-0B00-000011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490" name="Shape 2">
          <a:extLst>
            <a:ext uri="{FF2B5EF4-FFF2-40B4-BE49-F238E27FC236}">
              <a16:creationId xmlns:a16="http://schemas.microsoft.com/office/drawing/2014/main" id="{00000000-0008-0000-0B00-0000122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491" name="Shape 7815">
            <a:extLst>
              <a:ext uri="{FF2B5EF4-FFF2-40B4-BE49-F238E27FC236}">
                <a16:creationId xmlns:a16="http://schemas.microsoft.com/office/drawing/2014/main" id="{00000000-0008-0000-0B00-0000132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492" name="Shape 6">
              <a:extLst>
                <a:ext uri="{FF2B5EF4-FFF2-40B4-BE49-F238E27FC236}">
                  <a16:creationId xmlns:a16="http://schemas.microsoft.com/office/drawing/2014/main" id="{00000000-0008-0000-0B00-000014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93" name="Shape 7816">
              <a:extLst>
                <a:ext uri="{FF2B5EF4-FFF2-40B4-BE49-F238E27FC236}">
                  <a16:creationId xmlns:a16="http://schemas.microsoft.com/office/drawing/2014/main" id="{00000000-0008-0000-0B00-0000152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494" name="Shape 7817">
                <a:extLst>
                  <a:ext uri="{FF2B5EF4-FFF2-40B4-BE49-F238E27FC236}">
                    <a16:creationId xmlns:a16="http://schemas.microsoft.com/office/drawing/2014/main" id="{00000000-0008-0000-0B00-000016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495" name="Shape 7818">
                <a:extLst>
                  <a:ext uri="{FF2B5EF4-FFF2-40B4-BE49-F238E27FC236}">
                    <a16:creationId xmlns:a16="http://schemas.microsoft.com/office/drawing/2014/main" id="{00000000-0008-0000-0B00-0000172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496" name="Shape 7819">
                  <a:extLst>
                    <a:ext uri="{FF2B5EF4-FFF2-40B4-BE49-F238E27FC236}">
                      <a16:creationId xmlns:a16="http://schemas.microsoft.com/office/drawing/2014/main" id="{00000000-0008-0000-0B00-000018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497" name="Shape 7820">
                  <a:extLst>
                    <a:ext uri="{FF2B5EF4-FFF2-40B4-BE49-F238E27FC236}">
                      <a16:creationId xmlns:a16="http://schemas.microsoft.com/office/drawing/2014/main" id="{00000000-0008-0000-0B00-000019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98" name="Shape 7821">
                  <a:extLst>
                    <a:ext uri="{FF2B5EF4-FFF2-40B4-BE49-F238E27FC236}">
                      <a16:creationId xmlns:a16="http://schemas.microsoft.com/office/drawing/2014/main" id="{00000000-0008-0000-0B00-00001A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99" name="Shape 7822">
                  <a:extLst>
                    <a:ext uri="{FF2B5EF4-FFF2-40B4-BE49-F238E27FC236}">
                      <a16:creationId xmlns:a16="http://schemas.microsoft.com/office/drawing/2014/main" id="{00000000-0008-0000-0B00-00001B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00" name="Shape 7823">
                  <a:extLst>
                    <a:ext uri="{FF2B5EF4-FFF2-40B4-BE49-F238E27FC236}">
                      <a16:creationId xmlns:a16="http://schemas.microsoft.com/office/drawing/2014/main" id="{00000000-0008-0000-0B00-00001C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01" name="Shape 7824">
                  <a:extLst>
                    <a:ext uri="{FF2B5EF4-FFF2-40B4-BE49-F238E27FC236}">
                      <a16:creationId xmlns:a16="http://schemas.microsoft.com/office/drawing/2014/main" id="{00000000-0008-0000-0B00-00001D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02" name="Shape 7825">
                  <a:extLst>
                    <a:ext uri="{FF2B5EF4-FFF2-40B4-BE49-F238E27FC236}">
                      <a16:creationId xmlns:a16="http://schemas.microsoft.com/office/drawing/2014/main" id="{00000000-0008-0000-0B00-00001E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503" name="Shape 2">
          <a:extLst>
            <a:ext uri="{FF2B5EF4-FFF2-40B4-BE49-F238E27FC236}">
              <a16:creationId xmlns:a16="http://schemas.microsoft.com/office/drawing/2014/main" id="{00000000-0008-0000-0B00-00001F2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504" name="Shape 7826">
            <a:extLst>
              <a:ext uri="{FF2B5EF4-FFF2-40B4-BE49-F238E27FC236}">
                <a16:creationId xmlns:a16="http://schemas.microsoft.com/office/drawing/2014/main" id="{00000000-0008-0000-0B00-0000202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505" name="Shape 6">
              <a:extLst>
                <a:ext uri="{FF2B5EF4-FFF2-40B4-BE49-F238E27FC236}">
                  <a16:creationId xmlns:a16="http://schemas.microsoft.com/office/drawing/2014/main" id="{00000000-0008-0000-0B00-000021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506" name="Shape 7827">
              <a:extLst>
                <a:ext uri="{FF2B5EF4-FFF2-40B4-BE49-F238E27FC236}">
                  <a16:creationId xmlns:a16="http://schemas.microsoft.com/office/drawing/2014/main" id="{00000000-0008-0000-0B00-0000222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507" name="Shape 7828">
                <a:extLst>
                  <a:ext uri="{FF2B5EF4-FFF2-40B4-BE49-F238E27FC236}">
                    <a16:creationId xmlns:a16="http://schemas.microsoft.com/office/drawing/2014/main" id="{00000000-0008-0000-0B00-000023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08" name="Shape 7829">
                <a:extLst>
                  <a:ext uri="{FF2B5EF4-FFF2-40B4-BE49-F238E27FC236}">
                    <a16:creationId xmlns:a16="http://schemas.microsoft.com/office/drawing/2014/main" id="{00000000-0008-0000-0B00-0000242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509" name="Shape 7830">
                  <a:extLst>
                    <a:ext uri="{FF2B5EF4-FFF2-40B4-BE49-F238E27FC236}">
                      <a16:creationId xmlns:a16="http://schemas.microsoft.com/office/drawing/2014/main" id="{00000000-0008-0000-0B00-000025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510" name="Shape 7831">
                  <a:extLst>
                    <a:ext uri="{FF2B5EF4-FFF2-40B4-BE49-F238E27FC236}">
                      <a16:creationId xmlns:a16="http://schemas.microsoft.com/office/drawing/2014/main" id="{00000000-0008-0000-0B00-000026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11" name="Shape 7832">
                  <a:extLst>
                    <a:ext uri="{FF2B5EF4-FFF2-40B4-BE49-F238E27FC236}">
                      <a16:creationId xmlns:a16="http://schemas.microsoft.com/office/drawing/2014/main" id="{00000000-0008-0000-0B00-000027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12" name="Shape 7833">
                  <a:extLst>
                    <a:ext uri="{FF2B5EF4-FFF2-40B4-BE49-F238E27FC236}">
                      <a16:creationId xmlns:a16="http://schemas.microsoft.com/office/drawing/2014/main" id="{00000000-0008-0000-0B00-000028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13" name="Shape 7834">
                  <a:extLst>
                    <a:ext uri="{FF2B5EF4-FFF2-40B4-BE49-F238E27FC236}">
                      <a16:creationId xmlns:a16="http://schemas.microsoft.com/office/drawing/2014/main" id="{00000000-0008-0000-0B00-000029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14" name="Shape 7835">
                  <a:extLst>
                    <a:ext uri="{FF2B5EF4-FFF2-40B4-BE49-F238E27FC236}">
                      <a16:creationId xmlns:a16="http://schemas.microsoft.com/office/drawing/2014/main" id="{00000000-0008-0000-0B00-00002A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15" name="Shape 7836">
                  <a:extLst>
                    <a:ext uri="{FF2B5EF4-FFF2-40B4-BE49-F238E27FC236}">
                      <a16:creationId xmlns:a16="http://schemas.microsoft.com/office/drawing/2014/main" id="{00000000-0008-0000-0B00-00002B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516" name="Shape 2">
          <a:extLst>
            <a:ext uri="{FF2B5EF4-FFF2-40B4-BE49-F238E27FC236}">
              <a16:creationId xmlns:a16="http://schemas.microsoft.com/office/drawing/2014/main" id="{00000000-0008-0000-0B00-00002C2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517" name="Shape 7837">
            <a:extLst>
              <a:ext uri="{FF2B5EF4-FFF2-40B4-BE49-F238E27FC236}">
                <a16:creationId xmlns:a16="http://schemas.microsoft.com/office/drawing/2014/main" id="{00000000-0008-0000-0B00-00002D2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518" name="Shape 6">
              <a:extLst>
                <a:ext uri="{FF2B5EF4-FFF2-40B4-BE49-F238E27FC236}">
                  <a16:creationId xmlns:a16="http://schemas.microsoft.com/office/drawing/2014/main" id="{00000000-0008-0000-0B00-00002E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519" name="Shape 7838">
              <a:extLst>
                <a:ext uri="{FF2B5EF4-FFF2-40B4-BE49-F238E27FC236}">
                  <a16:creationId xmlns:a16="http://schemas.microsoft.com/office/drawing/2014/main" id="{00000000-0008-0000-0B00-00002F2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520" name="Shape 7839">
                <a:extLst>
                  <a:ext uri="{FF2B5EF4-FFF2-40B4-BE49-F238E27FC236}">
                    <a16:creationId xmlns:a16="http://schemas.microsoft.com/office/drawing/2014/main" id="{00000000-0008-0000-0B00-000030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21" name="Shape 7840">
                <a:extLst>
                  <a:ext uri="{FF2B5EF4-FFF2-40B4-BE49-F238E27FC236}">
                    <a16:creationId xmlns:a16="http://schemas.microsoft.com/office/drawing/2014/main" id="{00000000-0008-0000-0B00-0000312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522" name="Shape 7841">
                  <a:extLst>
                    <a:ext uri="{FF2B5EF4-FFF2-40B4-BE49-F238E27FC236}">
                      <a16:creationId xmlns:a16="http://schemas.microsoft.com/office/drawing/2014/main" id="{00000000-0008-0000-0B00-000032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523" name="Shape 7842">
                  <a:extLst>
                    <a:ext uri="{FF2B5EF4-FFF2-40B4-BE49-F238E27FC236}">
                      <a16:creationId xmlns:a16="http://schemas.microsoft.com/office/drawing/2014/main" id="{00000000-0008-0000-0B00-000033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24" name="Shape 7843">
                  <a:extLst>
                    <a:ext uri="{FF2B5EF4-FFF2-40B4-BE49-F238E27FC236}">
                      <a16:creationId xmlns:a16="http://schemas.microsoft.com/office/drawing/2014/main" id="{00000000-0008-0000-0B00-000034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25" name="Shape 7844">
                  <a:extLst>
                    <a:ext uri="{FF2B5EF4-FFF2-40B4-BE49-F238E27FC236}">
                      <a16:creationId xmlns:a16="http://schemas.microsoft.com/office/drawing/2014/main" id="{00000000-0008-0000-0B00-000035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26" name="Shape 7845">
                  <a:extLst>
                    <a:ext uri="{FF2B5EF4-FFF2-40B4-BE49-F238E27FC236}">
                      <a16:creationId xmlns:a16="http://schemas.microsoft.com/office/drawing/2014/main" id="{00000000-0008-0000-0B00-000036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27" name="Shape 7846">
                  <a:extLst>
                    <a:ext uri="{FF2B5EF4-FFF2-40B4-BE49-F238E27FC236}">
                      <a16:creationId xmlns:a16="http://schemas.microsoft.com/office/drawing/2014/main" id="{00000000-0008-0000-0B00-000037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28" name="Shape 7847">
                  <a:extLst>
                    <a:ext uri="{FF2B5EF4-FFF2-40B4-BE49-F238E27FC236}">
                      <a16:creationId xmlns:a16="http://schemas.microsoft.com/office/drawing/2014/main" id="{00000000-0008-0000-0B00-000038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529" name="Shape 2">
          <a:extLst>
            <a:ext uri="{FF2B5EF4-FFF2-40B4-BE49-F238E27FC236}">
              <a16:creationId xmlns:a16="http://schemas.microsoft.com/office/drawing/2014/main" id="{00000000-0008-0000-0B00-0000392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530" name="Shape 7848">
            <a:extLst>
              <a:ext uri="{FF2B5EF4-FFF2-40B4-BE49-F238E27FC236}">
                <a16:creationId xmlns:a16="http://schemas.microsoft.com/office/drawing/2014/main" id="{00000000-0008-0000-0B00-00003A2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531" name="Shape 6">
              <a:extLst>
                <a:ext uri="{FF2B5EF4-FFF2-40B4-BE49-F238E27FC236}">
                  <a16:creationId xmlns:a16="http://schemas.microsoft.com/office/drawing/2014/main" id="{00000000-0008-0000-0B00-00003B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532" name="Shape 7849">
              <a:extLst>
                <a:ext uri="{FF2B5EF4-FFF2-40B4-BE49-F238E27FC236}">
                  <a16:creationId xmlns:a16="http://schemas.microsoft.com/office/drawing/2014/main" id="{00000000-0008-0000-0B00-00003C2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533" name="Shape 7850">
                <a:extLst>
                  <a:ext uri="{FF2B5EF4-FFF2-40B4-BE49-F238E27FC236}">
                    <a16:creationId xmlns:a16="http://schemas.microsoft.com/office/drawing/2014/main" id="{00000000-0008-0000-0B00-00003D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34" name="Shape 7851">
                <a:extLst>
                  <a:ext uri="{FF2B5EF4-FFF2-40B4-BE49-F238E27FC236}">
                    <a16:creationId xmlns:a16="http://schemas.microsoft.com/office/drawing/2014/main" id="{00000000-0008-0000-0B00-00003E2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535" name="Shape 7852">
                  <a:extLst>
                    <a:ext uri="{FF2B5EF4-FFF2-40B4-BE49-F238E27FC236}">
                      <a16:creationId xmlns:a16="http://schemas.microsoft.com/office/drawing/2014/main" id="{00000000-0008-0000-0B00-00003F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536" name="Shape 7853">
                  <a:extLst>
                    <a:ext uri="{FF2B5EF4-FFF2-40B4-BE49-F238E27FC236}">
                      <a16:creationId xmlns:a16="http://schemas.microsoft.com/office/drawing/2014/main" id="{00000000-0008-0000-0B00-000040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37" name="Shape 7854">
                  <a:extLst>
                    <a:ext uri="{FF2B5EF4-FFF2-40B4-BE49-F238E27FC236}">
                      <a16:creationId xmlns:a16="http://schemas.microsoft.com/office/drawing/2014/main" id="{00000000-0008-0000-0B00-000041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38" name="Shape 7855">
                  <a:extLst>
                    <a:ext uri="{FF2B5EF4-FFF2-40B4-BE49-F238E27FC236}">
                      <a16:creationId xmlns:a16="http://schemas.microsoft.com/office/drawing/2014/main" id="{00000000-0008-0000-0B00-000042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39" name="Shape 7856">
                  <a:extLst>
                    <a:ext uri="{FF2B5EF4-FFF2-40B4-BE49-F238E27FC236}">
                      <a16:creationId xmlns:a16="http://schemas.microsoft.com/office/drawing/2014/main" id="{00000000-0008-0000-0B00-000043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40" name="Shape 7857">
                  <a:extLst>
                    <a:ext uri="{FF2B5EF4-FFF2-40B4-BE49-F238E27FC236}">
                      <a16:creationId xmlns:a16="http://schemas.microsoft.com/office/drawing/2014/main" id="{00000000-0008-0000-0B00-000044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41" name="Shape 7858">
                  <a:extLst>
                    <a:ext uri="{FF2B5EF4-FFF2-40B4-BE49-F238E27FC236}">
                      <a16:creationId xmlns:a16="http://schemas.microsoft.com/office/drawing/2014/main" id="{00000000-0008-0000-0B00-000045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542" name="Shape 2">
          <a:extLst>
            <a:ext uri="{FF2B5EF4-FFF2-40B4-BE49-F238E27FC236}">
              <a16:creationId xmlns:a16="http://schemas.microsoft.com/office/drawing/2014/main" id="{00000000-0008-0000-0B00-0000462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543" name="Shape 7859">
            <a:extLst>
              <a:ext uri="{FF2B5EF4-FFF2-40B4-BE49-F238E27FC236}">
                <a16:creationId xmlns:a16="http://schemas.microsoft.com/office/drawing/2014/main" id="{00000000-0008-0000-0B00-0000472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544" name="Shape 6">
              <a:extLst>
                <a:ext uri="{FF2B5EF4-FFF2-40B4-BE49-F238E27FC236}">
                  <a16:creationId xmlns:a16="http://schemas.microsoft.com/office/drawing/2014/main" id="{00000000-0008-0000-0B00-000048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545" name="Shape 7860">
              <a:extLst>
                <a:ext uri="{FF2B5EF4-FFF2-40B4-BE49-F238E27FC236}">
                  <a16:creationId xmlns:a16="http://schemas.microsoft.com/office/drawing/2014/main" id="{00000000-0008-0000-0B00-0000492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546" name="Shape 7861">
                <a:extLst>
                  <a:ext uri="{FF2B5EF4-FFF2-40B4-BE49-F238E27FC236}">
                    <a16:creationId xmlns:a16="http://schemas.microsoft.com/office/drawing/2014/main" id="{00000000-0008-0000-0B00-00004A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47" name="Shape 7862">
                <a:extLst>
                  <a:ext uri="{FF2B5EF4-FFF2-40B4-BE49-F238E27FC236}">
                    <a16:creationId xmlns:a16="http://schemas.microsoft.com/office/drawing/2014/main" id="{00000000-0008-0000-0B00-00004B2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548" name="Shape 7863">
                  <a:extLst>
                    <a:ext uri="{FF2B5EF4-FFF2-40B4-BE49-F238E27FC236}">
                      <a16:creationId xmlns:a16="http://schemas.microsoft.com/office/drawing/2014/main" id="{00000000-0008-0000-0B00-00004C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549" name="Shape 7864">
                  <a:extLst>
                    <a:ext uri="{FF2B5EF4-FFF2-40B4-BE49-F238E27FC236}">
                      <a16:creationId xmlns:a16="http://schemas.microsoft.com/office/drawing/2014/main" id="{00000000-0008-0000-0B00-00004D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50" name="Shape 7865">
                  <a:extLst>
                    <a:ext uri="{FF2B5EF4-FFF2-40B4-BE49-F238E27FC236}">
                      <a16:creationId xmlns:a16="http://schemas.microsoft.com/office/drawing/2014/main" id="{00000000-0008-0000-0B00-00004E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51" name="Shape 7866">
                  <a:extLst>
                    <a:ext uri="{FF2B5EF4-FFF2-40B4-BE49-F238E27FC236}">
                      <a16:creationId xmlns:a16="http://schemas.microsoft.com/office/drawing/2014/main" id="{00000000-0008-0000-0B00-00004F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52" name="Shape 7867">
                  <a:extLst>
                    <a:ext uri="{FF2B5EF4-FFF2-40B4-BE49-F238E27FC236}">
                      <a16:creationId xmlns:a16="http://schemas.microsoft.com/office/drawing/2014/main" id="{00000000-0008-0000-0B00-000050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53" name="Shape 7868">
                  <a:extLst>
                    <a:ext uri="{FF2B5EF4-FFF2-40B4-BE49-F238E27FC236}">
                      <a16:creationId xmlns:a16="http://schemas.microsoft.com/office/drawing/2014/main" id="{00000000-0008-0000-0B00-000051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54" name="Shape 7869">
                  <a:extLst>
                    <a:ext uri="{FF2B5EF4-FFF2-40B4-BE49-F238E27FC236}">
                      <a16:creationId xmlns:a16="http://schemas.microsoft.com/office/drawing/2014/main" id="{00000000-0008-0000-0B00-000052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555" name="Shape 2">
          <a:extLst>
            <a:ext uri="{FF2B5EF4-FFF2-40B4-BE49-F238E27FC236}">
              <a16:creationId xmlns:a16="http://schemas.microsoft.com/office/drawing/2014/main" id="{00000000-0008-0000-0B00-0000532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556" name="Shape 7870">
            <a:extLst>
              <a:ext uri="{FF2B5EF4-FFF2-40B4-BE49-F238E27FC236}">
                <a16:creationId xmlns:a16="http://schemas.microsoft.com/office/drawing/2014/main" id="{00000000-0008-0000-0B00-0000542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557" name="Shape 6">
              <a:extLst>
                <a:ext uri="{FF2B5EF4-FFF2-40B4-BE49-F238E27FC236}">
                  <a16:creationId xmlns:a16="http://schemas.microsoft.com/office/drawing/2014/main" id="{00000000-0008-0000-0B00-000055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558" name="Shape 7871">
              <a:extLst>
                <a:ext uri="{FF2B5EF4-FFF2-40B4-BE49-F238E27FC236}">
                  <a16:creationId xmlns:a16="http://schemas.microsoft.com/office/drawing/2014/main" id="{00000000-0008-0000-0B00-0000562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559" name="Shape 7872">
                <a:extLst>
                  <a:ext uri="{FF2B5EF4-FFF2-40B4-BE49-F238E27FC236}">
                    <a16:creationId xmlns:a16="http://schemas.microsoft.com/office/drawing/2014/main" id="{00000000-0008-0000-0B00-000057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60" name="Shape 7873">
                <a:extLst>
                  <a:ext uri="{FF2B5EF4-FFF2-40B4-BE49-F238E27FC236}">
                    <a16:creationId xmlns:a16="http://schemas.microsoft.com/office/drawing/2014/main" id="{00000000-0008-0000-0B00-0000582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561" name="Shape 7874">
                  <a:extLst>
                    <a:ext uri="{FF2B5EF4-FFF2-40B4-BE49-F238E27FC236}">
                      <a16:creationId xmlns:a16="http://schemas.microsoft.com/office/drawing/2014/main" id="{00000000-0008-0000-0B00-000059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562" name="Shape 7875">
                  <a:extLst>
                    <a:ext uri="{FF2B5EF4-FFF2-40B4-BE49-F238E27FC236}">
                      <a16:creationId xmlns:a16="http://schemas.microsoft.com/office/drawing/2014/main" id="{00000000-0008-0000-0B00-00005A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63" name="Shape 7876">
                  <a:extLst>
                    <a:ext uri="{FF2B5EF4-FFF2-40B4-BE49-F238E27FC236}">
                      <a16:creationId xmlns:a16="http://schemas.microsoft.com/office/drawing/2014/main" id="{00000000-0008-0000-0B00-00005B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64" name="Shape 7877">
                  <a:extLst>
                    <a:ext uri="{FF2B5EF4-FFF2-40B4-BE49-F238E27FC236}">
                      <a16:creationId xmlns:a16="http://schemas.microsoft.com/office/drawing/2014/main" id="{00000000-0008-0000-0B00-00005C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65" name="Shape 7878">
                  <a:extLst>
                    <a:ext uri="{FF2B5EF4-FFF2-40B4-BE49-F238E27FC236}">
                      <a16:creationId xmlns:a16="http://schemas.microsoft.com/office/drawing/2014/main" id="{00000000-0008-0000-0B00-00005D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66" name="Shape 7879">
                  <a:extLst>
                    <a:ext uri="{FF2B5EF4-FFF2-40B4-BE49-F238E27FC236}">
                      <a16:creationId xmlns:a16="http://schemas.microsoft.com/office/drawing/2014/main" id="{00000000-0008-0000-0B00-00005E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67" name="Shape 7880">
                  <a:extLst>
                    <a:ext uri="{FF2B5EF4-FFF2-40B4-BE49-F238E27FC236}">
                      <a16:creationId xmlns:a16="http://schemas.microsoft.com/office/drawing/2014/main" id="{00000000-0008-0000-0B00-00005F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568" name="Shape 2">
          <a:extLst>
            <a:ext uri="{FF2B5EF4-FFF2-40B4-BE49-F238E27FC236}">
              <a16:creationId xmlns:a16="http://schemas.microsoft.com/office/drawing/2014/main" id="{00000000-0008-0000-0B00-0000602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569" name="Shape 7881">
            <a:extLst>
              <a:ext uri="{FF2B5EF4-FFF2-40B4-BE49-F238E27FC236}">
                <a16:creationId xmlns:a16="http://schemas.microsoft.com/office/drawing/2014/main" id="{00000000-0008-0000-0B00-0000612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570" name="Shape 6">
              <a:extLst>
                <a:ext uri="{FF2B5EF4-FFF2-40B4-BE49-F238E27FC236}">
                  <a16:creationId xmlns:a16="http://schemas.microsoft.com/office/drawing/2014/main" id="{00000000-0008-0000-0B00-000062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571" name="Shape 7882">
              <a:extLst>
                <a:ext uri="{FF2B5EF4-FFF2-40B4-BE49-F238E27FC236}">
                  <a16:creationId xmlns:a16="http://schemas.microsoft.com/office/drawing/2014/main" id="{00000000-0008-0000-0B00-0000632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572" name="Shape 7883">
                <a:extLst>
                  <a:ext uri="{FF2B5EF4-FFF2-40B4-BE49-F238E27FC236}">
                    <a16:creationId xmlns:a16="http://schemas.microsoft.com/office/drawing/2014/main" id="{00000000-0008-0000-0B00-000064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73" name="Shape 7884">
                <a:extLst>
                  <a:ext uri="{FF2B5EF4-FFF2-40B4-BE49-F238E27FC236}">
                    <a16:creationId xmlns:a16="http://schemas.microsoft.com/office/drawing/2014/main" id="{00000000-0008-0000-0B00-0000652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574" name="Shape 7885">
                  <a:extLst>
                    <a:ext uri="{FF2B5EF4-FFF2-40B4-BE49-F238E27FC236}">
                      <a16:creationId xmlns:a16="http://schemas.microsoft.com/office/drawing/2014/main" id="{00000000-0008-0000-0B00-000066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575" name="Shape 7886">
                  <a:extLst>
                    <a:ext uri="{FF2B5EF4-FFF2-40B4-BE49-F238E27FC236}">
                      <a16:creationId xmlns:a16="http://schemas.microsoft.com/office/drawing/2014/main" id="{00000000-0008-0000-0B00-000067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76" name="Shape 7887">
                  <a:extLst>
                    <a:ext uri="{FF2B5EF4-FFF2-40B4-BE49-F238E27FC236}">
                      <a16:creationId xmlns:a16="http://schemas.microsoft.com/office/drawing/2014/main" id="{00000000-0008-0000-0B00-000068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77" name="Shape 7888">
                  <a:extLst>
                    <a:ext uri="{FF2B5EF4-FFF2-40B4-BE49-F238E27FC236}">
                      <a16:creationId xmlns:a16="http://schemas.microsoft.com/office/drawing/2014/main" id="{00000000-0008-0000-0B00-000069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78" name="Shape 7889">
                  <a:extLst>
                    <a:ext uri="{FF2B5EF4-FFF2-40B4-BE49-F238E27FC236}">
                      <a16:creationId xmlns:a16="http://schemas.microsoft.com/office/drawing/2014/main" id="{00000000-0008-0000-0B00-00006A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79" name="Shape 7890">
                  <a:extLst>
                    <a:ext uri="{FF2B5EF4-FFF2-40B4-BE49-F238E27FC236}">
                      <a16:creationId xmlns:a16="http://schemas.microsoft.com/office/drawing/2014/main" id="{00000000-0008-0000-0B00-00006B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80" name="Shape 7891">
                  <a:extLst>
                    <a:ext uri="{FF2B5EF4-FFF2-40B4-BE49-F238E27FC236}">
                      <a16:creationId xmlns:a16="http://schemas.microsoft.com/office/drawing/2014/main" id="{00000000-0008-0000-0B00-00006C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581" name="Shape 2">
          <a:extLst>
            <a:ext uri="{FF2B5EF4-FFF2-40B4-BE49-F238E27FC236}">
              <a16:creationId xmlns:a16="http://schemas.microsoft.com/office/drawing/2014/main" id="{00000000-0008-0000-0B00-00006D2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582" name="Shape 7892">
            <a:extLst>
              <a:ext uri="{FF2B5EF4-FFF2-40B4-BE49-F238E27FC236}">
                <a16:creationId xmlns:a16="http://schemas.microsoft.com/office/drawing/2014/main" id="{00000000-0008-0000-0B00-00006E2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583" name="Shape 6">
              <a:extLst>
                <a:ext uri="{FF2B5EF4-FFF2-40B4-BE49-F238E27FC236}">
                  <a16:creationId xmlns:a16="http://schemas.microsoft.com/office/drawing/2014/main" id="{00000000-0008-0000-0B00-00006F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584" name="Shape 7893">
              <a:extLst>
                <a:ext uri="{FF2B5EF4-FFF2-40B4-BE49-F238E27FC236}">
                  <a16:creationId xmlns:a16="http://schemas.microsoft.com/office/drawing/2014/main" id="{00000000-0008-0000-0B00-0000702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585" name="Shape 7894">
                <a:extLst>
                  <a:ext uri="{FF2B5EF4-FFF2-40B4-BE49-F238E27FC236}">
                    <a16:creationId xmlns:a16="http://schemas.microsoft.com/office/drawing/2014/main" id="{00000000-0008-0000-0B00-000071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86" name="Shape 7895">
                <a:extLst>
                  <a:ext uri="{FF2B5EF4-FFF2-40B4-BE49-F238E27FC236}">
                    <a16:creationId xmlns:a16="http://schemas.microsoft.com/office/drawing/2014/main" id="{00000000-0008-0000-0B00-0000722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587" name="Shape 7896">
                  <a:extLst>
                    <a:ext uri="{FF2B5EF4-FFF2-40B4-BE49-F238E27FC236}">
                      <a16:creationId xmlns:a16="http://schemas.microsoft.com/office/drawing/2014/main" id="{00000000-0008-0000-0B00-000073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588" name="Shape 7897">
                  <a:extLst>
                    <a:ext uri="{FF2B5EF4-FFF2-40B4-BE49-F238E27FC236}">
                      <a16:creationId xmlns:a16="http://schemas.microsoft.com/office/drawing/2014/main" id="{00000000-0008-0000-0B00-000074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89" name="Shape 7898">
                  <a:extLst>
                    <a:ext uri="{FF2B5EF4-FFF2-40B4-BE49-F238E27FC236}">
                      <a16:creationId xmlns:a16="http://schemas.microsoft.com/office/drawing/2014/main" id="{00000000-0008-0000-0B00-000075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90" name="Shape 7899">
                  <a:extLst>
                    <a:ext uri="{FF2B5EF4-FFF2-40B4-BE49-F238E27FC236}">
                      <a16:creationId xmlns:a16="http://schemas.microsoft.com/office/drawing/2014/main" id="{00000000-0008-0000-0B00-000076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91" name="Shape 7900">
                  <a:extLst>
                    <a:ext uri="{FF2B5EF4-FFF2-40B4-BE49-F238E27FC236}">
                      <a16:creationId xmlns:a16="http://schemas.microsoft.com/office/drawing/2014/main" id="{00000000-0008-0000-0B00-000077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92" name="Shape 7901">
                  <a:extLst>
                    <a:ext uri="{FF2B5EF4-FFF2-40B4-BE49-F238E27FC236}">
                      <a16:creationId xmlns:a16="http://schemas.microsoft.com/office/drawing/2014/main" id="{00000000-0008-0000-0B00-000078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93" name="Shape 7902">
                  <a:extLst>
                    <a:ext uri="{FF2B5EF4-FFF2-40B4-BE49-F238E27FC236}">
                      <a16:creationId xmlns:a16="http://schemas.microsoft.com/office/drawing/2014/main" id="{00000000-0008-0000-0B00-000079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594" name="Shape 2">
          <a:extLst>
            <a:ext uri="{FF2B5EF4-FFF2-40B4-BE49-F238E27FC236}">
              <a16:creationId xmlns:a16="http://schemas.microsoft.com/office/drawing/2014/main" id="{00000000-0008-0000-0B00-00007A2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595" name="Shape 7903">
            <a:extLst>
              <a:ext uri="{FF2B5EF4-FFF2-40B4-BE49-F238E27FC236}">
                <a16:creationId xmlns:a16="http://schemas.microsoft.com/office/drawing/2014/main" id="{00000000-0008-0000-0B00-00007B2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596" name="Shape 6">
              <a:extLst>
                <a:ext uri="{FF2B5EF4-FFF2-40B4-BE49-F238E27FC236}">
                  <a16:creationId xmlns:a16="http://schemas.microsoft.com/office/drawing/2014/main" id="{00000000-0008-0000-0B00-00007C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597" name="Shape 7904">
              <a:extLst>
                <a:ext uri="{FF2B5EF4-FFF2-40B4-BE49-F238E27FC236}">
                  <a16:creationId xmlns:a16="http://schemas.microsoft.com/office/drawing/2014/main" id="{00000000-0008-0000-0B00-00007D2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598" name="Shape 7905">
                <a:extLst>
                  <a:ext uri="{FF2B5EF4-FFF2-40B4-BE49-F238E27FC236}">
                    <a16:creationId xmlns:a16="http://schemas.microsoft.com/office/drawing/2014/main" id="{00000000-0008-0000-0B00-00007E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99" name="Shape 7906">
                <a:extLst>
                  <a:ext uri="{FF2B5EF4-FFF2-40B4-BE49-F238E27FC236}">
                    <a16:creationId xmlns:a16="http://schemas.microsoft.com/office/drawing/2014/main" id="{00000000-0008-0000-0B00-00007F2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600" name="Shape 7907">
                  <a:extLst>
                    <a:ext uri="{FF2B5EF4-FFF2-40B4-BE49-F238E27FC236}">
                      <a16:creationId xmlns:a16="http://schemas.microsoft.com/office/drawing/2014/main" id="{00000000-0008-0000-0B00-000080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601" name="Shape 7908">
                  <a:extLst>
                    <a:ext uri="{FF2B5EF4-FFF2-40B4-BE49-F238E27FC236}">
                      <a16:creationId xmlns:a16="http://schemas.microsoft.com/office/drawing/2014/main" id="{00000000-0008-0000-0B00-000081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02" name="Shape 7909">
                  <a:extLst>
                    <a:ext uri="{FF2B5EF4-FFF2-40B4-BE49-F238E27FC236}">
                      <a16:creationId xmlns:a16="http://schemas.microsoft.com/office/drawing/2014/main" id="{00000000-0008-0000-0B00-000082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03" name="Shape 7910">
                  <a:extLst>
                    <a:ext uri="{FF2B5EF4-FFF2-40B4-BE49-F238E27FC236}">
                      <a16:creationId xmlns:a16="http://schemas.microsoft.com/office/drawing/2014/main" id="{00000000-0008-0000-0B00-000083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04" name="Shape 7911">
                  <a:extLst>
                    <a:ext uri="{FF2B5EF4-FFF2-40B4-BE49-F238E27FC236}">
                      <a16:creationId xmlns:a16="http://schemas.microsoft.com/office/drawing/2014/main" id="{00000000-0008-0000-0B00-000084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05" name="Shape 7912">
                  <a:extLst>
                    <a:ext uri="{FF2B5EF4-FFF2-40B4-BE49-F238E27FC236}">
                      <a16:creationId xmlns:a16="http://schemas.microsoft.com/office/drawing/2014/main" id="{00000000-0008-0000-0B00-000085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06" name="Shape 7913">
                  <a:extLst>
                    <a:ext uri="{FF2B5EF4-FFF2-40B4-BE49-F238E27FC236}">
                      <a16:creationId xmlns:a16="http://schemas.microsoft.com/office/drawing/2014/main" id="{00000000-0008-0000-0B00-000086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607" name="Shape 2">
          <a:extLst>
            <a:ext uri="{FF2B5EF4-FFF2-40B4-BE49-F238E27FC236}">
              <a16:creationId xmlns:a16="http://schemas.microsoft.com/office/drawing/2014/main" id="{00000000-0008-0000-0B00-0000872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608" name="Shape 7914">
            <a:extLst>
              <a:ext uri="{FF2B5EF4-FFF2-40B4-BE49-F238E27FC236}">
                <a16:creationId xmlns:a16="http://schemas.microsoft.com/office/drawing/2014/main" id="{00000000-0008-0000-0B00-0000882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609" name="Shape 6">
              <a:extLst>
                <a:ext uri="{FF2B5EF4-FFF2-40B4-BE49-F238E27FC236}">
                  <a16:creationId xmlns:a16="http://schemas.microsoft.com/office/drawing/2014/main" id="{00000000-0008-0000-0B00-000089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610" name="Shape 7915">
              <a:extLst>
                <a:ext uri="{FF2B5EF4-FFF2-40B4-BE49-F238E27FC236}">
                  <a16:creationId xmlns:a16="http://schemas.microsoft.com/office/drawing/2014/main" id="{00000000-0008-0000-0B00-00008A2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611" name="Shape 7916">
                <a:extLst>
                  <a:ext uri="{FF2B5EF4-FFF2-40B4-BE49-F238E27FC236}">
                    <a16:creationId xmlns:a16="http://schemas.microsoft.com/office/drawing/2014/main" id="{00000000-0008-0000-0B00-00008B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612" name="Shape 7917">
                <a:extLst>
                  <a:ext uri="{FF2B5EF4-FFF2-40B4-BE49-F238E27FC236}">
                    <a16:creationId xmlns:a16="http://schemas.microsoft.com/office/drawing/2014/main" id="{00000000-0008-0000-0B00-00008C2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613" name="Shape 7918">
                  <a:extLst>
                    <a:ext uri="{FF2B5EF4-FFF2-40B4-BE49-F238E27FC236}">
                      <a16:creationId xmlns:a16="http://schemas.microsoft.com/office/drawing/2014/main" id="{00000000-0008-0000-0B00-00008D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614" name="Shape 7919">
                  <a:extLst>
                    <a:ext uri="{FF2B5EF4-FFF2-40B4-BE49-F238E27FC236}">
                      <a16:creationId xmlns:a16="http://schemas.microsoft.com/office/drawing/2014/main" id="{00000000-0008-0000-0B00-00008E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15" name="Shape 7920">
                  <a:extLst>
                    <a:ext uri="{FF2B5EF4-FFF2-40B4-BE49-F238E27FC236}">
                      <a16:creationId xmlns:a16="http://schemas.microsoft.com/office/drawing/2014/main" id="{00000000-0008-0000-0B00-00008F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16" name="Shape 7921">
                  <a:extLst>
                    <a:ext uri="{FF2B5EF4-FFF2-40B4-BE49-F238E27FC236}">
                      <a16:creationId xmlns:a16="http://schemas.microsoft.com/office/drawing/2014/main" id="{00000000-0008-0000-0B00-000090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17" name="Shape 7922">
                  <a:extLst>
                    <a:ext uri="{FF2B5EF4-FFF2-40B4-BE49-F238E27FC236}">
                      <a16:creationId xmlns:a16="http://schemas.microsoft.com/office/drawing/2014/main" id="{00000000-0008-0000-0B00-000091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18" name="Shape 7923">
                  <a:extLst>
                    <a:ext uri="{FF2B5EF4-FFF2-40B4-BE49-F238E27FC236}">
                      <a16:creationId xmlns:a16="http://schemas.microsoft.com/office/drawing/2014/main" id="{00000000-0008-0000-0B00-000092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19" name="Shape 7924">
                  <a:extLst>
                    <a:ext uri="{FF2B5EF4-FFF2-40B4-BE49-F238E27FC236}">
                      <a16:creationId xmlns:a16="http://schemas.microsoft.com/office/drawing/2014/main" id="{00000000-0008-0000-0B00-000093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620" name="Shape 2">
          <a:extLst>
            <a:ext uri="{FF2B5EF4-FFF2-40B4-BE49-F238E27FC236}">
              <a16:creationId xmlns:a16="http://schemas.microsoft.com/office/drawing/2014/main" id="{00000000-0008-0000-0B00-0000942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621" name="Shape 7925">
            <a:extLst>
              <a:ext uri="{FF2B5EF4-FFF2-40B4-BE49-F238E27FC236}">
                <a16:creationId xmlns:a16="http://schemas.microsoft.com/office/drawing/2014/main" id="{00000000-0008-0000-0B00-0000952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622" name="Shape 6">
              <a:extLst>
                <a:ext uri="{FF2B5EF4-FFF2-40B4-BE49-F238E27FC236}">
                  <a16:creationId xmlns:a16="http://schemas.microsoft.com/office/drawing/2014/main" id="{00000000-0008-0000-0B00-000096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623" name="Shape 7926">
              <a:extLst>
                <a:ext uri="{FF2B5EF4-FFF2-40B4-BE49-F238E27FC236}">
                  <a16:creationId xmlns:a16="http://schemas.microsoft.com/office/drawing/2014/main" id="{00000000-0008-0000-0B00-0000972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624" name="Shape 7927">
                <a:extLst>
                  <a:ext uri="{FF2B5EF4-FFF2-40B4-BE49-F238E27FC236}">
                    <a16:creationId xmlns:a16="http://schemas.microsoft.com/office/drawing/2014/main" id="{00000000-0008-0000-0B00-000098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625" name="Shape 7928">
                <a:extLst>
                  <a:ext uri="{FF2B5EF4-FFF2-40B4-BE49-F238E27FC236}">
                    <a16:creationId xmlns:a16="http://schemas.microsoft.com/office/drawing/2014/main" id="{00000000-0008-0000-0B00-0000992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626" name="Shape 7929">
                  <a:extLst>
                    <a:ext uri="{FF2B5EF4-FFF2-40B4-BE49-F238E27FC236}">
                      <a16:creationId xmlns:a16="http://schemas.microsoft.com/office/drawing/2014/main" id="{00000000-0008-0000-0B00-00009A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627" name="Shape 7930">
                  <a:extLst>
                    <a:ext uri="{FF2B5EF4-FFF2-40B4-BE49-F238E27FC236}">
                      <a16:creationId xmlns:a16="http://schemas.microsoft.com/office/drawing/2014/main" id="{00000000-0008-0000-0B00-00009B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28" name="Shape 7931">
                  <a:extLst>
                    <a:ext uri="{FF2B5EF4-FFF2-40B4-BE49-F238E27FC236}">
                      <a16:creationId xmlns:a16="http://schemas.microsoft.com/office/drawing/2014/main" id="{00000000-0008-0000-0B00-00009C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29" name="Shape 7932">
                  <a:extLst>
                    <a:ext uri="{FF2B5EF4-FFF2-40B4-BE49-F238E27FC236}">
                      <a16:creationId xmlns:a16="http://schemas.microsoft.com/office/drawing/2014/main" id="{00000000-0008-0000-0B00-00009D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30" name="Shape 7933">
                  <a:extLst>
                    <a:ext uri="{FF2B5EF4-FFF2-40B4-BE49-F238E27FC236}">
                      <a16:creationId xmlns:a16="http://schemas.microsoft.com/office/drawing/2014/main" id="{00000000-0008-0000-0B00-00009E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31" name="Shape 7934">
                  <a:extLst>
                    <a:ext uri="{FF2B5EF4-FFF2-40B4-BE49-F238E27FC236}">
                      <a16:creationId xmlns:a16="http://schemas.microsoft.com/office/drawing/2014/main" id="{00000000-0008-0000-0B00-00009F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32" name="Shape 7935">
                  <a:extLst>
                    <a:ext uri="{FF2B5EF4-FFF2-40B4-BE49-F238E27FC236}">
                      <a16:creationId xmlns:a16="http://schemas.microsoft.com/office/drawing/2014/main" id="{00000000-0008-0000-0B00-0000A0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633" name="Shape 2">
          <a:extLst>
            <a:ext uri="{FF2B5EF4-FFF2-40B4-BE49-F238E27FC236}">
              <a16:creationId xmlns:a16="http://schemas.microsoft.com/office/drawing/2014/main" id="{00000000-0008-0000-0B00-0000A12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634" name="Shape 7936">
            <a:extLst>
              <a:ext uri="{FF2B5EF4-FFF2-40B4-BE49-F238E27FC236}">
                <a16:creationId xmlns:a16="http://schemas.microsoft.com/office/drawing/2014/main" id="{00000000-0008-0000-0B00-0000A22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635" name="Shape 6">
              <a:extLst>
                <a:ext uri="{FF2B5EF4-FFF2-40B4-BE49-F238E27FC236}">
                  <a16:creationId xmlns:a16="http://schemas.microsoft.com/office/drawing/2014/main" id="{00000000-0008-0000-0B00-0000A3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636" name="Shape 7937">
              <a:extLst>
                <a:ext uri="{FF2B5EF4-FFF2-40B4-BE49-F238E27FC236}">
                  <a16:creationId xmlns:a16="http://schemas.microsoft.com/office/drawing/2014/main" id="{00000000-0008-0000-0B00-0000A42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637" name="Shape 7938">
                <a:extLst>
                  <a:ext uri="{FF2B5EF4-FFF2-40B4-BE49-F238E27FC236}">
                    <a16:creationId xmlns:a16="http://schemas.microsoft.com/office/drawing/2014/main" id="{00000000-0008-0000-0B00-0000A5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638" name="Shape 7939">
                <a:extLst>
                  <a:ext uri="{FF2B5EF4-FFF2-40B4-BE49-F238E27FC236}">
                    <a16:creationId xmlns:a16="http://schemas.microsoft.com/office/drawing/2014/main" id="{00000000-0008-0000-0B00-0000A62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639" name="Shape 7940">
                  <a:extLst>
                    <a:ext uri="{FF2B5EF4-FFF2-40B4-BE49-F238E27FC236}">
                      <a16:creationId xmlns:a16="http://schemas.microsoft.com/office/drawing/2014/main" id="{00000000-0008-0000-0B00-0000A7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640" name="Shape 7941">
                  <a:extLst>
                    <a:ext uri="{FF2B5EF4-FFF2-40B4-BE49-F238E27FC236}">
                      <a16:creationId xmlns:a16="http://schemas.microsoft.com/office/drawing/2014/main" id="{00000000-0008-0000-0B00-0000A8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41" name="Shape 7942">
                  <a:extLst>
                    <a:ext uri="{FF2B5EF4-FFF2-40B4-BE49-F238E27FC236}">
                      <a16:creationId xmlns:a16="http://schemas.microsoft.com/office/drawing/2014/main" id="{00000000-0008-0000-0B00-0000A9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42" name="Shape 7943">
                  <a:extLst>
                    <a:ext uri="{FF2B5EF4-FFF2-40B4-BE49-F238E27FC236}">
                      <a16:creationId xmlns:a16="http://schemas.microsoft.com/office/drawing/2014/main" id="{00000000-0008-0000-0B00-0000AA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43" name="Shape 7944">
                  <a:extLst>
                    <a:ext uri="{FF2B5EF4-FFF2-40B4-BE49-F238E27FC236}">
                      <a16:creationId xmlns:a16="http://schemas.microsoft.com/office/drawing/2014/main" id="{00000000-0008-0000-0B00-0000AB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44" name="Shape 7945">
                  <a:extLst>
                    <a:ext uri="{FF2B5EF4-FFF2-40B4-BE49-F238E27FC236}">
                      <a16:creationId xmlns:a16="http://schemas.microsoft.com/office/drawing/2014/main" id="{00000000-0008-0000-0B00-0000AC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45" name="Shape 7946">
                  <a:extLst>
                    <a:ext uri="{FF2B5EF4-FFF2-40B4-BE49-F238E27FC236}">
                      <a16:creationId xmlns:a16="http://schemas.microsoft.com/office/drawing/2014/main" id="{00000000-0008-0000-0B00-0000AD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646" name="Shape 2">
          <a:extLst>
            <a:ext uri="{FF2B5EF4-FFF2-40B4-BE49-F238E27FC236}">
              <a16:creationId xmlns:a16="http://schemas.microsoft.com/office/drawing/2014/main" id="{00000000-0008-0000-0B00-0000AE2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647" name="Shape 7947">
            <a:extLst>
              <a:ext uri="{FF2B5EF4-FFF2-40B4-BE49-F238E27FC236}">
                <a16:creationId xmlns:a16="http://schemas.microsoft.com/office/drawing/2014/main" id="{00000000-0008-0000-0B00-0000AF2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648" name="Shape 6">
              <a:extLst>
                <a:ext uri="{FF2B5EF4-FFF2-40B4-BE49-F238E27FC236}">
                  <a16:creationId xmlns:a16="http://schemas.microsoft.com/office/drawing/2014/main" id="{00000000-0008-0000-0B00-0000B0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649" name="Shape 7948">
              <a:extLst>
                <a:ext uri="{FF2B5EF4-FFF2-40B4-BE49-F238E27FC236}">
                  <a16:creationId xmlns:a16="http://schemas.microsoft.com/office/drawing/2014/main" id="{00000000-0008-0000-0B00-0000B12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650" name="Shape 7949">
                <a:extLst>
                  <a:ext uri="{FF2B5EF4-FFF2-40B4-BE49-F238E27FC236}">
                    <a16:creationId xmlns:a16="http://schemas.microsoft.com/office/drawing/2014/main" id="{00000000-0008-0000-0B00-0000B2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651" name="Shape 7950">
                <a:extLst>
                  <a:ext uri="{FF2B5EF4-FFF2-40B4-BE49-F238E27FC236}">
                    <a16:creationId xmlns:a16="http://schemas.microsoft.com/office/drawing/2014/main" id="{00000000-0008-0000-0B00-0000B32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652" name="Shape 7951">
                  <a:extLst>
                    <a:ext uri="{FF2B5EF4-FFF2-40B4-BE49-F238E27FC236}">
                      <a16:creationId xmlns:a16="http://schemas.microsoft.com/office/drawing/2014/main" id="{00000000-0008-0000-0B00-0000B4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653" name="Shape 7952">
                  <a:extLst>
                    <a:ext uri="{FF2B5EF4-FFF2-40B4-BE49-F238E27FC236}">
                      <a16:creationId xmlns:a16="http://schemas.microsoft.com/office/drawing/2014/main" id="{00000000-0008-0000-0B00-0000B5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54" name="Shape 7953">
                  <a:extLst>
                    <a:ext uri="{FF2B5EF4-FFF2-40B4-BE49-F238E27FC236}">
                      <a16:creationId xmlns:a16="http://schemas.microsoft.com/office/drawing/2014/main" id="{00000000-0008-0000-0B00-0000B6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55" name="Shape 7954">
                  <a:extLst>
                    <a:ext uri="{FF2B5EF4-FFF2-40B4-BE49-F238E27FC236}">
                      <a16:creationId xmlns:a16="http://schemas.microsoft.com/office/drawing/2014/main" id="{00000000-0008-0000-0B00-0000B7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56" name="Shape 7955">
                  <a:extLst>
                    <a:ext uri="{FF2B5EF4-FFF2-40B4-BE49-F238E27FC236}">
                      <a16:creationId xmlns:a16="http://schemas.microsoft.com/office/drawing/2014/main" id="{00000000-0008-0000-0B00-0000B8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57" name="Shape 7956">
                  <a:extLst>
                    <a:ext uri="{FF2B5EF4-FFF2-40B4-BE49-F238E27FC236}">
                      <a16:creationId xmlns:a16="http://schemas.microsoft.com/office/drawing/2014/main" id="{00000000-0008-0000-0B00-0000B9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58" name="Shape 7957">
                  <a:extLst>
                    <a:ext uri="{FF2B5EF4-FFF2-40B4-BE49-F238E27FC236}">
                      <a16:creationId xmlns:a16="http://schemas.microsoft.com/office/drawing/2014/main" id="{00000000-0008-0000-0B00-0000BA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659" name="Shape 2">
          <a:extLst>
            <a:ext uri="{FF2B5EF4-FFF2-40B4-BE49-F238E27FC236}">
              <a16:creationId xmlns:a16="http://schemas.microsoft.com/office/drawing/2014/main" id="{00000000-0008-0000-0B00-0000BB2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660" name="Shape 7958">
            <a:extLst>
              <a:ext uri="{FF2B5EF4-FFF2-40B4-BE49-F238E27FC236}">
                <a16:creationId xmlns:a16="http://schemas.microsoft.com/office/drawing/2014/main" id="{00000000-0008-0000-0B00-0000BC2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661" name="Shape 6">
              <a:extLst>
                <a:ext uri="{FF2B5EF4-FFF2-40B4-BE49-F238E27FC236}">
                  <a16:creationId xmlns:a16="http://schemas.microsoft.com/office/drawing/2014/main" id="{00000000-0008-0000-0B00-0000BD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662" name="Shape 7959">
              <a:extLst>
                <a:ext uri="{FF2B5EF4-FFF2-40B4-BE49-F238E27FC236}">
                  <a16:creationId xmlns:a16="http://schemas.microsoft.com/office/drawing/2014/main" id="{00000000-0008-0000-0B00-0000BE2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663" name="Shape 7960">
                <a:extLst>
                  <a:ext uri="{FF2B5EF4-FFF2-40B4-BE49-F238E27FC236}">
                    <a16:creationId xmlns:a16="http://schemas.microsoft.com/office/drawing/2014/main" id="{00000000-0008-0000-0B00-0000BF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664" name="Shape 7961">
                <a:extLst>
                  <a:ext uri="{FF2B5EF4-FFF2-40B4-BE49-F238E27FC236}">
                    <a16:creationId xmlns:a16="http://schemas.microsoft.com/office/drawing/2014/main" id="{00000000-0008-0000-0B00-0000C02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665" name="Shape 7962">
                  <a:extLst>
                    <a:ext uri="{FF2B5EF4-FFF2-40B4-BE49-F238E27FC236}">
                      <a16:creationId xmlns:a16="http://schemas.microsoft.com/office/drawing/2014/main" id="{00000000-0008-0000-0B00-0000C1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666" name="Shape 7963">
                  <a:extLst>
                    <a:ext uri="{FF2B5EF4-FFF2-40B4-BE49-F238E27FC236}">
                      <a16:creationId xmlns:a16="http://schemas.microsoft.com/office/drawing/2014/main" id="{00000000-0008-0000-0B00-0000C2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67" name="Shape 7964">
                  <a:extLst>
                    <a:ext uri="{FF2B5EF4-FFF2-40B4-BE49-F238E27FC236}">
                      <a16:creationId xmlns:a16="http://schemas.microsoft.com/office/drawing/2014/main" id="{00000000-0008-0000-0B00-0000C3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68" name="Shape 7965">
                  <a:extLst>
                    <a:ext uri="{FF2B5EF4-FFF2-40B4-BE49-F238E27FC236}">
                      <a16:creationId xmlns:a16="http://schemas.microsoft.com/office/drawing/2014/main" id="{00000000-0008-0000-0B00-0000C4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69" name="Shape 7966">
                  <a:extLst>
                    <a:ext uri="{FF2B5EF4-FFF2-40B4-BE49-F238E27FC236}">
                      <a16:creationId xmlns:a16="http://schemas.microsoft.com/office/drawing/2014/main" id="{00000000-0008-0000-0B00-0000C5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70" name="Shape 7967">
                  <a:extLst>
                    <a:ext uri="{FF2B5EF4-FFF2-40B4-BE49-F238E27FC236}">
                      <a16:creationId xmlns:a16="http://schemas.microsoft.com/office/drawing/2014/main" id="{00000000-0008-0000-0B00-0000C6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71" name="Shape 7968">
                  <a:extLst>
                    <a:ext uri="{FF2B5EF4-FFF2-40B4-BE49-F238E27FC236}">
                      <a16:creationId xmlns:a16="http://schemas.microsoft.com/office/drawing/2014/main" id="{00000000-0008-0000-0B00-0000C7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672" name="Shape 2">
          <a:extLst>
            <a:ext uri="{FF2B5EF4-FFF2-40B4-BE49-F238E27FC236}">
              <a16:creationId xmlns:a16="http://schemas.microsoft.com/office/drawing/2014/main" id="{00000000-0008-0000-0B00-0000C82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673" name="Shape 7969">
            <a:extLst>
              <a:ext uri="{FF2B5EF4-FFF2-40B4-BE49-F238E27FC236}">
                <a16:creationId xmlns:a16="http://schemas.microsoft.com/office/drawing/2014/main" id="{00000000-0008-0000-0B00-0000C92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674" name="Shape 6">
              <a:extLst>
                <a:ext uri="{FF2B5EF4-FFF2-40B4-BE49-F238E27FC236}">
                  <a16:creationId xmlns:a16="http://schemas.microsoft.com/office/drawing/2014/main" id="{00000000-0008-0000-0B00-0000CA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675" name="Shape 7970">
              <a:extLst>
                <a:ext uri="{FF2B5EF4-FFF2-40B4-BE49-F238E27FC236}">
                  <a16:creationId xmlns:a16="http://schemas.microsoft.com/office/drawing/2014/main" id="{00000000-0008-0000-0B00-0000CB2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676" name="Shape 7971">
                <a:extLst>
                  <a:ext uri="{FF2B5EF4-FFF2-40B4-BE49-F238E27FC236}">
                    <a16:creationId xmlns:a16="http://schemas.microsoft.com/office/drawing/2014/main" id="{00000000-0008-0000-0B00-0000CC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677" name="Shape 7972">
                <a:extLst>
                  <a:ext uri="{FF2B5EF4-FFF2-40B4-BE49-F238E27FC236}">
                    <a16:creationId xmlns:a16="http://schemas.microsoft.com/office/drawing/2014/main" id="{00000000-0008-0000-0B00-0000CD2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678" name="Shape 7973">
                  <a:extLst>
                    <a:ext uri="{FF2B5EF4-FFF2-40B4-BE49-F238E27FC236}">
                      <a16:creationId xmlns:a16="http://schemas.microsoft.com/office/drawing/2014/main" id="{00000000-0008-0000-0B00-0000CE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679" name="Shape 7974">
                  <a:extLst>
                    <a:ext uri="{FF2B5EF4-FFF2-40B4-BE49-F238E27FC236}">
                      <a16:creationId xmlns:a16="http://schemas.microsoft.com/office/drawing/2014/main" id="{00000000-0008-0000-0B00-0000CF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80" name="Shape 7975">
                  <a:extLst>
                    <a:ext uri="{FF2B5EF4-FFF2-40B4-BE49-F238E27FC236}">
                      <a16:creationId xmlns:a16="http://schemas.microsoft.com/office/drawing/2014/main" id="{00000000-0008-0000-0B00-0000D0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81" name="Shape 7976">
                  <a:extLst>
                    <a:ext uri="{FF2B5EF4-FFF2-40B4-BE49-F238E27FC236}">
                      <a16:creationId xmlns:a16="http://schemas.microsoft.com/office/drawing/2014/main" id="{00000000-0008-0000-0B00-0000D1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82" name="Shape 7977">
                  <a:extLst>
                    <a:ext uri="{FF2B5EF4-FFF2-40B4-BE49-F238E27FC236}">
                      <a16:creationId xmlns:a16="http://schemas.microsoft.com/office/drawing/2014/main" id="{00000000-0008-0000-0B00-0000D2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83" name="Shape 7978">
                  <a:extLst>
                    <a:ext uri="{FF2B5EF4-FFF2-40B4-BE49-F238E27FC236}">
                      <a16:creationId xmlns:a16="http://schemas.microsoft.com/office/drawing/2014/main" id="{00000000-0008-0000-0B00-0000D3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84" name="Shape 7979">
                  <a:extLst>
                    <a:ext uri="{FF2B5EF4-FFF2-40B4-BE49-F238E27FC236}">
                      <a16:creationId xmlns:a16="http://schemas.microsoft.com/office/drawing/2014/main" id="{00000000-0008-0000-0B00-0000D4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685" name="Shape 2">
          <a:extLst>
            <a:ext uri="{FF2B5EF4-FFF2-40B4-BE49-F238E27FC236}">
              <a16:creationId xmlns:a16="http://schemas.microsoft.com/office/drawing/2014/main" id="{00000000-0008-0000-0B00-0000D52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686" name="Shape 7980">
            <a:extLst>
              <a:ext uri="{FF2B5EF4-FFF2-40B4-BE49-F238E27FC236}">
                <a16:creationId xmlns:a16="http://schemas.microsoft.com/office/drawing/2014/main" id="{00000000-0008-0000-0B00-0000D62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687" name="Shape 6">
              <a:extLst>
                <a:ext uri="{FF2B5EF4-FFF2-40B4-BE49-F238E27FC236}">
                  <a16:creationId xmlns:a16="http://schemas.microsoft.com/office/drawing/2014/main" id="{00000000-0008-0000-0B00-0000D7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688" name="Shape 7981">
              <a:extLst>
                <a:ext uri="{FF2B5EF4-FFF2-40B4-BE49-F238E27FC236}">
                  <a16:creationId xmlns:a16="http://schemas.microsoft.com/office/drawing/2014/main" id="{00000000-0008-0000-0B00-0000D82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689" name="Shape 7982">
                <a:extLst>
                  <a:ext uri="{FF2B5EF4-FFF2-40B4-BE49-F238E27FC236}">
                    <a16:creationId xmlns:a16="http://schemas.microsoft.com/office/drawing/2014/main" id="{00000000-0008-0000-0B00-0000D9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690" name="Shape 7983">
                <a:extLst>
                  <a:ext uri="{FF2B5EF4-FFF2-40B4-BE49-F238E27FC236}">
                    <a16:creationId xmlns:a16="http://schemas.microsoft.com/office/drawing/2014/main" id="{00000000-0008-0000-0B00-0000DA2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691" name="Shape 7984">
                  <a:extLst>
                    <a:ext uri="{FF2B5EF4-FFF2-40B4-BE49-F238E27FC236}">
                      <a16:creationId xmlns:a16="http://schemas.microsoft.com/office/drawing/2014/main" id="{00000000-0008-0000-0B00-0000DB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692" name="Shape 7985">
                  <a:extLst>
                    <a:ext uri="{FF2B5EF4-FFF2-40B4-BE49-F238E27FC236}">
                      <a16:creationId xmlns:a16="http://schemas.microsoft.com/office/drawing/2014/main" id="{00000000-0008-0000-0B00-0000DC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93" name="Shape 7986">
                  <a:extLst>
                    <a:ext uri="{FF2B5EF4-FFF2-40B4-BE49-F238E27FC236}">
                      <a16:creationId xmlns:a16="http://schemas.microsoft.com/office/drawing/2014/main" id="{00000000-0008-0000-0B00-0000DD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94" name="Shape 7987">
                  <a:extLst>
                    <a:ext uri="{FF2B5EF4-FFF2-40B4-BE49-F238E27FC236}">
                      <a16:creationId xmlns:a16="http://schemas.microsoft.com/office/drawing/2014/main" id="{00000000-0008-0000-0B00-0000DE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95" name="Shape 7988">
                  <a:extLst>
                    <a:ext uri="{FF2B5EF4-FFF2-40B4-BE49-F238E27FC236}">
                      <a16:creationId xmlns:a16="http://schemas.microsoft.com/office/drawing/2014/main" id="{00000000-0008-0000-0B00-0000DF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96" name="Shape 7989">
                  <a:extLst>
                    <a:ext uri="{FF2B5EF4-FFF2-40B4-BE49-F238E27FC236}">
                      <a16:creationId xmlns:a16="http://schemas.microsoft.com/office/drawing/2014/main" id="{00000000-0008-0000-0B00-0000E0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97" name="Shape 7990">
                  <a:extLst>
                    <a:ext uri="{FF2B5EF4-FFF2-40B4-BE49-F238E27FC236}">
                      <a16:creationId xmlns:a16="http://schemas.microsoft.com/office/drawing/2014/main" id="{00000000-0008-0000-0B00-0000E1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698" name="Shape 2">
          <a:extLst>
            <a:ext uri="{FF2B5EF4-FFF2-40B4-BE49-F238E27FC236}">
              <a16:creationId xmlns:a16="http://schemas.microsoft.com/office/drawing/2014/main" id="{00000000-0008-0000-0B00-0000E22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699" name="Shape 7991">
            <a:extLst>
              <a:ext uri="{FF2B5EF4-FFF2-40B4-BE49-F238E27FC236}">
                <a16:creationId xmlns:a16="http://schemas.microsoft.com/office/drawing/2014/main" id="{00000000-0008-0000-0B00-0000E32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700" name="Shape 6">
              <a:extLst>
                <a:ext uri="{FF2B5EF4-FFF2-40B4-BE49-F238E27FC236}">
                  <a16:creationId xmlns:a16="http://schemas.microsoft.com/office/drawing/2014/main" id="{00000000-0008-0000-0B00-0000E4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01" name="Shape 7992">
              <a:extLst>
                <a:ext uri="{FF2B5EF4-FFF2-40B4-BE49-F238E27FC236}">
                  <a16:creationId xmlns:a16="http://schemas.microsoft.com/office/drawing/2014/main" id="{00000000-0008-0000-0B00-0000E52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702" name="Shape 7993">
                <a:extLst>
                  <a:ext uri="{FF2B5EF4-FFF2-40B4-BE49-F238E27FC236}">
                    <a16:creationId xmlns:a16="http://schemas.microsoft.com/office/drawing/2014/main" id="{00000000-0008-0000-0B00-0000E6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703" name="Shape 7994">
                <a:extLst>
                  <a:ext uri="{FF2B5EF4-FFF2-40B4-BE49-F238E27FC236}">
                    <a16:creationId xmlns:a16="http://schemas.microsoft.com/office/drawing/2014/main" id="{00000000-0008-0000-0B00-0000E72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704" name="Shape 7995">
                  <a:extLst>
                    <a:ext uri="{FF2B5EF4-FFF2-40B4-BE49-F238E27FC236}">
                      <a16:creationId xmlns:a16="http://schemas.microsoft.com/office/drawing/2014/main" id="{00000000-0008-0000-0B00-0000E8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705" name="Shape 7996">
                  <a:extLst>
                    <a:ext uri="{FF2B5EF4-FFF2-40B4-BE49-F238E27FC236}">
                      <a16:creationId xmlns:a16="http://schemas.microsoft.com/office/drawing/2014/main" id="{00000000-0008-0000-0B00-0000E9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06" name="Shape 7997">
                  <a:extLst>
                    <a:ext uri="{FF2B5EF4-FFF2-40B4-BE49-F238E27FC236}">
                      <a16:creationId xmlns:a16="http://schemas.microsoft.com/office/drawing/2014/main" id="{00000000-0008-0000-0B00-0000EA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07" name="Shape 7998">
                  <a:extLst>
                    <a:ext uri="{FF2B5EF4-FFF2-40B4-BE49-F238E27FC236}">
                      <a16:creationId xmlns:a16="http://schemas.microsoft.com/office/drawing/2014/main" id="{00000000-0008-0000-0B00-0000EB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08" name="Shape 7999">
                  <a:extLst>
                    <a:ext uri="{FF2B5EF4-FFF2-40B4-BE49-F238E27FC236}">
                      <a16:creationId xmlns:a16="http://schemas.microsoft.com/office/drawing/2014/main" id="{00000000-0008-0000-0B00-0000EC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09" name="Shape 8000">
                  <a:extLst>
                    <a:ext uri="{FF2B5EF4-FFF2-40B4-BE49-F238E27FC236}">
                      <a16:creationId xmlns:a16="http://schemas.microsoft.com/office/drawing/2014/main" id="{00000000-0008-0000-0B00-0000ED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10" name="Shape 8001">
                  <a:extLst>
                    <a:ext uri="{FF2B5EF4-FFF2-40B4-BE49-F238E27FC236}">
                      <a16:creationId xmlns:a16="http://schemas.microsoft.com/office/drawing/2014/main" id="{00000000-0008-0000-0B00-0000EE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711" name="Shape 2">
          <a:extLst>
            <a:ext uri="{FF2B5EF4-FFF2-40B4-BE49-F238E27FC236}">
              <a16:creationId xmlns:a16="http://schemas.microsoft.com/office/drawing/2014/main" id="{00000000-0008-0000-0B00-0000EF2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712" name="Shape 8002">
            <a:extLst>
              <a:ext uri="{FF2B5EF4-FFF2-40B4-BE49-F238E27FC236}">
                <a16:creationId xmlns:a16="http://schemas.microsoft.com/office/drawing/2014/main" id="{00000000-0008-0000-0B00-0000F02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713" name="Shape 6">
              <a:extLst>
                <a:ext uri="{FF2B5EF4-FFF2-40B4-BE49-F238E27FC236}">
                  <a16:creationId xmlns:a16="http://schemas.microsoft.com/office/drawing/2014/main" id="{00000000-0008-0000-0B00-0000F1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14" name="Shape 8003">
              <a:extLst>
                <a:ext uri="{FF2B5EF4-FFF2-40B4-BE49-F238E27FC236}">
                  <a16:creationId xmlns:a16="http://schemas.microsoft.com/office/drawing/2014/main" id="{00000000-0008-0000-0B00-0000F22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715" name="Shape 8004">
                <a:extLst>
                  <a:ext uri="{FF2B5EF4-FFF2-40B4-BE49-F238E27FC236}">
                    <a16:creationId xmlns:a16="http://schemas.microsoft.com/office/drawing/2014/main" id="{00000000-0008-0000-0B00-0000F3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716" name="Shape 8005">
                <a:extLst>
                  <a:ext uri="{FF2B5EF4-FFF2-40B4-BE49-F238E27FC236}">
                    <a16:creationId xmlns:a16="http://schemas.microsoft.com/office/drawing/2014/main" id="{00000000-0008-0000-0B00-0000F42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717" name="Shape 8006">
                  <a:extLst>
                    <a:ext uri="{FF2B5EF4-FFF2-40B4-BE49-F238E27FC236}">
                      <a16:creationId xmlns:a16="http://schemas.microsoft.com/office/drawing/2014/main" id="{00000000-0008-0000-0B00-0000F5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718" name="Shape 8007">
                  <a:extLst>
                    <a:ext uri="{FF2B5EF4-FFF2-40B4-BE49-F238E27FC236}">
                      <a16:creationId xmlns:a16="http://schemas.microsoft.com/office/drawing/2014/main" id="{00000000-0008-0000-0B00-0000F6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19" name="Shape 8008">
                  <a:extLst>
                    <a:ext uri="{FF2B5EF4-FFF2-40B4-BE49-F238E27FC236}">
                      <a16:creationId xmlns:a16="http://schemas.microsoft.com/office/drawing/2014/main" id="{00000000-0008-0000-0B00-0000F7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20" name="Shape 8009">
                  <a:extLst>
                    <a:ext uri="{FF2B5EF4-FFF2-40B4-BE49-F238E27FC236}">
                      <a16:creationId xmlns:a16="http://schemas.microsoft.com/office/drawing/2014/main" id="{00000000-0008-0000-0B00-0000F8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21" name="Shape 8010">
                  <a:extLst>
                    <a:ext uri="{FF2B5EF4-FFF2-40B4-BE49-F238E27FC236}">
                      <a16:creationId xmlns:a16="http://schemas.microsoft.com/office/drawing/2014/main" id="{00000000-0008-0000-0B00-0000F9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22" name="Shape 8011">
                  <a:extLst>
                    <a:ext uri="{FF2B5EF4-FFF2-40B4-BE49-F238E27FC236}">
                      <a16:creationId xmlns:a16="http://schemas.microsoft.com/office/drawing/2014/main" id="{00000000-0008-0000-0B00-0000FA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23" name="Shape 8012">
                  <a:extLst>
                    <a:ext uri="{FF2B5EF4-FFF2-40B4-BE49-F238E27FC236}">
                      <a16:creationId xmlns:a16="http://schemas.microsoft.com/office/drawing/2014/main" id="{00000000-0008-0000-0B00-0000FB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724" name="Shape 2">
          <a:extLst>
            <a:ext uri="{FF2B5EF4-FFF2-40B4-BE49-F238E27FC236}">
              <a16:creationId xmlns:a16="http://schemas.microsoft.com/office/drawing/2014/main" id="{00000000-0008-0000-0B00-0000FC2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725" name="Shape 8013">
            <a:extLst>
              <a:ext uri="{FF2B5EF4-FFF2-40B4-BE49-F238E27FC236}">
                <a16:creationId xmlns:a16="http://schemas.microsoft.com/office/drawing/2014/main" id="{00000000-0008-0000-0B00-0000FD2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726" name="Shape 6">
              <a:extLst>
                <a:ext uri="{FF2B5EF4-FFF2-40B4-BE49-F238E27FC236}">
                  <a16:creationId xmlns:a16="http://schemas.microsoft.com/office/drawing/2014/main" id="{00000000-0008-0000-0B00-0000FE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27" name="Shape 8014">
              <a:extLst>
                <a:ext uri="{FF2B5EF4-FFF2-40B4-BE49-F238E27FC236}">
                  <a16:creationId xmlns:a16="http://schemas.microsoft.com/office/drawing/2014/main" id="{00000000-0008-0000-0B00-0000FF2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728" name="Shape 8015">
                <a:extLst>
                  <a:ext uri="{FF2B5EF4-FFF2-40B4-BE49-F238E27FC236}">
                    <a16:creationId xmlns:a16="http://schemas.microsoft.com/office/drawing/2014/main" id="{00000000-0008-0000-0B00-000000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729" name="Shape 8016">
                <a:extLst>
                  <a:ext uri="{FF2B5EF4-FFF2-40B4-BE49-F238E27FC236}">
                    <a16:creationId xmlns:a16="http://schemas.microsoft.com/office/drawing/2014/main" id="{00000000-0008-0000-0B00-0000012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730" name="Shape 8017">
                  <a:extLst>
                    <a:ext uri="{FF2B5EF4-FFF2-40B4-BE49-F238E27FC236}">
                      <a16:creationId xmlns:a16="http://schemas.microsoft.com/office/drawing/2014/main" id="{00000000-0008-0000-0B00-000002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731" name="Shape 8018">
                  <a:extLst>
                    <a:ext uri="{FF2B5EF4-FFF2-40B4-BE49-F238E27FC236}">
                      <a16:creationId xmlns:a16="http://schemas.microsoft.com/office/drawing/2014/main" id="{00000000-0008-0000-0B00-000003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32" name="Shape 8019">
                  <a:extLst>
                    <a:ext uri="{FF2B5EF4-FFF2-40B4-BE49-F238E27FC236}">
                      <a16:creationId xmlns:a16="http://schemas.microsoft.com/office/drawing/2014/main" id="{00000000-0008-0000-0B00-000004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33" name="Shape 8020">
                  <a:extLst>
                    <a:ext uri="{FF2B5EF4-FFF2-40B4-BE49-F238E27FC236}">
                      <a16:creationId xmlns:a16="http://schemas.microsoft.com/office/drawing/2014/main" id="{00000000-0008-0000-0B00-000005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34" name="Shape 8021">
                  <a:extLst>
                    <a:ext uri="{FF2B5EF4-FFF2-40B4-BE49-F238E27FC236}">
                      <a16:creationId xmlns:a16="http://schemas.microsoft.com/office/drawing/2014/main" id="{00000000-0008-0000-0B00-000006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35" name="Shape 8022">
                  <a:extLst>
                    <a:ext uri="{FF2B5EF4-FFF2-40B4-BE49-F238E27FC236}">
                      <a16:creationId xmlns:a16="http://schemas.microsoft.com/office/drawing/2014/main" id="{00000000-0008-0000-0B00-000007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36" name="Shape 8023">
                  <a:extLst>
                    <a:ext uri="{FF2B5EF4-FFF2-40B4-BE49-F238E27FC236}">
                      <a16:creationId xmlns:a16="http://schemas.microsoft.com/office/drawing/2014/main" id="{00000000-0008-0000-0B00-000008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737" name="Shape 2">
          <a:extLst>
            <a:ext uri="{FF2B5EF4-FFF2-40B4-BE49-F238E27FC236}">
              <a16:creationId xmlns:a16="http://schemas.microsoft.com/office/drawing/2014/main" id="{00000000-0008-0000-0B00-0000092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738" name="Shape 8024">
            <a:extLst>
              <a:ext uri="{FF2B5EF4-FFF2-40B4-BE49-F238E27FC236}">
                <a16:creationId xmlns:a16="http://schemas.microsoft.com/office/drawing/2014/main" id="{00000000-0008-0000-0B00-00000A2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739" name="Shape 6">
              <a:extLst>
                <a:ext uri="{FF2B5EF4-FFF2-40B4-BE49-F238E27FC236}">
                  <a16:creationId xmlns:a16="http://schemas.microsoft.com/office/drawing/2014/main" id="{00000000-0008-0000-0B00-00000B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40" name="Shape 8025">
              <a:extLst>
                <a:ext uri="{FF2B5EF4-FFF2-40B4-BE49-F238E27FC236}">
                  <a16:creationId xmlns:a16="http://schemas.microsoft.com/office/drawing/2014/main" id="{00000000-0008-0000-0B00-00000C2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741" name="Shape 8026">
                <a:extLst>
                  <a:ext uri="{FF2B5EF4-FFF2-40B4-BE49-F238E27FC236}">
                    <a16:creationId xmlns:a16="http://schemas.microsoft.com/office/drawing/2014/main" id="{00000000-0008-0000-0B00-00000D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742" name="Shape 8027">
                <a:extLst>
                  <a:ext uri="{FF2B5EF4-FFF2-40B4-BE49-F238E27FC236}">
                    <a16:creationId xmlns:a16="http://schemas.microsoft.com/office/drawing/2014/main" id="{00000000-0008-0000-0B00-00000E2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743" name="Shape 8028">
                  <a:extLst>
                    <a:ext uri="{FF2B5EF4-FFF2-40B4-BE49-F238E27FC236}">
                      <a16:creationId xmlns:a16="http://schemas.microsoft.com/office/drawing/2014/main" id="{00000000-0008-0000-0B00-00000F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744" name="Shape 8029">
                  <a:extLst>
                    <a:ext uri="{FF2B5EF4-FFF2-40B4-BE49-F238E27FC236}">
                      <a16:creationId xmlns:a16="http://schemas.microsoft.com/office/drawing/2014/main" id="{00000000-0008-0000-0B00-000010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45" name="Shape 8030">
                  <a:extLst>
                    <a:ext uri="{FF2B5EF4-FFF2-40B4-BE49-F238E27FC236}">
                      <a16:creationId xmlns:a16="http://schemas.microsoft.com/office/drawing/2014/main" id="{00000000-0008-0000-0B00-000011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46" name="Shape 8031">
                  <a:extLst>
                    <a:ext uri="{FF2B5EF4-FFF2-40B4-BE49-F238E27FC236}">
                      <a16:creationId xmlns:a16="http://schemas.microsoft.com/office/drawing/2014/main" id="{00000000-0008-0000-0B00-000012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47" name="Shape 8032">
                  <a:extLst>
                    <a:ext uri="{FF2B5EF4-FFF2-40B4-BE49-F238E27FC236}">
                      <a16:creationId xmlns:a16="http://schemas.microsoft.com/office/drawing/2014/main" id="{00000000-0008-0000-0B00-000013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48" name="Shape 8033">
                  <a:extLst>
                    <a:ext uri="{FF2B5EF4-FFF2-40B4-BE49-F238E27FC236}">
                      <a16:creationId xmlns:a16="http://schemas.microsoft.com/office/drawing/2014/main" id="{00000000-0008-0000-0B00-000014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49" name="Shape 8034">
                  <a:extLst>
                    <a:ext uri="{FF2B5EF4-FFF2-40B4-BE49-F238E27FC236}">
                      <a16:creationId xmlns:a16="http://schemas.microsoft.com/office/drawing/2014/main" id="{00000000-0008-0000-0B00-000015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750" name="Shape 2">
          <a:extLst>
            <a:ext uri="{FF2B5EF4-FFF2-40B4-BE49-F238E27FC236}">
              <a16:creationId xmlns:a16="http://schemas.microsoft.com/office/drawing/2014/main" id="{00000000-0008-0000-0B00-0000162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751" name="Shape 8035">
            <a:extLst>
              <a:ext uri="{FF2B5EF4-FFF2-40B4-BE49-F238E27FC236}">
                <a16:creationId xmlns:a16="http://schemas.microsoft.com/office/drawing/2014/main" id="{00000000-0008-0000-0B00-0000172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752" name="Shape 6">
              <a:extLst>
                <a:ext uri="{FF2B5EF4-FFF2-40B4-BE49-F238E27FC236}">
                  <a16:creationId xmlns:a16="http://schemas.microsoft.com/office/drawing/2014/main" id="{00000000-0008-0000-0B00-000018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53" name="Shape 8036">
              <a:extLst>
                <a:ext uri="{FF2B5EF4-FFF2-40B4-BE49-F238E27FC236}">
                  <a16:creationId xmlns:a16="http://schemas.microsoft.com/office/drawing/2014/main" id="{00000000-0008-0000-0B00-0000192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754" name="Shape 8037">
                <a:extLst>
                  <a:ext uri="{FF2B5EF4-FFF2-40B4-BE49-F238E27FC236}">
                    <a16:creationId xmlns:a16="http://schemas.microsoft.com/office/drawing/2014/main" id="{00000000-0008-0000-0B00-00001A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755" name="Shape 8038">
                <a:extLst>
                  <a:ext uri="{FF2B5EF4-FFF2-40B4-BE49-F238E27FC236}">
                    <a16:creationId xmlns:a16="http://schemas.microsoft.com/office/drawing/2014/main" id="{00000000-0008-0000-0B00-00001B2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756" name="Shape 8039">
                  <a:extLst>
                    <a:ext uri="{FF2B5EF4-FFF2-40B4-BE49-F238E27FC236}">
                      <a16:creationId xmlns:a16="http://schemas.microsoft.com/office/drawing/2014/main" id="{00000000-0008-0000-0B00-00001C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757" name="Shape 8040">
                  <a:extLst>
                    <a:ext uri="{FF2B5EF4-FFF2-40B4-BE49-F238E27FC236}">
                      <a16:creationId xmlns:a16="http://schemas.microsoft.com/office/drawing/2014/main" id="{00000000-0008-0000-0B00-00001D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58" name="Shape 8041">
                  <a:extLst>
                    <a:ext uri="{FF2B5EF4-FFF2-40B4-BE49-F238E27FC236}">
                      <a16:creationId xmlns:a16="http://schemas.microsoft.com/office/drawing/2014/main" id="{00000000-0008-0000-0B00-00001E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59" name="Shape 8042">
                  <a:extLst>
                    <a:ext uri="{FF2B5EF4-FFF2-40B4-BE49-F238E27FC236}">
                      <a16:creationId xmlns:a16="http://schemas.microsoft.com/office/drawing/2014/main" id="{00000000-0008-0000-0B00-00001F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60" name="Shape 8043">
                  <a:extLst>
                    <a:ext uri="{FF2B5EF4-FFF2-40B4-BE49-F238E27FC236}">
                      <a16:creationId xmlns:a16="http://schemas.microsoft.com/office/drawing/2014/main" id="{00000000-0008-0000-0B00-000020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61" name="Shape 8044">
                  <a:extLst>
                    <a:ext uri="{FF2B5EF4-FFF2-40B4-BE49-F238E27FC236}">
                      <a16:creationId xmlns:a16="http://schemas.microsoft.com/office/drawing/2014/main" id="{00000000-0008-0000-0B00-000021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62" name="Shape 8045">
                  <a:extLst>
                    <a:ext uri="{FF2B5EF4-FFF2-40B4-BE49-F238E27FC236}">
                      <a16:creationId xmlns:a16="http://schemas.microsoft.com/office/drawing/2014/main" id="{00000000-0008-0000-0B00-000022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763" name="Shape 2">
          <a:extLst>
            <a:ext uri="{FF2B5EF4-FFF2-40B4-BE49-F238E27FC236}">
              <a16:creationId xmlns:a16="http://schemas.microsoft.com/office/drawing/2014/main" id="{00000000-0008-0000-0B00-0000232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764" name="Shape 8046">
            <a:extLst>
              <a:ext uri="{FF2B5EF4-FFF2-40B4-BE49-F238E27FC236}">
                <a16:creationId xmlns:a16="http://schemas.microsoft.com/office/drawing/2014/main" id="{00000000-0008-0000-0B00-0000242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765" name="Shape 6">
              <a:extLst>
                <a:ext uri="{FF2B5EF4-FFF2-40B4-BE49-F238E27FC236}">
                  <a16:creationId xmlns:a16="http://schemas.microsoft.com/office/drawing/2014/main" id="{00000000-0008-0000-0B00-000025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66" name="Shape 8047">
              <a:extLst>
                <a:ext uri="{FF2B5EF4-FFF2-40B4-BE49-F238E27FC236}">
                  <a16:creationId xmlns:a16="http://schemas.microsoft.com/office/drawing/2014/main" id="{00000000-0008-0000-0B00-0000262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767" name="Shape 8048">
                <a:extLst>
                  <a:ext uri="{FF2B5EF4-FFF2-40B4-BE49-F238E27FC236}">
                    <a16:creationId xmlns:a16="http://schemas.microsoft.com/office/drawing/2014/main" id="{00000000-0008-0000-0B00-000027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768" name="Shape 8049">
                <a:extLst>
                  <a:ext uri="{FF2B5EF4-FFF2-40B4-BE49-F238E27FC236}">
                    <a16:creationId xmlns:a16="http://schemas.microsoft.com/office/drawing/2014/main" id="{00000000-0008-0000-0B00-0000282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9769" name="Shape 8050">
                  <a:extLst>
                    <a:ext uri="{FF2B5EF4-FFF2-40B4-BE49-F238E27FC236}">
                      <a16:creationId xmlns:a16="http://schemas.microsoft.com/office/drawing/2014/main" id="{00000000-0008-0000-0B00-000029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770" name="Shape 8051">
                  <a:extLst>
                    <a:ext uri="{FF2B5EF4-FFF2-40B4-BE49-F238E27FC236}">
                      <a16:creationId xmlns:a16="http://schemas.microsoft.com/office/drawing/2014/main" id="{00000000-0008-0000-0B00-00002A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71" name="Shape 8052">
                  <a:extLst>
                    <a:ext uri="{FF2B5EF4-FFF2-40B4-BE49-F238E27FC236}">
                      <a16:creationId xmlns:a16="http://schemas.microsoft.com/office/drawing/2014/main" id="{00000000-0008-0000-0B00-00002B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72" name="Shape 8053">
                  <a:extLst>
                    <a:ext uri="{FF2B5EF4-FFF2-40B4-BE49-F238E27FC236}">
                      <a16:creationId xmlns:a16="http://schemas.microsoft.com/office/drawing/2014/main" id="{00000000-0008-0000-0B00-00002C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73" name="Shape 8054">
                  <a:extLst>
                    <a:ext uri="{FF2B5EF4-FFF2-40B4-BE49-F238E27FC236}">
                      <a16:creationId xmlns:a16="http://schemas.microsoft.com/office/drawing/2014/main" id="{00000000-0008-0000-0B00-00002D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74" name="Shape 8055">
                  <a:extLst>
                    <a:ext uri="{FF2B5EF4-FFF2-40B4-BE49-F238E27FC236}">
                      <a16:creationId xmlns:a16="http://schemas.microsoft.com/office/drawing/2014/main" id="{00000000-0008-0000-0B00-00002E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75" name="Shape 8056">
                  <a:extLst>
                    <a:ext uri="{FF2B5EF4-FFF2-40B4-BE49-F238E27FC236}">
                      <a16:creationId xmlns:a16="http://schemas.microsoft.com/office/drawing/2014/main" id="{00000000-0008-0000-0B00-00002F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61925"/>
    <xdr:grpSp>
      <xdr:nvGrpSpPr>
        <xdr:cNvPr id="9776" name="Shape 2">
          <a:extLst>
            <a:ext uri="{FF2B5EF4-FFF2-40B4-BE49-F238E27FC236}">
              <a16:creationId xmlns:a16="http://schemas.microsoft.com/office/drawing/2014/main" id="{00000000-0008-0000-0B00-000030260000}"/>
            </a:ext>
          </a:extLst>
        </xdr:cNvPr>
        <xdr:cNvGrpSpPr/>
      </xdr:nvGrpSpPr>
      <xdr:grpSpPr>
        <a:xfrm>
          <a:off x="2466975" y="29994225"/>
          <a:ext cx="0" cy="161925"/>
          <a:chOff x="5346000" y="3699038"/>
          <a:chExt cx="0" cy="161925"/>
        </a:xfrm>
      </xdr:grpSpPr>
      <xdr:grpSp>
        <xdr:nvGrpSpPr>
          <xdr:cNvPr id="9777" name="Shape 8057">
            <a:extLst>
              <a:ext uri="{FF2B5EF4-FFF2-40B4-BE49-F238E27FC236}">
                <a16:creationId xmlns:a16="http://schemas.microsoft.com/office/drawing/2014/main" id="{00000000-0008-0000-0B00-0000312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778" name="Shape 6">
              <a:extLst>
                <a:ext uri="{FF2B5EF4-FFF2-40B4-BE49-F238E27FC236}">
                  <a16:creationId xmlns:a16="http://schemas.microsoft.com/office/drawing/2014/main" id="{00000000-0008-0000-0B00-000032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79" name="Shape 8058">
              <a:extLst>
                <a:ext uri="{FF2B5EF4-FFF2-40B4-BE49-F238E27FC236}">
                  <a16:creationId xmlns:a16="http://schemas.microsoft.com/office/drawing/2014/main" id="{00000000-0008-0000-0B00-0000332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780" name="Shape 8059">
                <a:extLst>
                  <a:ext uri="{FF2B5EF4-FFF2-40B4-BE49-F238E27FC236}">
                    <a16:creationId xmlns:a16="http://schemas.microsoft.com/office/drawing/2014/main" id="{00000000-0008-0000-0B00-000034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781" name="Shape 8060">
                <a:extLst>
                  <a:ext uri="{FF2B5EF4-FFF2-40B4-BE49-F238E27FC236}">
                    <a16:creationId xmlns:a16="http://schemas.microsoft.com/office/drawing/2014/main" id="{00000000-0008-0000-0B00-0000352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9782" name="Shape 8061">
                  <a:extLst>
                    <a:ext uri="{FF2B5EF4-FFF2-40B4-BE49-F238E27FC236}">
                      <a16:creationId xmlns:a16="http://schemas.microsoft.com/office/drawing/2014/main" id="{00000000-0008-0000-0B00-000036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783" name="Shape 8062">
                  <a:extLst>
                    <a:ext uri="{FF2B5EF4-FFF2-40B4-BE49-F238E27FC236}">
                      <a16:creationId xmlns:a16="http://schemas.microsoft.com/office/drawing/2014/main" id="{00000000-0008-0000-0B00-000037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84" name="Shape 8063">
                  <a:extLst>
                    <a:ext uri="{FF2B5EF4-FFF2-40B4-BE49-F238E27FC236}">
                      <a16:creationId xmlns:a16="http://schemas.microsoft.com/office/drawing/2014/main" id="{00000000-0008-0000-0B00-000038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85" name="Shape 8064">
                  <a:extLst>
                    <a:ext uri="{FF2B5EF4-FFF2-40B4-BE49-F238E27FC236}">
                      <a16:creationId xmlns:a16="http://schemas.microsoft.com/office/drawing/2014/main" id="{00000000-0008-0000-0B00-000039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86" name="Shape 8065">
                  <a:extLst>
                    <a:ext uri="{FF2B5EF4-FFF2-40B4-BE49-F238E27FC236}">
                      <a16:creationId xmlns:a16="http://schemas.microsoft.com/office/drawing/2014/main" id="{00000000-0008-0000-0B00-00003A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87" name="Shape 8066">
                  <a:extLst>
                    <a:ext uri="{FF2B5EF4-FFF2-40B4-BE49-F238E27FC236}">
                      <a16:creationId xmlns:a16="http://schemas.microsoft.com/office/drawing/2014/main" id="{00000000-0008-0000-0B00-00003B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88" name="Shape 8067">
                  <a:extLst>
                    <a:ext uri="{FF2B5EF4-FFF2-40B4-BE49-F238E27FC236}">
                      <a16:creationId xmlns:a16="http://schemas.microsoft.com/office/drawing/2014/main" id="{00000000-0008-0000-0B00-00003C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71450"/>
    <xdr:grpSp>
      <xdr:nvGrpSpPr>
        <xdr:cNvPr id="9789" name="Shape 2">
          <a:extLst>
            <a:ext uri="{FF2B5EF4-FFF2-40B4-BE49-F238E27FC236}">
              <a16:creationId xmlns:a16="http://schemas.microsoft.com/office/drawing/2014/main" id="{00000000-0008-0000-0B00-00003D260000}"/>
            </a:ext>
          </a:extLst>
        </xdr:cNvPr>
        <xdr:cNvGrpSpPr/>
      </xdr:nvGrpSpPr>
      <xdr:grpSpPr>
        <a:xfrm>
          <a:off x="2466975" y="29994225"/>
          <a:ext cx="0" cy="171450"/>
          <a:chOff x="5346000" y="3694275"/>
          <a:chExt cx="0" cy="171450"/>
        </a:xfrm>
      </xdr:grpSpPr>
      <xdr:grpSp>
        <xdr:nvGrpSpPr>
          <xdr:cNvPr id="9790" name="Shape 8068">
            <a:extLst>
              <a:ext uri="{FF2B5EF4-FFF2-40B4-BE49-F238E27FC236}">
                <a16:creationId xmlns:a16="http://schemas.microsoft.com/office/drawing/2014/main" id="{00000000-0008-0000-0B00-00003E26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9791" name="Shape 6">
              <a:extLst>
                <a:ext uri="{FF2B5EF4-FFF2-40B4-BE49-F238E27FC236}">
                  <a16:creationId xmlns:a16="http://schemas.microsoft.com/office/drawing/2014/main" id="{00000000-0008-0000-0B00-00003F26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92" name="Shape 8069">
              <a:extLst>
                <a:ext uri="{FF2B5EF4-FFF2-40B4-BE49-F238E27FC236}">
                  <a16:creationId xmlns:a16="http://schemas.microsoft.com/office/drawing/2014/main" id="{00000000-0008-0000-0B00-00004026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9793" name="Shape 8070">
                <a:extLst>
                  <a:ext uri="{FF2B5EF4-FFF2-40B4-BE49-F238E27FC236}">
                    <a16:creationId xmlns:a16="http://schemas.microsoft.com/office/drawing/2014/main" id="{00000000-0008-0000-0B00-00004126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794" name="Shape 8071">
                <a:extLst>
                  <a:ext uri="{FF2B5EF4-FFF2-40B4-BE49-F238E27FC236}">
                    <a16:creationId xmlns:a16="http://schemas.microsoft.com/office/drawing/2014/main" id="{00000000-0008-0000-0B00-00004226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9795" name="Shape 8072">
                  <a:extLst>
                    <a:ext uri="{FF2B5EF4-FFF2-40B4-BE49-F238E27FC236}">
                      <a16:creationId xmlns:a16="http://schemas.microsoft.com/office/drawing/2014/main" id="{00000000-0008-0000-0B00-000043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796" name="Shape 8073">
                  <a:extLst>
                    <a:ext uri="{FF2B5EF4-FFF2-40B4-BE49-F238E27FC236}">
                      <a16:creationId xmlns:a16="http://schemas.microsoft.com/office/drawing/2014/main" id="{00000000-0008-0000-0B00-0000442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97" name="Shape 8074">
                  <a:extLst>
                    <a:ext uri="{FF2B5EF4-FFF2-40B4-BE49-F238E27FC236}">
                      <a16:creationId xmlns:a16="http://schemas.microsoft.com/office/drawing/2014/main" id="{00000000-0008-0000-0B00-0000452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98" name="Shape 8075">
                  <a:extLst>
                    <a:ext uri="{FF2B5EF4-FFF2-40B4-BE49-F238E27FC236}">
                      <a16:creationId xmlns:a16="http://schemas.microsoft.com/office/drawing/2014/main" id="{00000000-0008-0000-0B00-0000462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99" name="Shape 8076">
                  <a:extLst>
                    <a:ext uri="{FF2B5EF4-FFF2-40B4-BE49-F238E27FC236}">
                      <a16:creationId xmlns:a16="http://schemas.microsoft.com/office/drawing/2014/main" id="{00000000-0008-0000-0B00-0000472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00" name="Shape 8077">
                  <a:extLst>
                    <a:ext uri="{FF2B5EF4-FFF2-40B4-BE49-F238E27FC236}">
                      <a16:creationId xmlns:a16="http://schemas.microsoft.com/office/drawing/2014/main" id="{00000000-0008-0000-0B00-0000482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01" name="Shape 8078">
                  <a:extLst>
                    <a:ext uri="{FF2B5EF4-FFF2-40B4-BE49-F238E27FC236}">
                      <a16:creationId xmlns:a16="http://schemas.microsoft.com/office/drawing/2014/main" id="{00000000-0008-0000-0B00-0000492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802" name="Shape 2">
          <a:extLst>
            <a:ext uri="{FF2B5EF4-FFF2-40B4-BE49-F238E27FC236}">
              <a16:creationId xmlns:a16="http://schemas.microsoft.com/office/drawing/2014/main" id="{00000000-0008-0000-0B00-00004A2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803" name="Shape 8079">
            <a:extLst>
              <a:ext uri="{FF2B5EF4-FFF2-40B4-BE49-F238E27FC236}">
                <a16:creationId xmlns:a16="http://schemas.microsoft.com/office/drawing/2014/main" id="{00000000-0008-0000-0B00-00004B2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804" name="Shape 6">
              <a:extLst>
                <a:ext uri="{FF2B5EF4-FFF2-40B4-BE49-F238E27FC236}">
                  <a16:creationId xmlns:a16="http://schemas.microsoft.com/office/drawing/2014/main" id="{00000000-0008-0000-0B00-00004C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805" name="Shape 8080">
              <a:extLst>
                <a:ext uri="{FF2B5EF4-FFF2-40B4-BE49-F238E27FC236}">
                  <a16:creationId xmlns:a16="http://schemas.microsoft.com/office/drawing/2014/main" id="{00000000-0008-0000-0B00-00004D2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806" name="Shape 8081">
                <a:extLst>
                  <a:ext uri="{FF2B5EF4-FFF2-40B4-BE49-F238E27FC236}">
                    <a16:creationId xmlns:a16="http://schemas.microsoft.com/office/drawing/2014/main" id="{00000000-0008-0000-0B00-00004E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807" name="Shape 8082">
                <a:extLst>
                  <a:ext uri="{FF2B5EF4-FFF2-40B4-BE49-F238E27FC236}">
                    <a16:creationId xmlns:a16="http://schemas.microsoft.com/office/drawing/2014/main" id="{00000000-0008-0000-0B00-00004F2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808" name="Shape 8083">
                  <a:extLst>
                    <a:ext uri="{FF2B5EF4-FFF2-40B4-BE49-F238E27FC236}">
                      <a16:creationId xmlns:a16="http://schemas.microsoft.com/office/drawing/2014/main" id="{00000000-0008-0000-0B00-000050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809" name="Shape 8084">
                  <a:extLst>
                    <a:ext uri="{FF2B5EF4-FFF2-40B4-BE49-F238E27FC236}">
                      <a16:creationId xmlns:a16="http://schemas.microsoft.com/office/drawing/2014/main" id="{00000000-0008-0000-0B00-000051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10" name="Shape 8085">
                  <a:extLst>
                    <a:ext uri="{FF2B5EF4-FFF2-40B4-BE49-F238E27FC236}">
                      <a16:creationId xmlns:a16="http://schemas.microsoft.com/office/drawing/2014/main" id="{00000000-0008-0000-0B00-000052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11" name="Shape 8086">
                  <a:extLst>
                    <a:ext uri="{FF2B5EF4-FFF2-40B4-BE49-F238E27FC236}">
                      <a16:creationId xmlns:a16="http://schemas.microsoft.com/office/drawing/2014/main" id="{00000000-0008-0000-0B00-000053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12" name="Shape 8087">
                  <a:extLst>
                    <a:ext uri="{FF2B5EF4-FFF2-40B4-BE49-F238E27FC236}">
                      <a16:creationId xmlns:a16="http://schemas.microsoft.com/office/drawing/2014/main" id="{00000000-0008-0000-0B00-000054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13" name="Shape 8088">
                  <a:extLst>
                    <a:ext uri="{FF2B5EF4-FFF2-40B4-BE49-F238E27FC236}">
                      <a16:creationId xmlns:a16="http://schemas.microsoft.com/office/drawing/2014/main" id="{00000000-0008-0000-0B00-000055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14" name="Shape 8089">
                  <a:extLst>
                    <a:ext uri="{FF2B5EF4-FFF2-40B4-BE49-F238E27FC236}">
                      <a16:creationId xmlns:a16="http://schemas.microsoft.com/office/drawing/2014/main" id="{00000000-0008-0000-0B00-000056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815" name="Shape 2">
          <a:extLst>
            <a:ext uri="{FF2B5EF4-FFF2-40B4-BE49-F238E27FC236}">
              <a16:creationId xmlns:a16="http://schemas.microsoft.com/office/drawing/2014/main" id="{00000000-0008-0000-0B00-0000572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816" name="Shape 8090">
            <a:extLst>
              <a:ext uri="{FF2B5EF4-FFF2-40B4-BE49-F238E27FC236}">
                <a16:creationId xmlns:a16="http://schemas.microsoft.com/office/drawing/2014/main" id="{00000000-0008-0000-0B00-0000582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817" name="Shape 6">
              <a:extLst>
                <a:ext uri="{FF2B5EF4-FFF2-40B4-BE49-F238E27FC236}">
                  <a16:creationId xmlns:a16="http://schemas.microsoft.com/office/drawing/2014/main" id="{00000000-0008-0000-0B00-000059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818" name="Shape 8091">
              <a:extLst>
                <a:ext uri="{FF2B5EF4-FFF2-40B4-BE49-F238E27FC236}">
                  <a16:creationId xmlns:a16="http://schemas.microsoft.com/office/drawing/2014/main" id="{00000000-0008-0000-0B00-00005A2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819" name="Shape 8092">
                <a:extLst>
                  <a:ext uri="{FF2B5EF4-FFF2-40B4-BE49-F238E27FC236}">
                    <a16:creationId xmlns:a16="http://schemas.microsoft.com/office/drawing/2014/main" id="{00000000-0008-0000-0B00-00005B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820" name="Shape 8093">
                <a:extLst>
                  <a:ext uri="{FF2B5EF4-FFF2-40B4-BE49-F238E27FC236}">
                    <a16:creationId xmlns:a16="http://schemas.microsoft.com/office/drawing/2014/main" id="{00000000-0008-0000-0B00-00005C2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821" name="Shape 8094">
                  <a:extLst>
                    <a:ext uri="{FF2B5EF4-FFF2-40B4-BE49-F238E27FC236}">
                      <a16:creationId xmlns:a16="http://schemas.microsoft.com/office/drawing/2014/main" id="{00000000-0008-0000-0B00-00005D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822" name="Shape 8095">
                  <a:extLst>
                    <a:ext uri="{FF2B5EF4-FFF2-40B4-BE49-F238E27FC236}">
                      <a16:creationId xmlns:a16="http://schemas.microsoft.com/office/drawing/2014/main" id="{00000000-0008-0000-0B00-00005E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23" name="Shape 8096">
                  <a:extLst>
                    <a:ext uri="{FF2B5EF4-FFF2-40B4-BE49-F238E27FC236}">
                      <a16:creationId xmlns:a16="http://schemas.microsoft.com/office/drawing/2014/main" id="{00000000-0008-0000-0B00-00005F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24" name="Shape 8097">
                  <a:extLst>
                    <a:ext uri="{FF2B5EF4-FFF2-40B4-BE49-F238E27FC236}">
                      <a16:creationId xmlns:a16="http://schemas.microsoft.com/office/drawing/2014/main" id="{00000000-0008-0000-0B00-000060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25" name="Shape 8098">
                  <a:extLst>
                    <a:ext uri="{FF2B5EF4-FFF2-40B4-BE49-F238E27FC236}">
                      <a16:creationId xmlns:a16="http://schemas.microsoft.com/office/drawing/2014/main" id="{00000000-0008-0000-0B00-000061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26" name="Shape 8099">
                  <a:extLst>
                    <a:ext uri="{FF2B5EF4-FFF2-40B4-BE49-F238E27FC236}">
                      <a16:creationId xmlns:a16="http://schemas.microsoft.com/office/drawing/2014/main" id="{00000000-0008-0000-0B00-000062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27" name="Shape 8100">
                  <a:extLst>
                    <a:ext uri="{FF2B5EF4-FFF2-40B4-BE49-F238E27FC236}">
                      <a16:creationId xmlns:a16="http://schemas.microsoft.com/office/drawing/2014/main" id="{00000000-0008-0000-0B00-000063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828" name="Shape 2">
          <a:extLst>
            <a:ext uri="{FF2B5EF4-FFF2-40B4-BE49-F238E27FC236}">
              <a16:creationId xmlns:a16="http://schemas.microsoft.com/office/drawing/2014/main" id="{00000000-0008-0000-0B00-0000642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829" name="Shape 8101">
            <a:extLst>
              <a:ext uri="{FF2B5EF4-FFF2-40B4-BE49-F238E27FC236}">
                <a16:creationId xmlns:a16="http://schemas.microsoft.com/office/drawing/2014/main" id="{00000000-0008-0000-0B00-0000652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830" name="Shape 6">
              <a:extLst>
                <a:ext uri="{FF2B5EF4-FFF2-40B4-BE49-F238E27FC236}">
                  <a16:creationId xmlns:a16="http://schemas.microsoft.com/office/drawing/2014/main" id="{00000000-0008-0000-0B00-000066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831" name="Shape 8102">
              <a:extLst>
                <a:ext uri="{FF2B5EF4-FFF2-40B4-BE49-F238E27FC236}">
                  <a16:creationId xmlns:a16="http://schemas.microsoft.com/office/drawing/2014/main" id="{00000000-0008-0000-0B00-0000672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832" name="Shape 8103">
                <a:extLst>
                  <a:ext uri="{FF2B5EF4-FFF2-40B4-BE49-F238E27FC236}">
                    <a16:creationId xmlns:a16="http://schemas.microsoft.com/office/drawing/2014/main" id="{00000000-0008-0000-0B00-000068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833" name="Shape 8104">
                <a:extLst>
                  <a:ext uri="{FF2B5EF4-FFF2-40B4-BE49-F238E27FC236}">
                    <a16:creationId xmlns:a16="http://schemas.microsoft.com/office/drawing/2014/main" id="{00000000-0008-0000-0B00-0000692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834" name="Shape 8105">
                  <a:extLst>
                    <a:ext uri="{FF2B5EF4-FFF2-40B4-BE49-F238E27FC236}">
                      <a16:creationId xmlns:a16="http://schemas.microsoft.com/office/drawing/2014/main" id="{00000000-0008-0000-0B00-00006A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835" name="Shape 8106">
                  <a:extLst>
                    <a:ext uri="{FF2B5EF4-FFF2-40B4-BE49-F238E27FC236}">
                      <a16:creationId xmlns:a16="http://schemas.microsoft.com/office/drawing/2014/main" id="{00000000-0008-0000-0B00-00006B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36" name="Shape 8107">
                  <a:extLst>
                    <a:ext uri="{FF2B5EF4-FFF2-40B4-BE49-F238E27FC236}">
                      <a16:creationId xmlns:a16="http://schemas.microsoft.com/office/drawing/2014/main" id="{00000000-0008-0000-0B00-00006C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37" name="Shape 8108">
                  <a:extLst>
                    <a:ext uri="{FF2B5EF4-FFF2-40B4-BE49-F238E27FC236}">
                      <a16:creationId xmlns:a16="http://schemas.microsoft.com/office/drawing/2014/main" id="{00000000-0008-0000-0B00-00006D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38" name="Shape 8109">
                  <a:extLst>
                    <a:ext uri="{FF2B5EF4-FFF2-40B4-BE49-F238E27FC236}">
                      <a16:creationId xmlns:a16="http://schemas.microsoft.com/office/drawing/2014/main" id="{00000000-0008-0000-0B00-00006E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39" name="Shape 8110">
                  <a:extLst>
                    <a:ext uri="{FF2B5EF4-FFF2-40B4-BE49-F238E27FC236}">
                      <a16:creationId xmlns:a16="http://schemas.microsoft.com/office/drawing/2014/main" id="{00000000-0008-0000-0B00-00006F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40" name="Shape 8111">
                  <a:extLst>
                    <a:ext uri="{FF2B5EF4-FFF2-40B4-BE49-F238E27FC236}">
                      <a16:creationId xmlns:a16="http://schemas.microsoft.com/office/drawing/2014/main" id="{00000000-0008-0000-0B00-000070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841" name="Shape 2">
          <a:extLst>
            <a:ext uri="{FF2B5EF4-FFF2-40B4-BE49-F238E27FC236}">
              <a16:creationId xmlns:a16="http://schemas.microsoft.com/office/drawing/2014/main" id="{00000000-0008-0000-0B00-0000712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842" name="Shape 8112">
            <a:extLst>
              <a:ext uri="{FF2B5EF4-FFF2-40B4-BE49-F238E27FC236}">
                <a16:creationId xmlns:a16="http://schemas.microsoft.com/office/drawing/2014/main" id="{00000000-0008-0000-0B00-0000722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843" name="Shape 6">
              <a:extLst>
                <a:ext uri="{FF2B5EF4-FFF2-40B4-BE49-F238E27FC236}">
                  <a16:creationId xmlns:a16="http://schemas.microsoft.com/office/drawing/2014/main" id="{00000000-0008-0000-0B00-000073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844" name="Shape 8113">
              <a:extLst>
                <a:ext uri="{FF2B5EF4-FFF2-40B4-BE49-F238E27FC236}">
                  <a16:creationId xmlns:a16="http://schemas.microsoft.com/office/drawing/2014/main" id="{00000000-0008-0000-0B00-0000742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845" name="Shape 8114">
                <a:extLst>
                  <a:ext uri="{FF2B5EF4-FFF2-40B4-BE49-F238E27FC236}">
                    <a16:creationId xmlns:a16="http://schemas.microsoft.com/office/drawing/2014/main" id="{00000000-0008-0000-0B00-000075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846" name="Shape 8115">
                <a:extLst>
                  <a:ext uri="{FF2B5EF4-FFF2-40B4-BE49-F238E27FC236}">
                    <a16:creationId xmlns:a16="http://schemas.microsoft.com/office/drawing/2014/main" id="{00000000-0008-0000-0B00-0000762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847" name="Shape 8116">
                  <a:extLst>
                    <a:ext uri="{FF2B5EF4-FFF2-40B4-BE49-F238E27FC236}">
                      <a16:creationId xmlns:a16="http://schemas.microsoft.com/office/drawing/2014/main" id="{00000000-0008-0000-0B00-000077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848" name="Shape 8117">
                  <a:extLst>
                    <a:ext uri="{FF2B5EF4-FFF2-40B4-BE49-F238E27FC236}">
                      <a16:creationId xmlns:a16="http://schemas.microsoft.com/office/drawing/2014/main" id="{00000000-0008-0000-0B00-000078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49" name="Shape 8118">
                  <a:extLst>
                    <a:ext uri="{FF2B5EF4-FFF2-40B4-BE49-F238E27FC236}">
                      <a16:creationId xmlns:a16="http://schemas.microsoft.com/office/drawing/2014/main" id="{00000000-0008-0000-0B00-000079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50" name="Shape 8119">
                  <a:extLst>
                    <a:ext uri="{FF2B5EF4-FFF2-40B4-BE49-F238E27FC236}">
                      <a16:creationId xmlns:a16="http://schemas.microsoft.com/office/drawing/2014/main" id="{00000000-0008-0000-0B00-00007A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51" name="Shape 8120">
                  <a:extLst>
                    <a:ext uri="{FF2B5EF4-FFF2-40B4-BE49-F238E27FC236}">
                      <a16:creationId xmlns:a16="http://schemas.microsoft.com/office/drawing/2014/main" id="{00000000-0008-0000-0B00-00007B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52" name="Shape 8121">
                  <a:extLst>
                    <a:ext uri="{FF2B5EF4-FFF2-40B4-BE49-F238E27FC236}">
                      <a16:creationId xmlns:a16="http://schemas.microsoft.com/office/drawing/2014/main" id="{00000000-0008-0000-0B00-00007C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53" name="Shape 8122">
                  <a:extLst>
                    <a:ext uri="{FF2B5EF4-FFF2-40B4-BE49-F238E27FC236}">
                      <a16:creationId xmlns:a16="http://schemas.microsoft.com/office/drawing/2014/main" id="{00000000-0008-0000-0B00-00007D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854" name="Shape 2">
          <a:extLst>
            <a:ext uri="{FF2B5EF4-FFF2-40B4-BE49-F238E27FC236}">
              <a16:creationId xmlns:a16="http://schemas.microsoft.com/office/drawing/2014/main" id="{00000000-0008-0000-0B00-00007E2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855" name="Shape 8123">
            <a:extLst>
              <a:ext uri="{FF2B5EF4-FFF2-40B4-BE49-F238E27FC236}">
                <a16:creationId xmlns:a16="http://schemas.microsoft.com/office/drawing/2014/main" id="{00000000-0008-0000-0B00-00007F2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856" name="Shape 6">
              <a:extLst>
                <a:ext uri="{FF2B5EF4-FFF2-40B4-BE49-F238E27FC236}">
                  <a16:creationId xmlns:a16="http://schemas.microsoft.com/office/drawing/2014/main" id="{00000000-0008-0000-0B00-000080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857" name="Shape 8124">
              <a:extLst>
                <a:ext uri="{FF2B5EF4-FFF2-40B4-BE49-F238E27FC236}">
                  <a16:creationId xmlns:a16="http://schemas.microsoft.com/office/drawing/2014/main" id="{00000000-0008-0000-0B00-0000812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858" name="Shape 8125">
                <a:extLst>
                  <a:ext uri="{FF2B5EF4-FFF2-40B4-BE49-F238E27FC236}">
                    <a16:creationId xmlns:a16="http://schemas.microsoft.com/office/drawing/2014/main" id="{00000000-0008-0000-0B00-000082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859" name="Shape 8126">
                <a:extLst>
                  <a:ext uri="{FF2B5EF4-FFF2-40B4-BE49-F238E27FC236}">
                    <a16:creationId xmlns:a16="http://schemas.microsoft.com/office/drawing/2014/main" id="{00000000-0008-0000-0B00-0000832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860" name="Shape 8127">
                  <a:extLst>
                    <a:ext uri="{FF2B5EF4-FFF2-40B4-BE49-F238E27FC236}">
                      <a16:creationId xmlns:a16="http://schemas.microsoft.com/office/drawing/2014/main" id="{00000000-0008-0000-0B00-000084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861" name="Shape 8128">
                  <a:extLst>
                    <a:ext uri="{FF2B5EF4-FFF2-40B4-BE49-F238E27FC236}">
                      <a16:creationId xmlns:a16="http://schemas.microsoft.com/office/drawing/2014/main" id="{00000000-0008-0000-0B00-000085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62" name="Shape 8129">
                  <a:extLst>
                    <a:ext uri="{FF2B5EF4-FFF2-40B4-BE49-F238E27FC236}">
                      <a16:creationId xmlns:a16="http://schemas.microsoft.com/office/drawing/2014/main" id="{00000000-0008-0000-0B00-000086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63" name="Shape 8130">
                  <a:extLst>
                    <a:ext uri="{FF2B5EF4-FFF2-40B4-BE49-F238E27FC236}">
                      <a16:creationId xmlns:a16="http://schemas.microsoft.com/office/drawing/2014/main" id="{00000000-0008-0000-0B00-000087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64" name="Shape 8131">
                  <a:extLst>
                    <a:ext uri="{FF2B5EF4-FFF2-40B4-BE49-F238E27FC236}">
                      <a16:creationId xmlns:a16="http://schemas.microsoft.com/office/drawing/2014/main" id="{00000000-0008-0000-0B00-000088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65" name="Shape 8132">
                  <a:extLst>
                    <a:ext uri="{FF2B5EF4-FFF2-40B4-BE49-F238E27FC236}">
                      <a16:creationId xmlns:a16="http://schemas.microsoft.com/office/drawing/2014/main" id="{00000000-0008-0000-0B00-000089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66" name="Shape 8133">
                  <a:extLst>
                    <a:ext uri="{FF2B5EF4-FFF2-40B4-BE49-F238E27FC236}">
                      <a16:creationId xmlns:a16="http://schemas.microsoft.com/office/drawing/2014/main" id="{00000000-0008-0000-0B00-00008A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867" name="Shape 2">
          <a:extLst>
            <a:ext uri="{FF2B5EF4-FFF2-40B4-BE49-F238E27FC236}">
              <a16:creationId xmlns:a16="http://schemas.microsoft.com/office/drawing/2014/main" id="{00000000-0008-0000-0B00-00008B2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868" name="Shape 8134">
            <a:extLst>
              <a:ext uri="{FF2B5EF4-FFF2-40B4-BE49-F238E27FC236}">
                <a16:creationId xmlns:a16="http://schemas.microsoft.com/office/drawing/2014/main" id="{00000000-0008-0000-0B00-00008C2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869" name="Shape 6">
              <a:extLst>
                <a:ext uri="{FF2B5EF4-FFF2-40B4-BE49-F238E27FC236}">
                  <a16:creationId xmlns:a16="http://schemas.microsoft.com/office/drawing/2014/main" id="{00000000-0008-0000-0B00-00008D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870" name="Shape 8135">
              <a:extLst>
                <a:ext uri="{FF2B5EF4-FFF2-40B4-BE49-F238E27FC236}">
                  <a16:creationId xmlns:a16="http://schemas.microsoft.com/office/drawing/2014/main" id="{00000000-0008-0000-0B00-00008E2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871" name="Shape 8136">
                <a:extLst>
                  <a:ext uri="{FF2B5EF4-FFF2-40B4-BE49-F238E27FC236}">
                    <a16:creationId xmlns:a16="http://schemas.microsoft.com/office/drawing/2014/main" id="{00000000-0008-0000-0B00-00008F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872" name="Shape 8137">
                <a:extLst>
                  <a:ext uri="{FF2B5EF4-FFF2-40B4-BE49-F238E27FC236}">
                    <a16:creationId xmlns:a16="http://schemas.microsoft.com/office/drawing/2014/main" id="{00000000-0008-0000-0B00-0000902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873" name="Shape 8138">
                  <a:extLst>
                    <a:ext uri="{FF2B5EF4-FFF2-40B4-BE49-F238E27FC236}">
                      <a16:creationId xmlns:a16="http://schemas.microsoft.com/office/drawing/2014/main" id="{00000000-0008-0000-0B00-000091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874" name="Shape 8139">
                  <a:extLst>
                    <a:ext uri="{FF2B5EF4-FFF2-40B4-BE49-F238E27FC236}">
                      <a16:creationId xmlns:a16="http://schemas.microsoft.com/office/drawing/2014/main" id="{00000000-0008-0000-0B00-000092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75" name="Shape 8140">
                  <a:extLst>
                    <a:ext uri="{FF2B5EF4-FFF2-40B4-BE49-F238E27FC236}">
                      <a16:creationId xmlns:a16="http://schemas.microsoft.com/office/drawing/2014/main" id="{00000000-0008-0000-0B00-000093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76" name="Shape 8141">
                  <a:extLst>
                    <a:ext uri="{FF2B5EF4-FFF2-40B4-BE49-F238E27FC236}">
                      <a16:creationId xmlns:a16="http://schemas.microsoft.com/office/drawing/2014/main" id="{00000000-0008-0000-0B00-000094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77" name="Shape 8142">
                  <a:extLst>
                    <a:ext uri="{FF2B5EF4-FFF2-40B4-BE49-F238E27FC236}">
                      <a16:creationId xmlns:a16="http://schemas.microsoft.com/office/drawing/2014/main" id="{00000000-0008-0000-0B00-000095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78" name="Shape 8143">
                  <a:extLst>
                    <a:ext uri="{FF2B5EF4-FFF2-40B4-BE49-F238E27FC236}">
                      <a16:creationId xmlns:a16="http://schemas.microsoft.com/office/drawing/2014/main" id="{00000000-0008-0000-0B00-000096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79" name="Shape 8144">
                  <a:extLst>
                    <a:ext uri="{FF2B5EF4-FFF2-40B4-BE49-F238E27FC236}">
                      <a16:creationId xmlns:a16="http://schemas.microsoft.com/office/drawing/2014/main" id="{00000000-0008-0000-0B00-000097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880" name="Shape 2">
          <a:extLst>
            <a:ext uri="{FF2B5EF4-FFF2-40B4-BE49-F238E27FC236}">
              <a16:creationId xmlns:a16="http://schemas.microsoft.com/office/drawing/2014/main" id="{00000000-0008-0000-0B00-0000982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881" name="Shape 8145">
            <a:extLst>
              <a:ext uri="{FF2B5EF4-FFF2-40B4-BE49-F238E27FC236}">
                <a16:creationId xmlns:a16="http://schemas.microsoft.com/office/drawing/2014/main" id="{00000000-0008-0000-0B00-0000992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882" name="Shape 6">
              <a:extLst>
                <a:ext uri="{FF2B5EF4-FFF2-40B4-BE49-F238E27FC236}">
                  <a16:creationId xmlns:a16="http://schemas.microsoft.com/office/drawing/2014/main" id="{00000000-0008-0000-0B00-00009A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883" name="Shape 8146">
              <a:extLst>
                <a:ext uri="{FF2B5EF4-FFF2-40B4-BE49-F238E27FC236}">
                  <a16:creationId xmlns:a16="http://schemas.microsoft.com/office/drawing/2014/main" id="{00000000-0008-0000-0B00-00009B2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884" name="Shape 8147">
                <a:extLst>
                  <a:ext uri="{FF2B5EF4-FFF2-40B4-BE49-F238E27FC236}">
                    <a16:creationId xmlns:a16="http://schemas.microsoft.com/office/drawing/2014/main" id="{00000000-0008-0000-0B00-00009C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885" name="Shape 8148">
                <a:extLst>
                  <a:ext uri="{FF2B5EF4-FFF2-40B4-BE49-F238E27FC236}">
                    <a16:creationId xmlns:a16="http://schemas.microsoft.com/office/drawing/2014/main" id="{00000000-0008-0000-0B00-00009D2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886" name="Shape 8149">
                  <a:extLst>
                    <a:ext uri="{FF2B5EF4-FFF2-40B4-BE49-F238E27FC236}">
                      <a16:creationId xmlns:a16="http://schemas.microsoft.com/office/drawing/2014/main" id="{00000000-0008-0000-0B00-00009E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887" name="Shape 8150">
                  <a:extLst>
                    <a:ext uri="{FF2B5EF4-FFF2-40B4-BE49-F238E27FC236}">
                      <a16:creationId xmlns:a16="http://schemas.microsoft.com/office/drawing/2014/main" id="{00000000-0008-0000-0B00-00009F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88" name="Shape 8151">
                  <a:extLst>
                    <a:ext uri="{FF2B5EF4-FFF2-40B4-BE49-F238E27FC236}">
                      <a16:creationId xmlns:a16="http://schemas.microsoft.com/office/drawing/2014/main" id="{00000000-0008-0000-0B00-0000A0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89" name="Shape 8152">
                  <a:extLst>
                    <a:ext uri="{FF2B5EF4-FFF2-40B4-BE49-F238E27FC236}">
                      <a16:creationId xmlns:a16="http://schemas.microsoft.com/office/drawing/2014/main" id="{00000000-0008-0000-0B00-0000A1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90" name="Shape 8153">
                  <a:extLst>
                    <a:ext uri="{FF2B5EF4-FFF2-40B4-BE49-F238E27FC236}">
                      <a16:creationId xmlns:a16="http://schemas.microsoft.com/office/drawing/2014/main" id="{00000000-0008-0000-0B00-0000A2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91" name="Shape 8154">
                  <a:extLst>
                    <a:ext uri="{FF2B5EF4-FFF2-40B4-BE49-F238E27FC236}">
                      <a16:creationId xmlns:a16="http://schemas.microsoft.com/office/drawing/2014/main" id="{00000000-0008-0000-0B00-0000A3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92" name="Shape 8155">
                  <a:extLst>
                    <a:ext uri="{FF2B5EF4-FFF2-40B4-BE49-F238E27FC236}">
                      <a16:creationId xmlns:a16="http://schemas.microsoft.com/office/drawing/2014/main" id="{00000000-0008-0000-0B00-0000A4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893" name="Shape 2">
          <a:extLst>
            <a:ext uri="{FF2B5EF4-FFF2-40B4-BE49-F238E27FC236}">
              <a16:creationId xmlns:a16="http://schemas.microsoft.com/office/drawing/2014/main" id="{00000000-0008-0000-0B00-0000A52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894" name="Shape 8156">
            <a:extLst>
              <a:ext uri="{FF2B5EF4-FFF2-40B4-BE49-F238E27FC236}">
                <a16:creationId xmlns:a16="http://schemas.microsoft.com/office/drawing/2014/main" id="{00000000-0008-0000-0B00-0000A62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895" name="Shape 6">
              <a:extLst>
                <a:ext uri="{FF2B5EF4-FFF2-40B4-BE49-F238E27FC236}">
                  <a16:creationId xmlns:a16="http://schemas.microsoft.com/office/drawing/2014/main" id="{00000000-0008-0000-0B00-0000A7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896" name="Shape 8157">
              <a:extLst>
                <a:ext uri="{FF2B5EF4-FFF2-40B4-BE49-F238E27FC236}">
                  <a16:creationId xmlns:a16="http://schemas.microsoft.com/office/drawing/2014/main" id="{00000000-0008-0000-0B00-0000A82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897" name="Shape 8158">
                <a:extLst>
                  <a:ext uri="{FF2B5EF4-FFF2-40B4-BE49-F238E27FC236}">
                    <a16:creationId xmlns:a16="http://schemas.microsoft.com/office/drawing/2014/main" id="{00000000-0008-0000-0B00-0000A9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898" name="Shape 8159">
                <a:extLst>
                  <a:ext uri="{FF2B5EF4-FFF2-40B4-BE49-F238E27FC236}">
                    <a16:creationId xmlns:a16="http://schemas.microsoft.com/office/drawing/2014/main" id="{00000000-0008-0000-0B00-0000AA2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899" name="Shape 8160">
                  <a:extLst>
                    <a:ext uri="{FF2B5EF4-FFF2-40B4-BE49-F238E27FC236}">
                      <a16:creationId xmlns:a16="http://schemas.microsoft.com/office/drawing/2014/main" id="{00000000-0008-0000-0B00-0000AB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900" name="Shape 8161">
                  <a:extLst>
                    <a:ext uri="{FF2B5EF4-FFF2-40B4-BE49-F238E27FC236}">
                      <a16:creationId xmlns:a16="http://schemas.microsoft.com/office/drawing/2014/main" id="{00000000-0008-0000-0B00-0000AC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01" name="Shape 8162">
                  <a:extLst>
                    <a:ext uri="{FF2B5EF4-FFF2-40B4-BE49-F238E27FC236}">
                      <a16:creationId xmlns:a16="http://schemas.microsoft.com/office/drawing/2014/main" id="{00000000-0008-0000-0B00-0000AD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02" name="Shape 8163">
                  <a:extLst>
                    <a:ext uri="{FF2B5EF4-FFF2-40B4-BE49-F238E27FC236}">
                      <a16:creationId xmlns:a16="http://schemas.microsoft.com/office/drawing/2014/main" id="{00000000-0008-0000-0B00-0000AE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03" name="Shape 8164">
                  <a:extLst>
                    <a:ext uri="{FF2B5EF4-FFF2-40B4-BE49-F238E27FC236}">
                      <a16:creationId xmlns:a16="http://schemas.microsoft.com/office/drawing/2014/main" id="{00000000-0008-0000-0B00-0000AF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04" name="Shape 8165">
                  <a:extLst>
                    <a:ext uri="{FF2B5EF4-FFF2-40B4-BE49-F238E27FC236}">
                      <a16:creationId xmlns:a16="http://schemas.microsoft.com/office/drawing/2014/main" id="{00000000-0008-0000-0B00-0000B0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05" name="Shape 8166">
                  <a:extLst>
                    <a:ext uri="{FF2B5EF4-FFF2-40B4-BE49-F238E27FC236}">
                      <a16:creationId xmlns:a16="http://schemas.microsoft.com/office/drawing/2014/main" id="{00000000-0008-0000-0B00-0000B1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906" name="Shape 2">
          <a:extLst>
            <a:ext uri="{FF2B5EF4-FFF2-40B4-BE49-F238E27FC236}">
              <a16:creationId xmlns:a16="http://schemas.microsoft.com/office/drawing/2014/main" id="{00000000-0008-0000-0B00-0000B22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907" name="Shape 8167">
            <a:extLst>
              <a:ext uri="{FF2B5EF4-FFF2-40B4-BE49-F238E27FC236}">
                <a16:creationId xmlns:a16="http://schemas.microsoft.com/office/drawing/2014/main" id="{00000000-0008-0000-0B00-0000B32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908" name="Shape 6">
              <a:extLst>
                <a:ext uri="{FF2B5EF4-FFF2-40B4-BE49-F238E27FC236}">
                  <a16:creationId xmlns:a16="http://schemas.microsoft.com/office/drawing/2014/main" id="{00000000-0008-0000-0B00-0000B4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909" name="Shape 8168">
              <a:extLst>
                <a:ext uri="{FF2B5EF4-FFF2-40B4-BE49-F238E27FC236}">
                  <a16:creationId xmlns:a16="http://schemas.microsoft.com/office/drawing/2014/main" id="{00000000-0008-0000-0B00-0000B52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910" name="Shape 8169">
                <a:extLst>
                  <a:ext uri="{FF2B5EF4-FFF2-40B4-BE49-F238E27FC236}">
                    <a16:creationId xmlns:a16="http://schemas.microsoft.com/office/drawing/2014/main" id="{00000000-0008-0000-0B00-0000B6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911" name="Shape 8170">
                <a:extLst>
                  <a:ext uri="{FF2B5EF4-FFF2-40B4-BE49-F238E27FC236}">
                    <a16:creationId xmlns:a16="http://schemas.microsoft.com/office/drawing/2014/main" id="{00000000-0008-0000-0B00-0000B72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912" name="Shape 8171">
                  <a:extLst>
                    <a:ext uri="{FF2B5EF4-FFF2-40B4-BE49-F238E27FC236}">
                      <a16:creationId xmlns:a16="http://schemas.microsoft.com/office/drawing/2014/main" id="{00000000-0008-0000-0B00-0000B8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913" name="Shape 8172">
                  <a:extLst>
                    <a:ext uri="{FF2B5EF4-FFF2-40B4-BE49-F238E27FC236}">
                      <a16:creationId xmlns:a16="http://schemas.microsoft.com/office/drawing/2014/main" id="{00000000-0008-0000-0B00-0000B9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14" name="Shape 8173">
                  <a:extLst>
                    <a:ext uri="{FF2B5EF4-FFF2-40B4-BE49-F238E27FC236}">
                      <a16:creationId xmlns:a16="http://schemas.microsoft.com/office/drawing/2014/main" id="{00000000-0008-0000-0B00-0000BA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15" name="Shape 8174">
                  <a:extLst>
                    <a:ext uri="{FF2B5EF4-FFF2-40B4-BE49-F238E27FC236}">
                      <a16:creationId xmlns:a16="http://schemas.microsoft.com/office/drawing/2014/main" id="{00000000-0008-0000-0B00-0000BB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16" name="Shape 8175">
                  <a:extLst>
                    <a:ext uri="{FF2B5EF4-FFF2-40B4-BE49-F238E27FC236}">
                      <a16:creationId xmlns:a16="http://schemas.microsoft.com/office/drawing/2014/main" id="{00000000-0008-0000-0B00-0000BC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17" name="Shape 8176">
                  <a:extLst>
                    <a:ext uri="{FF2B5EF4-FFF2-40B4-BE49-F238E27FC236}">
                      <a16:creationId xmlns:a16="http://schemas.microsoft.com/office/drawing/2014/main" id="{00000000-0008-0000-0B00-0000BD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18" name="Shape 8177">
                  <a:extLst>
                    <a:ext uri="{FF2B5EF4-FFF2-40B4-BE49-F238E27FC236}">
                      <a16:creationId xmlns:a16="http://schemas.microsoft.com/office/drawing/2014/main" id="{00000000-0008-0000-0B00-0000BE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919" name="Shape 2">
          <a:extLst>
            <a:ext uri="{FF2B5EF4-FFF2-40B4-BE49-F238E27FC236}">
              <a16:creationId xmlns:a16="http://schemas.microsoft.com/office/drawing/2014/main" id="{00000000-0008-0000-0B00-0000BF2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920" name="Shape 8178">
            <a:extLst>
              <a:ext uri="{FF2B5EF4-FFF2-40B4-BE49-F238E27FC236}">
                <a16:creationId xmlns:a16="http://schemas.microsoft.com/office/drawing/2014/main" id="{00000000-0008-0000-0B00-0000C02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921" name="Shape 6">
              <a:extLst>
                <a:ext uri="{FF2B5EF4-FFF2-40B4-BE49-F238E27FC236}">
                  <a16:creationId xmlns:a16="http://schemas.microsoft.com/office/drawing/2014/main" id="{00000000-0008-0000-0B00-0000C1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922" name="Shape 8179">
              <a:extLst>
                <a:ext uri="{FF2B5EF4-FFF2-40B4-BE49-F238E27FC236}">
                  <a16:creationId xmlns:a16="http://schemas.microsoft.com/office/drawing/2014/main" id="{00000000-0008-0000-0B00-0000C22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923" name="Shape 8180">
                <a:extLst>
                  <a:ext uri="{FF2B5EF4-FFF2-40B4-BE49-F238E27FC236}">
                    <a16:creationId xmlns:a16="http://schemas.microsoft.com/office/drawing/2014/main" id="{00000000-0008-0000-0B00-0000C3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924" name="Shape 8181">
                <a:extLst>
                  <a:ext uri="{FF2B5EF4-FFF2-40B4-BE49-F238E27FC236}">
                    <a16:creationId xmlns:a16="http://schemas.microsoft.com/office/drawing/2014/main" id="{00000000-0008-0000-0B00-0000C42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925" name="Shape 8182">
                  <a:extLst>
                    <a:ext uri="{FF2B5EF4-FFF2-40B4-BE49-F238E27FC236}">
                      <a16:creationId xmlns:a16="http://schemas.microsoft.com/office/drawing/2014/main" id="{00000000-0008-0000-0B00-0000C5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926" name="Shape 8183">
                  <a:extLst>
                    <a:ext uri="{FF2B5EF4-FFF2-40B4-BE49-F238E27FC236}">
                      <a16:creationId xmlns:a16="http://schemas.microsoft.com/office/drawing/2014/main" id="{00000000-0008-0000-0B00-0000C6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27" name="Shape 8184">
                  <a:extLst>
                    <a:ext uri="{FF2B5EF4-FFF2-40B4-BE49-F238E27FC236}">
                      <a16:creationId xmlns:a16="http://schemas.microsoft.com/office/drawing/2014/main" id="{00000000-0008-0000-0B00-0000C7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28" name="Shape 8185">
                  <a:extLst>
                    <a:ext uri="{FF2B5EF4-FFF2-40B4-BE49-F238E27FC236}">
                      <a16:creationId xmlns:a16="http://schemas.microsoft.com/office/drawing/2014/main" id="{00000000-0008-0000-0B00-0000C8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29" name="Shape 8186">
                  <a:extLst>
                    <a:ext uri="{FF2B5EF4-FFF2-40B4-BE49-F238E27FC236}">
                      <a16:creationId xmlns:a16="http://schemas.microsoft.com/office/drawing/2014/main" id="{00000000-0008-0000-0B00-0000C9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30" name="Shape 8187">
                  <a:extLst>
                    <a:ext uri="{FF2B5EF4-FFF2-40B4-BE49-F238E27FC236}">
                      <a16:creationId xmlns:a16="http://schemas.microsoft.com/office/drawing/2014/main" id="{00000000-0008-0000-0B00-0000CA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31" name="Shape 8188">
                  <a:extLst>
                    <a:ext uri="{FF2B5EF4-FFF2-40B4-BE49-F238E27FC236}">
                      <a16:creationId xmlns:a16="http://schemas.microsoft.com/office/drawing/2014/main" id="{00000000-0008-0000-0B00-0000CB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932" name="Shape 2">
          <a:extLst>
            <a:ext uri="{FF2B5EF4-FFF2-40B4-BE49-F238E27FC236}">
              <a16:creationId xmlns:a16="http://schemas.microsoft.com/office/drawing/2014/main" id="{00000000-0008-0000-0B00-0000CC2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933" name="Shape 8189">
            <a:extLst>
              <a:ext uri="{FF2B5EF4-FFF2-40B4-BE49-F238E27FC236}">
                <a16:creationId xmlns:a16="http://schemas.microsoft.com/office/drawing/2014/main" id="{00000000-0008-0000-0B00-0000CD2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934" name="Shape 6">
              <a:extLst>
                <a:ext uri="{FF2B5EF4-FFF2-40B4-BE49-F238E27FC236}">
                  <a16:creationId xmlns:a16="http://schemas.microsoft.com/office/drawing/2014/main" id="{00000000-0008-0000-0B00-0000CE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935" name="Shape 8190">
              <a:extLst>
                <a:ext uri="{FF2B5EF4-FFF2-40B4-BE49-F238E27FC236}">
                  <a16:creationId xmlns:a16="http://schemas.microsoft.com/office/drawing/2014/main" id="{00000000-0008-0000-0B00-0000CF2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936" name="Shape 8191">
                <a:extLst>
                  <a:ext uri="{FF2B5EF4-FFF2-40B4-BE49-F238E27FC236}">
                    <a16:creationId xmlns:a16="http://schemas.microsoft.com/office/drawing/2014/main" id="{00000000-0008-0000-0B00-0000D0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937" name="Shape 8192">
                <a:extLst>
                  <a:ext uri="{FF2B5EF4-FFF2-40B4-BE49-F238E27FC236}">
                    <a16:creationId xmlns:a16="http://schemas.microsoft.com/office/drawing/2014/main" id="{00000000-0008-0000-0B00-0000D12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938" name="Shape 8193">
                  <a:extLst>
                    <a:ext uri="{FF2B5EF4-FFF2-40B4-BE49-F238E27FC236}">
                      <a16:creationId xmlns:a16="http://schemas.microsoft.com/office/drawing/2014/main" id="{00000000-0008-0000-0B00-0000D2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939" name="Shape 8194">
                  <a:extLst>
                    <a:ext uri="{FF2B5EF4-FFF2-40B4-BE49-F238E27FC236}">
                      <a16:creationId xmlns:a16="http://schemas.microsoft.com/office/drawing/2014/main" id="{00000000-0008-0000-0B00-0000D3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40" name="Shape 8195">
                  <a:extLst>
                    <a:ext uri="{FF2B5EF4-FFF2-40B4-BE49-F238E27FC236}">
                      <a16:creationId xmlns:a16="http://schemas.microsoft.com/office/drawing/2014/main" id="{00000000-0008-0000-0B00-0000D4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41" name="Shape 8196">
                  <a:extLst>
                    <a:ext uri="{FF2B5EF4-FFF2-40B4-BE49-F238E27FC236}">
                      <a16:creationId xmlns:a16="http://schemas.microsoft.com/office/drawing/2014/main" id="{00000000-0008-0000-0B00-0000D5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42" name="Shape 8197">
                  <a:extLst>
                    <a:ext uri="{FF2B5EF4-FFF2-40B4-BE49-F238E27FC236}">
                      <a16:creationId xmlns:a16="http://schemas.microsoft.com/office/drawing/2014/main" id="{00000000-0008-0000-0B00-0000D6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43" name="Shape 8198">
                  <a:extLst>
                    <a:ext uri="{FF2B5EF4-FFF2-40B4-BE49-F238E27FC236}">
                      <a16:creationId xmlns:a16="http://schemas.microsoft.com/office/drawing/2014/main" id="{00000000-0008-0000-0B00-0000D7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44" name="Shape 8199">
                  <a:extLst>
                    <a:ext uri="{FF2B5EF4-FFF2-40B4-BE49-F238E27FC236}">
                      <a16:creationId xmlns:a16="http://schemas.microsoft.com/office/drawing/2014/main" id="{00000000-0008-0000-0B00-0000D8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945" name="Shape 2">
          <a:extLst>
            <a:ext uri="{FF2B5EF4-FFF2-40B4-BE49-F238E27FC236}">
              <a16:creationId xmlns:a16="http://schemas.microsoft.com/office/drawing/2014/main" id="{00000000-0008-0000-0B00-0000D92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946" name="Shape 8200">
            <a:extLst>
              <a:ext uri="{FF2B5EF4-FFF2-40B4-BE49-F238E27FC236}">
                <a16:creationId xmlns:a16="http://schemas.microsoft.com/office/drawing/2014/main" id="{00000000-0008-0000-0B00-0000DA2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947" name="Shape 6">
              <a:extLst>
                <a:ext uri="{FF2B5EF4-FFF2-40B4-BE49-F238E27FC236}">
                  <a16:creationId xmlns:a16="http://schemas.microsoft.com/office/drawing/2014/main" id="{00000000-0008-0000-0B00-0000DB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948" name="Shape 8201">
              <a:extLst>
                <a:ext uri="{FF2B5EF4-FFF2-40B4-BE49-F238E27FC236}">
                  <a16:creationId xmlns:a16="http://schemas.microsoft.com/office/drawing/2014/main" id="{00000000-0008-0000-0B00-0000DC2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949" name="Shape 8202">
                <a:extLst>
                  <a:ext uri="{FF2B5EF4-FFF2-40B4-BE49-F238E27FC236}">
                    <a16:creationId xmlns:a16="http://schemas.microsoft.com/office/drawing/2014/main" id="{00000000-0008-0000-0B00-0000DD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950" name="Shape 8203">
                <a:extLst>
                  <a:ext uri="{FF2B5EF4-FFF2-40B4-BE49-F238E27FC236}">
                    <a16:creationId xmlns:a16="http://schemas.microsoft.com/office/drawing/2014/main" id="{00000000-0008-0000-0B00-0000DE2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951" name="Shape 8204">
                  <a:extLst>
                    <a:ext uri="{FF2B5EF4-FFF2-40B4-BE49-F238E27FC236}">
                      <a16:creationId xmlns:a16="http://schemas.microsoft.com/office/drawing/2014/main" id="{00000000-0008-0000-0B00-0000DF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952" name="Shape 8205">
                  <a:extLst>
                    <a:ext uri="{FF2B5EF4-FFF2-40B4-BE49-F238E27FC236}">
                      <a16:creationId xmlns:a16="http://schemas.microsoft.com/office/drawing/2014/main" id="{00000000-0008-0000-0B00-0000E0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53" name="Shape 8206">
                  <a:extLst>
                    <a:ext uri="{FF2B5EF4-FFF2-40B4-BE49-F238E27FC236}">
                      <a16:creationId xmlns:a16="http://schemas.microsoft.com/office/drawing/2014/main" id="{00000000-0008-0000-0B00-0000E1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54" name="Shape 8207">
                  <a:extLst>
                    <a:ext uri="{FF2B5EF4-FFF2-40B4-BE49-F238E27FC236}">
                      <a16:creationId xmlns:a16="http://schemas.microsoft.com/office/drawing/2014/main" id="{00000000-0008-0000-0B00-0000E2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55" name="Shape 8208">
                  <a:extLst>
                    <a:ext uri="{FF2B5EF4-FFF2-40B4-BE49-F238E27FC236}">
                      <a16:creationId xmlns:a16="http://schemas.microsoft.com/office/drawing/2014/main" id="{00000000-0008-0000-0B00-0000E3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56" name="Shape 8209">
                  <a:extLst>
                    <a:ext uri="{FF2B5EF4-FFF2-40B4-BE49-F238E27FC236}">
                      <a16:creationId xmlns:a16="http://schemas.microsoft.com/office/drawing/2014/main" id="{00000000-0008-0000-0B00-0000E4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57" name="Shape 8210">
                  <a:extLst>
                    <a:ext uri="{FF2B5EF4-FFF2-40B4-BE49-F238E27FC236}">
                      <a16:creationId xmlns:a16="http://schemas.microsoft.com/office/drawing/2014/main" id="{00000000-0008-0000-0B00-0000E5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958" name="Shape 2">
          <a:extLst>
            <a:ext uri="{FF2B5EF4-FFF2-40B4-BE49-F238E27FC236}">
              <a16:creationId xmlns:a16="http://schemas.microsoft.com/office/drawing/2014/main" id="{00000000-0008-0000-0B00-0000E62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959" name="Shape 8211">
            <a:extLst>
              <a:ext uri="{FF2B5EF4-FFF2-40B4-BE49-F238E27FC236}">
                <a16:creationId xmlns:a16="http://schemas.microsoft.com/office/drawing/2014/main" id="{00000000-0008-0000-0B00-0000E72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960" name="Shape 6">
              <a:extLst>
                <a:ext uri="{FF2B5EF4-FFF2-40B4-BE49-F238E27FC236}">
                  <a16:creationId xmlns:a16="http://schemas.microsoft.com/office/drawing/2014/main" id="{00000000-0008-0000-0B00-0000E8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961" name="Shape 8212">
              <a:extLst>
                <a:ext uri="{FF2B5EF4-FFF2-40B4-BE49-F238E27FC236}">
                  <a16:creationId xmlns:a16="http://schemas.microsoft.com/office/drawing/2014/main" id="{00000000-0008-0000-0B00-0000E92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962" name="Shape 8213">
                <a:extLst>
                  <a:ext uri="{FF2B5EF4-FFF2-40B4-BE49-F238E27FC236}">
                    <a16:creationId xmlns:a16="http://schemas.microsoft.com/office/drawing/2014/main" id="{00000000-0008-0000-0B00-0000EA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963" name="Shape 8214">
                <a:extLst>
                  <a:ext uri="{FF2B5EF4-FFF2-40B4-BE49-F238E27FC236}">
                    <a16:creationId xmlns:a16="http://schemas.microsoft.com/office/drawing/2014/main" id="{00000000-0008-0000-0B00-0000EB2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964" name="Shape 8215">
                  <a:extLst>
                    <a:ext uri="{FF2B5EF4-FFF2-40B4-BE49-F238E27FC236}">
                      <a16:creationId xmlns:a16="http://schemas.microsoft.com/office/drawing/2014/main" id="{00000000-0008-0000-0B00-0000EC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965" name="Shape 8216">
                  <a:extLst>
                    <a:ext uri="{FF2B5EF4-FFF2-40B4-BE49-F238E27FC236}">
                      <a16:creationId xmlns:a16="http://schemas.microsoft.com/office/drawing/2014/main" id="{00000000-0008-0000-0B00-0000ED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66" name="Shape 8217">
                  <a:extLst>
                    <a:ext uri="{FF2B5EF4-FFF2-40B4-BE49-F238E27FC236}">
                      <a16:creationId xmlns:a16="http://schemas.microsoft.com/office/drawing/2014/main" id="{00000000-0008-0000-0B00-0000EE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67" name="Shape 8218">
                  <a:extLst>
                    <a:ext uri="{FF2B5EF4-FFF2-40B4-BE49-F238E27FC236}">
                      <a16:creationId xmlns:a16="http://schemas.microsoft.com/office/drawing/2014/main" id="{00000000-0008-0000-0B00-0000EF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68" name="Shape 8219">
                  <a:extLst>
                    <a:ext uri="{FF2B5EF4-FFF2-40B4-BE49-F238E27FC236}">
                      <a16:creationId xmlns:a16="http://schemas.microsoft.com/office/drawing/2014/main" id="{00000000-0008-0000-0B00-0000F0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69" name="Shape 8220">
                  <a:extLst>
                    <a:ext uri="{FF2B5EF4-FFF2-40B4-BE49-F238E27FC236}">
                      <a16:creationId xmlns:a16="http://schemas.microsoft.com/office/drawing/2014/main" id="{00000000-0008-0000-0B00-0000F1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70" name="Shape 8221">
                  <a:extLst>
                    <a:ext uri="{FF2B5EF4-FFF2-40B4-BE49-F238E27FC236}">
                      <a16:creationId xmlns:a16="http://schemas.microsoft.com/office/drawing/2014/main" id="{00000000-0008-0000-0B00-0000F2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971" name="Shape 2">
          <a:extLst>
            <a:ext uri="{FF2B5EF4-FFF2-40B4-BE49-F238E27FC236}">
              <a16:creationId xmlns:a16="http://schemas.microsoft.com/office/drawing/2014/main" id="{00000000-0008-0000-0B00-0000F32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972" name="Shape 8222">
            <a:extLst>
              <a:ext uri="{FF2B5EF4-FFF2-40B4-BE49-F238E27FC236}">
                <a16:creationId xmlns:a16="http://schemas.microsoft.com/office/drawing/2014/main" id="{00000000-0008-0000-0B00-0000F42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973" name="Shape 6">
              <a:extLst>
                <a:ext uri="{FF2B5EF4-FFF2-40B4-BE49-F238E27FC236}">
                  <a16:creationId xmlns:a16="http://schemas.microsoft.com/office/drawing/2014/main" id="{00000000-0008-0000-0B00-0000F5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974" name="Shape 8223">
              <a:extLst>
                <a:ext uri="{FF2B5EF4-FFF2-40B4-BE49-F238E27FC236}">
                  <a16:creationId xmlns:a16="http://schemas.microsoft.com/office/drawing/2014/main" id="{00000000-0008-0000-0B00-0000F62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975" name="Shape 8224">
                <a:extLst>
                  <a:ext uri="{FF2B5EF4-FFF2-40B4-BE49-F238E27FC236}">
                    <a16:creationId xmlns:a16="http://schemas.microsoft.com/office/drawing/2014/main" id="{00000000-0008-0000-0B00-0000F7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976" name="Shape 8225">
                <a:extLst>
                  <a:ext uri="{FF2B5EF4-FFF2-40B4-BE49-F238E27FC236}">
                    <a16:creationId xmlns:a16="http://schemas.microsoft.com/office/drawing/2014/main" id="{00000000-0008-0000-0B00-0000F82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977" name="Shape 8226">
                  <a:extLst>
                    <a:ext uri="{FF2B5EF4-FFF2-40B4-BE49-F238E27FC236}">
                      <a16:creationId xmlns:a16="http://schemas.microsoft.com/office/drawing/2014/main" id="{00000000-0008-0000-0B00-0000F9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978" name="Shape 8227">
                  <a:extLst>
                    <a:ext uri="{FF2B5EF4-FFF2-40B4-BE49-F238E27FC236}">
                      <a16:creationId xmlns:a16="http://schemas.microsoft.com/office/drawing/2014/main" id="{00000000-0008-0000-0B00-0000FA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79" name="Shape 8228">
                  <a:extLst>
                    <a:ext uri="{FF2B5EF4-FFF2-40B4-BE49-F238E27FC236}">
                      <a16:creationId xmlns:a16="http://schemas.microsoft.com/office/drawing/2014/main" id="{00000000-0008-0000-0B00-0000FB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80" name="Shape 8229">
                  <a:extLst>
                    <a:ext uri="{FF2B5EF4-FFF2-40B4-BE49-F238E27FC236}">
                      <a16:creationId xmlns:a16="http://schemas.microsoft.com/office/drawing/2014/main" id="{00000000-0008-0000-0B00-0000FC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81" name="Shape 8230">
                  <a:extLst>
                    <a:ext uri="{FF2B5EF4-FFF2-40B4-BE49-F238E27FC236}">
                      <a16:creationId xmlns:a16="http://schemas.microsoft.com/office/drawing/2014/main" id="{00000000-0008-0000-0B00-0000FD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82" name="Shape 8231">
                  <a:extLst>
                    <a:ext uri="{FF2B5EF4-FFF2-40B4-BE49-F238E27FC236}">
                      <a16:creationId xmlns:a16="http://schemas.microsoft.com/office/drawing/2014/main" id="{00000000-0008-0000-0B00-0000FE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83" name="Shape 8232">
                  <a:extLst>
                    <a:ext uri="{FF2B5EF4-FFF2-40B4-BE49-F238E27FC236}">
                      <a16:creationId xmlns:a16="http://schemas.microsoft.com/office/drawing/2014/main" id="{00000000-0008-0000-0B00-0000FF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984" name="Shape 2">
          <a:extLst>
            <a:ext uri="{FF2B5EF4-FFF2-40B4-BE49-F238E27FC236}">
              <a16:creationId xmlns:a16="http://schemas.microsoft.com/office/drawing/2014/main" id="{00000000-0008-0000-0B00-00000027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985" name="Shape 8233">
            <a:extLst>
              <a:ext uri="{FF2B5EF4-FFF2-40B4-BE49-F238E27FC236}">
                <a16:creationId xmlns:a16="http://schemas.microsoft.com/office/drawing/2014/main" id="{00000000-0008-0000-0B00-0000012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986" name="Shape 6">
              <a:extLst>
                <a:ext uri="{FF2B5EF4-FFF2-40B4-BE49-F238E27FC236}">
                  <a16:creationId xmlns:a16="http://schemas.microsoft.com/office/drawing/2014/main" id="{00000000-0008-0000-0B00-000002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987" name="Shape 8234">
              <a:extLst>
                <a:ext uri="{FF2B5EF4-FFF2-40B4-BE49-F238E27FC236}">
                  <a16:creationId xmlns:a16="http://schemas.microsoft.com/office/drawing/2014/main" id="{00000000-0008-0000-0B00-0000032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988" name="Shape 8235">
                <a:extLst>
                  <a:ext uri="{FF2B5EF4-FFF2-40B4-BE49-F238E27FC236}">
                    <a16:creationId xmlns:a16="http://schemas.microsoft.com/office/drawing/2014/main" id="{00000000-0008-0000-0B00-000004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989" name="Shape 8236">
                <a:extLst>
                  <a:ext uri="{FF2B5EF4-FFF2-40B4-BE49-F238E27FC236}">
                    <a16:creationId xmlns:a16="http://schemas.microsoft.com/office/drawing/2014/main" id="{00000000-0008-0000-0B00-0000052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990" name="Shape 8237">
                  <a:extLst>
                    <a:ext uri="{FF2B5EF4-FFF2-40B4-BE49-F238E27FC236}">
                      <a16:creationId xmlns:a16="http://schemas.microsoft.com/office/drawing/2014/main" id="{00000000-0008-0000-0B00-000006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991" name="Shape 8238">
                  <a:extLst>
                    <a:ext uri="{FF2B5EF4-FFF2-40B4-BE49-F238E27FC236}">
                      <a16:creationId xmlns:a16="http://schemas.microsoft.com/office/drawing/2014/main" id="{00000000-0008-0000-0B00-000007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92" name="Shape 8239">
                  <a:extLst>
                    <a:ext uri="{FF2B5EF4-FFF2-40B4-BE49-F238E27FC236}">
                      <a16:creationId xmlns:a16="http://schemas.microsoft.com/office/drawing/2014/main" id="{00000000-0008-0000-0B00-000008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93" name="Shape 8240">
                  <a:extLst>
                    <a:ext uri="{FF2B5EF4-FFF2-40B4-BE49-F238E27FC236}">
                      <a16:creationId xmlns:a16="http://schemas.microsoft.com/office/drawing/2014/main" id="{00000000-0008-0000-0B00-000009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94" name="Shape 8241">
                  <a:extLst>
                    <a:ext uri="{FF2B5EF4-FFF2-40B4-BE49-F238E27FC236}">
                      <a16:creationId xmlns:a16="http://schemas.microsoft.com/office/drawing/2014/main" id="{00000000-0008-0000-0B00-00000A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95" name="Shape 8242">
                  <a:extLst>
                    <a:ext uri="{FF2B5EF4-FFF2-40B4-BE49-F238E27FC236}">
                      <a16:creationId xmlns:a16="http://schemas.microsoft.com/office/drawing/2014/main" id="{00000000-0008-0000-0B00-00000B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96" name="Shape 8243">
                  <a:extLst>
                    <a:ext uri="{FF2B5EF4-FFF2-40B4-BE49-F238E27FC236}">
                      <a16:creationId xmlns:a16="http://schemas.microsoft.com/office/drawing/2014/main" id="{00000000-0008-0000-0B00-00000C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997" name="Shape 2">
          <a:extLst>
            <a:ext uri="{FF2B5EF4-FFF2-40B4-BE49-F238E27FC236}">
              <a16:creationId xmlns:a16="http://schemas.microsoft.com/office/drawing/2014/main" id="{00000000-0008-0000-0B00-00000D27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998" name="Shape 8244">
            <a:extLst>
              <a:ext uri="{FF2B5EF4-FFF2-40B4-BE49-F238E27FC236}">
                <a16:creationId xmlns:a16="http://schemas.microsoft.com/office/drawing/2014/main" id="{00000000-0008-0000-0B00-00000E2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999" name="Shape 6">
              <a:extLst>
                <a:ext uri="{FF2B5EF4-FFF2-40B4-BE49-F238E27FC236}">
                  <a16:creationId xmlns:a16="http://schemas.microsoft.com/office/drawing/2014/main" id="{00000000-0008-0000-0B00-00000F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000" name="Shape 8245">
              <a:extLst>
                <a:ext uri="{FF2B5EF4-FFF2-40B4-BE49-F238E27FC236}">
                  <a16:creationId xmlns:a16="http://schemas.microsoft.com/office/drawing/2014/main" id="{00000000-0008-0000-0B00-0000102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001" name="Shape 8246">
                <a:extLst>
                  <a:ext uri="{FF2B5EF4-FFF2-40B4-BE49-F238E27FC236}">
                    <a16:creationId xmlns:a16="http://schemas.microsoft.com/office/drawing/2014/main" id="{00000000-0008-0000-0B00-000011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02" name="Shape 8247">
                <a:extLst>
                  <a:ext uri="{FF2B5EF4-FFF2-40B4-BE49-F238E27FC236}">
                    <a16:creationId xmlns:a16="http://schemas.microsoft.com/office/drawing/2014/main" id="{00000000-0008-0000-0B00-0000122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003" name="Shape 8248">
                  <a:extLst>
                    <a:ext uri="{FF2B5EF4-FFF2-40B4-BE49-F238E27FC236}">
                      <a16:creationId xmlns:a16="http://schemas.microsoft.com/office/drawing/2014/main" id="{00000000-0008-0000-0B00-000013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004" name="Shape 8249">
                  <a:extLst>
                    <a:ext uri="{FF2B5EF4-FFF2-40B4-BE49-F238E27FC236}">
                      <a16:creationId xmlns:a16="http://schemas.microsoft.com/office/drawing/2014/main" id="{00000000-0008-0000-0B00-000014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05" name="Shape 8250">
                  <a:extLst>
                    <a:ext uri="{FF2B5EF4-FFF2-40B4-BE49-F238E27FC236}">
                      <a16:creationId xmlns:a16="http://schemas.microsoft.com/office/drawing/2014/main" id="{00000000-0008-0000-0B00-000015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06" name="Shape 8251">
                  <a:extLst>
                    <a:ext uri="{FF2B5EF4-FFF2-40B4-BE49-F238E27FC236}">
                      <a16:creationId xmlns:a16="http://schemas.microsoft.com/office/drawing/2014/main" id="{00000000-0008-0000-0B00-000016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07" name="Shape 8252">
                  <a:extLst>
                    <a:ext uri="{FF2B5EF4-FFF2-40B4-BE49-F238E27FC236}">
                      <a16:creationId xmlns:a16="http://schemas.microsoft.com/office/drawing/2014/main" id="{00000000-0008-0000-0B00-000017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08" name="Shape 8253">
                  <a:extLst>
                    <a:ext uri="{FF2B5EF4-FFF2-40B4-BE49-F238E27FC236}">
                      <a16:creationId xmlns:a16="http://schemas.microsoft.com/office/drawing/2014/main" id="{00000000-0008-0000-0B00-000018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09" name="Shape 8254">
                  <a:extLst>
                    <a:ext uri="{FF2B5EF4-FFF2-40B4-BE49-F238E27FC236}">
                      <a16:creationId xmlns:a16="http://schemas.microsoft.com/office/drawing/2014/main" id="{00000000-0008-0000-0B00-000019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010" name="Shape 2">
          <a:extLst>
            <a:ext uri="{FF2B5EF4-FFF2-40B4-BE49-F238E27FC236}">
              <a16:creationId xmlns:a16="http://schemas.microsoft.com/office/drawing/2014/main" id="{00000000-0008-0000-0B00-00001A27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10011" name="Shape 8255">
            <a:extLst>
              <a:ext uri="{FF2B5EF4-FFF2-40B4-BE49-F238E27FC236}">
                <a16:creationId xmlns:a16="http://schemas.microsoft.com/office/drawing/2014/main" id="{00000000-0008-0000-0B00-00001B2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012" name="Shape 6">
              <a:extLst>
                <a:ext uri="{FF2B5EF4-FFF2-40B4-BE49-F238E27FC236}">
                  <a16:creationId xmlns:a16="http://schemas.microsoft.com/office/drawing/2014/main" id="{00000000-0008-0000-0B00-00001C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013" name="Shape 8256">
              <a:extLst>
                <a:ext uri="{FF2B5EF4-FFF2-40B4-BE49-F238E27FC236}">
                  <a16:creationId xmlns:a16="http://schemas.microsoft.com/office/drawing/2014/main" id="{00000000-0008-0000-0B00-00001D2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014" name="Shape 8257">
                <a:extLst>
                  <a:ext uri="{FF2B5EF4-FFF2-40B4-BE49-F238E27FC236}">
                    <a16:creationId xmlns:a16="http://schemas.microsoft.com/office/drawing/2014/main" id="{00000000-0008-0000-0B00-00001E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15" name="Shape 8258">
                <a:extLst>
                  <a:ext uri="{FF2B5EF4-FFF2-40B4-BE49-F238E27FC236}">
                    <a16:creationId xmlns:a16="http://schemas.microsoft.com/office/drawing/2014/main" id="{00000000-0008-0000-0B00-00001F2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016" name="Shape 8259">
                  <a:extLst>
                    <a:ext uri="{FF2B5EF4-FFF2-40B4-BE49-F238E27FC236}">
                      <a16:creationId xmlns:a16="http://schemas.microsoft.com/office/drawing/2014/main" id="{00000000-0008-0000-0B00-000020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017" name="Shape 8260">
                  <a:extLst>
                    <a:ext uri="{FF2B5EF4-FFF2-40B4-BE49-F238E27FC236}">
                      <a16:creationId xmlns:a16="http://schemas.microsoft.com/office/drawing/2014/main" id="{00000000-0008-0000-0B00-000021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18" name="Shape 8261">
                  <a:extLst>
                    <a:ext uri="{FF2B5EF4-FFF2-40B4-BE49-F238E27FC236}">
                      <a16:creationId xmlns:a16="http://schemas.microsoft.com/office/drawing/2014/main" id="{00000000-0008-0000-0B00-000022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19" name="Shape 8262">
                  <a:extLst>
                    <a:ext uri="{FF2B5EF4-FFF2-40B4-BE49-F238E27FC236}">
                      <a16:creationId xmlns:a16="http://schemas.microsoft.com/office/drawing/2014/main" id="{00000000-0008-0000-0B00-000023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20" name="Shape 8263">
                  <a:extLst>
                    <a:ext uri="{FF2B5EF4-FFF2-40B4-BE49-F238E27FC236}">
                      <a16:creationId xmlns:a16="http://schemas.microsoft.com/office/drawing/2014/main" id="{00000000-0008-0000-0B00-000024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21" name="Shape 8264">
                  <a:extLst>
                    <a:ext uri="{FF2B5EF4-FFF2-40B4-BE49-F238E27FC236}">
                      <a16:creationId xmlns:a16="http://schemas.microsoft.com/office/drawing/2014/main" id="{00000000-0008-0000-0B00-000025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22" name="Shape 8265">
                  <a:extLst>
                    <a:ext uri="{FF2B5EF4-FFF2-40B4-BE49-F238E27FC236}">
                      <a16:creationId xmlns:a16="http://schemas.microsoft.com/office/drawing/2014/main" id="{00000000-0008-0000-0B00-000026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023" name="Shape 2">
          <a:extLst>
            <a:ext uri="{FF2B5EF4-FFF2-40B4-BE49-F238E27FC236}">
              <a16:creationId xmlns:a16="http://schemas.microsoft.com/office/drawing/2014/main" id="{00000000-0008-0000-0B00-00002727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10024" name="Shape 8266">
            <a:extLst>
              <a:ext uri="{FF2B5EF4-FFF2-40B4-BE49-F238E27FC236}">
                <a16:creationId xmlns:a16="http://schemas.microsoft.com/office/drawing/2014/main" id="{00000000-0008-0000-0B00-0000282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025" name="Shape 6">
              <a:extLst>
                <a:ext uri="{FF2B5EF4-FFF2-40B4-BE49-F238E27FC236}">
                  <a16:creationId xmlns:a16="http://schemas.microsoft.com/office/drawing/2014/main" id="{00000000-0008-0000-0B00-000029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026" name="Shape 8267">
              <a:extLst>
                <a:ext uri="{FF2B5EF4-FFF2-40B4-BE49-F238E27FC236}">
                  <a16:creationId xmlns:a16="http://schemas.microsoft.com/office/drawing/2014/main" id="{00000000-0008-0000-0B00-00002A2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027" name="Shape 8268">
                <a:extLst>
                  <a:ext uri="{FF2B5EF4-FFF2-40B4-BE49-F238E27FC236}">
                    <a16:creationId xmlns:a16="http://schemas.microsoft.com/office/drawing/2014/main" id="{00000000-0008-0000-0B00-00002B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28" name="Shape 8269">
                <a:extLst>
                  <a:ext uri="{FF2B5EF4-FFF2-40B4-BE49-F238E27FC236}">
                    <a16:creationId xmlns:a16="http://schemas.microsoft.com/office/drawing/2014/main" id="{00000000-0008-0000-0B00-00002C2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029" name="Shape 8270">
                  <a:extLst>
                    <a:ext uri="{FF2B5EF4-FFF2-40B4-BE49-F238E27FC236}">
                      <a16:creationId xmlns:a16="http://schemas.microsoft.com/office/drawing/2014/main" id="{00000000-0008-0000-0B00-00002D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030" name="Shape 8271">
                  <a:extLst>
                    <a:ext uri="{FF2B5EF4-FFF2-40B4-BE49-F238E27FC236}">
                      <a16:creationId xmlns:a16="http://schemas.microsoft.com/office/drawing/2014/main" id="{00000000-0008-0000-0B00-00002E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31" name="Shape 8272">
                  <a:extLst>
                    <a:ext uri="{FF2B5EF4-FFF2-40B4-BE49-F238E27FC236}">
                      <a16:creationId xmlns:a16="http://schemas.microsoft.com/office/drawing/2014/main" id="{00000000-0008-0000-0B00-00002F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32" name="Shape 8273">
                  <a:extLst>
                    <a:ext uri="{FF2B5EF4-FFF2-40B4-BE49-F238E27FC236}">
                      <a16:creationId xmlns:a16="http://schemas.microsoft.com/office/drawing/2014/main" id="{00000000-0008-0000-0B00-000030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33" name="Shape 8274">
                  <a:extLst>
                    <a:ext uri="{FF2B5EF4-FFF2-40B4-BE49-F238E27FC236}">
                      <a16:creationId xmlns:a16="http://schemas.microsoft.com/office/drawing/2014/main" id="{00000000-0008-0000-0B00-000031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34" name="Shape 8275">
                  <a:extLst>
                    <a:ext uri="{FF2B5EF4-FFF2-40B4-BE49-F238E27FC236}">
                      <a16:creationId xmlns:a16="http://schemas.microsoft.com/office/drawing/2014/main" id="{00000000-0008-0000-0B00-000032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35" name="Shape 8276">
                  <a:extLst>
                    <a:ext uri="{FF2B5EF4-FFF2-40B4-BE49-F238E27FC236}">
                      <a16:creationId xmlns:a16="http://schemas.microsoft.com/office/drawing/2014/main" id="{00000000-0008-0000-0B00-000033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036" name="Shape 2">
          <a:extLst>
            <a:ext uri="{FF2B5EF4-FFF2-40B4-BE49-F238E27FC236}">
              <a16:creationId xmlns:a16="http://schemas.microsoft.com/office/drawing/2014/main" id="{00000000-0008-0000-0B00-00003427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10037" name="Shape 8277">
            <a:extLst>
              <a:ext uri="{FF2B5EF4-FFF2-40B4-BE49-F238E27FC236}">
                <a16:creationId xmlns:a16="http://schemas.microsoft.com/office/drawing/2014/main" id="{00000000-0008-0000-0B00-0000352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038" name="Shape 6">
              <a:extLst>
                <a:ext uri="{FF2B5EF4-FFF2-40B4-BE49-F238E27FC236}">
                  <a16:creationId xmlns:a16="http://schemas.microsoft.com/office/drawing/2014/main" id="{00000000-0008-0000-0B00-000036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039" name="Shape 8278">
              <a:extLst>
                <a:ext uri="{FF2B5EF4-FFF2-40B4-BE49-F238E27FC236}">
                  <a16:creationId xmlns:a16="http://schemas.microsoft.com/office/drawing/2014/main" id="{00000000-0008-0000-0B00-0000372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040" name="Shape 8279">
                <a:extLst>
                  <a:ext uri="{FF2B5EF4-FFF2-40B4-BE49-F238E27FC236}">
                    <a16:creationId xmlns:a16="http://schemas.microsoft.com/office/drawing/2014/main" id="{00000000-0008-0000-0B00-000038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41" name="Shape 8280">
                <a:extLst>
                  <a:ext uri="{FF2B5EF4-FFF2-40B4-BE49-F238E27FC236}">
                    <a16:creationId xmlns:a16="http://schemas.microsoft.com/office/drawing/2014/main" id="{00000000-0008-0000-0B00-0000392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042" name="Shape 8281">
                  <a:extLst>
                    <a:ext uri="{FF2B5EF4-FFF2-40B4-BE49-F238E27FC236}">
                      <a16:creationId xmlns:a16="http://schemas.microsoft.com/office/drawing/2014/main" id="{00000000-0008-0000-0B00-00003A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043" name="Shape 8282">
                  <a:extLst>
                    <a:ext uri="{FF2B5EF4-FFF2-40B4-BE49-F238E27FC236}">
                      <a16:creationId xmlns:a16="http://schemas.microsoft.com/office/drawing/2014/main" id="{00000000-0008-0000-0B00-00003B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44" name="Shape 8283">
                  <a:extLst>
                    <a:ext uri="{FF2B5EF4-FFF2-40B4-BE49-F238E27FC236}">
                      <a16:creationId xmlns:a16="http://schemas.microsoft.com/office/drawing/2014/main" id="{00000000-0008-0000-0B00-00003C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45" name="Shape 8284">
                  <a:extLst>
                    <a:ext uri="{FF2B5EF4-FFF2-40B4-BE49-F238E27FC236}">
                      <a16:creationId xmlns:a16="http://schemas.microsoft.com/office/drawing/2014/main" id="{00000000-0008-0000-0B00-00003D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46" name="Shape 8285">
                  <a:extLst>
                    <a:ext uri="{FF2B5EF4-FFF2-40B4-BE49-F238E27FC236}">
                      <a16:creationId xmlns:a16="http://schemas.microsoft.com/office/drawing/2014/main" id="{00000000-0008-0000-0B00-00003E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47" name="Shape 8286">
                  <a:extLst>
                    <a:ext uri="{FF2B5EF4-FFF2-40B4-BE49-F238E27FC236}">
                      <a16:creationId xmlns:a16="http://schemas.microsoft.com/office/drawing/2014/main" id="{00000000-0008-0000-0B00-00003F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48" name="Shape 8287">
                  <a:extLst>
                    <a:ext uri="{FF2B5EF4-FFF2-40B4-BE49-F238E27FC236}">
                      <a16:creationId xmlns:a16="http://schemas.microsoft.com/office/drawing/2014/main" id="{00000000-0008-0000-0B00-000040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049" name="Shape 2">
          <a:extLst>
            <a:ext uri="{FF2B5EF4-FFF2-40B4-BE49-F238E27FC236}">
              <a16:creationId xmlns:a16="http://schemas.microsoft.com/office/drawing/2014/main" id="{00000000-0008-0000-0B00-00004127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10050" name="Shape 8288">
            <a:extLst>
              <a:ext uri="{FF2B5EF4-FFF2-40B4-BE49-F238E27FC236}">
                <a16:creationId xmlns:a16="http://schemas.microsoft.com/office/drawing/2014/main" id="{00000000-0008-0000-0B00-0000422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051" name="Shape 6">
              <a:extLst>
                <a:ext uri="{FF2B5EF4-FFF2-40B4-BE49-F238E27FC236}">
                  <a16:creationId xmlns:a16="http://schemas.microsoft.com/office/drawing/2014/main" id="{00000000-0008-0000-0B00-000043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052" name="Shape 8289">
              <a:extLst>
                <a:ext uri="{FF2B5EF4-FFF2-40B4-BE49-F238E27FC236}">
                  <a16:creationId xmlns:a16="http://schemas.microsoft.com/office/drawing/2014/main" id="{00000000-0008-0000-0B00-0000442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053" name="Shape 8290">
                <a:extLst>
                  <a:ext uri="{FF2B5EF4-FFF2-40B4-BE49-F238E27FC236}">
                    <a16:creationId xmlns:a16="http://schemas.microsoft.com/office/drawing/2014/main" id="{00000000-0008-0000-0B00-000045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54" name="Shape 8291">
                <a:extLst>
                  <a:ext uri="{FF2B5EF4-FFF2-40B4-BE49-F238E27FC236}">
                    <a16:creationId xmlns:a16="http://schemas.microsoft.com/office/drawing/2014/main" id="{00000000-0008-0000-0B00-0000462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055" name="Shape 8292">
                  <a:extLst>
                    <a:ext uri="{FF2B5EF4-FFF2-40B4-BE49-F238E27FC236}">
                      <a16:creationId xmlns:a16="http://schemas.microsoft.com/office/drawing/2014/main" id="{00000000-0008-0000-0B00-000047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056" name="Shape 8293">
                  <a:extLst>
                    <a:ext uri="{FF2B5EF4-FFF2-40B4-BE49-F238E27FC236}">
                      <a16:creationId xmlns:a16="http://schemas.microsoft.com/office/drawing/2014/main" id="{00000000-0008-0000-0B00-000048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57" name="Shape 8294">
                  <a:extLst>
                    <a:ext uri="{FF2B5EF4-FFF2-40B4-BE49-F238E27FC236}">
                      <a16:creationId xmlns:a16="http://schemas.microsoft.com/office/drawing/2014/main" id="{00000000-0008-0000-0B00-000049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58" name="Shape 8295">
                  <a:extLst>
                    <a:ext uri="{FF2B5EF4-FFF2-40B4-BE49-F238E27FC236}">
                      <a16:creationId xmlns:a16="http://schemas.microsoft.com/office/drawing/2014/main" id="{00000000-0008-0000-0B00-00004A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59" name="Shape 8296">
                  <a:extLst>
                    <a:ext uri="{FF2B5EF4-FFF2-40B4-BE49-F238E27FC236}">
                      <a16:creationId xmlns:a16="http://schemas.microsoft.com/office/drawing/2014/main" id="{00000000-0008-0000-0B00-00004B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60" name="Shape 8297">
                  <a:extLst>
                    <a:ext uri="{FF2B5EF4-FFF2-40B4-BE49-F238E27FC236}">
                      <a16:creationId xmlns:a16="http://schemas.microsoft.com/office/drawing/2014/main" id="{00000000-0008-0000-0B00-00004C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61" name="Shape 8298">
                  <a:extLst>
                    <a:ext uri="{FF2B5EF4-FFF2-40B4-BE49-F238E27FC236}">
                      <a16:creationId xmlns:a16="http://schemas.microsoft.com/office/drawing/2014/main" id="{00000000-0008-0000-0B00-00004D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062" name="Shape 2">
          <a:extLst>
            <a:ext uri="{FF2B5EF4-FFF2-40B4-BE49-F238E27FC236}">
              <a16:creationId xmlns:a16="http://schemas.microsoft.com/office/drawing/2014/main" id="{00000000-0008-0000-0B00-00004E27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10063" name="Shape 8299">
            <a:extLst>
              <a:ext uri="{FF2B5EF4-FFF2-40B4-BE49-F238E27FC236}">
                <a16:creationId xmlns:a16="http://schemas.microsoft.com/office/drawing/2014/main" id="{00000000-0008-0000-0B00-00004F2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064" name="Shape 6">
              <a:extLst>
                <a:ext uri="{FF2B5EF4-FFF2-40B4-BE49-F238E27FC236}">
                  <a16:creationId xmlns:a16="http://schemas.microsoft.com/office/drawing/2014/main" id="{00000000-0008-0000-0B00-000050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065" name="Shape 8300">
              <a:extLst>
                <a:ext uri="{FF2B5EF4-FFF2-40B4-BE49-F238E27FC236}">
                  <a16:creationId xmlns:a16="http://schemas.microsoft.com/office/drawing/2014/main" id="{00000000-0008-0000-0B00-0000512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066" name="Shape 8301">
                <a:extLst>
                  <a:ext uri="{FF2B5EF4-FFF2-40B4-BE49-F238E27FC236}">
                    <a16:creationId xmlns:a16="http://schemas.microsoft.com/office/drawing/2014/main" id="{00000000-0008-0000-0B00-000052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67" name="Shape 8302">
                <a:extLst>
                  <a:ext uri="{FF2B5EF4-FFF2-40B4-BE49-F238E27FC236}">
                    <a16:creationId xmlns:a16="http://schemas.microsoft.com/office/drawing/2014/main" id="{00000000-0008-0000-0B00-0000532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068" name="Shape 8303">
                  <a:extLst>
                    <a:ext uri="{FF2B5EF4-FFF2-40B4-BE49-F238E27FC236}">
                      <a16:creationId xmlns:a16="http://schemas.microsoft.com/office/drawing/2014/main" id="{00000000-0008-0000-0B00-000054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069" name="Shape 8304">
                  <a:extLst>
                    <a:ext uri="{FF2B5EF4-FFF2-40B4-BE49-F238E27FC236}">
                      <a16:creationId xmlns:a16="http://schemas.microsoft.com/office/drawing/2014/main" id="{00000000-0008-0000-0B00-000055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70" name="Shape 8305">
                  <a:extLst>
                    <a:ext uri="{FF2B5EF4-FFF2-40B4-BE49-F238E27FC236}">
                      <a16:creationId xmlns:a16="http://schemas.microsoft.com/office/drawing/2014/main" id="{00000000-0008-0000-0B00-000056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71" name="Shape 8306">
                  <a:extLst>
                    <a:ext uri="{FF2B5EF4-FFF2-40B4-BE49-F238E27FC236}">
                      <a16:creationId xmlns:a16="http://schemas.microsoft.com/office/drawing/2014/main" id="{00000000-0008-0000-0B00-000057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72" name="Shape 8307">
                  <a:extLst>
                    <a:ext uri="{FF2B5EF4-FFF2-40B4-BE49-F238E27FC236}">
                      <a16:creationId xmlns:a16="http://schemas.microsoft.com/office/drawing/2014/main" id="{00000000-0008-0000-0B00-000058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73" name="Shape 8308">
                  <a:extLst>
                    <a:ext uri="{FF2B5EF4-FFF2-40B4-BE49-F238E27FC236}">
                      <a16:creationId xmlns:a16="http://schemas.microsoft.com/office/drawing/2014/main" id="{00000000-0008-0000-0B00-000059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74" name="Shape 8309">
                  <a:extLst>
                    <a:ext uri="{FF2B5EF4-FFF2-40B4-BE49-F238E27FC236}">
                      <a16:creationId xmlns:a16="http://schemas.microsoft.com/office/drawing/2014/main" id="{00000000-0008-0000-0B00-00005A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075" name="Shape 2">
          <a:extLst>
            <a:ext uri="{FF2B5EF4-FFF2-40B4-BE49-F238E27FC236}">
              <a16:creationId xmlns:a16="http://schemas.microsoft.com/office/drawing/2014/main" id="{00000000-0008-0000-0B00-00005B27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10076" name="Shape 8310">
            <a:extLst>
              <a:ext uri="{FF2B5EF4-FFF2-40B4-BE49-F238E27FC236}">
                <a16:creationId xmlns:a16="http://schemas.microsoft.com/office/drawing/2014/main" id="{00000000-0008-0000-0B00-00005C2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077" name="Shape 6">
              <a:extLst>
                <a:ext uri="{FF2B5EF4-FFF2-40B4-BE49-F238E27FC236}">
                  <a16:creationId xmlns:a16="http://schemas.microsoft.com/office/drawing/2014/main" id="{00000000-0008-0000-0B00-00005D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078" name="Shape 8311">
              <a:extLst>
                <a:ext uri="{FF2B5EF4-FFF2-40B4-BE49-F238E27FC236}">
                  <a16:creationId xmlns:a16="http://schemas.microsoft.com/office/drawing/2014/main" id="{00000000-0008-0000-0B00-00005E2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079" name="Shape 8312">
                <a:extLst>
                  <a:ext uri="{FF2B5EF4-FFF2-40B4-BE49-F238E27FC236}">
                    <a16:creationId xmlns:a16="http://schemas.microsoft.com/office/drawing/2014/main" id="{00000000-0008-0000-0B00-00005F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80" name="Shape 8313">
                <a:extLst>
                  <a:ext uri="{FF2B5EF4-FFF2-40B4-BE49-F238E27FC236}">
                    <a16:creationId xmlns:a16="http://schemas.microsoft.com/office/drawing/2014/main" id="{00000000-0008-0000-0B00-0000602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081" name="Shape 8314">
                  <a:extLst>
                    <a:ext uri="{FF2B5EF4-FFF2-40B4-BE49-F238E27FC236}">
                      <a16:creationId xmlns:a16="http://schemas.microsoft.com/office/drawing/2014/main" id="{00000000-0008-0000-0B00-000061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082" name="Shape 8315">
                  <a:extLst>
                    <a:ext uri="{FF2B5EF4-FFF2-40B4-BE49-F238E27FC236}">
                      <a16:creationId xmlns:a16="http://schemas.microsoft.com/office/drawing/2014/main" id="{00000000-0008-0000-0B00-000062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83" name="Shape 8316">
                  <a:extLst>
                    <a:ext uri="{FF2B5EF4-FFF2-40B4-BE49-F238E27FC236}">
                      <a16:creationId xmlns:a16="http://schemas.microsoft.com/office/drawing/2014/main" id="{00000000-0008-0000-0B00-000063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84" name="Shape 8317">
                  <a:extLst>
                    <a:ext uri="{FF2B5EF4-FFF2-40B4-BE49-F238E27FC236}">
                      <a16:creationId xmlns:a16="http://schemas.microsoft.com/office/drawing/2014/main" id="{00000000-0008-0000-0B00-000064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85" name="Shape 8318">
                  <a:extLst>
                    <a:ext uri="{FF2B5EF4-FFF2-40B4-BE49-F238E27FC236}">
                      <a16:creationId xmlns:a16="http://schemas.microsoft.com/office/drawing/2014/main" id="{00000000-0008-0000-0B00-000065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86" name="Shape 8319">
                  <a:extLst>
                    <a:ext uri="{FF2B5EF4-FFF2-40B4-BE49-F238E27FC236}">
                      <a16:creationId xmlns:a16="http://schemas.microsoft.com/office/drawing/2014/main" id="{00000000-0008-0000-0B00-000066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87" name="Shape 8320">
                  <a:extLst>
                    <a:ext uri="{FF2B5EF4-FFF2-40B4-BE49-F238E27FC236}">
                      <a16:creationId xmlns:a16="http://schemas.microsoft.com/office/drawing/2014/main" id="{00000000-0008-0000-0B00-000067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088" name="Shape 2">
          <a:extLst>
            <a:ext uri="{FF2B5EF4-FFF2-40B4-BE49-F238E27FC236}">
              <a16:creationId xmlns:a16="http://schemas.microsoft.com/office/drawing/2014/main" id="{00000000-0008-0000-0B00-00006827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10089" name="Shape 8321">
            <a:extLst>
              <a:ext uri="{FF2B5EF4-FFF2-40B4-BE49-F238E27FC236}">
                <a16:creationId xmlns:a16="http://schemas.microsoft.com/office/drawing/2014/main" id="{00000000-0008-0000-0B00-0000692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090" name="Shape 6">
              <a:extLst>
                <a:ext uri="{FF2B5EF4-FFF2-40B4-BE49-F238E27FC236}">
                  <a16:creationId xmlns:a16="http://schemas.microsoft.com/office/drawing/2014/main" id="{00000000-0008-0000-0B00-00006A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091" name="Shape 8322">
              <a:extLst>
                <a:ext uri="{FF2B5EF4-FFF2-40B4-BE49-F238E27FC236}">
                  <a16:creationId xmlns:a16="http://schemas.microsoft.com/office/drawing/2014/main" id="{00000000-0008-0000-0B00-00006B2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092" name="Shape 8323">
                <a:extLst>
                  <a:ext uri="{FF2B5EF4-FFF2-40B4-BE49-F238E27FC236}">
                    <a16:creationId xmlns:a16="http://schemas.microsoft.com/office/drawing/2014/main" id="{00000000-0008-0000-0B00-00006C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93" name="Shape 8324">
                <a:extLst>
                  <a:ext uri="{FF2B5EF4-FFF2-40B4-BE49-F238E27FC236}">
                    <a16:creationId xmlns:a16="http://schemas.microsoft.com/office/drawing/2014/main" id="{00000000-0008-0000-0B00-00006D2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094" name="Shape 8325">
                  <a:extLst>
                    <a:ext uri="{FF2B5EF4-FFF2-40B4-BE49-F238E27FC236}">
                      <a16:creationId xmlns:a16="http://schemas.microsoft.com/office/drawing/2014/main" id="{00000000-0008-0000-0B00-00006E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095" name="Shape 8326">
                  <a:extLst>
                    <a:ext uri="{FF2B5EF4-FFF2-40B4-BE49-F238E27FC236}">
                      <a16:creationId xmlns:a16="http://schemas.microsoft.com/office/drawing/2014/main" id="{00000000-0008-0000-0B00-00006F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96" name="Shape 8327">
                  <a:extLst>
                    <a:ext uri="{FF2B5EF4-FFF2-40B4-BE49-F238E27FC236}">
                      <a16:creationId xmlns:a16="http://schemas.microsoft.com/office/drawing/2014/main" id="{00000000-0008-0000-0B00-000070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97" name="Shape 8328">
                  <a:extLst>
                    <a:ext uri="{FF2B5EF4-FFF2-40B4-BE49-F238E27FC236}">
                      <a16:creationId xmlns:a16="http://schemas.microsoft.com/office/drawing/2014/main" id="{00000000-0008-0000-0B00-000071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98" name="Shape 8329">
                  <a:extLst>
                    <a:ext uri="{FF2B5EF4-FFF2-40B4-BE49-F238E27FC236}">
                      <a16:creationId xmlns:a16="http://schemas.microsoft.com/office/drawing/2014/main" id="{00000000-0008-0000-0B00-000072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99" name="Shape 8330">
                  <a:extLst>
                    <a:ext uri="{FF2B5EF4-FFF2-40B4-BE49-F238E27FC236}">
                      <a16:creationId xmlns:a16="http://schemas.microsoft.com/office/drawing/2014/main" id="{00000000-0008-0000-0B00-000073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00" name="Shape 8331">
                  <a:extLst>
                    <a:ext uri="{FF2B5EF4-FFF2-40B4-BE49-F238E27FC236}">
                      <a16:creationId xmlns:a16="http://schemas.microsoft.com/office/drawing/2014/main" id="{00000000-0008-0000-0B00-000074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101" name="Shape 2">
          <a:extLst>
            <a:ext uri="{FF2B5EF4-FFF2-40B4-BE49-F238E27FC236}">
              <a16:creationId xmlns:a16="http://schemas.microsoft.com/office/drawing/2014/main" id="{00000000-0008-0000-0B00-00007527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10102" name="Shape 8332">
            <a:extLst>
              <a:ext uri="{FF2B5EF4-FFF2-40B4-BE49-F238E27FC236}">
                <a16:creationId xmlns:a16="http://schemas.microsoft.com/office/drawing/2014/main" id="{00000000-0008-0000-0B00-0000762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103" name="Shape 6">
              <a:extLst>
                <a:ext uri="{FF2B5EF4-FFF2-40B4-BE49-F238E27FC236}">
                  <a16:creationId xmlns:a16="http://schemas.microsoft.com/office/drawing/2014/main" id="{00000000-0008-0000-0B00-000077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104" name="Shape 8333">
              <a:extLst>
                <a:ext uri="{FF2B5EF4-FFF2-40B4-BE49-F238E27FC236}">
                  <a16:creationId xmlns:a16="http://schemas.microsoft.com/office/drawing/2014/main" id="{00000000-0008-0000-0B00-0000782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105" name="Shape 8334">
                <a:extLst>
                  <a:ext uri="{FF2B5EF4-FFF2-40B4-BE49-F238E27FC236}">
                    <a16:creationId xmlns:a16="http://schemas.microsoft.com/office/drawing/2014/main" id="{00000000-0008-0000-0B00-000079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106" name="Shape 8335">
                <a:extLst>
                  <a:ext uri="{FF2B5EF4-FFF2-40B4-BE49-F238E27FC236}">
                    <a16:creationId xmlns:a16="http://schemas.microsoft.com/office/drawing/2014/main" id="{00000000-0008-0000-0B00-00007A2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10107" name="Shape 8336">
                  <a:extLst>
                    <a:ext uri="{FF2B5EF4-FFF2-40B4-BE49-F238E27FC236}">
                      <a16:creationId xmlns:a16="http://schemas.microsoft.com/office/drawing/2014/main" id="{00000000-0008-0000-0B00-00007B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108" name="Shape 8337">
                  <a:extLst>
                    <a:ext uri="{FF2B5EF4-FFF2-40B4-BE49-F238E27FC236}">
                      <a16:creationId xmlns:a16="http://schemas.microsoft.com/office/drawing/2014/main" id="{00000000-0008-0000-0B00-00007C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09" name="Shape 8338">
                  <a:extLst>
                    <a:ext uri="{FF2B5EF4-FFF2-40B4-BE49-F238E27FC236}">
                      <a16:creationId xmlns:a16="http://schemas.microsoft.com/office/drawing/2014/main" id="{00000000-0008-0000-0B00-00007D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10" name="Shape 8339">
                  <a:extLst>
                    <a:ext uri="{FF2B5EF4-FFF2-40B4-BE49-F238E27FC236}">
                      <a16:creationId xmlns:a16="http://schemas.microsoft.com/office/drawing/2014/main" id="{00000000-0008-0000-0B00-00007E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11" name="Shape 8340">
                  <a:extLst>
                    <a:ext uri="{FF2B5EF4-FFF2-40B4-BE49-F238E27FC236}">
                      <a16:creationId xmlns:a16="http://schemas.microsoft.com/office/drawing/2014/main" id="{00000000-0008-0000-0B00-00007F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12" name="Shape 8341">
                  <a:extLst>
                    <a:ext uri="{FF2B5EF4-FFF2-40B4-BE49-F238E27FC236}">
                      <a16:creationId xmlns:a16="http://schemas.microsoft.com/office/drawing/2014/main" id="{00000000-0008-0000-0B00-000080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13" name="Shape 8342">
                  <a:extLst>
                    <a:ext uri="{FF2B5EF4-FFF2-40B4-BE49-F238E27FC236}">
                      <a16:creationId xmlns:a16="http://schemas.microsoft.com/office/drawing/2014/main" id="{00000000-0008-0000-0B00-000081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61925"/>
    <xdr:grpSp>
      <xdr:nvGrpSpPr>
        <xdr:cNvPr id="10114" name="Shape 2">
          <a:extLst>
            <a:ext uri="{FF2B5EF4-FFF2-40B4-BE49-F238E27FC236}">
              <a16:creationId xmlns:a16="http://schemas.microsoft.com/office/drawing/2014/main" id="{00000000-0008-0000-0B00-000082270000}"/>
            </a:ext>
          </a:extLst>
        </xdr:cNvPr>
        <xdr:cNvGrpSpPr/>
      </xdr:nvGrpSpPr>
      <xdr:grpSpPr>
        <a:xfrm>
          <a:off x="2466975" y="29994225"/>
          <a:ext cx="0" cy="161925"/>
          <a:chOff x="5346000" y="3699038"/>
          <a:chExt cx="0" cy="161925"/>
        </a:xfrm>
      </xdr:grpSpPr>
      <xdr:grpSp>
        <xdr:nvGrpSpPr>
          <xdr:cNvPr id="10115" name="Shape 8343">
            <a:extLst>
              <a:ext uri="{FF2B5EF4-FFF2-40B4-BE49-F238E27FC236}">
                <a16:creationId xmlns:a16="http://schemas.microsoft.com/office/drawing/2014/main" id="{00000000-0008-0000-0B00-0000832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116" name="Shape 6">
              <a:extLst>
                <a:ext uri="{FF2B5EF4-FFF2-40B4-BE49-F238E27FC236}">
                  <a16:creationId xmlns:a16="http://schemas.microsoft.com/office/drawing/2014/main" id="{00000000-0008-0000-0B00-000084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117" name="Shape 8344">
              <a:extLst>
                <a:ext uri="{FF2B5EF4-FFF2-40B4-BE49-F238E27FC236}">
                  <a16:creationId xmlns:a16="http://schemas.microsoft.com/office/drawing/2014/main" id="{00000000-0008-0000-0B00-0000852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118" name="Shape 8345">
                <a:extLst>
                  <a:ext uri="{FF2B5EF4-FFF2-40B4-BE49-F238E27FC236}">
                    <a16:creationId xmlns:a16="http://schemas.microsoft.com/office/drawing/2014/main" id="{00000000-0008-0000-0B00-000086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119" name="Shape 8346">
                <a:extLst>
                  <a:ext uri="{FF2B5EF4-FFF2-40B4-BE49-F238E27FC236}">
                    <a16:creationId xmlns:a16="http://schemas.microsoft.com/office/drawing/2014/main" id="{00000000-0008-0000-0B00-0000872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10120" name="Shape 8347">
                  <a:extLst>
                    <a:ext uri="{FF2B5EF4-FFF2-40B4-BE49-F238E27FC236}">
                      <a16:creationId xmlns:a16="http://schemas.microsoft.com/office/drawing/2014/main" id="{00000000-0008-0000-0B00-000088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121" name="Shape 8348">
                  <a:extLst>
                    <a:ext uri="{FF2B5EF4-FFF2-40B4-BE49-F238E27FC236}">
                      <a16:creationId xmlns:a16="http://schemas.microsoft.com/office/drawing/2014/main" id="{00000000-0008-0000-0B00-000089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22" name="Shape 8349">
                  <a:extLst>
                    <a:ext uri="{FF2B5EF4-FFF2-40B4-BE49-F238E27FC236}">
                      <a16:creationId xmlns:a16="http://schemas.microsoft.com/office/drawing/2014/main" id="{00000000-0008-0000-0B00-00008A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23" name="Shape 8350">
                  <a:extLst>
                    <a:ext uri="{FF2B5EF4-FFF2-40B4-BE49-F238E27FC236}">
                      <a16:creationId xmlns:a16="http://schemas.microsoft.com/office/drawing/2014/main" id="{00000000-0008-0000-0B00-00008B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24" name="Shape 8351">
                  <a:extLst>
                    <a:ext uri="{FF2B5EF4-FFF2-40B4-BE49-F238E27FC236}">
                      <a16:creationId xmlns:a16="http://schemas.microsoft.com/office/drawing/2014/main" id="{00000000-0008-0000-0B00-00008C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25" name="Shape 8352">
                  <a:extLst>
                    <a:ext uri="{FF2B5EF4-FFF2-40B4-BE49-F238E27FC236}">
                      <a16:creationId xmlns:a16="http://schemas.microsoft.com/office/drawing/2014/main" id="{00000000-0008-0000-0B00-00008D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26" name="Shape 8353">
                  <a:extLst>
                    <a:ext uri="{FF2B5EF4-FFF2-40B4-BE49-F238E27FC236}">
                      <a16:creationId xmlns:a16="http://schemas.microsoft.com/office/drawing/2014/main" id="{00000000-0008-0000-0B00-00008E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71450"/>
    <xdr:grpSp>
      <xdr:nvGrpSpPr>
        <xdr:cNvPr id="10127" name="Shape 2">
          <a:extLst>
            <a:ext uri="{FF2B5EF4-FFF2-40B4-BE49-F238E27FC236}">
              <a16:creationId xmlns:a16="http://schemas.microsoft.com/office/drawing/2014/main" id="{00000000-0008-0000-0B00-00008F270000}"/>
            </a:ext>
          </a:extLst>
        </xdr:cNvPr>
        <xdr:cNvGrpSpPr/>
      </xdr:nvGrpSpPr>
      <xdr:grpSpPr>
        <a:xfrm>
          <a:off x="2466975" y="29994225"/>
          <a:ext cx="0" cy="171450"/>
          <a:chOff x="5346000" y="3694275"/>
          <a:chExt cx="0" cy="171450"/>
        </a:xfrm>
      </xdr:grpSpPr>
      <xdr:grpSp>
        <xdr:nvGrpSpPr>
          <xdr:cNvPr id="10128" name="Shape 8354">
            <a:extLst>
              <a:ext uri="{FF2B5EF4-FFF2-40B4-BE49-F238E27FC236}">
                <a16:creationId xmlns:a16="http://schemas.microsoft.com/office/drawing/2014/main" id="{00000000-0008-0000-0B00-00009027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10129" name="Shape 6">
              <a:extLst>
                <a:ext uri="{FF2B5EF4-FFF2-40B4-BE49-F238E27FC236}">
                  <a16:creationId xmlns:a16="http://schemas.microsoft.com/office/drawing/2014/main" id="{00000000-0008-0000-0B00-00009127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130" name="Shape 8355">
              <a:extLst>
                <a:ext uri="{FF2B5EF4-FFF2-40B4-BE49-F238E27FC236}">
                  <a16:creationId xmlns:a16="http://schemas.microsoft.com/office/drawing/2014/main" id="{00000000-0008-0000-0B00-00009227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10131" name="Shape 8356">
                <a:extLst>
                  <a:ext uri="{FF2B5EF4-FFF2-40B4-BE49-F238E27FC236}">
                    <a16:creationId xmlns:a16="http://schemas.microsoft.com/office/drawing/2014/main" id="{00000000-0008-0000-0B00-00009327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132" name="Shape 8357">
                <a:extLst>
                  <a:ext uri="{FF2B5EF4-FFF2-40B4-BE49-F238E27FC236}">
                    <a16:creationId xmlns:a16="http://schemas.microsoft.com/office/drawing/2014/main" id="{00000000-0008-0000-0B00-00009427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10133" name="Shape 8358">
                  <a:extLst>
                    <a:ext uri="{FF2B5EF4-FFF2-40B4-BE49-F238E27FC236}">
                      <a16:creationId xmlns:a16="http://schemas.microsoft.com/office/drawing/2014/main" id="{00000000-0008-0000-0B00-000095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134" name="Shape 8359">
                  <a:extLst>
                    <a:ext uri="{FF2B5EF4-FFF2-40B4-BE49-F238E27FC236}">
                      <a16:creationId xmlns:a16="http://schemas.microsoft.com/office/drawing/2014/main" id="{00000000-0008-0000-0B00-0000962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35" name="Shape 8360">
                  <a:extLst>
                    <a:ext uri="{FF2B5EF4-FFF2-40B4-BE49-F238E27FC236}">
                      <a16:creationId xmlns:a16="http://schemas.microsoft.com/office/drawing/2014/main" id="{00000000-0008-0000-0B00-0000972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36" name="Shape 8361">
                  <a:extLst>
                    <a:ext uri="{FF2B5EF4-FFF2-40B4-BE49-F238E27FC236}">
                      <a16:creationId xmlns:a16="http://schemas.microsoft.com/office/drawing/2014/main" id="{00000000-0008-0000-0B00-0000982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37" name="Shape 8362">
                  <a:extLst>
                    <a:ext uri="{FF2B5EF4-FFF2-40B4-BE49-F238E27FC236}">
                      <a16:creationId xmlns:a16="http://schemas.microsoft.com/office/drawing/2014/main" id="{00000000-0008-0000-0B00-0000992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38" name="Shape 8363">
                  <a:extLst>
                    <a:ext uri="{FF2B5EF4-FFF2-40B4-BE49-F238E27FC236}">
                      <a16:creationId xmlns:a16="http://schemas.microsoft.com/office/drawing/2014/main" id="{00000000-0008-0000-0B00-00009A2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39" name="Shape 8364">
                  <a:extLst>
                    <a:ext uri="{FF2B5EF4-FFF2-40B4-BE49-F238E27FC236}">
                      <a16:creationId xmlns:a16="http://schemas.microsoft.com/office/drawing/2014/main" id="{00000000-0008-0000-0B00-00009B2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140" name="Shape 2">
          <a:extLst>
            <a:ext uri="{FF2B5EF4-FFF2-40B4-BE49-F238E27FC236}">
              <a16:creationId xmlns:a16="http://schemas.microsoft.com/office/drawing/2014/main" id="{00000000-0008-0000-0B00-00009C27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10141" name="Shape 8365">
            <a:extLst>
              <a:ext uri="{FF2B5EF4-FFF2-40B4-BE49-F238E27FC236}">
                <a16:creationId xmlns:a16="http://schemas.microsoft.com/office/drawing/2014/main" id="{00000000-0008-0000-0B00-00009D2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142" name="Shape 6">
              <a:extLst>
                <a:ext uri="{FF2B5EF4-FFF2-40B4-BE49-F238E27FC236}">
                  <a16:creationId xmlns:a16="http://schemas.microsoft.com/office/drawing/2014/main" id="{00000000-0008-0000-0B00-00009E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143" name="Shape 8366">
              <a:extLst>
                <a:ext uri="{FF2B5EF4-FFF2-40B4-BE49-F238E27FC236}">
                  <a16:creationId xmlns:a16="http://schemas.microsoft.com/office/drawing/2014/main" id="{00000000-0008-0000-0B00-00009F2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144" name="Shape 8367">
                <a:extLst>
                  <a:ext uri="{FF2B5EF4-FFF2-40B4-BE49-F238E27FC236}">
                    <a16:creationId xmlns:a16="http://schemas.microsoft.com/office/drawing/2014/main" id="{00000000-0008-0000-0B00-0000A0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145" name="Shape 8368">
                <a:extLst>
                  <a:ext uri="{FF2B5EF4-FFF2-40B4-BE49-F238E27FC236}">
                    <a16:creationId xmlns:a16="http://schemas.microsoft.com/office/drawing/2014/main" id="{00000000-0008-0000-0B00-0000A12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146" name="Shape 8369">
                  <a:extLst>
                    <a:ext uri="{FF2B5EF4-FFF2-40B4-BE49-F238E27FC236}">
                      <a16:creationId xmlns:a16="http://schemas.microsoft.com/office/drawing/2014/main" id="{00000000-0008-0000-0B00-0000A2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147" name="Shape 8370">
                  <a:extLst>
                    <a:ext uri="{FF2B5EF4-FFF2-40B4-BE49-F238E27FC236}">
                      <a16:creationId xmlns:a16="http://schemas.microsoft.com/office/drawing/2014/main" id="{00000000-0008-0000-0B00-0000A3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48" name="Shape 8371">
                  <a:extLst>
                    <a:ext uri="{FF2B5EF4-FFF2-40B4-BE49-F238E27FC236}">
                      <a16:creationId xmlns:a16="http://schemas.microsoft.com/office/drawing/2014/main" id="{00000000-0008-0000-0B00-0000A4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49" name="Shape 8372">
                  <a:extLst>
                    <a:ext uri="{FF2B5EF4-FFF2-40B4-BE49-F238E27FC236}">
                      <a16:creationId xmlns:a16="http://schemas.microsoft.com/office/drawing/2014/main" id="{00000000-0008-0000-0B00-0000A5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50" name="Shape 8373">
                  <a:extLst>
                    <a:ext uri="{FF2B5EF4-FFF2-40B4-BE49-F238E27FC236}">
                      <a16:creationId xmlns:a16="http://schemas.microsoft.com/office/drawing/2014/main" id="{00000000-0008-0000-0B00-0000A6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51" name="Shape 8374">
                  <a:extLst>
                    <a:ext uri="{FF2B5EF4-FFF2-40B4-BE49-F238E27FC236}">
                      <a16:creationId xmlns:a16="http://schemas.microsoft.com/office/drawing/2014/main" id="{00000000-0008-0000-0B00-0000A7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52" name="Shape 8375">
                  <a:extLst>
                    <a:ext uri="{FF2B5EF4-FFF2-40B4-BE49-F238E27FC236}">
                      <a16:creationId xmlns:a16="http://schemas.microsoft.com/office/drawing/2014/main" id="{00000000-0008-0000-0B00-0000A8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153" name="Shape 2">
          <a:extLst>
            <a:ext uri="{FF2B5EF4-FFF2-40B4-BE49-F238E27FC236}">
              <a16:creationId xmlns:a16="http://schemas.microsoft.com/office/drawing/2014/main" id="{00000000-0008-0000-0B00-0000A927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10154" name="Shape 8376">
            <a:extLst>
              <a:ext uri="{FF2B5EF4-FFF2-40B4-BE49-F238E27FC236}">
                <a16:creationId xmlns:a16="http://schemas.microsoft.com/office/drawing/2014/main" id="{00000000-0008-0000-0B00-0000AA2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155" name="Shape 6">
              <a:extLst>
                <a:ext uri="{FF2B5EF4-FFF2-40B4-BE49-F238E27FC236}">
                  <a16:creationId xmlns:a16="http://schemas.microsoft.com/office/drawing/2014/main" id="{00000000-0008-0000-0B00-0000AB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156" name="Shape 8377">
              <a:extLst>
                <a:ext uri="{FF2B5EF4-FFF2-40B4-BE49-F238E27FC236}">
                  <a16:creationId xmlns:a16="http://schemas.microsoft.com/office/drawing/2014/main" id="{00000000-0008-0000-0B00-0000AC2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157" name="Shape 8378">
                <a:extLst>
                  <a:ext uri="{FF2B5EF4-FFF2-40B4-BE49-F238E27FC236}">
                    <a16:creationId xmlns:a16="http://schemas.microsoft.com/office/drawing/2014/main" id="{00000000-0008-0000-0B00-0000AD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158" name="Shape 8379">
                <a:extLst>
                  <a:ext uri="{FF2B5EF4-FFF2-40B4-BE49-F238E27FC236}">
                    <a16:creationId xmlns:a16="http://schemas.microsoft.com/office/drawing/2014/main" id="{00000000-0008-0000-0B00-0000AE2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159" name="Shape 8380">
                  <a:extLst>
                    <a:ext uri="{FF2B5EF4-FFF2-40B4-BE49-F238E27FC236}">
                      <a16:creationId xmlns:a16="http://schemas.microsoft.com/office/drawing/2014/main" id="{00000000-0008-0000-0B00-0000AF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160" name="Shape 8381">
                  <a:extLst>
                    <a:ext uri="{FF2B5EF4-FFF2-40B4-BE49-F238E27FC236}">
                      <a16:creationId xmlns:a16="http://schemas.microsoft.com/office/drawing/2014/main" id="{00000000-0008-0000-0B00-0000B0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61" name="Shape 8382">
                  <a:extLst>
                    <a:ext uri="{FF2B5EF4-FFF2-40B4-BE49-F238E27FC236}">
                      <a16:creationId xmlns:a16="http://schemas.microsoft.com/office/drawing/2014/main" id="{00000000-0008-0000-0B00-0000B1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62" name="Shape 8383">
                  <a:extLst>
                    <a:ext uri="{FF2B5EF4-FFF2-40B4-BE49-F238E27FC236}">
                      <a16:creationId xmlns:a16="http://schemas.microsoft.com/office/drawing/2014/main" id="{00000000-0008-0000-0B00-0000B2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63" name="Shape 8384">
                  <a:extLst>
                    <a:ext uri="{FF2B5EF4-FFF2-40B4-BE49-F238E27FC236}">
                      <a16:creationId xmlns:a16="http://schemas.microsoft.com/office/drawing/2014/main" id="{00000000-0008-0000-0B00-0000B3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64" name="Shape 8385">
                  <a:extLst>
                    <a:ext uri="{FF2B5EF4-FFF2-40B4-BE49-F238E27FC236}">
                      <a16:creationId xmlns:a16="http://schemas.microsoft.com/office/drawing/2014/main" id="{00000000-0008-0000-0B00-0000B4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65" name="Shape 8386">
                  <a:extLst>
                    <a:ext uri="{FF2B5EF4-FFF2-40B4-BE49-F238E27FC236}">
                      <a16:creationId xmlns:a16="http://schemas.microsoft.com/office/drawing/2014/main" id="{00000000-0008-0000-0B00-0000B5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166" name="Shape 2">
          <a:extLst>
            <a:ext uri="{FF2B5EF4-FFF2-40B4-BE49-F238E27FC236}">
              <a16:creationId xmlns:a16="http://schemas.microsoft.com/office/drawing/2014/main" id="{00000000-0008-0000-0B00-0000B627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10167" name="Shape 8387">
            <a:extLst>
              <a:ext uri="{FF2B5EF4-FFF2-40B4-BE49-F238E27FC236}">
                <a16:creationId xmlns:a16="http://schemas.microsoft.com/office/drawing/2014/main" id="{00000000-0008-0000-0B00-0000B72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168" name="Shape 6">
              <a:extLst>
                <a:ext uri="{FF2B5EF4-FFF2-40B4-BE49-F238E27FC236}">
                  <a16:creationId xmlns:a16="http://schemas.microsoft.com/office/drawing/2014/main" id="{00000000-0008-0000-0B00-0000B8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169" name="Shape 8388">
              <a:extLst>
                <a:ext uri="{FF2B5EF4-FFF2-40B4-BE49-F238E27FC236}">
                  <a16:creationId xmlns:a16="http://schemas.microsoft.com/office/drawing/2014/main" id="{00000000-0008-0000-0B00-0000B92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170" name="Shape 8389">
                <a:extLst>
                  <a:ext uri="{FF2B5EF4-FFF2-40B4-BE49-F238E27FC236}">
                    <a16:creationId xmlns:a16="http://schemas.microsoft.com/office/drawing/2014/main" id="{00000000-0008-0000-0B00-0000BA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171" name="Shape 8390">
                <a:extLst>
                  <a:ext uri="{FF2B5EF4-FFF2-40B4-BE49-F238E27FC236}">
                    <a16:creationId xmlns:a16="http://schemas.microsoft.com/office/drawing/2014/main" id="{00000000-0008-0000-0B00-0000BB2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172" name="Shape 8391">
                  <a:extLst>
                    <a:ext uri="{FF2B5EF4-FFF2-40B4-BE49-F238E27FC236}">
                      <a16:creationId xmlns:a16="http://schemas.microsoft.com/office/drawing/2014/main" id="{00000000-0008-0000-0B00-0000BC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173" name="Shape 8392">
                  <a:extLst>
                    <a:ext uri="{FF2B5EF4-FFF2-40B4-BE49-F238E27FC236}">
                      <a16:creationId xmlns:a16="http://schemas.microsoft.com/office/drawing/2014/main" id="{00000000-0008-0000-0B00-0000BD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74" name="Shape 8393">
                  <a:extLst>
                    <a:ext uri="{FF2B5EF4-FFF2-40B4-BE49-F238E27FC236}">
                      <a16:creationId xmlns:a16="http://schemas.microsoft.com/office/drawing/2014/main" id="{00000000-0008-0000-0B00-0000BE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75" name="Shape 8394">
                  <a:extLst>
                    <a:ext uri="{FF2B5EF4-FFF2-40B4-BE49-F238E27FC236}">
                      <a16:creationId xmlns:a16="http://schemas.microsoft.com/office/drawing/2014/main" id="{00000000-0008-0000-0B00-0000BF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76" name="Shape 8395">
                  <a:extLst>
                    <a:ext uri="{FF2B5EF4-FFF2-40B4-BE49-F238E27FC236}">
                      <a16:creationId xmlns:a16="http://schemas.microsoft.com/office/drawing/2014/main" id="{00000000-0008-0000-0B00-0000C0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77" name="Shape 8396">
                  <a:extLst>
                    <a:ext uri="{FF2B5EF4-FFF2-40B4-BE49-F238E27FC236}">
                      <a16:creationId xmlns:a16="http://schemas.microsoft.com/office/drawing/2014/main" id="{00000000-0008-0000-0B00-0000C1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78" name="Shape 8397">
                  <a:extLst>
                    <a:ext uri="{FF2B5EF4-FFF2-40B4-BE49-F238E27FC236}">
                      <a16:creationId xmlns:a16="http://schemas.microsoft.com/office/drawing/2014/main" id="{00000000-0008-0000-0B00-0000C2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179" name="Shape 2">
          <a:extLst>
            <a:ext uri="{FF2B5EF4-FFF2-40B4-BE49-F238E27FC236}">
              <a16:creationId xmlns:a16="http://schemas.microsoft.com/office/drawing/2014/main" id="{00000000-0008-0000-0B00-0000C327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10180" name="Shape 8398">
            <a:extLst>
              <a:ext uri="{FF2B5EF4-FFF2-40B4-BE49-F238E27FC236}">
                <a16:creationId xmlns:a16="http://schemas.microsoft.com/office/drawing/2014/main" id="{00000000-0008-0000-0B00-0000C42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181" name="Shape 6">
              <a:extLst>
                <a:ext uri="{FF2B5EF4-FFF2-40B4-BE49-F238E27FC236}">
                  <a16:creationId xmlns:a16="http://schemas.microsoft.com/office/drawing/2014/main" id="{00000000-0008-0000-0B00-0000C5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182" name="Shape 8399">
              <a:extLst>
                <a:ext uri="{FF2B5EF4-FFF2-40B4-BE49-F238E27FC236}">
                  <a16:creationId xmlns:a16="http://schemas.microsoft.com/office/drawing/2014/main" id="{00000000-0008-0000-0B00-0000C62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183" name="Shape 8400">
                <a:extLst>
                  <a:ext uri="{FF2B5EF4-FFF2-40B4-BE49-F238E27FC236}">
                    <a16:creationId xmlns:a16="http://schemas.microsoft.com/office/drawing/2014/main" id="{00000000-0008-0000-0B00-0000C7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184" name="Shape 8401">
                <a:extLst>
                  <a:ext uri="{FF2B5EF4-FFF2-40B4-BE49-F238E27FC236}">
                    <a16:creationId xmlns:a16="http://schemas.microsoft.com/office/drawing/2014/main" id="{00000000-0008-0000-0B00-0000C82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185" name="Shape 8402">
                  <a:extLst>
                    <a:ext uri="{FF2B5EF4-FFF2-40B4-BE49-F238E27FC236}">
                      <a16:creationId xmlns:a16="http://schemas.microsoft.com/office/drawing/2014/main" id="{00000000-0008-0000-0B00-0000C9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186" name="Shape 8403">
                  <a:extLst>
                    <a:ext uri="{FF2B5EF4-FFF2-40B4-BE49-F238E27FC236}">
                      <a16:creationId xmlns:a16="http://schemas.microsoft.com/office/drawing/2014/main" id="{00000000-0008-0000-0B00-0000CA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87" name="Shape 8404">
                  <a:extLst>
                    <a:ext uri="{FF2B5EF4-FFF2-40B4-BE49-F238E27FC236}">
                      <a16:creationId xmlns:a16="http://schemas.microsoft.com/office/drawing/2014/main" id="{00000000-0008-0000-0B00-0000CB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88" name="Shape 8405">
                  <a:extLst>
                    <a:ext uri="{FF2B5EF4-FFF2-40B4-BE49-F238E27FC236}">
                      <a16:creationId xmlns:a16="http://schemas.microsoft.com/office/drawing/2014/main" id="{00000000-0008-0000-0B00-0000CC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89" name="Shape 8406">
                  <a:extLst>
                    <a:ext uri="{FF2B5EF4-FFF2-40B4-BE49-F238E27FC236}">
                      <a16:creationId xmlns:a16="http://schemas.microsoft.com/office/drawing/2014/main" id="{00000000-0008-0000-0B00-0000CD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90" name="Shape 8407">
                  <a:extLst>
                    <a:ext uri="{FF2B5EF4-FFF2-40B4-BE49-F238E27FC236}">
                      <a16:creationId xmlns:a16="http://schemas.microsoft.com/office/drawing/2014/main" id="{00000000-0008-0000-0B00-0000CE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91" name="Shape 8408">
                  <a:extLst>
                    <a:ext uri="{FF2B5EF4-FFF2-40B4-BE49-F238E27FC236}">
                      <a16:creationId xmlns:a16="http://schemas.microsoft.com/office/drawing/2014/main" id="{00000000-0008-0000-0B00-0000CF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192" name="Shape 2">
          <a:extLst>
            <a:ext uri="{FF2B5EF4-FFF2-40B4-BE49-F238E27FC236}">
              <a16:creationId xmlns:a16="http://schemas.microsoft.com/office/drawing/2014/main" id="{00000000-0008-0000-0B00-0000D027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10193" name="Shape 8409">
            <a:extLst>
              <a:ext uri="{FF2B5EF4-FFF2-40B4-BE49-F238E27FC236}">
                <a16:creationId xmlns:a16="http://schemas.microsoft.com/office/drawing/2014/main" id="{00000000-0008-0000-0B00-0000D12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194" name="Shape 6">
              <a:extLst>
                <a:ext uri="{FF2B5EF4-FFF2-40B4-BE49-F238E27FC236}">
                  <a16:creationId xmlns:a16="http://schemas.microsoft.com/office/drawing/2014/main" id="{00000000-0008-0000-0B00-0000D2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195" name="Shape 8410">
              <a:extLst>
                <a:ext uri="{FF2B5EF4-FFF2-40B4-BE49-F238E27FC236}">
                  <a16:creationId xmlns:a16="http://schemas.microsoft.com/office/drawing/2014/main" id="{00000000-0008-0000-0B00-0000D32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196" name="Shape 8411">
                <a:extLst>
                  <a:ext uri="{FF2B5EF4-FFF2-40B4-BE49-F238E27FC236}">
                    <a16:creationId xmlns:a16="http://schemas.microsoft.com/office/drawing/2014/main" id="{00000000-0008-0000-0B00-0000D4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197" name="Shape 8412">
                <a:extLst>
                  <a:ext uri="{FF2B5EF4-FFF2-40B4-BE49-F238E27FC236}">
                    <a16:creationId xmlns:a16="http://schemas.microsoft.com/office/drawing/2014/main" id="{00000000-0008-0000-0B00-0000D52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198" name="Shape 8413">
                  <a:extLst>
                    <a:ext uri="{FF2B5EF4-FFF2-40B4-BE49-F238E27FC236}">
                      <a16:creationId xmlns:a16="http://schemas.microsoft.com/office/drawing/2014/main" id="{00000000-0008-0000-0B00-0000D6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199" name="Shape 8414">
                  <a:extLst>
                    <a:ext uri="{FF2B5EF4-FFF2-40B4-BE49-F238E27FC236}">
                      <a16:creationId xmlns:a16="http://schemas.microsoft.com/office/drawing/2014/main" id="{00000000-0008-0000-0B00-0000D7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00" name="Shape 8415">
                  <a:extLst>
                    <a:ext uri="{FF2B5EF4-FFF2-40B4-BE49-F238E27FC236}">
                      <a16:creationId xmlns:a16="http://schemas.microsoft.com/office/drawing/2014/main" id="{00000000-0008-0000-0B00-0000D8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01" name="Shape 8416">
                  <a:extLst>
                    <a:ext uri="{FF2B5EF4-FFF2-40B4-BE49-F238E27FC236}">
                      <a16:creationId xmlns:a16="http://schemas.microsoft.com/office/drawing/2014/main" id="{00000000-0008-0000-0B00-0000D9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02" name="Shape 8417">
                  <a:extLst>
                    <a:ext uri="{FF2B5EF4-FFF2-40B4-BE49-F238E27FC236}">
                      <a16:creationId xmlns:a16="http://schemas.microsoft.com/office/drawing/2014/main" id="{00000000-0008-0000-0B00-0000DA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03" name="Shape 8418">
                  <a:extLst>
                    <a:ext uri="{FF2B5EF4-FFF2-40B4-BE49-F238E27FC236}">
                      <a16:creationId xmlns:a16="http://schemas.microsoft.com/office/drawing/2014/main" id="{00000000-0008-0000-0B00-0000DB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04" name="Shape 8419">
                  <a:extLst>
                    <a:ext uri="{FF2B5EF4-FFF2-40B4-BE49-F238E27FC236}">
                      <a16:creationId xmlns:a16="http://schemas.microsoft.com/office/drawing/2014/main" id="{00000000-0008-0000-0B00-0000DC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205" name="Shape 2">
          <a:extLst>
            <a:ext uri="{FF2B5EF4-FFF2-40B4-BE49-F238E27FC236}">
              <a16:creationId xmlns:a16="http://schemas.microsoft.com/office/drawing/2014/main" id="{00000000-0008-0000-0B00-0000DD27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10206" name="Shape 8420">
            <a:extLst>
              <a:ext uri="{FF2B5EF4-FFF2-40B4-BE49-F238E27FC236}">
                <a16:creationId xmlns:a16="http://schemas.microsoft.com/office/drawing/2014/main" id="{00000000-0008-0000-0B00-0000DE2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207" name="Shape 6">
              <a:extLst>
                <a:ext uri="{FF2B5EF4-FFF2-40B4-BE49-F238E27FC236}">
                  <a16:creationId xmlns:a16="http://schemas.microsoft.com/office/drawing/2014/main" id="{00000000-0008-0000-0B00-0000DF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08" name="Shape 8421">
              <a:extLst>
                <a:ext uri="{FF2B5EF4-FFF2-40B4-BE49-F238E27FC236}">
                  <a16:creationId xmlns:a16="http://schemas.microsoft.com/office/drawing/2014/main" id="{00000000-0008-0000-0B00-0000E02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209" name="Shape 8422">
                <a:extLst>
                  <a:ext uri="{FF2B5EF4-FFF2-40B4-BE49-F238E27FC236}">
                    <a16:creationId xmlns:a16="http://schemas.microsoft.com/office/drawing/2014/main" id="{00000000-0008-0000-0B00-0000E1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210" name="Shape 8423">
                <a:extLst>
                  <a:ext uri="{FF2B5EF4-FFF2-40B4-BE49-F238E27FC236}">
                    <a16:creationId xmlns:a16="http://schemas.microsoft.com/office/drawing/2014/main" id="{00000000-0008-0000-0B00-0000E22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211" name="Shape 8424">
                  <a:extLst>
                    <a:ext uri="{FF2B5EF4-FFF2-40B4-BE49-F238E27FC236}">
                      <a16:creationId xmlns:a16="http://schemas.microsoft.com/office/drawing/2014/main" id="{00000000-0008-0000-0B00-0000E3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212" name="Shape 8425">
                  <a:extLst>
                    <a:ext uri="{FF2B5EF4-FFF2-40B4-BE49-F238E27FC236}">
                      <a16:creationId xmlns:a16="http://schemas.microsoft.com/office/drawing/2014/main" id="{00000000-0008-0000-0B00-0000E4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13" name="Shape 8426">
                  <a:extLst>
                    <a:ext uri="{FF2B5EF4-FFF2-40B4-BE49-F238E27FC236}">
                      <a16:creationId xmlns:a16="http://schemas.microsoft.com/office/drawing/2014/main" id="{00000000-0008-0000-0B00-0000E5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14" name="Shape 8427">
                  <a:extLst>
                    <a:ext uri="{FF2B5EF4-FFF2-40B4-BE49-F238E27FC236}">
                      <a16:creationId xmlns:a16="http://schemas.microsoft.com/office/drawing/2014/main" id="{00000000-0008-0000-0B00-0000E6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15" name="Shape 8428">
                  <a:extLst>
                    <a:ext uri="{FF2B5EF4-FFF2-40B4-BE49-F238E27FC236}">
                      <a16:creationId xmlns:a16="http://schemas.microsoft.com/office/drawing/2014/main" id="{00000000-0008-0000-0B00-0000E7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16" name="Shape 8429">
                  <a:extLst>
                    <a:ext uri="{FF2B5EF4-FFF2-40B4-BE49-F238E27FC236}">
                      <a16:creationId xmlns:a16="http://schemas.microsoft.com/office/drawing/2014/main" id="{00000000-0008-0000-0B00-0000E8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17" name="Shape 8430">
                  <a:extLst>
                    <a:ext uri="{FF2B5EF4-FFF2-40B4-BE49-F238E27FC236}">
                      <a16:creationId xmlns:a16="http://schemas.microsoft.com/office/drawing/2014/main" id="{00000000-0008-0000-0B00-0000E9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218" name="Shape 2">
          <a:extLst>
            <a:ext uri="{FF2B5EF4-FFF2-40B4-BE49-F238E27FC236}">
              <a16:creationId xmlns:a16="http://schemas.microsoft.com/office/drawing/2014/main" id="{00000000-0008-0000-0B00-0000EA27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10219" name="Shape 8431">
            <a:extLst>
              <a:ext uri="{FF2B5EF4-FFF2-40B4-BE49-F238E27FC236}">
                <a16:creationId xmlns:a16="http://schemas.microsoft.com/office/drawing/2014/main" id="{00000000-0008-0000-0B00-0000EB2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220" name="Shape 6">
              <a:extLst>
                <a:ext uri="{FF2B5EF4-FFF2-40B4-BE49-F238E27FC236}">
                  <a16:creationId xmlns:a16="http://schemas.microsoft.com/office/drawing/2014/main" id="{00000000-0008-0000-0B00-0000EC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21" name="Shape 8432">
              <a:extLst>
                <a:ext uri="{FF2B5EF4-FFF2-40B4-BE49-F238E27FC236}">
                  <a16:creationId xmlns:a16="http://schemas.microsoft.com/office/drawing/2014/main" id="{00000000-0008-0000-0B00-0000ED2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222" name="Shape 8433">
                <a:extLst>
                  <a:ext uri="{FF2B5EF4-FFF2-40B4-BE49-F238E27FC236}">
                    <a16:creationId xmlns:a16="http://schemas.microsoft.com/office/drawing/2014/main" id="{00000000-0008-0000-0B00-0000EE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223" name="Shape 8434">
                <a:extLst>
                  <a:ext uri="{FF2B5EF4-FFF2-40B4-BE49-F238E27FC236}">
                    <a16:creationId xmlns:a16="http://schemas.microsoft.com/office/drawing/2014/main" id="{00000000-0008-0000-0B00-0000EF2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224" name="Shape 8435">
                  <a:extLst>
                    <a:ext uri="{FF2B5EF4-FFF2-40B4-BE49-F238E27FC236}">
                      <a16:creationId xmlns:a16="http://schemas.microsoft.com/office/drawing/2014/main" id="{00000000-0008-0000-0B00-0000F0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225" name="Shape 8436">
                  <a:extLst>
                    <a:ext uri="{FF2B5EF4-FFF2-40B4-BE49-F238E27FC236}">
                      <a16:creationId xmlns:a16="http://schemas.microsoft.com/office/drawing/2014/main" id="{00000000-0008-0000-0B00-0000F1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26" name="Shape 8437">
                  <a:extLst>
                    <a:ext uri="{FF2B5EF4-FFF2-40B4-BE49-F238E27FC236}">
                      <a16:creationId xmlns:a16="http://schemas.microsoft.com/office/drawing/2014/main" id="{00000000-0008-0000-0B00-0000F2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27" name="Shape 8438">
                  <a:extLst>
                    <a:ext uri="{FF2B5EF4-FFF2-40B4-BE49-F238E27FC236}">
                      <a16:creationId xmlns:a16="http://schemas.microsoft.com/office/drawing/2014/main" id="{00000000-0008-0000-0B00-0000F3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28" name="Shape 8439">
                  <a:extLst>
                    <a:ext uri="{FF2B5EF4-FFF2-40B4-BE49-F238E27FC236}">
                      <a16:creationId xmlns:a16="http://schemas.microsoft.com/office/drawing/2014/main" id="{00000000-0008-0000-0B00-0000F4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29" name="Shape 8440">
                  <a:extLst>
                    <a:ext uri="{FF2B5EF4-FFF2-40B4-BE49-F238E27FC236}">
                      <a16:creationId xmlns:a16="http://schemas.microsoft.com/office/drawing/2014/main" id="{00000000-0008-0000-0B00-0000F5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30" name="Shape 8441">
                  <a:extLst>
                    <a:ext uri="{FF2B5EF4-FFF2-40B4-BE49-F238E27FC236}">
                      <a16:creationId xmlns:a16="http://schemas.microsoft.com/office/drawing/2014/main" id="{00000000-0008-0000-0B00-0000F6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231" name="Shape 2">
          <a:extLst>
            <a:ext uri="{FF2B5EF4-FFF2-40B4-BE49-F238E27FC236}">
              <a16:creationId xmlns:a16="http://schemas.microsoft.com/office/drawing/2014/main" id="{00000000-0008-0000-0B00-0000F727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10232" name="Shape 8442">
            <a:extLst>
              <a:ext uri="{FF2B5EF4-FFF2-40B4-BE49-F238E27FC236}">
                <a16:creationId xmlns:a16="http://schemas.microsoft.com/office/drawing/2014/main" id="{00000000-0008-0000-0B00-0000F82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233" name="Shape 6">
              <a:extLst>
                <a:ext uri="{FF2B5EF4-FFF2-40B4-BE49-F238E27FC236}">
                  <a16:creationId xmlns:a16="http://schemas.microsoft.com/office/drawing/2014/main" id="{00000000-0008-0000-0B00-0000F9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34" name="Shape 8443">
              <a:extLst>
                <a:ext uri="{FF2B5EF4-FFF2-40B4-BE49-F238E27FC236}">
                  <a16:creationId xmlns:a16="http://schemas.microsoft.com/office/drawing/2014/main" id="{00000000-0008-0000-0B00-0000FA2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235" name="Shape 8444">
                <a:extLst>
                  <a:ext uri="{FF2B5EF4-FFF2-40B4-BE49-F238E27FC236}">
                    <a16:creationId xmlns:a16="http://schemas.microsoft.com/office/drawing/2014/main" id="{00000000-0008-0000-0B00-0000FB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236" name="Shape 8445">
                <a:extLst>
                  <a:ext uri="{FF2B5EF4-FFF2-40B4-BE49-F238E27FC236}">
                    <a16:creationId xmlns:a16="http://schemas.microsoft.com/office/drawing/2014/main" id="{00000000-0008-0000-0B00-0000FC2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237" name="Shape 8446">
                  <a:extLst>
                    <a:ext uri="{FF2B5EF4-FFF2-40B4-BE49-F238E27FC236}">
                      <a16:creationId xmlns:a16="http://schemas.microsoft.com/office/drawing/2014/main" id="{00000000-0008-0000-0B00-0000FD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238" name="Shape 8447">
                  <a:extLst>
                    <a:ext uri="{FF2B5EF4-FFF2-40B4-BE49-F238E27FC236}">
                      <a16:creationId xmlns:a16="http://schemas.microsoft.com/office/drawing/2014/main" id="{00000000-0008-0000-0B00-0000FE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39" name="Shape 8448">
                  <a:extLst>
                    <a:ext uri="{FF2B5EF4-FFF2-40B4-BE49-F238E27FC236}">
                      <a16:creationId xmlns:a16="http://schemas.microsoft.com/office/drawing/2014/main" id="{00000000-0008-0000-0B00-0000FF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40" name="Shape 8449">
                  <a:extLst>
                    <a:ext uri="{FF2B5EF4-FFF2-40B4-BE49-F238E27FC236}">
                      <a16:creationId xmlns:a16="http://schemas.microsoft.com/office/drawing/2014/main" id="{00000000-0008-0000-0B00-000000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41" name="Shape 8450">
                  <a:extLst>
                    <a:ext uri="{FF2B5EF4-FFF2-40B4-BE49-F238E27FC236}">
                      <a16:creationId xmlns:a16="http://schemas.microsoft.com/office/drawing/2014/main" id="{00000000-0008-0000-0B00-000001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42" name="Shape 8451">
                  <a:extLst>
                    <a:ext uri="{FF2B5EF4-FFF2-40B4-BE49-F238E27FC236}">
                      <a16:creationId xmlns:a16="http://schemas.microsoft.com/office/drawing/2014/main" id="{00000000-0008-0000-0B00-000002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43" name="Shape 8452">
                  <a:extLst>
                    <a:ext uri="{FF2B5EF4-FFF2-40B4-BE49-F238E27FC236}">
                      <a16:creationId xmlns:a16="http://schemas.microsoft.com/office/drawing/2014/main" id="{00000000-0008-0000-0B00-000003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244" name="Shape 2">
          <a:extLst>
            <a:ext uri="{FF2B5EF4-FFF2-40B4-BE49-F238E27FC236}">
              <a16:creationId xmlns:a16="http://schemas.microsoft.com/office/drawing/2014/main" id="{00000000-0008-0000-0B00-00000428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10245" name="Shape 8453">
            <a:extLst>
              <a:ext uri="{FF2B5EF4-FFF2-40B4-BE49-F238E27FC236}">
                <a16:creationId xmlns:a16="http://schemas.microsoft.com/office/drawing/2014/main" id="{00000000-0008-0000-0B00-0000052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246" name="Shape 6">
              <a:extLst>
                <a:ext uri="{FF2B5EF4-FFF2-40B4-BE49-F238E27FC236}">
                  <a16:creationId xmlns:a16="http://schemas.microsoft.com/office/drawing/2014/main" id="{00000000-0008-0000-0B00-000006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47" name="Shape 8454">
              <a:extLst>
                <a:ext uri="{FF2B5EF4-FFF2-40B4-BE49-F238E27FC236}">
                  <a16:creationId xmlns:a16="http://schemas.microsoft.com/office/drawing/2014/main" id="{00000000-0008-0000-0B00-0000072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248" name="Shape 8455">
                <a:extLst>
                  <a:ext uri="{FF2B5EF4-FFF2-40B4-BE49-F238E27FC236}">
                    <a16:creationId xmlns:a16="http://schemas.microsoft.com/office/drawing/2014/main" id="{00000000-0008-0000-0B00-000008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249" name="Shape 8456">
                <a:extLst>
                  <a:ext uri="{FF2B5EF4-FFF2-40B4-BE49-F238E27FC236}">
                    <a16:creationId xmlns:a16="http://schemas.microsoft.com/office/drawing/2014/main" id="{00000000-0008-0000-0B00-0000092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250" name="Shape 8457">
                  <a:extLst>
                    <a:ext uri="{FF2B5EF4-FFF2-40B4-BE49-F238E27FC236}">
                      <a16:creationId xmlns:a16="http://schemas.microsoft.com/office/drawing/2014/main" id="{00000000-0008-0000-0B00-00000A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251" name="Shape 8458">
                  <a:extLst>
                    <a:ext uri="{FF2B5EF4-FFF2-40B4-BE49-F238E27FC236}">
                      <a16:creationId xmlns:a16="http://schemas.microsoft.com/office/drawing/2014/main" id="{00000000-0008-0000-0B00-00000B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52" name="Shape 8459">
                  <a:extLst>
                    <a:ext uri="{FF2B5EF4-FFF2-40B4-BE49-F238E27FC236}">
                      <a16:creationId xmlns:a16="http://schemas.microsoft.com/office/drawing/2014/main" id="{00000000-0008-0000-0B00-00000C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53" name="Shape 8460">
                  <a:extLst>
                    <a:ext uri="{FF2B5EF4-FFF2-40B4-BE49-F238E27FC236}">
                      <a16:creationId xmlns:a16="http://schemas.microsoft.com/office/drawing/2014/main" id="{00000000-0008-0000-0B00-00000D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54" name="Shape 8461">
                  <a:extLst>
                    <a:ext uri="{FF2B5EF4-FFF2-40B4-BE49-F238E27FC236}">
                      <a16:creationId xmlns:a16="http://schemas.microsoft.com/office/drawing/2014/main" id="{00000000-0008-0000-0B00-00000E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55" name="Shape 8462">
                  <a:extLst>
                    <a:ext uri="{FF2B5EF4-FFF2-40B4-BE49-F238E27FC236}">
                      <a16:creationId xmlns:a16="http://schemas.microsoft.com/office/drawing/2014/main" id="{00000000-0008-0000-0B00-00000F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56" name="Shape 8463">
                  <a:extLst>
                    <a:ext uri="{FF2B5EF4-FFF2-40B4-BE49-F238E27FC236}">
                      <a16:creationId xmlns:a16="http://schemas.microsoft.com/office/drawing/2014/main" id="{00000000-0008-0000-0B00-000010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257" name="Shape 2">
          <a:extLst>
            <a:ext uri="{FF2B5EF4-FFF2-40B4-BE49-F238E27FC236}">
              <a16:creationId xmlns:a16="http://schemas.microsoft.com/office/drawing/2014/main" id="{00000000-0008-0000-0B00-00001128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10258" name="Shape 8464">
            <a:extLst>
              <a:ext uri="{FF2B5EF4-FFF2-40B4-BE49-F238E27FC236}">
                <a16:creationId xmlns:a16="http://schemas.microsoft.com/office/drawing/2014/main" id="{00000000-0008-0000-0B00-0000122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259" name="Shape 6">
              <a:extLst>
                <a:ext uri="{FF2B5EF4-FFF2-40B4-BE49-F238E27FC236}">
                  <a16:creationId xmlns:a16="http://schemas.microsoft.com/office/drawing/2014/main" id="{00000000-0008-0000-0B00-000013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60" name="Shape 8465">
              <a:extLst>
                <a:ext uri="{FF2B5EF4-FFF2-40B4-BE49-F238E27FC236}">
                  <a16:creationId xmlns:a16="http://schemas.microsoft.com/office/drawing/2014/main" id="{00000000-0008-0000-0B00-0000142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261" name="Shape 8466">
                <a:extLst>
                  <a:ext uri="{FF2B5EF4-FFF2-40B4-BE49-F238E27FC236}">
                    <a16:creationId xmlns:a16="http://schemas.microsoft.com/office/drawing/2014/main" id="{00000000-0008-0000-0B00-000015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262" name="Shape 8467">
                <a:extLst>
                  <a:ext uri="{FF2B5EF4-FFF2-40B4-BE49-F238E27FC236}">
                    <a16:creationId xmlns:a16="http://schemas.microsoft.com/office/drawing/2014/main" id="{00000000-0008-0000-0B00-0000162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263" name="Shape 8468">
                  <a:extLst>
                    <a:ext uri="{FF2B5EF4-FFF2-40B4-BE49-F238E27FC236}">
                      <a16:creationId xmlns:a16="http://schemas.microsoft.com/office/drawing/2014/main" id="{00000000-0008-0000-0B00-000017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264" name="Shape 8469">
                  <a:extLst>
                    <a:ext uri="{FF2B5EF4-FFF2-40B4-BE49-F238E27FC236}">
                      <a16:creationId xmlns:a16="http://schemas.microsoft.com/office/drawing/2014/main" id="{00000000-0008-0000-0B00-000018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65" name="Shape 8470">
                  <a:extLst>
                    <a:ext uri="{FF2B5EF4-FFF2-40B4-BE49-F238E27FC236}">
                      <a16:creationId xmlns:a16="http://schemas.microsoft.com/office/drawing/2014/main" id="{00000000-0008-0000-0B00-000019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66" name="Shape 8471">
                  <a:extLst>
                    <a:ext uri="{FF2B5EF4-FFF2-40B4-BE49-F238E27FC236}">
                      <a16:creationId xmlns:a16="http://schemas.microsoft.com/office/drawing/2014/main" id="{00000000-0008-0000-0B00-00001A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67" name="Shape 8472">
                  <a:extLst>
                    <a:ext uri="{FF2B5EF4-FFF2-40B4-BE49-F238E27FC236}">
                      <a16:creationId xmlns:a16="http://schemas.microsoft.com/office/drawing/2014/main" id="{00000000-0008-0000-0B00-00001B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68" name="Shape 8473">
                  <a:extLst>
                    <a:ext uri="{FF2B5EF4-FFF2-40B4-BE49-F238E27FC236}">
                      <a16:creationId xmlns:a16="http://schemas.microsoft.com/office/drawing/2014/main" id="{00000000-0008-0000-0B00-00001C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69" name="Shape 8474">
                  <a:extLst>
                    <a:ext uri="{FF2B5EF4-FFF2-40B4-BE49-F238E27FC236}">
                      <a16:creationId xmlns:a16="http://schemas.microsoft.com/office/drawing/2014/main" id="{00000000-0008-0000-0B00-00001D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270" name="Shape 2">
          <a:extLst>
            <a:ext uri="{FF2B5EF4-FFF2-40B4-BE49-F238E27FC236}">
              <a16:creationId xmlns:a16="http://schemas.microsoft.com/office/drawing/2014/main" id="{00000000-0008-0000-0B00-00001E28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10271" name="Shape 8475">
            <a:extLst>
              <a:ext uri="{FF2B5EF4-FFF2-40B4-BE49-F238E27FC236}">
                <a16:creationId xmlns:a16="http://schemas.microsoft.com/office/drawing/2014/main" id="{00000000-0008-0000-0B00-00001F2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272" name="Shape 6">
              <a:extLst>
                <a:ext uri="{FF2B5EF4-FFF2-40B4-BE49-F238E27FC236}">
                  <a16:creationId xmlns:a16="http://schemas.microsoft.com/office/drawing/2014/main" id="{00000000-0008-0000-0B00-000020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73" name="Shape 8476">
              <a:extLst>
                <a:ext uri="{FF2B5EF4-FFF2-40B4-BE49-F238E27FC236}">
                  <a16:creationId xmlns:a16="http://schemas.microsoft.com/office/drawing/2014/main" id="{00000000-0008-0000-0B00-0000212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274" name="Shape 8477">
                <a:extLst>
                  <a:ext uri="{FF2B5EF4-FFF2-40B4-BE49-F238E27FC236}">
                    <a16:creationId xmlns:a16="http://schemas.microsoft.com/office/drawing/2014/main" id="{00000000-0008-0000-0B00-000022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275" name="Shape 8478">
                <a:extLst>
                  <a:ext uri="{FF2B5EF4-FFF2-40B4-BE49-F238E27FC236}">
                    <a16:creationId xmlns:a16="http://schemas.microsoft.com/office/drawing/2014/main" id="{00000000-0008-0000-0B00-0000232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276" name="Shape 8479">
                  <a:extLst>
                    <a:ext uri="{FF2B5EF4-FFF2-40B4-BE49-F238E27FC236}">
                      <a16:creationId xmlns:a16="http://schemas.microsoft.com/office/drawing/2014/main" id="{00000000-0008-0000-0B00-000024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277" name="Shape 8480">
                  <a:extLst>
                    <a:ext uri="{FF2B5EF4-FFF2-40B4-BE49-F238E27FC236}">
                      <a16:creationId xmlns:a16="http://schemas.microsoft.com/office/drawing/2014/main" id="{00000000-0008-0000-0B00-000025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78" name="Shape 8481">
                  <a:extLst>
                    <a:ext uri="{FF2B5EF4-FFF2-40B4-BE49-F238E27FC236}">
                      <a16:creationId xmlns:a16="http://schemas.microsoft.com/office/drawing/2014/main" id="{00000000-0008-0000-0B00-000026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79" name="Shape 8482">
                  <a:extLst>
                    <a:ext uri="{FF2B5EF4-FFF2-40B4-BE49-F238E27FC236}">
                      <a16:creationId xmlns:a16="http://schemas.microsoft.com/office/drawing/2014/main" id="{00000000-0008-0000-0B00-000027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80" name="Shape 8483">
                  <a:extLst>
                    <a:ext uri="{FF2B5EF4-FFF2-40B4-BE49-F238E27FC236}">
                      <a16:creationId xmlns:a16="http://schemas.microsoft.com/office/drawing/2014/main" id="{00000000-0008-0000-0B00-000028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81" name="Shape 8484">
                  <a:extLst>
                    <a:ext uri="{FF2B5EF4-FFF2-40B4-BE49-F238E27FC236}">
                      <a16:creationId xmlns:a16="http://schemas.microsoft.com/office/drawing/2014/main" id="{00000000-0008-0000-0B00-000029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82" name="Shape 8485">
                  <a:extLst>
                    <a:ext uri="{FF2B5EF4-FFF2-40B4-BE49-F238E27FC236}">
                      <a16:creationId xmlns:a16="http://schemas.microsoft.com/office/drawing/2014/main" id="{00000000-0008-0000-0B00-00002A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283" name="Shape 2">
          <a:extLst>
            <a:ext uri="{FF2B5EF4-FFF2-40B4-BE49-F238E27FC236}">
              <a16:creationId xmlns:a16="http://schemas.microsoft.com/office/drawing/2014/main" id="{00000000-0008-0000-0B00-00002B28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10284" name="Shape 8486">
            <a:extLst>
              <a:ext uri="{FF2B5EF4-FFF2-40B4-BE49-F238E27FC236}">
                <a16:creationId xmlns:a16="http://schemas.microsoft.com/office/drawing/2014/main" id="{00000000-0008-0000-0B00-00002C2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285" name="Shape 6">
              <a:extLst>
                <a:ext uri="{FF2B5EF4-FFF2-40B4-BE49-F238E27FC236}">
                  <a16:creationId xmlns:a16="http://schemas.microsoft.com/office/drawing/2014/main" id="{00000000-0008-0000-0B00-00002D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86" name="Shape 8487">
              <a:extLst>
                <a:ext uri="{FF2B5EF4-FFF2-40B4-BE49-F238E27FC236}">
                  <a16:creationId xmlns:a16="http://schemas.microsoft.com/office/drawing/2014/main" id="{00000000-0008-0000-0B00-00002E2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287" name="Shape 8488">
                <a:extLst>
                  <a:ext uri="{FF2B5EF4-FFF2-40B4-BE49-F238E27FC236}">
                    <a16:creationId xmlns:a16="http://schemas.microsoft.com/office/drawing/2014/main" id="{00000000-0008-0000-0B00-00002F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288" name="Shape 8489">
                <a:extLst>
                  <a:ext uri="{FF2B5EF4-FFF2-40B4-BE49-F238E27FC236}">
                    <a16:creationId xmlns:a16="http://schemas.microsoft.com/office/drawing/2014/main" id="{00000000-0008-0000-0B00-0000302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289" name="Shape 8490">
                  <a:extLst>
                    <a:ext uri="{FF2B5EF4-FFF2-40B4-BE49-F238E27FC236}">
                      <a16:creationId xmlns:a16="http://schemas.microsoft.com/office/drawing/2014/main" id="{00000000-0008-0000-0B00-000031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290" name="Shape 8491">
                  <a:extLst>
                    <a:ext uri="{FF2B5EF4-FFF2-40B4-BE49-F238E27FC236}">
                      <a16:creationId xmlns:a16="http://schemas.microsoft.com/office/drawing/2014/main" id="{00000000-0008-0000-0B00-000032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91" name="Shape 8492">
                  <a:extLst>
                    <a:ext uri="{FF2B5EF4-FFF2-40B4-BE49-F238E27FC236}">
                      <a16:creationId xmlns:a16="http://schemas.microsoft.com/office/drawing/2014/main" id="{00000000-0008-0000-0B00-000033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92" name="Shape 8493">
                  <a:extLst>
                    <a:ext uri="{FF2B5EF4-FFF2-40B4-BE49-F238E27FC236}">
                      <a16:creationId xmlns:a16="http://schemas.microsoft.com/office/drawing/2014/main" id="{00000000-0008-0000-0B00-000034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93" name="Shape 8494">
                  <a:extLst>
                    <a:ext uri="{FF2B5EF4-FFF2-40B4-BE49-F238E27FC236}">
                      <a16:creationId xmlns:a16="http://schemas.microsoft.com/office/drawing/2014/main" id="{00000000-0008-0000-0B00-000035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94" name="Shape 8495">
                  <a:extLst>
                    <a:ext uri="{FF2B5EF4-FFF2-40B4-BE49-F238E27FC236}">
                      <a16:creationId xmlns:a16="http://schemas.microsoft.com/office/drawing/2014/main" id="{00000000-0008-0000-0B00-000036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95" name="Shape 8496">
                  <a:extLst>
                    <a:ext uri="{FF2B5EF4-FFF2-40B4-BE49-F238E27FC236}">
                      <a16:creationId xmlns:a16="http://schemas.microsoft.com/office/drawing/2014/main" id="{00000000-0008-0000-0B00-000037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296" name="Shape 2">
          <a:extLst>
            <a:ext uri="{FF2B5EF4-FFF2-40B4-BE49-F238E27FC236}">
              <a16:creationId xmlns:a16="http://schemas.microsoft.com/office/drawing/2014/main" id="{00000000-0008-0000-0B00-00003828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10297" name="Shape 8497">
            <a:extLst>
              <a:ext uri="{FF2B5EF4-FFF2-40B4-BE49-F238E27FC236}">
                <a16:creationId xmlns:a16="http://schemas.microsoft.com/office/drawing/2014/main" id="{00000000-0008-0000-0B00-0000392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298" name="Shape 6">
              <a:extLst>
                <a:ext uri="{FF2B5EF4-FFF2-40B4-BE49-F238E27FC236}">
                  <a16:creationId xmlns:a16="http://schemas.microsoft.com/office/drawing/2014/main" id="{00000000-0008-0000-0B00-00003A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99" name="Shape 8498">
              <a:extLst>
                <a:ext uri="{FF2B5EF4-FFF2-40B4-BE49-F238E27FC236}">
                  <a16:creationId xmlns:a16="http://schemas.microsoft.com/office/drawing/2014/main" id="{00000000-0008-0000-0B00-00003B2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300" name="Shape 8499">
                <a:extLst>
                  <a:ext uri="{FF2B5EF4-FFF2-40B4-BE49-F238E27FC236}">
                    <a16:creationId xmlns:a16="http://schemas.microsoft.com/office/drawing/2014/main" id="{00000000-0008-0000-0B00-00003C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301" name="Shape 8500">
                <a:extLst>
                  <a:ext uri="{FF2B5EF4-FFF2-40B4-BE49-F238E27FC236}">
                    <a16:creationId xmlns:a16="http://schemas.microsoft.com/office/drawing/2014/main" id="{00000000-0008-0000-0B00-00003D2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302" name="Shape 8501">
                  <a:extLst>
                    <a:ext uri="{FF2B5EF4-FFF2-40B4-BE49-F238E27FC236}">
                      <a16:creationId xmlns:a16="http://schemas.microsoft.com/office/drawing/2014/main" id="{00000000-0008-0000-0B00-00003E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303" name="Shape 8502">
                  <a:extLst>
                    <a:ext uri="{FF2B5EF4-FFF2-40B4-BE49-F238E27FC236}">
                      <a16:creationId xmlns:a16="http://schemas.microsoft.com/office/drawing/2014/main" id="{00000000-0008-0000-0B00-00003F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04" name="Shape 8503">
                  <a:extLst>
                    <a:ext uri="{FF2B5EF4-FFF2-40B4-BE49-F238E27FC236}">
                      <a16:creationId xmlns:a16="http://schemas.microsoft.com/office/drawing/2014/main" id="{00000000-0008-0000-0B00-000040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05" name="Shape 8504">
                  <a:extLst>
                    <a:ext uri="{FF2B5EF4-FFF2-40B4-BE49-F238E27FC236}">
                      <a16:creationId xmlns:a16="http://schemas.microsoft.com/office/drawing/2014/main" id="{00000000-0008-0000-0B00-000041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06" name="Shape 8505">
                  <a:extLst>
                    <a:ext uri="{FF2B5EF4-FFF2-40B4-BE49-F238E27FC236}">
                      <a16:creationId xmlns:a16="http://schemas.microsoft.com/office/drawing/2014/main" id="{00000000-0008-0000-0B00-000042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07" name="Shape 8506">
                  <a:extLst>
                    <a:ext uri="{FF2B5EF4-FFF2-40B4-BE49-F238E27FC236}">
                      <a16:creationId xmlns:a16="http://schemas.microsoft.com/office/drawing/2014/main" id="{00000000-0008-0000-0B00-000043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08" name="Shape 8507">
                  <a:extLst>
                    <a:ext uri="{FF2B5EF4-FFF2-40B4-BE49-F238E27FC236}">
                      <a16:creationId xmlns:a16="http://schemas.microsoft.com/office/drawing/2014/main" id="{00000000-0008-0000-0B00-000044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309" name="Shape 2">
          <a:extLst>
            <a:ext uri="{FF2B5EF4-FFF2-40B4-BE49-F238E27FC236}">
              <a16:creationId xmlns:a16="http://schemas.microsoft.com/office/drawing/2014/main" id="{00000000-0008-0000-0B00-00004528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10310" name="Shape 8508">
            <a:extLst>
              <a:ext uri="{FF2B5EF4-FFF2-40B4-BE49-F238E27FC236}">
                <a16:creationId xmlns:a16="http://schemas.microsoft.com/office/drawing/2014/main" id="{00000000-0008-0000-0B00-0000462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311" name="Shape 6">
              <a:extLst>
                <a:ext uri="{FF2B5EF4-FFF2-40B4-BE49-F238E27FC236}">
                  <a16:creationId xmlns:a16="http://schemas.microsoft.com/office/drawing/2014/main" id="{00000000-0008-0000-0B00-000047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312" name="Shape 8509">
              <a:extLst>
                <a:ext uri="{FF2B5EF4-FFF2-40B4-BE49-F238E27FC236}">
                  <a16:creationId xmlns:a16="http://schemas.microsoft.com/office/drawing/2014/main" id="{00000000-0008-0000-0B00-0000482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313" name="Shape 8510">
                <a:extLst>
                  <a:ext uri="{FF2B5EF4-FFF2-40B4-BE49-F238E27FC236}">
                    <a16:creationId xmlns:a16="http://schemas.microsoft.com/office/drawing/2014/main" id="{00000000-0008-0000-0B00-000049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314" name="Shape 8511">
                <a:extLst>
                  <a:ext uri="{FF2B5EF4-FFF2-40B4-BE49-F238E27FC236}">
                    <a16:creationId xmlns:a16="http://schemas.microsoft.com/office/drawing/2014/main" id="{00000000-0008-0000-0B00-00004A2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315" name="Shape 8512">
                  <a:extLst>
                    <a:ext uri="{FF2B5EF4-FFF2-40B4-BE49-F238E27FC236}">
                      <a16:creationId xmlns:a16="http://schemas.microsoft.com/office/drawing/2014/main" id="{00000000-0008-0000-0B00-00004B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316" name="Shape 8513">
                  <a:extLst>
                    <a:ext uri="{FF2B5EF4-FFF2-40B4-BE49-F238E27FC236}">
                      <a16:creationId xmlns:a16="http://schemas.microsoft.com/office/drawing/2014/main" id="{00000000-0008-0000-0B00-00004C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17" name="Shape 8514">
                  <a:extLst>
                    <a:ext uri="{FF2B5EF4-FFF2-40B4-BE49-F238E27FC236}">
                      <a16:creationId xmlns:a16="http://schemas.microsoft.com/office/drawing/2014/main" id="{00000000-0008-0000-0B00-00004D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18" name="Shape 8515">
                  <a:extLst>
                    <a:ext uri="{FF2B5EF4-FFF2-40B4-BE49-F238E27FC236}">
                      <a16:creationId xmlns:a16="http://schemas.microsoft.com/office/drawing/2014/main" id="{00000000-0008-0000-0B00-00004E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19" name="Shape 8516">
                  <a:extLst>
                    <a:ext uri="{FF2B5EF4-FFF2-40B4-BE49-F238E27FC236}">
                      <a16:creationId xmlns:a16="http://schemas.microsoft.com/office/drawing/2014/main" id="{00000000-0008-0000-0B00-00004F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20" name="Shape 8517">
                  <a:extLst>
                    <a:ext uri="{FF2B5EF4-FFF2-40B4-BE49-F238E27FC236}">
                      <a16:creationId xmlns:a16="http://schemas.microsoft.com/office/drawing/2014/main" id="{00000000-0008-0000-0B00-000050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21" name="Shape 8518">
                  <a:extLst>
                    <a:ext uri="{FF2B5EF4-FFF2-40B4-BE49-F238E27FC236}">
                      <a16:creationId xmlns:a16="http://schemas.microsoft.com/office/drawing/2014/main" id="{00000000-0008-0000-0B00-000051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322" name="Shape 2">
          <a:extLst>
            <a:ext uri="{FF2B5EF4-FFF2-40B4-BE49-F238E27FC236}">
              <a16:creationId xmlns:a16="http://schemas.microsoft.com/office/drawing/2014/main" id="{00000000-0008-0000-0B00-00005228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10323" name="Shape 8519">
            <a:extLst>
              <a:ext uri="{FF2B5EF4-FFF2-40B4-BE49-F238E27FC236}">
                <a16:creationId xmlns:a16="http://schemas.microsoft.com/office/drawing/2014/main" id="{00000000-0008-0000-0B00-0000532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324" name="Shape 6">
              <a:extLst>
                <a:ext uri="{FF2B5EF4-FFF2-40B4-BE49-F238E27FC236}">
                  <a16:creationId xmlns:a16="http://schemas.microsoft.com/office/drawing/2014/main" id="{00000000-0008-0000-0B00-000054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325" name="Shape 8520">
              <a:extLst>
                <a:ext uri="{FF2B5EF4-FFF2-40B4-BE49-F238E27FC236}">
                  <a16:creationId xmlns:a16="http://schemas.microsoft.com/office/drawing/2014/main" id="{00000000-0008-0000-0B00-0000552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326" name="Shape 8521">
                <a:extLst>
                  <a:ext uri="{FF2B5EF4-FFF2-40B4-BE49-F238E27FC236}">
                    <a16:creationId xmlns:a16="http://schemas.microsoft.com/office/drawing/2014/main" id="{00000000-0008-0000-0B00-000056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327" name="Shape 8522">
                <a:extLst>
                  <a:ext uri="{FF2B5EF4-FFF2-40B4-BE49-F238E27FC236}">
                    <a16:creationId xmlns:a16="http://schemas.microsoft.com/office/drawing/2014/main" id="{00000000-0008-0000-0B00-0000572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328" name="Shape 8523">
                  <a:extLst>
                    <a:ext uri="{FF2B5EF4-FFF2-40B4-BE49-F238E27FC236}">
                      <a16:creationId xmlns:a16="http://schemas.microsoft.com/office/drawing/2014/main" id="{00000000-0008-0000-0B00-000058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329" name="Shape 8524">
                  <a:extLst>
                    <a:ext uri="{FF2B5EF4-FFF2-40B4-BE49-F238E27FC236}">
                      <a16:creationId xmlns:a16="http://schemas.microsoft.com/office/drawing/2014/main" id="{00000000-0008-0000-0B00-000059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30" name="Shape 8525">
                  <a:extLst>
                    <a:ext uri="{FF2B5EF4-FFF2-40B4-BE49-F238E27FC236}">
                      <a16:creationId xmlns:a16="http://schemas.microsoft.com/office/drawing/2014/main" id="{00000000-0008-0000-0B00-00005A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31" name="Shape 8526">
                  <a:extLst>
                    <a:ext uri="{FF2B5EF4-FFF2-40B4-BE49-F238E27FC236}">
                      <a16:creationId xmlns:a16="http://schemas.microsoft.com/office/drawing/2014/main" id="{00000000-0008-0000-0B00-00005B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32" name="Shape 8527">
                  <a:extLst>
                    <a:ext uri="{FF2B5EF4-FFF2-40B4-BE49-F238E27FC236}">
                      <a16:creationId xmlns:a16="http://schemas.microsoft.com/office/drawing/2014/main" id="{00000000-0008-0000-0B00-00005C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33" name="Shape 8528">
                  <a:extLst>
                    <a:ext uri="{FF2B5EF4-FFF2-40B4-BE49-F238E27FC236}">
                      <a16:creationId xmlns:a16="http://schemas.microsoft.com/office/drawing/2014/main" id="{00000000-0008-0000-0B00-00005D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34" name="Shape 8529">
                  <a:extLst>
                    <a:ext uri="{FF2B5EF4-FFF2-40B4-BE49-F238E27FC236}">
                      <a16:creationId xmlns:a16="http://schemas.microsoft.com/office/drawing/2014/main" id="{00000000-0008-0000-0B00-00005E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335" name="Shape 2">
          <a:extLst>
            <a:ext uri="{FF2B5EF4-FFF2-40B4-BE49-F238E27FC236}">
              <a16:creationId xmlns:a16="http://schemas.microsoft.com/office/drawing/2014/main" id="{00000000-0008-0000-0B00-00005F28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10336" name="Shape 8530">
            <a:extLst>
              <a:ext uri="{FF2B5EF4-FFF2-40B4-BE49-F238E27FC236}">
                <a16:creationId xmlns:a16="http://schemas.microsoft.com/office/drawing/2014/main" id="{00000000-0008-0000-0B00-0000602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337" name="Shape 6">
              <a:extLst>
                <a:ext uri="{FF2B5EF4-FFF2-40B4-BE49-F238E27FC236}">
                  <a16:creationId xmlns:a16="http://schemas.microsoft.com/office/drawing/2014/main" id="{00000000-0008-0000-0B00-000061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338" name="Shape 8531">
              <a:extLst>
                <a:ext uri="{FF2B5EF4-FFF2-40B4-BE49-F238E27FC236}">
                  <a16:creationId xmlns:a16="http://schemas.microsoft.com/office/drawing/2014/main" id="{00000000-0008-0000-0B00-0000622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339" name="Shape 8532">
                <a:extLst>
                  <a:ext uri="{FF2B5EF4-FFF2-40B4-BE49-F238E27FC236}">
                    <a16:creationId xmlns:a16="http://schemas.microsoft.com/office/drawing/2014/main" id="{00000000-0008-0000-0B00-000063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340" name="Shape 8533">
                <a:extLst>
                  <a:ext uri="{FF2B5EF4-FFF2-40B4-BE49-F238E27FC236}">
                    <a16:creationId xmlns:a16="http://schemas.microsoft.com/office/drawing/2014/main" id="{00000000-0008-0000-0B00-0000642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341" name="Shape 8534">
                  <a:extLst>
                    <a:ext uri="{FF2B5EF4-FFF2-40B4-BE49-F238E27FC236}">
                      <a16:creationId xmlns:a16="http://schemas.microsoft.com/office/drawing/2014/main" id="{00000000-0008-0000-0B00-000065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342" name="Shape 8535">
                  <a:extLst>
                    <a:ext uri="{FF2B5EF4-FFF2-40B4-BE49-F238E27FC236}">
                      <a16:creationId xmlns:a16="http://schemas.microsoft.com/office/drawing/2014/main" id="{00000000-0008-0000-0B00-000066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43" name="Shape 8536">
                  <a:extLst>
                    <a:ext uri="{FF2B5EF4-FFF2-40B4-BE49-F238E27FC236}">
                      <a16:creationId xmlns:a16="http://schemas.microsoft.com/office/drawing/2014/main" id="{00000000-0008-0000-0B00-000067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44" name="Shape 8537">
                  <a:extLst>
                    <a:ext uri="{FF2B5EF4-FFF2-40B4-BE49-F238E27FC236}">
                      <a16:creationId xmlns:a16="http://schemas.microsoft.com/office/drawing/2014/main" id="{00000000-0008-0000-0B00-000068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45" name="Shape 8538">
                  <a:extLst>
                    <a:ext uri="{FF2B5EF4-FFF2-40B4-BE49-F238E27FC236}">
                      <a16:creationId xmlns:a16="http://schemas.microsoft.com/office/drawing/2014/main" id="{00000000-0008-0000-0B00-000069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46" name="Shape 8539">
                  <a:extLst>
                    <a:ext uri="{FF2B5EF4-FFF2-40B4-BE49-F238E27FC236}">
                      <a16:creationId xmlns:a16="http://schemas.microsoft.com/office/drawing/2014/main" id="{00000000-0008-0000-0B00-00006A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47" name="Shape 8540">
                  <a:extLst>
                    <a:ext uri="{FF2B5EF4-FFF2-40B4-BE49-F238E27FC236}">
                      <a16:creationId xmlns:a16="http://schemas.microsoft.com/office/drawing/2014/main" id="{00000000-0008-0000-0B00-00006B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348" name="Shape 2">
          <a:extLst>
            <a:ext uri="{FF2B5EF4-FFF2-40B4-BE49-F238E27FC236}">
              <a16:creationId xmlns:a16="http://schemas.microsoft.com/office/drawing/2014/main" id="{00000000-0008-0000-0B00-00006C28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10349" name="Shape 8541">
            <a:extLst>
              <a:ext uri="{FF2B5EF4-FFF2-40B4-BE49-F238E27FC236}">
                <a16:creationId xmlns:a16="http://schemas.microsoft.com/office/drawing/2014/main" id="{00000000-0008-0000-0B00-00006D2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350" name="Shape 6">
              <a:extLst>
                <a:ext uri="{FF2B5EF4-FFF2-40B4-BE49-F238E27FC236}">
                  <a16:creationId xmlns:a16="http://schemas.microsoft.com/office/drawing/2014/main" id="{00000000-0008-0000-0B00-00006E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351" name="Shape 8542">
              <a:extLst>
                <a:ext uri="{FF2B5EF4-FFF2-40B4-BE49-F238E27FC236}">
                  <a16:creationId xmlns:a16="http://schemas.microsoft.com/office/drawing/2014/main" id="{00000000-0008-0000-0B00-00006F2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352" name="Shape 8543">
                <a:extLst>
                  <a:ext uri="{FF2B5EF4-FFF2-40B4-BE49-F238E27FC236}">
                    <a16:creationId xmlns:a16="http://schemas.microsoft.com/office/drawing/2014/main" id="{00000000-0008-0000-0B00-000070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353" name="Shape 8544">
                <a:extLst>
                  <a:ext uri="{FF2B5EF4-FFF2-40B4-BE49-F238E27FC236}">
                    <a16:creationId xmlns:a16="http://schemas.microsoft.com/office/drawing/2014/main" id="{00000000-0008-0000-0B00-0000712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354" name="Shape 8545">
                  <a:extLst>
                    <a:ext uri="{FF2B5EF4-FFF2-40B4-BE49-F238E27FC236}">
                      <a16:creationId xmlns:a16="http://schemas.microsoft.com/office/drawing/2014/main" id="{00000000-0008-0000-0B00-000072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355" name="Shape 8546">
                  <a:extLst>
                    <a:ext uri="{FF2B5EF4-FFF2-40B4-BE49-F238E27FC236}">
                      <a16:creationId xmlns:a16="http://schemas.microsoft.com/office/drawing/2014/main" id="{00000000-0008-0000-0B00-000073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56" name="Shape 8547">
                  <a:extLst>
                    <a:ext uri="{FF2B5EF4-FFF2-40B4-BE49-F238E27FC236}">
                      <a16:creationId xmlns:a16="http://schemas.microsoft.com/office/drawing/2014/main" id="{00000000-0008-0000-0B00-000074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57" name="Shape 8548">
                  <a:extLst>
                    <a:ext uri="{FF2B5EF4-FFF2-40B4-BE49-F238E27FC236}">
                      <a16:creationId xmlns:a16="http://schemas.microsoft.com/office/drawing/2014/main" id="{00000000-0008-0000-0B00-000075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58" name="Shape 8549">
                  <a:extLst>
                    <a:ext uri="{FF2B5EF4-FFF2-40B4-BE49-F238E27FC236}">
                      <a16:creationId xmlns:a16="http://schemas.microsoft.com/office/drawing/2014/main" id="{00000000-0008-0000-0B00-000076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59" name="Shape 8550">
                  <a:extLst>
                    <a:ext uri="{FF2B5EF4-FFF2-40B4-BE49-F238E27FC236}">
                      <a16:creationId xmlns:a16="http://schemas.microsoft.com/office/drawing/2014/main" id="{00000000-0008-0000-0B00-000077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60" name="Shape 8551">
                  <a:extLst>
                    <a:ext uri="{FF2B5EF4-FFF2-40B4-BE49-F238E27FC236}">
                      <a16:creationId xmlns:a16="http://schemas.microsoft.com/office/drawing/2014/main" id="{00000000-0008-0000-0B00-000078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361" name="Shape 2">
          <a:extLst>
            <a:ext uri="{FF2B5EF4-FFF2-40B4-BE49-F238E27FC236}">
              <a16:creationId xmlns:a16="http://schemas.microsoft.com/office/drawing/2014/main" id="{00000000-0008-0000-0B00-00007928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10362" name="Shape 8552">
            <a:extLst>
              <a:ext uri="{FF2B5EF4-FFF2-40B4-BE49-F238E27FC236}">
                <a16:creationId xmlns:a16="http://schemas.microsoft.com/office/drawing/2014/main" id="{00000000-0008-0000-0B00-00007A2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363" name="Shape 6">
              <a:extLst>
                <a:ext uri="{FF2B5EF4-FFF2-40B4-BE49-F238E27FC236}">
                  <a16:creationId xmlns:a16="http://schemas.microsoft.com/office/drawing/2014/main" id="{00000000-0008-0000-0B00-00007B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364" name="Shape 8553">
              <a:extLst>
                <a:ext uri="{FF2B5EF4-FFF2-40B4-BE49-F238E27FC236}">
                  <a16:creationId xmlns:a16="http://schemas.microsoft.com/office/drawing/2014/main" id="{00000000-0008-0000-0B00-00007C2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365" name="Shape 8554">
                <a:extLst>
                  <a:ext uri="{FF2B5EF4-FFF2-40B4-BE49-F238E27FC236}">
                    <a16:creationId xmlns:a16="http://schemas.microsoft.com/office/drawing/2014/main" id="{00000000-0008-0000-0B00-00007D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366" name="Shape 8555">
                <a:extLst>
                  <a:ext uri="{FF2B5EF4-FFF2-40B4-BE49-F238E27FC236}">
                    <a16:creationId xmlns:a16="http://schemas.microsoft.com/office/drawing/2014/main" id="{00000000-0008-0000-0B00-00007E2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367" name="Shape 8556">
                  <a:extLst>
                    <a:ext uri="{FF2B5EF4-FFF2-40B4-BE49-F238E27FC236}">
                      <a16:creationId xmlns:a16="http://schemas.microsoft.com/office/drawing/2014/main" id="{00000000-0008-0000-0B00-00007F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368" name="Shape 8557">
                  <a:extLst>
                    <a:ext uri="{FF2B5EF4-FFF2-40B4-BE49-F238E27FC236}">
                      <a16:creationId xmlns:a16="http://schemas.microsoft.com/office/drawing/2014/main" id="{00000000-0008-0000-0B00-000080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69" name="Shape 8558">
                  <a:extLst>
                    <a:ext uri="{FF2B5EF4-FFF2-40B4-BE49-F238E27FC236}">
                      <a16:creationId xmlns:a16="http://schemas.microsoft.com/office/drawing/2014/main" id="{00000000-0008-0000-0B00-000081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70" name="Shape 8559">
                  <a:extLst>
                    <a:ext uri="{FF2B5EF4-FFF2-40B4-BE49-F238E27FC236}">
                      <a16:creationId xmlns:a16="http://schemas.microsoft.com/office/drawing/2014/main" id="{00000000-0008-0000-0B00-000082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71" name="Shape 8560">
                  <a:extLst>
                    <a:ext uri="{FF2B5EF4-FFF2-40B4-BE49-F238E27FC236}">
                      <a16:creationId xmlns:a16="http://schemas.microsoft.com/office/drawing/2014/main" id="{00000000-0008-0000-0B00-000083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72" name="Shape 8561">
                  <a:extLst>
                    <a:ext uri="{FF2B5EF4-FFF2-40B4-BE49-F238E27FC236}">
                      <a16:creationId xmlns:a16="http://schemas.microsoft.com/office/drawing/2014/main" id="{00000000-0008-0000-0B00-000084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73" name="Shape 8562">
                  <a:extLst>
                    <a:ext uri="{FF2B5EF4-FFF2-40B4-BE49-F238E27FC236}">
                      <a16:creationId xmlns:a16="http://schemas.microsoft.com/office/drawing/2014/main" id="{00000000-0008-0000-0B00-000085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374" name="Shape 2">
          <a:extLst>
            <a:ext uri="{FF2B5EF4-FFF2-40B4-BE49-F238E27FC236}">
              <a16:creationId xmlns:a16="http://schemas.microsoft.com/office/drawing/2014/main" id="{00000000-0008-0000-0B00-00008628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10375" name="Shape 8563">
            <a:extLst>
              <a:ext uri="{FF2B5EF4-FFF2-40B4-BE49-F238E27FC236}">
                <a16:creationId xmlns:a16="http://schemas.microsoft.com/office/drawing/2014/main" id="{00000000-0008-0000-0B00-0000872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376" name="Shape 6">
              <a:extLst>
                <a:ext uri="{FF2B5EF4-FFF2-40B4-BE49-F238E27FC236}">
                  <a16:creationId xmlns:a16="http://schemas.microsoft.com/office/drawing/2014/main" id="{00000000-0008-0000-0B00-000088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377" name="Shape 8564">
              <a:extLst>
                <a:ext uri="{FF2B5EF4-FFF2-40B4-BE49-F238E27FC236}">
                  <a16:creationId xmlns:a16="http://schemas.microsoft.com/office/drawing/2014/main" id="{00000000-0008-0000-0B00-0000892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378" name="Shape 8565">
                <a:extLst>
                  <a:ext uri="{FF2B5EF4-FFF2-40B4-BE49-F238E27FC236}">
                    <a16:creationId xmlns:a16="http://schemas.microsoft.com/office/drawing/2014/main" id="{00000000-0008-0000-0B00-00008A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379" name="Shape 8566">
                <a:extLst>
                  <a:ext uri="{FF2B5EF4-FFF2-40B4-BE49-F238E27FC236}">
                    <a16:creationId xmlns:a16="http://schemas.microsoft.com/office/drawing/2014/main" id="{00000000-0008-0000-0B00-00008B2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380" name="Shape 8567">
                  <a:extLst>
                    <a:ext uri="{FF2B5EF4-FFF2-40B4-BE49-F238E27FC236}">
                      <a16:creationId xmlns:a16="http://schemas.microsoft.com/office/drawing/2014/main" id="{00000000-0008-0000-0B00-00008C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381" name="Shape 8568">
                  <a:extLst>
                    <a:ext uri="{FF2B5EF4-FFF2-40B4-BE49-F238E27FC236}">
                      <a16:creationId xmlns:a16="http://schemas.microsoft.com/office/drawing/2014/main" id="{00000000-0008-0000-0B00-00008D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82" name="Shape 8569">
                  <a:extLst>
                    <a:ext uri="{FF2B5EF4-FFF2-40B4-BE49-F238E27FC236}">
                      <a16:creationId xmlns:a16="http://schemas.microsoft.com/office/drawing/2014/main" id="{00000000-0008-0000-0B00-00008E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83" name="Shape 8570">
                  <a:extLst>
                    <a:ext uri="{FF2B5EF4-FFF2-40B4-BE49-F238E27FC236}">
                      <a16:creationId xmlns:a16="http://schemas.microsoft.com/office/drawing/2014/main" id="{00000000-0008-0000-0B00-00008F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84" name="Shape 8571">
                  <a:extLst>
                    <a:ext uri="{FF2B5EF4-FFF2-40B4-BE49-F238E27FC236}">
                      <a16:creationId xmlns:a16="http://schemas.microsoft.com/office/drawing/2014/main" id="{00000000-0008-0000-0B00-000090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85" name="Shape 8572">
                  <a:extLst>
                    <a:ext uri="{FF2B5EF4-FFF2-40B4-BE49-F238E27FC236}">
                      <a16:creationId xmlns:a16="http://schemas.microsoft.com/office/drawing/2014/main" id="{00000000-0008-0000-0B00-000091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86" name="Shape 8573">
                  <a:extLst>
                    <a:ext uri="{FF2B5EF4-FFF2-40B4-BE49-F238E27FC236}">
                      <a16:creationId xmlns:a16="http://schemas.microsoft.com/office/drawing/2014/main" id="{00000000-0008-0000-0B00-000092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387" name="Shape 2">
          <a:extLst>
            <a:ext uri="{FF2B5EF4-FFF2-40B4-BE49-F238E27FC236}">
              <a16:creationId xmlns:a16="http://schemas.microsoft.com/office/drawing/2014/main" id="{00000000-0008-0000-0B00-00009328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10388" name="Shape 8574">
            <a:extLst>
              <a:ext uri="{FF2B5EF4-FFF2-40B4-BE49-F238E27FC236}">
                <a16:creationId xmlns:a16="http://schemas.microsoft.com/office/drawing/2014/main" id="{00000000-0008-0000-0B00-0000942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389" name="Shape 6">
              <a:extLst>
                <a:ext uri="{FF2B5EF4-FFF2-40B4-BE49-F238E27FC236}">
                  <a16:creationId xmlns:a16="http://schemas.microsoft.com/office/drawing/2014/main" id="{00000000-0008-0000-0B00-000095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390" name="Shape 8575">
              <a:extLst>
                <a:ext uri="{FF2B5EF4-FFF2-40B4-BE49-F238E27FC236}">
                  <a16:creationId xmlns:a16="http://schemas.microsoft.com/office/drawing/2014/main" id="{00000000-0008-0000-0B00-0000962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391" name="Shape 8576">
                <a:extLst>
                  <a:ext uri="{FF2B5EF4-FFF2-40B4-BE49-F238E27FC236}">
                    <a16:creationId xmlns:a16="http://schemas.microsoft.com/office/drawing/2014/main" id="{00000000-0008-0000-0B00-000097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392" name="Shape 8577">
                <a:extLst>
                  <a:ext uri="{FF2B5EF4-FFF2-40B4-BE49-F238E27FC236}">
                    <a16:creationId xmlns:a16="http://schemas.microsoft.com/office/drawing/2014/main" id="{00000000-0008-0000-0B00-0000982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393" name="Shape 8578">
                  <a:extLst>
                    <a:ext uri="{FF2B5EF4-FFF2-40B4-BE49-F238E27FC236}">
                      <a16:creationId xmlns:a16="http://schemas.microsoft.com/office/drawing/2014/main" id="{00000000-0008-0000-0B00-000099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394" name="Shape 8579">
                  <a:extLst>
                    <a:ext uri="{FF2B5EF4-FFF2-40B4-BE49-F238E27FC236}">
                      <a16:creationId xmlns:a16="http://schemas.microsoft.com/office/drawing/2014/main" id="{00000000-0008-0000-0B00-00009A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95" name="Shape 8580">
                  <a:extLst>
                    <a:ext uri="{FF2B5EF4-FFF2-40B4-BE49-F238E27FC236}">
                      <a16:creationId xmlns:a16="http://schemas.microsoft.com/office/drawing/2014/main" id="{00000000-0008-0000-0B00-00009B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96" name="Shape 8581">
                  <a:extLst>
                    <a:ext uri="{FF2B5EF4-FFF2-40B4-BE49-F238E27FC236}">
                      <a16:creationId xmlns:a16="http://schemas.microsoft.com/office/drawing/2014/main" id="{00000000-0008-0000-0B00-00009C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97" name="Shape 8582">
                  <a:extLst>
                    <a:ext uri="{FF2B5EF4-FFF2-40B4-BE49-F238E27FC236}">
                      <a16:creationId xmlns:a16="http://schemas.microsoft.com/office/drawing/2014/main" id="{00000000-0008-0000-0B00-00009D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98" name="Shape 8583">
                  <a:extLst>
                    <a:ext uri="{FF2B5EF4-FFF2-40B4-BE49-F238E27FC236}">
                      <a16:creationId xmlns:a16="http://schemas.microsoft.com/office/drawing/2014/main" id="{00000000-0008-0000-0B00-00009E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99" name="Shape 8584">
                  <a:extLst>
                    <a:ext uri="{FF2B5EF4-FFF2-40B4-BE49-F238E27FC236}">
                      <a16:creationId xmlns:a16="http://schemas.microsoft.com/office/drawing/2014/main" id="{00000000-0008-0000-0B00-00009F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400" name="Shape 2">
          <a:extLst>
            <a:ext uri="{FF2B5EF4-FFF2-40B4-BE49-F238E27FC236}">
              <a16:creationId xmlns:a16="http://schemas.microsoft.com/office/drawing/2014/main" id="{00000000-0008-0000-0B00-0000A028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10401" name="Shape 8585">
            <a:extLst>
              <a:ext uri="{FF2B5EF4-FFF2-40B4-BE49-F238E27FC236}">
                <a16:creationId xmlns:a16="http://schemas.microsoft.com/office/drawing/2014/main" id="{00000000-0008-0000-0B00-0000A12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402" name="Shape 6">
              <a:extLst>
                <a:ext uri="{FF2B5EF4-FFF2-40B4-BE49-F238E27FC236}">
                  <a16:creationId xmlns:a16="http://schemas.microsoft.com/office/drawing/2014/main" id="{00000000-0008-0000-0B00-0000A2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403" name="Shape 8586">
              <a:extLst>
                <a:ext uri="{FF2B5EF4-FFF2-40B4-BE49-F238E27FC236}">
                  <a16:creationId xmlns:a16="http://schemas.microsoft.com/office/drawing/2014/main" id="{00000000-0008-0000-0B00-0000A32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404" name="Shape 8587">
                <a:extLst>
                  <a:ext uri="{FF2B5EF4-FFF2-40B4-BE49-F238E27FC236}">
                    <a16:creationId xmlns:a16="http://schemas.microsoft.com/office/drawing/2014/main" id="{00000000-0008-0000-0B00-0000A4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405" name="Shape 8588">
                <a:extLst>
                  <a:ext uri="{FF2B5EF4-FFF2-40B4-BE49-F238E27FC236}">
                    <a16:creationId xmlns:a16="http://schemas.microsoft.com/office/drawing/2014/main" id="{00000000-0008-0000-0B00-0000A52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406" name="Shape 8589">
                  <a:extLst>
                    <a:ext uri="{FF2B5EF4-FFF2-40B4-BE49-F238E27FC236}">
                      <a16:creationId xmlns:a16="http://schemas.microsoft.com/office/drawing/2014/main" id="{00000000-0008-0000-0B00-0000A6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407" name="Shape 8590">
                  <a:extLst>
                    <a:ext uri="{FF2B5EF4-FFF2-40B4-BE49-F238E27FC236}">
                      <a16:creationId xmlns:a16="http://schemas.microsoft.com/office/drawing/2014/main" id="{00000000-0008-0000-0B00-0000A7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408" name="Shape 8591">
                  <a:extLst>
                    <a:ext uri="{FF2B5EF4-FFF2-40B4-BE49-F238E27FC236}">
                      <a16:creationId xmlns:a16="http://schemas.microsoft.com/office/drawing/2014/main" id="{00000000-0008-0000-0B00-0000A8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409" name="Shape 8592">
                  <a:extLst>
                    <a:ext uri="{FF2B5EF4-FFF2-40B4-BE49-F238E27FC236}">
                      <a16:creationId xmlns:a16="http://schemas.microsoft.com/office/drawing/2014/main" id="{00000000-0008-0000-0B00-0000A9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410" name="Shape 8593">
                  <a:extLst>
                    <a:ext uri="{FF2B5EF4-FFF2-40B4-BE49-F238E27FC236}">
                      <a16:creationId xmlns:a16="http://schemas.microsoft.com/office/drawing/2014/main" id="{00000000-0008-0000-0B00-0000AA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411" name="Shape 8594">
                  <a:extLst>
                    <a:ext uri="{FF2B5EF4-FFF2-40B4-BE49-F238E27FC236}">
                      <a16:creationId xmlns:a16="http://schemas.microsoft.com/office/drawing/2014/main" id="{00000000-0008-0000-0B00-0000AB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412" name="Shape 8595">
                  <a:extLst>
                    <a:ext uri="{FF2B5EF4-FFF2-40B4-BE49-F238E27FC236}">
                      <a16:creationId xmlns:a16="http://schemas.microsoft.com/office/drawing/2014/main" id="{00000000-0008-0000-0B00-0000AC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413" name="Shape 2">
          <a:extLst>
            <a:ext uri="{FF2B5EF4-FFF2-40B4-BE49-F238E27FC236}">
              <a16:creationId xmlns:a16="http://schemas.microsoft.com/office/drawing/2014/main" id="{00000000-0008-0000-0B00-0000AD28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10414" name="Shape 8596">
            <a:extLst>
              <a:ext uri="{FF2B5EF4-FFF2-40B4-BE49-F238E27FC236}">
                <a16:creationId xmlns:a16="http://schemas.microsoft.com/office/drawing/2014/main" id="{00000000-0008-0000-0B00-0000AE2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415" name="Shape 6">
              <a:extLst>
                <a:ext uri="{FF2B5EF4-FFF2-40B4-BE49-F238E27FC236}">
                  <a16:creationId xmlns:a16="http://schemas.microsoft.com/office/drawing/2014/main" id="{00000000-0008-0000-0B00-0000AF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416" name="Shape 8597">
              <a:extLst>
                <a:ext uri="{FF2B5EF4-FFF2-40B4-BE49-F238E27FC236}">
                  <a16:creationId xmlns:a16="http://schemas.microsoft.com/office/drawing/2014/main" id="{00000000-0008-0000-0B00-0000B02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417" name="Shape 8598">
                <a:extLst>
                  <a:ext uri="{FF2B5EF4-FFF2-40B4-BE49-F238E27FC236}">
                    <a16:creationId xmlns:a16="http://schemas.microsoft.com/office/drawing/2014/main" id="{00000000-0008-0000-0B00-0000B1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418" name="Shape 8599">
                <a:extLst>
                  <a:ext uri="{FF2B5EF4-FFF2-40B4-BE49-F238E27FC236}">
                    <a16:creationId xmlns:a16="http://schemas.microsoft.com/office/drawing/2014/main" id="{00000000-0008-0000-0B00-0000B22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419" name="Shape 8600">
                  <a:extLst>
                    <a:ext uri="{FF2B5EF4-FFF2-40B4-BE49-F238E27FC236}">
                      <a16:creationId xmlns:a16="http://schemas.microsoft.com/office/drawing/2014/main" id="{00000000-0008-0000-0B00-0000B3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420" name="Shape 8601">
                  <a:extLst>
                    <a:ext uri="{FF2B5EF4-FFF2-40B4-BE49-F238E27FC236}">
                      <a16:creationId xmlns:a16="http://schemas.microsoft.com/office/drawing/2014/main" id="{00000000-0008-0000-0B00-0000B4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421" name="Shape 8602">
                  <a:extLst>
                    <a:ext uri="{FF2B5EF4-FFF2-40B4-BE49-F238E27FC236}">
                      <a16:creationId xmlns:a16="http://schemas.microsoft.com/office/drawing/2014/main" id="{00000000-0008-0000-0B00-0000B5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422" name="Shape 8603">
                  <a:extLst>
                    <a:ext uri="{FF2B5EF4-FFF2-40B4-BE49-F238E27FC236}">
                      <a16:creationId xmlns:a16="http://schemas.microsoft.com/office/drawing/2014/main" id="{00000000-0008-0000-0B00-0000B6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423" name="Shape 8604">
                  <a:extLst>
                    <a:ext uri="{FF2B5EF4-FFF2-40B4-BE49-F238E27FC236}">
                      <a16:creationId xmlns:a16="http://schemas.microsoft.com/office/drawing/2014/main" id="{00000000-0008-0000-0B00-0000B7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424" name="Shape 8605">
                  <a:extLst>
                    <a:ext uri="{FF2B5EF4-FFF2-40B4-BE49-F238E27FC236}">
                      <a16:creationId xmlns:a16="http://schemas.microsoft.com/office/drawing/2014/main" id="{00000000-0008-0000-0B00-0000B8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425" name="Shape 8606">
                  <a:extLst>
                    <a:ext uri="{FF2B5EF4-FFF2-40B4-BE49-F238E27FC236}">
                      <a16:creationId xmlns:a16="http://schemas.microsoft.com/office/drawing/2014/main" id="{00000000-0008-0000-0B00-0000B9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4</xdr:col>
      <xdr:colOff>0</xdr:colOff>
      <xdr:row>108</xdr:row>
      <xdr:rowOff>28575</xdr:rowOff>
    </xdr:from>
    <xdr:ext cx="438150" cy="352425"/>
    <xdr:sp macro="" textlink="">
      <xdr:nvSpPr>
        <xdr:cNvPr id="10426" name="Shape 1996">
          <a:extLst>
            <a:ext uri="{FF2B5EF4-FFF2-40B4-BE49-F238E27FC236}">
              <a16:creationId xmlns:a16="http://schemas.microsoft.com/office/drawing/2014/main" id="{00000000-0008-0000-0B00-0000BA28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108</xdr:row>
      <xdr:rowOff>28575</xdr:rowOff>
    </xdr:from>
    <xdr:ext cx="438150" cy="352425"/>
    <xdr:sp macro="" textlink="">
      <xdr:nvSpPr>
        <xdr:cNvPr id="10427" name="Shape 1996">
          <a:extLst>
            <a:ext uri="{FF2B5EF4-FFF2-40B4-BE49-F238E27FC236}">
              <a16:creationId xmlns:a16="http://schemas.microsoft.com/office/drawing/2014/main" id="{00000000-0008-0000-0B00-0000BB28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108</xdr:row>
      <xdr:rowOff>28575</xdr:rowOff>
    </xdr:from>
    <xdr:ext cx="438150" cy="352425"/>
    <xdr:sp macro="" textlink="">
      <xdr:nvSpPr>
        <xdr:cNvPr id="10428" name="Shape 1997">
          <a:extLst>
            <a:ext uri="{FF2B5EF4-FFF2-40B4-BE49-F238E27FC236}">
              <a16:creationId xmlns:a16="http://schemas.microsoft.com/office/drawing/2014/main" id="{00000000-0008-0000-0B00-0000BC28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108</xdr:row>
      <xdr:rowOff>28575</xdr:rowOff>
    </xdr:from>
    <xdr:ext cx="438150" cy="352425"/>
    <xdr:sp macro="" textlink="">
      <xdr:nvSpPr>
        <xdr:cNvPr id="10429" name="Shape 1997">
          <a:extLst>
            <a:ext uri="{FF2B5EF4-FFF2-40B4-BE49-F238E27FC236}">
              <a16:creationId xmlns:a16="http://schemas.microsoft.com/office/drawing/2014/main" id="{00000000-0008-0000-0B00-0000BD28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108</xdr:row>
      <xdr:rowOff>28575</xdr:rowOff>
    </xdr:from>
    <xdr:ext cx="438150" cy="352425"/>
    <xdr:sp macro="" textlink="">
      <xdr:nvSpPr>
        <xdr:cNvPr id="10430" name="Shape 3723">
          <a:extLst>
            <a:ext uri="{FF2B5EF4-FFF2-40B4-BE49-F238E27FC236}">
              <a16:creationId xmlns:a16="http://schemas.microsoft.com/office/drawing/2014/main" id="{00000000-0008-0000-0B00-0000BE28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108</xdr:row>
      <xdr:rowOff>28575</xdr:rowOff>
    </xdr:from>
    <xdr:ext cx="438150" cy="352425"/>
    <xdr:sp macro="" textlink="">
      <xdr:nvSpPr>
        <xdr:cNvPr id="10431" name="Shape 1997">
          <a:extLst>
            <a:ext uri="{FF2B5EF4-FFF2-40B4-BE49-F238E27FC236}">
              <a16:creationId xmlns:a16="http://schemas.microsoft.com/office/drawing/2014/main" id="{00000000-0008-0000-0B00-0000BF28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0</xdr:colOff>
      <xdr:row>91</xdr:row>
      <xdr:rowOff>28575</xdr:rowOff>
    </xdr:from>
    <xdr:ext cx="447675" cy="342900"/>
    <xdr:sp macro="" textlink="">
      <xdr:nvSpPr>
        <xdr:cNvPr id="10432" name="Shape 2858">
          <a:extLst>
            <a:ext uri="{FF2B5EF4-FFF2-40B4-BE49-F238E27FC236}">
              <a16:creationId xmlns:a16="http://schemas.microsoft.com/office/drawing/2014/main" id="{00000000-0008-0000-0B00-0000C0280000}"/>
            </a:ext>
          </a:extLst>
        </xdr:cNvPr>
        <xdr:cNvSpPr/>
      </xdr:nvSpPr>
      <xdr:spPr>
        <a:xfrm>
          <a:off x="5126925" y="3613313"/>
          <a:ext cx="438150" cy="33337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0</xdr:colOff>
      <xdr:row>108</xdr:row>
      <xdr:rowOff>28575</xdr:rowOff>
    </xdr:from>
    <xdr:ext cx="438150" cy="352425"/>
    <xdr:sp macro="" textlink="">
      <xdr:nvSpPr>
        <xdr:cNvPr id="10433" name="Shape 1997">
          <a:extLst>
            <a:ext uri="{FF2B5EF4-FFF2-40B4-BE49-F238E27FC236}">
              <a16:creationId xmlns:a16="http://schemas.microsoft.com/office/drawing/2014/main" id="{00000000-0008-0000-0B00-0000C128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91</xdr:row>
      <xdr:rowOff>28575</xdr:rowOff>
    </xdr:from>
    <xdr:ext cx="447675" cy="342900"/>
    <xdr:sp macro="" textlink="">
      <xdr:nvSpPr>
        <xdr:cNvPr id="10434" name="Shape 8607">
          <a:extLst>
            <a:ext uri="{FF2B5EF4-FFF2-40B4-BE49-F238E27FC236}">
              <a16:creationId xmlns:a16="http://schemas.microsoft.com/office/drawing/2014/main" id="{00000000-0008-0000-0B00-0000C2280000}"/>
            </a:ext>
          </a:extLst>
        </xdr:cNvPr>
        <xdr:cNvSpPr/>
      </xdr:nvSpPr>
      <xdr:spPr>
        <a:xfrm>
          <a:off x="5126925" y="3613313"/>
          <a:ext cx="438150" cy="33337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108</xdr:row>
      <xdr:rowOff>28575</xdr:rowOff>
    </xdr:from>
    <xdr:ext cx="438150" cy="352425"/>
    <xdr:sp macro="" textlink="">
      <xdr:nvSpPr>
        <xdr:cNvPr id="10435" name="Shape 1997">
          <a:extLst>
            <a:ext uri="{FF2B5EF4-FFF2-40B4-BE49-F238E27FC236}">
              <a16:creationId xmlns:a16="http://schemas.microsoft.com/office/drawing/2014/main" id="{00000000-0008-0000-0B00-0000C328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91</xdr:row>
      <xdr:rowOff>28575</xdr:rowOff>
    </xdr:from>
    <xdr:ext cx="447675" cy="342900"/>
    <xdr:sp macro="" textlink="">
      <xdr:nvSpPr>
        <xdr:cNvPr id="10436" name="Shape 2858">
          <a:extLst>
            <a:ext uri="{FF2B5EF4-FFF2-40B4-BE49-F238E27FC236}">
              <a16:creationId xmlns:a16="http://schemas.microsoft.com/office/drawing/2014/main" id="{00000000-0008-0000-0B00-0000C4280000}"/>
            </a:ext>
          </a:extLst>
        </xdr:cNvPr>
        <xdr:cNvSpPr/>
      </xdr:nvSpPr>
      <xdr:spPr>
        <a:xfrm>
          <a:off x="5126925" y="3613313"/>
          <a:ext cx="438150" cy="33337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108</xdr:row>
      <xdr:rowOff>28575</xdr:rowOff>
    </xdr:from>
    <xdr:ext cx="438150" cy="352425"/>
    <xdr:sp macro="" textlink="">
      <xdr:nvSpPr>
        <xdr:cNvPr id="10437" name="Shape 1997">
          <a:extLst>
            <a:ext uri="{FF2B5EF4-FFF2-40B4-BE49-F238E27FC236}">
              <a16:creationId xmlns:a16="http://schemas.microsoft.com/office/drawing/2014/main" id="{00000000-0008-0000-0B00-0000C528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91</xdr:row>
      <xdr:rowOff>28575</xdr:rowOff>
    </xdr:from>
    <xdr:ext cx="447675" cy="342900"/>
    <xdr:sp macro="" textlink="">
      <xdr:nvSpPr>
        <xdr:cNvPr id="10438" name="Shape 8607">
          <a:extLst>
            <a:ext uri="{FF2B5EF4-FFF2-40B4-BE49-F238E27FC236}">
              <a16:creationId xmlns:a16="http://schemas.microsoft.com/office/drawing/2014/main" id="{00000000-0008-0000-0B00-0000C6280000}"/>
            </a:ext>
          </a:extLst>
        </xdr:cNvPr>
        <xdr:cNvSpPr/>
      </xdr:nvSpPr>
      <xdr:spPr>
        <a:xfrm>
          <a:off x="5126925" y="3613313"/>
          <a:ext cx="438150" cy="33337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108</xdr:row>
      <xdr:rowOff>28575</xdr:rowOff>
    </xdr:from>
    <xdr:ext cx="438150" cy="352425"/>
    <xdr:sp macro="" textlink="">
      <xdr:nvSpPr>
        <xdr:cNvPr id="10439" name="Shape 1997">
          <a:extLst>
            <a:ext uri="{FF2B5EF4-FFF2-40B4-BE49-F238E27FC236}">
              <a16:creationId xmlns:a16="http://schemas.microsoft.com/office/drawing/2014/main" id="{00000000-0008-0000-0B00-0000C728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108</xdr:row>
      <xdr:rowOff>28575</xdr:rowOff>
    </xdr:from>
    <xdr:ext cx="438150" cy="352425"/>
    <xdr:sp macro="" textlink="">
      <xdr:nvSpPr>
        <xdr:cNvPr id="10440" name="Shape 1997">
          <a:extLst>
            <a:ext uri="{FF2B5EF4-FFF2-40B4-BE49-F238E27FC236}">
              <a16:creationId xmlns:a16="http://schemas.microsoft.com/office/drawing/2014/main" id="{00000000-0008-0000-0B00-0000C828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108</xdr:row>
      <xdr:rowOff>28575</xdr:rowOff>
    </xdr:from>
    <xdr:ext cx="438150" cy="352425"/>
    <xdr:sp macro="" textlink="">
      <xdr:nvSpPr>
        <xdr:cNvPr id="10441" name="Shape 1997">
          <a:extLst>
            <a:ext uri="{FF2B5EF4-FFF2-40B4-BE49-F238E27FC236}">
              <a16:creationId xmlns:a16="http://schemas.microsoft.com/office/drawing/2014/main" id="{00000000-0008-0000-0B00-0000C928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108</xdr:row>
      <xdr:rowOff>28575</xdr:rowOff>
    </xdr:from>
    <xdr:ext cx="438150" cy="352425"/>
    <xdr:sp macro="" textlink="">
      <xdr:nvSpPr>
        <xdr:cNvPr id="10442" name="Shape 1997">
          <a:extLst>
            <a:ext uri="{FF2B5EF4-FFF2-40B4-BE49-F238E27FC236}">
              <a16:creationId xmlns:a16="http://schemas.microsoft.com/office/drawing/2014/main" id="{00000000-0008-0000-0B00-0000CA28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29</xdr:col>
      <xdr:colOff>495300</xdr:colOff>
      <xdr:row>91</xdr:row>
      <xdr:rowOff>38100</xdr:rowOff>
    </xdr:from>
    <xdr:ext cx="447675" cy="342900"/>
    <xdr:sp macro="" textlink="">
      <xdr:nvSpPr>
        <xdr:cNvPr id="10443" name="Shape 8607">
          <a:extLst>
            <a:ext uri="{FF2B5EF4-FFF2-40B4-BE49-F238E27FC236}">
              <a16:creationId xmlns:a16="http://schemas.microsoft.com/office/drawing/2014/main" id="{00000000-0008-0000-0B00-0000CB280000}"/>
            </a:ext>
          </a:extLst>
        </xdr:cNvPr>
        <xdr:cNvSpPr/>
      </xdr:nvSpPr>
      <xdr:spPr>
        <a:xfrm>
          <a:off x="5126925" y="3613313"/>
          <a:ext cx="438150" cy="33337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108</xdr:row>
      <xdr:rowOff>28575</xdr:rowOff>
    </xdr:from>
    <xdr:ext cx="438150" cy="352425"/>
    <xdr:sp macro="" textlink="">
      <xdr:nvSpPr>
        <xdr:cNvPr id="10444" name="Shape 1997">
          <a:extLst>
            <a:ext uri="{FF2B5EF4-FFF2-40B4-BE49-F238E27FC236}">
              <a16:creationId xmlns:a16="http://schemas.microsoft.com/office/drawing/2014/main" id="{00000000-0008-0000-0B00-0000CC28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108</xdr:row>
      <xdr:rowOff>28575</xdr:rowOff>
    </xdr:from>
    <xdr:ext cx="438150" cy="352425"/>
    <xdr:sp macro="" textlink="">
      <xdr:nvSpPr>
        <xdr:cNvPr id="10445" name="Shape 1997">
          <a:extLst>
            <a:ext uri="{FF2B5EF4-FFF2-40B4-BE49-F238E27FC236}">
              <a16:creationId xmlns:a16="http://schemas.microsoft.com/office/drawing/2014/main" id="{00000000-0008-0000-0B00-0000CD28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108</xdr:row>
      <xdr:rowOff>28575</xdr:rowOff>
    </xdr:from>
    <xdr:ext cx="438150" cy="352425"/>
    <xdr:sp macro="" textlink="">
      <xdr:nvSpPr>
        <xdr:cNvPr id="10446" name="Shape 1997">
          <a:extLst>
            <a:ext uri="{FF2B5EF4-FFF2-40B4-BE49-F238E27FC236}">
              <a16:creationId xmlns:a16="http://schemas.microsoft.com/office/drawing/2014/main" id="{00000000-0008-0000-0B00-0000CE28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108</xdr:row>
      <xdr:rowOff>28575</xdr:rowOff>
    </xdr:from>
    <xdr:ext cx="438150" cy="352425"/>
    <xdr:sp macro="" textlink="">
      <xdr:nvSpPr>
        <xdr:cNvPr id="10447" name="Shape 1997">
          <a:extLst>
            <a:ext uri="{FF2B5EF4-FFF2-40B4-BE49-F238E27FC236}">
              <a16:creationId xmlns:a16="http://schemas.microsoft.com/office/drawing/2014/main" id="{00000000-0008-0000-0B00-0000CF28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0</xdr:colOff>
      <xdr:row>108</xdr:row>
      <xdr:rowOff>28575</xdr:rowOff>
    </xdr:from>
    <xdr:ext cx="438150" cy="352425"/>
    <xdr:sp macro="" textlink="">
      <xdr:nvSpPr>
        <xdr:cNvPr id="10448" name="Shape 1997">
          <a:extLst>
            <a:ext uri="{FF2B5EF4-FFF2-40B4-BE49-F238E27FC236}">
              <a16:creationId xmlns:a16="http://schemas.microsoft.com/office/drawing/2014/main" id="{00000000-0008-0000-0B00-0000D028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108</xdr:row>
      <xdr:rowOff>28575</xdr:rowOff>
    </xdr:from>
    <xdr:ext cx="438150" cy="352425"/>
    <xdr:sp macro="" textlink="">
      <xdr:nvSpPr>
        <xdr:cNvPr id="10449" name="Shape 3723">
          <a:extLst>
            <a:ext uri="{FF2B5EF4-FFF2-40B4-BE49-F238E27FC236}">
              <a16:creationId xmlns:a16="http://schemas.microsoft.com/office/drawing/2014/main" id="{00000000-0008-0000-0B00-0000D128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108</xdr:row>
      <xdr:rowOff>28575</xdr:rowOff>
    </xdr:from>
    <xdr:ext cx="438150" cy="352425"/>
    <xdr:sp macro="" textlink="">
      <xdr:nvSpPr>
        <xdr:cNvPr id="10450" name="Shape 1997">
          <a:extLst>
            <a:ext uri="{FF2B5EF4-FFF2-40B4-BE49-F238E27FC236}">
              <a16:creationId xmlns:a16="http://schemas.microsoft.com/office/drawing/2014/main" id="{00000000-0008-0000-0B00-0000D228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108</xdr:row>
      <xdr:rowOff>28575</xdr:rowOff>
    </xdr:from>
    <xdr:ext cx="438150" cy="352425"/>
    <xdr:sp macro="" textlink="">
      <xdr:nvSpPr>
        <xdr:cNvPr id="10451" name="Shape 1997">
          <a:extLst>
            <a:ext uri="{FF2B5EF4-FFF2-40B4-BE49-F238E27FC236}">
              <a16:creationId xmlns:a16="http://schemas.microsoft.com/office/drawing/2014/main" id="{00000000-0008-0000-0B00-0000D328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108</xdr:row>
      <xdr:rowOff>28575</xdr:rowOff>
    </xdr:from>
    <xdr:ext cx="438150" cy="352425"/>
    <xdr:sp macro="" textlink="">
      <xdr:nvSpPr>
        <xdr:cNvPr id="10452" name="Shape 1997">
          <a:extLst>
            <a:ext uri="{FF2B5EF4-FFF2-40B4-BE49-F238E27FC236}">
              <a16:creationId xmlns:a16="http://schemas.microsoft.com/office/drawing/2014/main" id="{00000000-0008-0000-0B00-0000D428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108</xdr:row>
      <xdr:rowOff>28575</xdr:rowOff>
    </xdr:from>
    <xdr:ext cx="438150" cy="352425"/>
    <xdr:sp macro="" textlink="">
      <xdr:nvSpPr>
        <xdr:cNvPr id="10453" name="Shape 1997">
          <a:extLst>
            <a:ext uri="{FF2B5EF4-FFF2-40B4-BE49-F238E27FC236}">
              <a16:creationId xmlns:a16="http://schemas.microsoft.com/office/drawing/2014/main" id="{00000000-0008-0000-0B00-0000D528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108</xdr:row>
      <xdr:rowOff>28575</xdr:rowOff>
    </xdr:from>
    <xdr:ext cx="438150" cy="352425"/>
    <xdr:sp macro="" textlink="">
      <xdr:nvSpPr>
        <xdr:cNvPr id="10454" name="Shape 1997">
          <a:extLst>
            <a:ext uri="{FF2B5EF4-FFF2-40B4-BE49-F238E27FC236}">
              <a16:creationId xmlns:a16="http://schemas.microsoft.com/office/drawing/2014/main" id="{00000000-0008-0000-0B00-0000D628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108</xdr:row>
      <xdr:rowOff>28575</xdr:rowOff>
    </xdr:from>
    <xdr:ext cx="438150" cy="352425"/>
    <xdr:sp macro="" textlink="">
      <xdr:nvSpPr>
        <xdr:cNvPr id="10455" name="Shape 1997">
          <a:extLst>
            <a:ext uri="{FF2B5EF4-FFF2-40B4-BE49-F238E27FC236}">
              <a16:creationId xmlns:a16="http://schemas.microsoft.com/office/drawing/2014/main" id="{00000000-0008-0000-0B00-0000D728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108</xdr:row>
      <xdr:rowOff>28575</xdr:rowOff>
    </xdr:from>
    <xdr:ext cx="438150" cy="352425"/>
    <xdr:sp macro="" textlink="">
      <xdr:nvSpPr>
        <xdr:cNvPr id="10456" name="Shape 1997">
          <a:extLst>
            <a:ext uri="{FF2B5EF4-FFF2-40B4-BE49-F238E27FC236}">
              <a16:creationId xmlns:a16="http://schemas.microsoft.com/office/drawing/2014/main" id="{00000000-0008-0000-0B00-0000D828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108</xdr:row>
      <xdr:rowOff>28575</xdr:rowOff>
    </xdr:from>
    <xdr:ext cx="438150" cy="352425"/>
    <xdr:sp macro="" textlink="">
      <xdr:nvSpPr>
        <xdr:cNvPr id="10457" name="Shape 1996">
          <a:extLst>
            <a:ext uri="{FF2B5EF4-FFF2-40B4-BE49-F238E27FC236}">
              <a16:creationId xmlns:a16="http://schemas.microsoft.com/office/drawing/2014/main" id="{00000000-0008-0000-0B00-0000D928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108</xdr:row>
      <xdr:rowOff>28575</xdr:rowOff>
    </xdr:from>
    <xdr:ext cx="438150" cy="352425"/>
    <xdr:sp macro="" textlink="">
      <xdr:nvSpPr>
        <xdr:cNvPr id="10458" name="Shape 1997">
          <a:extLst>
            <a:ext uri="{FF2B5EF4-FFF2-40B4-BE49-F238E27FC236}">
              <a16:creationId xmlns:a16="http://schemas.microsoft.com/office/drawing/2014/main" id="{00000000-0008-0000-0B00-0000DA28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108</xdr:row>
      <xdr:rowOff>28575</xdr:rowOff>
    </xdr:from>
    <xdr:ext cx="438150" cy="352425"/>
    <xdr:sp macro="" textlink="">
      <xdr:nvSpPr>
        <xdr:cNvPr id="10459" name="Shape 1997">
          <a:extLst>
            <a:ext uri="{FF2B5EF4-FFF2-40B4-BE49-F238E27FC236}">
              <a16:creationId xmlns:a16="http://schemas.microsoft.com/office/drawing/2014/main" id="{00000000-0008-0000-0B00-0000DB28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108</xdr:row>
      <xdr:rowOff>28575</xdr:rowOff>
    </xdr:from>
    <xdr:ext cx="438150" cy="352425"/>
    <xdr:sp macro="" textlink="">
      <xdr:nvSpPr>
        <xdr:cNvPr id="10460" name="Shape 1997">
          <a:extLst>
            <a:ext uri="{FF2B5EF4-FFF2-40B4-BE49-F238E27FC236}">
              <a16:creationId xmlns:a16="http://schemas.microsoft.com/office/drawing/2014/main" id="{00000000-0008-0000-0B00-0000DC28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108</xdr:row>
      <xdr:rowOff>28575</xdr:rowOff>
    </xdr:from>
    <xdr:ext cx="438150" cy="352425"/>
    <xdr:sp macro="" textlink="">
      <xdr:nvSpPr>
        <xdr:cNvPr id="10461" name="Shape 1997">
          <a:extLst>
            <a:ext uri="{FF2B5EF4-FFF2-40B4-BE49-F238E27FC236}">
              <a16:creationId xmlns:a16="http://schemas.microsoft.com/office/drawing/2014/main" id="{00000000-0008-0000-0B00-0000DD28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108</xdr:row>
      <xdr:rowOff>28575</xdr:rowOff>
    </xdr:from>
    <xdr:ext cx="438150" cy="352425"/>
    <xdr:sp macro="" textlink="">
      <xdr:nvSpPr>
        <xdr:cNvPr id="10462" name="Shape 1997">
          <a:extLst>
            <a:ext uri="{FF2B5EF4-FFF2-40B4-BE49-F238E27FC236}">
              <a16:creationId xmlns:a16="http://schemas.microsoft.com/office/drawing/2014/main" id="{00000000-0008-0000-0B00-0000DE28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35</xdr:col>
      <xdr:colOff>19050</xdr:colOff>
      <xdr:row>43</xdr:row>
      <xdr:rowOff>76200</xdr:rowOff>
    </xdr:from>
    <xdr:ext cx="381000" cy="400050"/>
    <xdr:sp macro="" textlink="">
      <xdr:nvSpPr>
        <xdr:cNvPr id="10463" name="Shape 8608">
          <a:extLst>
            <a:ext uri="{FF2B5EF4-FFF2-40B4-BE49-F238E27FC236}">
              <a16:creationId xmlns:a16="http://schemas.microsoft.com/office/drawing/2014/main" id="{00000000-0008-0000-0B00-0000DF280000}"/>
            </a:ext>
          </a:extLst>
        </xdr:cNvPr>
        <xdr:cNvSpPr/>
      </xdr:nvSpPr>
      <xdr:spPr>
        <a:xfrm rot="-4768922" flipH="1">
          <a:off x="5174550" y="3622838"/>
          <a:ext cx="342900" cy="314325"/>
        </a:xfrm>
        <a:prstGeom prst="lightningBol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41</xdr:col>
      <xdr:colOff>47625</xdr:colOff>
      <xdr:row>63</xdr:row>
      <xdr:rowOff>-28575</xdr:rowOff>
    </xdr:from>
    <xdr:ext cx="381000" cy="400050"/>
    <xdr:sp macro="" textlink="">
      <xdr:nvSpPr>
        <xdr:cNvPr id="10464" name="Shape 8608">
          <a:extLst>
            <a:ext uri="{FF2B5EF4-FFF2-40B4-BE49-F238E27FC236}">
              <a16:creationId xmlns:a16="http://schemas.microsoft.com/office/drawing/2014/main" id="{00000000-0008-0000-0B00-0000E0280000}"/>
            </a:ext>
          </a:extLst>
        </xdr:cNvPr>
        <xdr:cNvSpPr/>
      </xdr:nvSpPr>
      <xdr:spPr>
        <a:xfrm rot="-4768922" flipH="1">
          <a:off x="5174550" y="3622838"/>
          <a:ext cx="342900" cy="314325"/>
        </a:xfrm>
        <a:prstGeom prst="lightningBol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45</xdr:col>
      <xdr:colOff>19050</xdr:colOff>
      <xdr:row>63</xdr:row>
      <xdr:rowOff>-19050</xdr:rowOff>
    </xdr:from>
    <xdr:ext cx="381000" cy="400050"/>
    <xdr:sp macro="" textlink="">
      <xdr:nvSpPr>
        <xdr:cNvPr id="10465" name="Shape 8608">
          <a:extLst>
            <a:ext uri="{FF2B5EF4-FFF2-40B4-BE49-F238E27FC236}">
              <a16:creationId xmlns:a16="http://schemas.microsoft.com/office/drawing/2014/main" id="{00000000-0008-0000-0B00-0000E1280000}"/>
            </a:ext>
          </a:extLst>
        </xdr:cNvPr>
        <xdr:cNvSpPr/>
      </xdr:nvSpPr>
      <xdr:spPr>
        <a:xfrm rot="-4768922" flipH="1">
          <a:off x="5174550" y="3622838"/>
          <a:ext cx="342900" cy="314325"/>
        </a:xfrm>
        <a:prstGeom prst="lightningBol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29</xdr:col>
      <xdr:colOff>-38100</xdr:colOff>
      <xdr:row>53</xdr:row>
      <xdr:rowOff>28575</xdr:rowOff>
    </xdr:from>
    <xdr:ext cx="523875" cy="476250"/>
    <xdr:sp macro="" textlink="">
      <xdr:nvSpPr>
        <xdr:cNvPr id="10466" name="Shape 8609">
          <a:extLst>
            <a:ext uri="{FF2B5EF4-FFF2-40B4-BE49-F238E27FC236}">
              <a16:creationId xmlns:a16="http://schemas.microsoft.com/office/drawing/2014/main" id="{00000000-0008-0000-0B00-0000E2280000}"/>
            </a:ext>
          </a:extLst>
        </xdr:cNvPr>
        <xdr:cNvSpPr/>
      </xdr:nvSpPr>
      <xdr:spPr>
        <a:xfrm rot="-4768922" flipH="1">
          <a:off x="5150738" y="3551400"/>
          <a:ext cx="390525" cy="457200"/>
        </a:xfrm>
        <a:prstGeom prst="lightningBol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72</xdr:row>
      <xdr:rowOff>28575</xdr:rowOff>
    </xdr:from>
    <xdr:ext cx="381000" cy="400050"/>
    <xdr:sp macro="" textlink="">
      <xdr:nvSpPr>
        <xdr:cNvPr id="10467" name="Shape 8608">
          <a:extLst>
            <a:ext uri="{FF2B5EF4-FFF2-40B4-BE49-F238E27FC236}">
              <a16:creationId xmlns:a16="http://schemas.microsoft.com/office/drawing/2014/main" id="{00000000-0008-0000-0B00-0000E3280000}"/>
            </a:ext>
          </a:extLst>
        </xdr:cNvPr>
        <xdr:cNvSpPr/>
      </xdr:nvSpPr>
      <xdr:spPr>
        <a:xfrm rot="-4768922" flipH="1">
          <a:off x="5174550" y="3622838"/>
          <a:ext cx="342900" cy="314325"/>
        </a:xfrm>
        <a:prstGeom prst="lightningBol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45</xdr:col>
      <xdr:colOff>57150</xdr:colOff>
      <xdr:row>122</xdr:row>
      <xdr:rowOff>0</xdr:rowOff>
    </xdr:from>
    <xdr:ext cx="381000" cy="400050"/>
    <xdr:sp macro="" textlink="">
      <xdr:nvSpPr>
        <xdr:cNvPr id="10468" name="Shape 8608">
          <a:extLst>
            <a:ext uri="{FF2B5EF4-FFF2-40B4-BE49-F238E27FC236}">
              <a16:creationId xmlns:a16="http://schemas.microsoft.com/office/drawing/2014/main" id="{00000000-0008-0000-0B00-0000E4280000}"/>
            </a:ext>
          </a:extLst>
        </xdr:cNvPr>
        <xdr:cNvSpPr/>
      </xdr:nvSpPr>
      <xdr:spPr>
        <a:xfrm rot="-4768922" flipH="1">
          <a:off x="5174550" y="3622838"/>
          <a:ext cx="342900" cy="314325"/>
        </a:xfrm>
        <a:prstGeom prst="lightningBol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57150</xdr:colOff>
      <xdr:row>11</xdr:row>
      <xdr:rowOff>104775</xdr:rowOff>
    </xdr:from>
    <xdr:ext cx="514350" cy="447675"/>
    <xdr:sp macro="" textlink="">
      <xdr:nvSpPr>
        <xdr:cNvPr id="10469" name="Shape 8610">
          <a:extLst>
            <a:ext uri="{FF2B5EF4-FFF2-40B4-BE49-F238E27FC236}">
              <a16:creationId xmlns:a16="http://schemas.microsoft.com/office/drawing/2014/main" id="{00000000-0008-0000-0B00-0000E5280000}"/>
            </a:ext>
          </a:extLst>
        </xdr:cNvPr>
        <xdr:cNvSpPr/>
      </xdr:nvSpPr>
      <xdr:spPr>
        <a:xfrm>
          <a:off x="5101525" y="3568863"/>
          <a:ext cx="488950" cy="422275"/>
        </a:xfrm>
        <a:prstGeom prst="rect">
          <a:avLst/>
        </a:prstGeom>
        <a:noFill/>
        <a:ln w="28575" cap="flat" cmpd="sng">
          <a:solidFill>
            <a:srgbClr val="FF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25</xdr:col>
      <xdr:colOff>428625</xdr:colOff>
      <xdr:row>53</xdr:row>
      <xdr:rowOff>-9525</xdr:rowOff>
    </xdr:from>
    <xdr:ext cx="1600200" cy="2228850"/>
    <xdr:sp macro="" textlink="">
      <xdr:nvSpPr>
        <xdr:cNvPr id="10470" name="Shape 8611">
          <a:extLst>
            <a:ext uri="{FF2B5EF4-FFF2-40B4-BE49-F238E27FC236}">
              <a16:creationId xmlns:a16="http://schemas.microsoft.com/office/drawing/2014/main" id="{00000000-0008-0000-0B00-0000E6280000}"/>
            </a:ext>
          </a:extLst>
        </xdr:cNvPr>
        <xdr:cNvSpPr/>
      </xdr:nvSpPr>
      <xdr:spPr>
        <a:xfrm>
          <a:off x="4557012" y="2679863"/>
          <a:ext cx="1577976" cy="2200275"/>
        </a:xfrm>
        <a:prstGeom prst="rect">
          <a:avLst/>
        </a:prstGeom>
        <a:noFill/>
        <a:ln w="28575" cap="flat" cmpd="sng">
          <a:solidFill>
            <a:srgbClr val="FF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9</xdr:col>
      <xdr:colOff>409575</xdr:colOff>
      <xdr:row>71</xdr:row>
      <xdr:rowOff>123825</xdr:rowOff>
    </xdr:from>
    <xdr:ext cx="3571875" cy="2095500"/>
    <xdr:sp macro="" textlink="">
      <xdr:nvSpPr>
        <xdr:cNvPr id="10471" name="Shape 8612">
          <a:extLst>
            <a:ext uri="{FF2B5EF4-FFF2-40B4-BE49-F238E27FC236}">
              <a16:creationId xmlns:a16="http://schemas.microsoft.com/office/drawing/2014/main" id="{00000000-0008-0000-0B00-0000E7280000}"/>
            </a:ext>
          </a:extLst>
        </xdr:cNvPr>
        <xdr:cNvSpPr/>
      </xdr:nvSpPr>
      <xdr:spPr>
        <a:xfrm>
          <a:off x="3572763" y="2746538"/>
          <a:ext cx="3546475" cy="2066925"/>
        </a:xfrm>
        <a:prstGeom prst="rect">
          <a:avLst/>
        </a:prstGeom>
        <a:noFill/>
        <a:ln w="28575" cap="flat" cmpd="sng">
          <a:solidFill>
            <a:srgbClr val="FF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5</xdr:col>
      <xdr:colOff>466725</xdr:colOff>
      <xdr:row>53</xdr:row>
      <xdr:rowOff>-9525</xdr:rowOff>
    </xdr:from>
    <xdr:ext cx="571500" cy="1609725"/>
    <xdr:sp macro="" textlink="">
      <xdr:nvSpPr>
        <xdr:cNvPr id="10472" name="Shape 8613">
          <a:extLst>
            <a:ext uri="{FF2B5EF4-FFF2-40B4-BE49-F238E27FC236}">
              <a16:creationId xmlns:a16="http://schemas.microsoft.com/office/drawing/2014/main" id="{00000000-0008-0000-0B00-0000E8280000}"/>
            </a:ext>
          </a:extLst>
        </xdr:cNvPr>
        <xdr:cNvSpPr/>
      </xdr:nvSpPr>
      <xdr:spPr>
        <a:xfrm>
          <a:off x="5072950" y="2984663"/>
          <a:ext cx="546100" cy="15906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00B0F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15</xdr:col>
      <xdr:colOff>466725</xdr:colOff>
      <xdr:row>98</xdr:row>
      <xdr:rowOff>-9525</xdr:rowOff>
    </xdr:from>
    <xdr:ext cx="571500" cy="1600200"/>
    <xdr:sp macro="" textlink="">
      <xdr:nvSpPr>
        <xdr:cNvPr id="10473" name="Shape 8614">
          <a:extLst>
            <a:ext uri="{FF2B5EF4-FFF2-40B4-BE49-F238E27FC236}">
              <a16:creationId xmlns:a16="http://schemas.microsoft.com/office/drawing/2014/main" id="{00000000-0008-0000-0B00-0000E9280000}"/>
            </a:ext>
          </a:extLst>
        </xdr:cNvPr>
        <xdr:cNvSpPr/>
      </xdr:nvSpPr>
      <xdr:spPr>
        <a:xfrm>
          <a:off x="5072950" y="2989425"/>
          <a:ext cx="546100" cy="1581150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00B0F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28</xdr:col>
      <xdr:colOff>0</xdr:colOff>
      <xdr:row>124</xdr:row>
      <xdr:rowOff>28575</xdr:rowOff>
    </xdr:from>
    <xdr:ext cx="438150" cy="342900"/>
    <xdr:sp macro="" textlink="">
      <xdr:nvSpPr>
        <xdr:cNvPr id="10474" name="Shape 2861">
          <a:extLst>
            <a:ext uri="{FF2B5EF4-FFF2-40B4-BE49-F238E27FC236}">
              <a16:creationId xmlns:a16="http://schemas.microsoft.com/office/drawing/2014/main" id="{00000000-0008-0000-0B00-0000EA280000}"/>
            </a:ext>
          </a:extLst>
        </xdr:cNvPr>
        <xdr:cNvSpPr/>
      </xdr:nvSpPr>
      <xdr:spPr>
        <a:xfrm>
          <a:off x="5131688" y="3613313"/>
          <a:ext cx="428625" cy="33337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133</xdr:row>
      <xdr:rowOff>28575</xdr:rowOff>
    </xdr:from>
    <xdr:ext cx="438150" cy="342900"/>
    <xdr:sp macro="" textlink="">
      <xdr:nvSpPr>
        <xdr:cNvPr id="10475" name="Shape 2861">
          <a:extLst>
            <a:ext uri="{FF2B5EF4-FFF2-40B4-BE49-F238E27FC236}">
              <a16:creationId xmlns:a16="http://schemas.microsoft.com/office/drawing/2014/main" id="{00000000-0008-0000-0B00-0000EB280000}"/>
            </a:ext>
          </a:extLst>
        </xdr:cNvPr>
        <xdr:cNvSpPr/>
      </xdr:nvSpPr>
      <xdr:spPr>
        <a:xfrm>
          <a:off x="5131688" y="3613313"/>
          <a:ext cx="428625" cy="33337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19</xdr:col>
      <xdr:colOff>-38100</xdr:colOff>
      <xdr:row>11</xdr:row>
      <xdr:rowOff>-47625</xdr:rowOff>
    </xdr:from>
    <xdr:ext cx="523875" cy="476250"/>
    <xdr:sp macro="" textlink="">
      <xdr:nvSpPr>
        <xdr:cNvPr id="10476" name="Shape 8609">
          <a:extLst>
            <a:ext uri="{FF2B5EF4-FFF2-40B4-BE49-F238E27FC236}">
              <a16:creationId xmlns:a16="http://schemas.microsoft.com/office/drawing/2014/main" id="{00000000-0008-0000-0B00-0000EC280000}"/>
            </a:ext>
          </a:extLst>
        </xdr:cNvPr>
        <xdr:cNvSpPr/>
      </xdr:nvSpPr>
      <xdr:spPr>
        <a:xfrm rot="-4768922" flipH="1">
          <a:off x="5150738" y="3551400"/>
          <a:ext cx="390525" cy="457200"/>
        </a:xfrm>
        <a:prstGeom prst="lightningBol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17</xdr:col>
      <xdr:colOff>438150</xdr:colOff>
      <xdr:row>10</xdr:row>
      <xdr:rowOff>123825</xdr:rowOff>
    </xdr:from>
    <xdr:ext cx="3562350" cy="1666875"/>
    <xdr:sp macro="" textlink="">
      <xdr:nvSpPr>
        <xdr:cNvPr id="10477" name="Shape 8615">
          <a:extLst>
            <a:ext uri="{FF2B5EF4-FFF2-40B4-BE49-F238E27FC236}">
              <a16:creationId xmlns:a16="http://schemas.microsoft.com/office/drawing/2014/main" id="{00000000-0008-0000-0B00-0000ED280000}"/>
            </a:ext>
          </a:extLst>
        </xdr:cNvPr>
        <xdr:cNvSpPr/>
      </xdr:nvSpPr>
      <xdr:spPr>
        <a:xfrm>
          <a:off x="3577525" y="2960850"/>
          <a:ext cx="3536951" cy="163830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27</xdr:col>
      <xdr:colOff>-19050</xdr:colOff>
      <xdr:row>17</xdr:row>
      <xdr:rowOff>-19050</xdr:rowOff>
    </xdr:from>
    <xdr:ext cx="390525" cy="200025"/>
    <xdr:grpSp>
      <xdr:nvGrpSpPr>
        <xdr:cNvPr id="10478" name="Shape 2">
          <a:extLst>
            <a:ext uri="{FF2B5EF4-FFF2-40B4-BE49-F238E27FC236}">
              <a16:creationId xmlns:a16="http://schemas.microsoft.com/office/drawing/2014/main" id="{00000000-0008-0000-0B00-0000EE280000}"/>
            </a:ext>
          </a:extLst>
        </xdr:cNvPr>
        <xdr:cNvGrpSpPr/>
      </xdr:nvGrpSpPr>
      <xdr:grpSpPr>
        <a:xfrm>
          <a:off x="12201525" y="3724275"/>
          <a:ext cx="390525" cy="200025"/>
          <a:chOff x="5150738" y="3679988"/>
          <a:chExt cx="390525" cy="200025"/>
        </a:xfrm>
      </xdr:grpSpPr>
      <xdr:grpSp>
        <xdr:nvGrpSpPr>
          <xdr:cNvPr id="10479" name="Shape 8616">
            <a:extLst>
              <a:ext uri="{FF2B5EF4-FFF2-40B4-BE49-F238E27FC236}">
                <a16:creationId xmlns:a16="http://schemas.microsoft.com/office/drawing/2014/main" id="{00000000-0008-0000-0B00-0000EF28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0480" name="Shape 6">
              <a:extLst>
                <a:ext uri="{FF2B5EF4-FFF2-40B4-BE49-F238E27FC236}">
                  <a16:creationId xmlns:a16="http://schemas.microsoft.com/office/drawing/2014/main" id="{00000000-0008-0000-0B00-0000F028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481" name="Shape 8617">
              <a:extLst>
                <a:ext uri="{FF2B5EF4-FFF2-40B4-BE49-F238E27FC236}">
                  <a16:creationId xmlns:a16="http://schemas.microsoft.com/office/drawing/2014/main" id="{00000000-0008-0000-0B00-0000F128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0482" name="Shape 8618">
                <a:extLst>
                  <a:ext uri="{FF2B5EF4-FFF2-40B4-BE49-F238E27FC236}">
                    <a16:creationId xmlns:a16="http://schemas.microsoft.com/office/drawing/2014/main" id="{00000000-0008-0000-0B00-0000F228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483" name="Shape 8619">
                <a:extLst>
                  <a:ext uri="{FF2B5EF4-FFF2-40B4-BE49-F238E27FC236}">
                    <a16:creationId xmlns:a16="http://schemas.microsoft.com/office/drawing/2014/main" id="{00000000-0008-0000-0B00-0000F328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-19050</xdr:colOff>
      <xdr:row>17</xdr:row>
      <xdr:rowOff>-19050</xdr:rowOff>
    </xdr:from>
    <xdr:ext cx="390525" cy="200025"/>
    <xdr:grpSp>
      <xdr:nvGrpSpPr>
        <xdr:cNvPr id="10484" name="Shape 2">
          <a:extLst>
            <a:ext uri="{FF2B5EF4-FFF2-40B4-BE49-F238E27FC236}">
              <a16:creationId xmlns:a16="http://schemas.microsoft.com/office/drawing/2014/main" id="{00000000-0008-0000-0B00-0000F4280000}"/>
            </a:ext>
          </a:extLst>
        </xdr:cNvPr>
        <xdr:cNvGrpSpPr/>
      </xdr:nvGrpSpPr>
      <xdr:grpSpPr>
        <a:xfrm>
          <a:off x="13134975" y="3724275"/>
          <a:ext cx="390525" cy="200025"/>
          <a:chOff x="5150738" y="3679988"/>
          <a:chExt cx="390525" cy="200025"/>
        </a:xfrm>
      </xdr:grpSpPr>
      <xdr:grpSp>
        <xdr:nvGrpSpPr>
          <xdr:cNvPr id="10485" name="Shape 8620">
            <a:extLst>
              <a:ext uri="{FF2B5EF4-FFF2-40B4-BE49-F238E27FC236}">
                <a16:creationId xmlns:a16="http://schemas.microsoft.com/office/drawing/2014/main" id="{00000000-0008-0000-0B00-0000F528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0486" name="Shape 6">
              <a:extLst>
                <a:ext uri="{FF2B5EF4-FFF2-40B4-BE49-F238E27FC236}">
                  <a16:creationId xmlns:a16="http://schemas.microsoft.com/office/drawing/2014/main" id="{00000000-0008-0000-0B00-0000F628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487" name="Shape 8621">
              <a:extLst>
                <a:ext uri="{FF2B5EF4-FFF2-40B4-BE49-F238E27FC236}">
                  <a16:creationId xmlns:a16="http://schemas.microsoft.com/office/drawing/2014/main" id="{00000000-0008-0000-0B00-0000F728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0488" name="Shape 8622">
                <a:extLst>
                  <a:ext uri="{FF2B5EF4-FFF2-40B4-BE49-F238E27FC236}">
                    <a16:creationId xmlns:a16="http://schemas.microsoft.com/office/drawing/2014/main" id="{00000000-0008-0000-0B00-0000F828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489" name="Shape 8623">
                <a:extLst>
                  <a:ext uri="{FF2B5EF4-FFF2-40B4-BE49-F238E27FC236}">
                    <a16:creationId xmlns:a16="http://schemas.microsoft.com/office/drawing/2014/main" id="{00000000-0008-0000-0B00-0000F928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-19050</xdr:colOff>
      <xdr:row>17</xdr:row>
      <xdr:rowOff>-19050</xdr:rowOff>
    </xdr:from>
    <xdr:ext cx="390525" cy="200025"/>
    <xdr:grpSp>
      <xdr:nvGrpSpPr>
        <xdr:cNvPr id="10490" name="Shape 2">
          <a:extLst>
            <a:ext uri="{FF2B5EF4-FFF2-40B4-BE49-F238E27FC236}">
              <a16:creationId xmlns:a16="http://schemas.microsoft.com/office/drawing/2014/main" id="{00000000-0008-0000-0B00-0000FA280000}"/>
            </a:ext>
          </a:extLst>
        </xdr:cNvPr>
        <xdr:cNvGrpSpPr/>
      </xdr:nvGrpSpPr>
      <xdr:grpSpPr>
        <a:xfrm>
          <a:off x="14068425" y="3724275"/>
          <a:ext cx="390525" cy="200025"/>
          <a:chOff x="5150738" y="3679988"/>
          <a:chExt cx="390525" cy="200025"/>
        </a:xfrm>
      </xdr:grpSpPr>
      <xdr:grpSp>
        <xdr:nvGrpSpPr>
          <xdr:cNvPr id="10491" name="Shape 8624">
            <a:extLst>
              <a:ext uri="{FF2B5EF4-FFF2-40B4-BE49-F238E27FC236}">
                <a16:creationId xmlns:a16="http://schemas.microsoft.com/office/drawing/2014/main" id="{00000000-0008-0000-0B00-0000FB28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0492" name="Shape 6">
              <a:extLst>
                <a:ext uri="{FF2B5EF4-FFF2-40B4-BE49-F238E27FC236}">
                  <a16:creationId xmlns:a16="http://schemas.microsoft.com/office/drawing/2014/main" id="{00000000-0008-0000-0B00-0000FC28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493" name="Shape 8625">
              <a:extLst>
                <a:ext uri="{FF2B5EF4-FFF2-40B4-BE49-F238E27FC236}">
                  <a16:creationId xmlns:a16="http://schemas.microsoft.com/office/drawing/2014/main" id="{00000000-0008-0000-0B00-0000FD28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0494" name="Shape 8626">
                <a:extLst>
                  <a:ext uri="{FF2B5EF4-FFF2-40B4-BE49-F238E27FC236}">
                    <a16:creationId xmlns:a16="http://schemas.microsoft.com/office/drawing/2014/main" id="{00000000-0008-0000-0B00-0000FE28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495" name="Shape 8627">
                <a:extLst>
                  <a:ext uri="{FF2B5EF4-FFF2-40B4-BE49-F238E27FC236}">
                    <a16:creationId xmlns:a16="http://schemas.microsoft.com/office/drawing/2014/main" id="{00000000-0008-0000-0B00-0000FF28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6</xdr:col>
      <xdr:colOff>-9525</xdr:colOff>
      <xdr:row>11</xdr:row>
      <xdr:rowOff>19050</xdr:rowOff>
    </xdr:from>
    <xdr:ext cx="428625" cy="495300"/>
    <xdr:sp macro="" textlink="">
      <xdr:nvSpPr>
        <xdr:cNvPr id="10496" name="Shape 8628">
          <a:extLst>
            <a:ext uri="{FF2B5EF4-FFF2-40B4-BE49-F238E27FC236}">
              <a16:creationId xmlns:a16="http://schemas.microsoft.com/office/drawing/2014/main" id="{00000000-0008-0000-0B00-000000290000}"/>
            </a:ext>
          </a:extLst>
        </xdr:cNvPr>
        <xdr:cNvSpPr/>
      </xdr:nvSpPr>
      <xdr:spPr>
        <a:xfrm>
          <a:off x="5145975" y="3546638"/>
          <a:ext cx="400050" cy="466725"/>
        </a:xfrm>
        <a:prstGeom prst="rect">
          <a:avLst/>
        </a:prstGeom>
        <a:noFill/>
        <a:ln w="28575" cap="flat" cmpd="sng">
          <a:solidFill>
            <a:schemeClr val="dk2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 b="1"/>
        </a:p>
      </xdr:txBody>
    </xdr:sp>
    <xdr:clientData fLocksWithSheet="0"/>
  </xdr:oneCellAnchor>
  <xdr:oneCellAnchor>
    <xdr:from>
      <xdr:col>31</xdr:col>
      <xdr:colOff>428625</xdr:colOff>
      <xdr:row>88</xdr:row>
      <xdr:rowOff>161925</xdr:rowOff>
    </xdr:from>
    <xdr:ext cx="552450" cy="1571625"/>
    <xdr:sp macro="" textlink="">
      <xdr:nvSpPr>
        <xdr:cNvPr id="10497" name="Shape 8629">
          <a:extLst>
            <a:ext uri="{FF2B5EF4-FFF2-40B4-BE49-F238E27FC236}">
              <a16:creationId xmlns:a16="http://schemas.microsoft.com/office/drawing/2014/main" id="{00000000-0008-0000-0B00-000001290000}"/>
            </a:ext>
          </a:extLst>
        </xdr:cNvPr>
        <xdr:cNvSpPr/>
      </xdr:nvSpPr>
      <xdr:spPr>
        <a:xfrm>
          <a:off x="5079300" y="3003713"/>
          <a:ext cx="533401" cy="15525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00B0F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0</xdr:colOff>
      <xdr:row>45</xdr:row>
      <xdr:rowOff>28575</xdr:rowOff>
    </xdr:from>
    <xdr:ext cx="419100" cy="342900"/>
    <xdr:sp macro="" textlink="">
      <xdr:nvSpPr>
        <xdr:cNvPr id="10498" name="Shape 8630">
          <a:extLst>
            <a:ext uri="{FF2B5EF4-FFF2-40B4-BE49-F238E27FC236}">
              <a16:creationId xmlns:a16="http://schemas.microsoft.com/office/drawing/2014/main" id="{00000000-0008-0000-0B00-000002290000}"/>
            </a:ext>
          </a:extLst>
        </xdr:cNvPr>
        <xdr:cNvSpPr/>
      </xdr:nvSpPr>
      <xdr:spPr>
        <a:xfrm>
          <a:off x="5141213" y="3613313"/>
          <a:ext cx="409575" cy="33337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37</xdr:row>
      <xdr:rowOff>28575</xdr:rowOff>
    </xdr:from>
    <xdr:ext cx="419100" cy="342900"/>
    <xdr:sp macro="" textlink="">
      <xdr:nvSpPr>
        <xdr:cNvPr id="10499" name="Shape 8631">
          <a:extLst>
            <a:ext uri="{FF2B5EF4-FFF2-40B4-BE49-F238E27FC236}">
              <a16:creationId xmlns:a16="http://schemas.microsoft.com/office/drawing/2014/main" id="{00000000-0008-0000-0B00-000003290000}"/>
            </a:ext>
          </a:extLst>
        </xdr:cNvPr>
        <xdr:cNvSpPr/>
      </xdr:nvSpPr>
      <xdr:spPr>
        <a:xfrm>
          <a:off x="5141213" y="3613313"/>
          <a:ext cx="409575" cy="33337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65</xdr:row>
      <xdr:rowOff>28575</xdr:rowOff>
    </xdr:from>
    <xdr:ext cx="428625" cy="342900"/>
    <xdr:sp macro="" textlink="">
      <xdr:nvSpPr>
        <xdr:cNvPr id="10500" name="Shape 8632">
          <a:extLst>
            <a:ext uri="{FF2B5EF4-FFF2-40B4-BE49-F238E27FC236}">
              <a16:creationId xmlns:a16="http://schemas.microsoft.com/office/drawing/2014/main" id="{00000000-0008-0000-0B00-000004290000}"/>
            </a:ext>
          </a:extLst>
        </xdr:cNvPr>
        <xdr:cNvSpPr/>
      </xdr:nvSpPr>
      <xdr:spPr>
        <a:xfrm>
          <a:off x="5136450" y="3613313"/>
          <a:ext cx="419100" cy="33337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37</xdr:row>
      <xdr:rowOff>28575</xdr:rowOff>
    </xdr:from>
    <xdr:ext cx="419100" cy="342900"/>
    <xdr:sp macro="" textlink="">
      <xdr:nvSpPr>
        <xdr:cNvPr id="10501" name="Shape 8631">
          <a:extLst>
            <a:ext uri="{FF2B5EF4-FFF2-40B4-BE49-F238E27FC236}">
              <a16:creationId xmlns:a16="http://schemas.microsoft.com/office/drawing/2014/main" id="{00000000-0008-0000-0B00-000005290000}"/>
            </a:ext>
          </a:extLst>
        </xdr:cNvPr>
        <xdr:cNvSpPr/>
      </xdr:nvSpPr>
      <xdr:spPr>
        <a:xfrm>
          <a:off x="5141213" y="3613313"/>
          <a:ext cx="409575" cy="33337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45</xdr:row>
      <xdr:rowOff>28575</xdr:rowOff>
    </xdr:from>
    <xdr:ext cx="428625" cy="342900"/>
    <xdr:sp macro="" textlink="">
      <xdr:nvSpPr>
        <xdr:cNvPr id="10502" name="Shape 8633">
          <a:extLst>
            <a:ext uri="{FF2B5EF4-FFF2-40B4-BE49-F238E27FC236}">
              <a16:creationId xmlns:a16="http://schemas.microsoft.com/office/drawing/2014/main" id="{00000000-0008-0000-0B00-000006290000}"/>
            </a:ext>
          </a:extLst>
        </xdr:cNvPr>
        <xdr:cNvSpPr/>
      </xdr:nvSpPr>
      <xdr:spPr>
        <a:xfrm>
          <a:off x="5136450" y="3613313"/>
          <a:ext cx="419100" cy="33337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37</xdr:row>
      <xdr:rowOff>38100</xdr:rowOff>
    </xdr:from>
    <xdr:ext cx="428625" cy="352425"/>
    <xdr:sp macro="" textlink="">
      <xdr:nvSpPr>
        <xdr:cNvPr id="10503" name="Shape 553">
          <a:extLst>
            <a:ext uri="{FF2B5EF4-FFF2-40B4-BE49-F238E27FC236}">
              <a16:creationId xmlns:a16="http://schemas.microsoft.com/office/drawing/2014/main" id="{00000000-0008-0000-0B00-00000729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37</xdr:row>
      <xdr:rowOff>28575</xdr:rowOff>
    </xdr:from>
    <xdr:ext cx="419100" cy="342900"/>
    <xdr:sp macro="" textlink="">
      <xdr:nvSpPr>
        <xdr:cNvPr id="10504" name="Shape 8631">
          <a:extLst>
            <a:ext uri="{FF2B5EF4-FFF2-40B4-BE49-F238E27FC236}">
              <a16:creationId xmlns:a16="http://schemas.microsoft.com/office/drawing/2014/main" id="{00000000-0008-0000-0B00-000008290000}"/>
            </a:ext>
          </a:extLst>
        </xdr:cNvPr>
        <xdr:cNvSpPr/>
      </xdr:nvSpPr>
      <xdr:spPr>
        <a:xfrm>
          <a:off x="5141213" y="3613313"/>
          <a:ext cx="409575" cy="33337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65</xdr:row>
      <xdr:rowOff>38100</xdr:rowOff>
    </xdr:from>
    <xdr:ext cx="428625" cy="352425"/>
    <xdr:sp macro="" textlink="">
      <xdr:nvSpPr>
        <xdr:cNvPr id="10505" name="Shape 553">
          <a:extLst>
            <a:ext uri="{FF2B5EF4-FFF2-40B4-BE49-F238E27FC236}">
              <a16:creationId xmlns:a16="http://schemas.microsoft.com/office/drawing/2014/main" id="{00000000-0008-0000-0B00-00000929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45</xdr:row>
      <xdr:rowOff>38100</xdr:rowOff>
    </xdr:from>
    <xdr:ext cx="419100" cy="342900"/>
    <xdr:sp macro="" textlink="">
      <xdr:nvSpPr>
        <xdr:cNvPr id="10506" name="Shape 8631">
          <a:extLst>
            <a:ext uri="{FF2B5EF4-FFF2-40B4-BE49-F238E27FC236}">
              <a16:creationId xmlns:a16="http://schemas.microsoft.com/office/drawing/2014/main" id="{00000000-0008-0000-0B00-00000A290000}"/>
            </a:ext>
          </a:extLst>
        </xdr:cNvPr>
        <xdr:cNvSpPr/>
      </xdr:nvSpPr>
      <xdr:spPr>
        <a:xfrm>
          <a:off x="5141213" y="3613313"/>
          <a:ext cx="409575" cy="33337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65</xdr:row>
      <xdr:rowOff>38100</xdr:rowOff>
    </xdr:from>
    <xdr:ext cx="428625" cy="352425"/>
    <xdr:sp macro="" textlink="">
      <xdr:nvSpPr>
        <xdr:cNvPr id="10507" name="Shape 553">
          <a:extLst>
            <a:ext uri="{FF2B5EF4-FFF2-40B4-BE49-F238E27FC236}">
              <a16:creationId xmlns:a16="http://schemas.microsoft.com/office/drawing/2014/main" id="{00000000-0008-0000-0B00-00000B29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0</xdr:colOff>
      <xdr:row>45</xdr:row>
      <xdr:rowOff>28575</xdr:rowOff>
    </xdr:from>
    <xdr:ext cx="428625" cy="352425"/>
    <xdr:sp macro="" textlink="">
      <xdr:nvSpPr>
        <xdr:cNvPr id="10508" name="Shape 553">
          <a:extLst>
            <a:ext uri="{FF2B5EF4-FFF2-40B4-BE49-F238E27FC236}">
              <a16:creationId xmlns:a16="http://schemas.microsoft.com/office/drawing/2014/main" id="{00000000-0008-0000-0B00-00000C29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66675</xdr:colOff>
      <xdr:row>15</xdr:row>
      <xdr:rowOff>190500</xdr:rowOff>
    </xdr:from>
    <xdr:ext cx="466725" cy="409575"/>
    <xdr:sp macro="" textlink="">
      <xdr:nvSpPr>
        <xdr:cNvPr id="10509" name="Shape 8634">
          <a:extLst>
            <a:ext uri="{FF2B5EF4-FFF2-40B4-BE49-F238E27FC236}">
              <a16:creationId xmlns:a16="http://schemas.microsoft.com/office/drawing/2014/main" id="{00000000-0008-0000-0B00-00000D290000}"/>
            </a:ext>
          </a:extLst>
        </xdr:cNvPr>
        <xdr:cNvSpPr/>
      </xdr:nvSpPr>
      <xdr:spPr>
        <a:xfrm>
          <a:off x="5125338" y="3584738"/>
          <a:ext cx="441325" cy="3905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5</xdr:col>
      <xdr:colOff>247650</xdr:colOff>
      <xdr:row>16</xdr:row>
      <xdr:rowOff>85725</xdr:rowOff>
    </xdr:from>
    <xdr:ext cx="666750" cy="104775"/>
    <xdr:sp macro="" textlink="">
      <xdr:nvSpPr>
        <xdr:cNvPr id="10511" name="Shape 8636">
          <a:extLst>
            <a:ext uri="{FF2B5EF4-FFF2-40B4-BE49-F238E27FC236}">
              <a16:creationId xmlns:a16="http://schemas.microsoft.com/office/drawing/2014/main" id="{00000000-0008-0000-0B00-00000F290000}"/>
            </a:ext>
          </a:extLst>
        </xdr:cNvPr>
        <xdr:cNvSpPr/>
      </xdr:nvSpPr>
      <xdr:spPr>
        <a:xfrm>
          <a:off x="5017388" y="3732375"/>
          <a:ext cx="657225" cy="95250"/>
        </a:xfrm>
        <a:custGeom>
          <a:avLst/>
          <a:gdLst/>
          <a:ahLst/>
          <a:cxnLst/>
          <a:rect l="l" t="t" r="r" b="b"/>
          <a:pathLst>
            <a:path w="130" h="50" extrusionOk="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FF"/>
        </a:solidFill>
        <a:ln w="15875" cap="flat" cmpd="sng">
          <a:solidFill>
            <a:srgbClr val="FF0000"/>
          </a:solidFill>
          <a:prstDash val="dash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19050</xdr:colOff>
      <xdr:row>11</xdr:row>
      <xdr:rowOff>66675</xdr:rowOff>
    </xdr:from>
    <xdr:ext cx="428625" cy="495300"/>
    <xdr:sp macro="" textlink="">
      <xdr:nvSpPr>
        <xdr:cNvPr id="10512" name="Shape 8637">
          <a:extLst>
            <a:ext uri="{FF2B5EF4-FFF2-40B4-BE49-F238E27FC236}">
              <a16:creationId xmlns:a16="http://schemas.microsoft.com/office/drawing/2014/main" id="{00000000-0008-0000-0B00-000010290000}"/>
            </a:ext>
          </a:extLst>
        </xdr:cNvPr>
        <xdr:cNvSpPr/>
      </xdr:nvSpPr>
      <xdr:spPr>
        <a:xfrm>
          <a:off x="5145975" y="3546638"/>
          <a:ext cx="400050" cy="466725"/>
        </a:xfrm>
        <a:prstGeom prst="rect">
          <a:avLst/>
        </a:prstGeom>
        <a:noFill/>
        <a:ln w="28575" cap="flat" cmpd="sng">
          <a:solidFill>
            <a:schemeClr val="dk1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28</xdr:col>
      <xdr:colOff>0</xdr:colOff>
      <xdr:row>37</xdr:row>
      <xdr:rowOff>28575</xdr:rowOff>
    </xdr:from>
    <xdr:ext cx="428625" cy="352425"/>
    <xdr:sp macro="" textlink="">
      <xdr:nvSpPr>
        <xdr:cNvPr id="10513" name="Shape 553">
          <a:extLst>
            <a:ext uri="{FF2B5EF4-FFF2-40B4-BE49-F238E27FC236}">
              <a16:creationId xmlns:a16="http://schemas.microsoft.com/office/drawing/2014/main" id="{00000000-0008-0000-0B00-00001129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17</xdr:col>
      <xdr:colOff>476250</xdr:colOff>
      <xdr:row>98</xdr:row>
      <xdr:rowOff>-9525</xdr:rowOff>
    </xdr:from>
    <xdr:ext cx="561975" cy="1571625"/>
    <xdr:sp macro="" textlink="">
      <xdr:nvSpPr>
        <xdr:cNvPr id="10514" name="Shape 8638">
          <a:extLst>
            <a:ext uri="{FF2B5EF4-FFF2-40B4-BE49-F238E27FC236}">
              <a16:creationId xmlns:a16="http://schemas.microsoft.com/office/drawing/2014/main" id="{00000000-0008-0000-0B00-000012290000}"/>
            </a:ext>
          </a:extLst>
        </xdr:cNvPr>
        <xdr:cNvSpPr/>
      </xdr:nvSpPr>
      <xdr:spPr>
        <a:xfrm>
          <a:off x="5076125" y="3003713"/>
          <a:ext cx="539750" cy="15525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91</xdr:row>
      <xdr:rowOff>28575</xdr:rowOff>
    </xdr:from>
    <xdr:ext cx="447675" cy="352425"/>
    <xdr:sp macro="" textlink="">
      <xdr:nvSpPr>
        <xdr:cNvPr id="10515" name="Shape 8639">
          <a:extLst>
            <a:ext uri="{FF2B5EF4-FFF2-40B4-BE49-F238E27FC236}">
              <a16:creationId xmlns:a16="http://schemas.microsoft.com/office/drawing/2014/main" id="{00000000-0008-0000-0B00-000013290000}"/>
            </a:ext>
          </a:extLst>
        </xdr:cNvPr>
        <xdr:cNvSpPr/>
      </xdr:nvSpPr>
      <xdr:spPr>
        <a:xfrm>
          <a:off x="5126925" y="3608550"/>
          <a:ext cx="43815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0</xdr:colOff>
      <xdr:row>65</xdr:row>
      <xdr:rowOff>28575</xdr:rowOff>
    </xdr:from>
    <xdr:ext cx="428625" cy="352425"/>
    <xdr:sp macro="" textlink="">
      <xdr:nvSpPr>
        <xdr:cNvPr id="10516" name="Shape 553">
          <a:extLst>
            <a:ext uri="{FF2B5EF4-FFF2-40B4-BE49-F238E27FC236}">
              <a16:creationId xmlns:a16="http://schemas.microsoft.com/office/drawing/2014/main" id="{00000000-0008-0000-0B00-00001429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33</xdr:col>
      <xdr:colOff>457200</xdr:colOff>
      <xdr:row>88</xdr:row>
      <xdr:rowOff>161925</xdr:rowOff>
    </xdr:from>
    <xdr:ext cx="581025" cy="1581150"/>
    <xdr:sp macro="" textlink="">
      <xdr:nvSpPr>
        <xdr:cNvPr id="10517" name="Shape 8640">
          <a:extLst>
            <a:ext uri="{FF2B5EF4-FFF2-40B4-BE49-F238E27FC236}">
              <a16:creationId xmlns:a16="http://schemas.microsoft.com/office/drawing/2014/main" id="{00000000-0008-0000-0B00-000015290000}"/>
            </a:ext>
          </a:extLst>
        </xdr:cNvPr>
        <xdr:cNvSpPr/>
      </xdr:nvSpPr>
      <xdr:spPr>
        <a:xfrm>
          <a:off x="5065013" y="2998950"/>
          <a:ext cx="561975" cy="1562100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34</xdr:col>
      <xdr:colOff>0</xdr:colOff>
      <xdr:row>37</xdr:row>
      <xdr:rowOff>28575</xdr:rowOff>
    </xdr:from>
    <xdr:ext cx="419100" cy="342900"/>
    <xdr:sp macro="" textlink="">
      <xdr:nvSpPr>
        <xdr:cNvPr id="10518" name="Shape 8631">
          <a:extLst>
            <a:ext uri="{FF2B5EF4-FFF2-40B4-BE49-F238E27FC236}">
              <a16:creationId xmlns:a16="http://schemas.microsoft.com/office/drawing/2014/main" id="{00000000-0008-0000-0B00-000016290000}"/>
            </a:ext>
          </a:extLst>
        </xdr:cNvPr>
        <xdr:cNvSpPr/>
      </xdr:nvSpPr>
      <xdr:spPr>
        <a:xfrm>
          <a:off x="5141213" y="3613313"/>
          <a:ext cx="409575" cy="33337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45</xdr:row>
      <xdr:rowOff>38100</xdr:rowOff>
    </xdr:from>
    <xdr:ext cx="428625" cy="352425"/>
    <xdr:sp macro="" textlink="">
      <xdr:nvSpPr>
        <xdr:cNvPr id="10519" name="Shape 553">
          <a:extLst>
            <a:ext uri="{FF2B5EF4-FFF2-40B4-BE49-F238E27FC236}">
              <a16:creationId xmlns:a16="http://schemas.microsoft.com/office/drawing/2014/main" id="{00000000-0008-0000-0B00-00001729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91</xdr:row>
      <xdr:rowOff>28575</xdr:rowOff>
    </xdr:from>
    <xdr:ext cx="447675" cy="352425"/>
    <xdr:sp macro="" textlink="">
      <xdr:nvSpPr>
        <xdr:cNvPr id="10520" name="Shape 8639">
          <a:extLst>
            <a:ext uri="{FF2B5EF4-FFF2-40B4-BE49-F238E27FC236}">
              <a16:creationId xmlns:a16="http://schemas.microsoft.com/office/drawing/2014/main" id="{00000000-0008-0000-0B00-000018290000}"/>
            </a:ext>
          </a:extLst>
        </xdr:cNvPr>
        <xdr:cNvSpPr/>
      </xdr:nvSpPr>
      <xdr:spPr>
        <a:xfrm>
          <a:off x="5126925" y="3608550"/>
          <a:ext cx="43815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65</xdr:row>
      <xdr:rowOff>28575</xdr:rowOff>
    </xdr:from>
    <xdr:ext cx="438150" cy="352425"/>
    <xdr:sp macro="" textlink="">
      <xdr:nvSpPr>
        <xdr:cNvPr id="10521" name="Shape 1996">
          <a:extLst>
            <a:ext uri="{FF2B5EF4-FFF2-40B4-BE49-F238E27FC236}">
              <a16:creationId xmlns:a16="http://schemas.microsoft.com/office/drawing/2014/main" id="{00000000-0008-0000-0B00-00001929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37</xdr:row>
      <xdr:rowOff>28575</xdr:rowOff>
    </xdr:from>
    <xdr:ext cx="428625" cy="352425"/>
    <xdr:sp macro="" textlink="">
      <xdr:nvSpPr>
        <xdr:cNvPr id="10522" name="Shape 553">
          <a:extLst>
            <a:ext uri="{FF2B5EF4-FFF2-40B4-BE49-F238E27FC236}">
              <a16:creationId xmlns:a16="http://schemas.microsoft.com/office/drawing/2014/main" id="{00000000-0008-0000-0B00-00001A29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45</xdr:row>
      <xdr:rowOff>28575</xdr:rowOff>
    </xdr:from>
    <xdr:ext cx="419100" cy="342900"/>
    <xdr:sp macro="" textlink="">
      <xdr:nvSpPr>
        <xdr:cNvPr id="10523" name="Shape 8631">
          <a:extLst>
            <a:ext uri="{FF2B5EF4-FFF2-40B4-BE49-F238E27FC236}">
              <a16:creationId xmlns:a16="http://schemas.microsoft.com/office/drawing/2014/main" id="{00000000-0008-0000-0B00-00001B290000}"/>
            </a:ext>
          </a:extLst>
        </xdr:cNvPr>
        <xdr:cNvSpPr/>
      </xdr:nvSpPr>
      <xdr:spPr>
        <a:xfrm>
          <a:off x="5141213" y="3613313"/>
          <a:ext cx="409575" cy="33337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65</xdr:row>
      <xdr:rowOff>28575</xdr:rowOff>
    </xdr:from>
    <xdr:ext cx="438150" cy="352425"/>
    <xdr:sp macro="" textlink="">
      <xdr:nvSpPr>
        <xdr:cNvPr id="10524" name="Shape 1996">
          <a:extLst>
            <a:ext uri="{FF2B5EF4-FFF2-40B4-BE49-F238E27FC236}">
              <a16:creationId xmlns:a16="http://schemas.microsoft.com/office/drawing/2014/main" id="{00000000-0008-0000-0B00-00001C29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91</xdr:row>
      <xdr:rowOff>28575</xdr:rowOff>
    </xdr:from>
    <xdr:ext cx="447675" cy="352425"/>
    <xdr:sp macro="" textlink="">
      <xdr:nvSpPr>
        <xdr:cNvPr id="10525" name="Shape 8639">
          <a:extLst>
            <a:ext uri="{FF2B5EF4-FFF2-40B4-BE49-F238E27FC236}">
              <a16:creationId xmlns:a16="http://schemas.microsoft.com/office/drawing/2014/main" id="{00000000-0008-0000-0B00-00001D290000}"/>
            </a:ext>
          </a:extLst>
        </xdr:cNvPr>
        <xdr:cNvSpPr/>
      </xdr:nvSpPr>
      <xdr:spPr>
        <a:xfrm>
          <a:off x="5126925" y="3608550"/>
          <a:ext cx="43815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14</xdr:row>
      <xdr:rowOff>171450</xdr:rowOff>
    </xdr:from>
    <xdr:ext cx="419100" cy="276225"/>
    <xdr:grpSp>
      <xdr:nvGrpSpPr>
        <xdr:cNvPr id="10526" name="Shape 2">
          <a:extLst>
            <a:ext uri="{FF2B5EF4-FFF2-40B4-BE49-F238E27FC236}">
              <a16:creationId xmlns:a16="http://schemas.microsoft.com/office/drawing/2014/main" id="{00000000-0008-0000-0B00-00001E290000}"/>
            </a:ext>
          </a:extLst>
        </xdr:cNvPr>
        <xdr:cNvGrpSpPr/>
      </xdr:nvGrpSpPr>
      <xdr:grpSpPr>
        <a:xfrm>
          <a:off x="8067675" y="3228975"/>
          <a:ext cx="419100" cy="276225"/>
          <a:chOff x="5136450" y="3641888"/>
          <a:chExt cx="419100" cy="276225"/>
        </a:xfrm>
      </xdr:grpSpPr>
      <xdr:grpSp>
        <xdr:nvGrpSpPr>
          <xdr:cNvPr id="10527" name="Shape 8641">
            <a:extLst>
              <a:ext uri="{FF2B5EF4-FFF2-40B4-BE49-F238E27FC236}">
                <a16:creationId xmlns:a16="http://schemas.microsoft.com/office/drawing/2014/main" id="{00000000-0008-0000-0B00-00001F290000}"/>
              </a:ext>
            </a:extLst>
          </xdr:cNvPr>
          <xdr:cNvGrpSpPr/>
        </xdr:nvGrpSpPr>
        <xdr:grpSpPr>
          <a:xfrm>
            <a:off x="5136450" y="3641888"/>
            <a:ext cx="419100" cy="276225"/>
            <a:chOff x="5136450" y="3641888"/>
            <a:chExt cx="419100" cy="276225"/>
          </a:xfrm>
        </xdr:grpSpPr>
        <xdr:sp macro="" textlink="">
          <xdr:nvSpPr>
            <xdr:cNvPr id="10528" name="Shape 6">
              <a:extLst>
                <a:ext uri="{FF2B5EF4-FFF2-40B4-BE49-F238E27FC236}">
                  <a16:creationId xmlns:a16="http://schemas.microsoft.com/office/drawing/2014/main" id="{00000000-0008-0000-0B00-000020290000}"/>
                </a:ext>
              </a:extLst>
            </xdr:cNvPr>
            <xdr:cNvSpPr/>
          </xdr:nvSpPr>
          <xdr:spPr>
            <a:xfrm>
              <a:off x="5136450" y="3641888"/>
              <a:ext cx="419100" cy="2762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29" name="Shape 8642">
              <a:extLst>
                <a:ext uri="{FF2B5EF4-FFF2-40B4-BE49-F238E27FC236}">
                  <a16:creationId xmlns:a16="http://schemas.microsoft.com/office/drawing/2014/main" id="{00000000-0008-0000-0B00-000021290000}"/>
                </a:ext>
              </a:extLst>
            </xdr:cNvPr>
            <xdr:cNvGrpSpPr/>
          </xdr:nvGrpSpPr>
          <xdr:grpSpPr>
            <a:xfrm>
              <a:off x="5136450" y="3641888"/>
              <a:ext cx="419100" cy="276225"/>
              <a:chOff x="5136450" y="3646650"/>
              <a:chExt cx="419100" cy="266700"/>
            </a:xfrm>
          </xdr:grpSpPr>
          <xdr:sp macro="" textlink="">
            <xdr:nvSpPr>
              <xdr:cNvPr id="10530" name="Shape 8643">
                <a:extLst>
                  <a:ext uri="{FF2B5EF4-FFF2-40B4-BE49-F238E27FC236}">
                    <a16:creationId xmlns:a16="http://schemas.microsoft.com/office/drawing/2014/main" id="{00000000-0008-0000-0B00-000022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31" name="Shape 8644">
                <a:extLst>
                  <a:ext uri="{FF2B5EF4-FFF2-40B4-BE49-F238E27FC236}">
                    <a16:creationId xmlns:a16="http://schemas.microsoft.com/office/drawing/2014/main" id="{00000000-0008-0000-0B00-000023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18</xdr:col>
      <xdr:colOff>0</xdr:colOff>
      <xdr:row>15</xdr:row>
      <xdr:rowOff>0</xdr:rowOff>
    </xdr:from>
    <xdr:ext cx="419100" cy="238125"/>
    <xdr:grpSp>
      <xdr:nvGrpSpPr>
        <xdr:cNvPr id="10532" name="Shape 2">
          <a:extLst>
            <a:ext uri="{FF2B5EF4-FFF2-40B4-BE49-F238E27FC236}">
              <a16:creationId xmlns:a16="http://schemas.microsoft.com/office/drawing/2014/main" id="{00000000-0008-0000-0B00-000024290000}"/>
            </a:ext>
          </a:extLst>
        </xdr:cNvPr>
        <xdr:cNvGrpSpPr/>
      </xdr:nvGrpSpPr>
      <xdr:grpSpPr>
        <a:xfrm>
          <a:off x="8067675" y="3248025"/>
          <a:ext cx="419100" cy="238125"/>
          <a:chOff x="5136450" y="3660938"/>
          <a:chExt cx="419100" cy="238125"/>
        </a:xfrm>
      </xdr:grpSpPr>
      <xdr:grpSp>
        <xdr:nvGrpSpPr>
          <xdr:cNvPr id="10533" name="Shape 8645">
            <a:extLst>
              <a:ext uri="{FF2B5EF4-FFF2-40B4-BE49-F238E27FC236}">
                <a16:creationId xmlns:a16="http://schemas.microsoft.com/office/drawing/2014/main" id="{00000000-0008-0000-0B00-000025290000}"/>
              </a:ext>
            </a:extLst>
          </xdr:cNvPr>
          <xdr:cNvGrpSpPr/>
        </xdr:nvGrpSpPr>
        <xdr:grpSpPr>
          <a:xfrm>
            <a:off x="5136450" y="3660938"/>
            <a:ext cx="419100" cy="238125"/>
            <a:chOff x="5136450" y="3660938"/>
            <a:chExt cx="419100" cy="238125"/>
          </a:xfrm>
        </xdr:grpSpPr>
        <xdr:sp macro="" textlink="">
          <xdr:nvSpPr>
            <xdr:cNvPr id="10534" name="Shape 6">
              <a:extLst>
                <a:ext uri="{FF2B5EF4-FFF2-40B4-BE49-F238E27FC236}">
                  <a16:creationId xmlns:a16="http://schemas.microsoft.com/office/drawing/2014/main" id="{00000000-0008-0000-0B00-000026290000}"/>
                </a:ext>
              </a:extLst>
            </xdr:cNvPr>
            <xdr:cNvSpPr/>
          </xdr:nvSpPr>
          <xdr:spPr>
            <a:xfrm>
              <a:off x="5136450" y="3660938"/>
              <a:ext cx="419100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35" name="Shape 8646">
              <a:extLst>
                <a:ext uri="{FF2B5EF4-FFF2-40B4-BE49-F238E27FC236}">
                  <a16:creationId xmlns:a16="http://schemas.microsoft.com/office/drawing/2014/main" id="{00000000-0008-0000-0B00-000027290000}"/>
                </a:ext>
              </a:extLst>
            </xdr:cNvPr>
            <xdr:cNvGrpSpPr/>
          </xdr:nvGrpSpPr>
          <xdr:grpSpPr>
            <a:xfrm>
              <a:off x="5136450" y="3660938"/>
              <a:ext cx="419100" cy="238125"/>
              <a:chOff x="5136450" y="3660938"/>
              <a:chExt cx="419100" cy="238200"/>
            </a:xfrm>
          </xdr:grpSpPr>
          <xdr:sp macro="" textlink="">
            <xdr:nvSpPr>
              <xdr:cNvPr id="10536" name="Shape 8647">
                <a:extLst>
                  <a:ext uri="{FF2B5EF4-FFF2-40B4-BE49-F238E27FC236}">
                    <a16:creationId xmlns:a16="http://schemas.microsoft.com/office/drawing/2014/main" id="{00000000-0008-0000-0B00-000028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2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37" name="Shape 8648">
                <a:extLst>
                  <a:ext uri="{FF2B5EF4-FFF2-40B4-BE49-F238E27FC236}">
                    <a16:creationId xmlns:a16="http://schemas.microsoft.com/office/drawing/2014/main" id="{00000000-0008-0000-0B00-000029290000}"/>
                  </a:ext>
                </a:extLst>
              </xdr:cNvPr>
              <xdr:cNvCxnSpPr>
                <a:stCxn id="319" idx="4"/>
              </xdr:cNvCxnSpPr>
            </xdr:nvCxnSpPr>
            <xdr:spPr>
              <a:xfrm flipH="1">
                <a:off x="5136450" y="3660938"/>
                <a:ext cx="419100" cy="2382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20</xdr:col>
      <xdr:colOff>0</xdr:colOff>
      <xdr:row>15</xdr:row>
      <xdr:rowOff>0</xdr:rowOff>
    </xdr:from>
    <xdr:ext cx="419100" cy="266700"/>
    <xdr:grpSp>
      <xdr:nvGrpSpPr>
        <xdr:cNvPr id="10538" name="Shape 2">
          <a:extLst>
            <a:ext uri="{FF2B5EF4-FFF2-40B4-BE49-F238E27FC236}">
              <a16:creationId xmlns:a16="http://schemas.microsoft.com/office/drawing/2014/main" id="{00000000-0008-0000-0B00-00002A290000}"/>
            </a:ext>
          </a:extLst>
        </xdr:cNvPr>
        <xdr:cNvGrpSpPr/>
      </xdr:nvGrpSpPr>
      <xdr:grpSpPr>
        <a:xfrm>
          <a:off x="9001125" y="3248025"/>
          <a:ext cx="419100" cy="266700"/>
          <a:chOff x="5136450" y="3646650"/>
          <a:chExt cx="419100" cy="266700"/>
        </a:xfrm>
      </xdr:grpSpPr>
      <xdr:grpSp>
        <xdr:nvGrpSpPr>
          <xdr:cNvPr id="10539" name="Shape 8649">
            <a:extLst>
              <a:ext uri="{FF2B5EF4-FFF2-40B4-BE49-F238E27FC236}">
                <a16:creationId xmlns:a16="http://schemas.microsoft.com/office/drawing/2014/main" id="{00000000-0008-0000-0B00-00002B29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540" name="Shape 6">
              <a:extLst>
                <a:ext uri="{FF2B5EF4-FFF2-40B4-BE49-F238E27FC236}">
                  <a16:creationId xmlns:a16="http://schemas.microsoft.com/office/drawing/2014/main" id="{00000000-0008-0000-0B00-00002C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41" name="Shape 8650">
              <a:extLst>
                <a:ext uri="{FF2B5EF4-FFF2-40B4-BE49-F238E27FC236}">
                  <a16:creationId xmlns:a16="http://schemas.microsoft.com/office/drawing/2014/main" id="{00000000-0008-0000-0B00-00002D29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542" name="Shape 8651">
                <a:extLst>
                  <a:ext uri="{FF2B5EF4-FFF2-40B4-BE49-F238E27FC236}">
                    <a16:creationId xmlns:a16="http://schemas.microsoft.com/office/drawing/2014/main" id="{00000000-0008-0000-0B00-00002E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43" name="Shape 8652">
                <a:extLst>
                  <a:ext uri="{FF2B5EF4-FFF2-40B4-BE49-F238E27FC236}">
                    <a16:creationId xmlns:a16="http://schemas.microsoft.com/office/drawing/2014/main" id="{00000000-0008-0000-0B00-00002F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20</xdr:col>
      <xdr:colOff>0</xdr:colOff>
      <xdr:row>15</xdr:row>
      <xdr:rowOff>0</xdr:rowOff>
    </xdr:from>
    <xdr:ext cx="419100" cy="247650"/>
    <xdr:grpSp>
      <xdr:nvGrpSpPr>
        <xdr:cNvPr id="10544" name="Shape 2">
          <a:extLst>
            <a:ext uri="{FF2B5EF4-FFF2-40B4-BE49-F238E27FC236}">
              <a16:creationId xmlns:a16="http://schemas.microsoft.com/office/drawing/2014/main" id="{00000000-0008-0000-0B00-000030290000}"/>
            </a:ext>
          </a:extLst>
        </xdr:cNvPr>
        <xdr:cNvGrpSpPr/>
      </xdr:nvGrpSpPr>
      <xdr:grpSpPr>
        <a:xfrm>
          <a:off x="9001125" y="3248025"/>
          <a:ext cx="419100" cy="247650"/>
          <a:chOff x="5136450" y="3656175"/>
          <a:chExt cx="419100" cy="247650"/>
        </a:xfrm>
      </xdr:grpSpPr>
      <xdr:grpSp>
        <xdr:nvGrpSpPr>
          <xdr:cNvPr id="10545" name="Shape 8653">
            <a:extLst>
              <a:ext uri="{FF2B5EF4-FFF2-40B4-BE49-F238E27FC236}">
                <a16:creationId xmlns:a16="http://schemas.microsoft.com/office/drawing/2014/main" id="{00000000-0008-0000-0B00-00003129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546" name="Shape 6">
              <a:extLst>
                <a:ext uri="{FF2B5EF4-FFF2-40B4-BE49-F238E27FC236}">
                  <a16:creationId xmlns:a16="http://schemas.microsoft.com/office/drawing/2014/main" id="{00000000-0008-0000-0B00-000032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47" name="Shape 8654">
              <a:extLst>
                <a:ext uri="{FF2B5EF4-FFF2-40B4-BE49-F238E27FC236}">
                  <a16:creationId xmlns:a16="http://schemas.microsoft.com/office/drawing/2014/main" id="{00000000-0008-0000-0B00-00003329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548" name="Shape 8655">
                <a:extLst>
                  <a:ext uri="{FF2B5EF4-FFF2-40B4-BE49-F238E27FC236}">
                    <a16:creationId xmlns:a16="http://schemas.microsoft.com/office/drawing/2014/main" id="{00000000-0008-0000-0B00-000034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49" name="Shape 8656">
                <a:extLst>
                  <a:ext uri="{FF2B5EF4-FFF2-40B4-BE49-F238E27FC236}">
                    <a16:creationId xmlns:a16="http://schemas.microsoft.com/office/drawing/2014/main" id="{00000000-0008-0000-0B00-000035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24</xdr:col>
      <xdr:colOff>0</xdr:colOff>
      <xdr:row>15</xdr:row>
      <xdr:rowOff>0</xdr:rowOff>
    </xdr:from>
    <xdr:ext cx="419100" cy="266700"/>
    <xdr:grpSp>
      <xdr:nvGrpSpPr>
        <xdr:cNvPr id="10550" name="Shape 2">
          <a:extLst>
            <a:ext uri="{FF2B5EF4-FFF2-40B4-BE49-F238E27FC236}">
              <a16:creationId xmlns:a16="http://schemas.microsoft.com/office/drawing/2014/main" id="{00000000-0008-0000-0B00-000036290000}"/>
            </a:ext>
          </a:extLst>
        </xdr:cNvPr>
        <xdr:cNvGrpSpPr/>
      </xdr:nvGrpSpPr>
      <xdr:grpSpPr>
        <a:xfrm>
          <a:off x="10868025" y="3248025"/>
          <a:ext cx="419100" cy="266700"/>
          <a:chOff x="5136450" y="3646650"/>
          <a:chExt cx="419100" cy="266700"/>
        </a:xfrm>
      </xdr:grpSpPr>
      <xdr:grpSp>
        <xdr:nvGrpSpPr>
          <xdr:cNvPr id="10551" name="Shape 8657">
            <a:extLst>
              <a:ext uri="{FF2B5EF4-FFF2-40B4-BE49-F238E27FC236}">
                <a16:creationId xmlns:a16="http://schemas.microsoft.com/office/drawing/2014/main" id="{00000000-0008-0000-0B00-00003729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552" name="Shape 6">
              <a:extLst>
                <a:ext uri="{FF2B5EF4-FFF2-40B4-BE49-F238E27FC236}">
                  <a16:creationId xmlns:a16="http://schemas.microsoft.com/office/drawing/2014/main" id="{00000000-0008-0000-0B00-000038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53" name="Shape 8658">
              <a:extLst>
                <a:ext uri="{FF2B5EF4-FFF2-40B4-BE49-F238E27FC236}">
                  <a16:creationId xmlns:a16="http://schemas.microsoft.com/office/drawing/2014/main" id="{00000000-0008-0000-0B00-00003929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554" name="Shape 8659">
                <a:extLst>
                  <a:ext uri="{FF2B5EF4-FFF2-40B4-BE49-F238E27FC236}">
                    <a16:creationId xmlns:a16="http://schemas.microsoft.com/office/drawing/2014/main" id="{00000000-0008-0000-0B00-00003A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55" name="Shape 8660">
                <a:extLst>
                  <a:ext uri="{FF2B5EF4-FFF2-40B4-BE49-F238E27FC236}">
                    <a16:creationId xmlns:a16="http://schemas.microsoft.com/office/drawing/2014/main" id="{00000000-0008-0000-0B00-00003B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24</xdr:col>
      <xdr:colOff>0</xdr:colOff>
      <xdr:row>15</xdr:row>
      <xdr:rowOff>0</xdr:rowOff>
    </xdr:from>
    <xdr:ext cx="419100" cy="247650"/>
    <xdr:grpSp>
      <xdr:nvGrpSpPr>
        <xdr:cNvPr id="10556" name="Shape 2">
          <a:extLst>
            <a:ext uri="{FF2B5EF4-FFF2-40B4-BE49-F238E27FC236}">
              <a16:creationId xmlns:a16="http://schemas.microsoft.com/office/drawing/2014/main" id="{00000000-0008-0000-0B00-00003C290000}"/>
            </a:ext>
          </a:extLst>
        </xdr:cNvPr>
        <xdr:cNvGrpSpPr/>
      </xdr:nvGrpSpPr>
      <xdr:grpSpPr>
        <a:xfrm>
          <a:off x="10868025" y="3248025"/>
          <a:ext cx="419100" cy="247650"/>
          <a:chOff x="5136450" y="3656175"/>
          <a:chExt cx="419100" cy="247650"/>
        </a:xfrm>
      </xdr:grpSpPr>
      <xdr:grpSp>
        <xdr:nvGrpSpPr>
          <xdr:cNvPr id="10557" name="Shape 8661">
            <a:extLst>
              <a:ext uri="{FF2B5EF4-FFF2-40B4-BE49-F238E27FC236}">
                <a16:creationId xmlns:a16="http://schemas.microsoft.com/office/drawing/2014/main" id="{00000000-0008-0000-0B00-00003D29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558" name="Shape 6">
              <a:extLst>
                <a:ext uri="{FF2B5EF4-FFF2-40B4-BE49-F238E27FC236}">
                  <a16:creationId xmlns:a16="http://schemas.microsoft.com/office/drawing/2014/main" id="{00000000-0008-0000-0B00-00003E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59" name="Shape 8662">
              <a:extLst>
                <a:ext uri="{FF2B5EF4-FFF2-40B4-BE49-F238E27FC236}">
                  <a16:creationId xmlns:a16="http://schemas.microsoft.com/office/drawing/2014/main" id="{00000000-0008-0000-0B00-00003F29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560" name="Shape 8663">
                <a:extLst>
                  <a:ext uri="{FF2B5EF4-FFF2-40B4-BE49-F238E27FC236}">
                    <a16:creationId xmlns:a16="http://schemas.microsoft.com/office/drawing/2014/main" id="{00000000-0008-0000-0B00-000040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61" name="Shape 8664">
                <a:extLst>
                  <a:ext uri="{FF2B5EF4-FFF2-40B4-BE49-F238E27FC236}">
                    <a16:creationId xmlns:a16="http://schemas.microsoft.com/office/drawing/2014/main" id="{00000000-0008-0000-0B00-000041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32</xdr:col>
      <xdr:colOff>0</xdr:colOff>
      <xdr:row>15</xdr:row>
      <xdr:rowOff>0</xdr:rowOff>
    </xdr:from>
    <xdr:ext cx="419100" cy="266700"/>
    <xdr:grpSp>
      <xdr:nvGrpSpPr>
        <xdr:cNvPr id="10562" name="Shape 2">
          <a:extLst>
            <a:ext uri="{FF2B5EF4-FFF2-40B4-BE49-F238E27FC236}">
              <a16:creationId xmlns:a16="http://schemas.microsoft.com/office/drawing/2014/main" id="{00000000-0008-0000-0B00-000042290000}"/>
            </a:ext>
          </a:extLst>
        </xdr:cNvPr>
        <xdr:cNvGrpSpPr/>
      </xdr:nvGrpSpPr>
      <xdr:grpSpPr>
        <a:xfrm>
          <a:off x="14601825" y="3248025"/>
          <a:ext cx="419100" cy="266700"/>
          <a:chOff x="5136450" y="3646650"/>
          <a:chExt cx="419100" cy="266700"/>
        </a:xfrm>
      </xdr:grpSpPr>
      <xdr:grpSp>
        <xdr:nvGrpSpPr>
          <xdr:cNvPr id="10563" name="Shape 8665">
            <a:extLst>
              <a:ext uri="{FF2B5EF4-FFF2-40B4-BE49-F238E27FC236}">
                <a16:creationId xmlns:a16="http://schemas.microsoft.com/office/drawing/2014/main" id="{00000000-0008-0000-0B00-00004329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564" name="Shape 6">
              <a:extLst>
                <a:ext uri="{FF2B5EF4-FFF2-40B4-BE49-F238E27FC236}">
                  <a16:creationId xmlns:a16="http://schemas.microsoft.com/office/drawing/2014/main" id="{00000000-0008-0000-0B00-000044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65" name="Shape 8666">
              <a:extLst>
                <a:ext uri="{FF2B5EF4-FFF2-40B4-BE49-F238E27FC236}">
                  <a16:creationId xmlns:a16="http://schemas.microsoft.com/office/drawing/2014/main" id="{00000000-0008-0000-0B00-00004529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566" name="Shape 8667">
                <a:extLst>
                  <a:ext uri="{FF2B5EF4-FFF2-40B4-BE49-F238E27FC236}">
                    <a16:creationId xmlns:a16="http://schemas.microsoft.com/office/drawing/2014/main" id="{00000000-0008-0000-0B00-000046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67" name="Shape 8668">
                <a:extLst>
                  <a:ext uri="{FF2B5EF4-FFF2-40B4-BE49-F238E27FC236}">
                    <a16:creationId xmlns:a16="http://schemas.microsoft.com/office/drawing/2014/main" id="{00000000-0008-0000-0B00-000047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32</xdr:col>
      <xdr:colOff>0</xdr:colOff>
      <xdr:row>15</xdr:row>
      <xdr:rowOff>0</xdr:rowOff>
    </xdr:from>
    <xdr:ext cx="419100" cy="247650"/>
    <xdr:grpSp>
      <xdr:nvGrpSpPr>
        <xdr:cNvPr id="10568" name="Shape 2">
          <a:extLst>
            <a:ext uri="{FF2B5EF4-FFF2-40B4-BE49-F238E27FC236}">
              <a16:creationId xmlns:a16="http://schemas.microsoft.com/office/drawing/2014/main" id="{00000000-0008-0000-0B00-000048290000}"/>
            </a:ext>
          </a:extLst>
        </xdr:cNvPr>
        <xdr:cNvGrpSpPr/>
      </xdr:nvGrpSpPr>
      <xdr:grpSpPr>
        <a:xfrm>
          <a:off x="14601825" y="3248025"/>
          <a:ext cx="419100" cy="247650"/>
          <a:chOff x="5136450" y="3656175"/>
          <a:chExt cx="419100" cy="247650"/>
        </a:xfrm>
      </xdr:grpSpPr>
      <xdr:grpSp>
        <xdr:nvGrpSpPr>
          <xdr:cNvPr id="10569" name="Shape 8669">
            <a:extLst>
              <a:ext uri="{FF2B5EF4-FFF2-40B4-BE49-F238E27FC236}">
                <a16:creationId xmlns:a16="http://schemas.microsoft.com/office/drawing/2014/main" id="{00000000-0008-0000-0B00-00004929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570" name="Shape 6">
              <a:extLst>
                <a:ext uri="{FF2B5EF4-FFF2-40B4-BE49-F238E27FC236}">
                  <a16:creationId xmlns:a16="http://schemas.microsoft.com/office/drawing/2014/main" id="{00000000-0008-0000-0B00-00004A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71" name="Shape 8670">
              <a:extLst>
                <a:ext uri="{FF2B5EF4-FFF2-40B4-BE49-F238E27FC236}">
                  <a16:creationId xmlns:a16="http://schemas.microsoft.com/office/drawing/2014/main" id="{00000000-0008-0000-0B00-00004B29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572" name="Shape 8671">
                <a:extLst>
                  <a:ext uri="{FF2B5EF4-FFF2-40B4-BE49-F238E27FC236}">
                    <a16:creationId xmlns:a16="http://schemas.microsoft.com/office/drawing/2014/main" id="{00000000-0008-0000-0B00-00004C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73" name="Shape 8672">
                <a:extLst>
                  <a:ext uri="{FF2B5EF4-FFF2-40B4-BE49-F238E27FC236}">
                    <a16:creationId xmlns:a16="http://schemas.microsoft.com/office/drawing/2014/main" id="{00000000-0008-0000-0B00-00004D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</xdr:col>
      <xdr:colOff>0</xdr:colOff>
      <xdr:row>23</xdr:row>
      <xdr:rowOff>0</xdr:rowOff>
    </xdr:from>
    <xdr:ext cx="419100" cy="266700"/>
    <xdr:grpSp>
      <xdr:nvGrpSpPr>
        <xdr:cNvPr id="10574" name="Shape 2">
          <a:extLst>
            <a:ext uri="{FF2B5EF4-FFF2-40B4-BE49-F238E27FC236}">
              <a16:creationId xmlns:a16="http://schemas.microsoft.com/office/drawing/2014/main" id="{00000000-0008-0000-0B00-00004E290000}"/>
            </a:ext>
          </a:extLst>
        </xdr:cNvPr>
        <xdr:cNvGrpSpPr/>
      </xdr:nvGrpSpPr>
      <xdr:grpSpPr>
        <a:xfrm>
          <a:off x="600075" y="5000625"/>
          <a:ext cx="419100" cy="266700"/>
          <a:chOff x="5136450" y="3646650"/>
          <a:chExt cx="419100" cy="266700"/>
        </a:xfrm>
      </xdr:grpSpPr>
      <xdr:grpSp>
        <xdr:nvGrpSpPr>
          <xdr:cNvPr id="10575" name="Shape 8673">
            <a:extLst>
              <a:ext uri="{FF2B5EF4-FFF2-40B4-BE49-F238E27FC236}">
                <a16:creationId xmlns:a16="http://schemas.microsoft.com/office/drawing/2014/main" id="{00000000-0008-0000-0B00-00004F29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576" name="Shape 6">
              <a:extLst>
                <a:ext uri="{FF2B5EF4-FFF2-40B4-BE49-F238E27FC236}">
                  <a16:creationId xmlns:a16="http://schemas.microsoft.com/office/drawing/2014/main" id="{00000000-0008-0000-0B00-000050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77" name="Shape 8674">
              <a:extLst>
                <a:ext uri="{FF2B5EF4-FFF2-40B4-BE49-F238E27FC236}">
                  <a16:creationId xmlns:a16="http://schemas.microsoft.com/office/drawing/2014/main" id="{00000000-0008-0000-0B00-00005129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578" name="Shape 8675">
                <a:extLst>
                  <a:ext uri="{FF2B5EF4-FFF2-40B4-BE49-F238E27FC236}">
                    <a16:creationId xmlns:a16="http://schemas.microsoft.com/office/drawing/2014/main" id="{00000000-0008-0000-0B00-000052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79" name="Shape 8676">
                <a:extLst>
                  <a:ext uri="{FF2B5EF4-FFF2-40B4-BE49-F238E27FC236}">
                    <a16:creationId xmlns:a16="http://schemas.microsoft.com/office/drawing/2014/main" id="{00000000-0008-0000-0B00-000053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</xdr:col>
      <xdr:colOff>0</xdr:colOff>
      <xdr:row>23</xdr:row>
      <xdr:rowOff>0</xdr:rowOff>
    </xdr:from>
    <xdr:ext cx="419100" cy="247650"/>
    <xdr:grpSp>
      <xdr:nvGrpSpPr>
        <xdr:cNvPr id="10580" name="Shape 2">
          <a:extLst>
            <a:ext uri="{FF2B5EF4-FFF2-40B4-BE49-F238E27FC236}">
              <a16:creationId xmlns:a16="http://schemas.microsoft.com/office/drawing/2014/main" id="{00000000-0008-0000-0B00-000054290000}"/>
            </a:ext>
          </a:extLst>
        </xdr:cNvPr>
        <xdr:cNvGrpSpPr/>
      </xdr:nvGrpSpPr>
      <xdr:grpSpPr>
        <a:xfrm>
          <a:off x="600075" y="5000625"/>
          <a:ext cx="419100" cy="247650"/>
          <a:chOff x="5136450" y="3656175"/>
          <a:chExt cx="419100" cy="247650"/>
        </a:xfrm>
      </xdr:grpSpPr>
      <xdr:grpSp>
        <xdr:nvGrpSpPr>
          <xdr:cNvPr id="10581" name="Shape 8677">
            <a:extLst>
              <a:ext uri="{FF2B5EF4-FFF2-40B4-BE49-F238E27FC236}">
                <a16:creationId xmlns:a16="http://schemas.microsoft.com/office/drawing/2014/main" id="{00000000-0008-0000-0B00-00005529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582" name="Shape 6">
              <a:extLst>
                <a:ext uri="{FF2B5EF4-FFF2-40B4-BE49-F238E27FC236}">
                  <a16:creationId xmlns:a16="http://schemas.microsoft.com/office/drawing/2014/main" id="{00000000-0008-0000-0B00-000056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83" name="Shape 8678">
              <a:extLst>
                <a:ext uri="{FF2B5EF4-FFF2-40B4-BE49-F238E27FC236}">
                  <a16:creationId xmlns:a16="http://schemas.microsoft.com/office/drawing/2014/main" id="{00000000-0008-0000-0B00-00005729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584" name="Shape 8679">
                <a:extLst>
                  <a:ext uri="{FF2B5EF4-FFF2-40B4-BE49-F238E27FC236}">
                    <a16:creationId xmlns:a16="http://schemas.microsoft.com/office/drawing/2014/main" id="{00000000-0008-0000-0B00-000058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85" name="Shape 8680">
                <a:extLst>
                  <a:ext uri="{FF2B5EF4-FFF2-40B4-BE49-F238E27FC236}">
                    <a16:creationId xmlns:a16="http://schemas.microsoft.com/office/drawing/2014/main" id="{00000000-0008-0000-0B00-000059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14</xdr:col>
      <xdr:colOff>0</xdr:colOff>
      <xdr:row>23</xdr:row>
      <xdr:rowOff>0</xdr:rowOff>
    </xdr:from>
    <xdr:ext cx="419100" cy="266700"/>
    <xdr:grpSp>
      <xdr:nvGrpSpPr>
        <xdr:cNvPr id="10586" name="Shape 2">
          <a:extLst>
            <a:ext uri="{FF2B5EF4-FFF2-40B4-BE49-F238E27FC236}">
              <a16:creationId xmlns:a16="http://schemas.microsoft.com/office/drawing/2014/main" id="{00000000-0008-0000-0B00-00005A290000}"/>
            </a:ext>
          </a:extLst>
        </xdr:cNvPr>
        <xdr:cNvGrpSpPr/>
      </xdr:nvGrpSpPr>
      <xdr:grpSpPr>
        <a:xfrm>
          <a:off x="6200775" y="5000625"/>
          <a:ext cx="419100" cy="266700"/>
          <a:chOff x="5136450" y="3646650"/>
          <a:chExt cx="419100" cy="266700"/>
        </a:xfrm>
      </xdr:grpSpPr>
      <xdr:grpSp>
        <xdr:nvGrpSpPr>
          <xdr:cNvPr id="10587" name="Shape 8681">
            <a:extLst>
              <a:ext uri="{FF2B5EF4-FFF2-40B4-BE49-F238E27FC236}">
                <a16:creationId xmlns:a16="http://schemas.microsoft.com/office/drawing/2014/main" id="{00000000-0008-0000-0B00-00005B29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588" name="Shape 6">
              <a:extLst>
                <a:ext uri="{FF2B5EF4-FFF2-40B4-BE49-F238E27FC236}">
                  <a16:creationId xmlns:a16="http://schemas.microsoft.com/office/drawing/2014/main" id="{00000000-0008-0000-0B00-00005C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89" name="Shape 8682">
              <a:extLst>
                <a:ext uri="{FF2B5EF4-FFF2-40B4-BE49-F238E27FC236}">
                  <a16:creationId xmlns:a16="http://schemas.microsoft.com/office/drawing/2014/main" id="{00000000-0008-0000-0B00-00005D29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590" name="Shape 8683">
                <a:extLst>
                  <a:ext uri="{FF2B5EF4-FFF2-40B4-BE49-F238E27FC236}">
                    <a16:creationId xmlns:a16="http://schemas.microsoft.com/office/drawing/2014/main" id="{00000000-0008-0000-0B00-00005E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91" name="Shape 8684">
                <a:extLst>
                  <a:ext uri="{FF2B5EF4-FFF2-40B4-BE49-F238E27FC236}">
                    <a16:creationId xmlns:a16="http://schemas.microsoft.com/office/drawing/2014/main" id="{00000000-0008-0000-0B00-00005F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14</xdr:col>
      <xdr:colOff>0</xdr:colOff>
      <xdr:row>23</xdr:row>
      <xdr:rowOff>0</xdr:rowOff>
    </xdr:from>
    <xdr:ext cx="419100" cy="247650"/>
    <xdr:grpSp>
      <xdr:nvGrpSpPr>
        <xdr:cNvPr id="10592" name="Shape 2">
          <a:extLst>
            <a:ext uri="{FF2B5EF4-FFF2-40B4-BE49-F238E27FC236}">
              <a16:creationId xmlns:a16="http://schemas.microsoft.com/office/drawing/2014/main" id="{00000000-0008-0000-0B00-000060290000}"/>
            </a:ext>
          </a:extLst>
        </xdr:cNvPr>
        <xdr:cNvGrpSpPr/>
      </xdr:nvGrpSpPr>
      <xdr:grpSpPr>
        <a:xfrm>
          <a:off x="6200775" y="5000625"/>
          <a:ext cx="419100" cy="247650"/>
          <a:chOff x="5136450" y="3656175"/>
          <a:chExt cx="419100" cy="247650"/>
        </a:xfrm>
      </xdr:grpSpPr>
      <xdr:grpSp>
        <xdr:nvGrpSpPr>
          <xdr:cNvPr id="10593" name="Shape 8685">
            <a:extLst>
              <a:ext uri="{FF2B5EF4-FFF2-40B4-BE49-F238E27FC236}">
                <a16:creationId xmlns:a16="http://schemas.microsoft.com/office/drawing/2014/main" id="{00000000-0008-0000-0B00-00006129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594" name="Shape 6">
              <a:extLst>
                <a:ext uri="{FF2B5EF4-FFF2-40B4-BE49-F238E27FC236}">
                  <a16:creationId xmlns:a16="http://schemas.microsoft.com/office/drawing/2014/main" id="{00000000-0008-0000-0B00-000062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95" name="Shape 8686">
              <a:extLst>
                <a:ext uri="{FF2B5EF4-FFF2-40B4-BE49-F238E27FC236}">
                  <a16:creationId xmlns:a16="http://schemas.microsoft.com/office/drawing/2014/main" id="{00000000-0008-0000-0B00-00006329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596" name="Shape 8687">
                <a:extLst>
                  <a:ext uri="{FF2B5EF4-FFF2-40B4-BE49-F238E27FC236}">
                    <a16:creationId xmlns:a16="http://schemas.microsoft.com/office/drawing/2014/main" id="{00000000-0008-0000-0B00-000064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97" name="Shape 8688">
                <a:extLst>
                  <a:ext uri="{FF2B5EF4-FFF2-40B4-BE49-F238E27FC236}">
                    <a16:creationId xmlns:a16="http://schemas.microsoft.com/office/drawing/2014/main" id="{00000000-0008-0000-0B00-000065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16</xdr:col>
      <xdr:colOff>0</xdr:colOff>
      <xdr:row>23</xdr:row>
      <xdr:rowOff>0</xdr:rowOff>
    </xdr:from>
    <xdr:ext cx="419100" cy="266700"/>
    <xdr:grpSp>
      <xdr:nvGrpSpPr>
        <xdr:cNvPr id="10598" name="Shape 2">
          <a:extLst>
            <a:ext uri="{FF2B5EF4-FFF2-40B4-BE49-F238E27FC236}">
              <a16:creationId xmlns:a16="http://schemas.microsoft.com/office/drawing/2014/main" id="{00000000-0008-0000-0B00-000066290000}"/>
            </a:ext>
          </a:extLst>
        </xdr:cNvPr>
        <xdr:cNvGrpSpPr/>
      </xdr:nvGrpSpPr>
      <xdr:grpSpPr>
        <a:xfrm>
          <a:off x="7134225" y="5000625"/>
          <a:ext cx="419100" cy="266700"/>
          <a:chOff x="5136450" y="3646650"/>
          <a:chExt cx="419100" cy="266700"/>
        </a:xfrm>
      </xdr:grpSpPr>
      <xdr:grpSp>
        <xdr:nvGrpSpPr>
          <xdr:cNvPr id="10599" name="Shape 8689">
            <a:extLst>
              <a:ext uri="{FF2B5EF4-FFF2-40B4-BE49-F238E27FC236}">
                <a16:creationId xmlns:a16="http://schemas.microsoft.com/office/drawing/2014/main" id="{00000000-0008-0000-0B00-00006729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600" name="Shape 6">
              <a:extLst>
                <a:ext uri="{FF2B5EF4-FFF2-40B4-BE49-F238E27FC236}">
                  <a16:creationId xmlns:a16="http://schemas.microsoft.com/office/drawing/2014/main" id="{00000000-0008-0000-0B00-000068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01" name="Shape 8690">
              <a:extLst>
                <a:ext uri="{FF2B5EF4-FFF2-40B4-BE49-F238E27FC236}">
                  <a16:creationId xmlns:a16="http://schemas.microsoft.com/office/drawing/2014/main" id="{00000000-0008-0000-0B00-00006929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602" name="Shape 8691">
                <a:extLst>
                  <a:ext uri="{FF2B5EF4-FFF2-40B4-BE49-F238E27FC236}">
                    <a16:creationId xmlns:a16="http://schemas.microsoft.com/office/drawing/2014/main" id="{00000000-0008-0000-0B00-00006A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03" name="Shape 8692">
                <a:extLst>
                  <a:ext uri="{FF2B5EF4-FFF2-40B4-BE49-F238E27FC236}">
                    <a16:creationId xmlns:a16="http://schemas.microsoft.com/office/drawing/2014/main" id="{00000000-0008-0000-0B00-00006B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16</xdr:col>
      <xdr:colOff>0</xdr:colOff>
      <xdr:row>23</xdr:row>
      <xdr:rowOff>0</xdr:rowOff>
    </xdr:from>
    <xdr:ext cx="419100" cy="247650"/>
    <xdr:grpSp>
      <xdr:nvGrpSpPr>
        <xdr:cNvPr id="10604" name="Shape 2">
          <a:extLst>
            <a:ext uri="{FF2B5EF4-FFF2-40B4-BE49-F238E27FC236}">
              <a16:creationId xmlns:a16="http://schemas.microsoft.com/office/drawing/2014/main" id="{00000000-0008-0000-0B00-00006C290000}"/>
            </a:ext>
          </a:extLst>
        </xdr:cNvPr>
        <xdr:cNvGrpSpPr/>
      </xdr:nvGrpSpPr>
      <xdr:grpSpPr>
        <a:xfrm>
          <a:off x="7134225" y="5000625"/>
          <a:ext cx="419100" cy="247650"/>
          <a:chOff x="5136450" y="3656175"/>
          <a:chExt cx="419100" cy="247650"/>
        </a:xfrm>
      </xdr:grpSpPr>
      <xdr:grpSp>
        <xdr:nvGrpSpPr>
          <xdr:cNvPr id="10605" name="Shape 8693">
            <a:extLst>
              <a:ext uri="{FF2B5EF4-FFF2-40B4-BE49-F238E27FC236}">
                <a16:creationId xmlns:a16="http://schemas.microsoft.com/office/drawing/2014/main" id="{00000000-0008-0000-0B00-00006D29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606" name="Shape 6">
              <a:extLst>
                <a:ext uri="{FF2B5EF4-FFF2-40B4-BE49-F238E27FC236}">
                  <a16:creationId xmlns:a16="http://schemas.microsoft.com/office/drawing/2014/main" id="{00000000-0008-0000-0B00-00006E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07" name="Shape 8694">
              <a:extLst>
                <a:ext uri="{FF2B5EF4-FFF2-40B4-BE49-F238E27FC236}">
                  <a16:creationId xmlns:a16="http://schemas.microsoft.com/office/drawing/2014/main" id="{00000000-0008-0000-0B00-00006F29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608" name="Shape 8695">
                <a:extLst>
                  <a:ext uri="{FF2B5EF4-FFF2-40B4-BE49-F238E27FC236}">
                    <a16:creationId xmlns:a16="http://schemas.microsoft.com/office/drawing/2014/main" id="{00000000-0008-0000-0B00-000070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09" name="Shape 8696">
                <a:extLst>
                  <a:ext uri="{FF2B5EF4-FFF2-40B4-BE49-F238E27FC236}">
                    <a16:creationId xmlns:a16="http://schemas.microsoft.com/office/drawing/2014/main" id="{00000000-0008-0000-0B00-000071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30</xdr:col>
      <xdr:colOff>0</xdr:colOff>
      <xdr:row>23</xdr:row>
      <xdr:rowOff>0</xdr:rowOff>
    </xdr:from>
    <xdr:ext cx="419100" cy="266700"/>
    <xdr:grpSp>
      <xdr:nvGrpSpPr>
        <xdr:cNvPr id="10610" name="Shape 2">
          <a:extLst>
            <a:ext uri="{FF2B5EF4-FFF2-40B4-BE49-F238E27FC236}">
              <a16:creationId xmlns:a16="http://schemas.microsoft.com/office/drawing/2014/main" id="{00000000-0008-0000-0B00-000072290000}"/>
            </a:ext>
          </a:extLst>
        </xdr:cNvPr>
        <xdr:cNvGrpSpPr/>
      </xdr:nvGrpSpPr>
      <xdr:grpSpPr>
        <a:xfrm>
          <a:off x="13668375" y="5000625"/>
          <a:ext cx="419100" cy="266700"/>
          <a:chOff x="5136450" y="3646650"/>
          <a:chExt cx="419100" cy="266700"/>
        </a:xfrm>
      </xdr:grpSpPr>
      <xdr:grpSp>
        <xdr:nvGrpSpPr>
          <xdr:cNvPr id="10611" name="Shape 8697">
            <a:extLst>
              <a:ext uri="{FF2B5EF4-FFF2-40B4-BE49-F238E27FC236}">
                <a16:creationId xmlns:a16="http://schemas.microsoft.com/office/drawing/2014/main" id="{00000000-0008-0000-0B00-00007329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612" name="Shape 6">
              <a:extLst>
                <a:ext uri="{FF2B5EF4-FFF2-40B4-BE49-F238E27FC236}">
                  <a16:creationId xmlns:a16="http://schemas.microsoft.com/office/drawing/2014/main" id="{00000000-0008-0000-0B00-000074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13" name="Shape 8698">
              <a:extLst>
                <a:ext uri="{FF2B5EF4-FFF2-40B4-BE49-F238E27FC236}">
                  <a16:creationId xmlns:a16="http://schemas.microsoft.com/office/drawing/2014/main" id="{00000000-0008-0000-0B00-00007529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614" name="Shape 8699">
                <a:extLst>
                  <a:ext uri="{FF2B5EF4-FFF2-40B4-BE49-F238E27FC236}">
                    <a16:creationId xmlns:a16="http://schemas.microsoft.com/office/drawing/2014/main" id="{00000000-0008-0000-0B00-000076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15" name="Shape 8700">
                <a:extLst>
                  <a:ext uri="{FF2B5EF4-FFF2-40B4-BE49-F238E27FC236}">
                    <a16:creationId xmlns:a16="http://schemas.microsoft.com/office/drawing/2014/main" id="{00000000-0008-0000-0B00-000077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30</xdr:col>
      <xdr:colOff>0</xdr:colOff>
      <xdr:row>23</xdr:row>
      <xdr:rowOff>0</xdr:rowOff>
    </xdr:from>
    <xdr:ext cx="419100" cy="247650"/>
    <xdr:grpSp>
      <xdr:nvGrpSpPr>
        <xdr:cNvPr id="10616" name="Shape 2">
          <a:extLst>
            <a:ext uri="{FF2B5EF4-FFF2-40B4-BE49-F238E27FC236}">
              <a16:creationId xmlns:a16="http://schemas.microsoft.com/office/drawing/2014/main" id="{00000000-0008-0000-0B00-000078290000}"/>
            </a:ext>
          </a:extLst>
        </xdr:cNvPr>
        <xdr:cNvGrpSpPr/>
      </xdr:nvGrpSpPr>
      <xdr:grpSpPr>
        <a:xfrm>
          <a:off x="13668375" y="5000625"/>
          <a:ext cx="419100" cy="247650"/>
          <a:chOff x="5136450" y="3656175"/>
          <a:chExt cx="419100" cy="247650"/>
        </a:xfrm>
      </xdr:grpSpPr>
      <xdr:grpSp>
        <xdr:nvGrpSpPr>
          <xdr:cNvPr id="10617" name="Shape 8701">
            <a:extLst>
              <a:ext uri="{FF2B5EF4-FFF2-40B4-BE49-F238E27FC236}">
                <a16:creationId xmlns:a16="http://schemas.microsoft.com/office/drawing/2014/main" id="{00000000-0008-0000-0B00-00007929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618" name="Shape 6">
              <a:extLst>
                <a:ext uri="{FF2B5EF4-FFF2-40B4-BE49-F238E27FC236}">
                  <a16:creationId xmlns:a16="http://schemas.microsoft.com/office/drawing/2014/main" id="{00000000-0008-0000-0B00-00007A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19" name="Shape 8702">
              <a:extLst>
                <a:ext uri="{FF2B5EF4-FFF2-40B4-BE49-F238E27FC236}">
                  <a16:creationId xmlns:a16="http://schemas.microsoft.com/office/drawing/2014/main" id="{00000000-0008-0000-0B00-00007B29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620" name="Shape 8703">
                <a:extLst>
                  <a:ext uri="{FF2B5EF4-FFF2-40B4-BE49-F238E27FC236}">
                    <a16:creationId xmlns:a16="http://schemas.microsoft.com/office/drawing/2014/main" id="{00000000-0008-0000-0B00-00007C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21" name="Shape 8704">
                <a:extLst>
                  <a:ext uri="{FF2B5EF4-FFF2-40B4-BE49-F238E27FC236}">
                    <a16:creationId xmlns:a16="http://schemas.microsoft.com/office/drawing/2014/main" id="{00000000-0008-0000-0B00-00007D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38</xdr:col>
      <xdr:colOff>0</xdr:colOff>
      <xdr:row>23</xdr:row>
      <xdr:rowOff>0</xdr:rowOff>
    </xdr:from>
    <xdr:ext cx="419100" cy="266700"/>
    <xdr:grpSp>
      <xdr:nvGrpSpPr>
        <xdr:cNvPr id="10622" name="Shape 2">
          <a:extLst>
            <a:ext uri="{FF2B5EF4-FFF2-40B4-BE49-F238E27FC236}">
              <a16:creationId xmlns:a16="http://schemas.microsoft.com/office/drawing/2014/main" id="{00000000-0008-0000-0B00-00007E290000}"/>
            </a:ext>
          </a:extLst>
        </xdr:cNvPr>
        <xdr:cNvGrpSpPr/>
      </xdr:nvGrpSpPr>
      <xdr:grpSpPr>
        <a:xfrm>
          <a:off x="17402175" y="5000625"/>
          <a:ext cx="419100" cy="266700"/>
          <a:chOff x="5136450" y="3646650"/>
          <a:chExt cx="419100" cy="266700"/>
        </a:xfrm>
      </xdr:grpSpPr>
      <xdr:grpSp>
        <xdr:nvGrpSpPr>
          <xdr:cNvPr id="10623" name="Shape 8705">
            <a:extLst>
              <a:ext uri="{FF2B5EF4-FFF2-40B4-BE49-F238E27FC236}">
                <a16:creationId xmlns:a16="http://schemas.microsoft.com/office/drawing/2014/main" id="{00000000-0008-0000-0B00-00007F29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624" name="Shape 6">
              <a:extLst>
                <a:ext uri="{FF2B5EF4-FFF2-40B4-BE49-F238E27FC236}">
                  <a16:creationId xmlns:a16="http://schemas.microsoft.com/office/drawing/2014/main" id="{00000000-0008-0000-0B00-000080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25" name="Shape 8706">
              <a:extLst>
                <a:ext uri="{FF2B5EF4-FFF2-40B4-BE49-F238E27FC236}">
                  <a16:creationId xmlns:a16="http://schemas.microsoft.com/office/drawing/2014/main" id="{00000000-0008-0000-0B00-00008129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626" name="Shape 8707">
                <a:extLst>
                  <a:ext uri="{FF2B5EF4-FFF2-40B4-BE49-F238E27FC236}">
                    <a16:creationId xmlns:a16="http://schemas.microsoft.com/office/drawing/2014/main" id="{00000000-0008-0000-0B00-000082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27" name="Shape 8708">
                <a:extLst>
                  <a:ext uri="{FF2B5EF4-FFF2-40B4-BE49-F238E27FC236}">
                    <a16:creationId xmlns:a16="http://schemas.microsoft.com/office/drawing/2014/main" id="{00000000-0008-0000-0B00-000083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38</xdr:col>
      <xdr:colOff>0</xdr:colOff>
      <xdr:row>23</xdr:row>
      <xdr:rowOff>0</xdr:rowOff>
    </xdr:from>
    <xdr:ext cx="419100" cy="247650"/>
    <xdr:grpSp>
      <xdr:nvGrpSpPr>
        <xdr:cNvPr id="10628" name="Shape 2">
          <a:extLst>
            <a:ext uri="{FF2B5EF4-FFF2-40B4-BE49-F238E27FC236}">
              <a16:creationId xmlns:a16="http://schemas.microsoft.com/office/drawing/2014/main" id="{00000000-0008-0000-0B00-000084290000}"/>
            </a:ext>
          </a:extLst>
        </xdr:cNvPr>
        <xdr:cNvGrpSpPr/>
      </xdr:nvGrpSpPr>
      <xdr:grpSpPr>
        <a:xfrm>
          <a:off x="17402175" y="5000625"/>
          <a:ext cx="419100" cy="247650"/>
          <a:chOff x="5136450" y="3656175"/>
          <a:chExt cx="419100" cy="247650"/>
        </a:xfrm>
      </xdr:grpSpPr>
      <xdr:grpSp>
        <xdr:nvGrpSpPr>
          <xdr:cNvPr id="10629" name="Shape 8709">
            <a:extLst>
              <a:ext uri="{FF2B5EF4-FFF2-40B4-BE49-F238E27FC236}">
                <a16:creationId xmlns:a16="http://schemas.microsoft.com/office/drawing/2014/main" id="{00000000-0008-0000-0B00-00008529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630" name="Shape 6">
              <a:extLst>
                <a:ext uri="{FF2B5EF4-FFF2-40B4-BE49-F238E27FC236}">
                  <a16:creationId xmlns:a16="http://schemas.microsoft.com/office/drawing/2014/main" id="{00000000-0008-0000-0B00-000086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31" name="Shape 8710">
              <a:extLst>
                <a:ext uri="{FF2B5EF4-FFF2-40B4-BE49-F238E27FC236}">
                  <a16:creationId xmlns:a16="http://schemas.microsoft.com/office/drawing/2014/main" id="{00000000-0008-0000-0B00-00008729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632" name="Shape 8711">
                <a:extLst>
                  <a:ext uri="{FF2B5EF4-FFF2-40B4-BE49-F238E27FC236}">
                    <a16:creationId xmlns:a16="http://schemas.microsoft.com/office/drawing/2014/main" id="{00000000-0008-0000-0B00-000088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33" name="Shape 8712">
                <a:extLst>
                  <a:ext uri="{FF2B5EF4-FFF2-40B4-BE49-F238E27FC236}">
                    <a16:creationId xmlns:a16="http://schemas.microsoft.com/office/drawing/2014/main" id="{00000000-0008-0000-0B00-000089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8</xdr:col>
      <xdr:colOff>0</xdr:colOff>
      <xdr:row>31</xdr:row>
      <xdr:rowOff>0</xdr:rowOff>
    </xdr:from>
    <xdr:ext cx="419100" cy="266700"/>
    <xdr:grpSp>
      <xdr:nvGrpSpPr>
        <xdr:cNvPr id="10634" name="Shape 2">
          <a:extLst>
            <a:ext uri="{FF2B5EF4-FFF2-40B4-BE49-F238E27FC236}">
              <a16:creationId xmlns:a16="http://schemas.microsoft.com/office/drawing/2014/main" id="{00000000-0008-0000-0B00-00008A290000}"/>
            </a:ext>
          </a:extLst>
        </xdr:cNvPr>
        <xdr:cNvGrpSpPr/>
      </xdr:nvGrpSpPr>
      <xdr:grpSpPr>
        <a:xfrm>
          <a:off x="3400425" y="6753225"/>
          <a:ext cx="419100" cy="266700"/>
          <a:chOff x="5136450" y="3646650"/>
          <a:chExt cx="419100" cy="266700"/>
        </a:xfrm>
      </xdr:grpSpPr>
      <xdr:grpSp>
        <xdr:nvGrpSpPr>
          <xdr:cNvPr id="10635" name="Shape 8713">
            <a:extLst>
              <a:ext uri="{FF2B5EF4-FFF2-40B4-BE49-F238E27FC236}">
                <a16:creationId xmlns:a16="http://schemas.microsoft.com/office/drawing/2014/main" id="{00000000-0008-0000-0B00-00008B29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636" name="Shape 6">
              <a:extLst>
                <a:ext uri="{FF2B5EF4-FFF2-40B4-BE49-F238E27FC236}">
                  <a16:creationId xmlns:a16="http://schemas.microsoft.com/office/drawing/2014/main" id="{00000000-0008-0000-0B00-00008C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37" name="Shape 8714">
              <a:extLst>
                <a:ext uri="{FF2B5EF4-FFF2-40B4-BE49-F238E27FC236}">
                  <a16:creationId xmlns:a16="http://schemas.microsoft.com/office/drawing/2014/main" id="{00000000-0008-0000-0B00-00008D29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638" name="Shape 8715">
                <a:extLst>
                  <a:ext uri="{FF2B5EF4-FFF2-40B4-BE49-F238E27FC236}">
                    <a16:creationId xmlns:a16="http://schemas.microsoft.com/office/drawing/2014/main" id="{00000000-0008-0000-0B00-00008E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39" name="Shape 8716">
                <a:extLst>
                  <a:ext uri="{FF2B5EF4-FFF2-40B4-BE49-F238E27FC236}">
                    <a16:creationId xmlns:a16="http://schemas.microsoft.com/office/drawing/2014/main" id="{00000000-0008-0000-0B00-00008F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8</xdr:col>
      <xdr:colOff>0</xdr:colOff>
      <xdr:row>31</xdr:row>
      <xdr:rowOff>0</xdr:rowOff>
    </xdr:from>
    <xdr:ext cx="419100" cy="247650"/>
    <xdr:grpSp>
      <xdr:nvGrpSpPr>
        <xdr:cNvPr id="10640" name="Shape 2">
          <a:extLst>
            <a:ext uri="{FF2B5EF4-FFF2-40B4-BE49-F238E27FC236}">
              <a16:creationId xmlns:a16="http://schemas.microsoft.com/office/drawing/2014/main" id="{00000000-0008-0000-0B00-000090290000}"/>
            </a:ext>
          </a:extLst>
        </xdr:cNvPr>
        <xdr:cNvGrpSpPr/>
      </xdr:nvGrpSpPr>
      <xdr:grpSpPr>
        <a:xfrm>
          <a:off x="3400425" y="6753225"/>
          <a:ext cx="419100" cy="247650"/>
          <a:chOff x="5136450" y="3656175"/>
          <a:chExt cx="419100" cy="247650"/>
        </a:xfrm>
      </xdr:grpSpPr>
      <xdr:grpSp>
        <xdr:nvGrpSpPr>
          <xdr:cNvPr id="10641" name="Shape 8717">
            <a:extLst>
              <a:ext uri="{FF2B5EF4-FFF2-40B4-BE49-F238E27FC236}">
                <a16:creationId xmlns:a16="http://schemas.microsoft.com/office/drawing/2014/main" id="{00000000-0008-0000-0B00-00009129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642" name="Shape 6">
              <a:extLst>
                <a:ext uri="{FF2B5EF4-FFF2-40B4-BE49-F238E27FC236}">
                  <a16:creationId xmlns:a16="http://schemas.microsoft.com/office/drawing/2014/main" id="{00000000-0008-0000-0B00-000092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43" name="Shape 8718">
              <a:extLst>
                <a:ext uri="{FF2B5EF4-FFF2-40B4-BE49-F238E27FC236}">
                  <a16:creationId xmlns:a16="http://schemas.microsoft.com/office/drawing/2014/main" id="{00000000-0008-0000-0B00-00009329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644" name="Shape 8719">
                <a:extLst>
                  <a:ext uri="{FF2B5EF4-FFF2-40B4-BE49-F238E27FC236}">
                    <a16:creationId xmlns:a16="http://schemas.microsoft.com/office/drawing/2014/main" id="{00000000-0008-0000-0B00-000094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45" name="Shape 8720">
                <a:extLst>
                  <a:ext uri="{FF2B5EF4-FFF2-40B4-BE49-F238E27FC236}">
                    <a16:creationId xmlns:a16="http://schemas.microsoft.com/office/drawing/2014/main" id="{00000000-0008-0000-0B00-000095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24</xdr:col>
      <xdr:colOff>0</xdr:colOff>
      <xdr:row>31</xdr:row>
      <xdr:rowOff>0</xdr:rowOff>
    </xdr:from>
    <xdr:ext cx="419100" cy="266700"/>
    <xdr:grpSp>
      <xdr:nvGrpSpPr>
        <xdr:cNvPr id="10646" name="Shape 2">
          <a:extLst>
            <a:ext uri="{FF2B5EF4-FFF2-40B4-BE49-F238E27FC236}">
              <a16:creationId xmlns:a16="http://schemas.microsoft.com/office/drawing/2014/main" id="{00000000-0008-0000-0B00-000096290000}"/>
            </a:ext>
          </a:extLst>
        </xdr:cNvPr>
        <xdr:cNvGrpSpPr/>
      </xdr:nvGrpSpPr>
      <xdr:grpSpPr>
        <a:xfrm>
          <a:off x="10868025" y="6753225"/>
          <a:ext cx="419100" cy="266700"/>
          <a:chOff x="5136450" y="3646650"/>
          <a:chExt cx="419100" cy="266700"/>
        </a:xfrm>
      </xdr:grpSpPr>
      <xdr:grpSp>
        <xdr:nvGrpSpPr>
          <xdr:cNvPr id="10647" name="Shape 8721">
            <a:extLst>
              <a:ext uri="{FF2B5EF4-FFF2-40B4-BE49-F238E27FC236}">
                <a16:creationId xmlns:a16="http://schemas.microsoft.com/office/drawing/2014/main" id="{00000000-0008-0000-0B00-00009729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648" name="Shape 6">
              <a:extLst>
                <a:ext uri="{FF2B5EF4-FFF2-40B4-BE49-F238E27FC236}">
                  <a16:creationId xmlns:a16="http://schemas.microsoft.com/office/drawing/2014/main" id="{00000000-0008-0000-0B00-000098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49" name="Shape 8722">
              <a:extLst>
                <a:ext uri="{FF2B5EF4-FFF2-40B4-BE49-F238E27FC236}">
                  <a16:creationId xmlns:a16="http://schemas.microsoft.com/office/drawing/2014/main" id="{00000000-0008-0000-0B00-00009929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650" name="Shape 8723">
                <a:extLst>
                  <a:ext uri="{FF2B5EF4-FFF2-40B4-BE49-F238E27FC236}">
                    <a16:creationId xmlns:a16="http://schemas.microsoft.com/office/drawing/2014/main" id="{00000000-0008-0000-0B00-00009A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51" name="Shape 8724">
                <a:extLst>
                  <a:ext uri="{FF2B5EF4-FFF2-40B4-BE49-F238E27FC236}">
                    <a16:creationId xmlns:a16="http://schemas.microsoft.com/office/drawing/2014/main" id="{00000000-0008-0000-0B00-00009B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24</xdr:col>
      <xdr:colOff>0</xdr:colOff>
      <xdr:row>31</xdr:row>
      <xdr:rowOff>0</xdr:rowOff>
    </xdr:from>
    <xdr:ext cx="419100" cy="247650"/>
    <xdr:grpSp>
      <xdr:nvGrpSpPr>
        <xdr:cNvPr id="10652" name="Shape 2">
          <a:extLst>
            <a:ext uri="{FF2B5EF4-FFF2-40B4-BE49-F238E27FC236}">
              <a16:creationId xmlns:a16="http://schemas.microsoft.com/office/drawing/2014/main" id="{00000000-0008-0000-0B00-00009C290000}"/>
            </a:ext>
          </a:extLst>
        </xdr:cNvPr>
        <xdr:cNvGrpSpPr/>
      </xdr:nvGrpSpPr>
      <xdr:grpSpPr>
        <a:xfrm>
          <a:off x="10868025" y="6753225"/>
          <a:ext cx="419100" cy="247650"/>
          <a:chOff x="5136450" y="3656175"/>
          <a:chExt cx="419100" cy="247650"/>
        </a:xfrm>
      </xdr:grpSpPr>
      <xdr:grpSp>
        <xdr:nvGrpSpPr>
          <xdr:cNvPr id="10653" name="Shape 8725">
            <a:extLst>
              <a:ext uri="{FF2B5EF4-FFF2-40B4-BE49-F238E27FC236}">
                <a16:creationId xmlns:a16="http://schemas.microsoft.com/office/drawing/2014/main" id="{00000000-0008-0000-0B00-00009D29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654" name="Shape 6">
              <a:extLst>
                <a:ext uri="{FF2B5EF4-FFF2-40B4-BE49-F238E27FC236}">
                  <a16:creationId xmlns:a16="http://schemas.microsoft.com/office/drawing/2014/main" id="{00000000-0008-0000-0B00-00009E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55" name="Shape 8726">
              <a:extLst>
                <a:ext uri="{FF2B5EF4-FFF2-40B4-BE49-F238E27FC236}">
                  <a16:creationId xmlns:a16="http://schemas.microsoft.com/office/drawing/2014/main" id="{00000000-0008-0000-0B00-00009F29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656" name="Shape 8727">
                <a:extLst>
                  <a:ext uri="{FF2B5EF4-FFF2-40B4-BE49-F238E27FC236}">
                    <a16:creationId xmlns:a16="http://schemas.microsoft.com/office/drawing/2014/main" id="{00000000-0008-0000-0B00-0000A0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57" name="Shape 8728">
                <a:extLst>
                  <a:ext uri="{FF2B5EF4-FFF2-40B4-BE49-F238E27FC236}">
                    <a16:creationId xmlns:a16="http://schemas.microsoft.com/office/drawing/2014/main" id="{00000000-0008-0000-0B00-0000A1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38</xdr:col>
      <xdr:colOff>0</xdr:colOff>
      <xdr:row>31</xdr:row>
      <xdr:rowOff>0</xdr:rowOff>
    </xdr:from>
    <xdr:ext cx="419100" cy="266700"/>
    <xdr:grpSp>
      <xdr:nvGrpSpPr>
        <xdr:cNvPr id="10658" name="Shape 2">
          <a:extLst>
            <a:ext uri="{FF2B5EF4-FFF2-40B4-BE49-F238E27FC236}">
              <a16:creationId xmlns:a16="http://schemas.microsoft.com/office/drawing/2014/main" id="{00000000-0008-0000-0B00-0000A2290000}"/>
            </a:ext>
          </a:extLst>
        </xdr:cNvPr>
        <xdr:cNvGrpSpPr/>
      </xdr:nvGrpSpPr>
      <xdr:grpSpPr>
        <a:xfrm>
          <a:off x="17402175" y="6753225"/>
          <a:ext cx="419100" cy="266700"/>
          <a:chOff x="5136450" y="3646650"/>
          <a:chExt cx="419100" cy="266700"/>
        </a:xfrm>
      </xdr:grpSpPr>
      <xdr:grpSp>
        <xdr:nvGrpSpPr>
          <xdr:cNvPr id="10659" name="Shape 8729">
            <a:extLst>
              <a:ext uri="{FF2B5EF4-FFF2-40B4-BE49-F238E27FC236}">
                <a16:creationId xmlns:a16="http://schemas.microsoft.com/office/drawing/2014/main" id="{00000000-0008-0000-0B00-0000A329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660" name="Shape 6">
              <a:extLst>
                <a:ext uri="{FF2B5EF4-FFF2-40B4-BE49-F238E27FC236}">
                  <a16:creationId xmlns:a16="http://schemas.microsoft.com/office/drawing/2014/main" id="{00000000-0008-0000-0B00-0000A4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61" name="Shape 8730">
              <a:extLst>
                <a:ext uri="{FF2B5EF4-FFF2-40B4-BE49-F238E27FC236}">
                  <a16:creationId xmlns:a16="http://schemas.microsoft.com/office/drawing/2014/main" id="{00000000-0008-0000-0B00-0000A529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662" name="Shape 8731">
                <a:extLst>
                  <a:ext uri="{FF2B5EF4-FFF2-40B4-BE49-F238E27FC236}">
                    <a16:creationId xmlns:a16="http://schemas.microsoft.com/office/drawing/2014/main" id="{00000000-0008-0000-0B00-0000A6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63" name="Shape 8732">
                <a:extLst>
                  <a:ext uri="{FF2B5EF4-FFF2-40B4-BE49-F238E27FC236}">
                    <a16:creationId xmlns:a16="http://schemas.microsoft.com/office/drawing/2014/main" id="{00000000-0008-0000-0B00-0000A7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38</xdr:col>
      <xdr:colOff>0</xdr:colOff>
      <xdr:row>31</xdr:row>
      <xdr:rowOff>0</xdr:rowOff>
    </xdr:from>
    <xdr:ext cx="419100" cy="247650"/>
    <xdr:grpSp>
      <xdr:nvGrpSpPr>
        <xdr:cNvPr id="10664" name="Shape 2">
          <a:extLst>
            <a:ext uri="{FF2B5EF4-FFF2-40B4-BE49-F238E27FC236}">
              <a16:creationId xmlns:a16="http://schemas.microsoft.com/office/drawing/2014/main" id="{00000000-0008-0000-0B00-0000A8290000}"/>
            </a:ext>
          </a:extLst>
        </xdr:cNvPr>
        <xdr:cNvGrpSpPr/>
      </xdr:nvGrpSpPr>
      <xdr:grpSpPr>
        <a:xfrm>
          <a:off x="17402175" y="6753225"/>
          <a:ext cx="419100" cy="247650"/>
          <a:chOff x="5136450" y="3656175"/>
          <a:chExt cx="419100" cy="247650"/>
        </a:xfrm>
      </xdr:grpSpPr>
      <xdr:grpSp>
        <xdr:nvGrpSpPr>
          <xdr:cNvPr id="10665" name="Shape 8733">
            <a:extLst>
              <a:ext uri="{FF2B5EF4-FFF2-40B4-BE49-F238E27FC236}">
                <a16:creationId xmlns:a16="http://schemas.microsoft.com/office/drawing/2014/main" id="{00000000-0008-0000-0B00-0000A929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666" name="Shape 6">
              <a:extLst>
                <a:ext uri="{FF2B5EF4-FFF2-40B4-BE49-F238E27FC236}">
                  <a16:creationId xmlns:a16="http://schemas.microsoft.com/office/drawing/2014/main" id="{00000000-0008-0000-0B00-0000AA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67" name="Shape 8734">
              <a:extLst>
                <a:ext uri="{FF2B5EF4-FFF2-40B4-BE49-F238E27FC236}">
                  <a16:creationId xmlns:a16="http://schemas.microsoft.com/office/drawing/2014/main" id="{00000000-0008-0000-0B00-0000AB29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668" name="Shape 8735">
                <a:extLst>
                  <a:ext uri="{FF2B5EF4-FFF2-40B4-BE49-F238E27FC236}">
                    <a16:creationId xmlns:a16="http://schemas.microsoft.com/office/drawing/2014/main" id="{00000000-0008-0000-0B00-0000AC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69" name="Shape 8736">
                <a:extLst>
                  <a:ext uri="{FF2B5EF4-FFF2-40B4-BE49-F238E27FC236}">
                    <a16:creationId xmlns:a16="http://schemas.microsoft.com/office/drawing/2014/main" id="{00000000-0008-0000-0B00-0000AD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</xdr:col>
      <xdr:colOff>0</xdr:colOff>
      <xdr:row>39</xdr:row>
      <xdr:rowOff>0</xdr:rowOff>
    </xdr:from>
    <xdr:ext cx="419100" cy="266700"/>
    <xdr:grpSp>
      <xdr:nvGrpSpPr>
        <xdr:cNvPr id="10670" name="Shape 2">
          <a:extLst>
            <a:ext uri="{FF2B5EF4-FFF2-40B4-BE49-F238E27FC236}">
              <a16:creationId xmlns:a16="http://schemas.microsoft.com/office/drawing/2014/main" id="{00000000-0008-0000-0B00-0000AE290000}"/>
            </a:ext>
          </a:extLst>
        </xdr:cNvPr>
        <xdr:cNvGrpSpPr/>
      </xdr:nvGrpSpPr>
      <xdr:grpSpPr>
        <a:xfrm>
          <a:off x="1533525" y="8505825"/>
          <a:ext cx="419100" cy="266700"/>
          <a:chOff x="5136450" y="3646650"/>
          <a:chExt cx="419100" cy="266700"/>
        </a:xfrm>
      </xdr:grpSpPr>
      <xdr:grpSp>
        <xdr:nvGrpSpPr>
          <xdr:cNvPr id="10671" name="Shape 8737">
            <a:extLst>
              <a:ext uri="{FF2B5EF4-FFF2-40B4-BE49-F238E27FC236}">
                <a16:creationId xmlns:a16="http://schemas.microsoft.com/office/drawing/2014/main" id="{00000000-0008-0000-0B00-0000AF29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672" name="Shape 6">
              <a:extLst>
                <a:ext uri="{FF2B5EF4-FFF2-40B4-BE49-F238E27FC236}">
                  <a16:creationId xmlns:a16="http://schemas.microsoft.com/office/drawing/2014/main" id="{00000000-0008-0000-0B00-0000B0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73" name="Shape 8738">
              <a:extLst>
                <a:ext uri="{FF2B5EF4-FFF2-40B4-BE49-F238E27FC236}">
                  <a16:creationId xmlns:a16="http://schemas.microsoft.com/office/drawing/2014/main" id="{00000000-0008-0000-0B00-0000B129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674" name="Shape 8739">
                <a:extLst>
                  <a:ext uri="{FF2B5EF4-FFF2-40B4-BE49-F238E27FC236}">
                    <a16:creationId xmlns:a16="http://schemas.microsoft.com/office/drawing/2014/main" id="{00000000-0008-0000-0B00-0000B2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75" name="Shape 8740">
                <a:extLst>
                  <a:ext uri="{FF2B5EF4-FFF2-40B4-BE49-F238E27FC236}">
                    <a16:creationId xmlns:a16="http://schemas.microsoft.com/office/drawing/2014/main" id="{00000000-0008-0000-0B00-0000B3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</xdr:col>
      <xdr:colOff>0</xdr:colOff>
      <xdr:row>39</xdr:row>
      <xdr:rowOff>0</xdr:rowOff>
    </xdr:from>
    <xdr:ext cx="419100" cy="247650"/>
    <xdr:grpSp>
      <xdr:nvGrpSpPr>
        <xdr:cNvPr id="10676" name="Shape 2">
          <a:extLst>
            <a:ext uri="{FF2B5EF4-FFF2-40B4-BE49-F238E27FC236}">
              <a16:creationId xmlns:a16="http://schemas.microsoft.com/office/drawing/2014/main" id="{00000000-0008-0000-0B00-0000B4290000}"/>
            </a:ext>
          </a:extLst>
        </xdr:cNvPr>
        <xdr:cNvGrpSpPr/>
      </xdr:nvGrpSpPr>
      <xdr:grpSpPr>
        <a:xfrm>
          <a:off x="1533525" y="8505825"/>
          <a:ext cx="419100" cy="247650"/>
          <a:chOff x="5136450" y="3656175"/>
          <a:chExt cx="419100" cy="247650"/>
        </a:xfrm>
      </xdr:grpSpPr>
      <xdr:grpSp>
        <xdr:nvGrpSpPr>
          <xdr:cNvPr id="10677" name="Shape 8741">
            <a:extLst>
              <a:ext uri="{FF2B5EF4-FFF2-40B4-BE49-F238E27FC236}">
                <a16:creationId xmlns:a16="http://schemas.microsoft.com/office/drawing/2014/main" id="{00000000-0008-0000-0B00-0000B529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678" name="Shape 6">
              <a:extLst>
                <a:ext uri="{FF2B5EF4-FFF2-40B4-BE49-F238E27FC236}">
                  <a16:creationId xmlns:a16="http://schemas.microsoft.com/office/drawing/2014/main" id="{00000000-0008-0000-0B00-0000B6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79" name="Shape 8742">
              <a:extLst>
                <a:ext uri="{FF2B5EF4-FFF2-40B4-BE49-F238E27FC236}">
                  <a16:creationId xmlns:a16="http://schemas.microsoft.com/office/drawing/2014/main" id="{00000000-0008-0000-0B00-0000B729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680" name="Shape 8743">
                <a:extLst>
                  <a:ext uri="{FF2B5EF4-FFF2-40B4-BE49-F238E27FC236}">
                    <a16:creationId xmlns:a16="http://schemas.microsoft.com/office/drawing/2014/main" id="{00000000-0008-0000-0B00-0000B8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81" name="Shape 8744">
                <a:extLst>
                  <a:ext uri="{FF2B5EF4-FFF2-40B4-BE49-F238E27FC236}">
                    <a16:creationId xmlns:a16="http://schemas.microsoft.com/office/drawing/2014/main" id="{00000000-0008-0000-0B00-0000B9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16</xdr:col>
      <xdr:colOff>0</xdr:colOff>
      <xdr:row>39</xdr:row>
      <xdr:rowOff>0</xdr:rowOff>
    </xdr:from>
    <xdr:ext cx="419100" cy="266700"/>
    <xdr:grpSp>
      <xdr:nvGrpSpPr>
        <xdr:cNvPr id="10682" name="Shape 2">
          <a:extLst>
            <a:ext uri="{FF2B5EF4-FFF2-40B4-BE49-F238E27FC236}">
              <a16:creationId xmlns:a16="http://schemas.microsoft.com/office/drawing/2014/main" id="{00000000-0008-0000-0B00-0000BA290000}"/>
            </a:ext>
          </a:extLst>
        </xdr:cNvPr>
        <xdr:cNvGrpSpPr/>
      </xdr:nvGrpSpPr>
      <xdr:grpSpPr>
        <a:xfrm>
          <a:off x="7134225" y="8505825"/>
          <a:ext cx="419100" cy="266700"/>
          <a:chOff x="5136450" y="3646650"/>
          <a:chExt cx="419100" cy="266700"/>
        </a:xfrm>
      </xdr:grpSpPr>
      <xdr:grpSp>
        <xdr:nvGrpSpPr>
          <xdr:cNvPr id="10683" name="Shape 8745">
            <a:extLst>
              <a:ext uri="{FF2B5EF4-FFF2-40B4-BE49-F238E27FC236}">
                <a16:creationId xmlns:a16="http://schemas.microsoft.com/office/drawing/2014/main" id="{00000000-0008-0000-0B00-0000BB29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684" name="Shape 6">
              <a:extLst>
                <a:ext uri="{FF2B5EF4-FFF2-40B4-BE49-F238E27FC236}">
                  <a16:creationId xmlns:a16="http://schemas.microsoft.com/office/drawing/2014/main" id="{00000000-0008-0000-0B00-0000BC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85" name="Shape 8746">
              <a:extLst>
                <a:ext uri="{FF2B5EF4-FFF2-40B4-BE49-F238E27FC236}">
                  <a16:creationId xmlns:a16="http://schemas.microsoft.com/office/drawing/2014/main" id="{00000000-0008-0000-0B00-0000BD29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686" name="Shape 8747">
                <a:extLst>
                  <a:ext uri="{FF2B5EF4-FFF2-40B4-BE49-F238E27FC236}">
                    <a16:creationId xmlns:a16="http://schemas.microsoft.com/office/drawing/2014/main" id="{00000000-0008-0000-0B00-0000BE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87" name="Shape 8748">
                <a:extLst>
                  <a:ext uri="{FF2B5EF4-FFF2-40B4-BE49-F238E27FC236}">
                    <a16:creationId xmlns:a16="http://schemas.microsoft.com/office/drawing/2014/main" id="{00000000-0008-0000-0B00-0000BF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16</xdr:col>
      <xdr:colOff>0</xdr:colOff>
      <xdr:row>39</xdr:row>
      <xdr:rowOff>0</xdr:rowOff>
    </xdr:from>
    <xdr:ext cx="419100" cy="247650"/>
    <xdr:grpSp>
      <xdr:nvGrpSpPr>
        <xdr:cNvPr id="10688" name="Shape 2">
          <a:extLst>
            <a:ext uri="{FF2B5EF4-FFF2-40B4-BE49-F238E27FC236}">
              <a16:creationId xmlns:a16="http://schemas.microsoft.com/office/drawing/2014/main" id="{00000000-0008-0000-0B00-0000C0290000}"/>
            </a:ext>
          </a:extLst>
        </xdr:cNvPr>
        <xdr:cNvGrpSpPr/>
      </xdr:nvGrpSpPr>
      <xdr:grpSpPr>
        <a:xfrm>
          <a:off x="7134225" y="8505825"/>
          <a:ext cx="419100" cy="247650"/>
          <a:chOff x="5136450" y="3656175"/>
          <a:chExt cx="419100" cy="247650"/>
        </a:xfrm>
      </xdr:grpSpPr>
      <xdr:grpSp>
        <xdr:nvGrpSpPr>
          <xdr:cNvPr id="10689" name="Shape 8749">
            <a:extLst>
              <a:ext uri="{FF2B5EF4-FFF2-40B4-BE49-F238E27FC236}">
                <a16:creationId xmlns:a16="http://schemas.microsoft.com/office/drawing/2014/main" id="{00000000-0008-0000-0B00-0000C129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690" name="Shape 6">
              <a:extLst>
                <a:ext uri="{FF2B5EF4-FFF2-40B4-BE49-F238E27FC236}">
                  <a16:creationId xmlns:a16="http://schemas.microsoft.com/office/drawing/2014/main" id="{00000000-0008-0000-0B00-0000C2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91" name="Shape 8750">
              <a:extLst>
                <a:ext uri="{FF2B5EF4-FFF2-40B4-BE49-F238E27FC236}">
                  <a16:creationId xmlns:a16="http://schemas.microsoft.com/office/drawing/2014/main" id="{00000000-0008-0000-0B00-0000C329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692" name="Shape 8751">
                <a:extLst>
                  <a:ext uri="{FF2B5EF4-FFF2-40B4-BE49-F238E27FC236}">
                    <a16:creationId xmlns:a16="http://schemas.microsoft.com/office/drawing/2014/main" id="{00000000-0008-0000-0B00-0000C4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93" name="Shape 8752">
                <a:extLst>
                  <a:ext uri="{FF2B5EF4-FFF2-40B4-BE49-F238E27FC236}">
                    <a16:creationId xmlns:a16="http://schemas.microsoft.com/office/drawing/2014/main" id="{00000000-0008-0000-0B00-0000C5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26</xdr:col>
      <xdr:colOff>0</xdr:colOff>
      <xdr:row>39</xdr:row>
      <xdr:rowOff>0</xdr:rowOff>
    </xdr:from>
    <xdr:ext cx="419100" cy="266700"/>
    <xdr:grpSp>
      <xdr:nvGrpSpPr>
        <xdr:cNvPr id="10694" name="Shape 2">
          <a:extLst>
            <a:ext uri="{FF2B5EF4-FFF2-40B4-BE49-F238E27FC236}">
              <a16:creationId xmlns:a16="http://schemas.microsoft.com/office/drawing/2014/main" id="{00000000-0008-0000-0B00-0000C6290000}"/>
            </a:ext>
          </a:extLst>
        </xdr:cNvPr>
        <xdr:cNvGrpSpPr/>
      </xdr:nvGrpSpPr>
      <xdr:grpSpPr>
        <a:xfrm>
          <a:off x="11801475" y="8505825"/>
          <a:ext cx="419100" cy="266700"/>
          <a:chOff x="5136450" y="3646650"/>
          <a:chExt cx="419100" cy="266700"/>
        </a:xfrm>
      </xdr:grpSpPr>
      <xdr:grpSp>
        <xdr:nvGrpSpPr>
          <xdr:cNvPr id="10695" name="Shape 8753">
            <a:extLst>
              <a:ext uri="{FF2B5EF4-FFF2-40B4-BE49-F238E27FC236}">
                <a16:creationId xmlns:a16="http://schemas.microsoft.com/office/drawing/2014/main" id="{00000000-0008-0000-0B00-0000C729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696" name="Shape 6">
              <a:extLst>
                <a:ext uri="{FF2B5EF4-FFF2-40B4-BE49-F238E27FC236}">
                  <a16:creationId xmlns:a16="http://schemas.microsoft.com/office/drawing/2014/main" id="{00000000-0008-0000-0B00-0000C8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97" name="Shape 8754">
              <a:extLst>
                <a:ext uri="{FF2B5EF4-FFF2-40B4-BE49-F238E27FC236}">
                  <a16:creationId xmlns:a16="http://schemas.microsoft.com/office/drawing/2014/main" id="{00000000-0008-0000-0B00-0000C929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698" name="Shape 8755">
                <a:extLst>
                  <a:ext uri="{FF2B5EF4-FFF2-40B4-BE49-F238E27FC236}">
                    <a16:creationId xmlns:a16="http://schemas.microsoft.com/office/drawing/2014/main" id="{00000000-0008-0000-0B00-0000CA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99" name="Shape 8756">
                <a:extLst>
                  <a:ext uri="{FF2B5EF4-FFF2-40B4-BE49-F238E27FC236}">
                    <a16:creationId xmlns:a16="http://schemas.microsoft.com/office/drawing/2014/main" id="{00000000-0008-0000-0B00-0000CB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26</xdr:col>
      <xdr:colOff>0</xdr:colOff>
      <xdr:row>39</xdr:row>
      <xdr:rowOff>0</xdr:rowOff>
    </xdr:from>
    <xdr:ext cx="419100" cy="247650"/>
    <xdr:grpSp>
      <xdr:nvGrpSpPr>
        <xdr:cNvPr id="10700" name="Shape 2">
          <a:extLst>
            <a:ext uri="{FF2B5EF4-FFF2-40B4-BE49-F238E27FC236}">
              <a16:creationId xmlns:a16="http://schemas.microsoft.com/office/drawing/2014/main" id="{00000000-0008-0000-0B00-0000CC290000}"/>
            </a:ext>
          </a:extLst>
        </xdr:cNvPr>
        <xdr:cNvGrpSpPr/>
      </xdr:nvGrpSpPr>
      <xdr:grpSpPr>
        <a:xfrm>
          <a:off x="11801475" y="8505825"/>
          <a:ext cx="419100" cy="247650"/>
          <a:chOff x="5136450" y="3656175"/>
          <a:chExt cx="419100" cy="247650"/>
        </a:xfrm>
      </xdr:grpSpPr>
      <xdr:grpSp>
        <xdr:nvGrpSpPr>
          <xdr:cNvPr id="10701" name="Shape 8757">
            <a:extLst>
              <a:ext uri="{FF2B5EF4-FFF2-40B4-BE49-F238E27FC236}">
                <a16:creationId xmlns:a16="http://schemas.microsoft.com/office/drawing/2014/main" id="{00000000-0008-0000-0B00-0000CD29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702" name="Shape 6">
              <a:extLst>
                <a:ext uri="{FF2B5EF4-FFF2-40B4-BE49-F238E27FC236}">
                  <a16:creationId xmlns:a16="http://schemas.microsoft.com/office/drawing/2014/main" id="{00000000-0008-0000-0B00-0000CE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03" name="Shape 8758">
              <a:extLst>
                <a:ext uri="{FF2B5EF4-FFF2-40B4-BE49-F238E27FC236}">
                  <a16:creationId xmlns:a16="http://schemas.microsoft.com/office/drawing/2014/main" id="{00000000-0008-0000-0B00-0000CF29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704" name="Shape 8759">
                <a:extLst>
                  <a:ext uri="{FF2B5EF4-FFF2-40B4-BE49-F238E27FC236}">
                    <a16:creationId xmlns:a16="http://schemas.microsoft.com/office/drawing/2014/main" id="{00000000-0008-0000-0B00-0000D0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05" name="Shape 8760">
                <a:extLst>
                  <a:ext uri="{FF2B5EF4-FFF2-40B4-BE49-F238E27FC236}">
                    <a16:creationId xmlns:a16="http://schemas.microsoft.com/office/drawing/2014/main" id="{00000000-0008-0000-0B00-0000D1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6</xdr:col>
      <xdr:colOff>0</xdr:colOff>
      <xdr:row>47</xdr:row>
      <xdr:rowOff>0</xdr:rowOff>
    </xdr:from>
    <xdr:ext cx="419100" cy="266700"/>
    <xdr:grpSp>
      <xdr:nvGrpSpPr>
        <xdr:cNvPr id="10706" name="Shape 2">
          <a:extLst>
            <a:ext uri="{FF2B5EF4-FFF2-40B4-BE49-F238E27FC236}">
              <a16:creationId xmlns:a16="http://schemas.microsoft.com/office/drawing/2014/main" id="{00000000-0008-0000-0B00-0000D2290000}"/>
            </a:ext>
          </a:extLst>
        </xdr:cNvPr>
        <xdr:cNvGrpSpPr/>
      </xdr:nvGrpSpPr>
      <xdr:grpSpPr>
        <a:xfrm>
          <a:off x="2466975" y="10258425"/>
          <a:ext cx="419100" cy="266700"/>
          <a:chOff x="5136450" y="3646650"/>
          <a:chExt cx="419100" cy="266700"/>
        </a:xfrm>
      </xdr:grpSpPr>
      <xdr:grpSp>
        <xdr:nvGrpSpPr>
          <xdr:cNvPr id="10707" name="Shape 8761">
            <a:extLst>
              <a:ext uri="{FF2B5EF4-FFF2-40B4-BE49-F238E27FC236}">
                <a16:creationId xmlns:a16="http://schemas.microsoft.com/office/drawing/2014/main" id="{00000000-0008-0000-0B00-0000D329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708" name="Shape 6">
              <a:extLst>
                <a:ext uri="{FF2B5EF4-FFF2-40B4-BE49-F238E27FC236}">
                  <a16:creationId xmlns:a16="http://schemas.microsoft.com/office/drawing/2014/main" id="{00000000-0008-0000-0B00-0000D4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09" name="Shape 8762">
              <a:extLst>
                <a:ext uri="{FF2B5EF4-FFF2-40B4-BE49-F238E27FC236}">
                  <a16:creationId xmlns:a16="http://schemas.microsoft.com/office/drawing/2014/main" id="{00000000-0008-0000-0B00-0000D529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710" name="Shape 8763">
                <a:extLst>
                  <a:ext uri="{FF2B5EF4-FFF2-40B4-BE49-F238E27FC236}">
                    <a16:creationId xmlns:a16="http://schemas.microsoft.com/office/drawing/2014/main" id="{00000000-0008-0000-0B00-0000D6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11" name="Shape 8764">
                <a:extLst>
                  <a:ext uri="{FF2B5EF4-FFF2-40B4-BE49-F238E27FC236}">
                    <a16:creationId xmlns:a16="http://schemas.microsoft.com/office/drawing/2014/main" id="{00000000-0008-0000-0B00-0000D7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6</xdr:col>
      <xdr:colOff>0</xdr:colOff>
      <xdr:row>47</xdr:row>
      <xdr:rowOff>0</xdr:rowOff>
    </xdr:from>
    <xdr:ext cx="419100" cy="247650"/>
    <xdr:grpSp>
      <xdr:nvGrpSpPr>
        <xdr:cNvPr id="10712" name="Shape 2">
          <a:extLst>
            <a:ext uri="{FF2B5EF4-FFF2-40B4-BE49-F238E27FC236}">
              <a16:creationId xmlns:a16="http://schemas.microsoft.com/office/drawing/2014/main" id="{00000000-0008-0000-0B00-0000D8290000}"/>
            </a:ext>
          </a:extLst>
        </xdr:cNvPr>
        <xdr:cNvGrpSpPr/>
      </xdr:nvGrpSpPr>
      <xdr:grpSpPr>
        <a:xfrm>
          <a:off x="2466975" y="10258425"/>
          <a:ext cx="419100" cy="247650"/>
          <a:chOff x="5136450" y="3656175"/>
          <a:chExt cx="419100" cy="247650"/>
        </a:xfrm>
      </xdr:grpSpPr>
      <xdr:grpSp>
        <xdr:nvGrpSpPr>
          <xdr:cNvPr id="10713" name="Shape 8765">
            <a:extLst>
              <a:ext uri="{FF2B5EF4-FFF2-40B4-BE49-F238E27FC236}">
                <a16:creationId xmlns:a16="http://schemas.microsoft.com/office/drawing/2014/main" id="{00000000-0008-0000-0B00-0000D929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714" name="Shape 6">
              <a:extLst>
                <a:ext uri="{FF2B5EF4-FFF2-40B4-BE49-F238E27FC236}">
                  <a16:creationId xmlns:a16="http://schemas.microsoft.com/office/drawing/2014/main" id="{00000000-0008-0000-0B00-0000DA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15" name="Shape 8766">
              <a:extLst>
                <a:ext uri="{FF2B5EF4-FFF2-40B4-BE49-F238E27FC236}">
                  <a16:creationId xmlns:a16="http://schemas.microsoft.com/office/drawing/2014/main" id="{00000000-0008-0000-0B00-0000DB29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716" name="Shape 8767">
                <a:extLst>
                  <a:ext uri="{FF2B5EF4-FFF2-40B4-BE49-F238E27FC236}">
                    <a16:creationId xmlns:a16="http://schemas.microsoft.com/office/drawing/2014/main" id="{00000000-0008-0000-0B00-0000DC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17" name="Shape 8768">
                <a:extLst>
                  <a:ext uri="{FF2B5EF4-FFF2-40B4-BE49-F238E27FC236}">
                    <a16:creationId xmlns:a16="http://schemas.microsoft.com/office/drawing/2014/main" id="{00000000-0008-0000-0B00-0000DD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24</xdr:col>
      <xdr:colOff>0</xdr:colOff>
      <xdr:row>47</xdr:row>
      <xdr:rowOff>0</xdr:rowOff>
    </xdr:from>
    <xdr:ext cx="419100" cy="266700"/>
    <xdr:grpSp>
      <xdr:nvGrpSpPr>
        <xdr:cNvPr id="10718" name="Shape 2">
          <a:extLst>
            <a:ext uri="{FF2B5EF4-FFF2-40B4-BE49-F238E27FC236}">
              <a16:creationId xmlns:a16="http://schemas.microsoft.com/office/drawing/2014/main" id="{00000000-0008-0000-0B00-0000DE290000}"/>
            </a:ext>
          </a:extLst>
        </xdr:cNvPr>
        <xdr:cNvGrpSpPr/>
      </xdr:nvGrpSpPr>
      <xdr:grpSpPr>
        <a:xfrm>
          <a:off x="10868025" y="10258425"/>
          <a:ext cx="419100" cy="266700"/>
          <a:chOff x="5136450" y="3646650"/>
          <a:chExt cx="419100" cy="266700"/>
        </a:xfrm>
      </xdr:grpSpPr>
      <xdr:grpSp>
        <xdr:nvGrpSpPr>
          <xdr:cNvPr id="10719" name="Shape 8769">
            <a:extLst>
              <a:ext uri="{FF2B5EF4-FFF2-40B4-BE49-F238E27FC236}">
                <a16:creationId xmlns:a16="http://schemas.microsoft.com/office/drawing/2014/main" id="{00000000-0008-0000-0B00-0000DF29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720" name="Shape 6">
              <a:extLst>
                <a:ext uri="{FF2B5EF4-FFF2-40B4-BE49-F238E27FC236}">
                  <a16:creationId xmlns:a16="http://schemas.microsoft.com/office/drawing/2014/main" id="{00000000-0008-0000-0B00-0000E0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21" name="Shape 8770">
              <a:extLst>
                <a:ext uri="{FF2B5EF4-FFF2-40B4-BE49-F238E27FC236}">
                  <a16:creationId xmlns:a16="http://schemas.microsoft.com/office/drawing/2014/main" id="{00000000-0008-0000-0B00-0000E129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722" name="Shape 8771">
                <a:extLst>
                  <a:ext uri="{FF2B5EF4-FFF2-40B4-BE49-F238E27FC236}">
                    <a16:creationId xmlns:a16="http://schemas.microsoft.com/office/drawing/2014/main" id="{00000000-0008-0000-0B00-0000E2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23" name="Shape 8772">
                <a:extLst>
                  <a:ext uri="{FF2B5EF4-FFF2-40B4-BE49-F238E27FC236}">
                    <a16:creationId xmlns:a16="http://schemas.microsoft.com/office/drawing/2014/main" id="{00000000-0008-0000-0B00-0000E3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24</xdr:col>
      <xdr:colOff>0</xdr:colOff>
      <xdr:row>47</xdr:row>
      <xdr:rowOff>0</xdr:rowOff>
    </xdr:from>
    <xdr:ext cx="419100" cy="247650"/>
    <xdr:grpSp>
      <xdr:nvGrpSpPr>
        <xdr:cNvPr id="10724" name="Shape 2">
          <a:extLst>
            <a:ext uri="{FF2B5EF4-FFF2-40B4-BE49-F238E27FC236}">
              <a16:creationId xmlns:a16="http://schemas.microsoft.com/office/drawing/2014/main" id="{00000000-0008-0000-0B00-0000E4290000}"/>
            </a:ext>
          </a:extLst>
        </xdr:cNvPr>
        <xdr:cNvGrpSpPr/>
      </xdr:nvGrpSpPr>
      <xdr:grpSpPr>
        <a:xfrm>
          <a:off x="10868025" y="10258425"/>
          <a:ext cx="419100" cy="247650"/>
          <a:chOff x="5136450" y="3656175"/>
          <a:chExt cx="419100" cy="247650"/>
        </a:xfrm>
      </xdr:grpSpPr>
      <xdr:grpSp>
        <xdr:nvGrpSpPr>
          <xdr:cNvPr id="10725" name="Shape 8773">
            <a:extLst>
              <a:ext uri="{FF2B5EF4-FFF2-40B4-BE49-F238E27FC236}">
                <a16:creationId xmlns:a16="http://schemas.microsoft.com/office/drawing/2014/main" id="{00000000-0008-0000-0B00-0000E529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726" name="Shape 6">
              <a:extLst>
                <a:ext uri="{FF2B5EF4-FFF2-40B4-BE49-F238E27FC236}">
                  <a16:creationId xmlns:a16="http://schemas.microsoft.com/office/drawing/2014/main" id="{00000000-0008-0000-0B00-0000E6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27" name="Shape 8774">
              <a:extLst>
                <a:ext uri="{FF2B5EF4-FFF2-40B4-BE49-F238E27FC236}">
                  <a16:creationId xmlns:a16="http://schemas.microsoft.com/office/drawing/2014/main" id="{00000000-0008-0000-0B00-0000E729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728" name="Shape 8775">
                <a:extLst>
                  <a:ext uri="{FF2B5EF4-FFF2-40B4-BE49-F238E27FC236}">
                    <a16:creationId xmlns:a16="http://schemas.microsoft.com/office/drawing/2014/main" id="{00000000-0008-0000-0B00-0000E8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29" name="Shape 8776">
                <a:extLst>
                  <a:ext uri="{FF2B5EF4-FFF2-40B4-BE49-F238E27FC236}">
                    <a16:creationId xmlns:a16="http://schemas.microsoft.com/office/drawing/2014/main" id="{00000000-0008-0000-0B00-0000E9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34</xdr:col>
      <xdr:colOff>0</xdr:colOff>
      <xdr:row>47</xdr:row>
      <xdr:rowOff>0</xdr:rowOff>
    </xdr:from>
    <xdr:ext cx="419100" cy="266700"/>
    <xdr:grpSp>
      <xdr:nvGrpSpPr>
        <xdr:cNvPr id="10730" name="Shape 2">
          <a:extLst>
            <a:ext uri="{FF2B5EF4-FFF2-40B4-BE49-F238E27FC236}">
              <a16:creationId xmlns:a16="http://schemas.microsoft.com/office/drawing/2014/main" id="{00000000-0008-0000-0B00-0000EA290000}"/>
            </a:ext>
          </a:extLst>
        </xdr:cNvPr>
        <xdr:cNvGrpSpPr/>
      </xdr:nvGrpSpPr>
      <xdr:grpSpPr>
        <a:xfrm>
          <a:off x="15535275" y="10258425"/>
          <a:ext cx="419100" cy="266700"/>
          <a:chOff x="5136450" y="3646650"/>
          <a:chExt cx="419100" cy="266700"/>
        </a:xfrm>
      </xdr:grpSpPr>
      <xdr:grpSp>
        <xdr:nvGrpSpPr>
          <xdr:cNvPr id="10731" name="Shape 8777">
            <a:extLst>
              <a:ext uri="{FF2B5EF4-FFF2-40B4-BE49-F238E27FC236}">
                <a16:creationId xmlns:a16="http://schemas.microsoft.com/office/drawing/2014/main" id="{00000000-0008-0000-0B00-0000EB29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732" name="Shape 6">
              <a:extLst>
                <a:ext uri="{FF2B5EF4-FFF2-40B4-BE49-F238E27FC236}">
                  <a16:creationId xmlns:a16="http://schemas.microsoft.com/office/drawing/2014/main" id="{00000000-0008-0000-0B00-0000EC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33" name="Shape 8778">
              <a:extLst>
                <a:ext uri="{FF2B5EF4-FFF2-40B4-BE49-F238E27FC236}">
                  <a16:creationId xmlns:a16="http://schemas.microsoft.com/office/drawing/2014/main" id="{00000000-0008-0000-0B00-0000ED29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734" name="Shape 8779">
                <a:extLst>
                  <a:ext uri="{FF2B5EF4-FFF2-40B4-BE49-F238E27FC236}">
                    <a16:creationId xmlns:a16="http://schemas.microsoft.com/office/drawing/2014/main" id="{00000000-0008-0000-0B00-0000EE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35" name="Shape 8780">
                <a:extLst>
                  <a:ext uri="{FF2B5EF4-FFF2-40B4-BE49-F238E27FC236}">
                    <a16:creationId xmlns:a16="http://schemas.microsoft.com/office/drawing/2014/main" id="{00000000-0008-0000-0B00-0000EF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34</xdr:col>
      <xdr:colOff>0</xdr:colOff>
      <xdr:row>47</xdr:row>
      <xdr:rowOff>0</xdr:rowOff>
    </xdr:from>
    <xdr:ext cx="419100" cy="247650"/>
    <xdr:grpSp>
      <xdr:nvGrpSpPr>
        <xdr:cNvPr id="10736" name="Shape 2">
          <a:extLst>
            <a:ext uri="{FF2B5EF4-FFF2-40B4-BE49-F238E27FC236}">
              <a16:creationId xmlns:a16="http://schemas.microsoft.com/office/drawing/2014/main" id="{00000000-0008-0000-0B00-0000F0290000}"/>
            </a:ext>
          </a:extLst>
        </xdr:cNvPr>
        <xdr:cNvGrpSpPr/>
      </xdr:nvGrpSpPr>
      <xdr:grpSpPr>
        <a:xfrm>
          <a:off x="15535275" y="10258425"/>
          <a:ext cx="419100" cy="247650"/>
          <a:chOff x="5136450" y="3656175"/>
          <a:chExt cx="419100" cy="247650"/>
        </a:xfrm>
      </xdr:grpSpPr>
      <xdr:grpSp>
        <xdr:nvGrpSpPr>
          <xdr:cNvPr id="10737" name="Shape 8781">
            <a:extLst>
              <a:ext uri="{FF2B5EF4-FFF2-40B4-BE49-F238E27FC236}">
                <a16:creationId xmlns:a16="http://schemas.microsoft.com/office/drawing/2014/main" id="{00000000-0008-0000-0B00-0000F129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738" name="Shape 6">
              <a:extLst>
                <a:ext uri="{FF2B5EF4-FFF2-40B4-BE49-F238E27FC236}">
                  <a16:creationId xmlns:a16="http://schemas.microsoft.com/office/drawing/2014/main" id="{00000000-0008-0000-0B00-0000F2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39" name="Shape 8782">
              <a:extLst>
                <a:ext uri="{FF2B5EF4-FFF2-40B4-BE49-F238E27FC236}">
                  <a16:creationId xmlns:a16="http://schemas.microsoft.com/office/drawing/2014/main" id="{00000000-0008-0000-0B00-0000F329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740" name="Shape 8783">
                <a:extLst>
                  <a:ext uri="{FF2B5EF4-FFF2-40B4-BE49-F238E27FC236}">
                    <a16:creationId xmlns:a16="http://schemas.microsoft.com/office/drawing/2014/main" id="{00000000-0008-0000-0B00-0000F4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41" name="Shape 8784">
                <a:extLst>
                  <a:ext uri="{FF2B5EF4-FFF2-40B4-BE49-F238E27FC236}">
                    <a16:creationId xmlns:a16="http://schemas.microsoft.com/office/drawing/2014/main" id="{00000000-0008-0000-0B00-0000F5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36</xdr:col>
      <xdr:colOff>0</xdr:colOff>
      <xdr:row>47</xdr:row>
      <xdr:rowOff>0</xdr:rowOff>
    </xdr:from>
    <xdr:ext cx="419100" cy="266700"/>
    <xdr:grpSp>
      <xdr:nvGrpSpPr>
        <xdr:cNvPr id="10742" name="Shape 2">
          <a:extLst>
            <a:ext uri="{FF2B5EF4-FFF2-40B4-BE49-F238E27FC236}">
              <a16:creationId xmlns:a16="http://schemas.microsoft.com/office/drawing/2014/main" id="{00000000-0008-0000-0B00-0000F6290000}"/>
            </a:ext>
          </a:extLst>
        </xdr:cNvPr>
        <xdr:cNvGrpSpPr/>
      </xdr:nvGrpSpPr>
      <xdr:grpSpPr>
        <a:xfrm>
          <a:off x="16468725" y="10258425"/>
          <a:ext cx="419100" cy="266700"/>
          <a:chOff x="5136450" y="3646650"/>
          <a:chExt cx="419100" cy="266700"/>
        </a:xfrm>
      </xdr:grpSpPr>
      <xdr:grpSp>
        <xdr:nvGrpSpPr>
          <xdr:cNvPr id="10743" name="Shape 8785">
            <a:extLst>
              <a:ext uri="{FF2B5EF4-FFF2-40B4-BE49-F238E27FC236}">
                <a16:creationId xmlns:a16="http://schemas.microsoft.com/office/drawing/2014/main" id="{00000000-0008-0000-0B00-0000F729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744" name="Shape 6">
              <a:extLst>
                <a:ext uri="{FF2B5EF4-FFF2-40B4-BE49-F238E27FC236}">
                  <a16:creationId xmlns:a16="http://schemas.microsoft.com/office/drawing/2014/main" id="{00000000-0008-0000-0B00-0000F8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45" name="Shape 8786">
              <a:extLst>
                <a:ext uri="{FF2B5EF4-FFF2-40B4-BE49-F238E27FC236}">
                  <a16:creationId xmlns:a16="http://schemas.microsoft.com/office/drawing/2014/main" id="{00000000-0008-0000-0B00-0000F929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746" name="Shape 8787">
                <a:extLst>
                  <a:ext uri="{FF2B5EF4-FFF2-40B4-BE49-F238E27FC236}">
                    <a16:creationId xmlns:a16="http://schemas.microsoft.com/office/drawing/2014/main" id="{00000000-0008-0000-0B00-0000FA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47" name="Shape 8788">
                <a:extLst>
                  <a:ext uri="{FF2B5EF4-FFF2-40B4-BE49-F238E27FC236}">
                    <a16:creationId xmlns:a16="http://schemas.microsoft.com/office/drawing/2014/main" id="{00000000-0008-0000-0B00-0000FB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36</xdr:col>
      <xdr:colOff>0</xdr:colOff>
      <xdr:row>47</xdr:row>
      <xdr:rowOff>0</xdr:rowOff>
    </xdr:from>
    <xdr:ext cx="419100" cy="247650"/>
    <xdr:grpSp>
      <xdr:nvGrpSpPr>
        <xdr:cNvPr id="10748" name="Shape 2">
          <a:extLst>
            <a:ext uri="{FF2B5EF4-FFF2-40B4-BE49-F238E27FC236}">
              <a16:creationId xmlns:a16="http://schemas.microsoft.com/office/drawing/2014/main" id="{00000000-0008-0000-0B00-0000FC290000}"/>
            </a:ext>
          </a:extLst>
        </xdr:cNvPr>
        <xdr:cNvGrpSpPr/>
      </xdr:nvGrpSpPr>
      <xdr:grpSpPr>
        <a:xfrm>
          <a:off x="16468725" y="10258425"/>
          <a:ext cx="419100" cy="247650"/>
          <a:chOff x="5136450" y="3656175"/>
          <a:chExt cx="419100" cy="247650"/>
        </a:xfrm>
      </xdr:grpSpPr>
      <xdr:grpSp>
        <xdr:nvGrpSpPr>
          <xdr:cNvPr id="10749" name="Shape 8789">
            <a:extLst>
              <a:ext uri="{FF2B5EF4-FFF2-40B4-BE49-F238E27FC236}">
                <a16:creationId xmlns:a16="http://schemas.microsoft.com/office/drawing/2014/main" id="{00000000-0008-0000-0B00-0000FD29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750" name="Shape 6">
              <a:extLst>
                <a:ext uri="{FF2B5EF4-FFF2-40B4-BE49-F238E27FC236}">
                  <a16:creationId xmlns:a16="http://schemas.microsoft.com/office/drawing/2014/main" id="{00000000-0008-0000-0B00-0000FE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51" name="Shape 8790">
              <a:extLst>
                <a:ext uri="{FF2B5EF4-FFF2-40B4-BE49-F238E27FC236}">
                  <a16:creationId xmlns:a16="http://schemas.microsoft.com/office/drawing/2014/main" id="{00000000-0008-0000-0B00-0000FF29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752" name="Shape 8791">
                <a:extLst>
                  <a:ext uri="{FF2B5EF4-FFF2-40B4-BE49-F238E27FC236}">
                    <a16:creationId xmlns:a16="http://schemas.microsoft.com/office/drawing/2014/main" id="{00000000-0008-0000-0B00-000000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53" name="Shape 8792">
                <a:extLst>
                  <a:ext uri="{FF2B5EF4-FFF2-40B4-BE49-F238E27FC236}">
                    <a16:creationId xmlns:a16="http://schemas.microsoft.com/office/drawing/2014/main" id="{00000000-0008-0000-0B00-000001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10</xdr:col>
      <xdr:colOff>0</xdr:colOff>
      <xdr:row>57</xdr:row>
      <xdr:rowOff>0</xdr:rowOff>
    </xdr:from>
    <xdr:ext cx="419100" cy="266700"/>
    <xdr:grpSp>
      <xdr:nvGrpSpPr>
        <xdr:cNvPr id="10754" name="Shape 2">
          <a:extLst>
            <a:ext uri="{FF2B5EF4-FFF2-40B4-BE49-F238E27FC236}">
              <a16:creationId xmlns:a16="http://schemas.microsoft.com/office/drawing/2014/main" id="{00000000-0008-0000-0B00-0000022A0000}"/>
            </a:ext>
          </a:extLst>
        </xdr:cNvPr>
        <xdr:cNvGrpSpPr/>
      </xdr:nvGrpSpPr>
      <xdr:grpSpPr>
        <a:xfrm>
          <a:off x="4333875" y="12468225"/>
          <a:ext cx="419100" cy="266700"/>
          <a:chOff x="5136450" y="3646650"/>
          <a:chExt cx="419100" cy="266700"/>
        </a:xfrm>
      </xdr:grpSpPr>
      <xdr:grpSp>
        <xdr:nvGrpSpPr>
          <xdr:cNvPr id="10755" name="Shape 8793">
            <a:extLst>
              <a:ext uri="{FF2B5EF4-FFF2-40B4-BE49-F238E27FC236}">
                <a16:creationId xmlns:a16="http://schemas.microsoft.com/office/drawing/2014/main" id="{00000000-0008-0000-0B00-0000032A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756" name="Shape 6">
              <a:extLst>
                <a:ext uri="{FF2B5EF4-FFF2-40B4-BE49-F238E27FC236}">
                  <a16:creationId xmlns:a16="http://schemas.microsoft.com/office/drawing/2014/main" id="{00000000-0008-0000-0B00-000004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57" name="Shape 8794">
              <a:extLst>
                <a:ext uri="{FF2B5EF4-FFF2-40B4-BE49-F238E27FC236}">
                  <a16:creationId xmlns:a16="http://schemas.microsoft.com/office/drawing/2014/main" id="{00000000-0008-0000-0B00-0000052A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758" name="Shape 8795">
                <a:extLst>
                  <a:ext uri="{FF2B5EF4-FFF2-40B4-BE49-F238E27FC236}">
                    <a16:creationId xmlns:a16="http://schemas.microsoft.com/office/drawing/2014/main" id="{00000000-0008-0000-0B00-000006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59" name="Shape 8796">
                <a:extLst>
                  <a:ext uri="{FF2B5EF4-FFF2-40B4-BE49-F238E27FC236}">
                    <a16:creationId xmlns:a16="http://schemas.microsoft.com/office/drawing/2014/main" id="{00000000-0008-0000-0B00-000007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10</xdr:col>
      <xdr:colOff>0</xdr:colOff>
      <xdr:row>57</xdr:row>
      <xdr:rowOff>0</xdr:rowOff>
    </xdr:from>
    <xdr:ext cx="419100" cy="247650"/>
    <xdr:grpSp>
      <xdr:nvGrpSpPr>
        <xdr:cNvPr id="10760" name="Shape 2">
          <a:extLst>
            <a:ext uri="{FF2B5EF4-FFF2-40B4-BE49-F238E27FC236}">
              <a16:creationId xmlns:a16="http://schemas.microsoft.com/office/drawing/2014/main" id="{00000000-0008-0000-0B00-0000082A0000}"/>
            </a:ext>
          </a:extLst>
        </xdr:cNvPr>
        <xdr:cNvGrpSpPr/>
      </xdr:nvGrpSpPr>
      <xdr:grpSpPr>
        <a:xfrm>
          <a:off x="4333875" y="12468225"/>
          <a:ext cx="419100" cy="247650"/>
          <a:chOff x="5136450" y="3656175"/>
          <a:chExt cx="419100" cy="247650"/>
        </a:xfrm>
      </xdr:grpSpPr>
      <xdr:grpSp>
        <xdr:nvGrpSpPr>
          <xdr:cNvPr id="10761" name="Shape 8797">
            <a:extLst>
              <a:ext uri="{FF2B5EF4-FFF2-40B4-BE49-F238E27FC236}">
                <a16:creationId xmlns:a16="http://schemas.microsoft.com/office/drawing/2014/main" id="{00000000-0008-0000-0B00-0000092A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762" name="Shape 6">
              <a:extLst>
                <a:ext uri="{FF2B5EF4-FFF2-40B4-BE49-F238E27FC236}">
                  <a16:creationId xmlns:a16="http://schemas.microsoft.com/office/drawing/2014/main" id="{00000000-0008-0000-0B00-00000A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63" name="Shape 8798">
              <a:extLst>
                <a:ext uri="{FF2B5EF4-FFF2-40B4-BE49-F238E27FC236}">
                  <a16:creationId xmlns:a16="http://schemas.microsoft.com/office/drawing/2014/main" id="{00000000-0008-0000-0B00-00000B2A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764" name="Shape 8799">
                <a:extLst>
                  <a:ext uri="{FF2B5EF4-FFF2-40B4-BE49-F238E27FC236}">
                    <a16:creationId xmlns:a16="http://schemas.microsoft.com/office/drawing/2014/main" id="{00000000-0008-0000-0B00-00000C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65" name="Shape 8800">
                <a:extLst>
                  <a:ext uri="{FF2B5EF4-FFF2-40B4-BE49-F238E27FC236}">
                    <a16:creationId xmlns:a16="http://schemas.microsoft.com/office/drawing/2014/main" id="{00000000-0008-0000-0B00-00000D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22</xdr:col>
      <xdr:colOff>0</xdr:colOff>
      <xdr:row>57</xdr:row>
      <xdr:rowOff>0</xdr:rowOff>
    </xdr:from>
    <xdr:ext cx="419100" cy="266700"/>
    <xdr:grpSp>
      <xdr:nvGrpSpPr>
        <xdr:cNvPr id="10766" name="Shape 2">
          <a:extLst>
            <a:ext uri="{FF2B5EF4-FFF2-40B4-BE49-F238E27FC236}">
              <a16:creationId xmlns:a16="http://schemas.microsoft.com/office/drawing/2014/main" id="{00000000-0008-0000-0B00-00000E2A0000}"/>
            </a:ext>
          </a:extLst>
        </xdr:cNvPr>
        <xdr:cNvGrpSpPr/>
      </xdr:nvGrpSpPr>
      <xdr:grpSpPr>
        <a:xfrm>
          <a:off x="9934575" y="12468225"/>
          <a:ext cx="419100" cy="266700"/>
          <a:chOff x="5136450" y="3646650"/>
          <a:chExt cx="419100" cy="266700"/>
        </a:xfrm>
      </xdr:grpSpPr>
      <xdr:grpSp>
        <xdr:nvGrpSpPr>
          <xdr:cNvPr id="10767" name="Shape 8801">
            <a:extLst>
              <a:ext uri="{FF2B5EF4-FFF2-40B4-BE49-F238E27FC236}">
                <a16:creationId xmlns:a16="http://schemas.microsoft.com/office/drawing/2014/main" id="{00000000-0008-0000-0B00-00000F2A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768" name="Shape 6">
              <a:extLst>
                <a:ext uri="{FF2B5EF4-FFF2-40B4-BE49-F238E27FC236}">
                  <a16:creationId xmlns:a16="http://schemas.microsoft.com/office/drawing/2014/main" id="{00000000-0008-0000-0B00-000010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69" name="Shape 8802">
              <a:extLst>
                <a:ext uri="{FF2B5EF4-FFF2-40B4-BE49-F238E27FC236}">
                  <a16:creationId xmlns:a16="http://schemas.microsoft.com/office/drawing/2014/main" id="{00000000-0008-0000-0B00-0000112A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770" name="Shape 8803">
                <a:extLst>
                  <a:ext uri="{FF2B5EF4-FFF2-40B4-BE49-F238E27FC236}">
                    <a16:creationId xmlns:a16="http://schemas.microsoft.com/office/drawing/2014/main" id="{00000000-0008-0000-0B00-000012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71" name="Shape 8804">
                <a:extLst>
                  <a:ext uri="{FF2B5EF4-FFF2-40B4-BE49-F238E27FC236}">
                    <a16:creationId xmlns:a16="http://schemas.microsoft.com/office/drawing/2014/main" id="{00000000-0008-0000-0B00-000013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22</xdr:col>
      <xdr:colOff>0</xdr:colOff>
      <xdr:row>57</xdr:row>
      <xdr:rowOff>0</xdr:rowOff>
    </xdr:from>
    <xdr:ext cx="419100" cy="247650"/>
    <xdr:grpSp>
      <xdr:nvGrpSpPr>
        <xdr:cNvPr id="10772" name="Shape 2">
          <a:extLst>
            <a:ext uri="{FF2B5EF4-FFF2-40B4-BE49-F238E27FC236}">
              <a16:creationId xmlns:a16="http://schemas.microsoft.com/office/drawing/2014/main" id="{00000000-0008-0000-0B00-0000142A0000}"/>
            </a:ext>
          </a:extLst>
        </xdr:cNvPr>
        <xdr:cNvGrpSpPr/>
      </xdr:nvGrpSpPr>
      <xdr:grpSpPr>
        <a:xfrm>
          <a:off x="9934575" y="12468225"/>
          <a:ext cx="419100" cy="247650"/>
          <a:chOff x="5136450" y="3656175"/>
          <a:chExt cx="419100" cy="247650"/>
        </a:xfrm>
      </xdr:grpSpPr>
      <xdr:grpSp>
        <xdr:nvGrpSpPr>
          <xdr:cNvPr id="10773" name="Shape 8805">
            <a:extLst>
              <a:ext uri="{FF2B5EF4-FFF2-40B4-BE49-F238E27FC236}">
                <a16:creationId xmlns:a16="http://schemas.microsoft.com/office/drawing/2014/main" id="{00000000-0008-0000-0B00-0000152A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774" name="Shape 6">
              <a:extLst>
                <a:ext uri="{FF2B5EF4-FFF2-40B4-BE49-F238E27FC236}">
                  <a16:creationId xmlns:a16="http://schemas.microsoft.com/office/drawing/2014/main" id="{00000000-0008-0000-0B00-000016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75" name="Shape 8806">
              <a:extLst>
                <a:ext uri="{FF2B5EF4-FFF2-40B4-BE49-F238E27FC236}">
                  <a16:creationId xmlns:a16="http://schemas.microsoft.com/office/drawing/2014/main" id="{00000000-0008-0000-0B00-0000172A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776" name="Shape 8807">
                <a:extLst>
                  <a:ext uri="{FF2B5EF4-FFF2-40B4-BE49-F238E27FC236}">
                    <a16:creationId xmlns:a16="http://schemas.microsoft.com/office/drawing/2014/main" id="{00000000-0008-0000-0B00-000018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77" name="Shape 8808">
                <a:extLst>
                  <a:ext uri="{FF2B5EF4-FFF2-40B4-BE49-F238E27FC236}">
                    <a16:creationId xmlns:a16="http://schemas.microsoft.com/office/drawing/2014/main" id="{00000000-0008-0000-0B00-000019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26</xdr:col>
      <xdr:colOff>0</xdr:colOff>
      <xdr:row>57</xdr:row>
      <xdr:rowOff>0</xdr:rowOff>
    </xdr:from>
    <xdr:ext cx="419100" cy="266700"/>
    <xdr:grpSp>
      <xdr:nvGrpSpPr>
        <xdr:cNvPr id="10778" name="Shape 2">
          <a:extLst>
            <a:ext uri="{FF2B5EF4-FFF2-40B4-BE49-F238E27FC236}">
              <a16:creationId xmlns:a16="http://schemas.microsoft.com/office/drawing/2014/main" id="{00000000-0008-0000-0B00-00001A2A0000}"/>
            </a:ext>
          </a:extLst>
        </xdr:cNvPr>
        <xdr:cNvGrpSpPr/>
      </xdr:nvGrpSpPr>
      <xdr:grpSpPr>
        <a:xfrm>
          <a:off x="11801475" y="12468225"/>
          <a:ext cx="419100" cy="266700"/>
          <a:chOff x="5136450" y="3646650"/>
          <a:chExt cx="419100" cy="266700"/>
        </a:xfrm>
      </xdr:grpSpPr>
      <xdr:grpSp>
        <xdr:nvGrpSpPr>
          <xdr:cNvPr id="10779" name="Shape 8809">
            <a:extLst>
              <a:ext uri="{FF2B5EF4-FFF2-40B4-BE49-F238E27FC236}">
                <a16:creationId xmlns:a16="http://schemas.microsoft.com/office/drawing/2014/main" id="{00000000-0008-0000-0B00-00001B2A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780" name="Shape 6">
              <a:extLst>
                <a:ext uri="{FF2B5EF4-FFF2-40B4-BE49-F238E27FC236}">
                  <a16:creationId xmlns:a16="http://schemas.microsoft.com/office/drawing/2014/main" id="{00000000-0008-0000-0B00-00001C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81" name="Shape 8810">
              <a:extLst>
                <a:ext uri="{FF2B5EF4-FFF2-40B4-BE49-F238E27FC236}">
                  <a16:creationId xmlns:a16="http://schemas.microsoft.com/office/drawing/2014/main" id="{00000000-0008-0000-0B00-00001D2A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782" name="Shape 8811">
                <a:extLst>
                  <a:ext uri="{FF2B5EF4-FFF2-40B4-BE49-F238E27FC236}">
                    <a16:creationId xmlns:a16="http://schemas.microsoft.com/office/drawing/2014/main" id="{00000000-0008-0000-0B00-00001E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83" name="Shape 8812">
                <a:extLst>
                  <a:ext uri="{FF2B5EF4-FFF2-40B4-BE49-F238E27FC236}">
                    <a16:creationId xmlns:a16="http://schemas.microsoft.com/office/drawing/2014/main" id="{00000000-0008-0000-0B00-00001F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26</xdr:col>
      <xdr:colOff>0</xdr:colOff>
      <xdr:row>57</xdr:row>
      <xdr:rowOff>0</xdr:rowOff>
    </xdr:from>
    <xdr:ext cx="419100" cy="247650"/>
    <xdr:grpSp>
      <xdr:nvGrpSpPr>
        <xdr:cNvPr id="10784" name="Shape 2">
          <a:extLst>
            <a:ext uri="{FF2B5EF4-FFF2-40B4-BE49-F238E27FC236}">
              <a16:creationId xmlns:a16="http://schemas.microsoft.com/office/drawing/2014/main" id="{00000000-0008-0000-0B00-0000202A0000}"/>
            </a:ext>
          </a:extLst>
        </xdr:cNvPr>
        <xdr:cNvGrpSpPr/>
      </xdr:nvGrpSpPr>
      <xdr:grpSpPr>
        <a:xfrm>
          <a:off x="11801475" y="12468225"/>
          <a:ext cx="419100" cy="247650"/>
          <a:chOff x="5136450" y="3656175"/>
          <a:chExt cx="419100" cy="247650"/>
        </a:xfrm>
      </xdr:grpSpPr>
      <xdr:grpSp>
        <xdr:nvGrpSpPr>
          <xdr:cNvPr id="10785" name="Shape 8813">
            <a:extLst>
              <a:ext uri="{FF2B5EF4-FFF2-40B4-BE49-F238E27FC236}">
                <a16:creationId xmlns:a16="http://schemas.microsoft.com/office/drawing/2014/main" id="{00000000-0008-0000-0B00-0000212A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786" name="Shape 6">
              <a:extLst>
                <a:ext uri="{FF2B5EF4-FFF2-40B4-BE49-F238E27FC236}">
                  <a16:creationId xmlns:a16="http://schemas.microsoft.com/office/drawing/2014/main" id="{00000000-0008-0000-0B00-000022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87" name="Shape 8814">
              <a:extLst>
                <a:ext uri="{FF2B5EF4-FFF2-40B4-BE49-F238E27FC236}">
                  <a16:creationId xmlns:a16="http://schemas.microsoft.com/office/drawing/2014/main" id="{00000000-0008-0000-0B00-0000232A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788" name="Shape 8815">
                <a:extLst>
                  <a:ext uri="{FF2B5EF4-FFF2-40B4-BE49-F238E27FC236}">
                    <a16:creationId xmlns:a16="http://schemas.microsoft.com/office/drawing/2014/main" id="{00000000-0008-0000-0B00-000024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89" name="Shape 8816">
                <a:extLst>
                  <a:ext uri="{FF2B5EF4-FFF2-40B4-BE49-F238E27FC236}">
                    <a16:creationId xmlns:a16="http://schemas.microsoft.com/office/drawing/2014/main" id="{00000000-0008-0000-0B00-000025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28</xdr:col>
      <xdr:colOff>0</xdr:colOff>
      <xdr:row>57</xdr:row>
      <xdr:rowOff>0</xdr:rowOff>
    </xdr:from>
    <xdr:ext cx="419100" cy="266700"/>
    <xdr:grpSp>
      <xdr:nvGrpSpPr>
        <xdr:cNvPr id="10790" name="Shape 2">
          <a:extLst>
            <a:ext uri="{FF2B5EF4-FFF2-40B4-BE49-F238E27FC236}">
              <a16:creationId xmlns:a16="http://schemas.microsoft.com/office/drawing/2014/main" id="{00000000-0008-0000-0B00-0000262A0000}"/>
            </a:ext>
          </a:extLst>
        </xdr:cNvPr>
        <xdr:cNvGrpSpPr/>
      </xdr:nvGrpSpPr>
      <xdr:grpSpPr>
        <a:xfrm>
          <a:off x="12734925" y="12468225"/>
          <a:ext cx="419100" cy="266700"/>
          <a:chOff x="5136450" y="3646650"/>
          <a:chExt cx="419100" cy="266700"/>
        </a:xfrm>
      </xdr:grpSpPr>
      <xdr:grpSp>
        <xdr:nvGrpSpPr>
          <xdr:cNvPr id="10791" name="Shape 8817">
            <a:extLst>
              <a:ext uri="{FF2B5EF4-FFF2-40B4-BE49-F238E27FC236}">
                <a16:creationId xmlns:a16="http://schemas.microsoft.com/office/drawing/2014/main" id="{00000000-0008-0000-0B00-0000272A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792" name="Shape 6">
              <a:extLst>
                <a:ext uri="{FF2B5EF4-FFF2-40B4-BE49-F238E27FC236}">
                  <a16:creationId xmlns:a16="http://schemas.microsoft.com/office/drawing/2014/main" id="{00000000-0008-0000-0B00-000028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93" name="Shape 8818">
              <a:extLst>
                <a:ext uri="{FF2B5EF4-FFF2-40B4-BE49-F238E27FC236}">
                  <a16:creationId xmlns:a16="http://schemas.microsoft.com/office/drawing/2014/main" id="{00000000-0008-0000-0B00-0000292A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794" name="Shape 8819">
                <a:extLst>
                  <a:ext uri="{FF2B5EF4-FFF2-40B4-BE49-F238E27FC236}">
                    <a16:creationId xmlns:a16="http://schemas.microsoft.com/office/drawing/2014/main" id="{00000000-0008-0000-0B00-00002A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95" name="Shape 8820">
                <a:extLst>
                  <a:ext uri="{FF2B5EF4-FFF2-40B4-BE49-F238E27FC236}">
                    <a16:creationId xmlns:a16="http://schemas.microsoft.com/office/drawing/2014/main" id="{00000000-0008-0000-0B00-00002B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28</xdr:col>
      <xdr:colOff>0</xdr:colOff>
      <xdr:row>57</xdr:row>
      <xdr:rowOff>0</xdr:rowOff>
    </xdr:from>
    <xdr:ext cx="419100" cy="247650"/>
    <xdr:grpSp>
      <xdr:nvGrpSpPr>
        <xdr:cNvPr id="10796" name="Shape 2">
          <a:extLst>
            <a:ext uri="{FF2B5EF4-FFF2-40B4-BE49-F238E27FC236}">
              <a16:creationId xmlns:a16="http://schemas.microsoft.com/office/drawing/2014/main" id="{00000000-0008-0000-0B00-00002C2A0000}"/>
            </a:ext>
          </a:extLst>
        </xdr:cNvPr>
        <xdr:cNvGrpSpPr/>
      </xdr:nvGrpSpPr>
      <xdr:grpSpPr>
        <a:xfrm>
          <a:off x="12734925" y="12468225"/>
          <a:ext cx="419100" cy="247650"/>
          <a:chOff x="5136450" y="3656175"/>
          <a:chExt cx="419100" cy="247650"/>
        </a:xfrm>
      </xdr:grpSpPr>
      <xdr:grpSp>
        <xdr:nvGrpSpPr>
          <xdr:cNvPr id="10797" name="Shape 8821">
            <a:extLst>
              <a:ext uri="{FF2B5EF4-FFF2-40B4-BE49-F238E27FC236}">
                <a16:creationId xmlns:a16="http://schemas.microsoft.com/office/drawing/2014/main" id="{00000000-0008-0000-0B00-00002D2A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798" name="Shape 6">
              <a:extLst>
                <a:ext uri="{FF2B5EF4-FFF2-40B4-BE49-F238E27FC236}">
                  <a16:creationId xmlns:a16="http://schemas.microsoft.com/office/drawing/2014/main" id="{00000000-0008-0000-0B00-00002E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99" name="Shape 8822">
              <a:extLst>
                <a:ext uri="{FF2B5EF4-FFF2-40B4-BE49-F238E27FC236}">
                  <a16:creationId xmlns:a16="http://schemas.microsoft.com/office/drawing/2014/main" id="{00000000-0008-0000-0B00-00002F2A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800" name="Shape 8823">
                <a:extLst>
                  <a:ext uri="{FF2B5EF4-FFF2-40B4-BE49-F238E27FC236}">
                    <a16:creationId xmlns:a16="http://schemas.microsoft.com/office/drawing/2014/main" id="{00000000-0008-0000-0B00-000030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01" name="Shape 8824">
                <a:extLst>
                  <a:ext uri="{FF2B5EF4-FFF2-40B4-BE49-F238E27FC236}">
                    <a16:creationId xmlns:a16="http://schemas.microsoft.com/office/drawing/2014/main" id="{00000000-0008-0000-0B00-000031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30</xdr:col>
      <xdr:colOff>0</xdr:colOff>
      <xdr:row>57</xdr:row>
      <xdr:rowOff>0</xdr:rowOff>
    </xdr:from>
    <xdr:ext cx="419100" cy="266700"/>
    <xdr:grpSp>
      <xdr:nvGrpSpPr>
        <xdr:cNvPr id="10802" name="Shape 2">
          <a:extLst>
            <a:ext uri="{FF2B5EF4-FFF2-40B4-BE49-F238E27FC236}">
              <a16:creationId xmlns:a16="http://schemas.microsoft.com/office/drawing/2014/main" id="{00000000-0008-0000-0B00-0000322A0000}"/>
            </a:ext>
          </a:extLst>
        </xdr:cNvPr>
        <xdr:cNvGrpSpPr/>
      </xdr:nvGrpSpPr>
      <xdr:grpSpPr>
        <a:xfrm>
          <a:off x="13668375" y="12468225"/>
          <a:ext cx="419100" cy="266700"/>
          <a:chOff x="5136450" y="3646650"/>
          <a:chExt cx="419100" cy="266700"/>
        </a:xfrm>
      </xdr:grpSpPr>
      <xdr:grpSp>
        <xdr:nvGrpSpPr>
          <xdr:cNvPr id="10803" name="Shape 8825">
            <a:extLst>
              <a:ext uri="{FF2B5EF4-FFF2-40B4-BE49-F238E27FC236}">
                <a16:creationId xmlns:a16="http://schemas.microsoft.com/office/drawing/2014/main" id="{00000000-0008-0000-0B00-0000332A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804" name="Shape 6">
              <a:extLst>
                <a:ext uri="{FF2B5EF4-FFF2-40B4-BE49-F238E27FC236}">
                  <a16:creationId xmlns:a16="http://schemas.microsoft.com/office/drawing/2014/main" id="{00000000-0008-0000-0B00-000034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05" name="Shape 8826">
              <a:extLst>
                <a:ext uri="{FF2B5EF4-FFF2-40B4-BE49-F238E27FC236}">
                  <a16:creationId xmlns:a16="http://schemas.microsoft.com/office/drawing/2014/main" id="{00000000-0008-0000-0B00-0000352A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806" name="Shape 8827">
                <a:extLst>
                  <a:ext uri="{FF2B5EF4-FFF2-40B4-BE49-F238E27FC236}">
                    <a16:creationId xmlns:a16="http://schemas.microsoft.com/office/drawing/2014/main" id="{00000000-0008-0000-0B00-000036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07" name="Shape 8828">
                <a:extLst>
                  <a:ext uri="{FF2B5EF4-FFF2-40B4-BE49-F238E27FC236}">
                    <a16:creationId xmlns:a16="http://schemas.microsoft.com/office/drawing/2014/main" id="{00000000-0008-0000-0B00-000037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30</xdr:col>
      <xdr:colOff>0</xdr:colOff>
      <xdr:row>57</xdr:row>
      <xdr:rowOff>0</xdr:rowOff>
    </xdr:from>
    <xdr:ext cx="419100" cy="247650"/>
    <xdr:grpSp>
      <xdr:nvGrpSpPr>
        <xdr:cNvPr id="10808" name="Shape 2">
          <a:extLst>
            <a:ext uri="{FF2B5EF4-FFF2-40B4-BE49-F238E27FC236}">
              <a16:creationId xmlns:a16="http://schemas.microsoft.com/office/drawing/2014/main" id="{00000000-0008-0000-0B00-0000382A0000}"/>
            </a:ext>
          </a:extLst>
        </xdr:cNvPr>
        <xdr:cNvGrpSpPr/>
      </xdr:nvGrpSpPr>
      <xdr:grpSpPr>
        <a:xfrm>
          <a:off x="13668375" y="12468225"/>
          <a:ext cx="419100" cy="247650"/>
          <a:chOff x="5136450" y="3656175"/>
          <a:chExt cx="419100" cy="247650"/>
        </a:xfrm>
      </xdr:grpSpPr>
      <xdr:grpSp>
        <xdr:nvGrpSpPr>
          <xdr:cNvPr id="10809" name="Shape 8829">
            <a:extLst>
              <a:ext uri="{FF2B5EF4-FFF2-40B4-BE49-F238E27FC236}">
                <a16:creationId xmlns:a16="http://schemas.microsoft.com/office/drawing/2014/main" id="{00000000-0008-0000-0B00-0000392A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810" name="Shape 6">
              <a:extLst>
                <a:ext uri="{FF2B5EF4-FFF2-40B4-BE49-F238E27FC236}">
                  <a16:creationId xmlns:a16="http://schemas.microsoft.com/office/drawing/2014/main" id="{00000000-0008-0000-0B00-00003A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11" name="Shape 8830">
              <a:extLst>
                <a:ext uri="{FF2B5EF4-FFF2-40B4-BE49-F238E27FC236}">
                  <a16:creationId xmlns:a16="http://schemas.microsoft.com/office/drawing/2014/main" id="{00000000-0008-0000-0B00-00003B2A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812" name="Shape 8831">
                <a:extLst>
                  <a:ext uri="{FF2B5EF4-FFF2-40B4-BE49-F238E27FC236}">
                    <a16:creationId xmlns:a16="http://schemas.microsoft.com/office/drawing/2014/main" id="{00000000-0008-0000-0B00-00003C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13" name="Shape 8832">
                <a:extLst>
                  <a:ext uri="{FF2B5EF4-FFF2-40B4-BE49-F238E27FC236}">
                    <a16:creationId xmlns:a16="http://schemas.microsoft.com/office/drawing/2014/main" id="{00000000-0008-0000-0B00-00003D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38</xdr:col>
      <xdr:colOff>0</xdr:colOff>
      <xdr:row>57</xdr:row>
      <xdr:rowOff>0</xdr:rowOff>
    </xdr:from>
    <xdr:ext cx="419100" cy="266700"/>
    <xdr:grpSp>
      <xdr:nvGrpSpPr>
        <xdr:cNvPr id="10814" name="Shape 2">
          <a:extLst>
            <a:ext uri="{FF2B5EF4-FFF2-40B4-BE49-F238E27FC236}">
              <a16:creationId xmlns:a16="http://schemas.microsoft.com/office/drawing/2014/main" id="{00000000-0008-0000-0B00-00003E2A0000}"/>
            </a:ext>
          </a:extLst>
        </xdr:cNvPr>
        <xdr:cNvGrpSpPr/>
      </xdr:nvGrpSpPr>
      <xdr:grpSpPr>
        <a:xfrm>
          <a:off x="17402175" y="12468225"/>
          <a:ext cx="419100" cy="266700"/>
          <a:chOff x="5136450" y="3646650"/>
          <a:chExt cx="419100" cy="266700"/>
        </a:xfrm>
      </xdr:grpSpPr>
      <xdr:grpSp>
        <xdr:nvGrpSpPr>
          <xdr:cNvPr id="10815" name="Shape 8833">
            <a:extLst>
              <a:ext uri="{FF2B5EF4-FFF2-40B4-BE49-F238E27FC236}">
                <a16:creationId xmlns:a16="http://schemas.microsoft.com/office/drawing/2014/main" id="{00000000-0008-0000-0B00-00003F2A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816" name="Shape 6">
              <a:extLst>
                <a:ext uri="{FF2B5EF4-FFF2-40B4-BE49-F238E27FC236}">
                  <a16:creationId xmlns:a16="http://schemas.microsoft.com/office/drawing/2014/main" id="{00000000-0008-0000-0B00-000040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17" name="Shape 8834">
              <a:extLst>
                <a:ext uri="{FF2B5EF4-FFF2-40B4-BE49-F238E27FC236}">
                  <a16:creationId xmlns:a16="http://schemas.microsoft.com/office/drawing/2014/main" id="{00000000-0008-0000-0B00-0000412A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818" name="Shape 8835">
                <a:extLst>
                  <a:ext uri="{FF2B5EF4-FFF2-40B4-BE49-F238E27FC236}">
                    <a16:creationId xmlns:a16="http://schemas.microsoft.com/office/drawing/2014/main" id="{00000000-0008-0000-0B00-000042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19" name="Shape 8836">
                <a:extLst>
                  <a:ext uri="{FF2B5EF4-FFF2-40B4-BE49-F238E27FC236}">
                    <a16:creationId xmlns:a16="http://schemas.microsoft.com/office/drawing/2014/main" id="{00000000-0008-0000-0B00-000043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38</xdr:col>
      <xdr:colOff>0</xdr:colOff>
      <xdr:row>57</xdr:row>
      <xdr:rowOff>0</xdr:rowOff>
    </xdr:from>
    <xdr:ext cx="419100" cy="247650"/>
    <xdr:grpSp>
      <xdr:nvGrpSpPr>
        <xdr:cNvPr id="10820" name="Shape 2">
          <a:extLst>
            <a:ext uri="{FF2B5EF4-FFF2-40B4-BE49-F238E27FC236}">
              <a16:creationId xmlns:a16="http://schemas.microsoft.com/office/drawing/2014/main" id="{00000000-0008-0000-0B00-0000442A0000}"/>
            </a:ext>
          </a:extLst>
        </xdr:cNvPr>
        <xdr:cNvGrpSpPr/>
      </xdr:nvGrpSpPr>
      <xdr:grpSpPr>
        <a:xfrm>
          <a:off x="17402175" y="12468225"/>
          <a:ext cx="419100" cy="247650"/>
          <a:chOff x="5136450" y="3656175"/>
          <a:chExt cx="419100" cy="247650"/>
        </a:xfrm>
      </xdr:grpSpPr>
      <xdr:grpSp>
        <xdr:nvGrpSpPr>
          <xdr:cNvPr id="10821" name="Shape 8837">
            <a:extLst>
              <a:ext uri="{FF2B5EF4-FFF2-40B4-BE49-F238E27FC236}">
                <a16:creationId xmlns:a16="http://schemas.microsoft.com/office/drawing/2014/main" id="{00000000-0008-0000-0B00-0000452A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822" name="Shape 6">
              <a:extLst>
                <a:ext uri="{FF2B5EF4-FFF2-40B4-BE49-F238E27FC236}">
                  <a16:creationId xmlns:a16="http://schemas.microsoft.com/office/drawing/2014/main" id="{00000000-0008-0000-0B00-000046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23" name="Shape 8838">
              <a:extLst>
                <a:ext uri="{FF2B5EF4-FFF2-40B4-BE49-F238E27FC236}">
                  <a16:creationId xmlns:a16="http://schemas.microsoft.com/office/drawing/2014/main" id="{00000000-0008-0000-0B00-0000472A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824" name="Shape 8839">
                <a:extLst>
                  <a:ext uri="{FF2B5EF4-FFF2-40B4-BE49-F238E27FC236}">
                    <a16:creationId xmlns:a16="http://schemas.microsoft.com/office/drawing/2014/main" id="{00000000-0008-0000-0B00-000048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25" name="Shape 8840">
                <a:extLst>
                  <a:ext uri="{FF2B5EF4-FFF2-40B4-BE49-F238E27FC236}">
                    <a16:creationId xmlns:a16="http://schemas.microsoft.com/office/drawing/2014/main" id="{00000000-0008-0000-0B00-000049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40</xdr:col>
      <xdr:colOff>0</xdr:colOff>
      <xdr:row>57</xdr:row>
      <xdr:rowOff>0</xdr:rowOff>
    </xdr:from>
    <xdr:ext cx="419100" cy="266700"/>
    <xdr:grpSp>
      <xdr:nvGrpSpPr>
        <xdr:cNvPr id="10826" name="Shape 2">
          <a:extLst>
            <a:ext uri="{FF2B5EF4-FFF2-40B4-BE49-F238E27FC236}">
              <a16:creationId xmlns:a16="http://schemas.microsoft.com/office/drawing/2014/main" id="{00000000-0008-0000-0B00-00004A2A0000}"/>
            </a:ext>
          </a:extLst>
        </xdr:cNvPr>
        <xdr:cNvGrpSpPr/>
      </xdr:nvGrpSpPr>
      <xdr:grpSpPr>
        <a:xfrm>
          <a:off x="18335625" y="12468225"/>
          <a:ext cx="419100" cy="266700"/>
          <a:chOff x="5136450" y="3646650"/>
          <a:chExt cx="419100" cy="266700"/>
        </a:xfrm>
      </xdr:grpSpPr>
      <xdr:grpSp>
        <xdr:nvGrpSpPr>
          <xdr:cNvPr id="10827" name="Shape 8841">
            <a:extLst>
              <a:ext uri="{FF2B5EF4-FFF2-40B4-BE49-F238E27FC236}">
                <a16:creationId xmlns:a16="http://schemas.microsoft.com/office/drawing/2014/main" id="{00000000-0008-0000-0B00-00004B2A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828" name="Shape 6">
              <a:extLst>
                <a:ext uri="{FF2B5EF4-FFF2-40B4-BE49-F238E27FC236}">
                  <a16:creationId xmlns:a16="http://schemas.microsoft.com/office/drawing/2014/main" id="{00000000-0008-0000-0B00-00004C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29" name="Shape 8842">
              <a:extLst>
                <a:ext uri="{FF2B5EF4-FFF2-40B4-BE49-F238E27FC236}">
                  <a16:creationId xmlns:a16="http://schemas.microsoft.com/office/drawing/2014/main" id="{00000000-0008-0000-0B00-00004D2A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830" name="Shape 8843">
                <a:extLst>
                  <a:ext uri="{FF2B5EF4-FFF2-40B4-BE49-F238E27FC236}">
                    <a16:creationId xmlns:a16="http://schemas.microsoft.com/office/drawing/2014/main" id="{00000000-0008-0000-0B00-00004E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31" name="Shape 8844">
                <a:extLst>
                  <a:ext uri="{FF2B5EF4-FFF2-40B4-BE49-F238E27FC236}">
                    <a16:creationId xmlns:a16="http://schemas.microsoft.com/office/drawing/2014/main" id="{00000000-0008-0000-0B00-00004F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40</xdr:col>
      <xdr:colOff>0</xdr:colOff>
      <xdr:row>57</xdr:row>
      <xdr:rowOff>0</xdr:rowOff>
    </xdr:from>
    <xdr:ext cx="419100" cy="247650"/>
    <xdr:grpSp>
      <xdr:nvGrpSpPr>
        <xdr:cNvPr id="10832" name="Shape 2">
          <a:extLst>
            <a:ext uri="{FF2B5EF4-FFF2-40B4-BE49-F238E27FC236}">
              <a16:creationId xmlns:a16="http://schemas.microsoft.com/office/drawing/2014/main" id="{00000000-0008-0000-0B00-0000502A0000}"/>
            </a:ext>
          </a:extLst>
        </xdr:cNvPr>
        <xdr:cNvGrpSpPr/>
      </xdr:nvGrpSpPr>
      <xdr:grpSpPr>
        <a:xfrm>
          <a:off x="18335625" y="12468225"/>
          <a:ext cx="419100" cy="247650"/>
          <a:chOff x="5136450" y="3656175"/>
          <a:chExt cx="419100" cy="247650"/>
        </a:xfrm>
      </xdr:grpSpPr>
      <xdr:grpSp>
        <xdr:nvGrpSpPr>
          <xdr:cNvPr id="10833" name="Shape 8845">
            <a:extLst>
              <a:ext uri="{FF2B5EF4-FFF2-40B4-BE49-F238E27FC236}">
                <a16:creationId xmlns:a16="http://schemas.microsoft.com/office/drawing/2014/main" id="{00000000-0008-0000-0B00-0000512A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834" name="Shape 6">
              <a:extLst>
                <a:ext uri="{FF2B5EF4-FFF2-40B4-BE49-F238E27FC236}">
                  <a16:creationId xmlns:a16="http://schemas.microsoft.com/office/drawing/2014/main" id="{00000000-0008-0000-0B00-000052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35" name="Shape 8846">
              <a:extLst>
                <a:ext uri="{FF2B5EF4-FFF2-40B4-BE49-F238E27FC236}">
                  <a16:creationId xmlns:a16="http://schemas.microsoft.com/office/drawing/2014/main" id="{00000000-0008-0000-0B00-0000532A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836" name="Shape 8847">
                <a:extLst>
                  <a:ext uri="{FF2B5EF4-FFF2-40B4-BE49-F238E27FC236}">
                    <a16:creationId xmlns:a16="http://schemas.microsoft.com/office/drawing/2014/main" id="{00000000-0008-0000-0B00-000054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37" name="Shape 8848">
                <a:extLst>
                  <a:ext uri="{FF2B5EF4-FFF2-40B4-BE49-F238E27FC236}">
                    <a16:creationId xmlns:a16="http://schemas.microsoft.com/office/drawing/2014/main" id="{00000000-0008-0000-0B00-000055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8</xdr:col>
      <xdr:colOff>0</xdr:colOff>
      <xdr:row>67</xdr:row>
      <xdr:rowOff>0</xdr:rowOff>
    </xdr:from>
    <xdr:ext cx="419100" cy="266700"/>
    <xdr:grpSp>
      <xdr:nvGrpSpPr>
        <xdr:cNvPr id="10838" name="Shape 2">
          <a:extLst>
            <a:ext uri="{FF2B5EF4-FFF2-40B4-BE49-F238E27FC236}">
              <a16:creationId xmlns:a16="http://schemas.microsoft.com/office/drawing/2014/main" id="{00000000-0008-0000-0B00-0000562A0000}"/>
            </a:ext>
          </a:extLst>
        </xdr:cNvPr>
        <xdr:cNvGrpSpPr/>
      </xdr:nvGrpSpPr>
      <xdr:grpSpPr>
        <a:xfrm>
          <a:off x="3400425" y="14678025"/>
          <a:ext cx="419100" cy="266700"/>
          <a:chOff x="5136450" y="3646650"/>
          <a:chExt cx="419100" cy="266700"/>
        </a:xfrm>
      </xdr:grpSpPr>
      <xdr:grpSp>
        <xdr:nvGrpSpPr>
          <xdr:cNvPr id="10839" name="Shape 8849">
            <a:extLst>
              <a:ext uri="{FF2B5EF4-FFF2-40B4-BE49-F238E27FC236}">
                <a16:creationId xmlns:a16="http://schemas.microsoft.com/office/drawing/2014/main" id="{00000000-0008-0000-0B00-0000572A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840" name="Shape 6">
              <a:extLst>
                <a:ext uri="{FF2B5EF4-FFF2-40B4-BE49-F238E27FC236}">
                  <a16:creationId xmlns:a16="http://schemas.microsoft.com/office/drawing/2014/main" id="{00000000-0008-0000-0B00-000058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41" name="Shape 8850">
              <a:extLst>
                <a:ext uri="{FF2B5EF4-FFF2-40B4-BE49-F238E27FC236}">
                  <a16:creationId xmlns:a16="http://schemas.microsoft.com/office/drawing/2014/main" id="{00000000-0008-0000-0B00-0000592A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842" name="Shape 8851">
                <a:extLst>
                  <a:ext uri="{FF2B5EF4-FFF2-40B4-BE49-F238E27FC236}">
                    <a16:creationId xmlns:a16="http://schemas.microsoft.com/office/drawing/2014/main" id="{00000000-0008-0000-0B00-00005A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43" name="Shape 8852">
                <a:extLst>
                  <a:ext uri="{FF2B5EF4-FFF2-40B4-BE49-F238E27FC236}">
                    <a16:creationId xmlns:a16="http://schemas.microsoft.com/office/drawing/2014/main" id="{00000000-0008-0000-0B00-00005B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8</xdr:col>
      <xdr:colOff>0</xdr:colOff>
      <xdr:row>67</xdr:row>
      <xdr:rowOff>0</xdr:rowOff>
    </xdr:from>
    <xdr:ext cx="419100" cy="247650"/>
    <xdr:grpSp>
      <xdr:nvGrpSpPr>
        <xdr:cNvPr id="10844" name="Shape 2">
          <a:extLst>
            <a:ext uri="{FF2B5EF4-FFF2-40B4-BE49-F238E27FC236}">
              <a16:creationId xmlns:a16="http://schemas.microsoft.com/office/drawing/2014/main" id="{00000000-0008-0000-0B00-00005C2A0000}"/>
            </a:ext>
          </a:extLst>
        </xdr:cNvPr>
        <xdr:cNvGrpSpPr/>
      </xdr:nvGrpSpPr>
      <xdr:grpSpPr>
        <a:xfrm>
          <a:off x="3400425" y="14678025"/>
          <a:ext cx="419100" cy="247650"/>
          <a:chOff x="5136450" y="3656175"/>
          <a:chExt cx="419100" cy="247650"/>
        </a:xfrm>
      </xdr:grpSpPr>
      <xdr:grpSp>
        <xdr:nvGrpSpPr>
          <xdr:cNvPr id="10845" name="Shape 8853">
            <a:extLst>
              <a:ext uri="{FF2B5EF4-FFF2-40B4-BE49-F238E27FC236}">
                <a16:creationId xmlns:a16="http://schemas.microsoft.com/office/drawing/2014/main" id="{00000000-0008-0000-0B00-00005D2A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846" name="Shape 6">
              <a:extLst>
                <a:ext uri="{FF2B5EF4-FFF2-40B4-BE49-F238E27FC236}">
                  <a16:creationId xmlns:a16="http://schemas.microsoft.com/office/drawing/2014/main" id="{00000000-0008-0000-0B00-00005E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47" name="Shape 8854">
              <a:extLst>
                <a:ext uri="{FF2B5EF4-FFF2-40B4-BE49-F238E27FC236}">
                  <a16:creationId xmlns:a16="http://schemas.microsoft.com/office/drawing/2014/main" id="{00000000-0008-0000-0B00-00005F2A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848" name="Shape 8855">
                <a:extLst>
                  <a:ext uri="{FF2B5EF4-FFF2-40B4-BE49-F238E27FC236}">
                    <a16:creationId xmlns:a16="http://schemas.microsoft.com/office/drawing/2014/main" id="{00000000-0008-0000-0B00-000060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49" name="Shape 8856">
                <a:extLst>
                  <a:ext uri="{FF2B5EF4-FFF2-40B4-BE49-F238E27FC236}">
                    <a16:creationId xmlns:a16="http://schemas.microsoft.com/office/drawing/2014/main" id="{00000000-0008-0000-0B00-000061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24</xdr:col>
      <xdr:colOff>0</xdr:colOff>
      <xdr:row>67</xdr:row>
      <xdr:rowOff>0</xdr:rowOff>
    </xdr:from>
    <xdr:ext cx="419100" cy="266700"/>
    <xdr:grpSp>
      <xdr:nvGrpSpPr>
        <xdr:cNvPr id="10850" name="Shape 2">
          <a:extLst>
            <a:ext uri="{FF2B5EF4-FFF2-40B4-BE49-F238E27FC236}">
              <a16:creationId xmlns:a16="http://schemas.microsoft.com/office/drawing/2014/main" id="{00000000-0008-0000-0B00-0000622A0000}"/>
            </a:ext>
          </a:extLst>
        </xdr:cNvPr>
        <xdr:cNvGrpSpPr/>
      </xdr:nvGrpSpPr>
      <xdr:grpSpPr>
        <a:xfrm>
          <a:off x="10868025" y="14678025"/>
          <a:ext cx="419100" cy="266700"/>
          <a:chOff x="5136450" y="3646650"/>
          <a:chExt cx="419100" cy="266700"/>
        </a:xfrm>
      </xdr:grpSpPr>
      <xdr:grpSp>
        <xdr:nvGrpSpPr>
          <xdr:cNvPr id="10851" name="Shape 8857">
            <a:extLst>
              <a:ext uri="{FF2B5EF4-FFF2-40B4-BE49-F238E27FC236}">
                <a16:creationId xmlns:a16="http://schemas.microsoft.com/office/drawing/2014/main" id="{00000000-0008-0000-0B00-0000632A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852" name="Shape 6">
              <a:extLst>
                <a:ext uri="{FF2B5EF4-FFF2-40B4-BE49-F238E27FC236}">
                  <a16:creationId xmlns:a16="http://schemas.microsoft.com/office/drawing/2014/main" id="{00000000-0008-0000-0B00-000064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53" name="Shape 8858">
              <a:extLst>
                <a:ext uri="{FF2B5EF4-FFF2-40B4-BE49-F238E27FC236}">
                  <a16:creationId xmlns:a16="http://schemas.microsoft.com/office/drawing/2014/main" id="{00000000-0008-0000-0B00-0000652A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854" name="Shape 8859">
                <a:extLst>
                  <a:ext uri="{FF2B5EF4-FFF2-40B4-BE49-F238E27FC236}">
                    <a16:creationId xmlns:a16="http://schemas.microsoft.com/office/drawing/2014/main" id="{00000000-0008-0000-0B00-000066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55" name="Shape 8860">
                <a:extLst>
                  <a:ext uri="{FF2B5EF4-FFF2-40B4-BE49-F238E27FC236}">
                    <a16:creationId xmlns:a16="http://schemas.microsoft.com/office/drawing/2014/main" id="{00000000-0008-0000-0B00-000067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24</xdr:col>
      <xdr:colOff>0</xdr:colOff>
      <xdr:row>67</xdr:row>
      <xdr:rowOff>0</xdr:rowOff>
    </xdr:from>
    <xdr:ext cx="419100" cy="247650"/>
    <xdr:grpSp>
      <xdr:nvGrpSpPr>
        <xdr:cNvPr id="10856" name="Shape 2">
          <a:extLst>
            <a:ext uri="{FF2B5EF4-FFF2-40B4-BE49-F238E27FC236}">
              <a16:creationId xmlns:a16="http://schemas.microsoft.com/office/drawing/2014/main" id="{00000000-0008-0000-0B00-0000682A0000}"/>
            </a:ext>
          </a:extLst>
        </xdr:cNvPr>
        <xdr:cNvGrpSpPr/>
      </xdr:nvGrpSpPr>
      <xdr:grpSpPr>
        <a:xfrm>
          <a:off x="10868025" y="14678025"/>
          <a:ext cx="419100" cy="247650"/>
          <a:chOff x="5136450" y="3656175"/>
          <a:chExt cx="419100" cy="247650"/>
        </a:xfrm>
      </xdr:grpSpPr>
      <xdr:grpSp>
        <xdr:nvGrpSpPr>
          <xdr:cNvPr id="10857" name="Shape 8861">
            <a:extLst>
              <a:ext uri="{FF2B5EF4-FFF2-40B4-BE49-F238E27FC236}">
                <a16:creationId xmlns:a16="http://schemas.microsoft.com/office/drawing/2014/main" id="{00000000-0008-0000-0B00-0000692A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858" name="Shape 6">
              <a:extLst>
                <a:ext uri="{FF2B5EF4-FFF2-40B4-BE49-F238E27FC236}">
                  <a16:creationId xmlns:a16="http://schemas.microsoft.com/office/drawing/2014/main" id="{00000000-0008-0000-0B00-00006A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59" name="Shape 8862">
              <a:extLst>
                <a:ext uri="{FF2B5EF4-FFF2-40B4-BE49-F238E27FC236}">
                  <a16:creationId xmlns:a16="http://schemas.microsoft.com/office/drawing/2014/main" id="{00000000-0008-0000-0B00-00006B2A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860" name="Shape 8863">
                <a:extLst>
                  <a:ext uri="{FF2B5EF4-FFF2-40B4-BE49-F238E27FC236}">
                    <a16:creationId xmlns:a16="http://schemas.microsoft.com/office/drawing/2014/main" id="{00000000-0008-0000-0B00-00006C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61" name="Shape 8864">
                <a:extLst>
                  <a:ext uri="{FF2B5EF4-FFF2-40B4-BE49-F238E27FC236}">
                    <a16:creationId xmlns:a16="http://schemas.microsoft.com/office/drawing/2014/main" id="{00000000-0008-0000-0B00-00006D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40</xdr:col>
      <xdr:colOff>0</xdr:colOff>
      <xdr:row>67</xdr:row>
      <xdr:rowOff>0</xdr:rowOff>
    </xdr:from>
    <xdr:ext cx="419100" cy="266700"/>
    <xdr:grpSp>
      <xdr:nvGrpSpPr>
        <xdr:cNvPr id="10862" name="Shape 2">
          <a:extLst>
            <a:ext uri="{FF2B5EF4-FFF2-40B4-BE49-F238E27FC236}">
              <a16:creationId xmlns:a16="http://schemas.microsoft.com/office/drawing/2014/main" id="{00000000-0008-0000-0B00-00006E2A0000}"/>
            </a:ext>
          </a:extLst>
        </xdr:cNvPr>
        <xdr:cNvGrpSpPr/>
      </xdr:nvGrpSpPr>
      <xdr:grpSpPr>
        <a:xfrm>
          <a:off x="18335625" y="14678025"/>
          <a:ext cx="419100" cy="266700"/>
          <a:chOff x="5136450" y="3646650"/>
          <a:chExt cx="419100" cy="266700"/>
        </a:xfrm>
      </xdr:grpSpPr>
      <xdr:grpSp>
        <xdr:nvGrpSpPr>
          <xdr:cNvPr id="10863" name="Shape 8865">
            <a:extLst>
              <a:ext uri="{FF2B5EF4-FFF2-40B4-BE49-F238E27FC236}">
                <a16:creationId xmlns:a16="http://schemas.microsoft.com/office/drawing/2014/main" id="{00000000-0008-0000-0B00-00006F2A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864" name="Shape 6">
              <a:extLst>
                <a:ext uri="{FF2B5EF4-FFF2-40B4-BE49-F238E27FC236}">
                  <a16:creationId xmlns:a16="http://schemas.microsoft.com/office/drawing/2014/main" id="{00000000-0008-0000-0B00-000070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65" name="Shape 8866">
              <a:extLst>
                <a:ext uri="{FF2B5EF4-FFF2-40B4-BE49-F238E27FC236}">
                  <a16:creationId xmlns:a16="http://schemas.microsoft.com/office/drawing/2014/main" id="{00000000-0008-0000-0B00-0000712A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866" name="Shape 8867">
                <a:extLst>
                  <a:ext uri="{FF2B5EF4-FFF2-40B4-BE49-F238E27FC236}">
                    <a16:creationId xmlns:a16="http://schemas.microsoft.com/office/drawing/2014/main" id="{00000000-0008-0000-0B00-000072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67" name="Shape 8868">
                <a:extLst>
                  <a:ext uri="{FF2B5EF4-FFF2-40B4-BE49-F238E27FC236}">
                    <a16:creationId xmlns:a16="http://schemas.microsoft.com/office/drawing/2014/main" id="{00000000-0008-0000-0B00-000073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40</xdr:col>
      <xdr:colOff>0</xdr:colOff>
      <xdr:row>67</xdr:row>
      <xdr:rowOff>0</xdr:rowOff>
    </xdr:from>
    <xdr:ext cx="419100" cy="247650"/>
    <xdr:grpSp>
      <xdr:nvGrpSpPr>
        <xdr:cNvPr id="10868" name="Shape 2">
          <a:extLst>
            <a:ext uri="{FF2B5EF4-FFF2-40B4-BE49-F238E27FC236}">
              <a16:creationId xmlns:a16="http://schemas.microsoft.com/office/drawing/2014/main" id="{00000000-0008-0000-0B00-0000742A0000}"/>
            </a:ext>
          </a:extLst>
        </xdr:cNvPr>
        <xdr:cNvGrpSpPr/>
      </xdr:nvGrpSpPr>
      <xdr:grpSpPr>
        <a:xfrm>
          <a:off x="18335625" y="14678025"/>
          <a:ext cx="419100" cy="247650"/>
          <a:chOff x="5136450" y="3656175"/>
          <a:chExt cx="419100" cy="247650"/>
        </a:xfrm>
      </xdr:grpSpPr>
      <xdr:grpSp>
        <xdr:nvGrpSpPr>
          <xdr:cNvPr id="10869" name="Shape 8869">
            <a:extLst>
              <a:ext uri="{FF2B5EF4-FFF2-40B4-BE49-F238E27FC236}">
                <a16:creationId xmlns:a16="http://schemas.microsoft.com/office/drawing/2014/main" id="{00000000-0008-0000-0B00-0000752A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870" name="Shape 6">
              <a:extLst>
                <a:ext uri="{FF2B5EF4-FFF2-40B4-BE49-F238E27FC236}">
                  <a16:creationId xmlns:a16="http://schemas.microsoft.com/office/drawing/2014/main" id="{00000000-0008-0000-0B00-000076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71" name="Shape 8870">
              <a:extLst>
                <a:ext uri="{FF2B5EF4-FFF2-40B4-BE49-F238E27FC236}">
                  <a16:creationId xmlns:a16="http://schemas.microsoft.com/office/drawing/2014/main" id="{00000000-0008-0000-0B00-0000772A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872" name="Shape 8871">
                <a:extLst>
                  <a:ext uri="{FF2B5EF4-FFF2-40B4-BE49-F238E27FC236}">
                    <a16:creationId xmlns:a16="http://schemas.microsoft.com/office/drawing/2014/main" id="{00000000-0008-0000-0B00-000078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73" name="Shape 8872">
                <a:extLst>
                  <a:ext uri="{FF2B5EF4-FFF2-40B4-BE49-F238E27FC236}">
                    <a16:creationId xmlns:a16="http://schemas.microsoft.com/office/drawing/2014/main" id="{00000000-0008-0000-0B00-000079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42</xdr:col>
      <xdr:colOff>0</xdr:colOff>
      <xdr:row>67</xdr:row>
      <xdr:rowOff>0</xdr:rowOff>
    </xdr:from>
    <xdr:ext cx="419100" cy="266700"/>
    <xdr:grpSp>
      <xdr:nvGrpSpPr>
        <xdr:cNvPr id="10874" name="Shape 2">
          <a:extLst>
            <a:ext uri="{FF2B5EF4-FFF2-40B4-BE49-F238E27FC236}">
              <a16:creationId xmlns:a16="http://schemas.microsoft.com/office/drawing/2014/main" id="{00000000-0008-0000-0B00-00007A2A0000}"/>
            </a:ext>
          </a:extLst>
        </xdr:cNvPr>
        <xdr:cNvGrpSpPr/>
      </xdr:nvGrpSpPr>
      <xdr:grpSpPr>
        <a:xfrm>
          <a:off x="19269075" y="14678025"/>
          <a:ext cx="419100" cy="266700"/>
          <a:chOff x="5136450" y="3646650"/>
          <a:chExt cx="419100" cy="266700"/>
        </a:xfrm>
      </xdr:grpSpPr>
      <xdr:grpSp>
        <xdr:nvGrpSpPr>
          <xdr:cNvPr id="10875" name="Shape 8873">
            <a:extLst>
              <a:ext uri="{FF2B5EF4-FFF2-40B4-BE49-F238E27FC236}">
                <a16:creationId xmlns:a16="http://schemas.microsoft.com/office/drawing/2014/main" id="{00000000-0008-0000-0B00-00007B2A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876" name="Shape 6">
              <a:extLst>
                <a:ext uri="{FF2B5EF4-FFF2-40B4-BE49-F238E27FC236}">
                  <a16:creationId xmlns:a16="http://schemas.microsoft.com/office/drawing/2014/main" id="{00000000-0008-0000-0B00-00007C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77" name="Shape 8874">
              <a:extLst>
                <a:ext uri="{FF2B5EF4-FFF2-40B4-BE49-F238E27FC236}">
                  <a16:creationId xmlns:a16="http://schemas.microsoft.com/office/drawing/2014/main" id="{00000000-0008-0000-0B00-00007D2A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878" name="Shape 8875">
                <a:extLst>
                  <a:ext uri="{FF2B5EF4-FFF2-40B4-BE49-F238E27FC236}">
                    <a16:creationId xmlns:a16="http://schemas.microsoft.com/office/drawing/2014/main" id="{00000000-0008-0000-0B00-00007E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79" name="Shape 8876">
                <a:extLst>
                  <a:ext uri="{FF2B5EF4-FFF2-40B4-BE49-F238E27FC236}">
                    <a16:creationId xmlns:a16="http://schemas.microsoft.com/office/drawing/2014/main" id="{00000000-0008-0000-0B00-00007F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42</xdr:col>
      <xdr:colOff>0</xdr:colOff>
      <xdr:row>67</xdr:row>
      <xdr:rowOff>0</xdr:rowOff>
    </xdr:from>
    <xdr:ext cx="419100" cy="247650"/>
    <xdr:grpSp>
      <xdr:nvGrpSpPr>
        <xdr:cNvPr id="10880" name="Shape 2">
          <a:extLst>
            <a:ext uri="{FF2B5EF4-FFF2-40B4-BE49-F238E27FC236}">
              <a16:creationId xmlns:a16="http://schemas.microsoft.com/office/drawing/2014/main" id="{00000000-0008-0000-0B00-0000802A0000}"/>
            </a:ext>
          </a:extLst>
        </xdr:cNvPr>
        <xdr:cNvGrpSpPr/>
      </xdr:nvGrpSpPr>
      <xdr:grpSpPr>
        <a:xfrm>
          <a:off x="19269075" y="14678025"/>
          <a:ext cx="419100" cy="247650"/>
          <a:chOff x="5136450" y="3656175"/>
          <a:chExt cx="419100" cy="247650"/>
        </a:xfrm>
      </xdr:grpSpPr>
      <xdr:grpSp>
        <xdr:nvGrpSpPr>
          <xdr:cNvPr id="10881" name="Shape 8877">
            <a:extLst>
              <a:ext uri="{FF2B5EF4-FFF2-40B4-BE49-F238E27FC236}">
                <a16:creationId xmlns:a16="http://schemas.microsoft.com/office/drawing/2014/main" id="{00000000-0008-0000-0B00-0000812A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882" name="Shape 6">
              <a:extLst>
                <a:ext uri="{FF2B5EF4-FFF2-40B4-BE49-F238E27FC236}">
                  <a16:creationId xmlns:a16="http://schemas.microsoft.com/office/drawing/2014/main" id="{00000000-0008-0000-0B00-000082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83" name="Shape 8878">
              <a:extLst>
                <a:ext uri="{FF2B5EF4-FFF2-40B4-BE49-F238E27FC236}">
                  <a16:creationId xmlns:a16="http://schemas.microsoft.com/office/drawing/2014/main" id="{00000000-0008-0000-0B00-0000832A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884" name="Shape 8879">
                <a:extLst>
                  <a:ext uri="{FF2B5EF4-FFF2-40B4-BE49-F238E27FC236}">
                    <a16:creationId xmlns:a16="http://schemas.microsoft.com/office/drawing/2014/main" id="{00000000-0008-0000-0B00-000084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85" name="Shape 8880">
                <a:extLst>
                  <a:ext uri="{FF2B5EF4-FFF2-40B4-BE49-F238E27FC236}">
                    <a16:creationId xmlns:a16="http://schemas.microsoft.com/office/drawing/2014/main" id="{00000000-0008-0000-0B00-000085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44</xdr:col>
      <xdr:colOff>0</xdr:colOff>
      <xdr:row>67</xdr:row>
      <xdr:rowOff>0</xdr:rowOff>
    </xdr:from>
    <xdr:ext cx="419100" cy="266700"/>
    <xdr:grpSp>
      <xdr:nvGrpSpPr>
        <xdr:cNvPr id="10886" name="Shape 2">
          <a:extLst>
            <a:ext uri="{FF2B5EF4-FFF2-40B4-BE49-F238E27FC236}">
              <a16:creationId xmlns:a16="http://schemas.microsoft.com/office/drawing/2014/main" id="{00000000-0008-0000-0B00-0000862A0000}"/>
            </a:ext>
          </a:extLst>
        </xdr:cNvPr>
        <xdr:cNvGrpSpPr/>
      </xdr:nvGrpSpPr>
      <xdr:grpSpPr>
        <a:xfrm>
          <a:off x="20202525" y="14678025"/>
          <a:ext cx="419100" cy="266700"/>
          <a:chOff x="5136450" y="3646650"/>
          <a:chExt cx="419100" cy="266700"/>
        </a:xfrm>
      </xdr:grpSpPr>
      <xdr:grpSp>
        <xdr:nvGrpSpPr>
          <xdr:cNvPr id="10887" name="Shape 8881">
            <a:extLst>
              <a:ext uri="{FF2B5EF4-FFF2-40B4-BE49-F238E27FC236}">
                <a16:creationId xmlns:a16="http://schemas.microsoft.com/office/drawing/2014/main" id="{00000000-0008-0000-0B00-0000872A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888" name="Shape 6">
              <a:extLst>
                <a:ext uri="{FF2B5EF4-FFF2-40B4-BE49-F238E27FC236}">
                  <a16:creationId xmlns:a16="http://schemas.microsoft.com/office/drawing/2014/main" id="{00000000-0008-0000-0B00-000088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89" name="Shape 8882">
              <a:extLst>
                <a:ext uri="{FF2B5EF4-FFF2-40B4-BE49-F238E27FC236}">
                  <a16:creationId xmlns:a16="http://schemas.microsoft.com/office/drawing/2014/main" id="{00000000-0008-0000-0B00-0000892A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890" name="Shape 8883">
                <a:extLst>
                  <a:ext uri="{FF2B5EF4-FFF2-40B4-BE49-F238E27FC236}">
                    <a16:creationId xmlns:a16="http://schemas.microsoft.com/office/drawing/2014/main" id="{00000000-0008-0000-0B00-00008A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91" name="Shape 8884">
                <a:extLst>
                  <a:ext uri="{FF2B5EF4-FFF2-40B4-BE49-F238E27FC236}">
                    <a16:creationId xmlns:a16="http://schemas.microsoft.com/office/drawing/2014/main" id="{00000000-0008-0000-0B00-00008B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44</xdr:col>
      <xdr:colOff>0</xdr:colOff>
      <xdr:row>67</xdr:row>
      <xdr:rowOff>0</xdr:rowOff>
    </xdr:from>
    <xdr:ext cx="419100" cy="247650"/>
    <xdr:grpSp>
      <xdr:nvGrpSpPr>
        <xdr:cNvPr id="10892" name="Shape 2">
          <a:extLst>
            <a:ext uri="{FF2B5EF4-FFF2-40B4-BE49-F238E27FC236}">
              <a16:creationId xmlns:a16="http://schemas.microsoft.com/office/drawing/2014/main" id="{00000000-0008-0000-0B00-00008C2A0000}"/>
            </a:ext>
          </a:extLst>
        </xdr:cNvPr>
        <xdr:cNvGrpSpPr/>
      </xdr:nvGrpSpPr>
      <xdr:grpSpPr>
        <a:xfrm>
          <a:off x="20202525" y="14678025"/>
          <a:ext cx="419100" cy="247650"/>
          <a:chOff x="5136450" y="3656175"/>
          <a:chExt cx="419100" cy="247650"/>
        </a:xfrm>
      </xdr:grpSpPr>
      <xdr:grpSp>
        <xdr:nvGrpSpPr>
          <xdr:cNvPr id="10893" name="Shape 8885">
            <a:extLst>
              <a:ext uri="{FF2B5EF4-FFF2-40B4-BE49-F238E27FC236}">
                <a16:creationId xmlns:a16="http://schemas.microsoft.com/office/drawing/2014/main" id="{00000000-0008-0000-0B00-00008D2A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894" name="Shape 6">
              <a:extLst>
                <a:ext uri="{FF2B5EF4-FFF2-40B4-BE49-F238E27FC236}">
                  <a16:creationId xmlns:a16="http://schemas.microsoft.com/office/drawing/2014/main" id="{00000000-0008-0000-0B00-00008E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95" name="Shape 8886">
              <a:extLst>
                <a:ext uri="{FF2B5EF4-FFF2-40B4-BE49-F238E27FC236}">
                  <a16:creationId xmlns:a16="http://schemas.microsoft.com/office/drawing/2014/main" id="{00000000-0008-0000-0B00-00008F2A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896" name="Shape 8887">
                <a:extLst>
                  <a:ext uri="{FF2B5EF4-FFF2-40B4-BE49-F238E27FC236}">
                    <a16:creationId xmlns:a16="http://schemas.microsoft.com/office/drawing/2014/main" id="{00000000-0008-0000-0B00-000090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97" name="Shape 8888">
                <a:extLst>
                  <a:ext uri="{FF2B5EF4-FFF2-40B4-BE49-F238E27FC236}">
                    <a16:creationId xmlns:a16="http://schemas.microsoft.com/office/drawing/2014/main" id="{00000000-0008-0000-0B00-000091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</xdr:col>
      <xdr:colOff>0</xdr:colOff>
      <xdr:row>76</xdr:row>
      <xdr:rowOff>0</xdr:rowOff>
    </xdr:from>
    <xdr:ext cx="419100" cy="266700"/>
    <xdr:grpSp>
      <xdr:nvGrpSpPr>
        <xdr:cNvPr id="10898" name="Shape 2">
          <a:extLst>
            <a:ext uri="{FF2B5EF4-FFF2-40B4-BE49-F238E27FC236}">
              <a16:creationId xmlns:a16="http://schemas.microsoft.com/office/drawing/2014/main" id="{00000000-0008-0000-0B00-0000922A0000}"/>
            </a:ext>
          </a:extLst>
        </xdr:cNvPr>
        <xdr:cNvGrpSpPr/>
      </xdr:nvGrpSpPr>
      <xdr:grpSpPr>
        <a:xfrm>
          <a:off x="600075" y="16659225"/>
          <a:ext cx="419100" cy="266700"/>
          <a:chOff x="5136450" y="3646650"/>
          <a:chExt cx="419100" cy="266700"/>
        </a:xfrm>
      </xdr:grpSpPr>
      <xdr:grpSp>
        <xdr:nvGrpSpPr>
          <xdr:cNvPr id="10899" name="Shape 8889">
            <a:extLst>
              <a:ext uri="{FF2B5EF4-FFF2-40B4-BE49-F238E27FC236}">
                <a16:creationId xmlns:a16="http://schemas.microsoft.com/office/drawing/2014/main" id="{00000000-0008-0000-0B00-0000932A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900" name="Shape 6">
              <a:extLst>
                <a:ext uri="{FF2B5EF4-FFF2-40B4-BE49-F238E27FC236}">
                  <a16:creationId xmlns:a16="http://schemas.microsoft.com/office/drawing/2014/main" id="{00000000-0008-0000-0B00-000094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01" name="Shape 8890">
              <a:extLst>
                <a:ext uri="{FF2B5EF4-FFF2-40B4-BE49-F238E27FC236}">
                  <a16:creationId xmlns:a16="http://schemas.microsoft.com/office/drawing/2014/main" id="{00000000-0008-0000-0B00-0000952A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902" name="Shape 8891">
                <a:extLst>
                  <a:ext uri="{FF2B5EF4-FFF2-40B4-BE49-F238E27FC236}">
                    <a16:creationId xmlns:a16="http://schemas.microsoft.com/office/drawing/2014/main" id="{00000000-0008-0000-0B00-000096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03" name="Shape 8892">
                <a:extLst>
                  <a:ext uri="{FF2B5EF4-FFF2-40B4-BE49-F238E27FC236}">
                    <a16:creationId xmlns:a16="http://schemas.microsoft.com/office/drawing/2014/main" id="{00000000-0008-0000-0B00-000097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</xdr:col>
      <xdr:colOff>0</xdr:colOff>
      <xdr:row>76</xdr:row>
      <xdr:rowOff>0</xdr:rowOff>
    </xdr:from>
    <xdr:ext cx="419100" cy="247650"/>
    <xdr:grpSp>
      <xdr:nvGrpSpPr>
        <xdr:cNvPr id="10904" name="Shape 2">
          <a:extLst>
            <a:ext uri="{FF2B5EF4-FFF2-40B4-BE49-F238E27FC236}">
              <a16:creationId xmlns:a16="http://schemas.microsoft.com/office/drawing/2014/main" id="{00000000-0008-0000-0B00-0000982A0000}"/>
            </a:ext>
          </a:extLst>
        </xdr:cNvPr>
        <xdr:cNvGrpSpPr/>
      </xdr:nvGrpSpPr>
      <xdr:grpSpPr>
        <a:xfrm>
          <a:off x="600075" y="16659225"/>
          <a:ext cx="419100" cy="247650"/>
          <a:chOff x="5136450" y="3656175"/>
          <a:chExt cx="419100" cy="247650"/>
        </a:xfrm>
      </xdr:grpSpPr>
      <xdr:grpSp>
        <xdr:nvGrpSpPr>
          <xdr:cNvPr id="10905" name="Shape 8893">
            <a:extLst>
              <a:ext uri="{FF2B5EF4-FFF2-40B4-BE49-F238E27FC236}">
                <a16:creationId xmlns:a16="http://schemas.microsoft.com/office/drawing/2014/main" id="{00000000-0008-0000-0B00-0000992A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906" name="Shape 6">
              <a:extLst>
                <a:ext uri="{FF2B5EF4-FFF2-40B4-BE49-F238E27FC236}">
                  <a16:creationId xmlns:a16="http://schemas.microsoft.com/office/drawing/2014/main" id="{00000000-0008-0000-0B00-00009A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07" name="Shape 8894">
              <a:extLst>
                <a:ext uri="{FF2B5EF4-FFF2-40B4-BE49-F238E27FC236}">
                  <a16:creationId xmlns:a16="http://schemas.microsoft.com/office/drawing/2014/main" id="{00000000-0008-0000-0B00-00009B2A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908" name="Shape 8895">
                <a:extLst>
                  <a:ext uri="{FF2B5EF4-FFF2-40B4-BE49-F238E27FC236}">
                    <a16:creationId xmlns:a16="http://schemas.microsoft.com/office/drawing/2014/main" id="{00000000-0008-0000-0B00-00009C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09" name="Shape 8896">
                <a:extLst>
                  <a:ext uri="{FF2B5EF4-FFF2-40B4-BE49-F238E27FC236}">
                    <a16:creationId xmlns:a16="http://schemas.microsoft.com/office/drawing/2014/main" id="{00000000-0008-0000-0B00-00009D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12</xdr:col>
      <xdr:colOff>0</xdr:colOff>
      <xdr:row>76</xdr:row>
      <xdr:rowOff>0</xdr:rowOff>
    </xdr:from>
    <xdr:ext cx="419100" cy="266700"/>
    <xdr:grpSp>
      <xdr:nvGrpSpPr>
        <xdr:cNvPr id="10910" name="Shape 2">
          <a:extLst>
            <a:ext uri="{FF2B5EF4-FFF2-40B4-BE49-F238E27FC236}">
              <a16:creationId xmlns:a16="http://schemas.microsoft.com/office/drawing/2014/main" id="{00000000-0008-0000-0B00-00009E2A0000}"/>
            </a:ext>
          </a:extLst>
        </xdr:cNvPr>
        <xdr:cNvGrpSpPr/>
      </xdr:nvGrpSpPr>
      <xdr:grpSpPr>
        <a:xfrm>
          <a:off x="5267325" y="16659225"/>
          <a:ext cx="419100" cy="266700"/>
          <a:chOff x="5136450" y="3646650"/>
          <a:chExt cx="419100" cy="266700"/>
        </a:xfrm>
      </xdr:grpSpPr>
      <xdr:grpSp>
        <xdr:nvGrpSpPr>
          <xdr:cNvPr id="10911" name="Shape 8897">
            <a:extLst>
              <a:ext uri="{FF2B5EF4-FFF2-40B4-BE49-F238E27FC236}">
                <a16:creationId xmlns:a16="http://schemas.microsoft.com/office/drawing/2014/main" id="{00000000-0008-0000-0B00-00009F2A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912" name="Shape 6">
              <a:extLst>
                <a:ext uri="{FF2B5EF4-FFF2-40B4-BE49-F238E27FC236}">
                  <a16:creationId xmlns:a16="http://schemas.microsoft.com/office/drawing/2014/main" id="{00000000-0008-0000-0B00-0000A0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13" name="Shape 8898">
              <a:extLst>
                <a:ext uri="{FF2B5EF4-FFF2-40B4-BE49-F238E27FC236}">
                  <a16:creationId xmlns:a16="http://schemas.microsoft.com/office/drawing/2014/main" id="{00000000-0008-0000-0B00-0000A12A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914" name="Shape 8899">
                <a:extLst>
                  <a:ext uri="{FF2B5EF4-FFF2-40B4-BE49-F238E27FC236}">
                    <a16:creationId xmlns:a16="http://schemas.microsoft.com/office/drawing/2014/main" id="{00000000-0008-0000-0B00-0000A2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15" name="Shape 8900">
                <a:extLst>
                  <a:ext uri="{FF2B5EF4-FFF2-40B4-BE49-F238E27FC236}">
                    <a16:creationId xmlns:a16="http://schemas.microsoft.com/office/drawing/2014/main" id="{00000000-0008-0000-0B00-0000A3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12</xdr:col>
      <xdr:colOff>0</xdr:colOff>
      <xdr:row>76</xdr:row>
      <xdr:rowOff>0</xdr:rowOff>
    </xdr:from>
    <xdr:ext cx="419100" cy="247650"/>
    <xdr:grpSp>
      <xdr:nvGrpSpPr>
        <xdr:cNvPr id="10916" name="Shape 2">
          <a:extLst>
            <a:ext uri="{FF2B5EF4-FFF2-40B4-BE49-F238E27FC236}">
              <a16:creationId xmlns:a16="http://schemas.microsoft.com/office/drawing/2014/main" id="{00000000-0008-0000-0B00-0000A42A0000}"/>
            </a:ext>
          </a:extLst>
        </xdr:cNvPr>
        <xdr:cNvGrpSpPr/>
      </xdr:nvGrpSpPr>
      <xdr:grpSpPr>
        <a:xfrm>
          <a:off x="5267325" y="16659225"/>
          <a:ext cx="419100" cy="247650"/>
          <a:chOff x="5136450" y="3656175"/>
          <a:chExt cx="419100" cy="247650"/>
        </a:xfrm>
      </xdr:grpSpPr>
      <xdr:grpSp>
        <xdr:nvGrpSpPr>
          <xdr:cNvPr id="10917" name="Shape 8901">
            <a:extLst>
              <a:ext uri="{FF2B5EF4-FFF2-40B4-BE49-F238E27FC236}">
                <a16:creationId xmlns:a16="http://schemas.microsoft.com/office/drawing/2014/main" id="{00000000-0008-0000-0B00-0000A52A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918" name="Shape 6">
              <a:extLst>
                <a:ext uri="{FF2B5EF4-FFF2-40B4-BE49-F238E27FC236}">
                  <a16:creationId xmlns:a16="http://schemas.microsoft.com/office/drawing/2014/main" id="{00000000-0008-0000-0B00-0000A6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19" name="Shape 8902">
              <a:extLst>
                <a:ext uri="{FF2B5EF4-FFF2-40B4-BE49-F238E27FC236}">
                  <a16:creationId xmlns:a16="http://schemas.microsoft.com/office/drawing/2014/main" id="{00000000-0008-0000-0B00-0000A72A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920" name="Shape 8903">
                <a:extLst>
                  <a:ext uri="{FF2B5EF4-FFF2-40B4-BE49-F238E27FC236}">
                    <a16:creationId xmlns:a16="http://schemas.microsoft.com/office/drawing/2014/main" id="{00000000-0008-0000-0B00-0000A8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21" name="Shape 8904">
                <a:extLst>
                  <a:ext uri="{FF2B5EF4-FFF2-40B4-BE49-F238E27FC236}">
                    <a16:creationId xmlns:a16="http://schemas.microsoft.com/office/drawing/2014/main" id="{00000000-0008-0000-0B00-0000A9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14</xdr:col>
      <xdr:colOff>0</xdr:colOff>
      <xdr:row>76</xdr:row>
      <xdr:rowOff>0</xdr:rowOff>
    </xdr:from>
    <xdr:ext cx="419100" cy="266700"/>
    <xdr:grpSp>
      <xdr:nvGrpSpPr>
        <xdr:cNvPr id="10922" name="Shape 2">
          <a:extLst>
            <a:ext uri="{FF2B5EF4-FFF2-40B4-BE49-F238E27FC236}">
              <a16:creationId xmlns:a16="http://schemas.microsoft.com/office/drawing/2014/main" id="{00000000-0008-0000-0B00-0000AA2A0000}"/>
            </a:ext>
          </a:extLst>
        </xdr:cNvPr>
        <xdr:cNvGrpSpPr/>
      </xdr:nvGrpSpPr>
      <xdr:grpSpPr>
        <a:xfrm>
          <a:off x="6200775" y="16659225"/>
          <a:ext cx="419100" cy="266700"/>
          <a:chOff x="5136450" y="3646650"/>
          <a:chExt cx="419100" cy="266700"/>
        </a:xfrm>
      </xdr:grpSpPr>
      <xdr:grpSp>
        <xdr:nvGrpSpPr>
          <xdr:cNvPr id="10923" name="Shape 8905">
            <a:extLst>
              <a:ext uri="{FF2B5EF4-FFF2-40B4-BE49-F238E27FC236}">
                <a16:creationId xmlns:a16="http://schemas.microsoft.com/office/drawing/2014/main" id="{00000000-0008-0000-0B00-0000AB2A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924" name="Shape 6">
              <a:extLst>
                <a:ext uri="{FF2B5EF4-FFF2-40B4-BE49-F238E27FC236}">
                  <a16:creationId xmlns:a16="http://schemas.microsoft.com/office/drawing/2014/main" id="{00000000-0008-0000-0B00-0000AC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25" name="Shape 8906">
              <a:extLst>
                <a:ext uri="{FF2B5EF4-FFF2-40B4-BE49-F238E27FC236}">
                  <a16:creationId xmlns:a16="http://schemas.microsoft.com/office/drawing/2014/main" id="{00000000-0008-0000-0B00-0000AD2A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926" name="Shape 8907">
                <a:extLst>
                  <a:ext uri="{FF2B5EF4-FFF2-40B4-BE49-F238E27FC236}">
                    <a16:creationId xmlns:a16="http://schemas.microsoft.com/office/drawing/2014/main" id="{00000000-0008-0000-0B00-0000AE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27" name="Shape 8908">
                <a:extLst>
                  <a:ext uri="{FF2B5EF4-FFF2-40B4-BE49-F238E27FC236}">
                    <a16:creationId xmlns:a16="http://schemas.microsoft.com/office/drawing/2014/main" id="{00000000-0008-0000-0B00-0000AF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14</xdr:col>
      <xdr:colOff>0</xdr:colOff>
      <xdr:row>76</xdr:row>
      <xdr:rowOff>0</xdr:rowOff>
    </xdr:from>
    <xdr:ext cx="419100" cy="247650"/>
    <xdr:grpSp>
      <xdr:nvGrpSpPr>
        <xdr:cNvPr id="10928" name="Shape 2">
          <a:extLst>
            <a:ext uri="{FF2B5EF4-FFF2-40B4-BE49-F238E27FC236}">
              <a16:creationId xmlns:a16="http://schemas.microsoft.com/office/drawing/2014/main" id="{00000000-0008-0000-0B00-0000B02A0000}"/>
            </a:ext>
          </a:extLst>
        </xdr:cNvPr>
        <xdr:cNvGrpSpPr/>
      </xdr:nvGrpSpPr>
      <xdr:grpSpPr>
        <a:xfrm>
          <a:off x="6200775" y="16659225"/>
          <a:ext cx="419100" cy="247650"/>
          <a:chOff x="5136450" y="3656175"/>
          <a:chExt cx="419100" cy="247650"/>
        </a:xfrm>
      </xdr:grpSpPr>
      <xdr:grpSp>
        <xdr:nvGrpSpPr>
          <xdr:cNvPr id="10929" name="Shape 8909">
            <a:extLst>
              <a:ext uri="{FF2B5EF4-FFF2-40B4-BE49-F238E27FC236}">
                <a16:creationId xmlns:a16="http://schemas.microsoft.com/office/drawing/2014/main" id="{00000000-0008-0000-0B00-0000B12A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930" name="Shape 6">
              <a:extLst>
                <a:ext uri="{FF2B5EF4-FFF2-40B4-BE49-F238E27FC236}">
                  <a16:creationId xmlns:a16="http://schemas.microsoft.com/office/drawing/2014/main" id="{00000000-0008-0000-0B00-0000B2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31" name="Shape 8910">
              <a:extLst>
                <a:ext uri="{FF2B5EF4-FFF2-40B4-BE49-F238E27FC236}">
                  <a16:creationId xmlns:a16="http://schemas.microsoft.com/office/drawing/2014/main" id="{00000000-0008-0000-0B00-0000B32A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932" name="Shape 8911">
                <a:extLst>
                  <a:ext uri="{FF2B5EF4-FFF2-40B4-BE49-F238E27FC236}">
                    <a16:creationId xmlns:a16="http://schemas.microsoft.com/office/drawing/2014/main" id="{00000000-0008-0000-0B00-0000B4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33" name="Shape 8912">
                <a:extLst>
                  <a:ext uri="{FF2B5EF4-FFF2-40B4-BE49-F238E27FC236}">
                    <a16:creationId xmlns:a16="http://schemas.microsoft.com/office/drawing/2014/main" id="{00000000-0008-0000-0B00-0000B5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18</xdr:col>
      <xdr:colOff>0</xdr:colOff>
      <xdr:row>76</xdr:row>
      <xdr:rowOff>0</xdr:rowOff>
    </xdr:from>
    <xdr:ext cx="419100" cy="266700"/>
    <xdr:grpSp>
      <xdr:nvGrpSpPr>
        <xdr:cNvPr id="10934" name="Shape 2">
          <a:extLst>
            <a:ext uri="{FF2B5EF4-FFF2-40B4-BE49-F238E27FC236}">
              <a16:creationId xmlns:a16="http://schemas.microsoft.com/office/drawing/2014/main" id="{00000000-0008-0000-0B00-0000B62A0000}"/>
            </a:ext>
          </a:extLst>
        </xdr:cNvPr>
        <xdr:cNvGrpSpPr/>
      </xdr:nvGrpSpPr>
      <xdr:grpSpPr>
        <a:xfrm>
          <a:off x="8067675" y="16659225"/>
          <a:ext cx="419100" cy="266700"/>
          <a:chOff x="5136450" y="3646650"/>
          <a:chExt cx="419100" cy="266700"/>
        </a:xfrm>
      </xdr:grpSpPr>
      <xdr:grpSp>
        <xdr:nvGrpSpPr>
          <xdr:cNvPr id="10935" name="Shape 8913">
            <a:extLst>
              <a:ext uri="{FF2B5EF4-FFF2-40B4-BE49-F238E27FC236}">
                <a16:creationId xmlns:a16="http://schemas.microsoft.com/office/drawing/2014/main" id="{00000000-0008-0000-0B00-0000B72A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936" name="Shape 6">
              <a:extLst>
                <a:ext uri="{FF2B5EF4-FFF2-40B4-BE49-F238E27FC236}">
                  <a16:creationId xmlns:a16="http://schemas.microsoft.com/office/drawing/2014/main" id="{00000000-0008-0000-0B00-0000B8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37" name="Shape 8914">
              <a:extLst>
                <a:ext uri="{FF2B5EF4-FFF2-40B4-BE49-F238E27FC236}">
                  <a16:creationId xmlns:a16="http://schemas.microsoft.com/office/drawing/2014/main" id="{00000000-0008-0000-0B00-0000B92A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938" name="Shape 8915">
                <a:extLst>
                  <a:ext uri="{FF2B5EF4-FFF2-40B4-BE49-F238E27FC236}">
                    <a16:creationId xmlns:a16="http://schemas.microsoft.com/office/drawing/2014/main" id="{00000000-0008-0000-0B00-0000BA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39" name="Shape 8916">
                <a:extLst>
                  <a:ext uri="{FF2B5EF4-FFF2-40B4-BE49-F238E27FC236}">
                    <a16:creationId xmlns:a16="http://schemas.microsoft.com/office/drawing/2014/main" id="{00000000-0008-0000-0B00-0000BB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18</xdr:col>
      <xdr:colOff>0</xdr:colOff>
      <xdr:row>76</xdr:row>
      <xdr:rowOff>0</xdr:rowOff>
    </xdr:from>
    <xdr:ext cx="419100" cy="247650"/>
    <xdr:grpSp>
      <xdr:nvGrpSpPr>
        <xdr:cNvPr id="10940" name="Shape 2">
          <a:extLst>
            <a:ext uri="{FF2B5EF4-FFF2-40B4-BE49-F238E27FC236}">
              <a16:creationId xmlns:a16="http://schemas.microsoft.com/office/drawing/2014/main" id="{00000000-0008-0000-0B00-0000BC2A0000}"/>
            </a:ext>
          </a:extLst>
        </xdr:cNvPr>
        <xdr:cNvGrpSpPr/>
      </xdr:nvGrpSpPr>
      <xdr:grpSpPr>
        <a:xfrm>
          <a:off x="8067675" y="16659225"/>
          <a:ext cx="419100" cy="247650"/>
          <a:chOff x="5136450" y="3656175"/>
          <a:chExt cx="419100" cy="247650"/>
        </a:xfrm>
      </xdr:grpSpPr>
      <xdr:grpSp>
        <xdr:nvGrpSpPr>
          <xdr:cNvPr id="10941" name="Shape 8917">
            <a:extLst>
              <a:ext uri="{FF2B5EF4-FFF2-40B4-BE49-F238E27FC236}">
                <a16:creationId xmlns:a16="http://schemas.microsoft.com/office/drawing/2014/main" id="{00000000-0008-0000-0B00-0000BD2A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942" name="Shape 6">
              <a:extLst>
                <a:ext uri="{FF2B5EF4-FFF2-40B4-BE49-F238E27FC236}">
                  <a16:creationId xmlns:a16="http://schemas.microsoft.com/office/drawing/2014/main" id="{00000000-0008-0000-0B00-0000BE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43" name="Shape 8918">
              <a:extLst>
                <a:ext uri="{FF2B5EF4-FFF2-40B4-BE49-F238E27FC236}">
                  <a16:creationId xmlns:a16="http://schemas.microsoft.com/office/drawing/2014/main" id="{00000000-0008-0000-0B00-0000BF2A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944" name="Shape 8919">
                <a:extLst>
                  <a:ext uri="{FF2B5EF4-FFF2-40B4-BE49-F238E27FC236}">
                    <a16:creationId xmlns:a16="http://schemas.microsoft.com/office/drawing/2014/main" id="{00000000-0008-0000-0B00-0000C0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45" name="Shape 8920">
                <a:extLst>
                  <a:ext uri="{FF2B5EF4-FFF2-40B4-BE49-F238E27FC236}">
                    <a16:creationId xmlns:a16="http://schemas.microsoft.com/office/drawing/2014/main" id="{00000000-0008-0000-0B00-0000C1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20</xdr:col>
      <xdr:colOff>0</xdr:colOff>
      <xdr:row>76</xdr:row>
      <xdr:rowOff>0</xdr:rowOff>
    </xdr:from>
    <xdr:ext cx="419100" cy="266700"/>
    <xdr:grpSp>
      <xdr:nvGrpSpPr>
        <xdr:cNvPr id="10946" name="Shape 2">
          <a:extLst>
            <a:ext uri="{FF2B5EF4-FFF2-40B4-BE49-F238E27FC236}">
              <a16:creationId xmlns:a16="http://schemas.microsoft.com/office/drawing/2014/main" id="{00000000-0008-0000-0B00-0000C22A0000}"/>
            </a:ext>
          </a:extLst>
        </xdr:cNvPr>
        <xdr:cNvGrpSpPr/>
      </xdr:nvGrpSpPr>
      <xdr:grpSpPr>
        <a:xfrm>
          <a:off x="9001125" y="16659225"/>
          <a:ext cx="419100" cy="266700"/>
          <a:chOff x="5136450" y="3646650"/>
          <a:chExt cx="419100" cy="266700"/>
        </a:xfrm>
      </xdr:grpSpPr>
      <xdr:grpSp>
        <xdr:nvGrpSpPr>
          <xdr:cNvPr id="10947" name="Shape 8921">
            <a:extLst>
              <a:ext uri="{FF2B5EF4-FFF2-40B4-BE49-F238E27FC236}">
                <a16:creationId xmlns:a16="http://schemas.microsoft.com/office/drawing/2014/main" id="{00000000-0008-0000-0B00-0000C32A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948" name="Shape 6">
              <a:extLst>
                <a:ext uri="{FF2B5EF4-FFF2-40B4-BE49-F238E27FC236}">
                  <a16:creationId xmlns:a16="http://schemas.microsoft.com/office/drawing/2014/main" id="{00000000-0008-0000-0B00-0000C4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49" name="Shape 8922">
              <a:extLst>
                <a:ext uri="{FF2B5EF4-FFF2-40B4-BE49-F238E27FC236}">
                  <a16:creationId xmlns:a16="http://schemas.microsoft.com/office/drawing/2014/main" id="{00000000-0008-0000-0B00-0000C52A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950" name="Shape 8923">
                <a:extLst>
                  <a:ext uri="{FF2B5EF4-FFF2-40B4-BE49-F238E27FC236}">
                    <a16:creationId xmlns:a16="http://schemas.microsoft.com/office/drawing/2014/main" id="{00000000-0008-0000-0B00-0000C6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51" name="Shape 8924">
                <a:extLst>
                  <a:ext uri="{FF2B5EF4-FFF2-40B4-BE49-F238E27FC236}">
                    <a16:creationId xmlns:a16="http://schemas.microsoft.com/office/drawing/2014/main" id="{00000000-0008-0000-0B00-0000C7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20</xdr:col>
      <xdr:colOff>0</xdr:colOff>
      <xdr:row>76</xdr:row>
      <xdr:rowOff>0</xdr:rowOff>
    </xdr:from>
    <xdr:ext cx="419100" cy="247650"/>
    <xdr:grpSp>
      <xdr:nvGrpSpPr>
        <xdr:cNvPr id="10952" name="Shape 2">
          <a:extLst>
            <a:ext uri="{FF2B5EF4-FFF2-40B4-BE49-F238E27FC236}">
              <a16:creationId xmlns:a16="http://schemas.microsoft.com/office/drawing/2014/main" id="{00000000-0008-0000-0B00-0000C82A0000}"/>
            </a:ext>
          </a:extLst>
        </xdr:cNvPr>
        <xdr:cNvGrpSpPr/>
      </xdr:nvGrpSpPr>
      <xdr:grpSpPr>
        <a:xfrm>
          <a:off x="9001125" y="16659225"/>
          <a:ext cx="419100" cy="247650"/>
          <a:chOff x="5136450" y="3656175"/>
          <a:chExt cx="419100" cy="247650"/>
        </a:xfrm>
      </xdr:grpSpPr>
      <xdr:grpSp>
        <xdr:nvGrpSpPr>
          <xdr:cNvPr id="10953" name="Shape 8925">
            <a:extLst>
              <a:ext uri="{FF2B5EF4-FFF2-40B4-BE49-F238E27FC236}">
                <a16:creationId xmlns:a16="http://schemas.microsoft.com/office/drawing/2014/main" id="{00000000-0008-0000-0B00-0000C92A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954" name="Shape 6">
              <a:extLst>
                <a:ext uri="{FF2B5EF4-FFF2-40B4-BE49-F238E27FC236}">
                  <a16:creationId xmlns:a16="http://schemas.microsoft.com/office/drawing/2014/main" id="{00000000-0008-0000-0B00-0000CA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55" name="Shape 8926">
              <a:extLst>
                <a:ext uri="{FF2B5EF4-FFF2-40B4-BE49-F238E27FC236}">
                  <a16:creationId xmlns:a16="http://schemas.microsoft.com/office/drawing/2014/main" id="{00000000-0008-0000-0B00-0000CB2A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956" name="Shape 8927">
                <a:extLst>
                  <a:ext uri="{FF2B5EF4-FFF2-40B4-BE49-F238E27FC236}">
                    <a16:creationId xmlns:a16="http://schemas.microsoft.com/office/drawing/2014/main" id="{00000000-0008-0000-0B00-0000CC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57" name="Shape 8928">
                <a:extLst>
                  <a:ext uri="{FF2B5EF4-FFF2-40B4-BE49-F238E27FC236}">
                    <a16:creationId xmlns:a16="http://schemas.microsoft.com/office/drawing/2014/main" id="{00000000-0008-0000-0B00-0000CD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22</xdr:col>
      <xdr:colOff>0</xdr:colOff>
      <xdr:row>76</xdr:row>
      <xdr:rowOff>0</xdr:rowOff>
    </xdr:from>
    <xdr:ext cx="419100" cy="266700"/>
    <xdr:grpSp>
      <xdr:nvGrpSpPr>
        <xdr:cNvPr id="10958" name="Shape 2">
          <a:extLst>
            <a:ext uri="{FF2B5EF4-FFF2-40B4-BE49-F238E27FC236}">
              <a16:creationId xmlns:a16="http://schemas.microsoft.com/office/drawing/2014/main" id="{00000000-0008-0000-0B00-0000CE2A0000}"/>
            </a:ext>
          </a:extLst>
        </xdr:cNvPr>
        <xdr:cNvGrpSpPr/>
      </xdr:nvGrpSpPr>
      <xdr:grpSpPr>
        <a:xfrm>
          <a:off x="9934575" y="16659225"/>
          <a:ext cx="419100" cy="266700"/>
          <a:chOff x="5136450" y="3646650"/>
          <a:chExt cx="419100" cy="266700"/>
        </a:xfrm>
      </xdr:grpSpPr>
      <xdr:grpSp>
        <xdr:nvGrpSpPr>
          <xdr:cNvPr id="10959" name="Shape 8929">
            <a:extLst>
              <a:ext uri="{FF2B5EF4-FFF2-40B4-BE49-F238E27FC236}">
                <a16:creationId xmlns:a16="http://schemas.microsoft.com/office/drawing/2014/main" id="{00000000-0008-0000-0B00-0000CF2A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960" name="Shape 6">
              <a:extLst>
                <a:ext uri="{FF2B5EF4-FFF2-40B4-BE49-F238E27FC236}">
                  <a16:creationId xmlns:a16="http://schemas.microsoft.com/office/drawing/2014/main" id="{00000000-0008-0000-0B00-0000D0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61" name="Shape 8930">
              <a:extLst>
                <a:ext uri="{FF2B5EF4-FFF2-40B4-BE49-F238E27FC236}">
                  <a16:creationId xmlns:a16="http://schemas.microsoft.com/office/drawing/2014/main" id="{00000000-0008-0000-0B00-0000D12A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962" name="Shape 8931">
                <a:extLst>
                  <a:ext uri="{FF2B5EF4-FFF2-40B4-BE49-F238E27FC236}">
                    <a16:creationId xmlns:a16="http://schemas.microsoft.com/office/drawing/2014/main" id="{00000000-0008-0000-0B00-0000D2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63" name="Shape 8932">
                <a:extLst>
                  <a:ext uri="{FF2B5EF4-FFF2-40B4-BE49-F238E27FC236}">
                    <a16:creationId xmlns:a16="http://schemas.microsoft.com/office/drawing/2014/main" id="{00000000-0008-0000-0B00-0000D3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22</xdr:col>
      <xdr:colOff>0</xdr:colOff>
      <xdr:row>76</xdr:row>
      <xdr:rowOff>0</xdr:rowOff>
    </xdr:from>
    <xdr:ext cx="419100" cy="247650"/>
    <xdr:grpSp>
      <xdr:nvGrpSpPr>
        <xdr:cNvPr id="10964" name="Shape 2">
          <a:extLst>
            <a:ext uri="{FF2B5EF4-FFF2-40B4-BE49-F238E27FC236}">
              <a16:creationId xmlns:a16="http://schemas.microsoft.com/office/drawing/2014/main" id="{00000000-0008-0000-0B00-0000D42A0000}"/>
            </a:ext>
          </a:extLst>
        </xdr:cNvPr>
        <xdr:cNvGrpSpPr/>
      </xdr:nvGrpSpPr>
      <xdr:grpSpPr>
        <a:xfrm>
          <a:off x="9934575" y="16659225"/>
          <a:ext cx="419100" cy="247650"/>
          <a:chOff x="5136450" y="3656175"/>
          <a:chExt cx="419100" cy="247650"/>
        </a:xfrm>
      </xdr:grpSpPr>
      <xdr:grpSp>
        <xdr:nvGrpSpPr>
          <xdr:cNvPr id="10965" name="Shape 8933">
            <a:extLst>
              <a:ext uri="{FF2B5EF4-FFF2-40B4-BE49-F238E27FC236}">
                <a16:creationId xmlns:a16="http://schemas.microsoft.com/office/drawing/2014/main" id="{00000000-0008-0000-0B00-0000D52A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966" name="Shape 6">
              <a:extLst>
                <a:ext uri="{FF2B5EF4-FFF2-40B4-BE49-F238E27FC236}">
                  <a16:creationId xmlns:a16="http://schemas.microsoft.com/office/drawing/2014/main" id="{00000000-0008-0000-0B00-0000D6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67" name="Shape 8934">
              <a:extLst>
                <a:ext uri="{FF2B5EF4-FFF2-40B4-BE49-F238E27FC236}">
                  <a16:creationId xmlns:a16="http://schemas.microsoft.com/office/drawing/2014/main" id="{00000000-0008-0000-0B00-0000D72A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968" name="Shape 8935">
                <a:extLst>
                  <a:ext uri="{FF2B5EF4-FFF2-40B4-BE49-F238E27FC236}">
                    <a16:creationId xmlns:a16="http://schemas.microsoft.com/office/drawing/2014/main" id="{00000000-0008-0000-0B00-0000D8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69" name="Shape 8936">
                <a:extLst>
                  <a:ext uri="{FF2B5EF4-FFF2-40B4-BE49-F238E27FC236}">
                    <a16:creationId xmlns:a16="http://schemas.microsoft.com/office/drawing/2014/main" id="{00000000-0008-0000-0B00-0000D9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28</xdr:col>
      <xdr:colOff>0</xdr:colOff>
      <xdr:row>76</xdr:row>
      <xdr:rowOff>0</xdr:rowOff>
    </xdr:from>
    <xdr:ext cx="419100" cy="266700"/>
    <xdr:grpSp>
      <xdr:nvGrpSpPr>
        <xdr:cNvPr id="10970" name="Shape 2">
          <a:extLst>
            <a:ext uri="{FF2B5EF4-FFF2-40B4-BE49-F238E27FC236}">
              <a16:creationId xmlns:a16="http://schemas.microsoft.com/office/drawing/2014/main" id="{00000000-0008-0000-0B00-0000DA2A0000}"/>
            </a:ext>
          </a:extLst>
        </xdr:cNvPr>
        <xdr:cNvGrpSpPr/>
      </xdr:nvGrpSpPr>
      <xdr:grpSpPr>
        <a:xfrm>
          <a:off x="12734925" y="16659225"/>
          <a:ext cx="419100" cy="266700"/>
          <a:chOff x="5136450" y="3646650"/>
          <a:chExt cx="419100" cy="266700"/>
        </a:xfrm>
      </xdr:grpSpPr>
      <xdr:grpSp>
        <xdr:nvGrpSpPr>
          <xdr:cNvPr id="10971" name="Shape 8937">
            <a:extLst>
              <a:ext uri="{FF2B5EF4-FFF2-40B4-BE49-F238E27FC236}">
                <a16:creationId xmlns:a16="http://schemas.microsoft.com/office/drawing/2014/main" id="{00000000-0008-0000-0B00-0000DB2A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972" name="Shape 6">
              <a:extLst>
                <a:ext uri="{FF2B5EF4-FFF2-40B4-BE49-F238E27FC236}">
                  <a16:creationId xmlns:a16="http://schemas.microsoft.com/office/drawing/2014/main" id="{00000000-0008-0000-0B00-0000DC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73" name="Shape 8938">
              <a:extLst>
                <a:ext uri="{FF2B5EF4-FFF2-40B4-BE49-F238E27FC236}">
                  <a16:creationId xmlns:a16="http://schemas.microsoft.com/office/drawing/2014/main" id="{00000000-0008-0000-0B00-0000DD2A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974" name="Shape 8939">
                <a:extLst>
                  <a:ext uri="{FF2B5EF4-FFF2-40B4-BE49-F238E27FC236}">
                    <a16:creationId xmlns:a16="http://schemas.microsoft.com/office/drawing/2014/main" id="{00000000-0008-0000-0B00-0000DE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75" name="Shape 8940">
                <a:extLst>
                  <a:ext uri="{FF2B5EF4-FFF2-40B4-BE49-F238E27FC236}">
                    <a16:creationId xmlns:a16="http://schemas.microsoft.com/office/drawing/2014/main" id="{00000000-0008-0000-0B00-0000DF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27</xdr:col>
      <xdr:colOff>495300</xdr:colOff>
      <xdr:row>76</xdr:row>
      <xdr:rowOff>19050</xdr:rowOff>
    </xdr:from>
    <xdr:ext cx="419100" cy="247650"/>
    <xdr:grpSp>
      <xdr:nvGrpSpPr>
        <xdr:cNvPr id="10976" name="Shape 2">
          <a:extLst>
            <a:ext uri="{FF2B5EF4-FFF2-40B4-BE49-F238E27FC236}">
              <a16:creationId xmlns:a16="http://schemas.microsoft.com/office/drawing/2014/main" id="{00000000-0008-0000-0B00-0000E02A0000}"/>
            </a:ext>
          </a:extLst>
        </xdr:cNvPr>
        <xdr:cNvGrpSpPr/>
      </xdr:nvGrpSpPr>
      <xdr:grpSpPr>
        <a:xfrm>
          <a:off x="12715875" y="16678275"/>
          <a:ext cx="419100" cy="247650"/>
          <a:chOff x="5136450" y="3656175"/>
          <a:chExt cx="419100" cy="247650"/>
        </a:xfrm>
      </xdr:grpSpPr>
      <xdr:grpSp>
        <xdr:nvGrpSpPr>
          <xdr:cNvPr id="10977" name="Shape 8941">
            <a:extLst>
              <a:ext uri="{FF2B5EF4-FFF2-40B4-BE49-F238E27FC236}">
                <a16:creationId xmlns:a16="http://schemas.microsoft.com/office/drawing/2014/main" id="{00000000-0008-0000-0B00-0000E12A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978" name="Shape 6">
              <a:extLst>
                <a:ext uri="{FF2B5EF4-FFF2-40B4-BE49-F238E27FC236}">
                  <a16:creationId xmlns:a16="http://schemas.microsoft.com/office/drawing/2014/main" id="{00000000-0008-0000-0B00-0000E2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79" name="Shape 8942">
              <a:extLst>
                <a:ext uri="{FF2B5EF4-FFF2-40B4-BE49-F238E27FC236}">
                  <a16:creationId xmlns:a16="http://schemas.microsoft.com/office/drawing/2014/main" id="{00000000-0008-0000-0B00-0000E32A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980" name="Shape 8943">
                <a:extLst>
                  <a:ext uri="{FF2B5EF4-FFF2-40B4-BE49-F238E27FC236}">
                    <a16:creationId xmlns:a16="http://schemas.microsoft.com/office/drawing/2014/main" id="{00000000-0008-0000-0B00-0000E4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81" name="Shape 8944">
                <a:extLst>
                  <a:ext uri="{FF2B5EF4-FFF2-40B4-BE49-F238E27FC236}">
                    <a16:creationId xmlns:a16="http://schemas.microsoft.com/office/drawing/2014/main" id="{00000000-0008-0000-0B00-0000E5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44</xdr:col>
      <xdr:colOff>0</xdr:colOff>
      <xdr:row>76</xdr:row>
      <xdr:rowOff>0</xdr:rowOff>
    </xdr:from>
    <xdr:ext cx="419100" cy="266700"/>
    <xdr:grpSp>
      <xdr:nvGrpSpPr>
        <xdr:cNvPr id="10982" name="Shape 2">
          <a:extLst>
            <a:ext uri="{FF2B5EF4-FFF2-40B4-BE49-F238E27FC236}">
              <a16:creationId xmlns:a16="http://schemas.microsoft.com/office/drawing/2014/main" id="{00000000-0008-0000-0B00-0000E62A0000}"/>
            </a:ext>
          </a:extLst>
        </xdr:cNvPr>
        <xdr:cNvGrpSpPr/>
      </xdr:nvGrpSpPr>
      <xdr:grpSpPr>
        <a:xfrm>
          <a:off x="20202525" y="16659225"/>
          <a:ext cx="419100" cy="266700"/>
          <a:chOff x="5136450" y="3646650"/>
          <a:chExt cx="419100" cy="266700"/>
        </a:xfrm>
      </xdr:grpSpPr>
      <xdr:grpSp>
        <xdr:nvGrpSpPr>
          <xdr:cNvPr id="10983" name="Shape 8945">
            <a:extLst>
              <a:ext uri="{FF2B5EF4-FFF2-40B4-BE49-F238E27FC236}">
                <a16:creationId xmlns:a16="http://schemas.microsoft.com/office/drawing/2014/main" id="{00000000-0008-0000-0B00-0000E72A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984" name="Shape 6">
              <a:extLst>
                <a:ext uri="{FF2B5EF4-FFF2-40B4-BE49-F238E27FC236}">
                  <a16:creationId xmlns:a16="http://schemas.microsoft.com/office/drawing/2014/main" id="{00000000-0008-0000-0B00-0000E8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85" name="Shape 8946">
              <a:extLst>
                <a:ext uri="{FF2B5EF4-FFF2-40B4-BE49-F238E27FC236}">
                  <a16:creationId xmlns:a16="http://schemas.microsoft.com/office/drawing/2014/main" id="{00000000-0008-0000-0B00-0000E92A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986" name="Shape 8947">
                <a:extLst>
                  <a:ext uri="{FF2B5EF4-FFF2-40B4-BE49-F238E27FC236}">
                    <a16:creationId xmlns:a16="http://schemas.microsoft.com/office/drawing/2014/main" id="{00000000-0008-0000-0B00-0000EA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87" name="Shape 8948">
                <a:extLst>
                  <a:ext uri="{FF2B5EF4-FFF2-40B4-BE49-F238E27FC236}">
                    <a16:creationId xmlns:a16="http://schemas.microsoft.com/office/drawing/2014/main" id="{00000000-0008-0000-0B00-0000EB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44</xdr:col>
      <xdr:colOff>0</xdr:colOff>
      <xdr:row>76</xdr:row>
      <xdr:rowOff>0</xdr:rowOff>
    </xdr:from>
    <xdr:ext cx="419100" cy="247650"/>
    <xdr:grpSp>
      <xdr:nvGrpSpPr>
        <xdr:cNvPr id="10988" name="Shape 2">
          <a:extLst>
            <a:ext uri="{FF2B5EF4-FFF2-40B4-BE49-F238E27FC236}">
              <a16:creationId xmlns:a16="http://schemas.microsoft.com/office/drawing/2014/main" id="{00000000-0008-0000-0B00-0000EC2A0000}"/>
            </a:ext>
          </a:extLst>
        </xdr:cNvPr>
        <xdr:cNvGrpSpPr/>
      </xdr:nvGrpSpPr>
      <xdr:grpSpPr>
        <a:xfrm>
          <a:off x="20202525" y="16659225"/>
          <a:ext cx="419100" cy="247650"/>
          <a:chOff x="5136450" y="3656175"/>
          <a:chExt cx="419100" cy="247650"/>
        </a:xfrm>
      </xdr:grpSpPr>
      <xdr:grpSp>
        <xdr:nvGrpSpPr>
          <xdr:cNvPr id="10989" name="Shape 8949">
            <a:extLst>
              <a:ext uri="{FF2B5EF4-FFF2-40B4-BE49-F238E27FC236}">
                <a16:creationId xmlns:a16="http://schemas.microsoft.com/office/drawing/2014/main" id="{00000000-0008-0000-0B00-0000ED2A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990" name="Shape 6">
              <a:extLst>
                <a:ext uri="{FF2B5EF4-FFF2-40B4-BE49-F238E27FC236}">
                  <a16:creationId xmlns:a16="http://schemas.microsoft.com/office/drawing/2014/main" id="{00000000-0008-0000-0B00-0000EE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91" name="Shape 8950">
              <a:extLst>
                <a:ext uri="{FF2B5EF4-FFF2-40B4-BE49-F238E27FC236}">
                  <a16:creationId xmlns:a16="http://schemas.microsoft.com/office/drawing/2014/main" id="{00000000-0008-0000-0B00-0000EF2A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992" name="Shape 8951">
                <a:extLst>
                  <a:ext uri="{FF2B5EF4-FFF2-40B4-BE49-F238E27FC236}">
                    <a16:creationId xmlns:a16="http://schemas.microsoft.com/office/drawing/2014/main" id="{00000000-0008-0000-0B00-0000F0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93" name="Shape 8952">
                <a:extLst>
                  <a:ext uri="{FF2B5EF4-FFF2-40B4-BE49-F238E27FC236}">
                    <a16:creationId xmlns:a16="http://schemas.microsoft.com/office/drawing/2014/main" id="{00000000-0008-0000-0B00-0000F1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24</xdr:col>
      <xdr:colOff>0</xdr:colOff>
      <xdr:row>85</xdr:row>
      <xdr:rowOff>0</xdr:rowOff>
    </xdr:from>
    <xdr:ext cx="419100" cy="266700"/>
    <xdr:grpSp>
      <xdr:nvGrpSpPr>
        <xdr:cNvPr id="10994" name="Shape 2">
          <a:extLst>
            <a:ext uri="{FF2B5EF4-FFF2-40B4-BE49-F238E27FC236}">
              <a16:creationId xmlns:a16="http://schemas.microsoft.com/office/drawing/2014/main" id="{00000000-0008-0000-0B00-0000F22A0000}"/>
            </a:ext>
          </a:extLst>
        </xdr:cNvPr>
        <xdr:cNvGrpSpPr/>
      </xdr:nvGrpSpPr>
      <xdr:grpSpPr>
        <a:xfrm>
          <a:off x="10868025" y="18640425"/>
          <a:ext cx="419100" cy="266700"/>
          <a:chOff x="5136450" y="3646650"/>
          <a:chExt cx="419100" cy="266700"/>
        </a:xfrm>
      </xdr:grpSpPr>
      <xdr:grpSp>
        <xdr:nvGrpSpPr>
          <xdr:cNvPr id="10995" name="Shape 8953">
            <a:extLst>
              <a:ext uri="{FF2B5EF4-FFF2-40B4-BE49-F238E27FC236}">
                <a16:creationId xmlns:a16="http://schemas.microsoft.com/office/drawing/2014/main" id="{00000000-0008-0000-0B00-0000F32A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996" name="Shape 6">
              <a:extLst>
                <a:ext uri="{FF2B5EF4-FFF2-40B4-BE49-F238E27FC236}">
                  <a16:creationId xmlns:a16="http://schemas.microsoft.com/office/drawing/2014/main" id="{00000000-0008-0000-0B00-0000F4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97" name="Shape 8954">
              <a:extLst>
                <a:ext uri="{FF2B5EF4-FFF2-40B4-BE49-F238E27FC236}">
                  <a16:creationId xmlns:a16="http://schemas.microsoft.com/office/drawing/2014/main" id="{00000000-0008-0000-0B00-0000F52A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998" name="Shape 8955">
                <a:extLst>
                  <a:ext uri="{FF2B5EF4-FFF2-40B4-BE49-F238E27FC236}">
                    <a16:creationId xmlns:a16="http://schemas.microsoft.com/office/drawing/2014/main" id="{00000000-0008-0000-0B00-0000F6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99" name="Shape 8956">
                <a:extLst>
                  <a:ext uri="{FF2B5EF4-FFF2-40B4-BE49-F238E27FC236}">
                    <a16:creationId xmlns:a16="http://schemas.microsoft.com/office/drawing/2014/main" id="{00000000-0008-0000-0B00-0000F7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24</xdr:col>
      <xdr:colOff>0</xdr:colOff>
      <xdr:row>85</xdr:row>
      <xdr:rowOff>0</xdr:rowOff>
    </xdr:from>
    <xdr:ext cx="419100" cy="247650"/>
    <xdr:grpSp>
      <xdr:nvGrpSpPr>
        <xdr:cNvPr id="11000" name="Shape 2">
          <a:extLst>
            <a:ext uri="{FF2B5EF4-FFF2-40B4-BE49-F238E27FC236}">
              <a16:creationId xmlns:a16="http://schemas.microsoft.com/office/drawing/2014/main" id="{00000000-0008-0000-0B00-0000F82A0000}"/>
            </a:ext>
          </a:extLst>
        </xdr:cNvPr>
        <xdr:cNvGrpSpPr/>
      </xdr:nvGrpSpPr>
      <xdr:grpSpPr>
        <a:xfrm>
          <a:off x="10868025" y="18640425"/>
          <a:ext cx="419100" cy="247650"/>
          <a:chOff x="5136450" y="3656175"/>
          <a:chExt cx="419100" cy="247650"/>
        </a:xfrm>
      </xdr:grpSpPr>
      <xdr:grpSp>
        <xdr:nvGrpSpPr>
          <xdr:cNvPr id="11001" name="Shape 8957">
            <a:extLst>
              <a:ext uri="{FF2B5EF4-FFF2-40B4-BE49-F238E27FC236}">
                <a16:creationId xmlns:a16="http://schemas.microsoft.com/office/drawing/2014/main" id="{00000000-0008-0000-0B00-0000F92A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002" name="Shape 6">
              <a:extLst>
                <a:ext uri="{FF2B5EF4-FFF2-40B4-BE49-F238E27FC236}">
                  <a16:creationId xmlns:a16="http://schemas.microsoft.com/office/drawing/2014/main" id="{00000000-0008-0000-0B00-0000FA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03" name="Shape 8958">
              <a:extLst>
                <a:ext uri="{FF2B5EF4-FFF2-40B4-BE49-F238E27FC236}">
                  <a16:creationId xmlns:a16="http://schemas.microsoft.com/office/drawing/2014/main" id="{00000000-0008-0000-0B00-0000FB2A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004" name="Shape 8959">
                <a:extLst>
                  <a:ext uri="{FF2B5EF4-FFF2-40B4-BE49-F238E27FC236}">
                    <a16:creationId xmlns:a16="http://schemas.microsoft.com/office/drawing/2014/main" id="{00000000-0008-0000-0B00-0000FC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05" name="Shape 8960">
                <a:extLst>
                  <a:ext uri="{FF2B5EF4-FFF2-40B4-BE49-F238E27FC236}">
                    <a16:creationId xmlns:a16="http://schemas.microsoft.com/office/drawing/2014/main" id="{00000000-0008-0000-0B00-0000FD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</xdr:col>
      <xdr:colOff>0</xdr:colOff>
      <xdr:row>93</xdr:row>
      <xdr:rowOff>0</xdr:rowOff>
    </xdr:from>
    <xdr:ext cx="419100" cy="266700"/>
    <xdr:grpSp>
      <xdr:nvGrpSpPr>
        <xdr:cNvPr id="11006" name="Shape 2">
          <a:extLst>
            <a:ext uri="{FF2B5EF4-FFF2-40B4-BE49-F238E27FC236}">
              <a16:creationId xmlns:a16="http://schemas.microsoft.com/office/drawing/2014/main" id="{00000000-0008-0000-0B00-0000FE2A0000}"/>
            </a:ext>
          </a:extLst>
        </xdr:cNvPr>
        <xdr:cNvGrpSpPr/>
      </xdr:nvGrpSpPr>
      <xdr:grpSpPr>
        <a:xfrm>
          <a:off x="600075" y="20393025"/>
          <a:ext cx="419100" cy="266700"/>
          <a:chOff x="5136450" y="3646650"/>
          <a:chExt cx="419100" cy="266700"/>
        </a:xfrm>
      </xdr:grpSpPr>
      <xdr:grpSp>
        <xdr:nvGrpSpPr>
          <xdr:cNvPr id="11007" name="Shape 8961">
            <a:extLst>
              <a:ext uri="{FF2B5EF4-FFF2-40B4-BE49-F238E27FC236}">
                <a16:creationId xmlns:a16="http://schemas.microsoft.com/office/drawing/2014/main" id="{00000000-0008-0000-0B00-0000FF2A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008" name="Shape 6">
              <a:extLst>
                <a:ext uri="{FF2B5EF4-FFF2-40B4-BE49-F238E27FC236}">
                  <a16:creationId xmlns:a16="http://schemas.microsoft.com/office/drawing/2014/main" id="{00000000-0008-0000-0B00-000000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09" name="Shape 8962">
              <a:extLst>
                <a:ext uri="{FF2B5EF4-FFF2-40B4-BE49-F238E27FC236}">
                  <a16:creationId xmlns:a16="http://schemas.microsoft.com/office/drawing/2014/main" id="{00000000-0008-0000-0B00-0000012B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010" name="Shape 8963">
                <a:extLst>
                  <a:ext uri="{FF2B5EF4-FFF2-40B4-BE49-F238E27FC236}">
                    <a16:creationId xmlns:a16="http://schemas.microsoft.com/office/drawing/2014/main" id="{00000000-0008-0000-0B00-000002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11" name="Shape 8964">
                <a:extLst>
                  <a:ext uri="{FF2B5EF4-FFF2-40B4-BE49-F238E27FC236}">
                    <a16:creationId xmlns:a16="http://schemas.microsoft.com/office/drawing/2014/main" id="{00000000-0008-0000-0B00-000003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</xdr:col>
      <xdr:colOff>0</xdr:colOff>
      <xdr:row>93</xdr:row>
      <xdr:rowOff>0</xdr:rowOff>
    </xdr:from>
    <xdr:ext cx="419100" cy="247650"/>
    <xdr:grpSp>
      <xdr:nvGrpSpPr>
        <xdr:cNvPr id="11012" name="Shape 2">
          <a:extLst>
            <a:ext uri="{FF2B5EF4-FFF2-40B4-BE49-F238E27FC236}">
              <a16:creationId xmlns:a16="http://schemas.microsoft.com/office/drawing/2014/main" id="{00000000-0008-0000-0B00-0000042B0000}"/>
            </a:ext>
          </a:extLst>
        </xdr:cNvPr>
        <xdr:cNvGrpSpPr/>
      </xdr:nvGrpSpPr>
      <xdr:grpSpPr>
        <a:xfrm>
          <a:off x="600075" y="20393025"/>
          <a:ext cx="419100" cy="247650"/>
          <a:chOff x="5136450" y="3656175"/>
          <a:chExt cx="419100" cy="247650"/>
        </a:xfrm>
      </xdr:grpSpPr>
      <xdr:grpSp>
        <xdr:nvGrpSpPr>
          <xdr:cNvPr id="11013" name="Shape 8965">
            <a:extLst>
              <a:ext uri="{FF2B5EF4-FFF2-40B4-BE49-F238E27FC236}">
                <a16:creationId xmlns:a16="http://schemas.microsoft.com/office/drawing/2014/main" id="{00000000-0008-0000-0B00-0000052B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014" name="Shape 6">
              <a:extLst>
                <a:ext uri="{FF2B5EF4-FFF2-40B4-BE49-F238E27FC236}">
                  <a16:creationId xmlns:a16="http://schemas.microsoft.com/office/drawing/2014/main" id="{00000000-0008-0000-0B00-000006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15" name="Shape 8966">
              <a:extLst>
                <a:ext uri="{FF2B5EF4-FFF2-40B4-BE49-F238E27FC236}">
                  <a16:creationId xmlns:a16="http://schemas.microsoft.com/office/drawing/2014/main" id="{00000000-0008-0000-0B00-0000072B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016" name="Shape 8967">
                <a:extLst>
                  <a:ext uri="{FF2B5EF4-FFF2-40B4-BE49-F238E27FC236}">
                    <a16:creationId xmlns:a16="http://schemas.microsoft.com/office/drawing/2014/main" id="{00000000-0008-0000-0B00-000008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17" name="Shape 8968">
                <a:extLst>
                  <a:ext uri="{FF2B5EF4-FFF2-40B4-BE49-F238E27FC236}">
                    <a16:creationId xmlns:a16="http://schemas.microsoft.com/office/drawing/2014/main" id="{00000000-0008-0000-0B00-000009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20</xdr:col>
      <xdr:colOff>0</xdr:colOff>
      <xdr:row>93</xdr:row>
      <xdr:rowOff>0</xdr:rowOff>
    </xdr:from>
    <xdr:ext cx="419100" cy="266700"/>
    <xdr:grpSp>
      <xdr:nvGrpSpPr>
        <xdr:cNvPr id="11018" name="Shape 2">
          <a:extLst>
            <a:ext uri="{FF2B5EF4-FFF2-40B4-BE49-F238E27FC236}">
              <a16:creationId xmlns:a16="http://schemas.microsoft.com/office/drawing/2014/main" id="{00000000-0008-0000-0B00-00000A2B0000}"/>
            </a:ext>
          </a:extLst>
        </xdr:cNvPr>
        <xdr:cNvGrpSpPr/>
      </xdr:nvGrpSpPr>
      <xdr:grpSpPr>
        <a:xfrm>
          <a:off x="9001125" y="20393025"/>
          <a:ext cx="419100" cy="266700"/>
          <a:chOff x="5136450" y="3646650"/>
          <a:chExt cx="419100" cy="266700"/>
        </a:xfrm>
      </xdr:grpSpPr>
      <xdr:grpSp>
        <xdr:nvGrpSpPr>
          <xdr:cNvPr id="11019" name="Shape 8969">
            <a:extLst>
              <a:ext uri="{FF2B5EF4-FFF2-40B4-BE49-F238E27FC236}">
                <a16:creationId xmlns:a16="http://schemas.microsoft.com/office/drawing/2014/main" id="{00000000-0008-0000-0B00-00000B2B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020" name="Shape 6">
              <a:extLst>
                <a:ext uri="{FF2B5EF4-FFF2-40B4-BE49-F238E27FC236}">
                  <a16:creationId xmlns:a16="http://schemas.microsoft.com/office/drawing/2014/main" id="{00000000-0008-0000-0B00-00000C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21" name="Shape 8970">
              <a:extLst>
                <a:ext uri="{FF2B5EF4-FFF2-40B4-BE49-F238E27FC236}">
                  <a16:creationId xmlns:a16="http://schemas.microsoft.com/office/drawing/2014/main" id="{00000000-0008-0000-0B00-00000D2B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022" name="Shape 8971">
                <a:extLst>
                  <a:ext uri="{FF2B5EF4-FFF2-40B4-BE49-F238E27FC236}">
                    <a16:creationId xmlns:a16="http://schemas.microsoft.com/office/drawing/2014/main" id="{00000000-0008-0000-0B00-00000E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23" name="Shape 8972">
                <a:extLst>
                  <a:ext uri="{FF2B5EF4-FFF2-40B4-BE49-F238E27FC236}">
                    <a16:creationId xmlns:a16="http://schemas.microsoft.com/office/drawing/2014/main" id="{00000000-0008-0000-0B00-00000F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20</xdr:col>
      <xdr:colOff>0</xdr:colOff>
      <xdr:row>93</xdr:row>
      <xdr:rowOff>0</xdr:rowOff>
    </xdr:from>
    <xdr:ext cx="419100" cy="247650"/>
    <xdr:grpSp>
      <xdr:nvGrpSpPr>
        <xdr:cNvPr id="11024" name="Shape 2">
          <a:extLst>
            <a:ext uri="{FF2B5EF4-FFF2-40B4-BE49-F238E27FC236}">
              <a16:creationId xmlns:a16="http://schemas.microsoft.com/office/drawing/2014/main" id="{00000000-0008-0000-0B00-0000102B0000}"/>
            </a:ext>
          </a:extLst>
        </xdr:cNvPr>
        <xdr:cNvGrpSpPr/>
      </xdr:nvGrpSpPr>
      <xdr:grpSpPr>
        <a:xfrm>
          <a:off x="9001125" y="20393025"/>
          <a:ext cx="419100" cy="247650"/>
          <a:chOff x="5136450" y="3656175"/>
          <a:chExt cx="419100" cy="247650"/>
        </a:xfrm>
      </xdr:grpSpPr>
      <xdr:grpSp>
        <xdr:nvGrpSpPr>
          <xdr:cNvPr id="11025" name="Shape 8973">
            <a:extLst>
              <a:ext uri="{FF2B5EF4-FFF2-40B4-BE49-F238E27FC236}">
                <a16:creationId xmlns:a16="http://schemas.microsoft.com/office/drawing/2014/main" id="{00000000-0008-0000-0B00-0000112B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026" name="Shape 6">
              <a:extLst>
                <a:ext uri="{FF2B5EF4-FFF2-40B4-BE49-F238E27FC236}">
                  <a16:creationId xmlns:a16="http://schemas.microsoft.com/office/drawing/2014/main" id="{00000000-0008-0000-0B00-000012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27" name="Shape 8974">
              <a:extLst>
                <a:ext uri="{FF2B5EF4-FFF2-40B4-BE49-F238E27FC236}">
                  <a16:creationId xmlns:a16="http://schemas.microsoft.com/office/drawing/2014/main" id="{00000000-0008-0000-0B00-0000132B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028" name="Shape 8975">
                <a:extLst>
                  <a:ext uri="{FF2B5EF4-FFF2-40B4-BE49-F238E27FC236}">
                    <a16:creationId xmlns:a16="http://schemas.microsoft.com/office/drawing/2014/main" id="{00000000-0008-0000-0B00-000014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29" name="Shape 8976">
                <a:extLst>
                  <a:ext uri="{FF2B5EF4-FFF2-40B4-BE49-F238E27FC236}">
                    <a16:creationId xmlns:a16="http://schemas.microsoft.com/office/drawing/2014/main" id="{00000000-0008-0000-0B00-000015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36</xdr:col>
      <xdr:colOff>0</xdr:colOff>
      <xdr:row>93</xdr:row>
      <xdr:rowOff>0</xdr:rowOff>
    </xdr:from>
    <xdr:ext cx="419100" cy="266700"/>
    <xdr:grpSp>
      <xdr:nvGrpSpPr>
        <xdr:cNvPr id="11030" name="Shape 2">
          <a:extLst>
            <a:ext uri="{FF2B5EF4-FFF2-40B4-BE49-F238E27FC236}">
              <a16:creationId xmlns:a16="http://schemas.microsoft.com/office/drawing/2014/main" id="{00000000-0008-0000-0B00-0000162B0000}"/>
            </a:ext>
          </a:extLst>
        </xdr:cNvPr>
        <xdr:cNvGrpSpPr/>
      </xdr:nvGrpSpPr>
      <xdr:grpSpPr>
        <a:xfrm>
          <a:off x="16468725" y="20393025"/>
          <a:ext cx="419100" cy="266700"/>
          <a:chOff x="5136450" y="3646650"/>
          <a:chExt cx="419100" cy="266700"/>
        </a:xfrm>
      </xdr:grpSpPr>
      <xdr:grpSp>
        <xdr:nvGrpSpPr>
          <xdr:cNvPr id="11031" name="Shape 8977">
            <a:extLst>
              <a:ext uri="{FF2B5EF4-FFF2-40B4-BE49-F238E27FC236}">
                <a16:creationId xmlns:a16="http://schemas.microsoft.com/office/drawing/2014/main" id="{00000000-0008-0000-0B00-0000172B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032" name="Shape 6">
              <a:extLst>
                <a:ext uri="{FF2B5EF4-FFF2-40B4-BE49-F238E27FC236}">
                  <a16:creationId xmlns:a16="http://schemas.microsoft.com/office/drawing/2014/main" id="{00000000-0008-0000-0B00-000018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33" name="Shape 8978">
              <a:extLst>
                <a:ext uri="{FF2B5EF4-FFF2-40B4-BE49-F238E27FC236}">
                  <a16:creationId xmlns:a16="http://schemas.microsoft.com/office/drawing/2014/main" id="{00000000-0008-0000-0B00-0000192B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034" name="Shape 8979">
                <a:extLst>
                  <a:ext uri="{FF2B5EF4-FFF2-40B4-BE49-F238E27FC236}">
                    <a16:creationId xmlns:a16="http://schemas.microsoft.com/office/drawing/2014/main" id="{00000000-0008-0000-0B00-00001A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35" name="Shape 8980">
                <a:extLst>
                  <a:ext uri="{FF2B5EF4-FFF2-40B4-BE49-F238E27FC236}">
                    <a16:creationId xmlns:a16="http://schemas.microsoft.com/office/drawing/2014/main" id="{00000000-0008-0000-0B00-00001B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36</xdr:col>
      <xdr:colOff>0</xdr:colOff>
      <xdr:row>93</xdr:row>
      <xdr:rowOff>0</xdr:rowOff>
    </xdr:from>
    <xdr:ext cx="419100" cy="247650"/>
    <xdr:grpSp>
      <xdr:nvGrpSpPr>
        <xdr:cNvPr id="11036" name="Shape 2">
          <a:extLst>
            <a:ext uri="{FF2B5EF4-FFF2-40B4-BE49-F238E27FC236}">
              <a16:creationId xmlns:a16="http://schemas.microsoft.com/office/drawing/2014/main" id="{00000000-0008-0000-0B00-00001C2B0000}"/>
            </a:ext>
          </a:extLst>
        </xdr:cNvPr>
        <xdr:cNvGrpSpPr/>
      </xdr:nvGrpSpPr>
      <xdr:grpSpPr>
        <a:xfrm>
          <a:off x="16468725" y="20393025"/>
          <a:ext cx="419100" cy="247650"/>
          <a:chOff x="5136450" y="3656175"/>
          <a:chExt cx="419100" cy="247650"/>
        </a:xfrm>
      </xdr:grpSpPr>
      <xdr:grpSp>
        <xdr:nvGrpSpPr>
          <xdr:cNvPr id="11037" name="Shape 8981">
            <a:extLst>
              <a:ext uri="{FF2B5EF4-FFF2-40B4-BE49-F238E27FC236}">
                <a16:creationId xmlns:a16="http://schemas.microsoft.com/office/drawing/2014/main" id="{00000000-0008-0000-0B00-00001D2B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038" name="Shape 6">
              <a:extLst>
                <a:ext uri="{FF2B5EF4-FFF2-40B4-BE49-F238E27FC236}">
                  <a16:creationId xmlns:a16="http://schemas.microsoft.com/office/drawing/2014/main" id="{00000000-0008-0000-0B00-00001E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39" name="Shape 8982">
              <a:extLst>
                <a:ext uri="{FF2B5EF4-FFF2-40B4-BE49-F238E27FC236}">
                  <a16:creationId xmlns:a16="http://schemas.microsoft.com/office/drawing/2014/main" id="{00000000-0008-0000-0B00-00001F2B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040" name="Shape 8983">
                <a:extLst>
                  <a:ext uri="{FF2B5EF4-FFF2-40B4-BE49-F238E27FC236}">
                    <a16:creationId xmlns:a16="http://schemas.microsoft.com/office/drawing/2014/main" id="{00000000-0008-0000-0B00-000020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41" name="Shape 8984">
                <a:extLst>
                  <a:ext uri="{FF2B5EF4-FFF2-40B4-BE49-F238E27FC236}">
                    <a16:creationId xmlns:a16="http://schemas.microsoft.com/office/drawing/2014/main" id="{00000000-0008-0000-0B00-000021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40</xdr:col>
      <xdr:colOff>0</xdr:colOff>
      <xdr:row>93</xdr:row>
      <xdr:rowOff>0</xdr:rowOff>
    </xdr:from>
    <xdr:ext cx="419100" cy="266700"/>
    <xdr:grpSp>
      <xdr:nvGrpSpPr>
        <xdr:cNvPr id="11042" name="Shape 2">
          <a:extLst>
            <a:ext uri="{FF2B5EF4-FFF2-40B4-BE49-F238E27FC236}">
              <a16:creationId xmlns:a16="http://schemas.microsoft.com/office/drawing/2014/main" id="{00000000-0008-0000-0B00-0000222B0000}"/>
            </a:ext>
          </a:extLst>
        </xdr:cNvPr>
        <xdr:cNvGrpSpPr/>
      </xdr:nvGrpSpPr>
      <xdr:grpSpPr>
        <a:xfrm>
          <a:off x="18335625" y="20393025"/>
          <a:ext cx="419100" cy="266700"/>
          <a:chOff x="5136450" y="3646650"/>
          <a:chExt cx="419100" cy="266700"/>
        </a:xfrm>
      </xdr:grpSpPr>
      <xdr:grpSp>
        <xdr:nvGrpSpPr>
          <xdr:cNvPr id="11043" name="Shape 8985">
            <a:extLst>
              <a:ext uri="{FF2B5EF4-FFF2-40B4-BE49-F238E27FC236}">
                <a16:creationId xmlns:a16="http://schemas.microsoft.com/office/drawing/2014/main" id="{00000000-0008-0000-0B00-0000232B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044" name="Shape 6">
              <a:extLst>
                <a:ext uri="{FF2B5EF4-FFF2-40B4-BE49-F238E27FC236}">
                  <a16:creationId xmlns:a16="http://schemas.microsoft.com/office/drawing/2014/main" id="{00000000-0008-0000-0B00-000024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45" name="Shape 8986">
              <a:extLst>
                <a:ext uri="{FF2B5EF4-FFF2-40B4-BE49-F238E27FC236}">
                  <a16:creationId xmlns:a16="http://schemas.microsoft.com/office/drawing/2014/main" id="{00000000-0008-0000-0B00-0000252B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046" name="Shape 8987">
                <a:extLst>
                  <a:ext uri="{FF2B5EF4-FFF2-40B4-BE49-F238E27FC236}">
                    <a16:creationId xmlns:a16="http://schemas.microsoft.com/office/drawing/2014/main" id="{00000000-0008-0000-0B00-000026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47" name="Shape 8988">
                <a:extLst>
                  <a:ext uri="{FF2B5EF4-FFF2-40B4-BE49-F238E27FC236}">
                    <a16:creationId xmlns:a16="http://schemas.microsoft.com/office/drawing/2014/main" id="{00000000-0008-0000-0B00-000027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40</xdr:col>
      <xdr:colOff>0</xdr:colOff>
      <xdr:row>93</xdr:row>
      <xdr:rowOff>0</xdr:rowOff>
    </xdr:from>
    <xdr:ext cx="419100" cy="247650"/>
    <xdr:grpSp>
      <xdr:nvGrpSpPr>
        <xdr:cNvPr id="11048" name="Shape 2">
          <a:extLst>
            <a:ext uri="{FF2B5EF4-FFF2-40B4-BE49-F238E27FC236}">
              <a16:creationId xmlns:a16="http://schemas.microsoft.com/office/drawing/2014/main" id="{00000000-0008-0000-0B00-0000282B0000}"/>
            </a:ext>
          </a:extLst>
        </xdr:cNvPr>
        <xdr:cNvGrpSpPr/>
      </xdr:nvGrpSpPr>
      <xdr:grpSpPr>
        <a:xfrm>
          <a:off x="18335625" y="20393025"/>
          <a:ext cx="419100" cy="247650"/>
          <a:chOff x="5136450" y="3656175"/>
          <a:chExt cx="419100" cy="247650"/>
        </a:xfrm>
      </xdr:grpSpPr>
      <xdr:grpSp>
        <xdr:nvGrpSpPr>
          <xdr:cNvPr id="11049" name="Shape 8989">
            <a:extLst>
              <a:ext uri="{FF2B5EF4-FFF2-40B4-BE49-F238E27FC236}">
                <a16:creationId xmlns:a16="http://schemas.microsoft.com/office/drawing/2014/main" id="{00000000-0008-0000-0B00-0000292B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050" name="Shape 6">
              <a:extLst>
                <a:ext uri="{FF2B5EF4-FFF2-40B4-BE49-F238E27FC236}">
                  <a16:creationId xmlns:a16="http://schemas.microsoft.com/office/drawing/2014/main" id="{00000000-0008-0000-0B00-00002A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51" name="Shape 8990">
              <a:extLst>
                <a:ext uri="{FF2B5EF4-FFF2-40B4-BE49-F238E27FC236}">
                  <a16:creationId xmlns:a16="http://schemas.microsoft.com/office/drawing/2014/main" id="{00000000-0008-0000-0B00-00002B2B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052" name="Shape 8991">
                <a:extLst>
                  <a:ext uri="{FF2B5EF4-FFF2-40B4-BE49-F238E27FC236}">
                    <a16:creationId xmlns:a16="http://schemas.microsoft.com/office/drawing/2014/main" id="{00000000-0008-0000-0B00-00002C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53" name="Shape 8992">
                <a:extLst>
                  <a:ext uri="{FF2B5EF4-FFF2-40B4-BE49-F238E27FC236}">
                    <a16:creationId xmlns:a16="http://schemas.microsoft.com/office/drawing/2014/main" id="{00000000-0008-0000-0B00-00002D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14</xdr:col>
      <xdr:colOff>0</xdr:colOff>
      <xdr:row>102</xdr:row>
      <xdr:rowOff>0</xdr:rowOff>
    </xdr:from>
    <xdr:ext cx="419100" cy="266700"/>
    <xdr:grpSp>
      <xdr:nvGrpSpPr>
        <xdr:cNvPr id="11054" name="Shape 2">
          <a:extLst>
            <a:ext uri="{FF2B5EF4-FFF2-40B4-BE49-F238E27FC236}">
              <a16:creationId xmlns:a16="http://schemas.microsoft.com/office/drawing/2014/main" id="{00000000-0008-0000-0B00-00002E2B0000}"/>
            </a:ext>
          </a:extLst>
        </xdr:cNvPr>
        <xdr:cNvGrpSpPr/>
      </xdr:nvGrpSpPr>
      <xdr:grpSpPr>
        <a:xfrm>
          <a:off x="6200775" y="22374225"/>
          <a:ext cx="419100" cy="266700"/>
          <a:chOff x="5136450" y="3646650"/>
          <a:chExt cx="419100" cy="266700"/>
        </a:xfrm>
      </xdr:grpSpPr>
      <xdr:grpSp>
        <xdr:nvGrpSpPr>
          <xdr:cNvPr id="11055" name="Shape 8993">
            <a:extLst>
              <a:ext uri="{FF2B5EF4-FFF2-40B4-BE49-F238E27FC236}">
                <a16:creationId xmlns:a16="http://schemas.microsoft.com/office/drawing/2014/main" id="{00000000-0008-0000-0B00-00002F2B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056" name="Shape 6">
              <a:extLst>
                <a:ext uri="{FF2B5EF4-FFF2-40B4-BE49-F238E27FC236}">
                  <a16:creationId xmlns:a16="http://schemas.microsoft.com/office/drawing/2014/main" id="{00000000-0008-0000-0B00-000030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57" name="Shape 8994">
              <a:extLst>
                <a:ext uri="{FF2B5EF4-FFF2-40B4-BE49-F238E27FC236}">
                  <a16:creationId xmlns:a16="http://schemas.microsoft.com/office/drawing/2014/main" id="{00000000-0008-0000-0B00-0000312B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058" name="Shape 8995">
                <a:extLst>
                  <a:ext uri="{FF2B5EF4-FFF2-40B4-BE49-F238E27FC236}">
                    <a16:creationId xmlns:a16="http://schemas.microsoft.com/office/drawing/2014/main" id="{00000000-0008-0000-0B00-000032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59" name="Shape 8996">
                <a:extLst>
                  <a:ext uri="{FF2B5EF4-FFF2-40B4-BE49-F238E27FC236}">
                    <a16:creationId xmlns:a16="http://schemas.microsoft.com/office/drawing/2014/main" id="{00000000-0008-0000-0B00-000033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14</xdr:col>
      <xdr:colOff>0</xdr:colOff>
      <xdr:row>102</xdr:row>
      <xdr:rowOff>0</xdr:rowOff>
    </xdr:from>
    <xdr:ext cx="419100" cy="247650"/>
    <xdr:grpSp>
      <xdr:nvGrpSpPr>
        <xdr:cNvPr id="11060" name="Shape 2">
          <a:extLst>
            <a:ext uri="{FF2B5EF4-FFF2-40B4-BE49-F238E27FC236}">
              <a16:creationId xmlns:a16="http://schemas.microsoft.com/office/drawing/2014/main" id="{00000000-0008-0000-0B00-0000342B0000}"/>
            </a:ext>
          </a:extLst>
        </xdr:cNvPr>
        <xdr:cNvGrpSpPr/>
      </xdr:nvGrpSpPr>
      <xdr:grpSpPr>
        <a:xfrm>
          <a:off x="6200775" y="22374225"/>
          <a:ext cx="419100" cy="247650"/>
          <a:chOff x="5136450" y="3656175"/>
          <a:chExt cx="419100" cy="247650"/>
        </a:xfrm>
      </xdr:grpSpPr>
      <xdr:grpSp>
        <xdr:nvGrpSpPr>
          <xdr:cNvPr id="11061" name="Shape 8997">
            <a:extLst>
              <a:ext uri="{FF2B5EF4-FFF2-40B4-BE49-F238E27FC236}">
                <a16:creationId xmlns:a16="http://schemas.microsoft.com/office/drawing/2014/main" id="{00000000-0008-0000-0B00-0000352B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062" name="Shape 6">
              <a:extLst>
                <a:ext uri="{FF2B5EF4-FFF2-40B4-BE49-F238E27FC236}">
                  <a16:creationId xmlns:a16="http://schemas.microsoft.com/office/drawing/2014/main" id="{00000000-0008-0000-0B00-000036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63" name="Shape 8998">
              <a:extLst>
                <a:ext uri="{FF2B5EF4-FFF2-40B4-BE49-F238E27FC236}">
                  <a16:creationId xmlns:a16="http://schemas.microsoft.com/office/drawing/2014/main" id="{00000000-0008-0000-0B00-0000372B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064" name="Shape 8999">
                <a:extLst>
                  <a:ext uri="{FF2B5EF4-FFF2-40B4-BE49-F238E27FC236}">
                    <a16:creationId xmlns:a16="http://schemas.microsoft.com/office/drawing/2014/main" id="{00000000-0008-0000-0B00-000038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65" name="Shape 9000">
                <a:extLst>
                  <a:ext uri="{FF2B5EF4-FFF2-40B4-BE49-F238E27FC236}">
                    <a16:creationId xmlns:a16="http://schemas.microsoft.com/office/drawing/2014/main" id="{00000000-0008-0000-0B00-000039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32</xdr:col>
      <xdr:colOff>0</xdr:colOff>
      <xdr:row>102</xdr:row>
      <xdr:rowOff>0</xdr:rowOff>
    </xdr:from>
    <xdr:ext cx="419100" cy="266700"/>
    <xdr:grpSp>
      <xdr:nvGrpSpPr>
        <xdr:cNvPr id="11066" name="Shape 2">
          <a:extLst>
            <a:ext uri="{FF2B5EF4-FFF2-40B4-BE49-F238E27FC236}">
              <a16:creationId xmlns:a16="http://schemas.microsoft.com/office/drawing/2014/main" id="{00000000-0008-0000-0B00-00003A2B0000}"/>
            </a:ext>
          </a:extLst>
        </xdr:cNvPr>
        <xdr:cNvGrpSpPr/>
      </xdr:nvGrpSpPr>
      <xdr:grpSpPr>
        <a:xfrm>
          <a:off x="14601825" y="22374225"/>
          <a:ext cx="419100" cy="266700"/>
          <a:chOff x="5136450" y="3646650"/>
          <a:chExt cx="419100" cy="266700"/>
        </a:xfrm>
      </xdr:grpSpPr>
      <xdr:grpSp>
        <xdr:nvGrpSpPr>
          <xdr:cNvPr id="11067" name="Shape 9001">
            <a:extLst>
              <a:ext uri="{FF2B5EF4-FFF2-40B4-BE49-F238E27FC236}">
                <a16:creationId xmlns:a16="http://schemas.microsoft.com/office/drawing/2014/main" id="{00000000-0008-0000-0B00-00003B2B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068" name="Shape 6">
              <a:extLst>
                <a:ext uri="{FF2B5EF4-FFF2-40B4-BE49-F238E27FC236}">
                  <a16:creationId xmlns:a16="http://schemas.microsoft.com/office/drawing/2014/main" id="{00000000-0008-0000-0B00-00003C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69" name="Shape 9002">
              <a:extLst>
                <a:ext uri="{FF2B5EF4-FFF2-40B4-BE49-F238E27FC236}">
                  <a16:creationId xmlns:a16="http://schemas.microsoft.com/office/drawing/2014/main" id="{00000000-0008-0000-0B00-00003D2B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070" name="Shape 9003">
                <a:extLst>
                  <a:ext uri="{FF2B5EF4-FFF2-40B4-BE49-F238E27FC236}">
                    <a16:creationId xmlns:a16="http://schemas.microsoft.com/office/drawing/2014/main" id="{00000000-0008-0000-0B00-00003E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71" name="Shape 9004">
                <a:extLst>
                  <a:ext uri="{FF2B5EF4-FFF2-40B4-BE49-F238E27FC236}">
                    <a16:creationId xmlns:a16="http://schemas.microsoft.com/office/drawing/2014/main" id="{00000000-0008-0000-0B00-00003F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32</xdr:col>
      <xdr:colOff>0</xdr:colOff>
      <xdr:row>102</xdr:row>
      <xdr:rowOff>0</xdr:rowOff>
    </xdr:from>
    <xdr:ext cx="419100" cy="247650"/>
    <xdr:grpSp>
      <xdr:nvGrpSpPr>
        <xdr:cNvPr id="11072" name="Shape 2">
          <a:extLst>
            <a:ext uri="{FF2B5EF4-FFF2-40B4-BE49-F238E27FC236}">
              <a16:creationId xmlns:a16="http://schemas.microsoft.com/office/drawing/2014/main" id="{00000000-0008-0000-0B00-0000402B0000}"/>
            </a:ext>
          </a:extLst>
        </xdr:cNvPr>
        <xdr:cNvGrpSpPr/>
      </xdr:nvGrpSpPr>
      <xdr:grpSpPr>
        <a:xfrm>
          <a:off x="14601825" y="22374225"/>
          <a:ext cx="419100" cy="247650"/>
          <a:chOff x="5136450" y="3656175"/>
          <a:chExt cx="419100" cy="247650"/>
        </a:xfrm>
      </xdr:grpSpPr>
      <xdr:grpSp>
        <xdr:nvGrpSpPr>
          <xdr:cNvPr id="11073" name="Shape 9005">
            <a:extLst>
              <a:ext uri="{FF2B5EF4-FFF2-40B4-BE49-F238E27FC236}">
                <a16:creationId xmlns:a16="http://schemas.microsoft.com/office/drawing/2014/main" id="{00000000-0008-0000-0B00-0000412B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074" name="Shape 6">
              <a:extLst>
                <a:ext uri="{FF2B5EF4-FFF2-40B4-BE49-F238E27FC236}">
                  <a16:creationId xmlns:a16="http://schemas.microsoft.com/office/drawing/2014/main" id="{00000000-0008-0000-0B00-000042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75" name="Shape 9006">
              <a:extLst>
                <a:ext uri="{FF2B5EF4-FFF2-40B4-BE49-F238E27FC236}">
                  <a16:creationId xmlns:a16="http://schemas.microsoft.com/office/drawing/2014/main" id="{00000000-0008-0000-0B00-0000432B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076" name="Shape 9007">
                <a:extLst>
                  <a:ext uri="{FF2B5EF4-FFF2-40B4-BE49-F238E27FC236}">
                    <a16:creationId xmlns:a16="http://schemas.microsoft.com/office/drawing/2014/main" id="{00000000-0008-0000-0B00-000044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77" name="Shape 9008">
                <a:extLst>
                  <a:ext uri="{FF2B5EF4-FFF2-40B4-BE49-F238E27FC236}">
                    <a16:creationId xmlns:a16="http://schemas.microsoft.com/office/drawing/2014/main" id="{00000000-0008-0000-0B00-000045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30</xdr:col>
      <xdr:colOff>0</xdr:colOff>
      <xdr:row>110</xdr:row>
      <xdr:rowOff>0</xdr:rowOff>
    </xdr:from>
    <xdr:ext cx="419100" cy="266700"/>
    <xdr:grpSp>
      <xdr:nvGrpSpPr>
        <xdr:cNvPr id="11078" name="Shape 2">
          <a:extLst>
            <a:ext uri="{FF2B5EF4-FFF2-40B4-BE49-F238E27FC236}">
              <a16:creationId xmlns:a16="http://schemas.microsoft.com/office/drawing/2014/main" id="{00000000-0008-0000-0B00-0000462B0000}"/>
            </a:ext>
          </a:extLst>
        </xdr:cNvPr>
        <xdr:cNvGrpSpPr/>
      </xdr:nvGrpSpPr>
      <xdr:grpSpPr>
        <a:xfrm>
          <a:off x="13668375" y="24126825"/>
          <a:ext cx="419100" cy="266700"/>
          <a:chOff x="5136450" y="3646650"/>
          <a:chExt cx="419100" cy="266700"/>
        </a:xfrm>
      </xdr:grpSpPr>
      <xdr:grpSp>
        <xdr:nvGrpSpPr>
          <xdr:cNvPr id="11079" name="Shape 9009">
            <a:extLst>
              <a:ext uri="{FF2B5EF4-FFF2-40B4-BE49-F238E27FC236}">
                <a16:creationId xmlns:a16="http://schemas.microsoft.com/office/drawing/2014/main" id="{00000000-0008-0000-0B00-0000472B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080" name="Shape 6">
              <a:extLst>
                <a:ext uri="{FF2B5EF4-FFF2-40B4-BE49-F238E27FC236}">
                  <a16:creationId xmlns:a16="http://schemas.microsoft.com/office/drawing/2014/main" id="{00000000-0008-0000-0B00-000048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81" name="Shape 9010">
              <a:extLst>
                <a:ext uri="{FF2B5EF4-FFF2-40B4-BE49-F238E27FC236}">
                  <a16:creationId xmlns:a16="http://schemas.microsoft.com/office/drawing/2014/main" id="{00000000-0008-0000-0B00-0000492B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082" name="Shape 9011">
                <a:extLst>
                  <a:ext uri="{FF2B5EF4-FFF2-40B4-BE49-F238E27FC236}">
                    <a16:creationId xmlns:a16="http://schemas.microsoft.com/office/drawing/2014/main" id="{00000000-0008-0000-0B00-00004A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83" name="Shape 9012">
                <a:extLst>
                  <a:ext uri="{FF2B5EF4-FFF2-40B4-BE49-F238E27FC236}">
                    <a16:creationId xmlns:a16="http://schemas.microsoft.com/office/drawing/2014/main" id="{00000000-0008-0000-0B00-00004B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30</xdr:col>
      <xdr:colOff>0</xdr:colOff>
      <xdr:row>110</xdr:row>
      <xdr:rowOff>0</xdr:rowOff>
    </xdr:from>
    <xdr:ext cx="419100" cy="247650"/>
    <xdr:grpSp>
      <xdr:nvGrpSpPr>
        <xdr:cNvPr id="11084" name="Shape 2">
          <a:extLst>
            <a:ext uri="{FF2B5EF4-FFF2-40B4-BE49-F238E27FC236}">
              <a16:creationId xmlns:a16="http://schemas.microsoft.com/office/drawing/2014/main" id="{00000000-0008-0000-0B00-00004C2B0000}"/>
            </a:ext>
          </a:extLst>
        </xdr:cNvPr>
        <xdr:cNvGrpSpPr/>
      </xdr:nvGrpSpPr>
      <xdr:grpSpPr>
        <a:xfrm>
          <a:off x="13668375" y="24126825"/>
          <a:ext cx="419100" cy="247650"/>
          <a:chOff x="5136450" y="3656175"/>
          <a:chExt cx="419100" cy="247650"/>
        </a:xfrm>
      </xdr:grpSpPr>
      <xdr:grpSp>
        <xdr:nvGrpSpPr>
          <xdr:cNvPr id="11085" name="Shape 9013">
            <a:extLst>
              <a:ext uri="{FF2B5EF4-FFF2-40B4-BE49-F238E27FC236}">
                <a16:creationId xmlns:a16="http://schemas.microsoft.com/office/drawing/2014/main" id="{00000000-0008-0000-0B00-00004D2B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086" name="Shape 6">
              <a:extLst>
                <a:ext uri="{FF2B5EF4-FFF2-40B4-BE49-F238E27FC236}">
                  <a16:creationId xmlns:a16="http://schemas.microsoft.com/office/drawing/2014/main" id="{00000000-0008-0000-0B00-00004E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87" name="Shape 9014">
              <a:extLst>
                <a:ext uri="{FF2B5EF4-FFF2-40B4-BE49-F238E27FC236}">
                  <a16:creationId xmlns:a16="http://schemas.microsoft.com/office/drawing/2014/main" id="{00000000-0008-0000-0B00-00004F2B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088" name="Shape 9015">
                <a:extLst>
                  <a:ext uri="{FF2B5EF4-FFF2-40B4-BE49-F238E27FC236}">
                    <a16:creationId xmlns:a16="http://schemas.microsoft.com/office/drawing/2014/main" id="{00000000-0008-0000-0B00-000050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89" name="Shape 9016">
                <a:extLst>
                  <a:ext uri="{FF2B5EF4-FFF2-40B4-BE49-F238E27FC236}">
                    <a16:creationId xmlns:a16="http://schemas.microsoft.com/office/drawing/2014/main" id="{00000000-0008-0000-0B00-000051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40</xdr:col>
      <xdr:colOff>0</xdr:colOff>
      <xdr:row>110</xdr:row>
      <xdr:rowOff>0</xdr:rowOff>
    </xdr:from>
    <xdr:ext cx="419100" cy="266700"/>
    <xdr:grpSp>
      <xdr:nvGrpSpPr>
        <xdr:cNvPr id="11090" name="Shape 2">
          <a:extLst>
            <a:ext uri="{FF2B5EF4-FFF2-40B4-BE49-F238E27FC236}">
              <a16:creationId xmlns:a16="http://schemas.microsoft.com/office/drawing/2014/main" id="{00000000-0008-0000-0B00-0000522B0000}"/>
            </a:ext>
          </a:extLst>
        </xdr:cNvPr>
        <xdr:cNvGrpSpPr/>
      </xdr:nvGrpSpPr>
      <xdr:grpSpPr>
        <a:xfrm>
          <a:off x="18335625" y="24126825"/>
          <a:ext cx="419100" cy="266700"/>
          <a:chOff x="5136450" y="3646650"/>
          <a:chExt cx="419100" cy="266700"/>
        </a:xfrm>
      </xdr:grpSpPr>
      <xdr:grpSp>
        <xdr:nvGrpSpPr>
          <xdr:cNvPr id="11091" name="Shape 9017">
            <a:extLst>
              <a:ext uri="{FF2B5EF4-FFF2-40B4-BE49-F238E27FC236}">
                <a16:creationId xmlns:a16="http://schemas.microsoft.com/office/drawing/2014/main" id="{00000000-0008-0000-0B00-0000532B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092" name="Shape 6">
              <a:extLst>
                <a:ext uri="{FF2B5EF4-FFF2-40B4-BE49-F238E27FC236}">
                  <a16:creationId xmlns:a16="http://schemas.microsoft.com/office/drawing/2014/main" id="{00000000-0008-0000-0B00-000054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93" name="Shape 9018">
              <a:extLst>
                <a:ext uri="{FF2B5EF4-FFF2-40B4-BE49-F238E27FC236}">
                  <a16:creationId xmlns:a16="http://schemas.microsoft.com/office/drawing/2014/main" id="{00000000-0008-0000-0B00-0000552B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094" name="Shape 9019">
                <a:extLst>
                  <a:ext uri="{FF2B5EF4-FFF2-40B4-BE49-F238E27FC236}">
                    <a16:creationId xmlns:a16="http://schemas.microsoft.com/office/drawing/2014/main" id="{00000000-0008-0000-0B00-000056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95" name="Shape 9020">
                <a:extLst>
                  <a:ext uri="{FF2B5EF4-FFF2-40B4-BE49-F238E27FC236}">
                    <a16:creationId xmlns:a16="http://schemas.microsoft.com/office/drawing/2014/main" id="{00000000-0008-0000-0B00-000057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40</xdr:col>
      <xdr:colOff>0</xdr:colOff>
      <xdr:row>110</xdr:row>
      <xdr:rowOff>0</xdr:rowOff>
    </xdr:from>
    <xdr:ext cx="419100" cy="247650"/>
    <xdr:grpSp>
      <xdr:nvGrpSpPr>
        <xdr:cNvPr id="11096" name="Shape 2">
          <a:extLst>
            <a:ext uri="{FF2B5EF4-FFF2-40B4-BE49-F238E27FC236}">
              <a16:creationId xmlns:a16="http://schemas.microsoft.com/office/drawing/2014/main" id="{00000000-0008-0000-0B00-0000582B0000}"/>
            </a:ext>
          </a:extLst>
        </xdr:cNvPr>
        <xdr:cNvGrpSpPr/>
      </xdr:nvGrpSpPr>
      <xdr:grpSpPr>
        <a:xfrm>
          <a:off x="18335625" y="24126825"/>
          <a:ext cx="419100" cy="247650"/>
          <a:chOff x="5136450" y="3656175"/>
          <a:chExt cx="419100" cy="247650"/>
        </a:xfrm>
      </xdr:grpSpPr>
      <xdr:grpSp>
        <xdr:nvGrpSpPr>
          <xdr:cNvPr id="11097" name="Shape 9021">
            <a:extLst>
              <a:ext uri="{FF2B5EF4-FFF2-40B4-BE49-F238E27FC236}">
                <a16:creationId xmlns:a16="http://schemas.microsoft.com/office/drawing/2014/main" id="{00000000-0008-0000-0B00-0000592B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098" name="Shape 6">
              <a:extLst>
                <a:ext uri="{FF2B5EF4-FFF2-40B4-BE49-F238E27FC236}">
                  <a16:creationId xmlns:a16="http://schemas.microsoft.com/office/drawing/2014/main" id="{00000000-0008-0000-0B00-00005A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99" name="Shape 9022">
              <a:extLst>
                <a:ext uri="{FF2B5EF4-FFF2-40B4-BE49-F238E27FC236}">
                  <a16:creationId xmlns:a16="http://schemas.microsoft.com/office/drawing/2014/main" id="{00000000-0008-0000-0B00-00005B2B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100" name="Shape 9023">
                <a:extLst>
                  <a:ext uri="{FF2B5EF4-FFF2-40B4-BE49-F238E27FC236}">
                    <a16:creationId xmlns:a16="http://schemas.microsoft.com/office/drawing/2014/main" id="{00000000-0008-0000-0B00-00005C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01" name="Shape 9024">
                <a:extLst>
                  <a:ext uri="{FF2B5EF4-FFF2-40B4-BE49-F238E27FC236}">
                    <a16:creationId xmlns:a16="http://schemas.microsoft.com/office/drawing/2014/main" id="{00000000-0008-0000-0B00-00005D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42</xdr:col>
      <xdr:colOff>0</xdr:colOff>
      <xdr:row>110</xdr:row>
      <xdr:rowOff>0</xdr:rowOff>
    </xdr:from>
    <xdr:ext cx="419100" cy="266700"/>
    <xdr:grpSp>
      <xdr:nvGrpSpPr>
        <xdr:cNvPr id="11102" name="Shape 2">
          <a:extLst>
            <a:ext uri="{FF2B5EF4-FFF2-40B4-BE49-F238E27FC236}">
              <a16:creationId xmlns:a16="http://schemas.microsoft.com/office/drawing/2014/main" id="{00000000-0008-0000-0B00-00005E2B0000}"/>
            </a:ext>
          </a:extLst>
        </xdr:cNvPr>
        <xdr:cNvGrpSpPr/>
      </xdr:nvGrpSpPr>
      <xdr:grpSpPr>
        <a:xfrm>
          <a:off x="19269075" y="24126825"/>
          <a:ext cx="419100" cy="266700"/>
          <a:chOff x="5136450" y="3646650"/>
          <a:chExt cx="419100" cy="266700"/>
        </a:xfrm>
      </xdr:grpSpPr>
      <xdr:grpSp>
        <xdr:nvGrpSpPr>
          <xdr:cNvPr id="11103" name="Shape 9025">
            <a:extLst>
              <a:ext uri="{FF2B5EF4-FFF2-40B4-BE49-F238E27FC236}">
                <a16:creationId xmlns:a16="http://schemas.microsoft.com/office/drawing/2014/main" id="{00000000-0008-0000-0B00-00005F2B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104" name="Shape 6">
              <a:extLst>
                <a:ext uri="{FF2B5EF4-FFF2-40B4-BE49-F238E27FC236}">
                  <a16:creationId xmlns:a16="http://schemas.microsoft.com/office/drawing/2014/main" id="{00000000-0008-0000-0B00-000060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05" name="Shape 9026">
              <a:extLst>
                <a:ext uri="{FF2B5EF4-FFF2-40B4-BE49-F238E27FC236}">
                  <a16:creationId xmlns:a16="http://schemas.microsoft.com/office/drawing/2014/main" id="{00000000-0008-0000-0B00-0000612B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106" name="Shape 9027">
                <a:extLst>
                  <a:ext uri="{FF2B5EF4-FFF2-40B4-BE49-F238E27FC236}">
                    <a16:creationId xmlns:a16="http://schemas.microsoft.com/office/drawing/2014/main" id="{00000000-0008-0000-0B00-000062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07" name="Shape 9028">
                <a:extLst>
                  <a:ext uri="{FF2B5EF4-FFF2-40B4-BE49-F238E27FC236}">
                    <a16:creationId xmlns:a16="http://schemas.microsoft.com/office/drawing/2014/main" id="{00000000-0008-0000-0B00-000063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42</xdr:col>
      <xdr:colOff>0</xdr:colOff>
      <xdr:row>110</xdr:row>
      <xdr:rowOff>0</xdr:rowOff>
    </xdr:from>
    <xdr:ext cx="419100" cy="247650"/>
    <xdr:grpSp>
      <xdr:nvGrpSpPr>
        <xdr:cNvPr id="11108" name="Shape 2">
          <a:extLst>
            <a:ext uri="{FF2B5EF4-FFF2-40B4-BE49-F238E27FC236}">
              <a16:creationId xmlns:a16="http://schemas.microsoft.com/office/drawing/2014/main" id="{00000000-0008-0000-0B00-0000642B0000}"/>
            </a:ext>
          </a:extLst>
        </xdr:cNvPr>
        <xdr:cNvGrpSpPr/>
      </xdr:nvGrpSpPr>
      <xdr:grpSpPr>
        <a:xfrm>
          <a:off x="19269075" y="24126825"/>
          <a:ext cx="419100" cy="247650"/>
          <a:chOff x="5136450" y="3656175"/>
          <a:chExt cx="419100" cy="247650"/>
        </a:xfrm>
      </xdr:grpSpPr>
      <xdr:grpSp>
        <xdr:nvGrpSpPr>
          <xdr:cNvPr id="11109" name="Shape 9029">
            <a:extLst>
              <a:ext uri="{FF2B5EF4-FFF2-40B4-BE49-F238E27FC236}">
                <a16:creationId xmlns:a16="http://schemas.microsoft.com/office/drawing/2014/main" id="{00000000-0008-0000-0B00-0000652B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110" name="Shape 6">
              <a:extLst>
                <a:ext uri="{FF2B5EF4-FFF2-40B4-BE49-F238E27FC236}">
                  <a16:creationId xmlns:a16="http://schemas.microsoft.com/office/drawing/2014/main" id="{00000000-0008-0000-0B00-000066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11" name="Shape 9030">
              <a:extLst>
                <a:ext uri="{FF2B5EF4-FFF2-40B4-BE49-F238E27FC236}">
                  <a16:creationId xmlns:a16="http://schemas.microsoft.com/office/drawing/2014/main" id="{00000000-0008-0000-0B00-0000672B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112" name="Shape 9031">
                <a:extLst>
                  <a:ext uri="{FF2B5EF4-FFF2-40B4-BE49-F238E27FC236}">
                    <a16:creationId xmlns:a16="http://schemas.microsoft.com/office/drawing/2014/main" id="{00000000-0008-0000-0B00-000068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13" name="Shape 9032">
                <a:extLst>
                  <a:ext uri="{FF2B5EF4-FFF2-40B4-BE49-F238E27FC236}">
                    <a16:creationId xmlns:a16="http://schemas.microsoft.com/office/drawing/2014/main" id="{00000000-0008-0000-0B00-000069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8</xdr:col>
      <xdr:colOff>0</xdr:colOff>
      <xdr:row>110</xdr:row>
      <xdr:rowOff>0</xdr:rowOff>
    </xdr:from>
    <xdr:ext cx="419100" cy="266700"/>
    <xdr:grpSp>
      <xdr:nvGrpSpPr>
        <xdr:cNvPr id="11114" name="Shape 2">
          <a:extLst>
            <a:ext uri="{FF2B5EF4-FFF2-40B4-BE49-F238E27FC236}">
              <a16:creationId xmlns:a16="http://schemas.microsoft.com/office/drawing/2014/main" id="{00000000-0008-0000-0B00-00006A2B0000}"/>
            </a:ext>
          </a:extLst>
        </xdr:cNvPr>
        <xdr:cNvGrpSpPr/>
      </xdr:nvGrpSpPr>
      <xdr:grpSpPr>
        <a:xfrm>
          <a:off x="3400425" y="24126825"/>
          <a:ext cx="419100" cy="266700"/>
          <a:chOff x="5136450" y="3646650"/>
          <a:chExt cx="419100" cy="266700"/>
        </a:xfrm>
      </xdr:grpSpPr>
      <xdr:grpSp>
        <xdr:nvGrpSpPr>
          <xdr:cNvPr id="11115" name="Shape 9033">
            <a:extLst>
              <a:ext uri="{FF2B5EF4-FFF2-40B4-BE49-F238E27FC236}">
                <a16:creationId xmlns:a16="http://schemas.microsoft.com/office/drawing/2014/main" id="{00000000-0008-0000-0B00-00006B2B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116" name="Shape 6">
              <a:extLst>
                <a:ext uri="{FF2B5EF4-FFF2-40B4-BE49-F238E27FC236}">
                  <a16:creationId xmlns:a16="http://schemas.microsoft.com/office/drawing/2014/main" id="{00000000-0008-0000-0B00-00006C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17" name="Shape 9034">
              <a:extLst>
                <a:ext uri="{FF2B5EF4-FFF2-40B4-BE49-F238E27FC236}">
                  <a16:creationId xmlns:a16="http://schemas.microsoft.com/office/drawing/2014/main" id="{00000000-0008-0000-0B00-00006D2B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118" name="Shape 9035">
                <a:extLst>
                  <a:ext uri="{FF2B5EF4-FFF2-40B4-BE49-F238E27FC236}">
                    <a16:creationId xmlns:a16="http://schemas.microsoft.com/office/drawing/2014/main" id="{00000000-0008-0000-0B00-00006E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19" name="Shape 9036">
                <a:extLst>
                  <a:ext uri="{FF2B5EF4-FFF2-40B4-BE49-F238E27FC236}">
                    <a16:creationId xmlns:a16="http://schemas.microsoft.com/office/drawing/2014/main" id="{00000000-0008-0000-0B00-00006F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8</xdr:col>
      <xdr:colOff>0</xdr:colOff>
      <xdr:row>109</xdr:row>
      <xdr:rowOff>180975</xdr:rowOff>
    </xdr:from>
    <xdr:ext cx="419100" cy="238125"/>
    <xdr:grpSp>
      <xdr:nvGrpSpPr>
        <xdr:cNvPr id="11120" name="Shape 2">
          <a:extLst>
            <a:ext uri="{FF2B5EF4-FFF2-40B4-BE49-F238E27FC236}">
              <a16:creationId xmlns:a16="http://schemas.microsoft.com/office/drawing/2014/main" id="{00000000-0008-0000-0B00-0000702B0000}"/>
            </a:ext>
          </a:extLst>
        </xdr:cNvPr>
        <xdr:cNvGrpSpPr/>
      </xdr:nvGrpSpPr>
      <xdr:grpSpPr>
        <a:xfrm>
          <a:off x="3400425" y="24117300"/>
          <a:ext cx="419100" cy="238125"/>
          <a:chOff x="5136450" y="3660938"/>
          <a:chExt cx="419100" cy="238125"/>
        </a:xfrm>
      </xdr:grpSpPr>
      <xdr:grpSp>
        <xdr:nvGrpSpPr>
          <xdr:cNvPr id="11121" name="Shape 9037">
            <a:extLst>
              <a:ext uri="{FF2B5EF4-FFF2-40B4-BE49-F238E27FC236}">
                <a16:creationId xmlns:a16="http://schemas.microsoft.com/office/drawing/2014/main" id="{00000000-0008-0000-0B00-0000712B0000}"/>
              </a:ext>
            </a:extLst>
          </xdr:cNvPr>
          <xdr:cNvGrpSpPr/>
        </xdr:nvGrpSpPr>
        <xdr:grpSpPr>
          <a:xfrm>
            <a:off x="5136450" y="3660938"/>
            <a:ext cx="419100" cy="238125"/>
            <a:chOff x="5136450" y="3660938"/>
            <a:chExt cx="419100" cy="238125"/>
          </a:xfrm>
        </xdr:grpSpPr>
        <xdr:sp macro="" textlink="">
          <xdr:nvSpPr>
            <xdr:cNvPr id="11122" name="Shape 6">
              <a:extLst>
                <a:ext uri="{FF2B5EF4-FFF2-40B4-BE49-F238E27FC236}">
                  <a16:creationId xmlns:a16="http://schemas.microsoft.com/office/drawing/2014/main" id="{00000000-0008-0000-0B00-0000722B0000}"/>
                </a:ext>
              </a:extLst>
            </xdr:cNvPr>
            <xdr:cNvSpPr/>
          </xdr:nvSpPr>
          <xdr:spPr>
            <a:xfrm>
              <a:off x="5136450" y="3660938"/>
              <a:ext cx="419100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23" name="Shape 9038">
              <a:extLst>
                <a:ext uri="{FF2B5EF4-FFF2-40B4-BE49-F238E27FC236}">
                  <a16:creationId xmlns:a16="http://schemas.microsoft.com/office/drawing/2014/main" id="{00000000-0008-0000-0B00-0000732B0000}"/>
                </a:ext>
              </a:extLst>
            </xdr:cNvPr>
            <xdr:cNvGrpSpPr/>
          </xdr:nvGrpSpPr>
          <xdr:grpSpPr>
            <a:xfrm>
              <a:off x="5136450" y="3660938"/>
              <a:ext cx="419100" cy="238125"/>
              <a:chOff x="5136450" y="3665700"/>
              <a:chExt cx="419100" cy="228600"/>
            </a:xfrm>
          </xdr:grpSpPr>
          <xdr:sp macro="" textlink="">
            <xdr:nvSpPr>
              <xdr:cNvPr id="11124" name="Shape 9039">
                <a:extLst>
                  <a:ext uri="{FF2B5EF4-FFF2-40B4-BE49-F238E27FC236}">
                    <a16:creationId xmlns:a16="http://schemas.microsoft.com/office/drawing/2014/main" id="{00000000-0008-0000-0B00-0000742B0000}"/>
                  </a:ext>
                </a:extLst>
              </xdr:cNvPr>
              <xdr:cNvSpPr/>
            </xdr:nvSpPr>
            <xdr:spPr>
              <a:xfrm>
                <a:off x="5136450" y="3665700"/>
                <a:ext cx="419100" cy="2286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25" name="Shape 9040">
                <a:extLst>
                  <a:ext uri="{FF2B5EF4-FFF2-40B4-BE49-F238E27FC236}">
                    <a16:creationId xmlns:a16="http://schemas.microsoft.com/office/drawing/2014/main" id="{00000000-0008-0000-0B00-0000752B0000}"/>
                  </a:ext>
                </a:extLst>
              </xdr:cNvPr>
              <xdr:cNvCxnSpPr/>
            </xdr:nvCxnSpPr>
            <xdr:spPr>
              <a:xfrm flipH="1">
                <a:off x="5136450" y="3665700"/>
                <a:ext cx="419100" cy="2286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20</xdr:col>
      <xdr:colOff>0</xdr:colOff>
      <xdr:row>118</xdr:row>
      <xdr:rowOff>0</xdr:rowOff>
    </xdr:from>
    <xdr:ext cx="419100" cy="266700"/>
    <xdr:grpSp>
      <xdr:nvGrpSpPr>
        <xdr:cNvPr id="11126" name="Shape 2">
          <a:extLst>
            <a:ext uri="{FF2B5EF4-FFF2-40B4-BE49-F238E27FC236}">
              <a16:creationId xmlns:a16="http://schemas.microsoft.com/office/drawing/2014/main" id="{00000000-0008-0000-0B00-0000762B0000}"/>
            </a:ext>
          </a:extLst>
        </xdr:cNvPr>
        <xdr:cNvGrpSpPr/>
      </xdr:nvGrpSpPr>
      <xdr:grpSpPr>
        <a:xfrm>
          <a:off x="9001125" y="25879425"/>
          <a:ext cx="419100" cy="266700"/>
          <a:chOff x="5136450" y="3646650"/>
          <a:chExt cx="419100" cy="266700"/>
        </a:xfrm>
      </xdr:grpSpPr>
      <xdr:grpSp>
        <xdr:nvGrpSpPr>
          <xdr:cNvPr id="11127" name="Shape 9041">
            <a:extLst>
              <a:ext uri="{FF2B5EF4-FFF2-40B4-BE49-F238E27FC236}">
                <a16:creationId xmlns:a16="http://schemas.microsoft.com/office/drawing/2014/main" id="{00000000-0008-0000-0B00-0000772B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128" name="Shape 6">
              <a:extLst>
                <a:ext uri="{FF2B5EF4-FFF2-40B4-BE49-F238E27FC236}">
                  <a16:creationId xmlns:a16="http://schemas.microsoft.com/office/drawing/2014/main" id="{00000000-0008-0000-0B00-000078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29" name="Shape 9042">
              <a:extLst>
                <a:ext uri="{FF2B5EF4-FFF2-40B4-BE49-F238E27FC236}">
                  <a16:creationId xmlns:a16="http://schemas.microsoft.com/office/drawing/2014/main" id="{00000000-0008-0000-0B00-0000792B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130" name="Shape 9043">
                <a:extLst>
                  <a:ext uri="{FF2B5EF4-FFF2-40B4-BE49-F238E27FC236}">
                    <a16:creationId xmlns:a16="http://schemas.microsoft.com/office/drawing/2014/main" id="{00000000-0008-0000-0B00-00007A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31" name="Shape 9044">
                <a:extLst>
                  <a:ext uri="{FF2B5EF4-FFF2-40B4-BE49-F238E27FC236}">
                    <a16:creationId xmlns:a16="http://schemas.microsoft.com/office/drawing/2014/main" id="{00000000-0008-0000-0B00-00007B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20</xdr:col>
      <xdr:colOff>0</xdr:colOff>
      <xdr:row>118</xdr:row>
      <xdr:rowOff>0</xdr:rowOff>
    </xdr:from>
    <xdr:ext cx="419100" cy="247650"/>
    <xdr:grpSp>
      <xdr:nvGrpSpPr>
        <xdr:cNvPr id="11132" name="Shape 2">
          <a:extLst>
            <a:ext uri="{FF2B5EF4-FFF2-40B4-BE49-F238E27FC236}">
              <a16:creationId xmlns:a16="http://schemas.microsoft.com/office/drawing/2014/main" id="{00000000-0008-0000-0B00-00007C2B0000}"/>
            </a:ext>
          </a:extLst>
        </xdr:cNvPr>
        <xdr:cNvGrpSpPr/>
      </xdr:nvGrpSpPr>
      <xdr:grpSpPr>
        <a:xfrm>
          <a:off x="9001125" y="25879425"/>
          <a:ext cx="419100" cy="247650"/>
          <a:chOff x="5136450" y="3656175"/>
          <a:chExt cx="419100" cy="247650"/>
        </a:xfrm>
      </xdr:grpSpPr>
      <xdr:grpSp>
        <xdr:nvGrpSpPr>
          <xdr:cNvPr id="11133" name="Shape 9045">
            <a:extLst>
              <a:ext uri="{FF2B5EF4-FFF2-40B4-BE49-F238E27FC236}">
                <a16:creationId xmlns:a16="http://schemas.microsoft.com/office/drawing/2014/main" id="{00000000-0008-0000-0B00-00007D2B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134" name="Shape 6">
              <a:extLst>
                <a:ext uri="{FF2B5EF4-FFF2-40B4-BE49-F238E27FC236}">
                  <a16:creationId xmlns:a16="http://schemas.microsoft.com/office/drawing/2014/main" id="{00000000-0008-0000-0B00-00007E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35" name="Shape 9046">
              <a:extLst>
                <a:ext uri="{FF2B5EF4-FFF2-40B4-BE49-F238E27FC236}">
                  <a16:creationId xmlns:a16="http://schemas.microsoft.com/office/drawing/2014/main" id="{00000000-0008-0000-0B00-00007F2B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136" name="Shape 9047">
                <a:extLst>
                  <a:ext uri="{FF2B5EF4-FFF2-40B4-BE49-F238E27FC236}">
                    <a16:creationId xmlns:a16="http://schemas.microsoft.com/office/drawing/2014/main" id="{00000000-0008-0000-0B00-000080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37" name="Shape 9048">
                <a:extLst>
                  <a:ext uri="{FF2B5EF4-FFF2-40B4-BE49-F238E27FC236}">
                    <a16:creationId xmlns:a16="http://schemas.microsoft.com/office/drawing/2014/main" id="{00000000-0008-0000-0B00-000081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40</xdr:col>
      <xdr:colOff>0</xdr:colOff>
      <xdr:row>118</xdr:row>
      <xdr:rowOff>0</xdr:rowOff>
    </xdr:from>
    <xdr:ext cx="419100" cy="266700"/>
    <xdr:grpSp>
      <xdr:nvGrpSpPr>
        <xdr:cNvPr id="11138" name="Shape 2">
          <a:extLst>
            <a:ext uri="{FF2B5EF4-FFF2-40B4-BE49-F238E27FC236}">
              <a16:creationId xmlns:a16="http://schemas.microsoft.com/office/drawing/2014/main" id="{00000000-0008-0000-0B00-0000822B0000}"/>
            </a:ext>
          </a:extLst>
        </xdr:cNvPr>
        <xdr:cNvGrpSpPr/>
      </xdr:nvGrpSpPr>
      <xdr:grpSpPr>
        <a:xfrm>
          <a:off x="18335625" y="25879425"/>
          <a:ext cx="419100" cy="266700"/>
          <a:chOff x="5136450" y="3646650"/>
          <a:chExt cx="419100" cy="266700"/>
        </a:xfrm>
      </xdr:grpSpPr>
      <xdr:grpSp>
        <xdr:nvGrpSpPr>
          <xdr:cNvPr id="11139" name="Shape 9049">
            <a:extLst>
              <a:ext uri="{FF2B5EF4-FFF2-40B4-BE49-F238E27FC236}">
                <a16:creationId xmlns:a16="http://schemas.microsoft.com/office/drawing/2014/main" id="{00000000-0008-0000-0B00-0000832B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140" name="Shape 6">
              <a:extLst>
                <a:ext uri="{FF2B5EF4-FFF2-40B4-BE49-F238E27FC236}">
                  <a16:creationId xmlns:a16="http://schemas.microsoft.com/office/drawing/2014/main" id="{00000000-0008-0000-0B00-000084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41" name="Shape 9050">
              <a:extLst>
                <a:ext uri="{FF2B5EF4-FFF2-40B4-BE49-F238E27FC236}">
                  <a16:creationId xmlns:a16="http://schemas.microsoft.com/office/drawing/2014/main" id="{00000000-0008-0000-0B00-0000852B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142" name="Shape 9051">
                <a:extLst>
                  <a:ext uri="{FF2B5EF4-FFF2-40B4-BE49-F238E27FC236}">
                    <a16:creationId xmlns:a16="http://schemas.microsoft.com/office/drawing/2014/main" id="{00000000-0008-0000-0B00-000086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43" name="Shape 9052">
                <a:extLst>
                  <a:ext uri="{FF2B5EF4-FFF2-40B4-BE49-F238E27FC236}">
                    <a16:creationId xmlns:a16="http://schemas.microsoft.com/office/drawing/2014/main" id="{00000000-0008-0000-0B00-000087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40</xdr:col>
      <xdr:colOff>0</xdr:colOff>
      <xdr:row>118</xdr:row>
      <xdr:rowOff>0</xdr:rowOff>
    </xdr:from>
    <xdr:ext cx="419100" cy="247650"/>
    <xdr:grpSp>
      <xdr:nvGrpSpPr>
        <xdr:cNvPr id="11144" name="Shape 2">
          <a:extLst>
            <a:ext uri="{FF2B5EF4-FFF2-40B4-BE49-F238E27FC236}">
              <a16:creationId xmlns:a16="http://schemas.microsoft.com/office/drawing/2014/main" id="{00000000-0008-0000-0B00-0000882B0000}"/>
            </a:ext>
          </a:extLst>
        </xdr:cNvPr>
        <xdr:cNvGrpSpPr/>
      </xdr:nvGrpSpPr>
      <xdr:grpSpPr>
        <a:xfrm>
          <a:off x="18335625" y="25879425"/>
          <a:ext cx="419100" cy="247650"/>
          <a:chOff x="5136450" y="3656175"/>
          <a:chExt cx="419100" cy="247650"/>
        </a:xfrm>
      </xdr:grpSpPr>
      <xdr:grpSp>
        <xdr:nvGrpSpPr>
          <xdr:cNvPr id="11145" name="Shape 9053">
            <a:extLst>
              <a:ext uri="{FF2B5EF4-FFF2-40B4-BE49-F238E27FC236}">
                <a16:creationId xmlns:a16="http://schemas.microsoft.com/office/drawing/2014/main" id="{00000000-0008-0000-0B00-0000892B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146" name="Shape 6">
              <a:extLst>
                <a:ext uri="{FF2B5EF4-FFF2-40B4-BE49-F238E27FC236}">
                  <a16:creationId xmlns:a16="http://schemas.microsoft.com/office/drawing/2014/main" id="{00000000-0008-0000-0B00-00008A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47" name="Shape 9054">
              <a:extLst>
                <a:ext uri="{FF2B5EF4-FFF2-40B4-BE49-F238E27FC236}">
                  <a16:creationId xmlns:a16="http://schemas.microsoft.com/office/drawing/2014/main" id="{00000000-0008-0000-0B00-00008B2B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148" name="Shape 9055">
                <a:extLst>
                  <a:ext uri="{FF2B5EF4-FFF2-40B4-BE49-F238E27FC236}">
                    <a16:creationId xmlns:a16="http://schemas.microsoft.com/office/drawing/2014/main" id="{00000000-0008-0000-0B00-00008C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49" name="Shape 9056">
                <a:extLst>
                  <a:ext uri="{FF2B5EF4-FFF2-40B4-BE49-F238E27FC236}">
                    <a16:creationId xmlns:a16="http://schemas.microsoft.com/office/drawing/2014/main" id="{00000000-0008-0000-0B00-00008D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16</xdr:col>
      <xdr:colOff>0</xdr:colOff>
      <xdr:row>126</xdr:row>
      <xdr:rowOff>0</xdr:rowOff>
    </xdr:from>
    <xdr:ext cx="419100" cy="266700"/>
    <xdr:grpSp>
      <xdr:nvGrpSpPr>
        <xdr:cNvPr id="11150" name="Shape 2">
          <a:extLst>
            <a:ext uri="{FF2B5EF4-FFF2-40B4-BE49-F238E27FC236}">
              <a16:creationId xmlns:a16="http://schemas.microsoft.com/office/drawing/2014/main" id="{00000000-0008-0000-0B00-00008E2B0000}"/>
            </a:ext>
          </a:extLst>
        </xdr:cNvPr>
        <xdr:cNvGrpSpPr/>
      </xdr:nvGrpSpPr>
      <xdr:grpSpPr>
        <a:xfrm>
          <a:off x="7134225" y="27632025"/>
          <a:ext cx="419100" cy="266700"/>
          <a:chOff x="5136450" y="3646650"/>
          <a:chExt cx="419100" cy="266700"/>
        </a:xfrm>
      </xdr:grpSpPr>
      <xdr:grpSp>
        <xdr:nvGrpSpPr>
          <xdr:cNvPr id="11151" name="Shape 9057">
            <a:extLst>
              <a:ext uri="{FF2B5EF4-FFF2-40B4-BE49-F238E27FC236}">
                <a16:creationId xmlns:a16="http://schemas.microsoft.com/office/drawing/2014/main" id="{00000000-0008-0000-0B00-00008F2B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152" name="Shape 6">
              <a:extLst>
                <a:ext uri="{FF2B5EF4-FFF2-40B4-BE49-F238E27FC236}">
                  <a16:creationId xmlns:a16="http://schemas.microsoft.com/office/drawing/2014/main" id="{00000000-0008-0000-0B00-000090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53" name="Shape 9058">
              <a:extLst>
                <a:ext uri="{FF2B5EF4-FFF2-40B4-BE49-F238E27FC236}">
                  <a16:creationId xmlns:a16="http://schemas.microsoft.com/office/drawing/2014/main" id="{00000000-0008-0000-0B00-0000912B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154" name="Shape 9059">
                <a:extLst>
                  <a:ext uri="{FF2B5EF4-FFF2-40B4-BE49-F238E27FC236}">
                    <a16:creationId xmlns:a16="http://schemas.microsoft.com/office/drawing/2014/main" id="{00000000-0008-0000-0B00-000092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55" name="Shape 9060">
                <a:extLst>
                  <a:ext uri="{FF2B5EF4-FFF2-40B4-BE49-F238E27FC236}">
                    <a16:creationId xmlns:a16="http://schemas.microsoft.com/office/drawing/2014/main" id="{00000000-0008-0000-0B00-000093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16</xdr:col>
      <xdr:colOff>0</xdr:colOff>
      <xdr:row>126</xdr:row>
      <xdr:rowOff>0</xdr:rowOff>
    </xdr:from>
    <xdr:ext cx="419100" cy="247650"/>
    <xdr:grpSp>
      <xdr:nvGrpSpPr>
        <xdr:cNvPr id="11156" name="Shape 2">
          <a:extLst>
            <a:ext uri="{FF2B5EF4-FFF2-40B4-BE49-F238E27FC236}">
              <a16:creationId xmlns:a16="http://schemas.microsoft.com/office/drawing/2014/main" id="{00000000-0008-0000-0B00-0000942B0000}"/>
            </a:ext>
          </a:extLst>
        </xdr:cNvPr>
        <xdr:cNvGrpSpPr/>
      </xdr:nvGrpSpPr>
      <xdr:grpSpPr>
        <a:xfrm>
          <a:off x="7134225" y="27632025"/>
          <a:ext cx="419100" cy="247650"/>
          <a:chOff x="5136450" y="3656175"/>
          <a:chExt cx="419100" cy="247650"/>
        </a:xfrm>
      </xdr:grpSpPr>
      <xdr:grpSp>
        <xdr:nvGrpSpPr>
          <xdr:cNvPr id="11157" name="Shape 9061">
            <a:extLst>
              <a:ext uri="{FF2B5EF4-FFF2-40B4-BE49-F238E27FC236}">
                <a16:creationId xmlns:a16="http://schemas.microsoft.com/office/drawing/2014/main" id="{00000000-0008-0000-0B00-0000952B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158" name="Shape 6">
              <a:extLst>
                <a:ext uri="{FF2B5EF4-FFF2-40B4-BE49-F238E27FC236}">
                  <a16:creationId xmlns:a16="http://schemas.microsoft.com/office/drawing/2014/main" id="{00000000-0008-0000-0B00-000096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59" name="Shape 9062">
              <a:extLst>
                <a:ext uri="{FF2B5EF4-FFF2-40B4-BE49-F238E27FC236}">
                  <a16:creationId xmlns:a16="http://schemas.microsoft.com/office/drawing/2014/main" id="{00000000-0008-0000-0B00-0000972B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160" name="Shape 9063">
                <a:extLst>
                  <a:ext uri="{FF2B5EF4-FFF2-40B4-BE49-F238E27FC236}">
                    <a16:creationId xmlns:a16="http://schemas.microsoft.com/office/drawing/2014/main" id="{00000000-0008-0000-0B00-000098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61" name="Shape 9064">
                <a:extLst>
                  <a:ext uri="{FF2B5EF4-FFF2-40B4-BE49-F238E27FC236}">
                    <a16:creationId xmlns:a16="http://schemas.microsoft.com/office/drawing/2014/main" id="{00000000-0008-0000-0B00-000099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38</xdr:col>
      <xdr:colOff>0</xdr:colOff>
      <xdr:row>126</xdr:row>
      <xdr:rowOff>0</xdr:rowOff>
    </xdr:from>
    <xdr:ext cx="419100" cy="266700"/>
    <xdr:grpSp>
      <xdr:nvGrpSpPr>
        <xdr:cNvPr id="11162" name="Shape 2">
          <a:extLst>
            <a:ext uri="{FF2B5EF4-FFF2-40B4-BE49-F238E27FC236}">
              <a16:creationId xmlns:a16="http://schemas.microsoft.com/office/drawing/2014/main" id="{00000000-0008-0000-0B00-00009A2B0000}"/>
            </a:ext>
          </a:extLst>
        </xdr:cNvPr>
        <xdr:cNvGrpSpPr/>
      </xdr:nvGrpSpPr>
      <xdr:grpSpPr>
        <a:xfrm>
          <a:off x="17402175" y="27632025"/>
          <a:ext cx="419100" cy="266700"/>
          <a:chOff x="5136450" y="3646650"/>
          <a:chExt cx="419100" cy="266700"/>
        </a:xfrm>
      </xdr:grpSpPr>
      <xdr:grpSp>
        <xdr:nvGrpSpPr>
          <xdr:cNvPr id="11163" name="Shape 9065">
            <a:extLst>
              <a:ext uri="{FF2B5EF4-FFF2-40B4-BE49-F238E27FC236}">
                <a16:creationId xmlns:a16="http://schemas.microsoft.com/office/drawing/2014/main" id="{00000000-0008-0000-0B00-00009B2B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164" name="Shape 6">
              <a:extLst>
                <a:ext uri="{FF2B5EF4-FFF2-40B4-BE49-F238E27FC236}">
                  <a16:creationId xmlns:a16="http://schemas.microsoft.com/office/drawing/2014/main" id="{00000000-0008-0000-0B00-00009C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65" name="Shape 9066">
              <a:extLst>
                <a:ext uri="{FF2B5EF4-FFF2-40B4-BE49-F238E27FC236}">
                  <a16:creationId xmlns:a16="http://schemas.microsoft.com/office/drawing/2014/main" id="{00000000-0008-0000-0B00-00009D2B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166" name="Shape 9067">
                <a:extLst>
                  <a:ext uri="{FF2B5EF4-FFF2-40B4-BE49-F238E27FC236}">
                    <a16:creationId xmlns:a16="http://schemas.microsoft.com/office/drawing/2014/main" id="{00000000-0008-0000-0B00-00009E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67" name="Shape 9068">
                <a:extLst>
                  <a:ext uri="{FF2B5EF4-FFF2-40B4-BE49-F238E27FC236}">
                    <a16:creationId xmlns:a16="http://schemas.microsoft.com/office/drawing/2014/main" id="{00000000-0008-0000-0B00-00009F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38</xdr:col>
      <xdr:colOff>0</xdr:colOff>
      <xdr:row>126</xdr:row>
      <xdr:rowOff>0</xdr:rowOff>
    </xdr:from>
    <xdr:ext cx="419100" cy="247650"/>
    <xdr:grpSp>
      <xdr:nvGrpSpPr>
        <xdr:cNvPr id="11168" name="Shape 2">
          <a:extLst>
            <a:ext uri="{FF2B5EF4-FFF2-40B4-BE49-F238E27FC236}">
              <a16:creationId xmlns:a16="http://schemas.microsoft.com/office/drawing/2014/main" id="{00000000-0008-0000-0B00-0000A02B0000}"/>
            </a:ext>
          </a:extLst>
        </xdr:cNvPr>
        <xdr:cNvGrpSpPr/>
      </xdr:nvGrpSpPr>
      <xdr:grpSpPr>
        <a:xfrm>
          <a:off x="17402175" y="27632025"/>
          <a:ext cx="419100" cy="247650"/>
          <a:chOff x="5136450" y="3656175"/>
          <a:chExt cx="419100" cy="247650"/>
        </a:xfrm>
      </xdr:grpSpPr>
      <xdr:grpSp>
        <xdr:nvGrpSpPr>
          <xdr:cNvPr id="11169" name="Shape 9069">
            <a:extLst>
              <a:ext uri="{FF2B5EF4-FFF2-40B4-BE49-F238E27FC236}">
                <a16:creationId xmlns:a16="http://schemas.microsoft.com/office/drawing/2014/main" id="{00000000-0008-0000-0B00-0000A12B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170" name="Shape 6">
              <a:extLst>
                <a:ext uri="{FF2B5EF4-FFF2-40B4-BE49-F238E27FC236}">
                  <a16:creationId xmlns:a16="http://schemas.microsoft.com/office/drawing/2014/main" id="{00000000-0008-0000-0B00-0000A2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71" name="Shape 9070">
              <a:extLst>
                <a:ext uri="{FF2B5EF4-FFF2-40B4-BE49-F238E27FC236}">
                  <a16:creationId xmlns:a16="http://schemas.microsoft.com/office/drawing/2014/main" id="{00000000-0008-0000-0B00-0000A32B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172" name="Shape 9071">
                <a:extLst>
                  <a:ext uri="{FF2B5EF4-FFF2-40B4-BE49-F238E27FC236}">
                    <a16:creationId xmlns:a16="http://schemas.microsoft.com/office/drawing/2014/main" id="{00000000-0008-0000-0B00-0000A4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73" name="Shape 9072">
                <a:extLst>
                  <a:ext uri="{FF2B5EF4-FFF2-40B4-BE49-F238E27FC236}">
                    <a16:creationId xmlns:a16="http://schemas.microsoft.com/office/drawing/2014/main" id="{00000000-0008-0000-0B00-0000A5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44</xdr:col>
      <xdr:colOff>0</xdr:colOff>
      <xdr:row>125</xdr:row>
      <xdr:rowOff>171450</xdr:rowOff>
    </xdr:from>
    <xdr:ext cx="419100" cy="276225"/>
    <xdr:grpSp>
      <xdr:nvGrpSpPr>
        <xdr:cNvPr id="11174" name="Shape 2">
          <a:extLst>
            <a:ext uri="{FF2B5EF4-FFF2-40B4-BE49-F238E27FC236}">
              <a16:creationId xmlns:a16="http://schemas.microsoft.com/office/drawing/2014/main" id="{00000000-0008-0000-0B00-0000A62B0000}"/>
            </a:ext>
          </a:extLst>
        </xdr:cNvPr>
        <xdr:cNvGrpSpPr/>
      </xdr:nvGrpSpPr>
      <xdr:grpSpPr>
        <a:xfrm>
          <a:off x="20202525" y="27612975"/>
          <a:ext cx="419100" cy="276225"/>
          <a:chOff x="5136450" y="3641888"/>
          <a:chExt cx="419100" cy="276225"/>
        </a:xfrm>
      </xdr:grpSpPr>
      <xdr:grpSp>
        <xdr:nvGrpSpPr>
          <xdr:cNvPr id="11175" name="Shape 9073">
            <a:extLst>
              <a:ext uri="{FF2B5EF4-FFF2-40B4-BE49-F238E27FC236}">
                <a16:creationId xmlns:a16="http://schemas.microsoft.com/office/drawing/2014/main" id="{00000000-0008-0000-0B00-0000A72B0000}"/>
              </a:ext>
            </a:extLst>
          </xdr:cNvPr>
          <xdr:cNvGrpSpPr/>
        </xdr:nvGrpSpPr>
        <xdr:grpSpPr>
          <a:xfrm>
            <a:off x="5136450" y="3641888"/>
            <a:ext cx="419100" cy="276225"/>
            <a:chOff x="5136450" y="3641888"/>
            <a:chExt cx="419100" cy="276225"/>
          </a:xfrm>
        </xdr:grpSpPr>
        <xdr:sp macro="" textlink="">
          <xdr:nvSpPr>
            <xdr:cNvPr id="11176" name="Shape 6">
              <a:extLst>
                <a:ext uri="{FF2B5EF4-FFF2-40B4-BE49-F238E27FC236}">
                  <a16:creationId xmlns:a16="http://schemas.microsoft.com/office/drawing/2014/main" id="{00000000-0008-0000-0B00-0000A82B0000}"/>
                </a:ext>
              </a:extLst>
            </xdr:cNvPr>
            <xdr:cNvSpPr/>
          </xdr:nvSpPr>
          <xdr:spPr>
            <a:xfrm>
              <a:off x="5136450" y="3641888"/>
              <a:ext cx="419100" cy="2762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77" name="Shape 9074">
              <a:extLst>
                <a:ext uri="{FF2B5EF4-FFF2-40B4-BE49-F238E27FC236}">
                  <a16:creationId xmlns:a16="http://schemas.microsoft.com/office/drawing/2014/main" id="{00000000-0008-0000-0B00-0000A92B0000}"/>
                </a:ext>
              </a:extLst>
            </xdr:cNvPr>
            <xdr:cNvGrpSpPr/>
          </xdr:nvGrpSpPr>
          <xdr:grpSpPr>
            <a:xfrm>
              <a:off x="5136450" y="3641888"/>
              <a:ext cx="419100" cy="276225"/>
              <a:chOff x="5136450" y="3646650"/>
              <a:chExt cx="419100" cy="266700"/>
            </a:xfrm>
          </xdr:grpSpPr>
          <xdr:sp macro="" textlink="">
            <xdr:nvSpPr>
              <xdr:cNvPr id="11178" name="Shape 9075">
                <a:extLst>
                  <a:ext uri="{FF2B5EF4-FFF2-40B4-BE49-F238E27FC236}">
                    <a16:creationId xmlns:a16="http://schemas.microsoft.com/office/drawing/2014/main" id="{00000000-0008-0000-0B00-0000AA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79" name="Shape 9076">
                <a:extLst>
                  <a:ext uri="{FF2B5EF4-FFF2-40B4-BE49-F238E27FC236}">
                    <a16:creationId xmlns:a16="http://schemas.microsoft.com/office/drawing/2014/main" id="{00000000-0008-0000-0B00-0000AB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44</xdr:col>
      <xdr:colOff>0</xdr:colOff>
      <xdr:row>125</xdr:row>
      <xdr:rowOff>180975</xdr:rowOff>
    </xdr:from>
    <xdr:ext cx="419100" cy="238125"/>
    <xdr:grpSp>
      <xdr:nvGrpSpPr>
        <xdr:cNvPr id="11180" name="Shape 2">
          <a:extLst>
            <a:ext uri="{FF2B5EF4-FFF2-40B4-BE49-F238E27FC236}">
              <a16:creationId xmlns:a16="http://schemas.microsoft.com/office/drawing/2014/main" id="{00000000-0008-0000-0B00-0000AC2B0000}"/>
            </a:ext>
          </a:extLst>
        </xdr:cNvPr>
        <xdr:cNvGrpSpPr/>
      </xdr:nvGrpSpPr>
      <xdr:grpSpPr>
        <a:xfrm>
          <a:off x="20202525" y="27622500"/>
          <a:ext cx="419100" cy="238125"/>
          <a:chOff x="5136450" y="3660938"/>
          <a:chExt cx="419100" cy="238125"/>
        </a:xfrm>
      </xdr:grpSpPr>
      <xdr:grpSp>
        <xdr:nvGrpSpPr>
          <xdr:cNvPr id="11181" name="Shape 9077">
            <a:extLst>
              <a:ext uri="{FF2B5EF4-FFF2-40B4-BE49-F238E27FC236}">
                <a16:creationId xmlns:a16="http://schemas.microsoft.com/office/drawing/2014/main" id="{00000000-0008-0000-0B00-0000AD2B0000}"/>
              </a:ext>
            </a:extLst>
          </xdr:cNvPr>
          <xdr:cNvGrpSpPr/>
        </xdr:nvGrpSpPr>
        <xdr:grpSpPr>
          <a:xfrm>
            <a:off x="5136450" y="3660938"/>
            <a:ext cx="419100" cy="238125"/>
            <a:chOff x="5136450" y="3660938"/>
            <a:chExt cx="419100" cy="238125"/>
          </a:xfrm>
        </xdr:grpSpPr>
        <xdr:sp macro="" textlink="">
          <xdr:nvSpPr>
            <xdr:cNvPr id="11182" name="Shape 6">
              <a:extLst>
                <a:ext uri="{FF2B5EF4-FFF2-40B4-BE49-F238E27FC236}">
                  <a16:creationId xmlns:a16="http://schemas.microsoft.com/office/drawing/2014/main" id="{00000000-0008-0000-0B00-0000AE2B0000}"/>
                </a:ext>
              </a:extLst>
            </xdr:cNvPr>
            <xdr:cNvSpPr/>
          </xdr:nvSpPr>
          <xdr:spPr>
            <a:xfrm>
              <a:off x="5136450" y="3660938"/>
              <a:ext cx="419100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83" name="Shape 9078">
              <a:extLst>
                <a:ext uri="{FF2B5EF4-FFF2-40B4-BE49-F238E27FC236}">
                  <a16:creationId xmlns:a16="http://schemas.microsoft.com/office/drawing/2014/main" id="{00000000-0008-0000-0B00-0000AF2B0000}"/>
                </a:ext>
              </a:extLst>
            </xdr:cNvPr>
            <xdr:cNvGrpSpPr/>
          </xdr:nvGrpSpPr>
          <xdr:grpSpPr>
            <a:xfrm>
              <a:off x="5136450" y="3660938"/>
              <a:ext cx="419100" cy="238125"/>
              <a:chOff x="5136450" y="3665700"/>
              <a:chExt cx="419100" cy="228600"/>
            </a:xfrm>
          </xdr:grpSpPr>
          <xdr:sp macro="" textlink="">
            <xdr:nvSpPr>
              <xdr:cNvPr id="11184" name="Shape 9079">
                <a:extLst>
                  <a:ext uri="{FF2B5EF4-FFF2-40B4-BE49-F238E27FC236}">
                    <a16:creationId xmlns:a16="http://schemas.microsoft.com/office/drawing/2014/main" id="{00000000-0008-0000-0B00-0000B02B0000}"/>
                  </a:ext>
                </a:extLst>
              </xdr:cNvPr>
              <xdr:cNvSpPr/>
            </xdr:nvSpPr>
            <xdr:spPr>
              <a:xfrm>
                <a:off x="5136450" y="3665700"/>
                <a:ext cx="419100" cy="2286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85" name="Shape 9080">
                <a:extLst>
                  <a:ext uri="{FF2B5EF4-FFF2-40B4-BE49-F238E27FC236}">
                    <a16:creationId xmlns:a16="http://schemas.microsoft.com/office/drawing/2014/main" id="{00000000-0008-0000-0B00-0000B12B0000}"/>
                  </a:ext>
                </a:extLst>
              </xdr:cNvPr>
              <xdr:cNvCxnSpPr/>
            </xdr:nvCxnSpPr>
            <xdr:spPr>
              <a:xfrm flipH="1">
                <a:off x="5136450" y="3665700"/>
                <a:ext cx="419100" cy="2286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30</xdr:col>
      <xdr:colOff>0</xdr:colOff>
      <xdr:row>135</xdr:row>
      <xdr:rowOff>0</xdr:rowOff>
    </xdr:from>
    <xdr:ext cx="419100" cy="266700"/>
    <xdr:grpSp>
      <xdr:nvGrpSpPr>
        <xdr:cNvPr id="11186" name="Shape 2">
          <a:extLst>
            <a:ext uri="{FF2B5EF4-FFF2-40B4-BE49-F238E27FC236}">
              <a16:creationId xmlns:a16="http://schemas.microsoft.com/office/drawing/2014/main" id="{00000000-0008-0000-0B00-0000B22B0000}"/>
            </a:ext>
          </a:extLst>
        </xdr:cNvPr>
        <xdr:cNvGrpSpPr/>
      </xdr:nvGrpSpPr>
      <xdr:grpSpPr>
        <a:xfrm>
          <a:off x="13668375" y="29613225"/>
          <a:ext cx="419100" cy="266700"/>
          <a:chOff x="5136450" y="3646650"/>
          <a:chExt cx="419100" cy="266700"/>
        </a:xfrm>
      </xdr:grpSpPr>
      <xdr:grpSp>
        <xdr:nvGrpSpPr>
          <xdr:cNvPr id="11187" name="Shape 9081">
            <a:extLst>
              <a:ext uri="{FF2B5EF4-FFF2-40B4-BE49-F238E27FC236}">
                <a16:creationId xmlns:a16="http://schemas.microsoft.com/office/drawing/2014/main" id="{00000000-0008-0000-0B00-0000B32B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188" name="Shape 6">
              <a:extLst>
                <a:ext uri="{FF2B5EF4-FFF2-40B4-BE49-F238E27FC236}">
                  <a16:creationId xmlns:a16="http://schemas.microsoft.com/office/drawing/2014/main" id="{00000000-0008-0000-0B00-0000B4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89" name="Shape 9082">
              <a:extLst>
                <a:ext uri="{FF2B5EF4-FFF2-40B4-BE49-F238E27FC236}">
                  <a16:creationId xmlns:a16="http://schemas.microsoft.com/office/drawing/2014/main" id="{00000000-0008-0000-0B00-0000B52B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190" name="Shape 9083">
                <a:extLst>
                  <a:ext uri="{FF2B5EF4-FFF2-40B4-BE49-F238E27FC236}">
                    <a16:creationId xmlns:a16="http://schemas.microsoft.com/office/drawing/2014/main" id="{00000000-0008-0000-0B00-0000B6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91" name="Shape 9084">
                <a:extLst>
                  <a:ext uri="{FF2B5EF4-FFF2-40B4-BE49-F238E27FC236}">
                    <a16:creationId xmlns:a16="http://schemas.microsoft.com/office/drawing/2014/main" id="{00000000-0008-0000-0B00-0000B7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30</xdr:col>
      <xdr:colOff>0</xdr:colOff>
      <xdr:row>135</xdr:row>
      <xdr:rowOff>0</xdr:rowOff>
    </xdr:from>
    <xdr:ext cx="419100" cy="247650"/>
    <xdr:grpSp>
      <xdr:nvGrpSpPr>
        <xdr:cNvPr id="11192" name="Shape 2">
          <a:extLst>
            <a:ext uri="{FF2B5EF4-FFF2-40B4-BE49-F238E27FC236}">
              <a16:creationId xmlns:a16="http://schemas.microsoft.com/office/drawing/2014/main" id="{00000000-0008-0000-0B00-0000B82B0000}"/>
            </a:ext>
          </a:extLst>
        </xdr:cNvPr>
        <xdr:cNvGrpSpPr/>
      </xdr:nvGrpSpPr>
      <xdr:grpSpPr>
        <a:xfrm>
          <a:off x="13668375" y="29613225"/>
          <a:ext cx="419100" cy="247650"/>
          <a:chOff x="5136450" y="3656175"/>
          <a:chExt cx="419100" cy="247650"/>
        </a:xfrm>
      </xdr:grpSpPr>
      <xdr:grpSp>
        <xdr:nvGrpSpPr>
          <xdr:cNvPr id="11193" name="Shape 9085">
            <a:extLst>
              <a:ext uri="{FF2B5EF4-FFF2-40B4-BE49-F238E27FC236}">
                <a16:creationId xmlns:a16="http://schemas.microsoft.com/office/drawing/2014/main" id="{00000000-0008-0000-0B00-0000B92B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194" name="Shape 6">
              <a:extLst>
                <a:ext uri="{FF2B5EF4-FFF2-40B4-BE49-F238E27FC236}">
                  <a16:creationId xmlns:a16="http://schemas.microsoft.com/office/drawing/2014/main" id="{00000000-0008-0000-0B00-0000BA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95" name="Shape 9086">
              <a:extLst>
                <a:ext uri="{FF2B5EF4-FFF2-40B4-BE49-F238E27FC236}">
                  <a16:creationId xmlns:a16="http://schemas.microsoft.com/office/drawing/2014/main" id="{00000000-0008-0000-0B00-0000BB2B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196" name="Shape 9087">
                <a:extLst>
                  <a:ext uri="{FF2B5EF4-FFF2-40B4-BE49-F238E27FC236}">
                    <a16:creationId xmlns:a16="http://schemas.microsoft.com/office/drawing/2014/main" id="{00000000-0008-0000-0B00-0000BC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97" name="Shape 9088">
                <a:extLst>
                  <a:ext uri="{FF2B5EF4-FFF2-40B4-BE49-F238E27FC236}">
                    <a16:creationId xmlns:a16="http://schemas.microsoft.com/office/drawing/2014/main" id="{00000000-0008-0000-0B00-0000BD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28</xdr:col>
      <xdr:colOff>0</xdr:colOff>
      <xdr:row>135</xdr:row>
      <xdr:rowOff>0</xdr:rowOff>
    </xdr:from>
    <xdr:ext cx="419100" cy="266700"/>
    <xdr:grpSp>
      <xdr:nvGrpSpPr>
        <xdr:cNvPr id="11198" name="Shape 2">
          <a:extLst>
            <a:ext uri="{FF2B5EF4-FFF2-40B4-BE49-F238E27FC236}">
              <a16:creationId xmlns:a16="http://schemas.microsoft.com/office/drawing/2014/main" id="{00000000-0008-0000-0B00-0000BE2B0000}"/>
            </a:ext>
          </a:extLst>
        </xdr:cNvPr>
        <xdr:cNvGrpSpPr/>
      </xdr:nvGrpSpPr>
      <xdr:grpSpPr>
        <a:xfrm>
          <a:off x="12734925" y="29613225"/>
          <a:ext cx="419100" cy="266700"/>
          <a:chOff x="5136450" y="3646650"/>
          <a:chExt cx="419100" cy="266700"/>
        </a:xfrm>
      </xdr:grpSpPr>
      <xdr:grpSp>
        <xdr:nvGrpSpPr>
          <xdr:cNvPr id="11199" name="Shape 9089">
            <a:extLst>
              <a:ext uri="{FF2B5EF4-FFF2-40B4-BE49-F238E27FC236}">
                <a16:creationId xmlns:a16="http://schemas.microsoft.com/office/drawing/2014/main" id="{00000000-0008-0000-0B00-0000BF2B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200" name="Shape 6">
              <a:extLst>
                <a:ext uri="{FF2B5EF4-FFF2-40B4-BE49-F238E27FC236}">
                  <a16:creationId xmlns:a16="http://schemas.microsoft.com/office/drawing/2014/main" id="{00000000-0008-0000-0B00-0000C0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01" name="Shape 9090">
              <a:extLst>
                <a:ext uri="{FF2B5EF4-FFF2-40B4-BE49-F238E27FC236}">
                  <a16:creationId xmlns:a16="http://schemas.microsoft.com/office/drawing/2014/main" id="{00000000-0008-0000-0B00-0000C12B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202" name="Shape 9091">
                <a:extLst>
                  <a:ext uri="{FF2B5EF4-FFF2-40B4-BE49-F238E27FC236}">
                    <a16:creationId xmlns:a16="http://schemas.microsoft.com/office/drawing/2014/main" id="{00000000-0008-0000-0B00-0000C2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03" name="Shape 9092">
                <a:extLst>
                  <a:ext uri="{FF2B5EF4-FFF2-40B4-BE49-F238E27FC236}">
                    <a16:creationId xmlns:a16="http://schemas.microsoft.com/office/drawing/2014/main" id="{00000000-0008-0000-0B00-0000C3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28</xdr:col>
      <xdr:colOff>0</xdr:colOff>
      <xdr:row>135</xdr:row>
      <xdr:rowOff>0</xdr:rowOff>
    </xdr:from>
    <xdr:ext cx="419100" cy="247650"/>
    <xdr:grpSp>
      <xdr:nvGrpSpPr>
        <xdr:cNvPr id="11204" name="Shape 2">
          <a:extLst>
            <a:ext uri="{FF2B5EF4-FFF2-40B4-BE49-F238E27FC236}">
              <a16:creationId xmlns:a16="http://schemas.microsoft.com/office/drawing/2014/main" id="{00000000-0008-0000-0B00-0000C42B0000}"/>
            </a:ext>
          </a:extLst>
        </xdr:cNvPr>
        <xdr:cNvGrpSpPr/>
      </xdr:nvGrpSpPr>
      <xdr:grpSpPr>
        <a:xfrm>
          <a:off x="12734925" y="29613225"/>
          <a:ext cx="419100" cy="247650"/>
          <a:chOff x="5136450" y="3656175"/>
          <a:chExt cx="419100" cy="247650"/>
        </a:xfrm>
      </xdr:grpSpPr>
      <xdr:grpSp>
        <xdr:nvGrpSpPr>
          <xdr:cNvPr id="11205" name="Shape 9093">
            <a:extLst>
              <a:ext uri="{FF2B5EF4-FFF2-40B4-BE49-F238E27FC236}">
                <a16:creationId xmlns:a16="http://schemas.microsoft.com/office/drawing/2014/main" id="{00000000-0008-0000-0B00-0000C52B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206" name="Shape 6">
              <a:extLst>
                <a:ext uri="{FF2B5EF4-FFF2-40B4-BE49-F238E27FC236}">
                  <a16:creationId xmlns:a16="http://schemas.microsoft.com/office/drawing/2014/main" id="{00000000-0008-0000-0B00-0000C6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07" name="Shape 9094">
              <a:extLst>
                <a:ext uri="{FF2B5EF4-FFF2-40B4-BE49-F238E27FC236}">
                  <a16:creationId xmlns:a16="http://schemas.microsoft.com/office/drawing/2014/main" id="{00000000-0008-0000-0B00-0000C72B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208" name="Shape 9095">
                <a:extLst>
                  <a:ext uri="{FF2B5EF4-FFF2-40B4-BE49-F238E27FC236}">
                    <a16:creationId xmlns:a16="http://schemas.microsoft.com/office/drawing/2014/main" id="{00000000-0008-0000-0B00-0000C8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09" name="Shape 9096">
                <a:extLst>
                  <a:ext uri="{FF2B5EF4-FFF2-40B4-BE49-F238E27FC236}">
                    <a16:creationId xmlns:a16="http://schemas.microsoft.com/office/drawing/2014/main" id="{00000000-0008-0000-0B00-0000C9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26</xdr:col>
      <xdr:colOff>0</xdr:colOff>
      <xdr:row>135</xdr:row>
      <xdr:rowOff>0</xdr:rowOff>
    </xdr:from>
    <xdr:ext cx="419100" cy="266700"/>
    <xdr:grpSp>
      <xdr:nvGrpSpPr>
        <xdr:cNvPr id="11210" name="Shape 2">
          <a:extLst>
            <a:ext uri="{FF2B5EF4-FFF2-40B4-BE49-F238E27FC236}">
              <a16:creationId xmlns:a16="http://schemas.microsoft.com/office/drawing/2014/main" id="{00000000-0008-0000-0B00-0000CA2B0000}"/>
            </a:ext>
          </a:extLst>
        </xdr:cNvPr>
        <xdr:cNvGrpSpPr/>
      </xdr:nvGrpSpPr>
      <xdr:grpSpPr>
        <a:xfrm>
          <a:off x="11801475" y="29613225"/>
          <a:ext cx="419100" cy="266700"/>
          <a:chOff x="5136450" y="3646650"/>
          <a:chExt cx="419100" cy="266700"/>
        </a:xfrm>
      </xdr:grpSpPr>
      <xdr:grpSp>
        <xdr:nvGrpSpPr>
          <xdr:cNvPr id="11211" name="Shape 9097">
            <a:extLst>
              <a:ext uri="{FF2B5EF4-FFF2-40B4-BE49-F238E27FC236}">
                <a16:creationId xmlns:a16="http://schemas.microsoft.com/office/drawing/2014/main" id="{00000000-0008-0000-0B00-0000CB2B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212" name="Shape 6">
              <a:extLst>
                <a:ext uri="{FF2B5EF4-FFF2-40B4-BE49-F238E27FC236}">
                  <a16:creationId xmlns:a16="http://schemas.microsoft.com/office/drawing/2014/main" id="{00000000-0008-0000-0B00-0000CC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13" name="Shape 9098">
              <a:extLst>
                <a:ext uri="{FF2B5EF4-FFF2-40B4-BE49-F238E27FC236}">
                  <a16:creationId xmlns:a16="http://schemas.microsoft.com/office/drawing/2014/main" id="{00000000-0008-0000-0B00-0000CD2B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214" name="Shape 9099">
                <a:extLst>
                  <a:ext uri="{FF2B5EF4-FFF2-40B4-BE49-F238E27FC236}">
                    <a16:creationId xmlns:a16="http://schemas.microsoft.com/office/drawing/2014/main" id="{00000000-0008-0000-0B00-0000CE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15" name="Shape 9100">
                <a:extLst>
                  <a:ext uri="{FF2B5EF4-FFF2-40B4-BE49-F238E27FC236}">
                    <a16:creationId xmlns:a16="http://schemas.microsoft.com/office/drawing/2014/main" id="{00000000-0008-0000-0B00-0000CF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26</xdr:col>
      <xdr:colOff>0</xdr:colOff>
      <xdr:row>135</xdr:row>
      <xdr:rowOff>0</xdr:rowOff>
    </xdr:from>
    <xdr:ext cx="419100" cy="247650"/>
    <xdr:grpSp>
      <xdr:nvGrpSpPr>
        <xdr:cNvPr id="11216" name="Shape 2">
          <a:extLst>
            <a:ext uri="{FF2B5EF4-FFF2-40B4-BE49-F238E27FC236}">
              <a16:creationId xmlns:a16="http://schemas.microsoft.com/office/drawing/2014/main" id="{00000000-0008-0000-0B00-0000D02B0000}"/>
            </a:ext>
          </a:extLst>
        </xdr:cNvPr>
        <xdr:cNvGrpSpPr/>
      </xdr:nvGrpSpPr>
      <xdr:grpSpPr>
        <a:xfrm>
          <a:off x="11801475" y="29613225"/>
          <a:ext cx="419100" cy="247650"/>
          <a:chOff x="5136450" y="3656175"/>
          <a:chExt cx="419100" cy="247650"/>
        </a:xfrm>
      </xdr:grpSpPr>
      <xdr:grpSp>
        <xdr:nvGrpSpPr>
          <xdr:cNvPr id="11217" name="Shape 9101">
            <a:extLst>
              <a:ext uri="{FF2B5EF4-FFF2-40B4-BE49-F238E27FC236}">
                <a16:creationId xmlns:a16="http://schemas.microsoft.com/office/drawing/2014/main" id="{00000000-0008-0000-0B00-0000D12B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218" name="Shape 6">
              <a:extLst>
                <a:ext uri="{FF2B5EF4-FFF2-40B4-BE49-F238E27FC236}">
                  <a16:creationId xmlns:a16="http://schemas.microsoft.com/office/drawing/2014/main" id="{00000000-0008-0000-0B00-0000D2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19" name="Shape 9102">
              <a:extLst>
                <a:ext uri="{FF2B5EF4-FFF2-40B4-BE49-F238E27FC236}">
                  <a16:creationId xmlns:a16="http://schemas.microsoft.com/office/drawing/2014/main" id="{00000000-0008-0000-0B00-0000D32B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220" name="Shape 9103">
                <a:extLst>
                  <a:ext uri="{FF2B5EF4-FFF2-40B4-BE49-F238E27FC236}">
                    <a16:creationId xmlns:a16="http://schemas.microsoft.com/office/drawing/2014/main" id="{00000000-0008-0000-0B00-0000D4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21" name="Shape 9104">
                <a:extLst>
                  <a:ext uri="{FF2B5EF4-FFF2-40B4-BE49-F238E27FC236}">
                    <a16:creationId xmlns:a16="http://schemas.microsoft.com/office/drawing/2014/main" id="{00000000-0008-0000-0B00-0000D5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12</xdr:col>
      <xdr:colOff>0</xdr:colOff>
      <xdr:row>135</xdr:row>
      <xdr:rowOff>0</xdr:rowOff>
    </xdr:from>
    <xdr:ext cx="419100" cy="266700"/>
    <xdr:grpSp>
      <xdr:nvGrpSpPr>
        <xdr:cNvPr id="11222" name="Shape 2">
          <a:extLst>
            <a:ext uri="{FF2B5EF4-FFF2-40B4-BE49-F238E27FC236}">
              <a16:creationId xmlns:a16="http://schemas.microsoft.com/office/drawing/2014/main" id="{00000000-0008-0000-0B00-0000D62B0000}"/>
            </a:ext>
          </a:extLst>
        </xdr:cNvPr>
        <xdr:cNvGrpSpPr/>
      </xdr:nvGrpSpPr>
      <xdr:grpSpPr>
        <a:xfrm>
          <a:off x="5267325" y="29613225"/>
          <a:ext cx="419100" cy="266700"/>
          <a:chOff x="5136450" y="3646650"/>
          <a:chExt cx="419100" cy="266700"/>
        </a:xfrm>
      </xdr:grpSpPr>
      <xdr:grpSp>
        <xdr:nvGrpSpPr>
          <xdr:cNvPr id="11223" name="Shape 9105">
            <a:extLst>
              <a:ext uri="{FF2B5EF4-FFF2-40B4-BE49-F238E27FC236}">
                <a16:creationId xmlns:a16="http://schemas.microsoft.com/office/drawing/2014/main" id="{00000000-0008-0000-0B00-0000D72B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224" name="Shape 6">
              <a:extLst>
                <a:ext uri="{FF2B5EF4-FFF2-40B4-BE49-F238E27FC236}">
                  <a16:creationId xmlns:a16="http://schemas.microsoft.com/office/drawing/2014/main" id="{00000000-0008-0000-0B00-0000D8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25" name="Shape 9106">
              <a:extLst>
                <a:ext uri="{FF2B5EF4-FFF2-40B4-BE49-F238E27FC236}">
                  <a16:creationId xmlns:a16="http://schemas.microsoft.com/office/drawing/2014/main" id="{00000000-0008-0000-0B00-0000D92B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226" name="Shape 9107">
                <a:extLst>
                  <a:ext uri="{FF2B5EF4-FFF2-40B4-BE49-F238E27FC236}">
                    <a16:creationId xmlns:a16="http://schemas.microsoft.com/office/drawing/2014/main" id="{00000000-0008-0000-0B00-0000DA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27" name="Shape 9108">
                <a:extLst>
                  <a:ext uri="{FF2B5EF4-FFF2-40B4-BE49-F238E27FC236}">
                    <a16:creationId xmlns:a16="http://schemas.microsoft.com/office/drawing/2014/main" id="{00000000-0008-0000-0B00-0000DB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12</xdr:col>
      <xdr:colOff>0</xdr:colOff>
      <xdr:row>135</xdr:row>
      <xdr:rowOff>0</xdr:rowOff>
    </xdr:from>
    <xdr:ext cx="419100" cy="247650"/>
    <xdr:grpSp>
      <xdr:nvGrpSpPr>
        <xdr:cNvPr id="11228" name="Shape 2">
          <a:extLst>
            <a:ext uri="{FF2B5EF4-FFF2-40B4-BE49-F238E27FC236}">
              <a16:creationId xmlns:a16="http://schemas.microsoft.com/office/drawing/2014/main" id="{00000000-0008-0000-0B00-0000DC2B0000}"/>
            </a:ext>
          </a:extLst>
        </xdr:cNvPr>
        <xdr:cNvGrpSpPr/>
      </xdr:nvGrpSpPr>
      <xdr:grpSpPr>
        <a:xfrm>
          <a:off x="5267325" y="29613225"/>
          <a:ext cx="419100" cy="247650"/>
          <a:chOff x="5136450" y="3656175"/>
          <a:chExt cx="419100" cy="247650"/>
        </a:xfrm>
      </xdr:grpSpPr>
      <xdr:grpSp>
        <xdr:nvGrpSpPr>
          <xdr:cNvPr id="11229" name="Shape 9109">
            <a:extLst>
              <a:ext uri="{FF2B5EF4-FFF2-40B4-BE49-F238E27FC236}">
                <a16:creationId xmlns:a16="http://schemas.microsoft.com/office/drawing/2014/main" id="{00000000-0008-0000-0B00-0000DD2B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230" name="Shape 6">
              <a:extLst>
                <a:ext uri="{FF2B5EF4-FFF2-40B4-BE49-F238E27FC236}">
                  <a16:creationId xmlns:a16="http://schemas.microsoft.com/office/drawing/2014/main" id="{00000000-0008-0000-0B00-0000DE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31" name="Shape 9110">
              <a:extLst>
                <a:ext uri="{FF2B5EF4-FFF2-40B4-BE49-F238E27FC236}">
                  <a16:creationId xmlns:a16="http://schemas.microsoft.com/office/drawing/2014/main" id="{00000000-0008-0000-0B00-0000DF2B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232" name="Shape 9111">
                <a:extLst>
                  <a:ext uri="{FF2B5EF4-FFF2-40B4-BE49-F238E27FC236}">
                    <a16:creationId xmlns:a16="http://schemas.microsoft.com/office/drawing/2014/main" id="{00000000-0008-0000-0B00-0000E0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33" name="Shape 9112">
                <a:extLst>
                  <a:ext uri="{FF2B5EF4-FFF2-40B4-BE49-F238E27FC236}">
                    <a16:creationId xmlns:a16="http://schemas.microsoft.com/office/drawing/2014/main" id="{00000000-0008-0000-0B00-0000E1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</xdr:col>
      <xdr:colOff>0</xdr:colOff>
      <xdr:row>135</xdr:row>
      <xdr:rowOff>0</xdr:rowOff>
    </xdr:from>
    <xdr:ext cx="419100" cy="266700"/>
    <xdr:grpSp>
      <xdr:nvGrpSpPr>
        <xdr:cNvPr id="11234" name="Shape 2">
          <a:extLst>
            <a:ext uri="{FF2B5EF4-FFF2-40B4-BE49-F238E27FC236}">
              <a16:creationId xmlns:a16="http://schemas.microsoft.com/office/drawing/2014/main" id="{00000000-0008-0000-0B00-0000E22B0000}"/>
            </a:ext>
          </a:extLst>
        </xdr:cNvPr>
        <xdr:cNvGrpSpPr/>
      </xdr:nvGrpSpPr>
      <xdr:grpSpPr>
        <a:xfrm>
          <a:off x="600075" y="29613225"/>
          <a:ext cx="419100" cy="266700"/>
          <a:chOff x="5136450" y="3646650"/>
          <a:chExt cx="419100" cy="266700"/>
        </a:xfrm>
      </xdr:grpSpPr>
      <xdr:grpSp>
        <xdr:nvGrpSpPr>
          <xdr:cNvPr id="11235" name="Shape 9113">
            <a:extLst>
              <a:ext uri="{FF2B5EF4-FFF2-40B4-BE49-F238E27FC236}">
                <a16:creationId xmlns:a16="http://schemas.microsoft.com/office/drawing/2014/main" id="{00000000-0008-0000-0B00-0000E32B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236" name="Shape 6">
              <a:extLst>
                <a:ext uri="{FF2B5EF4-FFF2-40B4-BE49-F238E27FC236}">
                  <a16:creationId xmlns:a16="http://schemas.microsoft.com/office/drawing/2014/main" id="{00000000-0008-0000-0B00-0000E4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37" name="Shape 9114">
              <a:extLst>
                <a:ext uri="{FF2B5EF4-FFF2-40B4-BE49-F238E27FC236}">
                  <a16:creationId xmlns:a16="http://schemas.microsoft.com/office/drawing/2014/main" id="{00000000-0008-0000-0B00-0000E52B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238" name="Shape 9115">
                <a:extLst>
                  <a:ext uri="{FF2B5EF4-FFF2-40B4-BE49-F238E27FC236}">
                    <a16:creationId xmlns:a16="http://schemas.microsoft.com/office/drawing/2014/main" id="{00000000-0008-0000-0B00-0000E6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39" name="Shape 9116">
                <a:extLst>
                  <a:ext uri="{FF2B5EF4-FFF2-40B4-BE49-F238E27FC236}">
                    <a16:creationId xmlns:a16="http://schemas.microsoft.com/office/drawing/2014/main" id="{00000000-0008-0000-0B00-0000E7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</xdr:col>
      <xdr:colOff>0</xdr:colOff>
      <xdr:row>135</xdr:row>
      <xdr:rowOff>0</xdr:rowOff>
    </xdr:from>
    <xdr:ext cx="419100" cy="247650"/>
    <xdr:grpSp>
      <xdr:nvGrpSpPr>
        <xdr:cNvPr id="11240" name="Shape 2">
          <a:extLst>
            <a:ext uri="{FF2B5EF4-FFF2-40B4-BE49-F238E27FC236}">
              <a16:creationId xmlns:a16="http://schemas.microsoft.com/office/drawing/2014/main" id="{00000000-0008-0000-0B00-0000E82B0000}"/>
            </a:ext>
          </a:extLst>
        </xdr:cNvPr>
        <xdr:cNvGrpSpPr/>
      </xdr:nvGrpSpPr>
      <xdr:grpSpPr>
        <a:xfrm>
          <a:off x="600075" y="29613225"/>
          <a:ext cx="419100" cy="247650"/>
          <a:chOff x="5136450" y="3656175"/>
          <a:chExt cx="419100" cy="247650"/>
        </a:xfrm>
      </xdr:grpSpPr>
      <xdr:grpSp>
        <xdr:nvGrpSpPr>
          <xdr:cNvPr id="11241" name="Shape 9117">
            <a:extLst>
              <a:ext uri="{FF2B5EF4-FFF2-40B4-BE49-F238E27FC236}">
                <a16:creationId xmlns:a16="http://schemas.microsoft.com/office/drawing/2014/main" id="{00000000-0008-0000-0B00-0000E92B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242" name="Shape 6">
              <a:extLst>
                <a:ext uri="{FF2B5EF4-FFF2-40B4-BE49-F238E27FC236}">
                  <a16:creationId xmlns:a16="http://schemas.microsoft.com/office/drawing/2014/main" id="{00000000-0008-0000-0B00-0000EA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43" name="Shape 9118">
              <a:extLst>
                <a:ext uri="{FF2B5EF4-FFF2-40B4-BE49-F238E27FC236}">
                  <a16:creationId xmlns:a16="http://schemas.microsoft.com/office/drawing/2014/main" id="{00000000-0008-0000-0B00-0000EB2B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244" name="Shape 9119">
                <a:extLst>
                  <a:ext uri="{FF2B5EF4-FFF2-40B4-BE49-F238E27FC236}">
                    <a16:creationId xmlns:a16="http://schemas.microsoft.com/office/drawing/2014/main" id="{00000000-0008-0000-0B00-0000EC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45" name="Shape 9120">
                <a:extLst>
                  <a:ext uri="{FF2B5EF4-FFF2-40B4-BE49-F238E27FC236}">
                    <a16:creationId xmlns:a16="http://schemas.microsoft.com/office/drawing/2014/main" id="{00000000-0008-0000-0B00-0000ED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26</xdr:col>
      <xdr:colOff>0</xdr:colOff>
      <xdr:row>6</xdr:row>
      <xdr:rowOff>0</xdr:rowOff>
    </xdr:from>
    <xdr:ext cx="428625" cy="381000"/>
    <xdr:grpSp>
      <xdr:nvGrpSpPr>
        <xdr:cNvPr id="11246" name="Shape 2">
          <a:extLst>
            <a:ext uri="{FF2B5EF4-FFF2-40B4-BE49-F238E27FC236}">
              <a16:creationId xmlns:a16="http://schemas.microsoft.com/office/drawing/2014/main" id="{00000000-0008-0000-0B00-0000EE2B0000}"/>
            </a:ext>
          </a:extLst>
        </xdr:cNvPr>
        <xdr:cNvGrpSpPr/>
      </xdr:nvGrpSpPr>
      <xdr:grpSpPr>
        <a:xfrm>
          <a:off x="11801475" y="1457325"/>
          <a:ext cx="428625" cy="381000"/>
          <a:chOff x="5130100" y="3589500"/>
          <a:chExt cx="431800" cy="381000"/>
        </a:xfrm>
      </xdr:grpSpPr>
      <xdr:grpSp>
        <xdr:nvGrpSpPr>
          <xdr:cNvPr id="11247" name="Shape 9121">
            <a:extLst>
              <a:ext uri="{FF2B5EF4-FFF2-40B4-BE49-F238E27FC236}">
                <a16:creationId xmlns:a16="http://schemas.microsoft.com/office/drawing/2014/main" id="{00000000-0008-0000-0B00-0000EF2B0000}"/>
              </a:ext>
            </a:extLst>
          </xdr:cNvPr>
          <xdr:cNvGrpSpPr/>
        </xdr:nvGrpSpPr>
        <xdr:grpSpPr>
          <a:xfrm>
            <a:off x="5130100" y="3589500"/>
            <a:ext cx="431800" cy="381000"/>
            <a:chOff x="5136450" y="3579975"/>
            <a:chExt cx="419100" cy="400050"/>
          </a:xfrm>
        </xdr:grpSpPr>
        <xdr:sp macro="" textlink="">
          <xdr:nvSpPr>
            <xdr:cNvPr id="11248" name="Shape 6">
              <a:extLst>
                <a:ext uri="{FF2B5EF4-FFF2-40B4-BE49-F238E27FC236}">
                  <a16:creationId xmlns:a16="http://schemas.microsoft.com/office/drawing/2014/main" id="{00000000-0008-0000-0B00-0000F02B0000}"/>
                </a:ext>
              </a:extLst>
            </xdr:cNvPr>
            <xdr:cNvSpPr/>
          </xdr:nvSpPr>
          <xdr:spPr>
            <a:xfrm>
              <a:off x="5136450" y="3579975"/>
              <a:ext cx="419100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49" name="Shape 9122">
              <a:extLst>
                <a:ext uri="{FF2B5EF4-FFF2-40B4-BE49-F238E27FC236}">
                  <a16:creationId xmlns:a16="http://schemas.microsoft.com/office/drawing/2014/main" id="{00000000-0008-0000-0B00-0000F12B0000}"/>
                </a:ext>
              </a:extLst>
            </xdr:cNvPr>
            <xdr:cNvGrpSpPr/>
          </xdr:nvGrpSpPr>
          <xdr:grpSpPr>
            <a:xfrm>
              <a:off x="5136450" y="3579975"/>
              <a:ext cx="419100" cy="400050"/>
              <a:chOff x="5136450" y="3579975"/>
              <a:chExt cx="419100" cy="400050"/>
            </a:xfrm>
          </xdr:grpSpPr>
          <xdr:sp macro="" textlink="">
            <xdr:nvSpPr>
              <xdr:cNvPr id="11250" name="Shape 9123">
                <a:extLst>
                  <a:ext uri="{FF2B5EF4-FFF2-40B4-BE49-F238E27FC236}">
                    <a16:creationId xmlns:a16="http://schemas.microsoft.com/office/drawing/2014/main" id="{00000000-0008-0000-0B00-0000F22B0000}"/>
                  </a:ext>
                </a:extLst>
              </xdr:cNvPr>
              <xdr:cNvSpPr/>
            </xdr:nvSpPr>
            <xdr:spPr>
              <a:xfrm>
                <a:off x="5136450" y="3579975"/>
                <a:ext cx="419100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51" name="Shape 9124">
                <a:extLst>
                  <a:ext uri="{FF2B5EF4-FFF2-40B4-BE49-F238E27FC236}">
                    <a16:creationId xmlns:a16="http://schemas.microsoft.com/office/drawing/2014/main" id="{00000000-0008-0000-0B00-0000F32B0000}"/>
                  </a:ext>
                </a:extLst>
              </xdr:cNvPr>
              <xdr:cNvCxnSpPr/>
            </xdr:nvCxnSpPr>
            <xdr:spPr>
              <a:xfrm>
                <a:off x="5136450" y="3579975"/>
                <a:ext cx="419100" cy="40005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26</xdr:col>
      <xdr:colOff>0</xdr:colOff>
      <xdr:row>6</xdr:row>
      <xdr:rowOff>0</xdr:rowOff>
    </xdr:from>
    <xdr:ext cx="419100" cy="371475"/>
    <xdr:grpSp>
      <xdr:nvGrpSpPr>
        <xdr:cNvPr id="11252" name="Shape 2">
          <a:extLst>
            <a:ext uri="{FF2B5EF4-FFF2-40B4-BE49-F238E27FC236}">
              <a16:creationId xmlns:a16="http://schemas.microsoft.com/office/drawing/2014/main" id="{00000000-0008-0000-0B00-0000F42B0000}"/>
            </a:ext>
          </a:extLst>
        </xdr:cNvPr>
        <xdr:cNvGrpSpPr/>
      </xdr:nvGrpSpPr>
      <xdr:grpSpPr>
        <a:xfrm>
          <a:off x="11801475" y="1457325"/>
          <a:ext cx="419100" cy="371475"/>
          <a:chOff x="5136450" y="3594263"/>
          <a:chExt cx="419100" cy="371475"/>
        </a:xfrm>
      </xdr:grpSpPr>
      <xdr:grpSp>
        <xdr:nvGrpSpPr>
          <xdr:cNvPr id="11253" name="Shape 9125">
            <a:extLst>
              <a:ext uri="{FF2B5EF4-FFF2-40B4-BE49-F238E27FC236}">
                <a16:creationId xmlns:a16="http://schemas.microsoft.com/office/drawing/2014/main" id="{00000000-0008-0000-0B00-0000F52B0000}"/>
              </a:ext>
            </a:extLst>
          </xdr:cNvPr>
          <xdr:cNvGrpSpPr/>
        </xdr:nvGrpSpPr>
        <xdr:grpSpPr>
          <a:xfrm>
            <a:off x="5136450" y="3594263"/>
            <a:ext cx="419100" cy="371475"/>
            <a:chOff x="5136450" y="3594263"/>
            <a:chExt cx="419100" cy="371475"/>
          </a:xfrm>
        </xdr:grpSpPr>
        <xdr:sp macro="" textlink="">
          <xdr:nvSpPr>
            <xdr:cNvPr id="11254" name="Shape 6">
              <a:extLst>
                <a:ext uri="{FF2B5EF4-FFF2-40B4-BE49-F238E27FC236}">
                  <a16:creationId xmlns:a16="http://schemas.microsoft.com/office/drawing/2014/main" id="{00000000-0008-0000-0B00-0000F62B0000}"/>
                </a:ext>
              </a:extLst>
            </xdr:cNvPr>
            <xdr:cNvSpPr/>
          </xdr:nvSpPr>
          <xdr:spPr>
            <a:xfrm>
              <a:off x="5136450" y="3594263"/>
              <a:ext cx="41910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55" name="Shape 9126">
              <a:extLst>
                <a:ext uri="{FF2B5EF4-FFF2-40B4-BE49-F238E27FC236}">
                  <a16:creationId xmlns:a16="http://schemas.microsoft.com/office/drawing/2014/main" id="{00000000-0008-0000-0B00-0000F72B0000}"/>
                </a:ext>
              </a:extLst>
            </xdr:cNvPr>
            <xdr:cNvGrpSpPr/>
          </xdr:nvGrpSpPr>
          <xdr:grpSpPr>
            <a:xfrm>
              <a:off x="5136450" y="3594263"/>
              <a:ext cx="419100" cy="371475"/>
              <a:chOff x="5141213" y="3594263"/>
              <a:chExt cx="409575" cy="371475"/>
            </a:xfrm>
          </xdr:grpSpPr>
          <xdr:sp macro="" textlink="">
            <xdr:nvSpPr>
              <xdr:cNvPr id="11256" name="Shape 9127">
                <a:extLst>
                  <a:ext uri="{FF2B5EF4-FFF2-40B4-BE49-F238E27FC236}">
                    <a16:creationId xmlns:a16="http://schemas.microsoft.com/office/drawing/2014/main" id="{00000000-0008-0000-0B00-0000F82B0000}"/>
                  </a:ext>
                </a:extLst>
              </xdr:cNvPr>
              <xdr:cNvSpPr/>
            </xdr:nvSpPr>
            <xdr:spPr>
              <a:xfrm>
                <a:off x="5141213" y="3594263"/>
                <a:ext cx="40957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57" name="Shape 9128">
                <a:extLst>
                  <a:ext uri="{FF2B5EF4-FFF2-40B4-BE49-F238E27FC236}">
                    <a16:creationId xmlns:a16="http://schemas.microsoft.com/office/drawing/2014/main" id="{00000000-0008-0000-0B00-0000F92B0000}"/>
                  </a:ext>
                </a:extLst>
              </xdr:cNvPr>
              <xdr:cNvCxnSpPr/>
            </xdr:nvCxnSpPr>
            <xdr:spPr>
              <a:xfrm flipH="1">
                <a:off x="5141213" y="3594263"/>
                <a:ext cx="409575" cy="37147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6</xdr:row>
      <xdr:rowOff>9525</xdr:rowOff>
    </xdr:from>
    <xdr:ext cx="485775" cy="361950"/>
    <xdr:grpSp>
      <xdr:nvGrpSpPr>
        <xdr:cNvPr id="11258" name="Shape 2">
          <a:extLst>
            <a:ext uri="{FF2B5EF4-FFF2-40B4-BE49-F238E27FC236}">
              <a16:creationId xmlns:a16="http://schemas.microsoft.com/office/drawing/2014/main" id="{00000000-0008-0000-0B00-0000FA2B0000}"/>
            </a:ext>
          </a:extLst>
        </xdr:cNvPr>
        <xdr:cNvGrpSpPr/>
      </xdr:nvGrpSpPr>
      <xdr:grpSpPr>
        <a:xfrm>
          <a:off x="15954375" y="1466850"/>
          <a:ext cx="485775" cy="361950"/>
          <a:chOff x="5103113" y="3599025"/>
          <a:chExt cx="485775" cy="361950"/>
        </a:xfrm>
      </xdr:grpSpPr>
      <xdr:grpSp>
        <xdr:nvGrpSpPr>
          <xdr:cNvPr id="11259" name="Shape 9129">
            <a:extLst>
              <a:ext uri="{FF2B5EF4-FFF2-40B4-BE49-F238E27FC236}">
                <a16:creationId xmlns:a16="http://schemas.microsoft.com/office/drawing/2014/main" id="{00000000-0008-0000-0B00-0000FB2B0000}"/>
              </a:ext>
            </a:extLst>
          </xdr:cNvPr>
          <xdr:cNvGrpSpPr/>
        </xdr:nvGrpSpPr>
        <xdr:grpSpPr>
          <a:xfrm>
            <a:off x="5103113" y="3599025"/>
            <a:ext cx="485775" cy="361950"/>
            <a:chOff x="5103113" y="3599025"/>
            <a:chExt cx="485775" cy="361950"/>
          </a:xfrm>
        </xdr:grpSpPr>
        <xdr:sp macro="" textlink="">
          <xdr:nvSpPr>
            <xdr:cNvPr id="11260" name="Shape 6">
              <a:extLst>
                <a:ext uri="{FF2B5EF4-FFF2-40B4-BE49-F238E27FC236}">
                  <a16:creationId xmlns:a16="http://schemas.microsoft.com/office/drawing/2014/main" id="{00000000-0008-0000-0B00-0000FC2B0000}"/>
                </a:ext>
              </a:extLst>
            </xdr:cNvPr>
            <xdr:cNvSpPr/>
          </xdr:nvSpPr>
          <xdr:spPr>
            <a:xfrm>
              <a:off x="5103113" y="3599025"/>
              <a:ext cx="4857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61" name="Shape 9130">
              <a:extLst>
                <a:ext uri="{FF2B5EF4-FFF2-40B4-BE49-F238E27FC236}">
                  <a16:creationId xmlns:a16="http://schemas.microsoft.com/office/drawing/2014/main" id="{00000000-0008-0000-0B00-0000FD2B0000}"/>
                </a:ext>
              </a:extLst>
            </xdr:cNvPr>
            <xdr:cNvGrpSpPr/>
          </xdr:nvGrpSpPr>
          <xdr:grpSpPr>
            <a:xfrm>
              <a:off x="5103113" y="3599025"/>
              <a:ext cx="485775" cy="361950"/>
              <a:chOff x="5103113" y="3599025"/>
              <a:chExt cx="485775" cy="361950"/>
            </a:xfrm>
          </xdr:grpSpPr>
          <xdr:sp macro="" textlink="">
            <xdr:nvSpPr>
              <xdr:cNvPr id="11262" name="Shape 9131">
                <a:extLst>
                  <a:ext uri="{FF2B5EF4-FFF2-40B4-BE49-F238E27FC236}">
                    <a16:creationId xmlns:a16="http://schemas.microsoft.com/office/drawing/2014/main" id="{00000000-0008-0000-0B00-0000FE2B0000}"/>
                  </a:ext>
                </a:extLst>
              </xdr:cNvPr>
              <xdr:cNvSpPr/>
            </xdr:nvSpPr>
            <xdr:spPr>
              <a:xfrm>
                <a:off x="5103113" y="3599025"/>
                <a:ext cx="4857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63" name="Shape 9132">
                <a:extLst>
                  <a:ext uri="{FF2B5EF4-FFF2-40B4-BE49-F238E27FC236}">
                    <a16:creationId xmlns:a16="http://schemas.microsoft.com/office/drawing/2014/main" id="{00000000-0008-0000-0B00-0000FF2B0000}"/>
                  </a:ext>
                </a:extLst>
              </xdr:cNvPr>
              <xdr:cNvCxnSpPr/>
            </xdr:nvCxnSpPr>
            <xdr:spPr>
              <a:xfrm>
                <a:off x="5103113" y="3599025"/>
                <a:ext cx="485775" cy="36195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6</xdr:row>
      <xdr:rowOff>0</xdr:rowOff>
    </xdr:from>
    <xdr:ext cx="514350" cy="371475"/>
    <xdr:grpSp>
      <xdr:nvGrpSpPr>
        <xdr:cNvPr id="11264" name="Shape 2">
          <a:extLst>
            <a:ext uri="{FF2B5EF4-FFF2-40B4-BE49-F238E27FC236}">
              <a16:creationId xmlns:a16="http://schemas.microsoft.com/office/drawing/2014/main" id="{00000000-0008-0000-0B00-0000002C0000}"/>
            </a:ext>
          </a:extLst>
        </xdr:cNvPr>
        <xdr:cNvGrpSpPr/>
      </xdr:nvGrpSpPr>
      <xdr:grpSpPr>
        <a:xfrm>
          <a:off x="15954375" y="1457325"/>
          <a:ext cx="514350" cy="371475"/>
          <a:chOff x="5088825" y="3594263"/>
          <a:chExt cx="514350" cy="371475"/>
        </a:xfrm>
      </xdr:grpSpPr>
      <xdr:grpSp>
        <xdr:nvGrpSpPr>
          <xdr:cNvPr id="11265" name="Shape 9133">
            <a:extLst>
              <a:ext uri="{FF2B5EF4-FFF2-40B4-BE49-F238E27FC236}">
                <a16:creationId xmlns:a16="http://schemas.microsoft.com/office/drawing/2014/main" id="{00000000-0008-0000-0B00-0000012C0000}"/>
              </a:ext>
            </a:extLst>
          </xdr:cNvPr>
          <xdr:cNvGrpSpPr/>
        </xdr:nvGrpSpPr>
        <xdr:grpSpPr>
          <a:xfrm>
            <a:off x="5088825" y="3594263"/>
            <a:ext cx="514350" cy="371475"/>
            <a:chOff x="5088825" y="3594263"/>
            <a:chExt cx="514350" cy="371475"/>
          </a:xfrm>
        </xdr:grpSpPr>
        <xdr:sp macro="" textlink="">
          <xdr:nvSpPr>
            <xdr:cNvPr id="11266" name="Shape 6">
              <a:extLst>
                <a:ext uri="{FF2B5EF4-FFF2-40B4-BE49-F238E27FC236}">
                  <a16:creationId xmlns:a16="http://schemas.microsoft.com/office/drawing/2014/main" id="{00000000-0008-0000-0B00-0000022C0000}"/>
                </a:ext>
              </a:extLst>
            </xdr:cNvPr>
            <xdr:cNvSpPr/>
          </xdr:nvSpPr>
          <xdr:spPr>
            <a:xfrm>
              <a:off x="5088825" y="3594263"/>
              <a:ext cx="51435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67" name="Shape 9134">
              <a:extLst>
                <a:ext uri="{FF2B5EF4-FFF2-40B4-BE49-F238E27FC236}">
                  <a16:creationId xmlns:a16="http://schemas.microsoft.com/office/drawing/2014/main" id="{00000000-0008-0000-0B00-0000032C0000}"/>
                </a:ext>
              </a:extLst>
            </xdr:cNvPr>
            <xdr:cNvGrpSpPr/>
          </xdr:nvGrpSpPr>
          <xdr:grpSpPr>
            <a:xfrm>
              <a:off x="5088825" y="3594263"/>
              <a:ext cx="514350" cy="371475"/>
              <a:chOff x="5088675" y="3599025"/>
              <a:chExt cx="514500" cy="362100"/>
            </a:xfrm>
          </xdr:grpSpPr>
          <xdr:sp macro="" textlink="">
            <xdr:nvSpPr>
              <xdr:cNvPr id="11268" name="Shape 9135">
                <a:extLst>
                  <a:ext uri="{FF2B5EF4-FFF2-40B4-BE49-F238E27FC236}">
                    <a16:creationId xmlns:a16="http://schemas.microsoft.com/office/drawing/2014/main" id="{00000000-0008-0000-0B00-0000042C0000}"/>
                  </a:ext>
                </a:extLst>
              </xdr:cNvPr>
              <xdr:cNvSpPr/>
            </xdr:nvSpPr>
            <xdr:spPr>
              <a:xfrm>
                <a:off x="5088675" y="3599025"/>
                <a:ext cx="514500" cy="362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69" name="Shape 9136">
                <a:extLst>
                  <a:ext uri="{FF2B5EF4-FFF2-40B4-BE49-F238E27FC236}">
                    <a16:creationId xmlns:a16="http://schemas.microsoft.com/office/drawing/2014/main" id="{00000000-0008-0000-0B00-0000052C0000}"/>
                  </a:ext>
                </a:extLst>
              </xdr:cNvPr>
              <xdr:cNvCxnSpPr>
                <a:stCxn id="12" idx="4"/>
              </xdr:cNvCxnSpPr>
            </xdr:nvCxnSpPr>
            <xdr:spPr>
              <a:xfrm flipH="1">
                <a:off x="5088675" y="3599025"/>
                <a:ext cx="514500" cy="3621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26</xdr:col>
      <xdr:colOff>180975</xdr:colOff>
      <xdr:row>7</xdr:row>
      <xdr:rowOff>0</xdr:rowOff>
    </xdr:from>
    <xdr:ext cx="866775" cy="114300"/>
    <xdr:grpSp>
      <xdr:nvGrpSpPr>
        <xdr:cNvPr id="11270" name="Shape 2">
          <a:extLst>
            <a:ext uri="{FF2B5EF4-FFF2-40B4-BE49-F238E27FC236}">
              <a16:creationId xmlns:a16="http://schemas.microsoft.com/office/drawing/2014/main" id="{00000000-0008-0000-0B00-0000062C0000}"/>
            </a:ext>
          </a:extLst>
        </xdr:cNvPr>
        <xdr:cNvGrpSpPr/>
      </xdr:nvGrpSpPr>
      <xdr:grpSpPr>
        <a:xfrm>
          <a:off x="11982450" y="1647825"/>
          <a:ext cx="866775" cy="114300"/>
          <a:chOff x="4912613" y="3722850"/>
          <a:chExt cx="866775" cy="114300"/>
        </a:xfrm>
      </xdr:grpSpPr>
      <xdr:grpSp>
        <xdr:nvGrpSpPr>
          <xdr:cNvPr id="11271" name="Shape 9137">
            <a:extLst>
              <a:ext uri="{FF2B5EF4-FFF2-40B4-BE49-F238E27FC236}">
                <a16:creationId xmlns:a16="http://schemas.microsoft.com/office/drawing/2014/main" id="{00000000-0008-0000-0B00-0000072C0000}"/>
              </a:ext>
            </a:extLst>
          </xdr:cNvPr>
          <xdr:cNvGrpSpPr/>
        </xdr:nvGrpSpPr>
        <xdr:grpSpPr>
          <a:xfrm>
            <a:off x="4912613" y="3722850"/>
            <a:ext cx="866775" cy="114300"/>
            <a:chOff x="4912613" y="3722850"/>
            <a:chExt cx="866775" cy="114300"/>
          </a:xfrm>
        </xdr:grpSpPr>
        <xdr:sp macro="" textlink="">
          <xdr:nvSpPr>
            <xdr:cNvPr id="11272" name="Shape 6">
              <a:extLst>
                <a:ext uri="{FF2B5EF4-FFF2-40B4-BE49-F238E27FC236}">
                  <a16:creationId xmlns:a16="http://schemas.microsoft.com/office/drawing/2014/main" id="{00000000-0008-0000-0B00-0000082C0000}"/>
                </a:ext>
              </a:extLst>
            </xdr:cNvPr>
            <xdr:cNvSpPr/>
          </xdr:nvSpPr>
          <xdr:spPr>
            <a:xfrm>
              <a:off x="4912613" y="3722850"/>
              <a:ext cx="866775" cy="1143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73" name="Shape 9138">
              <a:extLst>
                <a:ext uri="{FF2B5EF4-FFF2-40B4-BE49-F238E27FC236}">
                  <a16:creationId xmlns:a16="http://schemas.microsoft.com/office/drawing/2014/main" id="{00000000-0008-0000-0B00-0000092C0000}"/>
                </a:ext>
              </a:extLst>
            </xdr:cNvPr>
            <xdr:cNvGrpSpPr/>
          </xdr:nvGrpSpPr>
          <xdr:grpSpPr>
            <a:xfrm>
              <a:off x="4912613" y="3722850"/>
              <a:ext cx="866775" cy="114300"/>
              <a:chOff x="4917375" y="3722850"/>
              <a:chExt cx="857250" cy="114300"/>
            </a:xfrm>
          </xdr:grpSpPr>
          <xdr:sp macro="" textlink="">
            <xdr:nvSpPr>
              <xdr:cNvPr id="11274" name="Shape 9139">
                <a:extLst>
                  <a:ext uri="{FF2B5EF4-FFF2-40B4-BE49-F238E27FC236}">
                    <a16:creationId xmlns:a16="http://schemas.microsoft.com/office/drawing/2014/main" id="{00000000-0008-0000-0B00-00000A2C0000}"/>
                  </a:ext>
                </a:extLst>
              </xdr:cNvPr>
              <xdr:cNvSpPr/>
            </xdr:nvSpPr>
            <xdr:spPr>
              <a:xfrm>
                <a:off x="4917375" y="3722850"/>
                <a:ext cx="857250" cy="1143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75" name="Shape 9140">
                <a:extLst>
                  <a:ext uri="{FF2B5EF4-FFF2-40B4-BE49-F238E27FC236}">
                    <a16:creationId xmlns:a16="http://schemas.microsoft.com/office/drawing/2014/main" id="{00000000-0008-0000-0B00-00000B2C0000}"/>
                  </a:ext>
                </a:extLst>
              </xdr:cNvPr>
              <xdr:cNvCxnSpPr/>
            </xdr:nvCxnSpPr>
            <xdr:spPr>
              <a:xfrm>
                <a:off x="4917375" y="3722850"/>
                <a:ext cx="857250" cy="1143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35</xdr:col>
      <xdr:colOff>238125</xdr:colOff>
      <xdr:row>7</xdr:row>
      <xdr:rowOff>0</xdr:rowOff>
    </xdr:from>
    <xdr:ext cx="733425" cy="76200"/>
    <xdr:grpSp>
      <xdr:nvGrpSpPr>
        <xdr:cNvPr id="11276" name="Shape 2">
          <a:extLst>
            <a:ext uri="{FF2B5EF4-FFF2-40B4-BE49-F238E27FC236}">
              <a16:creationId xmlns:a16="http://schemas.microsoft.com/office/drawing/2014/main" id="{00000000-0008-0000-0B00-00000C2C0000}"/>
            </a:ext>
          </a:extLst>
        </xdr:cNvPr>
        <xdr:cNvGrpSpPr/>
      </xdr:nvGrpSpPr>
      <xdr:grpSpPr>
        <a:xfrm>
          <a:off x="16192500" y="1647825"/>
          <a:ext cx="733425" cy="76200"/>
          <a:chOff x="4979288" y="3741900"/>
          <a:chExt cx="733425" cy="76200"/>
        </a:xfrm>
      </xdr:grpSpPr>
      <xdr:grpSp>
        <xdr:nvGrpSpPr>
          <xdr:cNvPr id="11277" name="Shape 9141">
            <a:extLst>
              <a:ext uri="{FF2B5EF4-FFF2-40B4-BE49-F238E27FC236}">
                <a16:creationId xmlns:a16="http://schemas.microsoft.com/office/drawing/2014/main" id="{00000000-0008-0000-0B00-00000D2C0000}"/>
              </a:ext>
            </a:extLst>
          </xdr:cNvPr>
          <xdr:cNvGrpSpPr/>
        </xdr:nvGrpSpPr>
        <xdr:grpSpPr>
          <a:xfrm>
            <a:off x="4979288" y="3741900"/>
            <a:ext cx="733425" cy="76200"/>
            <a:chOff x="4979288" y="3741900"/>
            <a:chExt cx="733425" cy="76200"/>
          </a:xfrm>
        </xdr:grpSpPr>
        <xdr:sp macro="" textlink="">
          <xdr:nvSpPr>
            <xdr:cNvPr id="11278" name="Shape 6">
              <a:extLst>
                <a:ext uri="{FF2B5EF4-FFF2-40B4-BE49-F238E27FC236}">
                  <a16:creationId xmlns:a16="http://schemas.microsoft.com/office/drawing/2014/main" id="{00000000-0008-0000-0B00-00000E2C0000}"/>
                </a:ext>
              </a:extLst>
            </xdr:cNvPr>
            <xdr:cNvSpPr/>
          </xdr:nvSpPr>
          <xdr:spPr>
            <a:xfrm>
              <a:off x="4979288" y="3741900"/>
              <a:ext cx="733425" cy="76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79" name="Shape 9142">
              <a:extLst>
                <a:ext uri="{FF2B5EF4-FFF2-40B4-BE49-F238E27FC236}">
                  <a16:creationId xmlns:a16="http://schemas.microsoft.com/office/drawing/2014/main" id="{00000000-0008-0000-0B00-00000F2C0000}"/>
                </a:ext>
              </a:extLst>
            </xdr:cNvPr>
            <xdr:cNvGrpSpPr/>
          </xdr:nvGrpSpPr>
          <xdr:grpSpPr>
            <a:xfrm>
              <a:off x="4979288" y="3741900"/>
              <a:ext cx="733425" cy="76200"/>
              <a:chOff x="4984050" y="3741900"/>
              <a:chExt cx="723900" cy="76200"/>
            </a:xfrm>
          </xdr:grpSpPr>
          <xdr:sp macro="" textlink="">
            <xdr:nvSpPr>
              <xdr:cNvPr id="11280" name="Shape 9143">
                <a:extLst>
                  <a:ext uri="{FF2B5EF4-FFF2-40B4-BE49-F238E27FC236}">
                    <a16:creationId xmlns:a16="http://schemas.microsoft.com/office/drawing/2014/main" id="{00000000-0008-0000-0B00-0000102C0000}"/>
                  </a:ext>
                </a:extLst>
              </xdr:cNvPr>
              <xdr:cNvSpPr/>
            </xdr:nvSpPr>
            <xdr:spPr>
              <a:xfrm>
                <a:off x="4984050" y="3741900"/>
                <a:ext cx="723900" cy="762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81" name="Shape 9144">
                <a:extLst>
                  <a:ext uri="{FF2B5EF4-FFF2-40B4-BE49-F238E27FC236}">
                    <a16:creationId xmlns:a16="http://schemas.microsoft.com/office/drawing/2014/main" id="{00000000-0008-0000-0B00-0000112C0000}"/>
                  </a:ext>
                </a:extLst>
              </xdr:cNvPr>
              <xdr:cNvCxnSpPr/>
            </xdr:nvCxnSpPr>
            <xdr:spPr>
              <a:xfrm>
                <a:off x="4984050" y="3741900"/>
                <a:ext cx="723900" cy="762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40</xdr:col>
      <xdr:colOff>0</xdr:colOff>
      <xdr:row>133</xdr:row>
      <xdr:rowOff>38100</xdr:rowOff>
    </xdr:from>
    <xdr:ext cx="438150" cy="342900"/>
    <xdr:sp macro="" textlink="">
      <xdr:nvSpPr>
        <xdr:cNvPr id="11282" name="Shape 9145">
          <a:extLst>
            <a:ext uri="{FF2B5EF4-FFF2-40B4-BE49-F238E27FC236}">
              <a16:creationId xmlns:a16="http://schemas.microsoft.com/office/drawing/2014/main" id="{00000000-0008-0000-0B00-0000122C0000}"/>
            </a:ext>
          </a:extLst>
        </xdr:cNvPr>
        <xdr:cNvSpPr/>
      </xdr:nvSpPr>
      <xdr:spPr>
        <a:xfrm>
          <a:off x="5131688" y="3613313"/>
          <a:ext cx="428625" cy="333375"/>
        </a:xfrm>
        <a:prstGeom prst="triangle">
          <a:avLst>
            <a:gd name="adj" fmla="val 50000"/>
          </a:avLst>
        </a:prstGeom>
        <a:solidFill>
          <a:schemeClr val="dk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133</xdr:row>
      <xdr:rowOff>28575</xdr:rowOff>
    </xdr:from>
    <xdr:ext cx="438150" cy="352425"/>
    <xdr:sp macro="" textlink="">
      <xdr:nvSpPr>
        <xdr:cNvPr id="11283" name="Shape 1997">
          <a:extLst>
            <a:ext uri="{FF2B5EF4-FFF2-40B4-BE49-F238E27FC236}">
              <a16:creationId xmlns:a16="http://schemas.microsoft.com/office/drawing/2014/main" id="{00000000-0008-0000-0B00-0000132C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133</xdr:row>
      <xdr:rowOff>28575</xdr:rowOff>
    </xdr:from>
    <xdr:ext cx="438150" cy="352425"/>
    <xdr:sp macro="" textlink="">
      <xdr:nvSpPr>
        <xdr:cNvPr id="11284" name="Shape 1997">
          <a:extLst>
            <a:ext uri="{FF2B5EF4-FFF2-40B4-BE49-F238E27FC236}">
              <a16:creationId xmlns:a16="http://schemas.microsoft.com/office/drawing/2014/main" id="{00000000-0008-0000-0B00-0000142C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135</xdr:row>
      <xdr:rowOff>0</xdr:rowOff>
    </xdr:from>
    <xdr:ext cx="419100" cy="266700"/>
    <xdr:grpSp>
      <xdr:nvGrpSpPr>
        <xdr:cNvPr id="11285" name="Shape 2">
          <a:extLst>
            <a:ext uri="{FF2B5EF4-FFF2-40B4-BE49-F238E27FC236}">
              <a16:creationId xmlns:a16="http://schemas.microsoft.com/office/drawing/2014/main" id="{00000000-0008-0000-0B00-0000152C0000}"/>
            </a:ext>
          </a:extLst>
        </xdr:cNvPr>
        <xdr:cNvGrpSpPr/>
      </xdr:nvGrpSpPr>
      <xdr:grpSpPr>
        <a:xfrm>
          <a:off x="15535275" y="29613225"/>
          <a:ext cx="419100" cy="266700"/>
          <a:chOff x="5136450" y="3646650"/>
          <a:chExt cx="419100" cy="266700"/>
        </a:xfrm>
      </xdr:grpSpPr>
      <xdr:grpSp>
        <xdr:nvGrpSpPr>
          <xdr:cNvPr id="11286" name="Shape 9146">
            <a:extLst>
              <a:ext uri="{FF2B5EF4-FFF2-40B4-BE49-F238E27FC236}">
                <a16:creationId xmlns:a16="http://schemas.microsoft.com/office/drawing/2014/main" id="{00000000-0008-0000-0B00-0000162C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287" name="Shape 6">
              <a:extLst>
                <a:ext uri="{FF2B5EF4-FFF2-40B4-BE49-F238E27FC236}">
                  <a16:creationId xmlns:a16="http://schemas.microsoft.com/office/drawing/2014/main" id="{00000000-0008-0000-0B00-0000172C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88" name="Shape 9147">
              <a:extLst>
                <a:ext uri="{FF2B5EF4-FFF2-40B4-BE49-F238E27FC236}">
                  <a16:creationId xmlns:a16="http://schemas.microsoft.com/office/drawing/2014/main" id="{00000000-0008-0000-0B00-0000182C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289" name="Shape 9148">
                <a:extLst>
                  <a:ext uri="{FF2B5EF4-FFF2-40B4-BE49-F238E27FC236}">
                    <a16:creationId xmlns:a16="http://schemas.microsoft.com/office/drawing/2014/main" id="{00000000-0008-0000-0B00-0000192C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90" name="Shape 9149">
                <a:extLst>
                  <a:ext uri="{FF2B5EF4-FFF2-40B4-BE49-F238E27FC236}">
                    <a16:creationId xmlns:a16="http://schemas.microsoft.com/office/drawing/2014/main" id="{00000000-0008-0000-0B00-00001A2C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34</xdr:col>
      <xdr:colOff>0</xdr:colOff>
      <xdr:row>135</xdr:row>
      <xdr:rowOff>0</xdr:rowOff>
    </xdr:from>
    <xdr:ext cx="419100" cy="247650"/>
    <xdr:grpSp>
      <xdr:nvGrpSpPr>
        <xdr:cNvPr id="11291" name="Shape 2">
          <a:extLst>
            <a:ext uri="{FF2B5EF4-FFF2-40B4-BE49-F238E27FC236}">
              <a16:creationId xmlns:a16="http://schemas.microsoft.com/office/drawing/2014/main" id="{00000000-0008-0000-0B00-00001B2C0000}"/>
            </a:ext>
          </a:extLst>
        </xdr:cNvPr>
        <xdr:cNvGrpSpPr/>
      </xdr:nvGrpSpPr>
      <xdr:grpSpPr>
        <a:xfrm>
          <a:off x="15535275" y="29613225"/>
          <a:ext cx="419100" cy="247650"/>
          <a:chOff x="5136450" y="3656175"/>
          <a:chExt cx="419100" cy="247650"/>
        </a:xfrm>
      </xdr:grpSpPr>
      <xdr:grpSp>
        <xdr:nvGrpSpPr>
          <xdr:cNvPr id="11292" name="Shape 9150">
            <a:extLst>
              <a:ext uri="{FF2B5EF4-FFF2-40B4-BE49-F238E27FC236}">
                <a16:creationId xmlns:a16="http://schemas.microsoft.com/office/drawing/2014/main" id="{00000000-0008-0000-0B00-00001C2C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293" name="Shape 6">
              <a:extLst>
                <a:ext uri="{FF2B5EF4-FFF2-40B4-BE49-F238E27FC236}">
                  <a16:creationId xmlns:a16="http://schemas.microsoft.com/office/drawing/2014/main" id="{00000000-0008-0000-0B00-00001D2C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94" name="Shape 9151">
              <a:extLst>
                <a:ext uri="{FF2B5EF4-FFF2-40B4-BE49-F238E27FC236}">
                  <a16:creationId xmlns:a16="http://schemas.microsoft.com/office/drawing/2014/main" id="{00000000-0008-0000-0B00-00001E2C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295" name="Shape 9152">
                <a:extLst>
                  <a:ext uri="{FF2B5EF4-FFF2-40B4-BE49-F238E27FC236}">
                    <a16:creationId xmlns:a16="http://schemas.microsoft.com/office/drawing/2014/main" id="{00000000-0008-0000-0B00-00001F2C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96" name="Shape 9153">
                <a:extLst>
                  <a:ext uri="{FF2B5EF4-FFF2-40B4-BE49-F238E27FC236}">
                    <a16:creationId xmlns:a16="http://schemas.microsoft.com/office/drawing/2014/main" id="{00000000-0008-0000-0B00-0000202C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36</xdr:col>
      <xdr:colOff>0</xdr:colOff>
      <xdr:row>133</xdr:row>
      <xdr:rowOff>28575</xdr:rowOff>
    </xdr:from>
    <xdr:ext cx="438150" cy="352425"/>
    <xdr:sp macro="" textlink="">
      <xdr:nvSpPr>
        <xdr:cNvPr id="11297" name="Shape 1997">
          <a:extLst>
            <a:ext uri="{FF2B5EF4-FFF2-40B4-BE49-F238E27FC236}">
              <a16:creationId xmlns:a16="http://schemas.microsoft.com/office/drawing/2014/main" id="{00000000-0008-0000-0B00-0000212C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135</xdr:row>
      <xdr:rowOff>0</xdr:rowOff>
    </xdr:from>
    <xdr:ext cx="419100" cy="266700"/>
    <xdr:grpSp>
      <xdr:nvGrpSpPr>
        <xdr:cNvPr id="11298" name="Shape 2">
          <a:extLst>
            <a:ext uri="{FF2B5EF4-FFF2-40B4-BE49-F238E27FC236}">
              <a16:creationId xmlns:a16="http://schemas.microsoft.com/office/drawing/2014/main" id="{00000000-0008-0000-0B00-0000222C0000}"/>
            </a:ext>
          </a:extLst>
        </xdr:cNvPr>
        <xdr:cNvGrpSpPr/>
      </xdr:nvGrpSpPr>
      <xdr:grpSpPr>
        <a:xfrm>
          <a:off x="16468725" y="29613225"/>
          <a:ext cx="419100" cy="266700"/>
          <a:chOff x="5136450" y="3646650"/>
          <a:chExt cx="419100" cy="266700"/>
        </a:xfrm>
      </xdr:grpSpPr>
      <xdr:grpSp>
        <xdr:nvGrpSpPr>
          <xdr:cNvPr id="11299" name="Shape 9154">
            <a:extLst>
              <a:ext uri="{FF2B5EF4-FFF2-40B4-BE49-F238E27FC236}">
                <a16:creationId xmlns:a16="http://schemas.microsoft.com/office/drawing/2014/main" id="{00000000-0008-0000-0B00-0000232C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300" name="Shape 6">
              <a:extLst>
                <a:ext uri="{FF2B5EF4-FFF2-40B4-BE49-F238E27FC236}">
                  <a16:creationId xmlns:a16="http://schemas.microsoft.com/office/drawing/2014/main" id="{00000000-0008-0000-0B00-0000242C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01" name="Shape 9155">
              <a:extLst>
                <a:ext uri="{FF2B5EF4-FFF2-40B4-BE49-F238E27FC236}">
                  <a16:creationId xmlns:a16="http://schemas.microsoft.com/office/drawing/2014/main" id="{00000000-0008-0000-0B00-0000252C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302" name="Shape 9156">
                <a:extLst>
                  <a:ext uri="{FF2B5EF4-FFF2-40B4-BE49-F238E27FC236}">
                    <a16:creationId xmlns:a16="http://schemas.microsoft.com/office/drawing/2014/main" id="{00000000-0008-0000-0B00-0000262C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03" name="Shape 9157">
                <a:extLst>
                  <a:ext uri="{FF2B5EF4-FFF2-40B4-BE49-F238E27FC236}">
                    <a16:creationId xmlns:a16="http://schemas.microsoft.com/office/drawing/2014/main" id="{00000000-0008-0000-0B00-0000272C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36</xdr:col>
      <xdr:colOff>0</xdr:colOff>
      <xdr:row>135</xdr:row>
      <xdr:rowOff>0</xdr:rowOff>
    </xdr:from>
    <xdr:ext cx="419100" cy="247650"/>
    <xdr:grpSp>
      <xdr:nvGrpSpPr>
        <xdr:cNvPr id="11304" name="Shape 2">
          <a:extLst>
            <a:ext uri="{FF2B5EF4-FFF2-40B4-BE49-F238E27FC236}">
              <a16:creationId xmlns:a16="http://schemas.microsoft.com/office/drawing/2014/main" id="{00000000-0008-0000-0B00-0000282C0000}"/>
            </a:ext>
          </a:extLst>
        </xdr:cNvPr>
        <xdr:cNvGrpSpPr/>
      </xdr:nvGrpSpPr>
      <xdr:grpSpPr>
        <a:xfrm>
          <a:off x="16468725" y="29613225"/>
          <a:ext cx="419100" cy="247650"/>
          <a:chOff x="5136450" y="3656175"/>
          <a:chExt cx="419100" cy="247650"/>
        </a:xfrm>
      </xdr:grpSpPr>
      <xdr:grpSp>
        <xdr:nvGrpSpPr>
          <xdr:cNvPr id="11305" name="Shape 9158">
            <a:extLst>
              <a:ext uri="{FF2B5EF4-FFF2-40B4-BE49-F238E27FC236}">
                <a16:creationId xmlns:a16="http://schemas.microsoft.com/office/drawing/2014/main" id="{00000000-0008-0000-0B00-0000292C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306" name="Shape 6">
              <a:extLst>
                <a:ext uri="{FF2B5EF4-FFF2-40B4-BE49-F238E27FC236}">
                  <a16:creationId xmlns:a16="http://schemas.microsoft.com/office/drawing/2014/main" id="{00000000-0008-0000-0B00-00002A2C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07" name="Shape 9159">
              <a:extLst>
                <a:ext uri="{FF2B5EF4-FFF2-40B4-BE49-F238E27FC236}">
                  <a16:creationId xmlns:a16="http://schemas.microsoft.com/office/drawing/2014/main" id="{00000000-0008-0000-0B00-00002B2C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308" name="Shape 9160">
                <a:extLst>
                  <a:ext uri="{FF2B5EF4-FFF2-40B4-BE49-F238E27FC236}">
                    <a16:creationId xmlns:a16="http://schemas.microsoft.com/office/drawing/2014/main" id="{00000000-0008-0000-0B00-00002C2C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09" name="Shape 9161">
                <a:extLst>
                  <a:ext uri="{FF2B5EF4-FFF2-40B4-BE49-F238E27FC236}">
                    <a16:creationId xmlns:a16="http://schemas.microsoft.com/office/drawing/2014/main" id="{00000000-0008-0000-0B00-00002D2C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38</xdr:col>
      <xdr:colOff>0</xdr:colOff>
      <xdr:row>133</xdr:row>
      <xdr:rowOff>28575</xdr:rowOff>
    </xdr:from>
    <xdr:ext cx="438150" cy="352425"/>
    <xdr:sp macro="" textlink="">
      <xdr:nvSpPr>
        <xdr:cNvPr id="11310" name="Shape 1997">
          <a:extLst>
            <a:ext uri="{FF2B5EF4-FFF2-40B4-BE49-F238E27FC236}">
              <a16:creationId xmlns:a16="http://schemas.microsoft.com/office/drawing/2014/main" id="{00000000-0008-0000-0B00-00002E2C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135</xdr:row>
      <xdr:rowOff>0</xdr:rowOff>
    </xdr:from>
    <xdr:ext cx="419100" cy="266700"/>
    <xdr:grpSp>
      <xdr:nvGrpSpPr>
        <xdr:cNvPr id="11311" name="Shape 2">
          <a:extLst>
            <a:ext uri="{FF2B5EF4-FFF2-40B4-BE49-F238E27FC236}">
              <a16:creationId xmlns:a16="http://schemas.microsoft.com/office/drawing/2014/main" id="{00000000-0008-0000-0B00-00002F2C0000}"/>
            </a:ext>
          </a:extLst>
        </xdr:cNvPr>
        <xdr:cNvGrpSpPr/>
      </xdr:nvGrpSpPr>
      <xdr:grpSpPr>
        <a:xfrm>
          <a:off x="17402175" y="29613225"/>
          <a:ext cx="419100" cy="266700"/>
          <a:chOff x="5136450" y="3646650"/>
          <a:chExt cx="419100" cy="266700"/>
        </a:xfrm>
      </xdr:grpSpPr>
      <xdr:grpSp>
        <xdr:nvGrpSpPr>
          <xdr:cNvPr id="11312" name="Shape 9162">
            <a:extLst>
              <a:ext uri="{FF2B5EF4-FFF2-40B4-BE49-F238E27FC236}">
                <a16:creationId xmlns:a16="http://schemas.microsoft.com/office/drawing/2014/main" id="{00000000-0008-0000-0B00-0000302C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313" name="Shape 6">
              <a:extLst>
                <a:ext uri="{FF2B5EF4-FFF2-40B4-BE49-F238E27FC236}">
                  <a16:creationId xmlns:a16="http://schemas.microsoft.com/office/drawing/2014/main" id="{00000000-0008-0000-0B00-0000312C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14" name="Shape 9163">
              <a:extLst>
                <a:ext uri="{FF2B5EF4-FFF2-40B4-BE49-F238E27FC236}">
                  <a16:creationId xmlns:a16="http://schemas.microsoft.com/office/drawing/2014/main" id="{00000000-0008-0000-0B00-0000322C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315" name="Shape 9164">
                <a:extLst>
                  <a:ext uri="{FF2B5EF4-FFF2-40B4-BE49-F238E27FC236}">
                    <a16:creationId xmlns:a16="http://schemas.microsoft.com/office/drawing/2014/main" id="{00000000-0008-0000-0B00-0000332C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16" name="Shape 9165">
                <a:extLst>
                  <a:ext uri="{FF2B5EF4-FFF2-40B4-BE49-F238E27FC236}">
                    <a16:creationId xmlns:a16="http://schemas.microsoft.com/office/drawing/2014/main" id="{00000000-0008-0000-0B00-0000342C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38</xdr:col>
      <xdr:colOff>0</xdr:colOff>
      <xdr:row>135</xdr:row>
      <xdr:rowOff>0</xdr:rowOff>
    </xdr:from>
    <xdr:ext cx="419100" cy="247650"/>
    <xdr:grpSp>
      <xdr:nvGrpSpPr>
        <xdr:cNvPr id="11317" name="Shape 2">
          <a:extLst>
            <a:ext uri="{FF2B5EF4-FFF2-40B4-BE49-F238E27FC236}">
              <a16:creationId xmlns:a16="http://schemas.microsoft.com/office/drawing/2014/main" id="{00000000-0008-0000-0B00-0000352C0000}"/>
            </a:ext>
          </a:extLst>
        </xdr:cNvPr>
        <xdr:cNvGrpSpPr/>
      </xdr:nvGrpSpPr>
      <xdr:grpSpPr>
        <a:xfrm>
          <a:off x="17402175" y="29613225"/>
          <a:ext cx="419100" cy="247650"/>
          <a:chOff x="5136450" y="3656175"/>
          <a:chExt cx="419100" cy="247650"/>
        </a:xfrm>
      </xdr:grpSpPr>
      <xdr:grpSp>
        <xdr:nvGrpSpPr>
          <xdr:cNvPr id="11318" name="Shape 9166">
            <a:extLst>
              <a:ext uri="{FF2B5EF4-FFF2-40B4-BE49-F238E27FC236}">
                <a16:creationId xmlns:a16="http://schemas.microsoft.com/office/drawing/2014/main" id="{00000000-0008-0000-0B00-0000362C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319" name="Shape 6">
              <a:extLst>
                <a:ext uri="{FF2B5EF4-FFF2-40B4-BE49-F238E27FC236}">
                  <a16:creationId xmlns:a16="http://schemas.microsoft.com/office/drawing/2014/main" id="{00000000-0008-0000-0B00-0000372C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20" name="Shape 9167">
              <a:extLst>
                <a:ext uri="{FF2B5EF4-FFF2-40B4-BE49-F238E27FC236}">
                  <a16:creationId xmlns:a16="http://schemas.microsoft.com/office/drawing/2014/main" id="{00000000-0008-0000-0B00-0000382C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321" name="Shape 9168">
                <a:extLst>
                  <a:ext uri="{FF2B5EF4-FFF2-40B4-BE49-F238E27FC236}">
                    <a16:creationId xmlns:a16="http://schemas.microsoft.com/office/drawing/2014/main" id="{00000000-0008-0000-0B00-0000392C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22" name="Shape 9169">
                <a:extLst>
                  <a:ext uri="{FF2B5EF4-FFF2-40B4-BE49-F238E27FC236}">
                    <a16:creationId xmlns:a16="http://schemas.microsoft.com/office/drawing/2014/main" id="{00000000-0008-0000-0B00-00003A2C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130</xdr:row>
      <xdr:rowOff>28575</xdr:rowOff>
    </xdr:from>
    <xdr:ext cx="381000" cy="400050"/>
    <xdr:sp macro="" textlink="">
      <xdr:nvSpPr>
        <xdr:cNvPr id="11323" name="Shape 8608">
          <a:extLst>
            <a:ext uri="{FF2B5EF4-FFF2-40B4-BE49-F238E27FC236}">
              <a16:creationId xmlns:a16="http://schemas.microsoft.com/office/drawing/2014/main" id="{00000000-0008-0000-0B00-00003B2C0000}"/>
            </a:ext>
          </a:extLst>
        </xdr:cNvPr>
        <xdr:cNvSpPr/>
      </xdr:nvSpPr>
      <xdr:spPr>
        <a:xfrm rot="-4768922" flipH="1">
          <a:off x="5174550" y="3622838"/>
          <a:ext cx="342900" cy="314325"/>
        </a:xfrm>
        <a:prstGeom prst="lightningBol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37</xdr:col>
      <xdr:colOff>0</xdr:colOff>
      <xdr:row>130</xdr:row>
      <xdr:rowOff>28575</xdr:rowOff>
    </xdr:from>
    <xdr:ext cx="381000" cy="400050"/>
    <xdr:sp macro="" textlink="">
      <xdr:nvSpPr>
        <xdr:cNvPr id="11324" name="Shape 8608">
          <a:extLst>
            <a:ext uri="{FF2B5EF4-FFF2-40B4-BE49-F238E27FC236}">
              <a16:creationId xmlns:a16="http://schemas.microsoft.com/office/drawing/2014/main" id="{00000000-0008-0000-0B00-00003C2C0000}"/>
            </a:ext>
          </a:extLst>
        </xdr:cNvPr>
        <xdr:cNvSpPr/>
      </xdr:nvSpPr>
      <xdr:spPr>
        <a:xfrm rot="-4768922" flipH="1">
          <a:off x="5174550" y="3622838"/>
          <a:ext cx="342900" cy="314325"/>
        </a:xfrm>
        <a:prstGeom prst="lightningBol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43</xdr:col>
      <xdr:colOff>-19050</xdr:colOff>
      <xdr:row>17</xdr:row>
      <xdr:rowOff>-19050</xdr:rowOff>
    </xdr:from>
    <xdr:ext cx="390525" cy="200025"/>
    <xdr:grpSp>
      <xdr:nvGrpSpPr>
        <xdr:cNvPr id="11325" name="Shape 2">
          <a:extLst>
            <a:ext uri="{FF2B5EF4-FFF2-40B4-BE49-F238E27FC236}">
              <a16:creationId xmlns:a16="http://schemas.microsoft.com/office/drawing/2014/main" id="{00000000-0008-0000-0B00-00003D2C0000}"/>
            </a:ext>
          </a:extLst>
        </xdr:cNvPr>
        <xdr:cNvGrpSpPr/>
      </xdr:nvGrpSpPr>
      <xdr:grpSpPr>
        <a:xfrm>
          <a:off x="19669125" y="3724275"/>
          <a:ext cx="390525" cy="200025"/>
          <a:chOff x="5150738" y="3679988"/>
          <a:chExt cx="390525" cy="200025"/>
        </a:xfrm>
      </xdr:grpSpPr>
      <xdr:grpSp>
        <xdr:nvGrpSpPr>
          <xdr:cNvPr id="11326" name="Shape 9170">
            <a:extLst>
              <a:ext uri="{FF2B5EF4-FFF2-40B4-BE49-F238E27FC236}">
                <a16:creationId xmlns:a16="http://schemas.microsoft.com/office/drawing/2014/main" id="{00000000-0008-0000-0B00-00003E2C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27" name="Shape 6">
              <a:extLst>
                <a:ext uri="{FF2B5EF4-FFF2-40B4-BE49-F238E27FC236}">
                  <a16:creationId xmlns:a16="http://schemas.microsoft.com/office/drawing/2014/main" id="{00000000-0008-0000-0B00-00003F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28" name="Shape 9171">
              <a:extLst>
                <a:ext uri="{FF2B5EF4-FFF2-40B4-BE49-F238E27FC236}">
                  <a16:creationId xmlns:a16="http://schemas.microsoft.com/office/drawing/2014/main" id="{00000000-0008-0000-0B00-0000402C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29" name="Shape 9172">
                <a:extLst>
                  <a:ext uri="{FF2B5EF4-FFF2-40B4-BE49-F238E27FC236}">
                    <a16:creationId xmlns:a16="http://schemas.microsoft.com/office/drawing/2014/main" id="{00000000-0008-0000-0B00-000041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30" name="Shape 9173">
                <a:extLst>
                  <a:ext uri="{FF2B5EF4-FFF2-40B4-BE49-F238E27FC236}">
                    <a16:creationId xmlns:a16="http://schemas.microsoft.com/office/drawing/2014/main" id="{00000000-0008-0000-0B00-000042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-19050</xdr:colOff>
      <xdr:row>17</xdr:row>
      <xdr:rowOff>-19050</xdr:rowOff>
    </xdr:from>
    <xdr:ext cx="390525" cy="200025"/>
    <xdr:grpSp>
      <xdr:nvGrpSpPr>
        <xdr:cNvPr id="11331" name="Shape 2">
          <a:extLst>
            <a:ext uri="{FF2B5EF4-FFF2-40B4-BE49-F238E27FC236}">
              <a16:creationId xmlns:a16="http://schemas.microsoft.com/office/drawing/2014/main" id="{00000000-0008-0000-0B00-0000432C0000}"/>
            </a:ext>
          </a:extLst>
        </xdr:cNvPr>
        <xdr:cNvGrpSpPr/>
      </xdr:nvGrpSpPr>
      <xdr:grpSpPr>
        <a:xfrm>
          <a:off x="18735675" y="3724275"/>
          <a:ext cx="390525" cy="200025"/>
          <a:chOff x="5150738" y="3679988"/>
          <a:chExt cx="390525" cy="200025"/>
        </a:xfrm>
      </xdr:grpSpPr>
      <xdr:grpSp>
        <xdr:nvGrpSpPr>
          <xdr:cNvPr id="11332" name="Shape 9174">
            <a:extLst>
              <a:ext uri="{FF2B5EF4-FFF2-40B4-BE49-F238E27FC236}">
                <a16:creationId xmlns:a16="http://schemas.microsoft.com/office/drawing/2014/main" id="{00000000-0008-0000-0B00-0000442C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33" name="Shape 6">
              <a:extLst>
                <a:ext uri="{FF2B5EF4-FFF2-40B4-BE49-F238E27FC236}">
                  <a16:creationId xmlns:a16="http://schemas.microsoft.com/office/drawing/2014/main" id="{00000000-0008-0000-0B00-000045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34" name="Shape 9175">
              <a:extLst>
                <a:ext uri="{FF2B5EF4-FFF2-40B4-BE49-F238E27FC236}">
                  <a16:creationId xmlns:a16="http://schemas.microsoft.com/office/drawing/2014/main" id="{00000000-0008-0000-0B00-0000462C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35" name="Shape 9176">
                <a:extLst>
                  <a:ext uri="{FF2B5EF4-FFF2-40B4-BE49-F238E27FC236}">
                    <a16:creationId xmlns:a16="http://schemas.microsoft.com/office/drawing/2014/main" id="{00000000-0008-0000-0B00-000047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36" name="Shape 9177">
                <a:extLst>
                  <a:ext uri="{FF2B5EF4-FFF2-40B4-BE49-F238E27FC236}">
                    <a16:creationId xmlns:a16="http://schemas.microsoft.com/office/drawing/2014/main" id="{00000000-0008-0000-0B00-000048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37</xdr:col>
      <xdr:colOff>-19050</xdr:colOff>
      <xdr:row>17</xdr:row>
      <xdr:rowOff>-19050</xdr:rowOff>
    </xdr:from>
    <xdr:ext cx="390525" cy="200025"/>
    <xdr:grpSp>
      <xdr:nvGrpSpPr>
        <xdr:cNvPr id="11337" name="Shape 2">
          <a:extLst>
            <a:ext uri="{FF2B5EF4-FFF2-40B4-BE49-F238E27FC236}">
              <a16:creationId xmlns:a16="http://schemas.microsoft.com/office/drawing/2014/main" id="{00000000-0008-0000-0B00-0000492C0000}"/>
            </a:ext>
          </a:extLst>
        </xdr:cNvPr>
        <xdr:cNvGrpSpPr/>
      </xdr:nvGrpSpPr>
      <xdr:grpSpPr>
        <a:xfrm>
          <a:off x="16868775" y="3724275"/>
          <a:ext cx="390525" cy="200025"/>
          <a:chOff x="5150738" y="3679988"/>
          <a:chExt cx="390525" cy="200025"/>
        </a:xfrm>
      </xdr:grpSpPr>
      <xdr:grpSp>
        <xdr:nvGrpSpPr>
          <xdr:cNvPr id="11338" name="Shape 9178">
            <a:extLst>
              <a:ext uri="{FF2B5EF4-FFF2-40B4-BE49-F238E27FC236}">
                <a16:creationId xmlns:a16="http://schemas.microsoft.com/office/drawing/2014/main" id="{00000000-0008-0000-0B00-00004A2C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39" name="Shape 6">
              <a:extLst>
                <a:ext uri="{FF2B5EF4-FFF2-40B4-BE49-F238E27FC236}">
                  <a16:creationId xmlns:a16="http://schemas.microsoft.com/office/drawing/2014/main" id="{00000000-0008-0000-0B00-00004B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40" name="Shape 9179">
              <a:extLst>
                <a:ext uri="{FF2B5EF4-FFF2-40B4-BE49-F238E27FC236}">
                  <a16:creationId xmlns:a16="http://schemas.microsoft.com/office/drawing/2014/main" id="{00000000-0008-0000-0B00-00004C2C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41" name="Shape 9180">
                <a:extLst>
                  <a:ext uri="{FF2B5EF4-FFF2-40B4-BE49-F238E27FC236}">
                    <a16:creationId xmlns:a16="http://schemas.microsoft.com/office/drawing/2014/main" id="{00000000-0008-0000-0B00-00004D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42" name="Shape 9181">
                <a:extLst>
                  <a:ext uri="{FF2B5EF4-FFF2-40B4-BE49-F238E27FC236}">
                    <a16:creationId xmlns:a16="http://schemas.microsoft.com/office/drawing/2014/main" id="{00000000-0008-0000-0B00-00004E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-19050</xdr:colOff>
      <xdr:row>17</xdr:row>
      <xdr:rowOff>-19050</xdr:rowOff>
    </xdr:from>
    <xdr:ext cx="390525" cy="200025"/>
    <xdr:grpSp>
      <xdr:nvGrpSpPr>
        <xdr:cNvPr id="11343" name="Shape 2">
          <a:extLst>
            <a:ext uri="{FF2B5EF4-FFF2-40B4-BE49-F238E27FC236}">
              <a16:creationId xmlns:a16="http://schemas.microsoft.com/office/drawing/2014/main" id="{00000000-0008-0000-0B00-00004F2C0000}"/>
            </a:ext>
          </a:extLst>
        </xdr:cNvPr>
        <xdr:cNvGrpSpPr/>
      </xdr:nvGrpSpPr>
      <xdr:grpSpPr>
        <a:xfrm>
          <a:off x="15935325" y="3724275"/>
          <a:ext cx="390525" cy="200025"/>
          <a:chOff x="5150738" y="3679988"/>
          <a:chExt cx="390525" cy="200025"/>
        </a:xfrm>
      </xdr:grpSpPr>
      <xdr:grpSp>
        <xdr:nvGrpSpPr>
          <xdr:cNvPr id="11344" name="Shape 9182">
            <a:extLst>
              <a:ext uri="{FF2B5EF4-FFF2-40B4-BE49-F238E27FC236}">
                <a16:creationId xmlns:a16="http://schemas.microsoft.com/office/drawing/2014/main" id="{00000000-0008-0000-0B00-0000502C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45" name="Shape 6">
              <a:extLst>
                <a:ext uri="{FF2B5EF4-FFF2-40B4-BE49-F238E27FC236}">
                  <a16:creationId xmlns:a16="http://schemas.microsoft.com/office/drawing/2014/main" id="{00000000-0008-0000-0B00-000051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46" name="Shape 9183">
              <a:extLst>
                <a:ext uri="{FF2B5EF4-FFF2-40B4-BE49-F238E27FC236}">
                  <a16:creationId xmlns:a16="http://schemas.microsoft.com/office/drawing/2014/main" id="{00000000-0008-0000-0B00-0000522C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47" name="Shape 9184">
                <a:extLst>
                  <a:ext uri="{FF2B5EF4-FFF2-40B4-BE49-F238E27FC236}">
                    <a16:creationId xmlns:a16="http://schemas.microsoft.com/office/drawing/2014/main" id="{00000000-0008-0000-0B00-000053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48" name="Shape 9185">
                <a:extLst>
                  <a:ext uri="{FF2B5EF4-FFF2-40B4-BE49-F238E27FC236}">
                    <a16:creationId xmlns:a16="http://schemas.microsoft.com/office/drawing/2014/main" id="{00000000-0008-0000-0B00-000054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27</xdr:col>
      <xdr:colOff>466725</xdr:colOff>
      <xdr:row>105</xdr:row>
      <xdr:rowOff>152400</xdr:rowOff>
    </xdr:from>
    <xdr:ext cx="581025" cy="1609725"/>
    <xdr:sp macro="" textlink="">
      <xdr:nvSpPr>
        <xdr:cNvPr id="11349" name="Shape 9186">
          <a:extLst>
            <a:ext uri="{FF2B5EF4-FFF2-40B4-BE49-F238E27FC236}">
              <a16:creationId xmlns:a16="http://schemas.microsoft.com/office/drawing/2014/main" id="{00000000-0008-0000-0B00-0000552C0000}"/>
            </a:ext>
          </a:extLst>
        </xdr:cNvPr>
        <xdr:cNvSpPr/>
      </xdr:nvSpPr>
      <xdr:spPr>
        <a:xfrm>
          <a:off x="5068188" y="2984663"/>
          <a:ext cx="555625" cy="15906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00B0F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45</xdr:col>
      <xdr:colOff>0</xdr:colOff>
      <xdr:row>25</xdr:row>
      <xdr:rowOff>0</xdr:rowOff>
    </xdr:from>
    <xdr:ext cx="390525" cy="200025"/>
    <xdr:grpSp>
      <xdr:nvGrpSpPr>
        <xdr:cNvPr id="11350" name="Shape 2">
          <a:extLst>
            <a:ext uri="{FF2B5EF4-FFF2-40B4-BE49-F238E27FC236}">
              <a16:creationId xmlns:a16="http://schemas.microsoft.com/office/drawing/2014/main" id="{00000000-0008-0000-0B00-0000562C0000}"/>
            </a:ext>
          </a:extLst>
        </xdr:cNvPr>
        <xdr:cNvGrpSpPr/>
      </xdr:nvGrpSpPr>
      <xdr:grpSpPr>
        <a:xfrm>
          <a:off x="20621625" y="5495925"/>
          <a:ext cx="390525" cy="200025"/>
          <a:chOff x="5150738" y="3679988"/>
          <a:chExt cx="390525" cy="200025"/>
        </a:xfrm>
      </xdr:grpSpPr>
      <xdr:grpSp>
        <xdr:nvGrpSpPr>
          <xdr:cNvPr id="11351" name="Shape 9187">
            <a:extLst>
              <a:ext uri="{FF2B5EF4-FFF2-40B4-BE49-F238E27FC236}">
                <a16:creationId xmlns:a16="http://schemas.microsoft.com/office/drawing/2014/main" id="{00000000-0008-0000-0B00-0000572C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52" name="Shape 6">
              <a:extLst>
                <a:ext uri="{FF2B5EF4-FFF2-40B4-BE49-F238E27FC236}">
                  <a16:creationId xmlns:a16="http://schemas.microsoft.com/office/drawing/2014/main" id="{00000000-0008-0000-0B00-000058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53" name="Shape 9188">
              <a:extLst>
                <a:ext uri="{FF2B5EF4-FFF2-40B4-BE49-F238E27FC236}">
                  <a16:creationId xmlns:a16="http://schemas.microsoft.com/office/drawing/2014/main" id="{00000000-0008-0000-0B00-0000592C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54" name="Shape 9189">
                <a:extLst>
                  <a:ext uri="{FF2B5EF4-FFF2-40B4-BE49-F238E27FC236}">
                    <a16:creationId xmlns:a16="http://schemas.microsoft.com/office/drawing/2014/main" id="{00000000-0008-0000-0B00-00005A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55" name="Shape 9190">
                <a:extLst>
                  <a:ext uri="{FF2B5EF4-FFF2-40B4-BE49-F238E27FC236}">
                    <a16:creationId xmlns:a16="http://schemas.microsoft.com/office/drawing/2014/main" id="{00000000-0008-0000-0B00-00005B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25</xdr:row>
      <xdr:rowOff>0</xdr:rowOff>
    </xdr:from>
    <xdr:ext cx="390525" cy="200025"/>
    <xdr:grpSp>
      <xdr:nvGrpSpPr>
        <xdr:cNvPr id="11356" name="Shape 2">
          <a:extLst>
            <a:ext uri="{FF2B5EF4-FFF2-40B4-BE49-F238E27FC236}">
              <a16:creationId xmlns:a16="http://schemas.microsoft.com/office/drawing/2014/main" id="{00000000-0008-0000-0B00-00005C2C0000}"/>
            </a:ext>
          </a:extLst>
        </xdr:cNvPr>
        <xdr:cNvGrpSpPr/>
      </xdr:nvGrpSpPr>
      <xdr:grpSpPr>
        <a:xfrm>
          <a:off x="17821275" y="5495925"/>
          <a:ext cx="390525" cy="200025"/>
          <a:chOff x="5150738" y="3679988"/>
          <a:chExt cx="390525" cy="200025"/>
        </a:xfrm>
      </xdr:grpSpPr>
      <xdr:grpSp>
        <xdr:nvGrpSpPr>
          <xdr:cNvPr id="11357" name="Shape 9191">
            <a:extLst>
              <a:ext uri="{FF2B5EF4-FFF2-40B4-BE49-F238E27FC236}">
                <a16:creationId xmlns:a16="http://schemas.microsoft.com/office/drawing/2014/main" id="{00000000-0008-0000-0B00-00005D2C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58" name="Shape 6">
              <a:extLst>
                <a:ext uri="{FF2B5EF4-FFF2-40B4-BE49-F238E27FC236}">
                  <a16:creationId xmlns:a16="http://schemas.microsoft.com/office/drawing/2014/main" id="{00000000-0008-0000-0B00-00005E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59" name="Shape 9192">
              <a:extLst>
                <a:ext uri="{FF2B5EF4-FFF2-40B4-BE49-F238E27FC236}">
                  <a16:creationId xmlns:a16="http://schemas.microsoft.com/office/drawing/2014/main" id="{00000000-0008-0000-0B00-00005F2C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60" name="Shape 9193">
                <a:extLst>
                  <a:ext uri="{FF2B5EF4-FFF2-40B4-BE49-F238E27FC236}">
                    <a16:creationId xmlns:a16="http://schemas.microsoft.com/office/drawing/2014/main" id="{00000000-0008-0000-0B00-000060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61" name="Shape 9194">
                <a:extLst>
                  <a:ext uri="{FF2B5EF4-FFF2-40B4-BE49-F238E27FC236}">
                    <a16:creationId xmlns:a16="http://schemas.microsoft.com/office/drawing/2014/main" id="{00000000-0008-0000-0B00-000061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37</xdr:col>
      <xdr:colOff>0</xdr:colOff>
      <xdr:row>25</xdr:row>
      <xdr:rowOff>0</xdr:rowOff>
    </xdr:from>
    <xdr:ext cx="390525" cy="200025"/>
    <xdr:grpSp>
      <xdr:nvGrpSpPr>
        <xdr:cNvPr id="11362" name="Shape 2">
          <a:extLst>
            <a:ext uri="{FF2B5EF4-FFF2-40B4-BE49-F238E27FC236}">
              <a16:creationId xmlns:a16="http://schemas.microsoft.com/office/drawing/2014/main" id="{00000000-0008-0000-0B00-0000622C0000}"/>
            </a:ext>
          </a:extLst>
        </xdr:cNvPr>
        <xdr:cNvGrpSpPr/>
      </xdr:nvGrpSpPr>
      <xdr:grpSpPr>
        <a:xfrm>
          <a:off x="16887825" y="5495925"/>
          <a:ext cx="390525" cy="200025"/>
          <a:chOff x="5150738" y="3679988"/>
          <a:chExt cx="390525" cy="200025"/>
        </a:xfrm>
      </xdr:grpSpPr>
      <xdr:grpSp>
        <xdr:nvGrpSpPr>
          <xdr:cNvPr id="11363" name="Shape 9195">
            <a:extLst>
              <a:ext uri="{FF2B5EF4-FFF2-40B4-BE49-F238E27FC236}">
                <a16:creationId xmlns:a16="http://schemas.microsoft.com/office/drawing/2014/main" id="{00000000-0008-0000-0B00-0000632C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64" name="Shape 6">
              <a:extLst>
                <a:ext uri="{FF2B5EF4-FFF2-40B4-BE49-F238E27FC236}">
                  <a16:creationId xmlns:a16="http://schemas.microsoft.com/office/drawing/2014/main" id="{00000000-0008-0000-0B00-000064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65" name="Shape 9196">
              <a:extLst>
                <a:ext uri="{FF2B5EF4-FFF2-40B4-BE49-F238E27FC236}">
                  <a16:creationId xmlns:a16="http://schemas.microsoft.com/office/drawing/2014/main" id="{00000000-0008-0000-0B00-0000652C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66" name="Shape 9197">
                <a:extLst>
                  <a:ext uri="{FF2B5EF4-FFF2-40B4-BE49-F238E27FC236}">
                    <a16:creationId xmlns:a16="http://schemas.microsoft.com/office/drawing/2014/main" id="{00000000-0008-0000-0B00-000066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67" name="Shape 9198">
                <a:extLst>
                  <a:ext uri="{FF2B5EF4-FFF2-40B4-BE49-F238E27FC236}">
                    <a16:creationId xmlns:a16="http://schemas.microsoft.com/office/drawing/2014/main" id="{00000000-0008-0000-0B00-000067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25</xdr:row>
      <xdr:rowOff>0</xdr:rowOff>
    </xdr:from>
    <xdr:ext cx="390525" cy="200025"/>
    <xdr:grpSp>
      <xdr:nvGrpSpPr>
        <xdr:cNvPr id="11368" name="Shape 2">
          <a:extLst>
            <a:ext uri="{FF2B5EF4-FFF2-40B4-BE49-F238E27FC236}">
              <a16:creationId xmlns:a16="http://schemas.microsoft.com/office/drawing/2014/main" id="{00000000-0008-0000-0B00-0000682C0000}"/>
            </a:ext>
          </a:extLst>
        </xdr:cNvPr>
        <xdr:cNvGrpSpPr/>
      </xdr:nvGrpSpPr>
      <xdr:grpSpPr>
        <a:xfrm>
          <a:off x="15954375" y="5495925"/>
          <a:ext cx="390525" cy="200025"/>
          <a:chOff x="5150738" y="3679988"/>
          <a:chExt cx="390525" cy="200025"/>
        </a:xfrm>
      </xdr:grpSpPr>
      <xdr:grpSp>
        <xdr:nvGrpSpPr>
          <xdr:cNvPr id="11369" name="Shape 9199">
            <a:extLst>
              <a:ext uri="{FF2B5EF4-FFF2-40B4-BE49-F238E27FC236}">
                <a16:creationId xmlns:a16="http://schemas.microsoft.com/office/drawing/2014/main" id="{00000000-0008-0000-0B00-0000692C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70" name="Shape 6">
              <a:extLst>
                <a:ext uri="{FF2B5EF4-FFF2-40B4-BE49-F238E27FC236}">
                  <a16:creationId xmlns:a16="http://schemas.microsoft.com/office/drawing/2014/main" id="{00000000-0008-0000-0B00-00006A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71" name="Shape 9200">
              <a:extLst>
                <a:ext uri="{FF2B5EF4-FFF2-40B4-BE49-F238E27FC236}">
                  <a16:creationId xmlns:a16="http://schemas.microsoft.com/office/drawing/2014/main" id="{00000000-0008-0000-0B00-00006B2C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72" name="Shape 9201">
                <a:extLst>
                  <a:ext uri="{FF2B5EF4-FFF2-40B4-BE49-F238E27FC236}">
                    <a16:creationId xmlns:a16="http://schemas.microsoft.com/office/drawing/2014/main" id="{00000000-0008-0000-0B00-00006C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73" name="Shape 9202">
                <a:extLst>
                  <a:ext uri="{FF2B5EF4-FFF2-40B4-BE49-F238E27FC236}">
                    <a16:creationId xmlns:a16="http://schemas.microsoft.com/office/drawing/2014/main" id="{00000000-0008-0000-0B00-00006D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33</xdr:col>
      <xdr:colOff>0</xdr:colOff>
      <xdr:row>25</xdr:row>
      <xdr:rowOff>0</xdr:rowOff>
    </xdr:from>
    <xdr:ext cx="390525" cy="200025"/>
    <xdr:grpSp>
      <xdr:nvGrpSpPr>
        <xdr:cNvPr id="11374" name="Shape 2">
          <a:extLst>
            <a:ext uri="{FF2B5EF4-FFF2-40B4-BE49-F238E27FC236}">
              <a16:creationId xmlns:a16="http://schemas.microsoft.com/office/drawing/2014/main" id="{00000000-0008-0000-0B00-00006E2C0000}"/>
            </a:ext>
          </a:extLst>
        </xdr:cNvPr>
        <xdr:cNvGrpSpPr/>
      </xdr:nvGrpSpPr>
      <xdr:grpSpPr>
        <a:xfrm>
          <a:off x="15020925" y="5495925"/>
          <a:ext cx="390525" cy="200025"/>
          <a:chOff x="5150738" y="3679988"/>
          <a:chExt cx="390525" cy="200025"/>
        </a:xfrm>
      </xdr:grpSpPr>
      <xdr:grpSp>
        <xdr:nvGrpSpPr>
          <xdr:cNvPr id="11375" name="Shape 9203">
            <a:extLst>
              <a:ext uri="{FF2B5EF4-FFF2-40B4-BE49-F238E27FC236}">
                <a16:creationId xmlns:a16="http://schemas.microsoft.com/office/drawing/2014/main" id="{00000000-0008-0000-0B00-00006F2C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76" name="Shape 6">
              <a:extLst>
                <a:ext uri="{FF2B5EF4-FFF2-40B4-BE49-F238E27FC236}">
                  <a16:creationId xmlns:a16="http://schemas.microsoft.com/office/drawing/2014/main" id="{00000000-0008-0000-0B00-000070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77" name="Shape 9204">
              <a:extLst>
                <a:ext uri="{FF2B5EF4-FFF2-40B4-BE49-F238E27FC236}">
                  <a16:creationId xmlns:a16="http://schemas.microsoft.com/office/drawing/2014/main" id="{00000000-0008-0000-0B00-0000712C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78" name="Shape 9205">
                <a:extLst>
                  <a:ext uri="{FF2B5EF4-FFF2-40B4-BE49-F238E27FC236}">
                    <a16:creationId xmlns:a16="http://schemas.microsoft.com/office/drawing/2014/main" id="{00000000-0008-0000-0B00-000072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79" name="Shape 9206">
                <a:extLst>
                  <a:ext uri="{FF2B5EF4-FFF2-40B4-BE49-F238E27FC236}">
                    <a16:creationId xmlns:a16="http://schemas.microsoft.com/office/drawing/2014/main" id="{00000000-0008-0000-0B00-000073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0</xdr:colOff>
      <xdr:row>25</xdr:row>
      <xdr:rowOff>0</xdr:rowOff>
    </xdr:from>
    <xdr:ext cx="390525" cy="200025"/>
    <xdr:grpSp>
      <xdr:nvGrpSpPr>
        <xdr:cNvPr id="11380" name="Shape 2">
          <a:extLst>
            <a:ext uri="{FF2B5EF4-FFF2-40B4-BE49-F238E27FC236}">
              <a16:creationId xmlns:a16="http://schemas.microsoft.com/office/drawing/2014/main" id="{00000000-0008-0000-0B00-0000742C0000}"/>
            </a:ext>
          </a:extLst>
        </xdr:cNvPr>
        <xdr:cNvGrpSpPr/>
      </xdr:nvGrpSpPr>
      <xdr:grpSpPr>
        <a:xfrm>
          <a:off x="14087475" y="5495925"/>
          <a:ext cx="390525" cy="200025"/>
          <a:chOff x="5150738" y="3679988"/>
          <a:chExt cx="390525" cy="200025"/>
        </a:xfrm>
      </xdr:grpSpPr>
      <xdr:grpSp>
        <xdr:nvGrpSpPr>
          <xdr:cNvPr id="11381" name="Shape 9207">
            <a:extLst>
              <a:ext uri="{FF2B5EF4-FFF2-40B4-BE49-F238E27FC236}">
                <a16:creationId xmlns:a16="http://schemas.microsoft.com/office/drawing/2014/main" id="{00000000-0008-0000-0B00-0000752C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82" name="Shape 6">
              <a:extLst>
                <a:ext uri="{FF2B5EF4-FFF2-40B4-BE49-F238E27FC236}">
                  <a16:creationId xmlns:a16="http://schemas.microsoft.com/office/drawing/2014/main" id="{00000000-0008-0000-0B00-000076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83" name="Shape 9208">
              <a:extLst>
                <a:ext uri="{FF2B5EF4-FFF2-40B4-BE49-F238E27FC236}">
                  <a16:creationId xmlns:a16="http://schemas.microsoft.com/office/drawing/2014/main" id="{00000000-0008-0000-0B00-0000772C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84" name="Shape 9209">
                <a:extLst>
                  <a:ext uri="{FF2B5EF4-FFF2-40B4-BE49-F238E27FC236}">
                    <a16:creationId xmlns:a16="http://schemas.microsoft.com/office/drawing/2014/main" id="{00000000-0008-0000-0B00-000078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85" name="Shape 9210">
                <a:extLst>
                  <a:ext uri="{FF2B5EF4-FFF2-40B4-BE49-F238E27FC236}">
                    <a16:creationId xmlns:a16="http://schemas.microsoft.com/office/drawing/2014/main" id="{00000000-0008-0000-0B00-000079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25</xdr:row>
      <xdr:rowOff>0</xdr:rowOff>
    </xdr:from>
    <xdr:ext cx="390525" cy="200025"/>
    <xdr:grpSp>
      <xdr:nvGrpSpPr>
        <xdr:cNvPr id="11386" name="Shape 2">
          <a:extLst>
            <a:ext uri="{FF2B5EF4-FFF2-40B4-BE49-F238E27FC236}">
              <a16:creationId xmlns:a16="http://schemas.microsoft.com/office/drawing/2014/main" id="{00000000-0008-0000-0B00-00007A2C0000}"/>
            </a:ext>
          </a:extLst>
        </xdr:cNvPr>
        <xdr:cNvGrpSpPr/>
      </xdr:nvGrpSpPr>
      <xdr:grpSpPr>
        <a:xfrm>
          <a:off x="13154025" y="5495925"/>
          <a:ext cx="390525" cy="200025"/>
          <a:chOff x="5150738" y="3679988"/>
          <a:chExt cx="390525" cy="200025"/>
        </a:xfrm>
      </xdr:grpSpPr>
      <xdr:grpSp>
        <xdr:nvGrpSpPr>
          <xdr:cNvPr id="11387" name="Shape 9211">
            <a:extLst>
              <a:ext uri="{FF2B5EF4-FFF2-40B4-BE49-F238E27FC236}">
                <a16:creationId xmlns:a16="http://schemas.microsoft.com/office/drawing/2014/main" id="{00000000-0008-0000-0B00-00007B2C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88" name="Shape 6">
              <a:extLst>
                <a:ext uri="{FF2B5EF4-FFF2-40B4-BE49-F238E27FC236}">
                  <a16:creationId xmlns:a16="http://schemas.microsoft.com/office/drawing/2014/main" id="{00000000-0008-0000-0B00-00007C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89" name="Shape 9212">
              <a:extLst>
                <a:ext uri="{FF2B5EF4-FFF2-40B4-BE49-F238E27FC236}">
                  <a16:creationId xmlns:a16="http://schemas.microsoft.com/office/drawing/2014/main" id="{00000000-0008-0000-0B00-00007D2C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90" name="Shape 9213">
                <a:extLst>
                  <a:ext uri="{FF2B5EF4-FFF2-40B4-BE49-F238E27FC236}">
                    <a16:creationId xmlns:a16="http://schemas.microsoft.com/office/drawing/2014/main" id="{00000000-0008-0000-0B00-00007E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91" name="Shape 9214">
                <a:extLst>
                  <a:ext uri="{FF2B5EF4-FFF2-40B4-BE49-F238E27FC236}">
                    <a16:creationId xmlns:a16="http://schemas.microsoft.com/office/drawing/2014/main" id="{00000000-0008-0000-0B00-00007F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27</xdr:col>
      <xdr:colOff>0</xdr:colOff>
      <xdr:row>25</xdr:row>
      <xdr:rowOff>0</xdr:rowOff>
    </xdr:from>
    <xdr:ext cx="390525" cy="200025"/>
    <xdr:grpSp>
      <xdr:nvGrpSpPr>
        <xdr:cNvPr id="11392" name="Shape 2">
          <a:extLst>
            <a:ext uri="{FF2B5EF4-FFF2-40B4-BE49-F238E27FC236}">
              <a16:creationId xmlns:a16="http://schemas.microsoft.com/office/drawing/2014/main" id="{00000000-0008-0000-0B00-0000802C0000}"/>
            </a:ext>
          </a:extLst>
        </xdr:cNvPr>
        <xdr:cNvGrpSpPr/>
      </xdr:nvGrpSpPr>
      <xdr:grpSpPr>
        <a:xfrm>
          <a:off x="12220575" y="5495925"/>
          <a:ext cx="390525" cy="200025"/>
          <a:chOff x="5150738" y="3679988"/>
          <a:chExt cx="390525" cy="200025"/>
        </a:xfrm>
      </xdr:grpSpPr>
      <xdr:grpSp>
        <xdr:nvGrpSpPr>
          <xdr:cNvPr id="11393" name="Shape 9215">
            <a:extLst>
              <a:ext uri="{FF2B5EF4-FFF2-40B4-BE49-F238E27FC236}">
                <a16:creationId xmlns:a16="http://schemas.microsoft.com/office/drawing/2014/main" id="{00000000-0008-0000-0B00-0000812C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94" name="Shape 6">
              <a:extLst>
                <a:ext uri="{FF2B5EF4-FFF2-40B4-BE49-F238E27FC236}">
                  <a16:creationId xmlns:a16="http://schemas.microsoft.com/office/drawing/2014/main" id="{00000000-0008-0000-0B00-000082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95" name="Shape 9216">
              <a:extLst>
                <a:ext uri="{FF2B5EF4-FFF2-40B4-BE49-F238E27FC236}">
                  <a16:creationId xmlns:a16="http://schemas.microsoft.com/office/drawing/2014/main" id="{00000000-0008-0000-0B00-0000832C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96" name="Shape 9217">
                <a:extLst>
                  <a:ext uri="{FF2B5EF4-FFF2-40B4-BE49-F238E27FC236}">
                    <a16:creationId xmlns:a16="http://schemas.microsoft.com/office/drawing/2014/main" id="{00000000-0008-0000-0B00-000084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97" name="Shape 9218">
                <a:extLst>
                  <a:ext uri="{FF2B5EF4-FFF2-40B4-BE49-F238E27FC236}">
                    <a16:creationId xmlns:a16="http://schemas.microsoft.com/office/drawing/2014/main" id="{00000000-0008-0000-0B00-000085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25</xdr:row>
      <xdr:rowOff>0</xdr:rowOff>
    </xdr:from>
    <xdr:ext cx="390525" cy="200025"/>
    <xdr:grpSp>
      <xdr:nvGrpSpPr>
        <xdr:cNvPr id="11398" name="Shape 2">
          <a:extLst>
            <a:ext uri="{FF2B5EF4-FFF2-40B4-BE49-F238E27FC236}">
              <a16:creationId xmlns:a16="http://schemas.microsoft.com/office/drawing/2014/main" id="{00000000-0008-0000-0B00-0000862C0000}"/>
            </a:ext>
          </a:extLst>
        </xdr:cNvPr>
        <xdr:cNvGrpSpPr/>
      </xdr:nvGrpSpPr>
      <xdr:grpSpPr>
        <a:xfrm>
          <a:off x="11287125" y="5495925"/>
          <a:ext cx="390525" cy="200025"/>
          <a:chOff x="5150738" y="3679988"/>
          <a:chExt cx="390525" cy="200025"/>
        </a:xfrm>
      </xdr:grpSpPr>
      <xdr:grpSp>
        <xdr:nvGrpSpPr>
          <xdr:cNvPr id="11399" name="Shape 9219">
            <a:extLst>
              <a:ext uri="{FF2B5EF4-FFF2-40B4-BE49-F238E27FC236}">
                <a16:creationId xmlns:a16="http://schemas.microsoft.com/office/drawing/2014/main" id="{00000000-0008-0000-0B00-0000872C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00" name="Shape 6">
              <a:extLst>
                <a:ext uri="{FF2B5EF4-FFF2-40B4-BE49-F238E27FC236}">
                  <a16:creationId xmlns:a16="http://schemas.microsoft.com/office/drawing/2014/main" id="{00000000-0008-0000-0B00-000088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01" name="Shape 9220">
              <a:extLst>
                <a:ext uri="{FF2B5EF4-FFF2-40B4-BE49-F238E27FC236}">
                  <a16:creationId xmlns:a16="http://schemas.microsoft.com/office/drawing/2014/main" id="{00000000-0008-0000-0B00-0000892C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02" name="Shape 9221">
                <a:extLst>
                  <a:ext uri="{FF2B5EF4-FFF2-40B4-BE49-F238E27FC236}">
                    <a16:creationId xmlns:a16="http://schemas.microsoft.com/office/drawing/2014/main" id="{00000000-0008-0000-0B00-00008A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03" name="Shape 9222">
                <a:extLst>
                  <a:ext uri="{FF2B5EF4-FFF2-40B4-BE49-F238E27FC236}">
                    <a16:creationId xmlns:a16="http://schemas.microsoft.com/office/drawing/2014/main" id="{00000000-0008-0000-0B00-00008B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45</xdr:col>
      <xdr:colOff>0</xdr:colOff>
      <xdr:row>33</xdr:row>
      <xdr:rowOff>0</xdr:rowOff>
    </xdr:from>
    <xdr:ext cx="390525" cy="200025"/>
    <xdr:grpSp>
      <xdr:nvGrpSpPr>
        <xdr:cNvPr id="11404" name="Shape 2">
          <a:extLst>
            <a:ext uri="{FF2B5EF4-FFF2-40B4-BE49-F238E27FC236}">
              <a16:creationId xmlns:a16="http://schemas.microsoft.com/office/drawing/2014/main" id="{00000000-0008-0000-0B00-00008C2C0000}"/>
            </a:ext>
          </a:extLst>
        </xdr:cNvPr>
        <xdr:cNvGrpSpPr/>
      </xdr:nvGrpSpPr>
      <xdr:grpSpPr>
        <a:xfrm>
          <a:off x="20621625" y="7248525"/>
          <a:ext cx="390525" cy="200025"/>
          <a:chOff x="5150738" y="3679988"/>
          <a:chExt cx="390525" cy="200025"/>
        </a:xfrm>
      </xdr:grpSpPr>
      <xdr:grpSp>
        <xdr:nvGrpSpPr>
          <xdr:cNvPr id="11405" name="Shape 9223">
            <a:extLst>
              <a:ext uri="{FF2B5EF4-FFF2-40B4-BE49-F238E27FC236}">
                <a16:creationId xmlns:a16="http://schemas.microsoft.com/office/drawing/2014/main" id="{00000000-0008-0000-0B00-00008D2C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06" name="Shape 6">
              <a:extLst>
                <a:ext uri="{FF2B5EF4-FFF2-40B4-BE49-F238E27FC236}">
                  <a16:creationId xmlns:a16="http://schemas.microsoft.com/office/drawing/2014/main" id="{00000000-0008-0000-0B00-00008E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07" name="Shape 9224">
              <a:extLst>
                <a:ext uri="{FF2B5EF4-FFF2-40B4-BE49-F238E27FC236}">
                  <a16:creationId xmlns:a16="http://schemas.microsoft.com/office/drawing/2014/main" id="{00000000-0008-0000-0B00-00008F2C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08" name="Shape 9225">
                <a:extLst>
                  <a:ext uri="{FF2B5EF4-FFF2-40B4-BE49-F238E27FC236}">
                    <a16:creationId xmlns:a16="http://schemas.microsoft.com/office/drawing/2014/main" id="{00000000-0008-0000-0B00-000090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09" name="Shape 9226">
                <a:extLst>
                  <a:ext uri="{FF2B5EF4-FFF2-40B4-BE49-F238E27FC236}">
                    <a16:creationId xmlns:a16="http://schemas.microsoft.com/office/drawing/2014/main" id="{00000000-0008-0000-0B00-000091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33</xdr:row>
      <xdr:rowOff>0</xdr:rowOff>
    </xdr:from>
    <xdr:ext cx="390525" cy="200025"/>
    <xdr:grpSp>
      <xdr:nvGrpSpPr>
        <xdr:cNvPr id="11410" name="Shape 2">
          <a:extLst>
            <a:ext uri="{FF2B5EF4-FFF2-40B4-BE49-F238E27FC236}">
              <a16:creationId xmlns:a16="http://schemas.microsoft.com/office/drawing/2014/main" id="{00000000-0008-0000-0B00-0000922C0000}"/>
            </a:ext>
          </a:extLst>
        </xdr:cNvPr>
        <xdr:cNvGrpSpPr/>
      </xdr:nvGrpSpPr>
      <xdr:grpSpPr>
        <a:xfrm>
          <a:off x="19688175" y="7248525"/>
          <a:ext cx="390525" cy="200025"/>
          <a:chOff x="5150738" y="3679988"/>
          <a:chExt cx="390525" cy="200025"/>
        </a:xfrm>
      </xdr:grpSpPr>
      <xdr:grpSp>
        <xdr:nvGrpSpPr>
          <xdr:cNvPr id="11411" name="Shape 9227">
            <a:extLst>
              <a:ext uri="{FF2B5EF4-FFF2-40B4-BE49-F238E27FC236}">
                <a16:creationId xmlns:a16="http://schemas.microsoft.com/office/drawing/2014/main" id="{00000000-0008-0000-0B00-0000932C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12" name="Shape 6">
              <a:extLst>
                <a:ext uri="{FF2B5EF4-FFF2-40B4-BE49-F238E27FC236}">
                  <a16:creationId xmlns:a16="http://schemas.microsoft.com/office/drawing/2014/main" id="{00000000-0008-0000-0B00-000094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13" name="Shape 9228">
              <a:extLst>
                <a:ext uri="{FF2B5EF4-FFF2-40B4-BE49-F238E27FC236}">
                  <a16:creationId xmlns:a16="http://schemas.microsoft.com/office/drawing/2014/main" id="{00000000-0008-0000-0B00-0000952C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14" name="Shape 9229">
                <a:extLst>
                  <a:ext uri="{FF2B5EF4-FFF2-40B4-BE49-F238E27FC236}">
                    <a16:creationId xmlns:a16="http://schemas.microsoft.com/office/drawing/2014/main" id="{00000000-0008-0000-0B00-000096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15" name="Shape 9230">
                <a:extLst>
                  <a:ext uri="{FF2B5EF4-FFF2-40B4-BE49-F238E27FC236}">
                    <a16:creationId xmlns:a16="http://schemas.microsoft.com/office/drawing/2014/main" id="{00000000-0008-0000-0B00-000097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0</xdr:colOff>
      <xdr:row>33</xdr:row>
      <xdr:rowOff>0</xdr:rowOff>
    </xdr:from>
    <xdr:ext cx="390525" cy="200025"/>
    <xdr:grpSp>
      <xdr:nvGrpSpPr>
        <xdr:cNvPr id="11416" name="Shape 2">
          <a:extLst>
            <a:ext uri="{FF2B5EF4-FFF2-40B4-BE49-F238E27FC236}">
              <a16:creationId xmlns:a16="http://schemas.microsoft.com/office/drawing/2014/main" id="{00000000-0008-0000-0B00-0000982C0000}"/>
            </a:ext>
          </a:extLst>
        </xdr:cNvPr>
        <xdr:cNvGrpSpPr/>
      </xdr:nvGrpSpPr>
      <xdr:grpSpPr>
        <a:xfrm>
          <a:off x="18754725" y="7248525"/>
          <a:ext cx="390525" cy="200025"/>
          <a:chOff x="5150738" y="3679988"/>
          <a:chExt cx="390525" cy="200025"/>
        </a:xfrm>
      </xdr:grpSpPr>
      <xdr:grpSp>
        <xdr:nvGrpSpPr>
          <xdr:cNvPr id="11417" name="Shape 9231">
            <a:extLst>
              <a:ext uri="{FF2B5EF4-FFF2-40B4-BE49-F238E27FC236}">
                <a16:creationId xmlns:a16="http://schemas.microsoft.com/office/drawing/2014/main" id="{00000000-0008-0000-0B00-0000992C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18" name="Shape 6">
              <a:extLst>
                <a:ext uri="{FF2B5EF4-FFF2-40B4-BE49-F238E27FC236}">
                  <a16:creationId xmlns:a16="http://schemas.microsoft.com/office/drawing/2014/main" id="{00000000-0008-0000-0B00-00009A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19" name="Shape 9232">
              <a:extLst>
                <a:ext uri="{FF2B5EF4-FFF2-40B4-BE49-F238E27FC236}">
                  <a16:creationId xmlns:a16="http://schemas.microsoft.com/office/drawing/2014/main" id="{00000000-0008-0000-0B00-00009B2C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20" name="Shape 9233">
                <a:extLst>
                  <a:ext uri="{FF2B5EF4-FFF2-40B4-BE49-F238E27FC236}">
                    <a16:creationId xmlns:a16="http://schemas.microsoft.com/office/drawing/2014/main" id="{00000000-0008-0000-0B00-00009C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21" name="Shape 9234">
                <a:extLst>
                  <a:ext uri="{FF2B5EF4-FFF2-40B4-BE49-F238E27FC236}">
                    <a16:creationId xmlns:a16="http://schemas.microsoft.com/office/drawing/2014/main" id="{00000000-0008-0000-0B00-00009D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33</xdr:row>
      <xdr:rowOff>0</xdr:rowOff>
    </xdr:from>
    <xdr:ext cx="390525" cy="200025"/>
    <xdr:grpSp>
      <xdr:nvGrpSpPr>
        <xdr:cNvPr id="11422" name="Shape 2">
          <a:extLst>
            <a:ext uri="{FF2B5EF4-FFF2-40B4-BE49-F238E27FC236}">
              <a16:creationId xmlns:a16="http://schemas.microsoft.com/office/drawing/2014/main" id="{00000000-0008-0000-0B00-00009E2C0000}"/>
            </a:ext>
          </a:extLst>
        </xdr:cNvPr>
        <xdr:cNvGrpSpPr/>
      </xdr:nvGrpSpPr>
      <xdr:grpSpPr>
        <a:xfrm>
          <a:off x="15954375" y="7248525"/>
          <a:ext cx="390525" cy="200025"/>
          <a:chOff x="5150738" y="3679988"/>
          <a:chExt cx="390525" cy="200025"/>
        </a:xfrm>
      </xdr:grpSpPr>
      <xdr:grpSp>
        <xdr:nvGrpSpPr>
          <xdr:cNvPr id="11423" name="Shape 9235">
            <a:extLst>
              <a:ext uri="{FF2B5EF4-FFF2-40B4-BE49-F238E27FC236}">
                <a16:creationId xmlns:a16="http://schemas.microsoft.com/office/drawing/2014/main" id="{00000000-0008-0000-0B00-00009F2C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24" name="Shape 6">
              <a:extLst>
                <a:ext uri="{FF2B5EF4-FFF2-40B4-BE49-F238E27FC236}">
                  <a16:creationId xmlns:a16="http://schemas.microsoft.com/office/drawing/2014/main" id="{00000000-0008-0000-0B00-0000A0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25" name="Shape 9236">
              <a:extLst>
                <a:ext uri="{FF2B5EF4-FFF2-40B4-BE49-F238E27FC236}">
                  <a16:creationId xmlns:a16="http://schemas.microsoft.com/office/drawing/2014/main" id="{00000000-0008-0000-0B00-0000A12C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26" name="Shape 9237">
                <a:extLst>
                  <a:ext uri="{FF2B5EF4-FFF2-40B4-BE49-F238E27FC236}">
                    <a16:creationId xmlns:a16="http://schemas.microsoft.com/office/drawing/2014/main" id="{00000000-0008-0000-0B00-0000A2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27" name="Shape 9238">
                <a:extLst>
                  <a:ext uri="{FF2B5EF4-FFF2-40B4-BE49-F238E27FC236}">
                    <a16:creationId xmlns:a16="http://schemas.microsoft.com/office/drawing/2014/main" id="{00000000-0008-0000-0B00-0000A3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33</xdr:col>
      <xdr:colOff>0</xdr:colOff>
      <xdr:row>33</xdr:row>
      <xdr:rowOff>0</xdr:rowOff>
    </xdr:from>
    <xdr:ext cx="390525" cy="200025"/>
    <xdr:grpSp>
      <xdr:nvGrpSpPr>
        <xdr:cNvPr id="11428" name="Shape 2">
          <a:extLst>
            <a:ext uri="{FF2B5EF4-FFF2-40B4-BE49-F238E27FC236}">
              <a16:creationId xmlns:a16="http://schemas.microsoft.com/office/drawing/2014/main" id="{00000000-0008-0000-0B00-0000A42C0000}"/>
            </a:ext>
          </a:extLst>
        </xdr:cNvPr>
        <xdr:cNvGrpSpPr/>
      </xdr:nvGrpSpPr>
      <xdr:grpSpPr>
        <a:xfrm>
          <a:off x="15020925" y="7248525"/>
          <a:ext cx="390525" cy="200025"/>
          <a:chOff x="5150738" y="3679988"/>
          <a:chExt cx="390525" cy="200025"/>
        </a:xfrm>
      </xdr:grpSpPr>
      <xdr:grpSp>
        <xdr:nvGrpSpPr>
          <xdr:cNvPr id="11429" name="Shape 9239">
            <a:extLst>
              <a:ext uri="{FF2B5EF4-FFF2-40B4-BE49-F238E27FC236}">
                <a16:creationId xmlns:a16="http://schemas.microsoft.com/office/drawing/2014/main" id="{00000000-0008-0000-0B00-0000A52C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30" name="Shape 6">
              <a:extLst>
                <a:ext uri="{FF2B5EF4-FFF2-40B4-BE49-F238E27FC236}">
                  <a16:creationId xmlns:a16="http://schemas.microsoft.com/office/drawing/2014/main" id="{00000000-0008-0000-0B00-0000A6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31" name="Shape 9240">
              <a:extLst>
                <a:ext uri="{FF2B5EF4-FFF2-40B4-BE49-F238E27FC236}">
                  <a16:creationId xmlns:a16="http://schemas.microsoft.com/office/drawing/2014/main" id="{00000000-0008-0000-0B00-0000A72C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32" name="Shape 9241">
                <a:extLst>
                  <a:ext uri="{FF2B5EF4-FFF2-40B4-BE49-F238E27FC236}">
                    <a16:creationId xmlns:a16="http://schemas.microsoft.com/office/drawing/2014/main" id="{00000000-0008-0000-0B00-0000A8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33" name="Shape 9242">
                <a:extLst>
                  <a:ext uri="{FF2B5EF4-FFF2-40B4-BE49-F238E27FC236}">
                    <a16:creationId xmlns:a16="http://schemas.microsoft.com/office/drawing/2014/main" id="{00000000-0008-0000-0B00-0000A9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0</xdr:colOff>
      <xdr:row>33</xdr:row>
      <xdr:rowOff>0</xdr:rowOff>
    </xdr:from>
    <xdr:ext cx="390525" cy="200025"/>
    <xdr:grpSp>
      <xdr:nvGrpSpPr>
        <xdr:cNvPr id="11434" name="Shape 2">
          <a:extLst>
            <a:ext uri="{FF2B5EF4-FFF2-40B4-BE49-F238E27FC236}">
              <a16:creationId xmlns:a16="http://schemas.microsoft.com/office/drawing/2014/main" id="{00000000-0008-0000-0B00-0000AA2C0000}"/>
            </a:ext>
          </a:extLst>
        </xdr:cNvPr>
        <xdr:cNvGrpSpPr/>
      </xdr:nvGrpSpPr>
      <xdr:grpSpPr>
        <a:xfrm>
          <a:off x="14087475" y="7248525"/>
          <a:ext cx="390525" cy="200025"/>
          <a:chOff x="5150738" y="3679988"/>
          <a:chExt cx="390525" cy="200025"/>
        </a:xfrm>
      </xdr:grpSpPr>
      <xdr:grpSp>
        <xdr:nvGrpSpPr>
          <xdr:cNvPr id="11435" name="Shape 9243">
            <a:extLst>
              <a:ext uri="{FF2B5EF4-FFF2-40B4-BE49-F238E27FC236}">
                <a16:creationId xmlns:a16="http://schemas.microsoft.com/office/drawing/2014/main" id="{00000000-0008-0000-0B00-0000AB2C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36" name="Shape 6">
              <a:extLst>
                <a:ext uri="{FF2B5EF4-FFF2-40B4-BE49-F238E27FC236}">
                  <a16:creationId xmlns:a16="http://schemas.microsoft.com/office/drawing/2014/main" id="{00000000-0008-0000-0B00-0000AC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37" name="Shape 9244">
              <a:extLst>
                <a:ext uri="{FF2B5EF4-FFF2-40B4-BE49-F238E27FC236}">
                  <a16:creationId xmlns:a16="http://schemas.microsoft.com/office/drawing/2014/main" id="{00000000-0008-0000-0B00-0000AD2C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38" name="Shape 9245">
                <a:extLst>
                  <a:ext uri="{FF2B5EF4-FFF2-40B4-BE49-F238E27FC236}">
                    <a16:creationId xmlns:a16="http://schemas.microsoft.com/office/drawing/2014/main" id="{00000000-0008-0000-0B00-0000AE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39" name="Shape 9246">
                <a:extLst>
                  <a:ext uri="{FF2B5EF4-FFF2-40B4-BE49-F238E27FC236}">
                    <a16:creationId xmlns:a16="http://schemas.microsoft.com/office/drawing/2014/main" id="{00000000-0008-0000-0B00-0000AF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33</xdr:row>
      <xdr:rowOff>0</xdr:rowOff>
    </xdr:from>
    <xdr:ext cx="390525" cy="200025"/>
    <xdr:grpSp>
      <xdr:nvGrpSpPr>
        <xdr:cNvPr id="11440" name="Shape 2">
          <a:extLst>
            <a:ext uri="{FF2B5EF4-FFF2-40B4-BE49-F238E27FC236}">
              <a16:creationId xmlns:a16="http://schemas.microsoft.com/office/drawing/2014/main" id="{00000000-0008-0000-0B00-0000B02C0000}"/>
            </a:ext>
          </a:extLst>
        </xdr:cNvPr>
        <xdr:cNvGrpSpPr/>
      </xdr:nvGrpSpPr>
      <xdr:grpSpPr>
        <a:xfrm>
          <a:off x="10353675" y="7248525"/>
          <a:ext cx="390525" cy="200025"/>
          <a:chOff x="5150738" y="3679988"/>
          <a:chExt cx="390525" cy="200025"/>
        </a:xfrm>
      </xdr:grpSpPr>
      <xdr:grpSp>
        <xdr:nvGrpSpPr>
          <xdr:cNvPr id="11441" name="Shape 9247">
            <a:extLst>
              <a:ext uri="{FF2B5EF4-FFF2-40B4-BE49-F238E27FC236}">
                <a16:creationId xmlns:a16="http://schemas.microsoft.com/office/drawing/2014/main" id="{00000000-0008-0000-0B00-0000B12C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42" name="Shape 6">
              <a:extLst>
                <a:ext uri="{FF2B5EF4-FFF2-40B4-BE49-F238E27FC236}">
                  <a16:creationId xmlns:a16="http://schemas.microsoft.com/office/drawing/2014/main" id="{00000000-0008-0000-0B00-0000B2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43" name="Shape 9248">
              <a:extLst>
                <a:ext uri="{FF2B5EF4-FFF2-40B4-BE49-F238E27FC236}">
                  <a16:creationId xmlns:a16="http://schemas.microsoft.com/office/drawing/2014/main" id="{00000000-0008-0000-0B00-0000B32C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44" name="Shape 9249">
                <a:extLst>
                  <a:ext uri="{FF2B5EF4-FFF2-40B4-BE49-F238E27FC236}">
                    <a16:creationId xmlns:a16="http://schemas.microsoft.com/office/drawing/2014/main" id="{00000000-0008-0000-0B00-0000B4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45" name="Shape 9250">
                <a:extLst>
                  <a:ext uri="{FF2B5EF4-FFF2-40B4-BE49-F238E27FC236}">
                    <a16:creationId xmlns:a16="http://schemas.microsoft.com/office/drawing/2014/main" id="{00000000-0008-0000-0B00-0000B5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33</xdr:row>
      <xdr:rowOff>0</xdr:rowOff>
    </xdr:from>
    <xdr:ext cx="390525" cy="200025"/>
    <xdr:grpSp>
      <xdr:nvGrpSpPr>
        <xdr:cNvPr id="11446" name="Shape 2">
          <a:extLst>
            <a:ext uri="{FF2B5EF4-FFF2-40B4-BE49-F238E27FC236}">
              <a16:creationId xmlns:a16="http://schemas.microsoft.com/office/drawing/2014/main" id="{00000000-0008-0000-0B00-0000B62C0000}"/>
            </a:ext>
          </a:extLst>
        </xdr:cNvPr>
        <xdr:cNvGrpSpPr/>
      </xdr:nvGrpSpPr>
      <xdr:grpSpPr>
        <a:xfrm>
          <a:off x="9420225" y="7248525"/>
          <a:ext cx="390525" cy="200025"/>
          <a:chOff x="5150738" y="3679988"/>
          <a:chExt cx="390525" cy="200025"/>
        </a:xfrm>
      </xdr:grpSpPr>
      <xdr:grpSp>
        <xdr:nvGrpSpPr>
          <xdr:cNvPr id="11447" name="Shape 9251">
            <a:extLst>
              <a:ext uri="{FF2B5EF4-FFF2-40B4-BE49-F238E27FC236}">
                <a16:creationId xmlns:a16="http://schemas.microsoft.com/office/drawing/2014/main" id="{00000000-0008-0000-0B00-0000B72C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48" name="Shape 6">
              <a:extLst>
                <a:ext uri="{FF2B5EF4-FFF2-40B4-BE49-F238E27FC236}">
                  <a16:creationId xmlns:a16="http://schemas.microsoft.com/office/drawing/2014/main" id="{00000000-0008-0000-0B00-0000B8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49" name="Shape 9252">
              <a:extLst>
                <a:ext uri="{FF2B5EF4-FFF2-40B4-BE49-F238E27FC236}">
                  <a16:creationId xmlns:a16="http://schemas.microsoft.com/office/drawing/2014/main" id="{00000000-0008-0000-0B00-0000B92C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50" name="Shape 9253">
                <a:extLst>
                  <a:ext uri="{FF2B5EF4-FFF2-40B4-BE49-F238E27FC236}">
                    <a16:creationId xmlns:a16="http://schemas.microsoft.com/office/drawing/2014/main" id="{00000000-0008-0000-0B00-0000BA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51" name="Shape 9254">
                <a:extLst>
                  <a:ext uri="{FF2B5EF4-FFF2-40B4-BE49-F238E27FC236}">
                    <a16:creationId xmlns:a16="http://schemas.microsoft.com/office/drawing/2014/main" id="{00000000-0008-0000-0B00-0000BB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33</xdr:row>
      <xdr:rowOff>0</xdr:rowOff>
    </xdr:from>
    <xdr:ext cx="390525" cy="200025"/>
    <xdr:grpSp>
      <xdr:nvGrpSpPr>
        <xdr:cNvPr id="11452" name="Shape 2">
          <a:extLst>
            <a:ext uri="{FF2B5EF4-FFF2-40B4-BE49-F238E27FC236}">
              <a16:creationId xmlns:a16="http://schemas.microsoft.com/office/drawing/2014/main" id="{00000000-0008-0000-0B00-0000BC2C0000}"/>
            </a:ext>
          </a:extLst>
        </xdr:cNvPr>
        <xdr:cNvGrpSpPr/>
      </xdr:nvGrpSpPr>
      <xdr:grpSpPr>
        <a:xfrm>
          <a:off x="8486775" y="7248525"/>
          <a:ext cx="390525" cy="200025"/>
          <a:chOff x="5150738" y="3679988"/>
          <a:chExt cx="390525" cy="200025"/>
        </a:xfrm>
      </xdr:grpSpPr>
      <xdr:grpSp>
        <xdr:nvGrpSpPr>
          <xdr:cNvPr id="11453" name="Shape 9255">
            <a:extLst>
              <a:ext uri="{FF2B5EF4-FFF2-40B4-BE49-F238E27FC236}">
                <a16:creationId xmlns:a16="http://schemas.microsoft.com/office/drawing/2014/main" id="{00000000-0008-0000-0B00-0000BD2C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54" name="Shape 6">
              <a:extLst>
                <a:ext uri="{FF2B5EF4-FFF2-40B4-BE49-F238E27FC236}">
                  <a16:creationId xmlns:a16="http://schemas.microsoft.com/office/drawing/2014/main" id="{00000000-0008-0000-0B00-0000BE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55" name="Shape 9256">
              <a:extLst>
                <a:ext uri="{FF2B5EF4-FFF2-40B4-BE49-F238E27FC236}">
                  <a16:creationId xmlns:a16="http://schemas.microsoft.com/office/drawing/2014/main" id="{00000000-0008-0000-0B00-0000BF2C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56" name="Shape 9257">
                <a:extLst>
                  <a:ext uri="{FF2B5EF4-FFF2-40B4-BE49-F238E27FC236}">
                    <a16:creationId xmlns:a16="http://schemas.microsoft.com/office/drawing/2014/main" id="{00000000-0008-0000-0B00-0000C0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57" name="Shape 9258">
                <a:extLst>
                  <a:ext uri="{FF2B5EF4-FFF2-40B4-BE49-F238E27FC236}">
                    <a16:creationId xmlns:a16="http://schemas.microsoft.com/office/drawing/2014/main" id="{00000000-0008-0000-0B00-0000C1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0</xdr:colOff>
      <xdr:row>33</xdr:row>
      <xdr:rowOff>0</xdr:rowOff>
    </xdr:from>
    <xdr:ext cx="390525" cy="200025"/>
    <xdr:grpSp>
      <xdr:nvGrpSpPr>
        <xdr:cNvPr id="11458" name="Shape 2">
          <a:extLst>
            <a:ext uri="{FF2B5EF4-FFF2-40B4-BE49-F238E27FC236}">
              <a16:creationId xmlns:a16="http://schemas.microsoft.com/office/drawing/2014/main" id="{00000000-0008-0000-0B00-0000C22C0000}"/>
            </a:ext>
          </a:extLst>
        </xdr:cNvPr>
        <xdr:cNvGrpSpPr/>
      </xdr:nvGrpSpPr>
      <xdr:grpSpPr>
        <a:xfrm>
          <a:off x="7553325" y="7248525"/>
          <a:ext cx="390525" cy="200025"/>
          <a:chOff x="5150738" y="3679988"/>
          <a:chExt cx="390525" cy="200025"/>
        </a:xfrm>
      </xdr:grpSpPr>
      <xdr:grpSp>
        <xdr:nvGrpSpPr>
          <xdr:cNvPr id="11459" name="Shape 9259">
            <a:extLst>
              <a:ext uri="{FF2B5EF4-FFF2-40B4-BE49-F238E27FC236}">
                <a16:creationId xmlns:a16="http://schemas.microsoft.com/office/drawing/2014/main" id="{00000000-0008-0000-0B00-0000C32C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60" name="Shape 6">
              <a:extLst>
                <a:ext uri="{FF2B5EF4-FFF2-40B4-BE49-F238E27FC236}">
                  <a16:creationId xmlns:a16="http://schemas.microsoft.com/office/drawing/2014/main" id="{00000000-0008-0000-0B00-0000C4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61" name="Shape 9260">
              <a:extLst>
                <a:ext uri="{FF2B5EF4-FFF2-40B4-BE49-F238E27FC236}">
                  <a16:creationId xmlns:a16="http://schemas.microsoft.com/office/drawing/2014/main" id="{00000000-0008-0000-0B00-0000C52C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62" name="Shape 9261">
                <a:extLst>
                  <a:ext uri="{FF2B5EF4-FFF2-40B4-BE49-F238E27FC236}">
                    <a16:creationId xmlns:a16="http://schemas.microsoft.com/office/drawing/2014/main" id="{00000000-0008-0000-0B00-0000C6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63" name="Shape 9262">
                <a:extLst>
                  <a:ext uri="{FF2B5EF4-FFF2-40B4-BE49-F238E27FC236}">
                    <a16:creationId xmlns:a16="http://schemas.microsoft.com/office/drawing/2014/main" id="{00000000-0008-0000-0B00-0000C7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33</xdr:row>
      <xdr:rowOff>0</xdr:rowOff>
    </xdr:from>
    <xdr:ext cx="390525" cy="200025"/>
    <xdr:grpSp>
      <xdr:nvGrpSpPr>
        <xdr:cNvPr id="11464" name="Shape 2">
          <a:extLst>
            <a:ext uri="{FF2B5EF4-FFF2-40B4-BE49-F238E27FC236}">
              <a16:creationId xmlns:a16="http://schemas.microsoft.com/office/drawing/2014/main" id="{00000000-0008-0000-0B00-0000C82C0000}"/>
            </a:ext>
          </a:extLst>
        </xdr:cNvPr>
        <xdr:cNvGrpSpPr/>
      </xdr:nvGrpSpPr>
      <xdr:grpSpPr>
        <a:xfrm>
          <a:off x="6619875" y="7248525"/>
          <a:ext cx="390525" cy="200025"/>
          <a:chOff x="5150738" y="3679988"/>
          <a:chExt cx="390525" cy="200025"/>
        </a:xfrm>
      </xdr:grpSpPr>
      <xdr:grpSp>
        <xdr:nvGrpSpPr>
          <xdr:cNvPr id="11465" name="Shape 9263">
            <a:extLst>
              <a:ext uri="{FF2B5EF4-FFF2-40B4-BE49-F238E27FC236}">
                <a16:creationId xmlns:a16="http://schemas.microsoft.com/office/drawing/2014/main" id="{00000000-0008-0000-0B00-0000C92C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66" name="Shape 6">
              <a:extLst>
                <a:ext uri="{FF2B5EF4-FFF2-40B4-BE49-F238E27FC236}">
                  <a16:creationId xmlns:a16="http://schemas.microsoft.com/office/drawing/2014/main" id="{00000000-0008-0000-0B00-0000CA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67" name="Shape 9264">
              <a:extLst>
                <a:ext uri="{FF2B5EF4-FFF2-40B4-BE49-F238E27FC236}">
                  <a16:creationId xmlns:a16="http://schemas.microsoft.com/office/drawing/2014/main" id="{00000000-0008-0000-0B00-0000CB2C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68" name="Shape 9265">
                <a:extLst>
                  <a:ext uri="{FF2B5EF4-FFF2-40B4-BE49-F238E27FC236}">
                    <a16:creationId xmlns:a16="http://schemas.microsoft.com/office/drawing/2014/main" id="{00000000-0008-0000-0B00-0000CC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69" name="Shape 9266">
                <a:extLst>
                  <a:ext uri="{FF2B5EF4-FFF2-40B4-BE49-F238E27FC236}">
                    <a16:creationId xmlns:a16="http://schemas.microsoft.com/office/drawing/2014/main" id="{00000000-0008-0000-0B00-0000CD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13</xdr:col>
      <xdr:colOff>0</xdr:colOff>
      <xdr:row>33</xdr:row>
      <xdr:rowOff>0</xdr:rowOff>
    </xdr:from>
    <xdr:ext cx="390525" cy="200025"/>
    <xdr:grpSp>
      <xdr:nvGrpSpPr>
        <xdr:cNvPr id="11470" name="Shape 2">
          <a:extLst>
            <a:ext uri="{FF2B5EF4-FFF2-40B4-BE49-F238E27FC236}">
              <a16:creationId xmlns:a16="http://schemas.microsoft.com/office/drawing/2014/main" id="{00000000-0008-0000-0B00-0000CE2C0000}"/>
            </a:ext>
          </a:extLst>
        </xdr:cNvPr>
        <xdr:cNvGrpSpPr/>
      </xdr:nvGrpSpPr>
      <xdr:grpSpPr>
        <a:xfrm>
          <a:off x="5686425" y="7248525"/>
          <a:ext cx="390525" cy="200025"/>
          <a:chOff x="5150738" y="3679988"/>
          <a:chExt cx="390525" cy="200025"/>
        </a:xfrm>
      </xdr:grpSpPr>
      <xdr:grpSp>
        <xdr:nvGrpSpPr>
          <xdr:cNvPr id="11471" name="Shape 9267">
            <a:extLst>
              <a:ext uri="{FF2B5EF4-FFF2-40B4-BE49-F238E27FC236}">
                <a16:creationId xmlns:a16="http://schemas.microsoft.com/office/drawing/2014/main" id="{00000000-0008-0000-0B00-0000CF2C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72" name="Shape 6">
              <a:extLst>
                <a:ext uri="{FF2B5EF4-FFF2-40B4-BE49-F238E27FC236}">
                  <a16:creationId xmlns:a16="http://schemas.microsoft.com/office/drawing/2014/main" id="{00000000-0008-0000-0B00-0000D0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73" name="Shape 9268">
              <a:extLst>
                <a:ext uri="{FF2B5EF4-FFF2-40B4-BE49-F238E27FC236}">
                  <a16:creationId xmlns:a16="http://schemas.microsoft.com/office/drawing/2014/main" id="{00000000-0008-0000-0B00-0000D12C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74" name="Shape 9269">
                <a:extLst>
                  <a:ext uri="{FF2B5EF4-FFF2-40B4-BE49-F238E27FC236}">
                    <a16:creationId xmlns:a16="http://schemas.microsoft.com/office/drawing/2014/main" id="{00000000-0008-0000-0B00-0000D2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75" name="Shape 9270">
                <a:extLst>
                  <a:ext uri="{FF2B5EF4-FFF2-40B4-BE49-F238E27FC236}">
                    <a16:creationId xmlns:a16="http://schemas.microsoft.com/office/drawing/2014/main" id="{00000000-0008-0000-0B00-0000D3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33</xdr:row>
      <xdr:rowOff>0</xdr:rowOff>
    </xdr:from>
    <xdr:ext cx="390525" cy="200025"/>
    <xdr:grpSp>
      <xdr:nvGrpSpPr>
        <xdr:cNvPr id="11476" name="Shape 2">
          <a:extLst>
            <a:ext uri="{FF2B5EF4-FFF2-40B4-BE49-F238E27FC236}">
              <a16:creationId xmlns:a16="http://schemas.microsoft.com/office/drawing/2014/main" id="{00000000-0008-0000-0B00-0000D42C0000}"/>
            </a:ext>
          </a:extLst>
        </xdr:cNvPr>
        <xdr:cNvGrpSpPr/>
      </xdr:nvGrpSpPr>
      <xdr:grpSpPr>
        <a:xfrm>
          <a:off x="4752975" y="7248525"/>
          <a:ext cx="390525" cy="200025"/>
          <a:chOff x="5150738" y="3679988"/>
          <a:chExt cx="390525" cy="200025"/>
        </a:xfrm>
      </xdr:grpSpPr>
      <xdr:grpSp>
        <xdr:nvGrpSpPr>
          <xdr:cNvPr id="11477" name="Shape 9271">
            <a:extLst>
              <a:ext uri="{FF2B5EF4-FFF2-40B4-BE49-F238E27FC236}">
                <a16:creationId xmlns:a16="http://schemas.microsoft.com/office/drawing/2014/main" id="{00000000-0008-0000-0B00-0000D52C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78" name="Shape 6">
              <a:extLst>
                <a:ext uri="{FF2B5EF4-FFF2-40B4-BE49-F238E27FC236}">
                  <a16:creationId xmlns:a16="http://schemas.microsoft.com/office/drawing/2014/main" id="{00000000-0008-0000-0B00-0000D6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79" name="Shape 9272">
              <a:extLst>
                <a:ext uri="{FF2B5EF4-FFF2-40B4-BE49-F238E27FC236}">
                  <a16:creationId xmlns:a16="http://schemas.microsoft.com/office/drawing/2014/main" id="{00000000-0008-0000-0B00-0000D72C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80" name="Shape 9273">
                <a:extLst>
                  <a:ext uri="{FF2B5EF4-FFF2-40B4-BE49-F238E27FC236}">
                    <a16:creationId xmlns:a16="http://schemas.microsoft.com/office/drawing/2014/main" id="{00000000-0008-0000-0B00-0000D8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81" name="Shape 9274">
                <a:extLst>
                  <a:ext uri="{FF2B5EF4-FFF2-40B4-BE49-F238E27FC236}">
                    <a16:creationId xmlns:a16="http://schemas.microsoft.com/office/drawing/2014/main" id="{00000000-0008-0000-0B00-0000D9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0</xdr:colOff>
      <xdr:row>33</xdr:row>
      <xdr:rowOff>0</xdr:rowOff>
    </xdr:from>
    <xdr:ext cx="390525" cy="200025"/>
    <xdr:grpSp>
      <xdr:nvGrpSpPr>
        <xdr:cNvPr id="11482" name="Shape 2">
          <a:extLst>
            <a:ext uri="{FF2B5EF4-FFF2-40B4-BE49-F238E27FC236}">
              <a16:creationId xmlns:a16="http://schemas.microsoft.com/office/drawing/2014/main" id="{00000000-0008-0000-0B00-0000DA2C0000}"/>
            </a:ext>
          </a:extLst>
        </xdr:cNvPr>
        <xdr:cNvGrpSpPr/>
      </xdr:nvGrpSpPr>
      <xdr:grpSpPr>
        <a:xfrm>
          <a:off x="2886075" y="7248525"/>
          <a:ext cx="390525" cy="200025"/>
          <a:chOff x="5150738" y="3679988"/>
          <a:chExt cx="390525" cy="200025"/>
        </a:xfrm>
      </xdr:grpSpPr>
      <xdr:grpSp>
        <xdr:nvGrpSpPr>
          <xdr:cNvPr id="11483" name="Shape 9275">
            <a:extLst>
              <a:ext uri="{FF2B5EF4-FFF2-40B4-BE49-F238E27FC236}">
                <a16:creationId xmlns:a16="http://schemas.microsoft.com/office/drawing/2014/main" id="{00000000-0008-0000-0B00-0000DB2C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84" name="Shape 6">
              <a:extLst>
                <a:ext uri="{FF2B5EF4-FFF2-40B4-BE49-F238E27FC236}">
                  <a16:creationId xmlns:a16="http://schemas.microsoft.com/office/drawing/2014/main" id="{00000000-0008-0000-0B00-0000DC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85" name="Shape 9276">
              <a:extLst>
                <a:ext uri="{FF2B5EF4-FFF2-40B4-BE49-F238E27FC236}">
                  <a16:creationId xmlns:a16="http://schemas.microsoft.com/office/drawing/2014/main" id="{00000000-0008-0000-0B00-0000DD2C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86" name="Shape 9277">
                <a:extLst>
                  <a:ext uri="{FF2B5EF4-FFF2-40B4-BE49-F238E27FC236}">
                    <a16:creationId xmlns:a16="http://schemas.microsoft.com/office/drawing/2014/main" id="{00000000-0008-0000-0B00-0000DE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87" name="Shape 9278">
                <a:extLst>
                  <a:ext uri="{FF2B5EF4-FFF2-40B4-BE49-F238E27FC236}">
                    <a16:creationId xmlns:a16="http://schemas.microsoft.com/office/drawing/2014/main" id="{00000000-0008-0000-0B00-0000DF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41</xdr:row>
      <xdr:rowOff>0</xdr:rowOff>
    </xdr:from>
    <xdr:ext cx="390525" cy="200025"/>
    <xdr:grpSp>
      <xdr:nvGrpSpPr>
        <xdr:cNvPr id="11488" name="Shape 2">
          <a:extLst>
            <a:ext uri="{FF2B5EF4-FFF2-40B4-BE49-F238E27FC236}">
              <a16:creationId xmlns:a16="http://schemas.microsoft.com/office/drawing/2014/main" id="{00000000-0008-0000-0B00-0000E02C0000}"/>
            </a:ext>
          </a:extLst>
        </xdr:cNvPr>
        <xdr:cNvGrpSpPr/>
      </xdr:nvGrpSpPr>
      <xdr:grpSpPr>
        <a:xfrm>
          <a:off x="1019175" y="9001125"/>
          <a:ext cx="390525" cy="200025"/>
          <a:chOff x="5150738" y="3679988"/>
          <a:chExt cx="390525" cy="200025"/>
        </a:xfrm>
      </xdr:grpSpPr>
      <xdr:grpSp>
        <xdr:nvGrpSpPr>
          <xdr:cNvPr id="11489" name="Shape 9279">
            <a:extLst>
              <a:ext uri="{FF2B5EF4-FFF2-40B4-BE49-F238E27FC236}">
                <a16:creationId xmlns:a16="http://schemas.microsoft.com/office/drawing/2014/main" id="{00000000-0008-0000-0B00-0000E12C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90" name="Shape 6">
              <a:extLst>
                <a:ext uri="{FF2B5EF4-FFF2-40B4-BE49-F238E27FC236}">
                  <a16:creationId xmlns:a16="http://schemas.microsoft.com/office/drawing/2014/main" id="{00000000-0008-0000-0B00-0000E2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91" name="Shape 9280">
              <a:extLst>
                <a:ext uri="{FF2B5EF4-FFF2-40B4-BE49-F238E27FC236}">
                  <a16:creationId xmlns:a16="http://schemas.microsoft.com/office/drawing/2014/main" id="{00000000-0008-0000-0B00-0000E32C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92" name="Shape 9281">
                <a:extLst>
                  <a:ext uri="{FF2B5EF4-FFF2-40B4-BE49-F238E27FC236}">
                    <a16:creationId xmlns:a16="http://schemas.microsoft.com/office/drawing/2014/main" id="{00000000-0008-0000-0B00-0000E4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93" name="Shape 9282">
                <a:extLst>
                  <a:ext uri="{FF2B5EF4-FFF2-40B4-BE49-F238E27FC236}">
                    <a16:creationId xmlns:a16="http://schemas.microsoft.com/office/drawing/2014/main" id="{00000000-0008-0000-0B00-0000E5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41</xdr:row>
      <xdr:rowOff>0</xdr:rowOff>
    </xdr:from>
    <xdr:ext cx="390525" cy="200025"/>
    <xdr:grpSp>
      <xdr:nvGrpSpPr>
        <xdr:cNvPr id="11494" name="Shape 2">
          <a:extLst>
            <a:ext uri="{FF2B5EF4-FFF2-40B4-BE49-F238E27FC236}">
              <a16:creationId xmlns:a16="http://schemas.microsoft.com/office/drawing/2014/main" id="{00000000-0008-0000-0B00-0000E62C0000}"/>
            </a:ext>
          </a:extLst>
        </xdr:cNvPr>
        <xdr:cNvGrpSpPr/>
      </xdr:nvGrpSpPr>
      <xdr:grpSpPr>
        <a:xfrm>
          <a:off x="1952625" y="9001125"/>
          <a:ext cx="390525" cy="200025"/>
          <a:chOff x="5150738" y="3679988"/>
          <a:chExt cx="390525" cy="200025"/>
        </a:xfrm>
      </xdr:grpSpPr>
      <xdr:grpSp>
        <xdr:nvGrpSpPr>
          <xdr:cNvPr id="11495" name="Shape 9283">
            <a:extLst>
              <a:ext uri="{FF2B5EF4-FFF2-40B4-BE49-F238E27FC236}">
                <a16:creationId xmlns:a16="http://schemas.microsoft.com/office/drawing/2014/main" id="{00000000-0008-0000-0B00-0000E72C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96" name="Shape 6">
              <a:extLst>
                <a:ext uri="{FF2B5EF4-FFF2-40B4-BE49-F238E27FC236}">
                  <a16:creationId xmlns:a16="http://schemas.microsoft.com/office/drawing/2014/main" id="{00000000-0008-0000-0B00-0000E8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97" name="Shape 9284">
              <a:extLst>
                <a:ext uri="{FF2B5EF4-FFF2-40B4-BE49-F238E27FC236}">
                  <a16:creationId xmlns:a16="http://schemas.microsoft.com/office/drawing/2014/main" id="{00000000-0008-0000-0B00-0000E92C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98" name="Shape 9285">
                <a:extLst>
                  <a:ext uri="{FF2B5EF4-FFF2-40B4-BE49-F238E27FC236}">
                    <a16:creationId xmlns:a16="http://schemas.microsoft.com/office/drawing/2014/main" id="{00000000-0008-0000-0B00-0000EA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99" name="Shape 9286">
                <a:extLst>
                  <a:ext uri="{FF2B5EF4-FFF2-40B4-BE49-F238E27FC236}">
                    <a16:creationId xmlns:a16="http://schemas.microsoft.com/office/drawing/2014/main" id="{00000000-0008-0000-0B00-0000EB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0</xdr:colOff>
      <xdr:row>41</xdr:row>
      <xdr:rowOff>0</xdr:rowOff>
    </xdr:from>
    <xdr:ext cx="390525" cy="200025"/>
    <xdr:grpSp>
      <xdr:nvGrpSpPr>
        <xdr:cNvPr id="11500" name="Shape 2">
          <a:extLst>
            <a:ext uri="{FF2B5EF4-FFF2-40B4-BE49-F238E27FC236}">
              <a16:creationId xmlns:a16="http://schemas.microsoft.com/office/drawing/2014/main" id="{00000000-0008-0000-0B00-0000EC2C0000}"/>
            </a:ext>
          </a:extLst>
        </xdr:cNvPr>
        <xdr:cNvGrpSpPr/>
      </xdr:nvGrpSpPr>
      <xdr:grpSpPr>
        <a:xfrm>
          <a:off x="2886075" y="9001125"/>
          <a:ext cx="390525" cy="200025"/>
          <a:chOff x="5150738" y="3679988"/>
          <a:chExt cx="390525" cy="200025"/>
        </a:xfrm>
      </xdr:grpSpPr>
      <xdr:grpSp>
        <xdr:nvGrpSpPr>
          <xdr:cNvPr id="11501" name="Shape 9287">
            <a:extLst>
              <a:ext uri="{FF2B5EF4-FFF2-40B4-BE49-F238E27FC236}">
                <a16:creationId xmlns:a16="http://schemas.microsoft.com/office/drawing/2014/main" id="{00000000-0008-0000-0B00-0000ED2C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02" name="Shape 6">
              <a:extLst>
                <a:ext uri="{FF2B5EF4-FFF2-40B4-BE49-F238E27FC236}">
                  <a16:creationId xmlns:a16="http://schemas.microsoft.com/office/drawing/2014/main" id="{00000000-0008-0000-0B00-0000EE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03" name="Shape 9288">
              <a:extLst>
                <a:ext uri="{FF2B5EF4-FFF2-40B4-BE49-F238E27FC236}">
                  <a16:creationId xmlns:a16="http://schemas.microsoft.com/office/drawing/2014/main" id="{00000000-0008-0000-0B00-0000EF2C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04" name="Shape 9289">
                <a:extLst>
                  <a:ext uri="{FF2B5EF4-FFF2-40B4-BE49-F238E27FC236}">
                    <a16:creationId xmlns:a16="http://schemas.microsoft.com/office/drawing/2014/main" id="{00000000-0008-0000-0B00-0000F0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05" name="Shape 9290">
                <a:extLst>
                  <a:ext uri="{FF2B5EF4-FFF2-40B4-BE49-F238E27FC236}">
                    <a16:creationId xmlns:a16="http://schemas.microsoft.com/office/drawing/2014/main" id="{00000000-0008-0000-0B00-0000F1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41</xdr:row>
      <xdr:rowOff>0</xdr:rowOff>
    </xdr:from>
    <xdr:ext cx="390525" cy="200025"/>
    <xdr:grpSp>
      <xdr:nvGrpSpPr>
        <xdr:cNvPr id="11506" name="Shape 2">
          <a:extLst>
            <a:ext uri="{FF2B5EF4-FFF2-40B4-BE49-F238E27FC236}">
              <a16:creationId xmlns:a16="http://schemas.microsoft.com/office/drawing/2014/main" id="{00000000-0008-0000-0B00-0000F22C0000}"/>
            </a:ext>
          </a:extLst>
        </xdr:cNvPr>
        <xdr:cNvGrpSpPr/>
      </xdr:nvGrpSpPr>
      <xdr:grpSpPr>
        <a:xfrm>
          <a:off x="3819525" y="9001125"/>
          <a:ext cx="390525" cy="200025"/>
          <a:chOff x="5150738" y="3679988"/>
          <a:chExt cx="390525" cy="200025"/>
        </a:xfrm>
      </xdr:grpSpPr>
      <xdr:grpSp>
        <xdr:nvGrpSpPr>
          <xdr:cNvPr id="11507" name="Shape 9291">
            <a:extLst>
              <a:ext uri="{FF2B5EF4-FFF2-40B4-BE49-F238E27FC236}">
                <a16:creationId xmlns:a16="http://schemas.microsoft.com/office/drawing/2014/main" id="{00000000-0008-0000-0B00-0000F32C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08" name="Shape 6">
              <a:extLst>
                <a:ext uri="{FF2B5EF4-FFF2-40B4-BE49-F238E27FC236}">
                  <a16:creationId xmlns:a16="http://schemas.microsoft.com/office/drawing/2014/main" id="{00000000-0008-0000-0B00-0000F4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09" name="Shape 9292">
              <a:extLst>
                <a:ext uri="{FF2B5EF4-FFF2-40B4-BE49-F238E27FC236}">
                  <a16:creationId xmlns:a16="http://schemas.microsoft.com/office/drawing/2014/main" id="{00000000-0008-0000-0B00-0000F52C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10" name="Shape 9293">
                <a:extLst>
                  <a:ext uri="{FF2B5EF4-FFF2-40B4-BE49-F238E27FC236}">
                    <a16:creationId xmlns:a16="http://schemas.microsoft.com/office/drawing/2014/main" id="{00000000-0008-0000-0B00-0000F6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11" name="Shape 9294">
                <a:extLst>
                  <a:ext uri="{FF2B5EF4-FFF2-40B4-BE49-F238E27FC236}">
                    <a16:creationId xmlns:a16="http://schemas.microsoft.com/office/drawing/2014/main" id="{00000000-0008-0000-0B00-0000F7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41</xdr:row>
      <xdr:rowOff>0</xdr:rowOff>
    </xdr:from>
    <xdr:ext cx="390525" cy="200025"/>
    <xdr:grpSp>
      <xdr:nvGrpSpPr>
        <xdr:cNvPr id="11512" name="Shape 2">
          <a:extLst>
            <a:ext uri="{FF2B5EF4-FFF2-40B4-BE49-F238E27FC236}">
              <a16:creationId xmlns:a16="http://schemas.microsoft.com/office/drawing/2014/main" id="{00000000-0008-0000-0B00-0000F82C0000}"/>
            </a:ext>
          </a:extLst>
        </xdr:cNvPr>
        <xdr:cNvGrpSpPr/>
      </xdr:nvGrpSpPr>
      <xdr:grpSpPr>
        <a:xfrm>
          <a:off x="4752975" y="9001125"/>
          <a:ext cx="390525" cy="200025"/>
          <a:chOff x="5150738" y="3679988"/>
          <a:chExt cx="390525" cy="200025"/>
        </a:xfrm>
      </xdr:grpSpPr>
      <xdr:grpSp>
        <xdr:nvGrpSpPr>
          <xdr:cNvPr id="11513" name="Shape 9295">
            <a:extLst>
              <a:ext uri="{FF2B5EF4-FFF2-40B4-BE49-F238E27FC236}">
                <a16:creationId xmlns:a16="http://schemas.microsoft.com/office/drawing/2014/main" id="{00000000-0008-0000-0B00-0000F92C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14" name="Shape 6">
              <a:extLst>
                <a:ext uri="{FF2B5EF4-FFF2-40B4-BE49-F238E27FC236}">
                  <a16:creationId xmlns:a16="http://schemas.microsoft.com/office/drawing/2014/main" id="{00000000-0008-0000-0B00-0000FA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15" name="Shape 9296">
              <a:extLst>
                <a:ext uri="{FF2B5EF4-FFF2-40B4-BE49-F238E27FC236}">
                  <a16:creationId xmlns:a16="http://schemas.microsoft.com/office/drawing/2014/main" id="{00000000-0008-0000-0B00-0000FB2C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16" name="Shape 9297">
                <a:extLst>
                  <a:ext uri="{FF2B5EF4-FFF2-40B4-BE49-F238E27FC236}">
                    <a16:creationId xmlns:a16="http://schemas.microsoft.com/office/drawing/2014/main" id="{00000000-0008-0000-0B00-0000FC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17" name="Shape 9298">
                <a:extLst>
                  <a:ext uri="{FF2B5EF4-FFF2-40B4-BE49-F238E27FC236}">
                    <a16:creationId xmlns:a16="http://schemas.microsoft.com/office/drawing/2014/main" id="{00000000-0008-0000-0B00-0000FD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13</xdr:col>
      <xdr:colOff>0</xdr:colOff>
      <xdr:row>41</xdr:row>
      <xdr:rowOff>0</xdr:rowOff>
    </xdr:from>
    <xdr:ext cx="390525" cy="200025"/>
    <xdr:grpSp>
      <xdr:nvGrpSpPr>
        <xdr:cNvPr id="11518" name="Shape 2">
          <a:extLst>
            <a:ext uri="{FF2B5EF4-FFF2-40B4-BE49-F238E27FC236}">
              <a16:creationId xmlns:a16="http://schemas.microsoft.com/office/drawing/2014/main" id="{00000000-0008-0000-0B00-0000FE2C0000}"/>
            </a:ext>
          </a:extLst>
        </xdr:cNvPr>
        <xdr:cNvGrpSpPr/>
      </xdr:nvGrpSpPr>
      <xdr:grpSpPr>
        <a:xfrm>
          <a:off x="5686425" y="9001125"/>
          <a:ext cx="390525" cy="200025"/>
          <a:chOff x="5150738" y="3679988"/>
          <a:chExt cx="390525" cy="200025"/>
        </a:xfrm>
      </xdr:grpSpPr>
      <xdr:grpSp>
        <xdr:nvGrpSpPr>
          <xdr:cNvPr id="11519" name="Shape 9299">
            <a:extLst>
              <a:ext uri="{FF2B5EF4-FFF2-40B4-BE49-F238E27FC236}">
                <a16:creationId xmlns:a16="http://schemas.microsoft.com/office/drawing/2014/main" id="{00000000-0008-0000-0B00-0000FF2C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20" name="Shape 6">
              <a:extLst>
                <a:ext uri="{FF2B5EF4-FFF2-40B4-BE49-F238E27FC236}">
                  <a16:creationId xmlns:a16="http://schemas.microsoft.com/office/drawing/2014/main" id="{00000000-0008-0000-0B00-000000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21" name="Shape 9300">
              <a:extLst>
                <a:ext uri="{FF2B5EF4-FFF2-40B4-BE49-F238E27FC236}">
                  <a16:creationId xmlns:a16="http://schemas.microsoft.com/office/drawing/2014/main" id="{00000000-0008-0000-0B00-000001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22" name="Shape 9301">
                <a:extLst>
                  <a:ext uri="{FF2B5EF4-FFF2-40B4-BE49-F238E27FC236}">
                    <a16:creationId xmlns:a16="http://schemas.microsoft.com/office/drawing/2014/main" id="{00000000-0008-0000-0B00-000002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23" name="Shape 9302">
                <a:extLst>
                  <a:ext uri="{FF2B5EF4-FFF2-40B4-BE49-F238E27FC236}">
                    <a16:creationId xmlns:a16="http://schemas.microsoft.com/office/drawing/2014/main" id="{00000000-0008-0000-0B00-000003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41</xdr:row>
      <xdr:rowOff>0</xdr:rowOff>
    </xdr:from>
    <xdr:ext cx="390525" cy="200025"/>
    <xdr:grpSp>
      <xdr:nvGrpSpPr>
        <xdr:cNvPr id="11524" name="Shape 2">
          <a:extLst>
            <a:ext uri="{FF2B5EF4-FFF2-40B4-BE49-F238E27FC236}">
              <a16:creationId xmlns:a16="http://schemas.microsoft.com/office/drawing/2014/main" id="{00000000-0008-0000-0B00-0000042D0000}"/>
            </a:ext>
          </a:extLst>
        </xdr:cNvPr>
        <xdr:cNvGrpSpPr/>
      </xdr:nvGrpSpPr>
      <xdr:grpSpPr>
        <a:xfrm>
          <a:off x="6619875" y="9001125"/>
          <a:ext cx="390525" cy="200025"/>
          <a:chOff x="5150738" y="3679988"/>
          <a:chExt cx="390525" cy="200025"/>
        </a:xfrm>
      </xdr:grpSpPr>
      <xdr:grpSp>
        <xdr:nvGrpSpPr>
          <xdr:cNvPr id="11525" name="Shape 9303">
            <a:extLst>
              <a:ext uri="{FF2B5EF4-FFF2-40B4-BE49-F238E27FC236}">
                <a16:creationId xmlns:a16="http://schemas.microsoft.com/office/drawing/2014/main" id="{00000000-0008-0000-0B00-000005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26" name="Shape 6">
              <a:extLst>
                <a:ext uri="{FF2B5EF4-FFF2-40B4-BE49-F238E27FC236}">
                  <a16:creationId xmlns:a16="http://schemas.microsoft.com/office/drawing/2014/main" id="{00000000-0008-0000-0B00-000006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27" name="Shape 9304">
              <a:extLst>
                <a:ext uri="{FF2B5EF4-FFF2-40B4-BE49-F238E27FC236}">
                  <a16:creationId xmlns:a16="http://schemas.microsoft.com/office/drawing/2014/main" id="{00000000-0008-0000-0B00-000007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28" name="Shape 9305">
                <a:extLst>
                  <a:ext uri="{FF2B5EF4-FFF2-40B4-BE49-F238E27FC236}">
                    <a16:creationId xmlns:a16="http://schemas.microsoft.com/office/drawing/2014/main" id="{00000000-0008-0000-0B00-000008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29" name="Shape 9306">
                <a:extLst>
                  <a:ext uri="{FF2B5EF4-FFF2-40B4-BE49-F238E27FC236}">
                    <a16:creationId xmlns:a16="http://schemas.microsoft.com/office/drawing/2014/main" id="{00000000-0008-0000-0B00-000009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0</xdr:colOff>
      <xdr:row>41</xdr:row>
      <xdr:rowOff>0</xdr:rowOff>
    </xdr:from>
    <xdr:ext cx="390525" cy="200025"/>
    <xdr:grpSp>
      <xdr:nvGrpSpPr>
        <xdr:cNvPr id="11530" name="Shape 2">
          <a:extLst>
            <a:ext uri="{FF2B5EF4-FFF2-40B4-BE49-F238E27FC236}">
              <a16:creationId xmlns:a16="http://schemas.microsoft.com/office/drawing/2014/main" id="{00000000-0008-0000-0B00-00000A2D0000}"/>
            </a:ext>
          </a:extLst>
        </xdr:cNvPr>
        <xdr:cNvGrpSpPr/>
      </xdr:nvGrpSpPr>
      <xdr:grpSpPr>
        <a:xfrm>
          <a:off x="7553325" y="9001125"/>
          <a:ext cx="390525" cy="200025"/>
          <a:chOff x="5150738" y="3679988"/>
          <a:chExt cx="390525" cy="200025"/>
        </a:xfrm>
      </xdr:grpSpPr>
      <xdr:grpSp>
        <xdr:nvGrpSpPr>
          <xdr:cNvPr id="11531" name="Shape 9307">
            <a:extLst>
              <a:ext uri="{FF2B5EF4-FFF2-40B4-BE49-F238E27FC236}">
                <a16:creationId xmlns:a16="http://schemas.microsoft.com/office/drawing/2014/main" id="{00000000-0008-0000-0B00-00000B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32" name="Shape 6">
              <a:extLst>
                <a:ext uri="{FF2B5EF4-FFF2-40B4-BE49-F238E27FC236}">
                  <a16:creationId xmlns:a16="http://schemas.microsoft.com/office/drawing/2014/main" id="{00000000-0008-0000-0B00-00000C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33" name="Shape 9308">
              <a:extLst>
                <a:ext uri="{FF2B5EF4-FFF2-40B4-BE49-F238E27FC236}">
                  <a16:creationId xmlns:a16="http://schemas.microsoft.com/office/drawing/2014/main" id="{00000000-0008-0000-0B00-00000D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34" name="Shape 9309">
                <a:extLst>
                  <a:ext uri="{FF2B5EF4-FFF2-40B4-BE49-F238E27FC236}">
                    <a16:creationId xmlns:a16="http://schemas.microsoft.com/office/drawing/2014/main" id="{00000000-0008-0000-0B00-00000E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35" name="Shape 9310">
                <a:extLst>
                  <a:ext uri="{FF2B5EF4-FFF2-40B4-BE49-F238E27FC236}">
                    <a16:creationId xmlns:a16="http://schemas.microsoft.com/office/drawing/2014/main" id="{00000000-0008-0000-0B00-00000F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41</xdr:row>
      <xdr:rowOff>0</xdr:rowOff>
    </xdr:from>
    <xdr:ext cx="390525" cy="200025"/>
    <xdr:grpSp>
      <xdr:nvGrpSpPr>
        <xdr:cNvPr id="11536" name="Shape 2">
          <a:extLst>
            <a:ext uri="{FF2B5EF4-FFF2-40B4-BE49-F238E27FC236}">
              <a16:creationId xmlns:a16="http://schemas.microsoft.com/office/drawing/2014/main" id="{00000000-0008-0000-0B00-0000102D0000}"/>
            </a:ext>
          </a:extLst>
        </xdr:cNvPr>
        <xdr:cNvGrpSpPr/>
      </xdr:nvGrpSpPr>
      <xdr:grpSpPr>
        <a:xfrm>
          <a:off x="8486775" y="9001125"/>
          <a:ext cx="390525" cy="200025"/>
          <a:chOff x="5150738" y="3679988"/>
          <a:chExt cx="390525" cy="200025"/>
        </a:xfrm>
      </xdr:grpSpPr>
      <xdr:grpSp>
        <xdr:nvGrpSpPr>
          <xdr:cNvPr id="11537" name="Shape 9311">
            <a:extLst>
              <a:ext uri="{FF2B5EF4-FFF2-40B4-BE49-F238E27FC236}">
                <a16:creationId xmlns:a16="http://schemas.microsoft.com/office/drawing/2014/main" id="{00000000-0008-0000-0B00-000011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38" name="Shape 6">
              <a:extLst>
                <a:ext uri="{FF2B5EF4-FFF2-40B4-BE49-F238E27FC236}">
                  <a16:creationId xmlns:a16="http://schemas.microsoft.com/office/drawing/2014/main" id="{00000000-0008-0000-0B00-000012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39" name="Shape 9312">
              <a:extLst>
                <a:ext uri="{FF2B5EF4-FFF2-40B4-BE49-F238E27FC236}">
                  <a16:creationId xmlns:a16="http://schemas.microsoft.com/office/drawing/2014/main" id="{00000000-0008-0000-0B00-000013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40" name="Shape 9313">
                <a:extLst>
                  <a:ext uri="{FF2B5EF4-FFF2-40B4-BE49-F238E27FC236}">
                    <a16:creationId xmlns:a16="http://schemas.microsoft.com/office/drawing/2014/main" id="{00000000-0008-0000-0B00-000014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41" name="Shape 9314">
                <a:extLst>
                  <a:ext uri="{FF2B5EF4-FFF2-40B4-BE49-F238E27FC236}">
                    <a16:creationId xmlns:a16="http://schemas.microsoft.com/office/drawing/2014/main" id="{00000000-0008-0000-0B00-000015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41</xdr:row>
      <xdr:rowOff>0</xdr:rowOff>
    </xdr:from>
    <xdr:ext cx="390525" cy="200025"/>
    <xdr:grpSp>
      <xdr:nvGrpSpPr>
        <xdr:cNvPr id="11542" name="Shape 2">
          <a:extLst>
            <a:ext uri="{FF2B5EF4-FFF2-40B4-BE49-F238E27FC236}">
              <a16:creationId xmlns:a16="http://schemas.microsoft.com/office/drawing/2014/main" id="{00000000-0008-0000-0B00-0000162D0000}"/>
            </a:ext>
          </a:extLst>
        </xdr:cNvPr>
        <xdr:cNvGrpSpPr/>
      </xdr:nvGrpSpPr>
      <xdr:grpSpPr>
        <a:xfrm>
          <a:off x="9420225" y="9001125"/>
          <a:ext cx="390525" cy="200025"/>
          <a:chOff x="5150738" y="3679988"/>
          <a:chExt cx="390525" cy="200025"/>
        </a:xfrm>
      </xdr:grpSpPr>
      <xdr:grpSp>
        <xdr:nvGrpSpPr>
          <xdr:cNvPr id="11543" name="Shape 9315">
            <a:extLst>
              <a:ext uri="{FF2B5EF4-FFF2-40B4-BE49-F238E27FC236}">
                <a16:creationId xmlns:a16="http://schemas.microsoft.com/office/drawing/2014/main" id="{00000000-0008-0000-0B00-000017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44" name="Shape 6">
              <a:extLst>
                <a:ext uri="{FF2B5EF4-FFF2-40B4-BE49-F238E27FC236}">
                  <a16:creationId xmlns:a16="http://schemas.microsoft.com/office/drawing/2014/main" id="{00000000-0008-0000-0B00-000018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45" name="Shape 9316">
              <a:extLst>
                <a:ext uri="{FF2B5EF4-FFF2-40B4-BE49-F238E27FC236}">
                  <a16:creationId xmlns:a16="http://schemas.microsoft.com/office/drawing/2014/main" id="{00000000-0008-0000-0B00-000019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46" name="Shape 9317">
                <a:extLst>
                  <a:ext uri="{FF2B5EF4-FFF2-40B4-BE49-F238E27FC236}">
                    <a16:creationId xmlns:a16="http://schemas.microsoft.com/office/drawing/2014/main" id="{00000000-0008-0000-0B00-00001A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47" name="Shape 9318">
                <a:extLst>
                  <a:ext uri="{FF2B5EF4-FFF2-40B4-BE49-F238E27FC236}">
                    <a16:creationId xmlns:a16="http://schemas.microsoft.com/office/drawing/2014/main" id="{00000000-0008-0000-0B00-00001B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41</xdr:row>
      <xdr:rowOff>0</xdr:rowOff>
    </xdr:from>
    <xdr:ext cx="390525" cy="200025"/>
    <xdr:grpSp>
      <xdr:nvGrpSpPr>
        <xdr:cNvPr id="11548" name="Shape 2">
          <a:extLst>
            <a:ext uri="{FF2B5EF4-FFF2-40B4-BE49-F238E27FC236}">
              <a16:creationId xmlns:a16="http://schemas.microsoft.com/office/drawing/2014/main" id="{00000000-0008-0000-0B00-00001C2D0000}"/>
            </a:ext>
          </a:extLst>
        </xdr:cNvPr>
        <xdr:cNvGrpSpPr/>
      </xdr:nvGrpSpPr>
      <xdr:grpSpPr>
        <a:xfrm>
          <a:off x="10353675" y="9001125"/>
          <a:ext cx="390525" cy="200025"/>
          <a:chOff x="5150738" y="3679988"/>
          <a:chExt cx="390525" cy="200025"/>
        </a:xfrm>
      </xdr:grpSpPr>
      <xdr:grpSp>
        <xdr:nvGrpSpPr>
          <xdr:cNvPr id="11549" name="Shape 9319">
            <a:extLst>
              <a:ext uri="{FF2B5EF4-FFF2-40B4-BE49-F238E27FC236}">
                <a16:creationId xmlns:a16="http://schemas.microsoft.com/office/drawing/2014/main" id="{00000000-0008-0000-0B00-00001D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50" name="Shape 6">
              <a:extLst>
                <a:ext uri="{FF2B5EF4-FFF2-40B4-BE49-F238E27FC236}">
                  <a16:creationId xmlns:a16="http://schemas.microsoft.com/office/drawing/2014/main" id="{00000000-0008-0000-0B00-00001E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51" name="Shape 9320">
              <a:extLst>
                <a:ext uri="{FF2B5EF4-FFF2-40B4-BE49-F238E27FC236}">
                  <a16:creationId xmlns:a16="http://schemas.microsoft.com/office/drawing/2014/main" id="{00000000-0008-0000-0B00-00001F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52" name="Shape 9321">
                <a:extLst>
                  <a:ext uri="{FF2B5EF4-FFF2-40B4-BE49-F238E27FC236}">
                    <a16:creationId xmlns:a16="http://schemas.microsoft.com/office/drawing/2014/main" id="{00000000-0008-0000-0B00-000020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53" name="Shape 9322">
                <a:extLst>
                  <a:ext uri="{FF2B5EF4-FFF2-40B4-BE49-F238E27FC236}">
                    <a16:creationId xmlns:a16="http://schemas.microsoft.com/office/drawing/2014/main" id="{00000000-0008-0000-0B00-000021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41</xdr:row>
      <xdr:rowOff>0</xdr:rowOff>
    </xdr:from>
    <xdr:ext cx="390525" cy="200025"/>
    <xdr:grpSp>
      <xdr:nvGrpSpPr>
        <xdr:cNvPr id="11554" name="Shape 2">
          <a:extLst>
            <a:ext uri="{FF2B5EF4-FFF2-40B4-BE49-F238E27FC236}">
              <a16:creationId xmlns:a16="http://schemas.microsoft.com/office/drawing/2014/main" id="{00000000-0008-0000-0B00-0000222D0000}"/>
            </a:ext>
          </a:extLst>
        </xdr:cNvPr>
        <xdr:cNvGrpSpPr/>
      </xdr:nvGrpSpPr>
      <xdr:grpSpPr>
        <a:xfrm>
          <a:off x="11287125" y="9001125"/>
          <a:ext cx="390525" cy="200025"/>
          <a:chOff x="5150738" y="3679988"/>
          <a:chExt cx="390525" cy="200025"/>
        </a:xfrm>
      </xdr:grpSpPr>
      <xdr:grpSp>
        <xdr:nvGrpSpPr>
          <xdr:cNvPr id="11555" name="Shape 9323">
            <a:extLst>
              <a:ext uri="{FF2B5EF4-FFF2-40B4-BE49-F238E27FC236}">
                <a16:creationId xmlns:a16="http://schemas.microsoft.com/office/drawing/2014/main" id="{00000000-0008-0000-0B00-000023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56" name="Shape 6">
              <a:extLst>
                <a:ext uri="{FF2B5EF4-FFF2-40B4-BE49-F238E27FC236}">
                  <a16:creationId xmlns:a16="http://schemas.microsoft.com/office/drawing/2014/main" id="{00000000-0008-0000-0B00-000024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57" name="Shape 9324">
              <a:extLst>
                <a:ext uri="{FF2B5EF4-FFF2-40B4-BE49-F238E27FC236}">
                  <a16:creationId xmlns:a16="http://schemas.microsoft.com/office/drawing/2014/main" id="{00000000-0008-0000-0B00-000025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58" name="Shape 9325">
                <a:extLst>
                  <a:ext uri="{FF2B5EF4-FFF2-40B4-BE49-F238E27FC236}">
                    <a16:creationId xmlns:a16="http://schemas.microsoft.com/office/drawing/2014/main" id="{00000000-0008-0000-0B00-000026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59" name="Shape 9326">
                <a:extLst>
                  <a:ext uri="{FF2B5EF4-FFF2-40B4-BE49-F238E27FC236}">
                    <a16:creationId xmlns:a16="http://schemas.microsoft.com/office/drawing/2014/main" id="{00000000-0008-0000-0B00-000027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41</xdr:row>
      <xdr:rowOff>0</xdr:rowOff>
    </xdr:from>
    <xdr:ext cx="390525" cy="200025"/>
    <xdr:grpSp>
      <xdr:nvGrpSpPr>
        <xdr:cNvPr id="11560" name="Shape 2">
          <a:extLst>
            <a:ext uri="{FF2B5EF4-FFF2-40B4-BE49-F238E27FC236}">
              <a16:creationId xmlns:a16="http://schemas.microsoft.com/office/drawing/2014/main" id="{00000000-0008-0000-0B00-0000282D0000}"/>
            </a:ext>
          </a:extLst>
        </xdr:cNvPr>
        <xdr:cNvGrpSpPr/>
      </xdr:nvGrpSpPr>
      <xdr:grpSpPr>
        <a:xfrm>
          <a:off x="13154025" y="9001125"/>
          <a:ext cx="390525" cy="200025"/>
          <a:chOff x="5150738" y="3679988"/>
          <a:chExt cx="390525" cy="200025"/>
        </a:xfrm>
      </xdr:grpSpPr>
      <xdr:grpSp>
        <xdr:nvGrpSpPr>
          <xdr:cNvPr id="11561" name="Shape 9327">
            <a:extLst>
              <a:ext uri="{FF2B5EF4-FFF2-40B4-BE49-F238E27FC236}">
                <a16:creationId xmlns:a16="http://schemas.microsoft.com/office/drawing/2014/main" id="{00000000-0008-0000-0B00-000029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62" name="Shape 6">
              <a:extLst>
                <a:ext uri="{FF2B5EF4-FFF2-40B4-BE49-F238E27FC236}">
                  <a16:creationId xmlns:a16="http://schemas.microsoft.com/office/drawing/2014/main" id="{00000000-0008-0000-0B00-00002A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63" name="Shape 9328">
              <a:extLst>
                <a:ext uri="{FF2B5EF4-FFF2-40B4-BE49-F238E27FC236}">
                  <a16:creationId xmlns:a16="http://schemas.microsoft.com/office/drawing/2014/main" id="{00000000-0008-0000-0B00-00002B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64" name="Shape 9329">
                <a:extLst>
                  <a:ext uri="{FF2B5EF4-FFF2-40B4-BE49-F238E27FC236}">
                    <a16:creationId xmlns:a16="http://schemas.microsoft.com/office/drawing/2014/main" id="{00000000-0008-0000-0B00-00002C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65" name="Shape 9330">
                <a:extLst>
                  <a:ext uri="{FF2B5EF4-FFF2-40B4-BE49-F238E27FC236}">
                    <a16:creationId xmlns:a16="http://schemas.microsoft.com/office/drawing/2014/main" id="{00000000-0008-0000-0B00-00002D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0</xdr:colOff>
      <xdr:row>41</xdr:row>
      <xdr:rowOff>0</xdr:rowOff>
    </xdr:from>
    <xdr:ext cx="390525" cy="200025"/>
    <xdr:grpSp>
      <xdr:nvGrpSpPr>
        <xdr:cNvPr id="11566" name="Shape 2">
          <a:extLst>
            <a:ext uri="{FF2B5EF4-FFF2-40B4-BE49-F238E27FC236}">
              <a16:creationId xmlns:a16="http://schemas.microsoft.com/office/drawing/2014/main" id="{00000000-0008-0000-0B00-00002E2D0000}"/>
            </a:ext>
          </a:extLst>
        </xdr:cNvPr>
        <xdr:cNvGrpSpPr/>
      </xdr:nvGrpSpPr>
      <xdr:grpSpPr>
        <a:xfrm>
          <a:off x="14087475" y="9001125"/>
          <a:ext cx="390525" cy="200025"/>
          <a:chOff x="5150738" y="3679988"/>
          <a:chExt cx="390525" cy="200025"/>
        </a:xfrm>
      </xdr:grpSpPr>
      <xdr:grpSp>
        <xdr:nvGrpSpPr>
          <xdr:cNvPr id="11567" name="Shape 9331">
            <a:extLst>
              <a:ext uri="{FF2B5EF4-FFF2-40B4-BE49-F238E27FC236}">
                <a16:creationId xmlns:a16="http://schemas.microsoft.com/office/drawing/2014/main" id="{00000000-0008-0000-0B00-00002F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68" name="Shape 6">
              <a:extLst>
                <a:ext uri="{FF2B5EF4-FFF2-40B4-BE49-F238E27FC236}">
                  <a16:creationId xmlns:a16="http://schemas.microsoft.com/office/drawing/2014/main" id="{00000000-0008-0000-0B00-000030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69" name="Shape 9332">
              <a:extLst>
                <a:ext uri="{FF2B5EF4-FFF2-40B4-BE49-F238E27FC236}">
                  <a16:creationId xmlns:a16="http://schemas.microsoft.com/office/drawing/2014/main" id="{00000000-0008-0000-0B00-000031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70" name="Shape 9333">
                <a:extLst>
                  <a:ext uri="{FF2B5EF4-FFF2-40B4-BE49-F238E27FC236}">
                    <a16:creationId xmlns:a16="http://schemas.microsoft.com/office/drawing/2014/main" id="{00000000-0008-0000-0B00-000032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71" name="Shape 9334">
                <a:extLst>
                  <a:ext uri="{FF2B5EF4-FFF2-40B4-BE49-F238E27FC236}">
                    <a16:creationId xmlns:a16="http://schemas.microsoft.com/office/drawing/2014/main" id="{00000000-0008-0000-0B00-000033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33</xdr:col>
      <xdr:colOff>0</xdr:colOff>
      <xdr:row>41</xdr:row>
      <xdr:rowOff>0</xdr:rowOff>
    </xdr:from>
    <xdr:ext cx="390525" cy="200025"/>
    <xdr:grpSp>
      <xdr:nvGrpSpPr>
        <xdr:cNvPr id="11572" name="Shape 2">
          <a:extLst>
            <a:ext uri="{FF2B5EF4-FFF2-40B4-BE49-F238E27FC236}">
              <a16:creationId xmlns:a16="http://schemas.microsoft.com/office/drawing/2014/main" id="{00000000-0008-0000-0B00-0000342D0000}"/>
            </a:ext>
          </a:extLst>
        </xdr:cNvPr>
        <xdr:cNvGrpSpPr/>
      </xdr:nvGrpSpPr>
      <xdr:grpSpPr>
        <a:xfrm>
          <a:off x="15020925" y="9001125"/>
          <a:ext cx="390525" cy="200025"/>
          <a:chOff x="5150738" y="3679988"/>
          <a:chExt cx="390525" cy="200025"/>
        </a:xfrm>
      </xdr:grpSpPr>
      <xdr:grpSp>
        <xdr:nvGrpSpPr>
          <xdr:cNvPr id="11573" name="Shape 9335">
            <a:extLst>
              <a:ext uri="{FF2B5EF4-FFF2-40B4-BE49-F238E27FC236}">
                <a16:creationId xmlns:a16="http://schemas.microsoft.com/office/drawing/2014/main" id="{00000000-0008-0000-0B00-000035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74" name="Shape 6">
              <a:extLst>
                <a:ext uri="{FF2B5EF4-FFF2-40B4-BE49-F238E27FC236}">
                  <a16:creationId xmlns:a16="http://schemas.microsoft.com/office/drawing/2014/main" id="{00000000-0008-0000-0B00-000036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75" name="Shape 9336">
              <a:extLst>
                <a:ext uri="{FF2B5EF4-FFF2-40B4-BE49-F238E27FC236}">
                  <a16:creationId xmlns:a16="http://schemas.microsoft.com/office/drawing/2014/main" id="{00000000-0008-0000-0B00-000037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76" name="Shape 9337">
                <a:extLst>
                  <a:ext uri="{FF2B5EF4-FFF2-40B4-BE49-F238E27FC236}">
                    <a16:creationId xmlns:a16="http://schemas.microsoft.com/office/drawing/2014/main" id="{00000000-0008-0000-0B00-000038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77" name="Shape 9338">
                <a:extLst>
                  <a:ext uri="{FF2B5EF4-FFF2-40B4-BE49-F238E27FC236}">
                    <a16:creationId xmlns:a16="http://schemas.microsoft.com/office/drawing/2014/main" id="{00000000-0008-0000-0B00-000039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41</xdr:row>
      <xdr:rowOff>0</xdr:rowOff>
    </xdr:from>
    <xdr:ext cx="390525" cy="200025"/>
    <xdr:grpSp>
      <xdr:nvGrpSpPr>
        <xdr:cNvPr id="11578" name="Shape 2">
          <a:extLst>
            <a:ext uri="{FF2B5EF4-FFF2-40B4-BE49-F238E27FC236}">
              <a16:creationId xmlns:a16="http://schemas.microsoft.com/office/drawing/2014/main" id="{00000000-0008-0000-0B00-00003A2D0000}"/>
            </a:ext>
          </a:extLst>
        </xdr:cNvPr>
        <xdr:cNvGrpSpPr/>
      </xdr:nvGrpSpPr>
      <xdr:grpSpPr>
        <a:xfrm>
          <a:off x="15954375" y="9001125"/>
          <a:ext cx="390525" cy="200025"/>
          <a:chOff x="5150738" y="3679988"/>
          <a:chExt cx="390525" cy="200025"/>
        </a:xfrm>
      </xdr:grpSpPr>
      <xdr:grpSp>
        <xdr:nvGrpSpPr>
          <xdr:cNvPr id="11579" name="Shape 9339">
            <a:extLst>
              <a:ext uri="{FF2B5EF4-FFF2-40B4-BE49-F238E27FC236}">
                <a16:creationId xmlns:a16="http://schemas.microsoft.com/office/drawing/2014/main" id="{00000000-0008-0000-0B00-00003B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80" name="Shape 6">
              <a:extLst>
                <a:ext uri="{FF2B5EF4-FFF2-40B4-BE49-F238E27FC236}">
                  <a16:creationId xmlns:a16="http://schemas.microsoft.com/office/drawing/2014/main" id="{00000000-0008-0000-0B00-00003C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81" name="Shape 9340">
              <a:extLst>
                <a:ext uri="{FF2B5EF4-FFF2-40B4-BE49-F238E27FC236}">
                  <a16:creationId xmlns:a16="http://schemas.microsoft.com/office/drawing/2014/main" id="{00000000-0008-0000-0B00-00003D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82" name="Shape 9341">
                <a:extLst>
                  <a:ext uri="{FF2B5EF4-FFF2-40B4-BE49-F238E27FC236}">
                    <a16:creationId xmlns:a16="http://schemas.microsoft.com/office/drawing/2014/main" id="{00000000-0008-0000-0B00-00003E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83" name="Shape 9342">
                <a:extLst>
                  <a:ext uri="{FF2B5EF4-FFF2-40B4-BE49-F238E27FC236}">
                    <a16:creationId xmlns:a16="http://schemas.microsoft.com/office/drawing/2014/main" id="{00000000-0008-0000-0B00-00003F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37</xdr:col>
      <xdr:colOff>0</xdr:colOff>
      <xdr:row>41</xdr:row>
      <xdr:rowOff>0</xdr:rowOff>
    </xdr:from>
    <xdr:ext cx="390525" cy="200025"/>
    <xdr:grpSp>
      <xdr:nvGrpSpPr>
        <xdr:cNvPr id="11584" name="Shape 2">
          <a:extLst>
            <a:ext uri="{FF2B5EF4-FFF2-40B4-BE49-F238E27FC236}">
              <a16:creationId xmlns:a16="http://schemas.microsoft.com/office/drawing/2014/main" id="{00000000-0008-0000-0B00-0000402D0000}"/>
            </a:ext>
          </a:extLst>
        </xdr:cNvPr>
        <xdr:cNvGrpSpPr/>
      </xdr:nvGrpSpPr>
      <xdr:grpSpPr>
        <a:xfrm>
          <a:off x="16887825" y="9001125"/>
          <a:ext cx="390525" cy="200025"/>
          <a:chOff x="5150738" y="3679988"/>
          <a:chExt cx="390525" cy="200025"/>
        </a:xfrm>
      </xdr:grpSpPr>
      <xdr:grpSp>
        <xdr:nvGrpSpPr>
          <xdr:cNvPr id="11585" name="Shape 9343">
            <a:extLst>
              <a:ext uri="{FF2B5EF4-FFF2-40B4-BE49-F238E27FC236}">
                <a16:creationId xmlns:a16="http://schemas.microsoft.com/office/drawing/2014/main" id="{00000000-0008-0000-0B00-000041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86" name="Shape 6">
              <a:extLst>
                <a:ext uri="{FF2B5EF4-FFF2-40B4-BE49-F238E27FC236}">
                  <a16:creationId xmlns:a16="http://schemas.microsoft.com/office/drawing/2014/main" id="{00000000-0008-0000-0B00-000042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87" name="Shape 9344">
              <a:extLst>
                <a:ext uri="{FF2B5EF4-FFF2-40B4-BE49-F238E27FC236}">
                  <a16:creationId xmlns:a16="http://schemas.microsoft.com/office/drawing/2014/main" id="{00000000-0008-0000-0B00-000043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88" name="Shape 9345">
                <a:extLst>
                  <a:ext uri="{FF2B5EF4-FFF2-40B4-BE49-F238E27FC236}">
                    <a16:creationId xmlns:a16="http://schemas.microsoft.com/office/drawing/2014/main" id="{00000000-0008-0000-0B00-000044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89" name="Shape 9346">
                <a:extLst>
                  <a:ext uri="{FF2B5EF4-FFF2-40B4-BE49-F238E27FC236}">
                    <a16:creationId xmlns:a16="http://schemas.microsoft.com/office/drawing/2014/main" id="{00000000-0008-0000-0B00-000045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41</xdr:row>
      <xdr:rowOff>0</xdr:rowOff>
    </xdr:from>
    <xdr:ext cx="390525" cy="200025"/>
    <xdr:grpSp>
      <xdr:nvGrpSpPr>
        <xdr:cNvPr id="11590" name="Shape 2">
          <a:extLst>
            <a:ext uri="{FF2B5EF4-FFF2-40B4-BE49-F238E27FC236}">
              <a16:creationId xmlns:a16="http://schemas.microsoft.com/office/drawing/2014/main" id="{00000000-0008-0000-0B00-0000462D0000}"/>
            </a:ext>
          </a:extLst>
        </xdr:cNvPr>
        <xdr:cNvGrpSpPr/>
      </xdr:nvGrpSpPr>
      <xdr:grpSpPr>
        <a:xfrm>
          <a:off x="17821275" y="9001125"/>
          <a:ext cx="390525" cy="200025"/>
          <a:chOff x="5150738" y="3679988"/>
          <a:chExt cx="390525" cy="200025"/>
        </a:xfrm>
      </xdr:grpSpPr>
      <xdr:grpSp>
        <xdr:nvGrpSpPr>
          <xdr:cNvPr id="11591" name="Shape 9347">
            <a:extLst>
              <a:ext uri="{FF2B5EF4-FFF2-40B4-BE49-F238E27FC236}">
                <a16:creationId xmlns:a16="http://schemas.microsoft.com/office/drawing/2014/main" id="{00000000-0008-0000-0B00-000047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92" name="Shape 6">
              <a:extLst>
                <a:ext uri="{FF2B5EF4-FFF2-40B4-BE49-F238E27FC236}">
                  <a16:creationId xmlns:a16="http://schemas.microsoft.com/office/drawing/2014/main" id="{00000000-0008-0000-0B00-000048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93" name="Shape 9348">
              <a:extLst>
                <a:ext uri="{FF2B5EF4-FFF2-40B4-BE49-F238E27FC236}">
                  <a16:creationId xmlns:a16="http://schemas.microsoft.com/office/drawing/2014/main" id="{00000000-0008-0000-0B00-000049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94" name="Shape 9349">
                <a:extLst>
                  <a:ext uri="{FF2B5EF4-FFF2-40B4-BE49-F238E27FC236}">
                    <a16:creationId xmlns:a16="http://schemas.microsoft.com/office/drawing/2014/main" id="{00000000-0008-0000-0B00-00004A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95" name="Shape 9350">
                <a:extLst>
                  <a:ext uri="{FF2B5EF4-FFF2-40B4-BE49-F238E27FC236}">
                    <a16:creationId xmlns:a16="http://schemas.microsoft.com/office/drawing/2014/main" id="{00000000-0008-0000-0B00-00004B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0</xdr:colOff>
      <xdr:row>41</xdr:row>
      <xdr:rowOff>0</xdr:rowOff>
    </xdr:from>
    <xdr:ext cx="390525" cy="200025"/>
    <xdr:grpSp>
      <xdr:nvGrpSpPr>
        <xdr:cNvPr id="11596" name="Shape 2">
          <a:extLst>
            <a:ext uri="{FF2B5EF4-FFF2-40B4-BE49-F238E27FC236}">
              <a16:creationId xmlns:a16="http://schemas.microsoft.com/office/drawing/2014/main" id="{00000000-0008-0000-0B00-00004C2D0000}"/>
            </a:ext>
          </a:extLst>
        </xdr:cNvPr>
        <xdr:cNvGrpSpPr/>
      </xdr:nvGrpSpPr>
      <xdr:grpSpPr>
        <a:xfrm>
          <a:off x="18754725" y="9001125"/>
          <a:ext cx="390525" cy="200025"/>
          <a:chOff x="5150738" y="3679988"/>
          <a:chExt cx="390525" cy="200025"/>
        </a:xfrm>
      </xdr:grpSpPr>
      <xdr:grpSp>
        <xdr:nvGrpSpPr>
          <xdr:cNvPr id="11597" name="Shape 9351">
            <a:extLst>
              <a:ext uri="{FF2B5EF4-FFF2-40B4-BE49-F238E27FC236}">
                <a16:creationId xmlns:a16="http://schemas.microsoft.com/office/drawing/2014/main" id="{00000000-0008-0000-0B00-00004D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98" name="Shape 6">
              <a:extLst>
                <a:ext uri="{FF2B5EF4-FFF2-40B4-BE49-F238E27FC236}">
                  <a16:creationId xmlns:a16="http://schemas.microsoft.com/office/drawing/2014/main" id="{00000000-0008-0000-0B00-00004E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99" name="Shape 9352">
              <a:extLst>
                <a:ext uri="{FF2B5EF4-FFF2-40B4-BE49-F238E27FC236}">
                  <a16:creationId xmlns:a16="http://schemas.microsoft.com/office/drawing/2014/main" id="{00000000-0008-0000-0B00-00004F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00" name="Shape 9353">
                <a:extLst>
                  <a:ext uri="{FF2B5EF4-FFF2-40B4-BE49-F238E27FC236}">
                    <a16:creationId xmlns:a16="http://schemas.microsoft.com/office/drawing/2014/main" id="{00000000-0008-0000-0B00-000050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01" name="Shape 9354">
                <a:extLst>
                  <a:ext uri="{FF2B5EF4-FFF2-40B4-BE49-F238E27FC236}">
                    <a16:creationId xmlns:a16="http://schemas.microsoft.com/office/drawing/2014/main" id="{00000000-0008-0000-0B00-000051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41</xdr:row>
      <xdr:rowOff>0</xdr:rowOff>
    </xdr:from>
    <xdr:ext cx="390525" cy="200025"/>
    <xdr:grpSp>
      <xdr:nvGrpSpPr>
        <xdr:cNvPr id="11602" name="Shape 2">
          <a:extLst>
            <a:ext uri="{FF2B5EF4-FFF2-40B4-BE49-F238E27FC236}">
              <a16:creationId xmlns:a16="http://schemas.microsoft.com/office/drawing/2014/main" id="{00000000-0008-0000-0B00-0000522D0000}"/>
            </a:ext>
          </a:extLst>
        </xdr:cNvPr>
        <xdr:cNvGrpSpPr/>
      </xdr:nvGrpSpPr>
      <xdr:grpSpPr>
        <a:xfrm>
          <a:off x="19688175" y="9001125"/>
          <a:ext cx="390525" cy="200025"/>
          <a:chOff x="5150738" y="3679988"/>
          <a:chExt cx="390525" cy="200025"/>
        </a:xfrm>
      </xdr:grpSpPr>
      <xdr:grpSp>
        <xdr:nvGrpSpPr>
          <xdr:cNvPr id="11603" name="Shape 9355">
            <a:extLst>
              <a:ext uri="{FF2B5EF4-FFF2-40B4-BE49-F238E27FC236}">
                <a16:creationId xmlns:a16="http://schemas.microsoft.com/office/drawing/2014/main" id="{00000000-0008-0000-0B00-000053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04" name="Shape 6">
              <a:extLst>
                <a:ext uri="{FF2B5EF4-FFF2-40B4-BE49-F238E27FC236}">
                  <a16:creationId xmlns:a16="http://schemas.microsoft.com/office/drawing/2014/main" id="{00000000-0008-0000-0B00-000054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05" name="Shape 9356">
              <a:extLst>
                <a:ext uri="{FF2B5EF4-FFF2-40B4-BE49-F238E27FC236}">
                  <a16:creationId xmlns:a16="http://schemas.microsoft.com/office/drawing/2014/main" id="{00000000-0008-0000-0B00-000055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06" name="Shape 9357">
                <a:extLst>
                  <a:ext uri="{FF2B5EF4-FFF2-40B4-BE49-F238E27FC236}">
                    <a16:creationId xmlns:a16="http://schemas.microsoft.com/office/drawing/2014/main" id="{00000000-0008-0000-0B00-000056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07" name="Shape 9358">
                <a:extLst>
                  <a:ext uri="{FF2B5EF4-FFF2-40B4-BE49-F238E27FC236}">
                    <a16:creationId xmlns:a16="http://schemas.microsoft.com/office/drawing/2014/main" id="{00000000-0008-0000-0B00-000057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45</xdr:col>
      <xdr:colOff>0</xdr:colOff>
      <xdr:row>41</xdr:row>
      <xdr:rowOff>0</xdr:rowOff>
    </xdr:from>
    <xdr:ext cx="390525" cy="200025"/>
    <xdr:grpSp>
      <xdr:nvGrpSpPr>
        <xdr:cNvPr id="11608" name="Shape 2">
          <a:extLst>
            <a:ext uri="{FF2B5EF4-FFF2-40B4-BE49-F238E27FC236}">
              <a16:creationId xmlns:a16="http://schemas.microsoft.com/office/drawing/2014/main" id="{00000000-0008-0000-0B00-0000582D0000}"/>
            </a:ext>
          </a:extLst>
        </xdr:cNvPr>
        <xdr:cNvGrpSpPr/>
      </xdr:nvGrpSpPr>
      <xdr:grpSpPr>
        <a:xfrm>
          <a:off x="20621625" y="9001125"/>
          <a:ext cx="390525" cy="200025"/>
          <a:chOff x="5150738" y="3679988"/>
          <a:chExt cx="390525" cy="200025"/>
        </a:xfrm>
      </xdr:grpSpPr>
      <xdr:grpSp>
        <xdr:nvGrpSpPr>
          <xdr:cNvPr id="11609" name="Shape 9359">
            <a:extLst>
              <a:ext uri="{FF2B5EF4-FFF2-40B4-BE49-F238E27FC236}">
                <a16:creationId xmlns:a16="http://schemas.microsoft.com/office/drawing/2014/main" id="{00000000-0008-0000-0B00-000059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10" name="Shape 6">
              <a:extLst>
                <a:ext uri="{FF2B5EF4-FFF2-40B4-BE49-F238E27FC236}">
                  <a16:creationId xmlns:a16="http://schemas.microsoft.com/office/drawing/2014/main" id="{00000000-0008-0000-0B00-00005A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11" name="Shape 9360">
              <a:extLst>
                <a:ext uri="{FF2B5EF4-FFF2-40B4-BE49-F238E27FC236}">
                  <a16:creationId xmlns:a16="http://schemas.microsoft.com/office/drawing/2014/main" id="{00000000-0008-0000-0B00-00005B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12" name="Shape 9361">
                <a:extLst>
                  <a:ext uri="{FF2B5EF4-FFF2-40B4-BE49-F238E27FC236}">
                    <a16:creationId xmlns:a16="http://schemas.microsoft.com/office/drawing/2014/main" id="{00000000-0008-0000-0B00-00005C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13" name="Shape 9362">
                <a:extLst>
                  <a:ext uri="{FF2B5EF4-FFF2-40B4-BE49-F238E27FC236}">
                    <a16:creationId xmlns:a16="http://schemas.microsoft.com/office/drawing/2014/main" id="{00000000-0008-0000-0B00-00005D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45</xdr:col>
      <xdr:colOff>0</xdr:colOff>
      <xdr:row>49</xdr:row>
      <xdr:rowOff>0</xdr:rowOff>
    </xdr:from>
    <xdr:ext cx="390525" cy="200025"/>
    <xdr:grpSp>
      <xdr:nvGrpSpPr>
        <xdr:cNvPr id="11614" name="Shape 2">
          <a:extLst>
            <a:ext uri="{FF2B5EF4-FFF2-40B4-BE49-F238E27FC236}">
              <a16:creationId xmlns:a16="http://schemas.microsoft.com/office/drawing/2014/main" id="{00000000-0008-0000-0B00-00005E2D0000}"/>
            </a:ext>
          </a:extLst>
        </xdr:cNvPr>
        <xdr:cNvGrpSpPr/>
      </xdr:nvGrpSpPr>
      <xdr:grpSpPr>
        <a:xfrm>
          <a:off x="20621625" y="10753725"/>
          <a:ext cx="390525" cy="200025"/>
          <a:chOff x="5150738" y="3679988"/>
          <a:chExt cx="390525" cy="200025"/>
        </a:xfrm>
      </xdr:grpSpPr>
      <xdr:grpSp>
        <xdr:nvGrpSpPr>
          <xdr:cNvPr id="11615" name="Shape 9363">
            <a:extLst>
              <a:ext uri="{FF2B5EF4-FFF2-40B4-BE49-F238E27FC236}">
                <a16:creationId xmlns:a16="http://schemas.microsoft.com/office/drawing/2014/main" id="{00000000-0008-0000-0B00-00005F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16" name="Shape 6">
              <a:extLst>
                <a:ext uri="{FF2B5EF4-FFF2-40B4-BE49-F238E27FC236}">
                  <a16:creationId xmlns:a16="http://schemas.microsoft.com/office/drawing/2014/main" id="{00000000-0008-0000-0B00-000060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17" name="Shape 9364">
              <a:extLst>
                <a:ext uri="{FF2B5EF4-FFF2-40B4-BE49-F238E27FC236}">
                  <a16:creationId xmlns:a16="http://schemas.microsoft.com/office/drawing/2014/main" id="{00000000-0008-0000-0B00-000061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18" name="Shape 9365">
                <a:extLst>
                  <a:ext uri="{FF2B5EF4-FFF2-40B4-BE49-F238E27FC236}">
                    <a16:creationId xmlns:a16="http://schemas.microsoft.com/office/drawing/2014/main" id="{00000000-0008-0000-0B00-000062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19" name="Shape 9366">
                <a:extLst>
                  <a:ext uri="{FF2B5EF4-FFF2-40B4-BE49-F238E27FC236}">
                    <a16:creationId xmlns:a16="http://schemas.microsoft.com/office/drawing/2014/main" id="{00000000-0008-0000-0B00-000063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49</xdr:row>
      <xdr:rowOff>0</xdr:rowOff>
    </xdr:from>
    <xdr:ext cx="390525" cy="200025"/>
    <xdr:grpSp>
      <xdr:nvGrpSpPr>
        <xdr:cNvPr id="11620" name="Shape 2">
          <a:extLst>
            <a:ext uri="{FF2B5EF4-FFF2-40B4-BE49-F238E27FC236}">
              <a16:creationId xmlns:a16="http://schemas.microsoft.com/office/drawing/2014/main" id="{00000000-0008-0000-0B00-0000642D0000}"/>
            </a:ext>
          </a:extLst>
        </xdr:cNvPr>
        <xdr:cNvGrpSpPr/>
      </xdr:nvGrpSpPr>
      <xdr:grpSpPr>
        <a:xfrm>
          <a:off x="19688175" y="10753725"/>
          <a:ext cx="390525" cy="200025"/>
          <a:chOff x="5150738" y="3679988"/>
          <a:chExt cx="390525" cy="200025"/>
        </a:xfrm>
      </xdr:grpSpPr>
      <xdr:grpSp>
        <xdr:nvGrpSpPr>
          <xdr:cNvPr id="11621" name="Shape 9367">
            <a:extLst>
              <a:ext uri="{FF2B5EF4-FFF2-40B4-BE49-F238E27FC236}">
                <a16:creationId xmlns:a16="http://schemas.microsoft.com/office/drawing/2014/main" id="{00000000-0008-0000-0B00-000065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22" name="Shape 6">
              <a:extLst>
                <a:ext uri="{FF2B5EF4-FFF2-40B4-BE49-F238E27FC236}">
                  <a16:creationId xmlns:a16="http://schemas.microsoft.com/office/drawing/2014/main" id="{00000000-0008-0000-0B00-000066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23" name="Shape 9368">
              <a:extLst>
                <a:ext uri="{FF2B5EF4-FFF2-40B4-BE49-F238E27FC236}">
                  <a16:creationId xmlns:a16="http://schemas.microsoft.com/office/drawing/2014/main" id="{00000000-0008-0000-0B00-000067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24" name="Shape 9369">
                <a:extLst>
                  <a:ext uri="{FF2B5EF4-FFF2-40B4-BE49-F238E27FC236}">
                    <a16:creationId xmlns:a16="http://schemas.microsoft.com/office/drawing/2014/main" id="{00000000-0008-0000-0B00-000068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25" name="Shape 9370">
                <a:extLst>
                  <a:ext uri="{FF2B5EF4-FFF2-40B4-BE49-F238E27FC236}">
                    <a16:creationId xmlns:a16="http://schemas.microsoft.com/office/drawing/2014/main" id="{00000000-0008-0000-0B00-000069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0</xdr:colOff>
      <xdr:row>49</xdr:row>
      <xdr:rowOff>0</xdr:rowOff>
    </xdr:from>
    <xdr:ext cx="390525" cy="200025"/>
    <xdr:grpSp>
      <xdr:nvGrpSpPr>
        <xdr:cNvPr id="11626" name="Shape 2">
          <a:extLst>
            <a:ext uri="{FF2B5EF4-FFF2-40B4-BE49-F238E27FC236}">
              <a16:creationId xmlns:a16="http://schemas.microsoft.com/office/drawing/2014/main" id="{00000000-0008-0000-0B00-00006A2D0000}"/>
            </a:ext>
          </a:extLst>
        </xdr:cNvPr>
        <xdr:cNvGrpSpPr/>
      </xdr:nvGrpSpPr>
      <xdr:grpSpPr>
        <a:xfrm>
          <a:off x="18754725" y="10753725"/>
          <a:ext cx="390525" cy="200025"/>
          <a:chOff x="5150738" y="3679988"/>
          <a:chExt cx="390525" cy="200025"/>
        </a:xfrm>
      </xdr:grpSpPr>
      <xdr:grpSp>
        <xdr:nvGrpSpPr>
          <xdr:cNvPr id="11627" name="Shape 9371">
            <a:extLst>
              <a:ext uri="{FF2B5EF4-FFF2-40B4-BE49-F238E27FC236}">
                <a16:creationId xmlns:a16="http://schemas.microsoft.com/office/drawing/2014/main" id="{00000000-0008-0000-0B00-00006B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28" name="Shape 6">
              <a:extLst>
                <a:ext uri="{FF2B5EF4-FFF2-40B4-BE49-F238E27FC236}">
                  <a16:creationId xmlns:a16="http://schemas.microsoft.com/office/drawing/2014/main" id="{00000000-0008-0000-0B00-00006C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29" name="Shape 9372">
              <a:extLst>
                <a:ext uri="{FF2B5EF4-FFF2-40B4-BE49-F238E27FC236}">
                  <a16:creationId xmlns:a16="http://schemas.microsoft.com/office/drawing/2014/main" id="{00000000-0008-0000-0B00-00006D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30" name="Shape 9373">
                <a:extLst>
                  <a:ext uri="{FF2B5EF4-FFF2-40B4-BE49-F238E27FC236}">
                    <a16:creationId xmlns:a16="http://schemas.microsoft.com/office/drawing/2014/main" id="{00000000-0008-0000-0B00-00006E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31" name="Shape 9374">
                <a:extLst>
                  <a:ext uri="{FF2B5EF4-FFF2-40B4-BE49-F238E27FC236}">
                    <a16:creationId xmlns:a16="http://schemas.microsoft.com/office/drawing/2014/main" id="{00000000-0008-0000-0B00-00006F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49</xdr:row>
      <xdr:rowOff>0</xdr:rowOff>
    </xdr:from>
    <xdr:ext cx="390525" cy="200025"/>
    <xdr:grpSp>
      <xdr:nvGrpSpPr>
        <xdr:cNvPr id="11632" name="Shape 2">
          <a:extLst>
            <a:ext uri="{FF2B5EF4-FFF2-40B4-BE49-F238E27FC236}">
              <a16:creationId xmlns:a16="http://schemas.microsoft.com/office/drawing/2014/main" id="{00000000-0008-0000-0B00-0000702D0000}"/>
            </a:ext>
          </a:extLst>
        </xdr:cNvPr>
        <xdr:cNvGrpSpPr/>
      </xdr:nvGrpSpPr>
      <xdr:grpSpPr>
        <a:xfrm>
          <a:off x="13154025" y="10753725"/>
          <a:ext cx="390525" cy="200025"/>
          <a:chOff x="5150738" y="3679988"/>
          <a:chExt cx="390525" cy="200025"/>
        </a:xfrm>
      </xdr:grpSpPr>
      <xdr:grpSp>
        <xdr:nvGrpSpPr>
          <xdr:cNvPr id="11633" name="Shape 9375">
            <a:extLst>
              <a:ext uri="{FF2B5EF4-FFF2-40B4-BE49-F238E27FC236}">
                <a16:creationId xmlns:a16="http://schemas.microsoft.com/office/drawing/2014/main" id="{00000000-0008-0000-0B00-000071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34" name="Shape 6">
              <a:extLst>
                <a:ext uri="{FF2B5EF4-FFF2-40B4-BE49-F238E27FC236}">
                  <a16:creationId xmlns:a16="http://schemas.microsoft.com/office/drawing/2014/main" id="{00000000-0008-0000-0B00-000072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35" name="Shape 9376">
              <a:extLst>
                <a:ext uri="{FF2B5EF4-FFF2-40B4-BE49-F238E27FC236}">
                  <a16:creationId xmlns:a16="http://schemas.microsoft.com/office/drawing/2014/main" id="{00000000-0008-0000-0B00-000073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36" name="Shape 9377">
                <a:extLst>
                  <a:ext uri="{FF2B5EF4-FFF2-40B4-BE49-F238E27FC236}">
                    <a16:creationId xmlns:a16="http://schemas.microsoft.com/office/drawing/2014/main" id="{00000000-0008-0000-0B00-000074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37" name="Shape 9378">
                <a:extLst>
                  <a:ext uri="{FF2B5EF4-FFF2-40B4-BE49-F238E27FC236}">
                    <a16:creationId xmlns:a16="http://schemas.microsoft.com/office/drawing/2014/main" id="{00000000-0008-0000-0B00-000075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27</xdr:col>
      <xdr:colOff>0</xdr:colOff>
      <xdr:row>49</xdr:row>
      <xdr:rowOff>0</xdr:rowOff>
    </xdr:from>
    <xdr:ext cx="390525" cy="200025"/>
    <xdr:grpSp>
      <xdr:nvGrpSpPr>
        <xdr:cNvPr id="11638" name="Shape 2">
          <a:extLst>
            <a:ext uri="{FF2B5EF4-FFF2-40B4-BE49-F238E27FC236}">
              <a16:creationId xmlns:a16="http://schemas.microsoft.com/office/drawing/2014/main" id="{00000000-0008-0000-0B00-0000762D0000}"/>
            </a:ext>
          </a:extLst>
        </xdr:cNvPr>
        <xdr:cNvGrpSpPr/>
      </xdr:nvGrpSpPr>
      <xdr:grpSpPr>
        <a:xfrm>
          <a:off x="12220575" y="10753725"/>
          <a:ext cx="390525" cy="200025"/>
          <a:chOff x="5150738" y="3679988"/>
          <a:chExt cx="390525" cy="200025"/>
        </a:xfrm>
      </xdr:grpSpPr>
      <xdr:grpSp>
        <xdr:nvGrpSpPr>
          <xdr:cNvPr id="11639" name="Shape 9379">
            <a:extLst>
              <a:ext uri="{FF2B5EF4-FFF2-40B4-BE49-F238E27FC236}">
                <a16:creationId xmlns:a16="http://schemas.microsoft.com/office/drawing/2014/main" id="{00000000-0008-0000-0B00-000077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40" name="Shape 6">
              <a:extLst>
                <a:ext uri="{FF2B5EF4-FFF2-40B4-BE49-F238E27FC236}">
                  <a16:creationId xmlns:a16="http://schemas.microsoft.com/office/drawing/2014/main" id="{00000000-0008-0000-0B00-000078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41" name="Shape 9380">
              <a:extLst>
                <a:ext uri="{FF2B5EF4-FFF2-40B4-BE49-F238E27FC236}">
                  <a16:creationId xmlns:a16="http://schemas.microsoft.com/office/drawing/2014/main" id="{00000000-0008-0000-0B00-000079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42" name="Shape 9381">
                <a:extLst>
                  <a:ext uri="{FF2B5EF4-FFF2-40B4-BE49-F238E27FC236}">
                    <a16:creationId xmlns:a16="http://schemas.microsoft.com/office/drawing/2014/main" id="{00000000-0008-0000-0B00-00007A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43" name="Shape 9382">
                <a:extLst>
                  <a:ext uri="{FF2B5EF4-FFF2-40B4-BE49-F238E27FC236}">
                    <a16:creationId xmlns:a16="http://schemas.microsoft.com/office/drawing/2014/main" id="{00000000-0008-0000-0B00-00007B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49</xdr:row>
      <xdr:rowOff>0</xdr:rowOff>
    </xdr:from>
    <xdr:ext cx="390525" cy="200025"/>
    <xdr:grpSp>
      <xdr:nvGrpSpPr>
        <xdr:cNvPr id="11644" name="Shape 2">
          <a:extLst>
            <a:ext uri="{FF2B5EF4-FFF2-40B4-BE49-F238E27FC236}">
              <a16:creationId xmlns:a16="http://schemas.microsoft.com/office/drawing/2014/main" id="{00000000-0008-0000-0B00-00007C2D0000}"/>
            </a:ext>
          </a:extLst>
        </xdr:cNvPr>
        <xdr:cNvGrpSpPr/>
      </xdr:nvGrpSpPr>
      <xdr:grpSpPr>
        <a:xfrm>
          <a:off x="11287125" y="10753725"/>
          <a:ext cx="390525" cy="200025"/>
          <a:chOff x="5150738" y="3679988"/>
          <a:chExt cx="390525" cy="200025"/>
        </a:xfrm>
      </xdr:grpSpPr>
      <xdr:grpSp>
        <xdr:nvGrpSpPr>
          <xdr:cNvPr id="11645" name="Shape 9383">
            <a:extLst>
              <a:ext uri="{FF2B5EF4-FFF2-40B4-BE49-F238E27FC236}">
                <a16:creationId xmlns:a16="http://schemas.microsoft.com/office/drawing/2014/main" id="{00000000-0008-0000-0B00-00007D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46" name="Shape 6">
              <a:extLst>
                <a:ext uri="{FF2B5EF4-FFF2-40B4-BE49-F238E27FC236}">
                  <a16:creationId xmlns:a16="http://schemas.microsoft.com/office/drawing/2014/main" id="{00000000-0008-0000-0B00-00007E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47" name="Shape 9384">
              <a:extLst>
                <a:ext uri="{FF2B5EF4-FFF2-40B4-BE49-F238E27FC236}">
                  <a16:creationId xmlns:a16="http://schemas.microsoft.com/office/drawing/2014/main" id="{00000000-0008-0000-0B00-00007F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48" name="Shape 9385">
                <a:extLst>
                  <a:ext uri="{FF2B5EF4-FFF2-40B4-BE49-F238E27FC236}">
                    <a16:creationId xmlns:a16="http://schemas.microsoft.com/office/drawing/2014/main" id="{00000000-0008-0000-0B00-000080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49" name="Shape 9386">
                <a:extLst>
                  <a:ext uri="{FF2B5EF4-FFF2-40B4-BE49-F238E27FC236}">
                    <a16:creationId xmlns:a16="http://schemas.microsoft.com/office/drawing/2014/main" id="{00000000-0008-0000-0B00-000081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49</xdr:row>
      <xdr:rowOff>0</xdr:rowOff>
    </xdr:from>
    <xdr:ext cx="390525" cy="200025"/>
    <xdr:grpSp>
      <xdr:nvGrpSpPr>
        <xdr:cNvPr id="11650" name="Shape 2">
          <a:extLst>
            <a:ext uri="{FF2B5EF4-FFF2-40B4-BE49-F238E27FC236}">
              <a16:creationId xmlns:a16="http://schemas.microsoft.com/office/drawing/2014/main" id="{00000000-0008-0000-0B00-0000822D0000}"/>
            </a:ext>
          </a:extLst>
        </xdr:cNvPr>
        <xdr:cNvGrpSpPr/>
      </xdr:nvGrpSpPr>
      <xdr:grpSpPr>
        <a:xfrm>
          <a:off x="10353675" y="10753725"/>
          <a:ext cx="390525" cy="200025"/>
          <a:chOff x="5150738" y="3679988"/>
          <a:chExt cx="390525" cy="200025"/>
        </a:xfrm>
      </xdr:grpSpPr>
      <xdr:grpSp>
        <xdr:nvGrpSpPr>
          <xdr:cNvPr id="11651" name="Shape 9387">
            <a:extLst>
              <a:ext uri="{FF2B5EF4-FFF2-40B4-BE49-F238E27FC236}">
                <a16:creationId xmlns:a16="http://schemas.microsoft.com/office/drawing/2014/main" id="{00000000-0008-0000-0B00-000083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52" name="Shape 6">
              <a:extLst>
                <a:ext uri="{FF2B5EF4-FFF2-40B4-BE49-F238E27FC236}">
                  <a16:creationId xmlns:a16="http://schemas.microsoft.com/office/drawing/2014/main" id="{00000000-0008-0000-0B00-000084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53" name="Shape 9388">
              <a:extLst>
                <a:ext uri="{FF2B5EF4-FFF2-40B4-BE49-F238E27FC236}">
                  <a16:creationId xmlns:a16="http://schemas.microsoft.com/office/drawing/2014/main" id="{00000000-0008-0000-0B00-000085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54" name="Shape 9389">
                <a:extLst>
                  <a:ext uri="{FF2B5EF4-FFF2-40B4-BE49-F238E27FC236}">
                    <a16:creationId xmlns:a16="http://schemas.microsoft.com/office/drawing/2014/main" id="{00000000-0008-0000-0B00-000086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55" name="Shape 9390">
                <a:extLst>
                  <a:ext uri="{FF2B5EF4-FFF2-40B4-BE49-F238E27FC236}">
                    <a16:creationId xmlns:a16="http://schemas.microsoft.com/office/drawing/2014/main" id="{00000000-0008-0000-0B00-000087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49</xdr:row>
      <xdr:rowOff>0</xdr:rowOff>
    </xdr:from>
    <xdr:ext cx="390525" cy="200025"/>
    <xdr:grpSp>
      <xdr:nvGrpSpPr>
        <xdr:cNvPr id="11656" name="Shape 2">
          <a:extLst>
            <a:ext uri="{FF2B5EF4-FFF2-40B4-BE49-F238E27FC236}">
              <a16:creationId xmlns:a16="http://schemas.microsoft.com/office/drawing/2014/main" id="{00000000-0008-0000-0B00-0000882D0000}"/>
            </a:ext>
          </a:extLst>
        </xdr:cNvPr>
        <xdr:cNvGrpSpPr/>
      </xdr:nvGrpSpPr>
      <xdr:grpSpPr>
        <a:xfrm>
          <a:off x="9420225" y="10753725"/>
          <a:ext cx="390525" cy="200025"/>
          <a:chOff x="5150738" y="3679988"/>
          <a:chExt cx="390525" cy="200025"/>
        </a:xfrm>
      </xdr:grpSpPr>
      <xdr:grpSp>
        <xdr:nvGrpSpPr>
          <xdr:cNvPr id="11657" name="Shape 9391">
            <a:extLst>
              <a:ext uri="{FF2B5EF4-FFF2-40B4-BE49-F238E27FC236}">
                <a16:creationId xmlns:a16="http://schemas.microsoft.com/office/drawing/2014/main" id="{00000000-0008-0000-0B00-000089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58" name="Shape 6">
              <a:extLst>
                <a:ext uri="{FF2B5EF4-FFF2-40B4-BE49-F238E27FC236}">
                  <a16:creationId xmlns:a16="http://schemas.microsoft.com/office/drawing/2014/main" id="{00000000-0008-0000-0B00-00008A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59" name="Shape 9392">
              <a:extLst>
                <a:ext uri="{FF2B5EF4-FFF2-40B4-BE49-F238E27FC236}">
                  <a16:creationId xmlns:a16="http://schemas.microsoft.com/office/drawing/2014/main" id="{00000000-0008-0000-0B00-00008B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60" name="Shape 9393">
                <a:extLst>
                  <a:ext uri="{FF2B5EF4-FFF2-40B4-BE49-F238E27FC236}">
                    <a16:creationId xmlns:a16="http://schemas.microsoft.com/office/drawing/2014/main" id="{00000000-0008-0000-0B00-00008C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61" name="Shape 9394">
                <a:extLst>
                  <a:ext uri="{FF2B5EF4-FFF2-40B4-BE49-F238E27FC236}">
                    <a16:creationId xmlns:a16="http://schemas.microsoft.com/office/drawing/2014/main" id="{00000000-0008-0000-0B00-00008D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49</xdr:row>
      <xdr:rowOff>0</xdr:rowOff>
    </xdr:from>
    <xdr:ext cx="390525" cy="200025"/>
    <xdr:grpSp>
      <xdr:nvGrpSpPr>
        <xdr:cNvPr id="11662" name="Shape 2">
          <a:extLst>
            <a:ext uri="{FF2B5EF4-FFF2-40B4-BE49-F238E27FC236}">
              <a16:creationId xmlns:a16="http://schemas.microsoft.com/office/drawing/2014/main" id="{00000000-0008-0000-0B00-00008E2D0000}"/>
            </a:ext>
          </a:extLst>
        </xdr:cNvPr>
        <xdr:cNvGrpSpPr/>
      </xdr:nvGrpSpPr>
      <xdr:grpSpPr>
        <a:xfrm>
          <a:off x="8486775" y="10753725"/>
          <a:ext cx="390525" cy="200025"/>
          <a:chOff x="5150738" y="3679988"/>
          <a:chExt cx="390525" cy="200025"/>
        </a:xfrm>
      </xdr:grpSpPr>
      <xdr:grpSp>
        <xdr:nvGrpSpPr>
          <xdr:cNvPr id="11663" name="Shape 9395">
            <a:extLst>
              <a:ext uri="{FF2B5EF4-FFF2-40B4-BE49-F238E27FC236}">
                <a16:creationId xmlns:a16="http://schemas.microsoft.com/office/drawing/2014/main" id="{00000000-0008-0000-0B00-00008F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64" name="Shape 6">
              <a:extLst>
                <a:ext uri="{FF2B5EF4-FFF2-40B4-BE49-F238E27FC236}">
                  <a16:creationId xmlns:a16="http://schemas.microsoft.com/office/drawing/2014/main" id="{00000000-0008-0000-0B00-000090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65" name="Shape 9396">
              <a:extLst>
                <a:ext uri="{FF2B5EF4-FFF2-40B4-BE49-F238E27FC236}">
                  <a16:creationId xmlns:a16="http://schemas.microsoft.com/office/drawing/2014/main" id="{00000000-0008-0000-0B00-000091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66" name="Shape 9397">
                <a:extLst>
                  <a:ext uri="{FF2B5EF4-FFF2-40B4-BE49-F238E27FC236}">
                    <a16:creationId xmlns:a16="http://schemas.microsoft.com/office/drawing/2014/main" id="{00000000-0008-0000-0B00-000092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67" name="Shape 9398">
                <a:extLst>
                  <a:ext uri="{FF2B5EF4-FFF2-40B4-BE49-F238E27FC236}">
                    <a16:creationId xmlns:a16="http://schemas.microsoft.com/office/drawing/2014/main" id="{00000000-0008-0000-0B00-000093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0</xdr:colOff>
      <xdr:row>49</xdr:row>
      <xdr:rowOff>0</xdr:rowOff>
    </xdr:from>
    <xdr:ext cx="390525" cy="200025"/>
    <xdr:grpSp>
      <xdr:nvGrpSpPr>
        <xdr:cNvPr id="11668" name="Shape 2">
          <a:extLst>
            <a:ext uri="{FF2B5EF4-FFF2-40B4-BE49-F238E27FC236}">
              <a16:creationId xmlns:a16="http://schemas.microsoft.com/office/drawing/2014/main" id="{00000000-0008-0000-0B00-0000942D0000}"/>
            </a:ext>
          </a:extLst>
        </xdr:cNvPr>
        <xdr:cNvGrpSpPr/>
      </xdr:nvGrpSpPr>
      <xdr:grpSpPr>
        <a:xfrm>
          <a:off x="7553325" y="10753725"/>
          <a:ext cx="390525" cy="200025"/>
          <a:chOff x="5150738" y="3679988"/>
          <a:chExt cx="390525" cy="200025"/>
        </a:xfrm>
      </xdr:grpSpPr>
      <xdr:grpSp>
        <xdr:nvGrpSpPr>
          <xdr:cNvPr id="11669" name="Shape 9399">
            <a:extLst>
              <a:ext uri="{FF2B5EF4-FFF2-40B4-BE49-F238E27FC236}">
                <a16:creationId xmlns:a16="http://schemas.microsoft.com/office/drawing/2014/main" id="{00000000-0008-0000-0B00-000095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70" name="Shape 6">
              <a:extLst>
                <a:ext uri="{FF2B5EF4-FFF2-40B4-BE49-F238E27FC236}">
                  <a16:creationId xmlns:a16="http://schemas.microsoft.com/office/drawing/2014/main" id="{00000000-0008-0000-0B00-000096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71" name="Shape 9400">
              <a:extLst>
                <a:ext uri="{FF2B5EF4-FFF2-40B4-BE49-F238E27FC236}">
                  <a16:creationId xmlns:a16="http://schemas.microsoft.com/office/drawing/2014/main" id="{00000000-0008-0000-0B00-000097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72" name="Shape 9401">
                <a:extLst>
                  <a:ext uri="{FF2B5EF4-FFF2-40B4-BE49-F238E27FC236}">
                    <a16:creationId xmlns:a16="http://schemas.microsoft.com/office/drawing/2014/main" id="{00000000-0008-0000-0B00-000098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73" name="Shape 9402">
                <a:extLst>
                  <a:ext uri="{FF2B5EF4-FFF2-40B4-BE49-F238E27FC236}">
                    <a16:creationId xmlns:a16="http://schemas.microsoft.com/office/drawing/2014/main" id="{00000000-0008-0000-0B00-000099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49</xdr:row>
      <xdr:rowOff>0</xdr:rowOff>
    </xdr:from>
    <xdr:ext cx="390525" cy="200025"/>
    <xdr:grpSp>
      <xdr:nvGrpSpPr>
        <xdr:cNvPr id="11674" name="Shape 2">
          <a:extLst>
            <a:ext uri="{FF2B5EF4-FFF2-40B4-BE49-F238E27FC236}">
              <a16:creationId xmlns:a16="http://schemas.microsoft.com/office/drawing/2014/main" id="{00000000-0008-0000-0B00-00009A2D0000}"/>
            </a:ext>
          </a:extLst>
        </xdr:cNvPr>
        <xdr:cNvGrpSpPr/>
      </xdr:nvGrpSpPr>
      <xdr:grpSpPr>
        <a:xfrm>
          <a:off x="6619875" y="10753725"/>
          <a:ext cx="390525" cy="200025"/>
          <a:chOff x="5150738" y="3679988"/>
          <a:chExt cx="390525" cy="200025"/>
        </a:xfrm>
      </xdr:grpSpPr>
      <xdr:grpSp>
        <xdr:nvGrpSpPr>
          <xdr:cNvPr id="11675" name="Shape 9403">
            <a:extLst>
              <a:ext uri="{FF2B5EF4-FFF2-40B4-BE49-F238E27FC236}">
                <a16:creationId xmlns:a16="http://schemas.microsoft.com/office/drawing/2014/main" id="{00000000-0008-0000-0B00-00009B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76" name="Shape 6">
              <a:extLst>
                <a:ext uri="{FF2B5EF4-FFF2-40B4-BE49-F238E27FC236}">
                  <a16:creationId xmlns:a16="http://schemas.microsoft.com/office/drawing/2014/main" id="{00000000-0008-0000-0B00-00009C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77" name="Shape 9404">
              <a:extLst>
                <a:ext uri="{FF2B5EF4-FFF2-40B4-BE49-F238E27FC236}">
                  <a16:creationId xmlns:a16="http://schemas.microsoft.com/office/drawing/2014/main" id="{00000000-0008-0000-0B00-00009D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78" name="Shape 9405">
                <a:extLst>
                  <a:ext uri="{FF2B5EF4-FFF2-40B4-BE49-F238E27FC236}">
                    <a16:creationId xmlns:a16="http://schemas.microsoft.com/office/drawing/2014/main" id="{00000000-0008-0000-0B00-00009E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79" name="Shape 9406">
                <a:extLst>
                  <a:ext uri="{FF2B5EF4-FFF2-40B4-BE49-F238E27FC236}">
                    <a16:creationId xmlns:a16="http://schemas.microsoft.com/office/drawing/2014/main" id="{00000000-0008-0000-0B00-00009F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13</xdr:col>
      <xdr:colOff>0</xdr:colOff>
      <xdr:row>49</xdr:row>
      <xdr:rowOff>0</xdr:rowOff>
    </xdr:from>
    <xdr:ext cx="390525" cy="200025"/>
    <xdr:grpSp>
      <xdr:nvGrpSpPr>
        <xdr:cNvPr id="11680" name="Shape 2">
          <a:extLst>
            <a:ext uri="{FF2B5EF4-FFF2-40B4-BE49-F238E27FC236}">
              <a16:creationId xmlns:a16="http://schemas.microsoft.com/office/drawing/2014/main" id="{00000000-0008-0000-0B00-0000A02D0000}"/>
            </a:ext>
          </a:extLst>
        </xdr:cNvPr>
        <xdr:cNvGrpSpPr/>
      </xdr:nvGrpSpPr>
      <xdr:grpSpPr>
        <a:xfrm>
          <a:off x="5686425" y="10753725"/>
          <a:ext cx="390525" cy="200025"/>
          <a:chOff x="5150738" y="3679988"/>
          <a:chExt cx="390525" cy="200025"/>
        </a:xfrm>
      </xdr:grpSpPr>
      <xdr:grpSp>
        <xdr:nvGrpSpPr>
          <xdr:cNvPr id="11681" name="Shape 9407">
            <a:extLst>
              <a:ext uri="{FF2B5EF4-FFF2-40B4-BE49-F238E27FC236}">
                <a16:creationId xmlns:a16="http://schemas.microsoft.com/office/drawing/2014/main" id="{00000000-0008-0000-0B00-0000A1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82" name="Shape 6">
              <a:extLst>
                <a:ext uri="{FF2B5EF4-FFF2-40B4-BE49-F238E27FC236}">
                  <a16:creationId xmlns:a16="http://schemas.microsoft.com/office/drawing/2014/main" id="{00000000-0008-0000-0B00-0000A2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83" name="Shape 9408">
              <a:extLst>
                <a:ext uri="{FF2B5EF4-FFF2-40B4-BE49-F238E27FC236}">
                  <a16:creationId xmlns:a16="http://schemas.microsoft.com/office/drawing/2014/main" id="{00000000-0008-0000-0B00-0000A3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84" name="Shape 9409">
                <a:extLst>
                  <a:ext uri="{FF2B5EF4-FFF2-40B4-BE49-F238E27FC236}">
                    <a16:creationId xmlns:a16="http://schemas.microsoft.com/office/drawing/2014/main" id="{00000000-0008-0000-0B00-0000A4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85" name="Shape 9410">
                <a:extLst>
                  <a:ext uri="{FF2B5EF4-FFF2-40B4-BE49-F238E27FC236}">
                    <a16:creationId xmlns:a16="http://schemas.microsoft.com/office/drawing/2014/main" id="{00000000-0008-0000-0B00-0000A5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49</xdr:row>
      <xdr:rowOff>0</xdr:rowOff>
    </xdr:from>
    <xdr:ext cx="390525" cy="200025"/>
    <xdr:grpSp>
      <xdr:nvGrpSpPr>
        <xdr:cNvPr id="11686" name="Shape 2">
          <a:extLst>
            <a:ext uri="{FF2B5EF4-FFF2-40B4-BE49-F238E27FC236}">
              <a16:creationId xmlns:a16="http://schemas.microsoft.com/office/drawing/2014/main" id="{00000000-0008-0000-0B00-0000A62D0000}"/>
            </a:ext>
          </a:extLst>
        </xdr:cNvPr>
        <xdr:cNvGrpSpPr/>
      </xdr:nvGrpSpPr>
      <xdr:grpSpPr>
        <a:xfrm>
          <a:off x="4752975" y="10753725"/>
          <a:ext cx="390525" cy="200025"/>
          <a:chOff x="5150738" y="3679988"/>
          <a:chExt cx="390525" cy="200025"/>
        </a:xfrm>
      </xdr:grpSpPr>
      <xdr:grpSp>
        <xdr:nvGrpSpPr>
          <xdr:cNvPr id="11687" name="Shape 9411">
            <a:extLst>
              <a:ext uri="{FF2B5EF4-FFF2-40B4-BE49-F238E27FC236}">
                <a16:creationId xmlns:a16="http://schemas.microsoft.com/office/drawing/2014/main" id="{00000000-0008-0000-0B00-0000A7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88" name="Shape 6">
              <a:extLst>
                <a:ext uri="{FF2B5EF4-FFF2-40B4-BE49-F238E27FC236}">
                  <a16:creationId xmlns:a16="http://schemas.microsoft.com/office/drawing/2014/main" id="{00000000-0008-0000-0B00-0000A8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89" name="Shape 9412">
              <a:extLst>
                <a:ext uri="{FF2B5EF4-FFF2-40B4-BE49-F238E27FC236}">
                  <a16:creationId xmlns:a16="http://schemas.microsoft.com/office/drawing/2014/main" id="{00000000-0008-0000-0B00-0000A9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90" name="Shape 9413">
                <a:extLst>
                  <a:ext uri="{FF2B5EF4-FFF2-40B4-BE49-F238E27FC236}">
                    <a16:creationId xmlns:a16="http://schemas.microsoft.com/office/drawing/2014/main" id="{00000000-0008-0000-0B00-0000AA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91" name="Shape 9414">
                <a:extLst>
                  <a:ext uri="{FF2B5EF4-FFF2-40B4-BE49-F238E27FC236}">
                    <a16:creationId xmlns:a16="http://schemas.microsoft.com/office/drawing/2014/main" id="{00000000-0008-0000-0B00-0000AB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49</xdr:row>
      <xdr:rowOff>0</xdr:rowOff>
    </xdr:from>
    <xdr:ext cx="390525" cy="200025"/>
    <xdr:grpSp>
      <xdr:nvGrpSpPr>
        <xdr:cNvPr id="11692" name="Shape 2">
          <a:extLst>
            <a:ext uri="{FF2B5EF4-FFF2-40B4-BE49-F238E27FC236}">
              <a16:creationId xmlns:a16="http://schemas.microsoft.com/office/drawing/2014/main" id="{00000000-0008-0000-0B00-0000AC2D0000}"/>
            </a:ext>
          </a:extLst>
        </xdr:cNvPr>
        <xdr:cNvGrpSpPr/>
      </xdr:nvGrpSpPr>
      <xdr:grpSpPr>
        <a:xfrm>
          <a:off x="3819525" y="10753725"/>
          <a:ext cx="390525" cy="200025"/>
          <a:chOff x="5150738" y="3679988"/>
          <a:chExt cx="390525" cy="200025"/>
        </a:xfrm>
      </xdr:grpSpPr>
      <xdr:grpSp>
        <xdr:nvGrpSpPr>
          <xdr:cNvPr id="11693" name="Shape 9415">
            <a:extLst>
              <a:ext uri="{FF2B5EF4-FFF2-40B4-BE49-F238E27FC236}">
                <a16:creationId xmlns:a16="http://schemas.microsoft.com/office/drawing/2014/main" id="{00000000-0008-0000-0B00-0000AD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94" name="Shape 6">
              <a:extLst>
                <a:ext uri="{FF2B5EF4-FFF2-40B4-BE49-F238E27FC236}">
                  <a16:creationId xmlns:a16="http://schemas.microsoft.com/office/drawing/2014/main" id="{00000000-0008-0000-0B00-0000AE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95" name="Shape 9416">
              <a:extLst>
                <a:ext uri="{FF2B5EF4-FFF2-40B4-BE49-F238E27FC236}">
                  <a16:creationId xmlns:a16="http://schemas.microsoft.com/office/drawing/2014/main" id="{00000000-0008-0000-0B00-0000AF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96" name="Shape 9417">
                <a:extLst>
                  <a:ext uri="{FF2B5EF4-FFF2-40B4-BE49-F238E27FC236}">
                    <a16:creationId xmlns:a16="http://schemas.microsoft.com/office/drawing/2014/main" id="{00000000-0008-0000-0B00-0000B0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97" name="Shape 9418">
                <a:extLst>
                  <a:ext uri="{FF2B5EF4-FFF2-40B4-BE49-F238E27FC236}">
                    <a16:creationId xmlns:a16="http://schemas.microsoft.com/office/drawing/2014/main" id="{00000000-0008-0000-0B00-0000B1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49</xdr:row>
      <xdr:rowOff>0</xdr:rowOff>
    </xdr:from>
    <xdr:ext cx="390525" cy="200025"/>
    <xdr:grpSp>
      <xdr:nvGrpSpPr>
        <xdr:cNvPr id="11698" name="Shape 2">
          <a:extLst>
            <a:ext uri="{FF2B5EF4-FFF2-40B4-BE49-F238E27FC236}">
              <a16:creationId xmlns:a16="http://schemas.microsoft.com/office/drawing/2014/main" id="{00000000-0008-0000-0B00-0000B22D0000}"/>
            </a:ext>
          </a:extLst>
        </xdr:cNvPr>
        <xdr:cNvGrpSpPr/>
      </xdr:nvGrpSpPr>
      <xdr:grpSpPr>
        <a:xfrm>
          <a:off x="1952625" y="10753725"/>
          <a:ext cx="390525" cy="200025"/>
          <a:chOff x="5150738" y="3679988"/>
          <a:chExt cx="390525" cy="200025"/>
        </a:xfrm>
      </xdr:grpSpPr>
      <xdr:grpSp>
        <xdr:nvGrpSpPr>
          <xdr:cNvPr id="11699" name="Shape 9419">
            <a:extLst>
              <a:ext uri="{FF2B5EF4-FFF2-40B4-BE49-F238E27FC236}">
                <a16:creationId xmlns:a16="http://schemas.microsoft.com/office/drawing/2014/main" id="{00000000-0008-0000-0B00-0000B3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00" name="Shape 6">
              <a:extLst>
                <a:ext uri="{FF2B5EF4-FFF2-40B4-BE49-F238E27FC236}">
                  <a16:creationId xmlns:a16="http://schemas.microsoft.com/office/drawing/2014/main" id="{00000000-0008-0000-0B00-0000B4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01" name="Shape 9420">
              <a:extLst>
                <a:ext uri="{FF2B5EF4-FFF2-40B4-BE49-F238E27FC236}">
                  <a16:creationId xmlns:a16="http://schemas.microsoft.com/office/drawing/2014/main" id="{00000000-0008-0000-0B00-0000B5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02" name="Shape 9421">
                <a:extLst>
                  <a:ext uri="{FF2B5EF4-FFF2-40B4-BE49-F238E27FC236}">
                    <a16:creationId xmlns:a16="http://schemas.microsoft.com/office/drawing/2014/main" id="{00000000-0008-0000-0B00-0000B6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03" name="Shape 9422">
                <a:extLst>
                  <a:ext uri="{FF2B5EF4-FFF2-40B4-BE49-F238E27FC236}">
                    <a16:creationId xmlns:a16="http://schemas.microsoft.com/office/drawing/2014/main" id="{00000000-0008-0000-0B00-0000B7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49</xdr:row>
      <xdr:rowOff>0</xdr:rowOff>
    </xdr:from>
    <xdr:ext cx="390525" cy="200025"/>
    <xdr:grpSp>
      <xdr:nvGrpSpPr>
        <xdr:cNvPr id="11704" name="Shape 2">
          <a:extLst>
            <a:ext uri="{FF2B5EF4-FFF2-40B4-BE49-F238E27FC236}">
              <a16:creationId xmlns:a16="http://schemas.microsoft.com/office/drawing/2014/main" id="{00000000-0008-0000-0B00-0000B82D0000}"/>
            </a:ext>
          </a:extLst>
        </xdr:cNvPr>
        <xdr:cNvGrpSpPr/>
      </xdr:nvGrpSpPr>
      <xdr:grpSpPr>
        <a:xfrm>
          <a:off x="1019175" y="10753725"/>
          <a:ext cx="390525" cy="200025"/>
          <a:chOff x="5150738" y="3679988"/>
          <a:chExt cx="390525" cy="200025"/>
        </a:xfrm>
      </xdr:grpSpPr>
      <xdr:grpSp>
        <xdr:nvGrpSpPr>
          <xdr:cNvPr id="11705" name="Shape 9423">
            <a:extLst>
              <a:ext uri="{FF2B5EF4-FFF2-40B4-BE49-F238E27FC236}">
                <a16:creationId xmlns:a16="http://schemas.microsoft.com/office/drawing/2014/main" id="{00000000-0008-0000-0B00-0000B9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06" name="Shape 6">
              <a:extLst>
                <a:ext uri="{FF2B5EF4-FFF2-40B4-BE49-F238E27FC236}">
                  <a16:creationId xmlns:a16="http://schemas.microsoft.com/office/drawing/2014/main" id="{00000000-0008-0000-0B00-0000BA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07" name="Shape 9424">
              <a:extLst>
                <a:ext uri="{FF2B5EF4-FFF2-40B4-BE49-F238E27FC236}">
                  <a16:creationId xmlns:a16="http://schemas.microsoft.com/office/drawing/2014/main" id="{00000000-0008-0000-0B00-0000BB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08" name="Shape 9425">
                <a:extLst>
                  <a:ext uri="{FF2B5EF4-FFF2-40B4-BE49-F238E27FC236}">
                    <a16:creationId xmlns:a16="http://schemas.microsoft.com/office/drawing/2014/main" id="{00000000-0008-0000-0B00-0000BC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09" name="Shape 9426">
                <a:extLst>
                  <a:ext uri="{FF2B5EF4-FFF2-40B4-BE49-F238E27FC236}">
                    <a16:creationId xmlns:a16="http://schemas.microsoft.com/office/drawing/2014/main" id="{00000000-0008-0000-0B00-0000BD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59</xdr:row>
      <xdr:rowOff>0</xdr:rowOff>
    </xdr:from>
    <xdr:ext cx="390525" cy="200025"/>
    <xdr:grpSp>
      <xdr:nvGrpSpPr>
        <xdr:cNvPr id="11710" name="Shape 2">
          <a:extLst>
            <a:ext uri="{FF2B5EF4-FFF2-40B4-BE49-F238E27FC236}">
              <a16:creationId xmlns:a16="http://schemas.microsoft.com/office/drawing/2014/main" id="{00000000-0008-0000-0B00-0000BE2D0000}"/>
            </a:ext>
          </a:extLst>
        </xdr:cNvPr>
        <xdr:cNvGrpSpPr/>
      </xdr:nvGrpSpPr>
      <xdr:grpSpPr>
        <a:xfrm>
          <a:off x="1019175" y="12963525"/>
          <a:ext cx="390525" cy="200025"/>
          <a:chOff x="5150738" y="3679988"/>
          <a:chExt cx="390525" cy="200025"/>
        </a:xfrm>
      </xdr:grpSpPr>
      <xdr:grpSp>
        <xdr:nvGrpSpPr>
          <xdr:cNvPr id="11711" name="Shape 9427">
            <a:extLst>
              <a:ext uri="{FF2B5EF4-FFF2-40B4-BE49-F238E27FC236}">
                <a16:creationId xmlns:a16="http://schemas.microsoft.com/office/drawing/2014/main" id="{00000000-0008-0000-0B00-0000BF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12" name="Shape 6">
              <a:extLst>
                <a:ext uri="{FF2B5EF4-FFF2-40B4-BE49-F238E27FC236}">
                  <a16:creationId xmlns:a16="http://schemas.microsoft.com/office/drawing/2014/main" id="{00000000-0008-0000-0B00-0000C0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13" name="Shape 9428">
              <a:extLst>
                <a:ext uri="{FF2B5EF4-FFF2-40B4-BE49-F238E27FC236}">
                  <a16:creationId xmlns:a16="http://schemas.microsoft.com/office/drawing/2014/main" id="{00000000-0008-0000-0B00-0000C1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14" name="Shape 9429">
                <a:extLst>
                  <a:ext uri="{FF2B5EF4-FFF2-40B4-BE49-F238E27FC236}">
                    <a16:creationId xmlns:a16="http://schemas.microsoft.com/office/drawing/2014/main" id="{00000000-0008-0000-0B00-0000C2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15" name="Shape 9430">
                <a:extLst>
                  <a:ext uri="{FF2B5EF4-FFF2-40B4-BE49-F238E27FC236}">
                    <a16:creationId xmlns:a16="http://schemas.microsoft.com/office/drawing/2014/main" id="{00000000-0008-0000-0B00-0000C3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59</xdr:row>
      <xdr:rowOff>0</xdr:rowOff>
    </xdr:from>
    <xdr:ext cx="390525" cy="200025"/>
    <xdr:grpSp>
      <xdr:nvGrpSpPr>
        <xdr:cNvPr id="11716" name="Shape 2">
          <a:extLst>
            <a:ext uri="{FF2B5EF4-FFF2-40B4-BE49-F238E27FC236}">
              <a16:creationId xmlns:a16="http://schemas.microsoft.com/office/drawing/2014/main" id="{00000000-0008-0000-0B00-0000C42D0000}"/>
            </a:ext>
          </a:extLst>
        </xdr:cNvPr>
        <xdr:cNvGrpSpPr/>
      </xdr:nvGrpSpPr>
      <xdr:grpSpPr>
        <a:xfrm>
          <a:off x="1952625" y="12963525"/>
          <a:ext cx="390525" cy="200025"/>
          <a:chOff x="5150738" y="3679988"/>
          <a:chExt cx="390525" cy="200025"/>
        </a:xfrm>
      </xdr:grpSpPr>
      <xdr:grpSp>
        <xdr:nvGrpSpPr>
          <xdr:cNvPr id="11717" name="Shape 9431">
            <a:extLst>
              <a:ext uri="{FF2B5EF4-FFF2-40B4-BE49-F238E27FC236}">
                <a16:creationId xmlns:a16="http://schemas.microsoft.com/office/drawing/2014/main" id="{00000000-0008-0000-0B00-0000C5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18" name="Shape 6">
              <a:extLst>
                <a:ext uri="{FF2B5EF4-FFF2-40B4-BE49-F238E27FC236}">
                  <a16:creationId xmlns:a16="http://schemas.microsoft.com/office/drawing/2014/main" id="{00000000-0008-0000-0B00-0000C6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19" name="Shape 9432">
              <a:extLst>
                <a:ext uri="{FF2B5EF4-FFF2-40B4-BE49-F238E27FC236}">
                  <a16:creationId xmlns:a16="http://schemas.microsoft.com/office/drawing/2014/main" id="{00000000-0008-0000-0B00-0000C7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20" name="Shape 9433">
                <a:extLst>
                  <a:ext uri="{FF2B5EF4-FFF2-40B4-BE49-F238E27FC236}">
                    <a16:creationId xmlns:a16="http://schemas.microsoft.com/office/drawing/2014/main" id="{00000000-0008-0000-0B00-0000C8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21" name="Shape 9434">
                <a:extLst>
                  <a:ext uri="{FF2B5EF4-FFF2-40B4-BE49-F238E27FC236}">
                    <a16:creationId xmlns:a16="http://schemas.microsoft.com/office/drawing/2014/main" id="{00000000-0008-0000-0B00-0000C9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59</xdr:row>
      <xdr:rowOff>0</xdr:rowOff>
    </xdr:from>
    <xdr:ext cx="390525" cy="200025"/>
    <xdr:grpSp>
      <xdr:nvGrpSpPr>
        <xdr:cNvPr id="11722" name="Shape 2">
          <a:extLst>
            <a:ext uri="{FF2B5EF4-FFF2-40B4-BE49-F238E27FC236}">
              <a16:creationId xmlns:a16="http://schemas.microsoft.com/office/drawing/2014/main" id="{00000000-0008-0000-0B00-0000CA2D0000}"/>
            </a:ext>
          </a:extLst>
        </xdr:cNvPr>
        <xdr:cNvGrpSpPr/>
      </xdr:nvGrpSpPr>
      <xdr:grpSpPr>
        <a:xfrm>
          <a:off x="3819525" y="12963525"/>
          <a:ext cx="390525" cy="200025"/>
          <a:chOff x="5150738" y="3679988"/>
          <a:chExt cx="390525" cy="200025"/>
        </a:xfrm>
      </xdr:grpSpPr>
      <xdr:grpSp>
        <xdr:nvGrpSpPr>
          <xdr:cNvPr id="11723" name="Shape 9435">
            <a:extLst>
              <a:ext uri="{FF2B5EF4-FFF2-40B4-BE49-F238E27FC236}">
                <a16:creationId xmlns:a16="http://schemas.microsoft.com/office/drawing/2014/main" id="{00000000-0008-0000-0B00-0000CB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24" name="Shape 6">
              <a:extLst>
                <a:ext uri="{FF2B5EF4-FFF2-40B4-BE49-F238E27FC236}">
                  <a16:creationId xmlns:a16="http://schemas.microsoft.com/office/drawing/2014/main" id="{00000000-0008-0000-0B00-0000CC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25" name="Shape 9436">
              <a:extLst>
                <a:ext uri="{FF2B5EF4-FFF2-40B4-BE49-F238E27FC236}">
                  <a16:creationId xmlns:a16="http://schemas.microsoft.com/office/drawing/2014/main" id="{00000000-0008-0000-0B00-0000CD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26" name="Shape 9437">
                <a:extLst>
                  <a:ext uri="{FF2B5EF4-FFF2-40B4-BE49-F238E27FC236}">
                    <a16:creationId xmlns:a16="http://schemas.microsoft.com/office/drawing/2014/main" id="{00000000-0008-0000-0B00-0000CE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27" name="Shape 9438">
                <a:extLst>
                  <a:ext uri="{FF2B5EF4-FFF2-40B4-BE49-F238E27FC236}">
                    <a16:creationId xmlns:a16="http://schemas.microsoft.com/office/drawing/2014/main" id="{00000000-0008-0000-0B00-0000CF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59</xdr:row>
      <xdr:rowOff>0</xdr:rowOff>
    </xdr:from>
    <xdr:ext cx="390525" cy="200025"/>
    <xdr:grpSp>
      <xdr:nvGrpSpPr>
        <xdr:cNvPr id="11728" name="Shape 2">
          <a:extLst>
            <a:ext uri="{FF2B5EF4-FFF2-40B4-BE49-F238E27FC236}">
              <a16:creationId xmlns:a16="http://schemas.microsoft.com/office/drawing/2014/main" id="{00000000-0008-0000-0B00-0000D02D0000}"/>
            </a:ext>
          </a:extLst>
        </xdr:cNvPr>
        <xdr:cNvGrpSpPr/>
      </xdr:nvGrpSpPr>
      <xdr:grpSpPr>
        <a:xfrm>
          <a:off x="4752975" y="12963525"/>
          <a:ext cx="390525" cy="200025"/>
          <a:chOff x="5150738" y="3679988"/>
          <a:chExt cx="390525" cy="200025"/>
        </a:xfrm>
      </xdr:grpSpPr>
      <xdr:grpSp>
        <xdr:nvGrpSpPr>
          <xdr:cNvPr id="11729" name="Shape 9439">
            <a:extLst>
              <a:ext uri="{FF2B5EF4-FFF2-40B4-BE49-F238E27FC236}">
                <a16:creationId xmlns:a16="http://schemas.microsoft.com/office/drawing/2014/main" id="{00000000-0008-0000-0B00-0000D1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30" name="Shape 6">
              <a:extLst>
                <a:ext uri="{FF2B5EF4-FFF2-40B4-BE49-F238E27FC236}">
                  <a16:creationId xmlns:a16="http://schemas.microsoft.com/office/drawing/2014/main" id="{00000000-0008-0000-0B00-0000D2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31" name="Shape 9440">
              <a:extLst>
                <a:ext uri="{FF2B5EF4-FFF2-40B4-BE49-F238E27FC236}">
                  <a16:creationId xmlns:a16="http://schemas.microsoft.com/office/drawing/2014/main" id="{00000000-0008-0000-0B00-0000D3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32" name="Shape 9441">
                <a:extLst>
                  <a:ext uri="{FF2B5EF4-FFF2-40B4-BE49-F238E27FC236}">
                    <a16:creationId xmlns:a16="http://schemas.microsoft.com/office/drawing/2014/main" id="{00000000-0008-0000-0B00-0000D4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33" name="Shape 9442">
                <a:extLst>
                  <a:ext uri="{FF2B5EF4-FFF2-40B4-BE49-F238E27FC236}">
                    <a16:creationId xmlns:a16="http://schemas.microsoft.com/office/drawing/2014/main" id="{00000000-0008-0000-0B00-0000D5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13</xdr:col>
      <xdr:colOff>0</xdr:colOff>
      <xdr:row>59</xdr:row>
      <xdr:rowOff>0</xdr:rowOff>
    </xdr:from>
    <xdr:ext cx="390525" cy="200025"/>
    <xdr:grpSp>
      <xdr:nvGrpSpPr>
        <xdr:cNvPr id="11734" name="Shape 2">
          <a:extLst>
            <a:ext uri="{FF2B5EF4-FFF2-40B4-BE49-F238E27FC236}">
              <a16:creationId xmlns:a16="http://schemas.microsoft.com/office/drawing/2014/main" id="{00000000-0008-0000-0B00-0000D62D0000}"/>
            </a:ext>
          </a:extLst>
        </xdr:cNvPr>
        <xdr:cNvGrpSpPr/>
      </xdr:nvGrpSpPr>
      <xdr:grpSpPr>
        <a:xfrm>
          <a:off x="5686425" y="12963525"/>
          <a:ext cx="390525" cy="200025"/>
          <a:chOff x="5150738" y="3679988"/>
          <a:chExt cx="390525" cy="200025"/>
        </a:xfrm>
      </xdr:grpSpPr>
      <xdr:grpSp>
        <xdr:nvGrpSpPr>
          <xdr:cNvPr id="11735" name="Shape 9443">
            <a:extLst>
              <a:ext uri="{FF2B5EF4-FFF2-40B4-BE49-F238E27FC236}">
                <a16:creationId xmlns:a16="http://schemas.microsoft.com/office/drawing/2014/main" id="{00000000-0008-0000-0B00-0000D7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36" name="Shape 6">
              <a:extLst>
                <a:ext uri="{FF2B5EF4-FFF2-40B4-BE49-F238E27FC236}">
                  <a16:creationId xmlns:a16="http://schemas.microsoft.com/office/drawing/2014/main" id="{00000000-0008-0000-0B00-0000D8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37" name="Shape 9444">
              <a:extLst>
                <a:ext uri="{FF2B5EF4-FFF2-40B4-BE49-F238E27FC236}">
                  <a16:creationId xmlns:a16="http://schemas.microsoft.com/office/drawing/2014/main" id="{00000000-0008-0000-0B00-0000D9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38" name="Shape 9445">
                <a:extLst>
                  <a:ext uri="{FF2B5EF4-FFF2-40B4-BE49-F238E27FC236}">
                    <a16:creationId xmlns:a16="http://schemas.microsoft.com/office/drawing/2014/main" id="{00000000-0008-0000-0B00-0000DA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39" name="Shape 9446">
                <a:extLst>
                  <a:ext uri="{FF2B5EF4-FFF2-40B4-BE49-F238E27FC236}">
                    <a16:creationId xmlns:a16="http://schemas.microsoft.com/office/drawing/2014/main" id="{00000000-0008-0000-0B00-0000DB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59</xdr:row>
      <xdr:rowOff>0</xdr:rowOff>
    </xdr:from>
    <xdr:ext cx="390525" cy="200025"/>
    <xdr:grpSp>
      <xdr:nvGrpSpPr>
        <xdr:cNvPr id="11740" name="Shape 2">
          <a:extLst>
            <a:ext uri="{FF2B5EF4-FFF2-40B4-BE49-F238E27FC236}">
              <a16:creationId xmlns:a16="http://schemas.microsoft.com/office/drawing/2014/main" id="{00000000-0008-0000-0B00-0000DC2D0000}"/>
            </a:ext>
          </a:extLst>
        </xdr:cNvPr>
        <xdr:cNvGrpSpPr/>
      </xdr:nvGrpSpPr>
      <xdr:grpSpPr>
        <a:xfrm>
          <a:off x="6619875" y="12963525"/>
          <a:ext cx="390525" cy="200025"/>
          <a:chOff x="5150738" y="3679988"/>
          <a:chExt cx="390525" cy="200025"/>
        </a:xfrm>
      </xdr:grpSpPr>
      <xdr:grpSp>
        <xdr:nvGrpSpPr>
          <xdr:cNvPr id="11741" name="Shape 9447">
            <a:extLst>
              <a:ext uri="{FF2B5EF4-FFF2-40B4-BE49-F238E27FC236}">
                <a16:creationId xmlns:a16="http://schemas.microsoft.com/office/drawing/2014/main" id="{00000000-0008-0000-0B00-0000DD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42" name="Shape 6">
              <a:extLst>
                <a:ext uri="{FF2B5EF4-FFF2-40B4-BE49-F238E27FC236}">
                  <a16:creationId xmlns:a16="http://schemas.microsoft.com/office/drawing/2014/main" id="{00000000-0008-0000-0B00-0000DE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43" name="Shape 9448">
              <a:extLst>
                <a:ext uri="{FF2B5EF4-FFF2-40B4-BE49-F238E27FC236}">
                  <a16:creationId xmlns:a16="http://schemas.microsoft.com/office/drawing/2014/main" id="{00000000-0008-0000-0B00-0000DF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44" name="Shape 9449">
                <a:extLst>
                  <a:ext uri="{FF2B5EF4-FFF2-40B4-BE49-F238E27FC236}">
                    <a16:creationId xmlns:a16="http://schemas.microsoft.com/office/drawing/2014/main" id="{00000000-0008-0000-0B00-0000E0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45" name="Shape 9450">
                <a:extLst>
                  <a:ext uri="{FF2B5EF4-FFF2-40B4-BE49-F238E27FC236}">
                    <a16:creationId xmlns:a16="http://schemas.microsoft.com/office/drawing/2014/main" id="{00000000-0008-0000-0B00-0000E1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0</xdr:colOff>
      <xdr:row>59</xdr:row>
      <xdr:rowOff>0</xdr:rowOff>
    </xdr:from>
    <xdr:ext cx="390525" cy="200025"/>
    <xdr:grpSp>
      <xdr:nvGrpSpPr>
        <xdr:cNvPr id="11746" name="Shape 2">
          <a:extLst>
            <a:ext uri="{FF2B5EF4-FFF2-40B4-BE49-F238E27FC236}">
              <a16:creationId xmlns:a16="http://schemas.microsoft.com/office/drawing/2014/main" id="{00000000-0008-0000-0B00-0000E22D0000}"/>
            </a:ext>
          </a:extLst>
        </xdr:cNvPr>
        <xdr:cNvGrpSpPr/>
      </xdr:nvGrpSpPr>
      <xdr:grpSpPr>
        <a:xfrm>
          <a:off x="7553325" y="12963525"/>
          <a:ext cx="390525" cy="200025"/>
          <a:chOff x="5150738" y="3679988"/>
          <a:chExt cx="390525" cy="200025"/>
        </a:xfrm>
      </xdr:grpSpPr>
      <xdr:grpSp>
        <xdr:nvGrpSpPr>
          <xdr:cNvPr id="11747" name="Shape 9451">
            <a:extLst>
              <a:ext uri="{FF2B5EF4-FFF2-40B4-BE49-F238E27FC236}">
                <a16:creationId xmlns:a16="http://schemas.microsoft.com/office/drawing/2014/main" id="{00000000-0008-0000-0B00-0000E3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48" name="Shape 6">
              <a:extLst>
                <a:ext uri="{FF2B5EF4-FFF2-40B4-BE49-F238E27FC236}">
                  <a16:creationId xmlns:a16="http://schemas.microsoft.com/office/drawing/2014/main" id="{00000000-0008-0000-0B00-0000E4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49" name="Shape 9452">
              <a:extLst>
                <a:ext uri="{FF2B5EF4-FFF2-40B4-BE49-F238E27FC236}">
                  <a16:creationId xmlns:a16="http://schemas.microsoft.com/office/drawing/2014/main" id="{00000000-0008-0000-0B00-0000E5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50" name="Shape 9453">
                <a:extLst>
                  <a:ext uri="{FF2B5EF4-FFF2-40B4-BE49-F238E27FC236}">
                    <a16:creationId xmlns:a16="http://schemas.microsoft.com/office/drawing/2014/main" id="{00000000-0008-0000-0B00-0000E6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51" name="Shape 9454">
                <a:extLst>
                  <a:ext uri="{FF2B5EF4-FFF2-40B4-BE49-F238E27FC236}">
                    <a16:creationId xmlns:a16="http://schemas.microsoft.com/office/drawing/2014/main" id="{00000000-0008-0000-0B00-0000E7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59</xdr:row>
      <xdr:rowOff>0</xdr:rowOff>
    </xdr:from>
    <xdr:ext cx="390525" cy="200025"/>
    <xdr:grpSp>
      <xdr:nvGrpSpPr>
        <xdr:cNvPr id="11752" name="Shape 2">
          <a:extLst>
            <a:ext uri="{FF2B5EF4-FFF2-40B4-BE49-F238E27FC236}">
              <a16:creationId xmlns:a16="http://schemas.microsoft.com/office/drawing/2014/main" id="{00000000-0008-0000-0B00-0000E82D0000}"/>
            </a:ext>
          </a:extLst>
        </xdr:cNvPr>
        <xdr:cNvGrpSpPr/>
      </xdr:nvGrpSpPr>
      <xdr:grpSpPr>
        <a:xfrm>
          <a:off x="8486775" y="12963525"/>
          <a:ext cx="390525" cy="200025"/>
          <a:chOff x="5150738" y="3679988"/>
          <a:chExt cx="390525" cy="200025"/>
        </a:xfrm>
      </xdr:grpSpPr>
      <xdr:grpSp>
        <xdr:nvGrpSpPr>
          <xdr:cNvPr id="11753" name="Shape 9455">
            <a:extLst>
              <a:ext uri="{FF2B5EF4-FFF2-40B4-BE49-F238E27FC236}">
                <a16:creationId xmlns:a16="http://schemas.microsoft.com/office/drawing/2014/main" id="{00000000-0008-0000-0B00-0000E9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54" name="Shape 6">
              <a:extLst>
                <a:ext uri="{FF2B5EF4-FFF2-40B4-BE49-F238E27FC236}">
                  <a16:creationId xmlns:a16="http://schemas.microsoft.com/office/drawing/2014/main" id="{00000000-0008-0000-0B00-0000EA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55" name="Shape 9456">
              <a:extLst>
                <a:ext uri="{FF2B5EF4-FFF2-40B4-BE49-F238E27FC236}">
                  <a16:creationId xmlns:a16="http://schemas.microsoft.com/office/drawing/2014/main" id="{00000000-0008-0000-0B00-0000EB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56" name="Shape 9457">
                <a:extLst>
                  <a:ext uri="{FF2B5EF4-FFF2-40B4-BE49-F238E27FC236}">
                    <a16:creationId xmlns:a16="http://schemas.microsoft.com/office/drawing/2014/main" id="{00000000-0008-0000-0B00-0000EC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57" name="Shape 9458">
                <a:extLst>
                  <a:ext uri="{FF2B5EF4-FFF2-40B4-BE49-F238E27FC236}">
                    <a16:creationId xmlns:a16="http://schemas.microsoft.com/office/drawing/2014/main" id="{00000000-0008-0000-0B00-0000ED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59</xdr:row>
      <xdr:rowOff>0</xdr:rowOff>
    </xdr:from>
    <xdr:ext cx="390525" cy="200025"/>
    <xdr:grpSp>
      <xdr:nvGrpSpPr>
        <xdr:cNvPr id="11758" name="Shape 2">
          <a:extLst>
            <a:ext uri="{FF2B5EF4-FFF2-40B4-BE49-F238E27FC236}">
              <a16:creationId xmlns:a16="http://schemas.microsoft.com/office/drawing/2014/main" id="{00000000-0008-0000-0B00-0000EE2D0000}"/>
            </a:ext>
          </a:extLst>
        </xdr:cNvPr>
        <xdr:cNvGrpSpPr/>
      </xdr:nvGrpSpPr>
      <xdr:grpSpPr>
        <a:xfrm>
          <a:off x="9420225" y="12963525"/>
          <a:ext cx="390525" cy="200025"/>
          <a:chOff x="5150738" y="3679988"/>
          <a:chExt cx="390525" cy="200025"/>
        </a:xfrm>
      </xdr:grpSpPr>
      <xdr:grpSp>
        <xdr:nvGrpSpPr>
          <xdr:cNvPr id="11759" name="Shape 9459">
            <a:extLst>
              <a:ext uri="{FF2B5EF4-FFF2-40B4-BE49-F238E27FC236}">
                <a16:creationId xmlns:a16="http://schemas.microsoft.com/office/drawing/2014/main" id="{00000000-0008-0000-0B00-0000EF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60" name="Shape 6">
              <a:extLst>
                <a:ext uri="{FF2B5EF4-FFF2-40B4-BE49-F238E27FC236}">
                  <a16:creationId xmlns:a16="http://schemas.microsoft.com/office/drawing/2014/main" id="{00000000-0008-0000-0B00-0000F0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61" name="Shape 9460">
              <a:extLst>
                <a:ext uri="{FF2B5EF4-FFF2-40B4-BE49-F238E27FC236}">
                  <a16:creationId xmlns:a16="http://schemas.microsoft.com/office/drawing/2014/main" id="{00000000-0008-0000-0B00-0000F1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62" name="Shape 9461">
                <a:extLst>
                  <a:ext uri="{FF2B5EF4-FFF2-40B4-BE49-F238E27FC236}">
                    <a16:creationId xmlns:a16="http://schemas.microsoft.com/office/drawing/2014/main" id="{00000000-0008-0000-0B00-0000F2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63" name="Shape 9462">
                <a:extLst>
                  <a:ext uri="{FF2B5EF4-FFF2-40B4-BE49-F238E27FC236}">
                    <a16:creationId xmlns:a16="http://schemas.microsoft.com/office/drawing/2014/main" id="{00000000-0008-0000-0B00-0000F3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59</xdr:row>
      <xdr:rowOff>0</xdr:rowOff>
    </xdr:from>
    <xdr:ext cx="390525" cy="200025"/>
    <xdr:grpSp>
      <xdr:nvGrpSpPr>
        <xdr:cNvPr id="11764" name="Shape 2">
          <a:extLst>
            <a:ext uri="{FF2B5EF4-FFF2-40B4-BE49-F238E27FC236}">
              <a16:creationId xmlns:a16="http://schemas.microsoft.com/office/drawing/2014/main" id="{00000000-0008-0000-0B00-0000F42D0000}"/>
            </a:ext>
          </a:extLst>
        </xdr:cNvPr>
        <xdr:cNvGrpSpPr/>
      </xdr:nvGrpSpPr>
      <xdr:grpSpPr>
        <a:xfrm>
          <a:off x="10353675" y="12963525"/>
          <a:ext cx="390525" cy="200025"/>
          <a:chOff x="5150738" y="3679988"/>
          <a:chExt cx="390525" cy="200025"/>
        </a:xfrm>
      </xdr:grpSpPr>
      <xdr:grpSp>
        <xdr:nvGrpSpPr>
          <xdr:cNvPr id="11765" name="Shape 9463">
            <a:extLst>
              <a:ext uri="{FF2B5EF4-FFF2-40B4-BE49-F238E27FC236}">
                <a16:creationId xmlns:a16="http://schemas.microsoft.com/office/drawing/2014/main" id="{00000000-0008-0000-0B00-0000F5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66" name="Shape 6">
              <a:extLst>
                <a:ext uri="{FF2B5EF4-FFF2-40B4-BE49-F238E27FC236}">
                  <a16:creationId xmlns:a16="http://schemas.microsoft.com/office/drawing/2014/main" id="{00000000-0008-0000-0B00-0000F6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67" name="Shape 9464">
              <a:extLst>
                <a:ext uri="{FF2B5EF4-FFF2-40B4-BE49-F238E27FC236}">
                  <a16:creationId xmlns:a16="http://schemas.microsoft.com/office/drawing/2014/main" id="{00000000-0008-0000-0B00-0000F7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68" name="Shape 9465">
                <a:extLst>
                  <a:ext uri="{FF2B5EF4-FFF2-40B4-BE49-F238E27FC236}">
                    <a16:creationId xmlns:a16="http://schemas.microsoft.com/office/drawing/2014/main" id="{00000000-0008-0000-0B00-0000F8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69" name="Shape 9466">
                <a:extLst>
                  <a:ext uri="{FF2B5EF4-FFF2-40B4-BE49-F238E27FC236}">
                    <a16:creationId xmlns:a16="http://schemas.microsoft.com/office/drawing/2014/main" id="{00000000-0008-0000-0B00-0000F9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33</xdr:col>
      <xdr:colOff>0</xdr:colOff>
      <xdr:row>59</xdr:row>
      <xdr:rowOff>0</xdr:rowOff>
    </xdr:from>
    <xdr:ext cx="390525" cy="200025"/>
    <xdr:grpSp>
      <xdr:nvGrpSpPr>
        <xdr:cNvPr id="11770" name="Shape 2">
          <a:extLst>
            <a:ext uri="{FF2B5EF4-FFF2-40B4-BE49-F238E27FC236}">
              <a16:creationId xmlns:a16="http://schemas.microsoft.com/office/drawing/2014/main" id="{00000000-0008-0000-0B00-0000FA2D0000}"/>
            </a:ext>
          </a:extLst>
        </xdr:cNvPr>
        <xdr:cNvGrpSpPr/>
      </xdr:nvGrpSpPr>
      <xdr:grpSpPr>
        <a:xfrm>
          <a:off x="15020925" y="12963525"/>
          <a:ext cx="390525" cy="200025"/>
          <a:chOff x="5150738" y="3679988"/>
          <a:chExt cx="390525" cy="200025"/>
        </a:xfrm>
      </xdr:grpSpPr>
      <xdr:grpSp>
        <xdr:nvGrpSpPr>
          <xdr:cNvPr id="11771" name="Shape 9467">
            <a:extLst>
              <a:ext uri="{FF2B5EF4-FFF2-40B4-BE49-F238E27FC236}">
                <a16:creationId xmlns:a16="http://schemas.microsoft.com/office/drawing/2014/main" id="{00000000-0008-0000-0B00-0000FB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72" name="Shape 6">
              <a:extLst>
                <a:ext uri="{FF2B5EF4-FFF2-40B4-BE49-F238E27FC236}">
                  <a16:creationId xmlns:a16="http://schemas.microsoft.com/office/drawing/2014/main" id="{00000000-0008-0000-0B00-0000FC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73" name="Shape 9468">
              <a:extLst>
                <a:ext uri="{FF2B5EF4-FFF2-40B4-BE49-F238E27FC236}">
                  <a16:creationId xmlns:a16="http://schemas.microsoft.com/office/drawing/2014/main" id="{00000000-0008-0000-0B00-0000FD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74" name="Shape 9469">
                <a:extLst>
                  <a:ext uri="{FF2B5EF4-FFF2-40B4-BE49-F238E27FC236}">
                    <a16:creationId xmlns:a16="http://schemas.microsoft.com/office/drawing/2014/main" id="{00000000-0008-0000-0B00-0000FE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75" name="Shape 9470">
                <a:extLst>
                  <a:ext uri="{FF2B5EF4-FFF2-40B4-BE49-F238E27FC236}">
                    <a16:creationId xmlns:a16="http://schemas.microsoft.com/office/drawing/2014/main" id="{00000000-0008-0000-0B00-0000FF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59</xdr:row>
      <xdr:rowOff>0</xdr:rowOff>
    </xdr:from>
    <xdr:ext cx="390525" cy="200025"/>
    <xdr:grpSp>
      <xdr:nvGrpSpPr>
        <xdr:cNvPr id="11776" name="Shape 2">
          <a:extLst>
            <a:ext uri="{FF2B5EF4-FFF2-40B4-BE49-F238E27FC236}">
              <a16:creationId xmlns:a16="http://schemas.microsoft.com/office/drawing/2014/main" id="{00000000-0008-0000-0B00-0000002E0000}"/>
            </a:ext>
          </a:extLst>
        </xdr:cNvPr>
        <xdr:cNvGrpSpPr/>
      </xdr:nvGrpSpPr>
      <xdr:grpSpPr>
        <a:xfrm>
          <a:off x="15954375" y="12963525"/>
          <a:ext cx="390525" cy="200025"/>
          <a:chOff x="5150738" y="3679988"/>
          <a:chExt cx="390525" cy="200025"/>
        </a:xfrm>
      </xdr:grpSpPr>
      <xdr:grpSp>
        <xdr:nvGrpSpPr>
          <xdr:cNvPr id="11777" name="Shape 9471">
            <a:extLst>
              <a:ext uri="{FF2B5EF4-FFF2-40B4-BE49-F238E27FC236}">
                <a16:creationId xmlns:a16="http://schemas.microsoft.com/office/drawing/2014/main" id="{00000000-0008-0000-0B00-000001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78" name="Shape 6">
              <a:extLst>
                <a:ext uri="{FF2B5EF4-FFF2-40B4-BE49-F238E27FC236}">
                  <a16:creationId xmlns:a16="http://schemas.microsoft.com/office/drawing/2014/main" id="{00000000-0008-0000-0B00-000002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79" name="Shape 9472">
              <a:extLst>
                <a:ext uri="{FF2B5EF4-FFF2-40B4-BE49-F238E27FC236}">
                  <a16:creationId xmlns:a16="http://schemas.microsoft.com/office/drawing/2014/main" id="{00000000-0008-0000-0B00-000003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80" name="Shape 9473">
                <a:extLst>
                  <a:ext uri="{FF2B5EF4-FFF2-40B4-BE49-F238E27FC236}">
                    <a16:creationId xmlns:a16="http://schemas.microsoft.com/office/drawing/2014/main" id="{00000000-0008-0000-0B00-000004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81" name="Shape 9474">
                <a:extLst>
                  <a:ext uri="{FF2B5EF4-FFF2-40B4-BE49-F238E27FC236}">
                    <a16:creationId xmlns:a16="http://schemas.microsoft.com/office/drawing/2014/main" id="{00000000-0008-0000-0B00-000005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45</xdr:col>
      <xdr:colOff>0</xdr:colOff>
      <xdr:row>59</xdr:row>
      <xdr:rowOff>0</xdr:rowOff>
    </xdr:from>
    <xdr:ext cx="390525" cy="200025"/>
    <xdr:grpSp>
      <xdr:nvGrpSpPr>
        <xdr:cNvPr id="11782" name="Shape 2">
          <a:extLst>
            <a:ext uri="{FF2B5EF4-FFF2-40B4-BE49-F238E27FC236}">
              <a16:creationId xmlns:a16="http://schemas.microsoft.com/office/drawing/2014/main" id="{00000000-0008-0000-0B00-0000062E0000}"/>
            </a:ext>
          </a:extLst>
        </xdr:cNvPr>
        <xdr:cNvGrpSpPr/>
      </xdr:nvGrpSpPr>
      <xdr:grpSpPr>
        <a:xfrm>
          <a:off x="20621625" y="12963525"/>
          <a:ext cx="390525" cy="200025"/>
          <a:chOff x="5150738" y="3679988"/>
          <a:chExt cx="390525" cy="200025"/>
        </a:xfrm>
      </xdr:grpSpPr>
      <xdr:grpSp>
        <xdr:nvGrpSpPr>
          <xdr:cNvPr id="11783" name="Shape 9475">
            <a:extLst>
              <a:ext uri="{FF2B5EF4-FFF2-40B4-BE49-F238E27FC236}">
                <a16:creationId xmlns:a16="http://schemas.microsoft.com/office/drawing/2014/main" id="{00000000-0008-0000-0B00-000007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84" name="Shape 6">
              <a:extLst>
                <a:ext uri="{FF2B5EF4-FFF2-40B4-BE49-F238E27FC236}">
                  <a16:creationId xmlns:a16="http://schemas.microsoft.com/office/drawing/2014/main" id="{00000000-0008-0000-0B00-000008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85" name="Shape 9476">
              <a:extLst>
                <a:ext uri="{FF2B5EF4-FFF2-40B4-BE49-F238E27FC236}">
                  <a16:creationId xmlns:a16="http://schemas.microsoft.com/office/drawing/2014/main" id="{00000000-0008-0000-0B00-000009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86" name="Shape 9477">
                <a:extLst>
                  <a:ext uri="{FF2B5EF4-FFF2-40B4-BE49-F238E27FC236}">
                    <a16:creationId xmlns:a16="http://schemas.microsoft.com/office/drawing/2014/main" id="{00000000-0008-0000-0B00-00000A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87" name="Shape 9478">
                <a:extLst>
                  <a:ext uri="{FF2B5EF4-FFF2-40B4-BE49-F238E27FC236}">
                    <a16:creationId xmlns:a16="http://schemas.microsoft.com/office/drawing/2014/main" id="{00000000-0008-0000-0B00-00000B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69</xdr:row>
      <xdr:rowOff>0</xdr:rowOff>
    </xdr:from>
    <xdr:ext cx="390525" cy="200025"/>
    <xdr:grpSp>
      <xdr:nvGrpSpPr>
        <xdr:cNvPr id="11788" name="Shape 2">
          <a:extLst>
            <a:ext uri="{FF2B5EF4-FFF2-40B4-BE49-F238E27FC236}">
              <a16:creationId xmlns:a16="http://schemas.microsoft.com/office/drawing/2014/main" id="{00000000-0008-0000-0B00-00000C2E0000}"/>
            </a:ext>
          </a:extLst>
        </xdr:cNvPr>
        <xdr:cNvGrpSpPr/>
      </xdr:nvGrpSpPr>
      <xdr:grpSpPr>
        <a:xfrm>
          <a:off x="17821275" y="15173325"/>
          <a:ext cx="390525" cy="200025"/>
          <a:chOff x="5150738" y="3679988"/>
          <a:chExt cx="390525" cy="200025"/>
        </a:xfrm>
      </xdr:grpSpPr>
      <xdr:grpSp>
        <xdr:nvGrpSpPr>
          <xdr:cNvPr id="11789" name="Shape 9479">
            <a:extLst>
              <a:ext uri="{FF2B5EF4-FFF2-40B4-BE49-F238E27FC236}">
                <a16:creationId xmlns:a16="http://schemas.microsoft.com/office/drawing/2014/main" id="{00000000-0008-0000-0B00-00000D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90" name="Shape 6">
              <a:extLst>
                <a:ext uri="{FF2B5EF4-FFF2-40B4-BE49-F238E27FC236}">
                  <a16:creationId xmlns:a16="http://schemas.microsoft.com/office/drawing/2014/main" id="{00000000-0008-0000-0B00-00000E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91" name="Shape 9480">
              <a:extLst>
                <a:ext uri="{FF2B5EF4-FFF2-40B4-BE49-F238E27FC236}">
                  <a16:creationId xmlns:a16="http://schemas.microsoft.com/office/drawing/2014/main" id="{00000000-0008-0000-0B00-00000F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92" name="Shape 9481">
                <a:extLst>
                  <a:ext uri="{FF2B5EF4-FFF2-40B4-BE49-F238E27FC236}">
                    <a16:creationId xmlns:a16="http://schemas.microsoft.com/office/drawing/2014/main" id="{00000000-0008-0000-0B00-000010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93" name="Shape 9482">
                <a:extLst>
                  <a:ext uri="{FF2B5EF4-FFF2-40B4-BE49-F238E27FC236}">
                    <a16:creationId xmlns:a16="http://schemas.microsoft.com/office/drawing/2014/main" id="{00000000-0008-0000-0B00-000011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69</xdr:row>
      <xdr:rowOff>0</xdr:rowOff>
    </xdr:from>
    <xdr:ext cx="390525" cy="200025"/>
    <xdr:grpSp>
      <xdr:nvGrpSpPr>
        <xdr:cNvPr id="11794" name="Shape 2">
          <a:extLst>
            <a:ext uri="{FF2B5EF4-FFF2-40B4-BE49-F238E27FC236}">
              <a16:creationId xmlns:a16="http://schemas.microsoft.com/office/drawing/2014/main" id="{00000000-0008-0000-0B00-0000122E0000}"/>
            </a:ext>
          </a:extLst>
        </xdr:cNvPr>
        <xdr:cNvGrpSpPr/>
      </xdr:nvGrpSpPr>
      <xdr:grpSpPr>
        <a:xfrm>
          <a:off x="15954375" y="15173325"/>
          <a:ext cx="390525" cy="200025"/>
          <a:chOff x="5150738" y="3679988"/>
          <a:chExt cx="390525" cy="200025"/>
        </a:xfrm>
      </xdr:grpSpPr>
      <xdr:grpSp>
        <xdr:nvGrpSpPr>
          <xdr:cNvPr id="11795" name="Shape 9483">
            <a:extLst>
              <a:ext uri="{FF2B5EF4-FFF2-40B4-BE49-F238E27FC236}">
                <a16:creationId xmlns:a16="http://schemas.microsoft.com/office/drawing/2014/main" id="{00000000-0008-0000-0B00-000013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96" name="Shape 6">
              <a:extLst>
                <a:ext uri="{FF2B5EF4-FFF2-40B4-BE49-F238E27FC236}">
                  <a16:creationId xmlns:a16="http://schemas.microsoft.com/office/drawing/2014/main" id="{00000000-0008-0000-0B00-000014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97" name="Shape 9484">
              <a:extLst>
                <a:ext uri="{FF2B5EF4-FFF2-40B4-BE49-F238E27FC236}">
                  <a16:creationId xmlns:a16="http://schemas.microsoft.com/office/drawing/2014/main" id="{00000000-0008-0000-0B00-000015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98" name="Shape 9485">
                <a:extLst>
                  <a:ext uri="{FF2B5EF4-FFF2-40B4-BE49-F238E27FC236}">
                    <a16:creationId xmlns:a16="http://schemas.microsoft.com/office/drawing/2014/main" id="{00000000-0008-0000-0B00-000016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99" name="Shape 9486">
                <a:extLst>
                  <a:ext uri="{FF2B5EF4-FFF2-40B4-BE49-F238E27FC236}">
                    <a16:creationId xmlns:a16="http://schemas.microsoft.com/office/drawing/2014/main" id="{00000000-0008-0000-0B00-000017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33</xdr:col>
      <xdr:colOff>0</xdr:colOff>
      <xdr:row>69</xdr:row>
      <xdr:rowOff>0</xdr:rowOff>
    </xdr:from>
    <xdr:ext cx="390525" cy="200025"/>
    <xdr:grpSp>
      <xdr:nvGrpSpPr>
        <xdr:cNvPr id="11800" name="Shape 2">
          <a:extLst>
            <a:ext uri="{FF2B5EF4-FFF2-40B4-BE49-F238E27FC236}">
              <a16:creationId xmlns:a16="http://schemas.microsoft.com/office/drawing/2014/main" id="{00000000-0008-0000-0B00-0000182E0000}"/>
            </a:ext>
          </a:extLst>
        </xdr:cNvPr>
        <xdr:cNvGrpSpPr/>
      </xdr:nvGrpSpPr>
      <xdr:grpSpPr>
        <a:xfrm>
          <a:off x="15020925" y="15173325"/>
          <a:ext cx="390525" cy="200025"/>
          <a:chOff x="5150738" y="3679988"/>
          <a:chExt cx="390525" cy="200025"/>
        </a:xfrm>
      </xdr:grpSpPr>
      <xdr:grpSp>
        <xdr:nvGrpSpPr>
          <xdr:cNvPr id="11801" name="Shape 9487">
            <a:extLst>
              <a:ext uri="{FF2B5EF4-FFF2-40B4-BE49-F238E27FC236}">
                <a16:creationId xmlns:a16="http://schemas.microsoft.com/office/drawing/2014/main" id="{00000000-0008-0000-0B00-000019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02" name="Shape 6">
              <a:extLst>
                <a:ext uri="{FF2B5EF4-FFF2-40B4-BE49-F238E27FC236}">
                  <a16:creationId xmlns:a16="http://schemas.microsoft.com/office/drawing/2014/main" id="{00000000-0008-0000-0B00-00001A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03" name="Shape 9488">
              <a:extLst>
                <a:ext uri="{FF2B5EF4-FFF2-40B4-BE49-F238E27FC236}">
                  <a16:creationId xmlns:a16="http://schemas.microsoft.com/office/drawing/2014/main" id="{00000000-0008-0000-0B00-00001B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04" name="Shape 9489">
                <a:extLst>
                  <a:ext uri="{FF2B5EF4-FFF2-40B4-BE49-F238E27FC236}">
                    <a16:creationId xmlns:a16="http://schemas.microsoft.com/office/drawing/2014/main" id="{00000000-0008-0000-0B00-00001C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05" name="Shape 9490">
                <a:extLst>
                  <a:ext uri="{FF2B5EF4-FFF2-40B4-BE49-F238E27FC236}">
                    <a16:creationId xmlns:a16="http://schemas.microsoft.com/office/drawing/2014/main" id="{00000000-0008-0000-0B00-00001D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0</xdr:colOff>
      <xdr:row>69</xdr:row>
      <xdr:rowOff>0</xdr:rowOff>
    </xdr:from>
    <xdr:ext cx="390525" cy="200025"/>
    <xdr:grpSp>
      <xdr:nvGrpSpPr>
        <xdr:cNvPr id="11806" name="Shape 2">
          <a:extLst>
            <a:ext uri="{FF2B5EF4-FFF2-40B4-BE49-F238E27FC236}">
              <a16:creationId xmlns:a16="http://schemas.microsoft.com/office/drawing/2014/main" id="{00000000-0008-0000-0B00-00001E2E0000}"/>
            </a:ext>
          </a:extLst>
        </xdr:cNvPr>
        <xdr:cNvGrpSpPr/>
      </xdr:nvGrpSpPr>
      <xdr:grpSpPr>
        <a:xfrm>
          <a:off x="14087475" y="15173325"/>
          <a:ext cx="390525" cy="200025"/>
          <a:chOff x="5150738" y="3679988"/>
          <a:chExt cx="390525" cy="200025"/>
        </a:xfrm>
      </xdr:grpSpPr>
      <xdr:grpSp>
        <xdr:nvGrpSpPr>
          <xdr:cNvPr id="11807" name="Shape 9491">
            <a:extLst>
              <a:ext uri="{FF2B5EF4-FFF2-40B4-BE49-F238E27FC236}">
                <a16:creationId xmlns:a16="http://schemas.microsoft.com/office/drawing/2014/main" id="{00000000-0008-0000-0B00-00001F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08" name="Shape 6">
              <a:extLst>
                <a:ext uri="{FF2B5EF4-FFF2-40B4-BE49-F238E27FC236}">
                  <a16:creationId xmlns:a16="http://schemas.microsoft.com/office/drawing/2014/main" id="{00000000-0008-0000-0B00-000020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09" name="Shape 9492">
              <a:extLst>
                <a:ext uri="{FF2B5EF4-FFF2-40B4-BE49-F238E27FC236}">
                  <a16:creationId xmlns:a16="http://schemas.microsoft.com/office/drawing/2014/main" id="{00000000-0008-0000-0B00-000021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10" name="Shape 9493">
                <a:extLst>
                  <a:ext uri="{FF2B5EF4-FFF2-40B4-BE49-F238E27FC236}">
                    <a16:creationId xmlns:a16="http://schemas.microsoft.com/office/drawing/2014/main" id="{00000000-0008-0000-0B00-000022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11" name="Shape 9494">
                <a:extLst>
                  <a:ext uri="{FF2B5EF4-FFF2-40B4-BE49-F238E27FC236}">
                    <a16:creationId xmlns:a16="http://schemas.microsoft.com/office/drawing/2014/main" id="{00000000-0008-0000-0B00-000023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69</xdr:row>
      <xdr:rowOff>0</xdr:rowOff>
    </xdr:from>
    <xdr:ext cx="390525" cy="200025"/>
    <xdr:grpSp>
      <xdr:nvGrpSpPr>
        <xdr:cNvPr id="11812" name="Shape 2">
          <a:extLst>
            <a:ext uri="{FF2B5EF4-FFF2-40B4-BE49-F238E27FC236}">
              <a16:creationId xmlns:a16="http://schemas.microsoft.com/office/drawing/2014/main" id="{00000000-0008-0000-0B00-0000242E0000}"/>
            </a:ext>
          </a:extLst>
        </xdr:cNvPr>
        <xdr:cNvGrpSpPr/>
      </xdr:nvGrpSpPr>
      <xdr:grpSpPr>
        <a:xfrm>
          <a:off x="13154025" y="15173325"/>
          <a:ext cx="390525" cy="200025"/>
          <a:chOff x="5150738" y="3679988"/>
          <a:chExt cx="390525" cy="200025"/>
        </a:xfrm>
      </xdr:grpSpPr>
      <xdr:grpSp>
        <xdr:nvGrpSpPr>
          <xdr:cNvPr id="11813" name="Shape 9495">
            <a:extLst>
              <a:ext uri="{FF2B5EF4-FFF2-40B4-BE49-F238E27FC236}">
                <a16:creationId xmlns:a16="http://schemas.microsoft.com/office/drawing/2014/main" id="{00000000-0008-0000-0B00-000025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14" name="Shape 6">
              <a:extLst>
                <a:ext uri="{FF2B5EF4-FFF2-40B4-BE49-F238E27FC236}">
                  <a16:creationId xmlns:a16="http://schemas.microsoft.com/office/drawing/2014/main" id="{00000000-0008-0000-0B00-000026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15" name="Shape 9496">
              <a:extLst>
                <a:ext uri="{FF2B5EF4-FFF2-40B4-BE49-F238E27FC236}">
                  <a16:creationId xmlns:a16="http://schemas.microsoft.com/office/drawing/2014/main" id="{00000000-0008-0000-0B00-000027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16" name="Shape 9497">
                <a:extLst>
                  <a:ext uri="{FF2B5EF4-FFF2-40B4-BE49-F238E27FC236}">
                    <a16:creationId xmlns:a16="http://schemas.microsoft.com/office/drawing/2014/main" id="{00000000-0008-0000-0B00-000028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17" name="Shape 9498">
                <a:extLst>
                  <a:ext uri="{FF2B5EF4-FFF2-40B4-BE49-F238E27FC236}">
                    <a16:creationId xmlns:a16="http://schemas.microsoft.com/office/drawing/2014/main" id="{00000000-0008-0000-0B00-000029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27</xdr:col>
      <xdr:colOff>0</xdr:colOff>
      <xdr:row>69</xdr:row>
      <xdr:rowOff>0</xdr:rowOff>
    </xdr:from>
    <xdr:ext cx="390525" cy="200025"/>
    <xdr:grpSp>
      <xdr:nvGrpSpPr>
        <xdr:cNvPr id="11818" name="Shape 2">
          <a:extLst>
            <a:ext uri="{FF2B5EF4-FFF2-40B4-BE49-F238E27FC236}">
              <a16:creationId xmlns:a16="http://schemas.microsoft.com/office/drawing/2014/main" id="{00000000-0008-0000-0B00-00002A2E0000}"/>
            </a:ext>
          </a:extLst>
        </xdr:cNvPr>
        <xdr:cNvGrpSpPr/>
      </xdr:nvGrpSpPr>
      <xdr:grpSpPr>
        <a:xfrm>
          <a:off x="12220575" y="15173325"/>
          <a:ext cx="390525" cy="200025"/>
          <a:chOff x="5150738" y="3679988"/>
          <a:chExt cx="390525" cy="200025"/>
        </a:xfrm>
      </xdr:grpSpPr>
      <xdr:grpSp>
        <xdr:nvGrpSpPr>
          <xdr:cNvPr id="11819" name="Shape 9499">
            <a:extLst>
              <a:ext uri="{FF2B5EF4-FFF2-40B4-BE49-F238E27FC236}">
                <a16:creationId xmlns:a16="http://schemas.microsoft.com/office/drawing/2014/main" id="{00000000-0008-0000-0B00-00002B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20" name="Shape 6">
              <a:extLst>
                <a:ext uri="{FF2B5EF4-FFF2-40B4-BE49-F238E27FC236}">
                  <a16:creationId xmlns:a16="http://schemas.microsoft.com/office/drawing/2014/main" id="{00000000-0008-0000-0B00-00002C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21" name="Shape 9500">
              <a:extLst>
                <a:ext uri="{FF2B5EF4-FFF2-40B4-BE49-F238E27FC236}">
                  <a16:creationId xmlns:a16="http://schemas.microsoft.com/office/drawing/2014/main" id="{00000000-0008-0000-0B00-00002D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22" name="Shape 9501">
                <a:extLst>
                  <a:ext uri="{FF2B5EF4-FFF2-40B4-BE49-F238E27FC236}">
                    <a16:creationId xmlns:a16="http://schemas.microsoft.com/office/drawing/2014/main" id="{00000000-0008-0000-0B00-00002E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23" name="Shape 9502">
                <a:extLst>
                  <a:ext uri="{FF2B5EF4-FFF2-40B4-BE49-F238E27FC236}">
                    <a16:creationId xmlns:a16="http://schemas.microsoft.com/office/drawing/2014/main" id="{00000000-0008-0000-0B00-00002F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69</xdr:row>
      <xdr:rowOff>0</xdr:rowOff>
    </xdr:from>
    <xdr:ext cx="390525" cy="200025"/>
    <xdr:grpSp>
      <xdr:nvGrpSpPr>
        <xdr:cNvPr id="11824" name="Shape 2">
          <a:extLst>
            <a:ext uri="{FF2B5EF4-FFF2-40B4-BE49-F238E27FC236}">
              <a16:creationId xmlns:a16="http://schemas.microsoft.com/office/drawing/2014/main" id="{00000000-0008-0000-0B00-0000302E0000}"/>
            </a:ext>
          </a:extLst>
        </xdr:cNvPr>
        <xdr:cNvGrpSpPr/>
      </xdr:nvGrpSpPr>
      <xdr:grpSpPr>
        <a:xfrm>
          <a:off x="11287125" y="15173325"/>
          <a:ext cx="390525" cy="200025"/>
          <a:chOff x="5150738" y="3679988"/>
          <a:chExt cx="390525" cy="200025"/>
        </a:xfrm>
      </xdr:grpSpPr>
      <xdr:grpSp>
        <xdr:nvGrpSpPr>
          <xdr:cNvPr id="11825" name="Shape 9503">
            <a:extLst>
              <a:ext uri="{FF2B5EF4-FFF2-40B4-BE49-F238E27FC236}">
                <a16:creationId xmlns:a16="http://schemas.microsoft.com/office/drawing/2014/main" id="{00000000-0008-0000-0B00-000031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26" name="Shape 6">
              <a:extLst>
                <a:ext uri="{FF2B5EF4-FFF2-40B4-BE49-F238E27FC236}">
                  <a16:creationId xmlns:a16="http://schemas.microsoft.com/office/drawing/2014/main" id="{00000000-0008-0000-0B00-000032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27" name="Shape 9504">
              <a:extLst>
                <a:ext uri="{FF2B5EF4-FFF2-40B4-BE49-F238E27FC236}">
                  <a16:creationId xmlns:a16="http://schemas.microsoft.com/office/drawing/2014/main" id="{00000000-0008-0000-0B00-000033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28" name="Shape 9505">
                <a:extLst>
                  <a:ext uri="{FF2B5EF4-FFF2-40B4-BE49-F238E27FC236}">
                    <a16:creationId xmlns:a16="http://schemas.microsoft.com/office/drawing/2014/main" id="{00000000-0008-0000-0B00-000034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29" name="Shape 9506">
                <a:extLst>
                  <a:ext uri="{FF2B5EF4-FFF2-40B4-BE49-F238E27FC236}">
                    <a16:creationId xmlns:a16="http://schemas.microsoft.com/office/drawing/2014/main" id="{00000000-0008-0000-0B00-000035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69</xdr:row>
      <xdr:rowOff>0</xdr:rowOff>
    </xdr:from>
    <xdr:ext cx="390525" cy="200025"/>
    <xdr:grpSp>
      <xdr:nvGrpSpPr>
        <xdr:cNvPr id="11830" name="Shape 2">
          <a:extLst>
            <a:ext uri="{FF2B5EF4-FFF2-40B4-BE49-F238E27FC236}">
              <a16:creationId xmlns:a16="http://schemas.microsoft.com/office/drawing/2014/main" id="{00000000-0008-0000-0B00-0000362E0000}"/>
            </a:ext>
          </a:extLst>
        </xdr:cNvPr>
        <xdr:cNvGrpSpPr/>
      </xdr:nvGrpSpPr>
      <xdr:grpSpPr>
        <a:xfrm>
          <a:off x="10353675" y="15173325"/>
          <a:ext cx="390525" cy="200025"/>
          <a:chOff x="5150738" y="3679988"/>
          <a:chExt cx="390525" cy="200025"/>
        </a:xfrm>
      </xdr:grpSpPr>
      <xdr:grpSp>
        <xdr:nvGrpSpPr>
          <xdr:cNvPr id="11831" name="Shape 9507">
            <a:extLst>
              <a:ext uri="{FF2B5EF4-FFF2-40B4-BE49-F238E27FC236}">
                <a16:creationId xmlns:a16="http://schemas.microsoft.com/office/drawing/2014/main" id="{00000000-0008-0000-0B00-000037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32" name="Shape 6">
              <a:extLst>
                <a:ext uri="{FF2B5EF4-FFF2-40B4-BE49-F238E27FC236}">
                  <a16:creationId xmlns:a16="http://schemas.microsoft.com/office/drawing/2014/main" id="{00000000-0008-0000-0B00-000038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33" name="Shape 9508">
              <a:extLst>
                <a:ext uri="{FF2B5EF4-FFF2-40B4-BE49-F238E27FC236}">
                  <a16:creationId xmlns:a16="http://schemas.microsoft.com/office/drawing/2014/main" id="{00000000-0008-0000-0B00-000039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34" name="Shape 9509">
                <a:extLst>
                  <a:ext uri="{FF2B5EF4-FFF2-40B4-BE49-F238E27FC236}">
                    <a16:creationId xmlns:a16="http://schemas.microsoft.com/office/drawing/2014/main" id="{00000000-0008-0000-0B00-00003A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35" name="Shape 9510">
                <a:extLst>
                  <a:ext uri="{FF2B5EF4-FFF2-40B4-BE49-F238E27FC236}">
                    <a16:creationId xmlns:a16="http://schemas.microsoft.com/office/drawing/2014/main" id="{00000000-0008-0000-0B00-00003B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69</xdr:row>
      <xdr:rowOff>0</xdr:rowOff>
    </xdr:from>
    <xdr:ext cx="390525" cy="200025"/>
    <xdr:grpSp>
      <xdr:nvGrpSpPr>
        <xdr:cNvPr id="11836" name="Shape 2">
          <a:extLst>
            <a:ext uri="{FF2B5EF4-FFF2-40B4-BE49-F238E27FC236}">
              <a16:creationId xmlns:a16="http://schemas.microsoft.com/office/drawing/2014/main" id="{00000000-0008-0000-0B00-00003C2E0000}"/>
            </a:ext>
          </a:extLst>
        </xdr:cNvPr>
        <xdr:cNvGrpSpPr/>
      </xdr:nvGrpSpPr>
      <xdr:grpSpPr>
        <a:xfrm>
          <a:off x="9420225" y="15173325"/>
          <a:ext cx="390525" cy="200025"/>
          <a:chOff x="5150738" y="3679988"/>
          <a:chExt cx="390525" cy="200025"/>
        </a:xfrm>
      </xdr:grpSpPr>
      <xdr:grpSp>
        <xdr:nvGrpSpPr>
          <xdr:cNvPr id="11837" name="Shape 9511">
            <a:extLst>
              <a:ext uri="{FF2B5EF4-FFF2-40B4-BE49-F238E27FC236}">
                <a16:creationId xmlns:a16="http://schemas.microsoft.com/office/drawing/2014/main" id="{00000000-0008-0000-0B00-00003D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38" name="Shape 6">
              <a:extLst>
                <a:ext uri="{FF2B5EF4-FFF2-40B4-BE49-F238E27FC236}">
                  <a16:creationId xmlns:a16="http://schemas.microsoft.com/office/drawing/2014/main" id="{00000000-0008-0000-0B00-00003E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39" name="Shape 9512">
              <a:extLst>
                <a:ext uri="{FF2B5EF4-FFF2-40B4-BE49-F238E27FC236}">
                  <a16:creationId xmlns:a16="http://schemas.microsoft.com/office/drawing/2014/main" id="{00000000-0008-0000-0B00-00003F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40" name="Shape 9513">
                <a:extLst>
                  <a:ext uri="{FF2B5EF4-FFF2-40B4-BE49-F238E27FC236}">
                    <a16:creationId xmlns:a16="http://schemas.microsoft.com/office/drawing/2014/main" id="{00000000-0008-0000-0B00-000040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41" name="Shape 9514">
                <a:extLst>
                  <a:ext uri="{FF2B5EF4-FFF2-40B4-BE49-F238E27FC236}">
                    <a16:creationId xmlns:a16="http://schemas.microsoft.com/office/drawing/2014/main" id="{00000000-0008-0000-0B00-000041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69</xdr:row>
      <xdr:rowOff>0</xdr:rowOff>
    </xdr:from>
    <xdr:ext cx="390525" cy="200025"/>
    <xdr:grpSp>
      <xdr:nvGrpSpPr>
        <xdr:cNvPr id="11842" name="Shape 2">
          <a:extLst>
            <a:ext uri="{FF2B5EF4-FFF2-40B4-BE49-F238E27FC236}">
              <a16:creationId xmlns:a16="http://schemas.microsoft.com/office/drawing/2014/main" id="{00000000-0008-0000-0B00-0000422E0000}"/>
            </a:ext>
          </a:extLst>
        </xdr:cNvPr>
        <xdr:cNvGrpSpPr/>
      </xdr:nvGrpSpPr>
      <xdr:grpSpPr>
        <a:xfrm>
          <a:off x="8486775" y="15173325"/>
          <a:ext cx="390525" cy="200025"/>
          <a:chOff x="5150738" y="3679988"/>
          <a:chExt cx="390525" cy="200025"/>
        </a:xfrm>
      </xdr:grpSpPr>
      <xdr:grpSp>
        <xdr:nvGrpSpPr>
          <xdr:cNvPr id="11843" name="Shape 9515">
            <a:extLst>
              <a:ext uri="{FF2B5EF4-FFF2-40B4-BE49-F238E27FC236}">
                <a16:creationId xmlns:a16="http://schemas.microsoft.com/office/drawing/2014/main" id="{00000000-0008-0000-0B00-000043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44" name="Shape 6">
              <a:extLst>
                <a:ext uri="{FF2B5EF4-FFF2-40B4-BE49-F238E27FC236}">
                  <a16:creationId xmlns:a16="http://schemas.microsoft.com/office/drawing/2014/main" id="{00000000-0008-0000-0B00-000044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45" name="Shape 9516">
              <a:extLst>
                <a:ext uri="{FF2B5EF4-FFF2-40B4-BE49-F238E27FC236}">
                  <a16:creationId xmlns:a16="http://schemas.microsoft.com/office/drawing/2014/main" id="{00000000-0008-0000-0B00-000045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46" name="Shape 9517">
                <a:extLst>
                  <a:ext uri="{FF2B5EF4-FFF2-40B4-BE49-F238E27FC236}">
                    <a16:creationId xmlns:a16="http://schemas.microsoft.com/office/drawing/2014/main" id="{00000000-0008-0000-0B00-000046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47" name="Shape 9518">
                <a:extLst>
                  <a:ext uri="{FF2B5EF4-FFF2-40B4-BE49-F238E27FC236}">
                    <a16:creationId xmlns:a16="http://schemas.microsoft.com/office/drawing/2014/main" id="{00000000-0008-0000-0B00-000047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0</xdr:colOff>
      <xdr:row>69</xdr:row>
      <xdr:rowOff>0</xdr:rowOff>
    </xdr:from>
    <xdr:ext cx="390525" cy="200025"/>
    <xdr:grpSp>
      <xdr:nvGrpSpPr>
        <xdr:cNvPr id="11848" name="Shape 2">
          <a:extLst>
            <a:ext uri="{FF2B5EF4-FFF2-40B4-BE49-F238E27FC236}">
              <a16:creationId xmlns:a16="http://schemas.microsoft.com/office/drawing/2014/main" id="{00000000-0008-0000-0B00-0000482E0000}"/>
            </a:ext>
          </a:extLst>
        </xdr:cNvPr>
        <xdr:cNvGrpSpPr/>
      </xdr:nvGrpSpPr>
      <xdr:grpSpPr>
        <a:xfrm>
          <a:off x="7553325" y="15173325"/>
          <a:ext cx="390525" cy="200025"/>
          <a:chOff x="5150738" y="3679988"/>
          <a:chExt cx="390525" cy="200025"/>
        </a:xfrm>
      </xdr:grpSpPr>
      <xdr:grpSp>
        <xdr:nvGrpSpPr>
          <xdr:cNvPr id="11849" name="Shape 9519">
            <a:extLst>
              <a:ext uri="{FF2B5EF4-FFF2-40B4-BE49-F238E27FC236}">
                <a16:creationId xmlns:a16="http://schemas.microsoft.com/office/drawing/2014/main" id="{00000000-0008-0000-0B00-000049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50" name="Shape 6">
              <a:extLst>
                <a:ext uri="{FF2B5EF4-FFF2-40B4-BE49-F238E27FC236}">
                  <a16:creationId xmlns:a16="http://schemas.microsoft.com/office/drawing/2014/main" id="{00000000-0008-0000-0B00-00004A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51" name="Shape 9520">
              <a:extLst>
                <a:ext uri="{FF2B5EF4-FFF2-40B4-BE49-F238E27FC236}">
                  <a16:creationId xmlns:a16="http://schemas.microsoft.com/office/drawing/2014/main" id="{00000000-0008-0000-0B00-00004B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52" name="Shape 9521">
                <a:extLst>
                  <a:ext uri="{FF2B5EF4-FFF2-40B4-BE49-F238E27FC236}">
                    <a16:creationId xmlns:a16="http://schemas.microsoft.com/office/drawing/2014/main" id="{00000000-0008-0000-0B00-00004C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53" name="Shape 9522">
                <a:extLst>
                  <a:ext uri="{FF2B5EF4-FFF2-40B4-BE49-F238E27FC236}">
                    <a16:creationId xmlns:a16="http://schemas.microsoft.com/office/drawing/2014/main" id="{00000000-0008-0000-0B00-00004D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69</xdr:row>
      <xdr:rowOff>0</xdr:rowOff>
    </xdr:from>
    <xdr:ext cx="390525" cy="200025"/>
    <xdr:grpSp>
      <xdr:nvGrpSpPr>
        <xdr:cNvPr id="11854" name="Shape 2">
          <a:extLst>
            <a:ext uri="{FF2B5EF4-FFF2-40B4-BE49-F238E27FC236}">
              <a16:creationId xmlns:a16="http://schemas.microsoft.com/office/drawing/2014/main" id="{00000000-0008-0000-0B00-00004E2E0000}"/>
            </a:ext>
          </a:extLst>
        </xdr:cNvPr>
        <xdr:cNvGrpSpPr/>
      </xdr:nvGrpSpPr>
      <xdr:grpSpPr>
        <a:xfrm>
          <a:off x="6619875" y="15173325"/>
          <a:ext cx="390525" cy="200025"/>
          <a:chOff x="5150738" y="3679988"/>
          <a:chExt cx="390525" cy="200025"/>
        </a:xfrm>
      </xdr:grpSpPr>
      <xdr:grpSp>
        <xdr:nvGrpSpPr>
          <xdr:cNvPr id="11855" name="Shape 9523">
            <a:extLst>
              <a:ext uri="{FF2B5EF4-FFF2-40B4-BE49-F238E27FC236}">
                <a16:creationId xmlns:a16="http://schemas.microsoft.com/office/drawing/2014/main" id="{00000000-0008-0000-0B00-00004F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56" name="Shape 6">
              <a:extLst>
                <a:ext uri="{FF2B5EF4-FFF2-40B4-BE49-F238E27FC236}">
                  <a16:creationId xmlns:a16="http://schemas.microsoft.com/office/drawing/2014/main" id="{00000000-0008-0000-0B00-000050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57" name="Shape 9524">
              <a:extLst>
                <a:ext uri="{FF2B5EF4-FFF2-40B4-BE49-F238E27FC236}">
                  <a16:creationId xmlns:a16="http://schemas.microsoft.com/office/drawing/2014/main" id="{00000000-0008-0000-0B00-000051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58" name="Shape 9525">
                <a:extLst>
                  <a:ext uri="{FF2B5EF4-FFF2-40B4-BE49-F238E27FC236}">
                    <a16:creationId xmlns:a16="http://schemas.microsoft.com/office/drawing/2014/main" id="{00000000-0008-0000-0B00-000052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59" name="Shape 9526">
                <a:extLst>
                  <a:ext uri="{FF2B5EF4-FFF2-40B4-BE49-F238E27FC236}">
                    <a16:creationId xmlns:a16="http://schemas.microsoft.com/office/drawing/2014/main" id="{00000000-0008-0000-0B00-000053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13</xdr:col>
      <xdr:colOff>0</xdr:colOff>
      <xdr:row>69</xdr:row>
      <xdr:rowOff>0</xdr:rowOff>
    </xdr:from>
    <xdr:ext cx="390525" cy="200025"/>
    <xdr:grpSp>
      <xdr:nvGrpSpPr>
        <xdr:cNvPr id="11860" name="Shape 2">
          <a:extLst>
            <a:ext uri="{FF2B5EF4-FFF2-40B4-BE49-F238E27FC236}">
              <a16:creationId xmlns:a16="http://schemas.microsoft.com/office/drawing/2014/main" id="{00000000-0008-0000-0B00-0000542E0000}"/>
            </a:ext>
          </a:extLst>
        </xdr:cNvPr>
        <xdr:cNvGrpSpPr/>
      </xdr:nvGrpSpPr>
      <xdr:grpSpPr>
        <a:xfrm>
          <a:off x="5686425" y="15173325"/>
          <a:ext cx="390525" cy="200025"/>
          <a:chOff x="5150738" y="3679988"/>
          <a:chExt cx="390525" cy="200025"/>
        </a:xfrm>
      </xdr:grpSpPr>
      <xdr:grpSp>
        <xdr:nvGrpSpPr>
          <xdr:cNvPr id="11861" name="Shape 9527">
            <a:extLst>
              <a:ext uri="{FF2B5EF4-FFF2-40B4-BE49-F238E27FC236}">
                <a16:creationId xmlns:a16="http://schemas.microsoft.com/office/drawing/2014/main" id="{00000000-0008-0000-0B00-000055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62" name="Shape 6">
              <a:extLst>
                <a:ext uri="{FF2B5EF4-FFF2-40B4-BE49-F238E27FC236}">
                  <a16:creationId xmlns:a16="http://schemas.microsoft.com/office/drawing/2014/main" id="{00000000-0008-0000-0B00-000056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63" name="Shape 9528">
              <a:extLst>
                <a:ext uri="{FF2B5EF4-FFF2-40B4-BE49-F238E27FC236}">
                  <a16:creationId xmlns:a16="http://schemas.microsoft.com/office/drawing/2014/main" id="{00000000-0008-0000-0B00-000057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64" name="Shape 9529">
                <a:extLst>
                  <a:ext uri="{FF2B5EF4-FFF2-40B4-BE49-F238E27FC236}">
                    <a16:creationId xmlns:a16="http://schemas.microsoft.com/office/drawing/2014/main" id="{00000000-0008-0000-0B00-000058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65" name="Shape 9530">
                <a:extLst>
                  <a:ext uri="{FF2B5EF4-FFF2-40B4-BE49-F238E27FC236}">
                    <a16:creationId xmlns:a16="http://schemas.microsoft.com/office/drawing/2014/main" id="{00000000-0008-0000-0B00-000059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69</xdr:row>
      <xdr:rowOff>0</xdr:rowOff>
    </xdr:from>
    <xdr:ext cx="390525" cy="200025"/>
    <xdr:grpSp>
      <xdr:nvGrpSpPr>
        <xdr:cNvPr id="11866" name="Shape 2">
          <a:extLst>
            <a:ext uri="{FF2B5EF4-FFF2-40B4-BE49-F238E27FC236}">
              <a16:creationId xmlns:a16="http://schemas.microsoft.com/office/drawing/2014/main" id="{00000000-0008-0000-0B00-00005A2E0000}"/>
            </a:ext>
          </a:extLst>
        </xdr:cNvPr>
        <xdr:cNvGrpSpPr/>
      </xdr:nvGrpSpPr>
      <xdr:grpSpPr>
        <a:xfrm>
          <a:off x="4752975" y="15173325"/>
          <a:ext cx="390525" cy="200025"/>
          <a:chOff x="5150738" y="3679988"/>
          <a:chExt cx="390525" cy="200025"/>
        </a:xfrm>
      </xdr:grpSpPr>
      <xdr:grpSp>
        <xdr:nvGrpSpPr>
          <xdr:cNvPr id="11867" name="Shape 9531">
            <a:extLst>
              <a:ext uri="{FF2B5EF4-FFF2-40B4-BE49-F238E27FC236}">
                <a16:creationId xmlns:a16="http://schemas.microsoft.com/office/drawing/2014/main" id="{00000000-0008-0000-0B00-00005B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68" name="Shape 6">
              <a:extLst>
                <a:ext uri="{FF2B5EF4-FFF2-40B4-BE49-F238E27FC236}">
                  <a16:creationId xmlns:a16="http://schemas.microsoft.com/office/drawing/2014/main" id="{00000000-0008-0000-0B00-00005C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69" name="Shape 9532">
              <a:extLst>
                <a:ext uri="{FF2B5EF4-FFF2-40B4-BE49-F238E27FC236}">
                  <a16:creationId xmlns:a16="http://schemas.microsoft.com/office/drawing/2014/main" id="{00000000-0008-0000-0B00-00005D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70" name="Shape 9533">
                <a:extLst>
                  <a:ext uri="{FF2B5EF4-FFF2-40B4-BE49-F238E27FC236}">
                    <a16:creationId xmlns:a16="http://schemas.microsoft.com/office/drawing/2014/main" id="{00000000-0008-0000-0B00-00005E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71" name="Shape 9534">
                <a:extLst>
                  <a:ext uri="{FF2B5EF4-FFF2-40B4-BE49-F238E27FC236}">
                    <a16:creationId xmlns:a16="http://schemas.microsoft.com/office/drawing/2014/main" id="{00000000-0008-0000-0B00-00005F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69</xdr:row>
      <xdr:rowOff>0</xdr:rowOff>
    </xdr:from>
    <xdr:ext cx="390525" cy="200025"/>
    <xdr:grpSp>
      <xdr:nvGrpSpPr>
        <xdr:cNvPr id="11872" name="Shape 2">
          <a:extLst>
            <a:ext uri="{FF2B5EF4-FFF2-40B4-BE49-F238E27FC236}">
              <a16:creationId xmlns:a16="http://schemas.microsoft.com/office/drawing/2014/main" id="{00000000-0008-0000-0B00-0000602E0000}"/>
            </a:ext>
          </a:extLst>
        </xdr:cNvPr>
        <xdr:cNvGrpSpPr/>
      </xdr:nvGrpSpPr>
      <xdr:grpSpPr>
        <a:xfrm>
          <a:off x="3819525" y="15173325"/>
          <a:ext cx="390525" cy="200025"/>
          <a:chOff x="5150738" y="3679988"/>
          <a:chExt cx="390525" cy="200025"/>
        </a:xfrm>
      </xdr:grpSpPr>
      <xdr:grpSp>
        <xdr:nvGrpSpPr>
          <xdr:cNvPr id="11873" name="Shape 9535">
            <a:extLst>
              <a:ext uri="{FF2B5EF4-FFF2-40B4-BE49-F238E27FC236}">
                <a16:creationId xmlns:a16="http://schemas.microsoft.com/office/drawing/2014/main" id="{00000000-0008-0000-0B00-000061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74" name="Shape 6">
              <a:extLst>
                <a:ext uri="{FF2B5EF4-FFF2-40B4-BE49-F238E27FC236}">
                  <a16:creationId xmlns:a16="http://schemas.microsoft.com/office/drawing/2014/main" id="{00000000-0008-0000-0B00-000062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75" name="Shape 9536">
              <a:extLst>
                <a:ext uri="{FF2B5EF4-FFF2-40B4-BE49-F238E27FC236}">
                  <a16:creationId xmlns:a16="http://schemas.microsoft.com/office/drawing/2014/main" id="{00000000-0008-0000-0B00-000063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76" name="Shape 9537">
                <a:extLst>
                  <a:ext uri="{FF2B5EF4-FFF2-40B4-BE49-F238E27FC236}">
                    <a16:creationId xmlns:a16="http://schemas.microsoft.com/office/drawing/2014/main" id="{00000000-0008-0000-0B00-000064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77" name="Shape 9538">
                <a:extLst>
                  <a:ext uri="{FF2B5EF4-FFF2-40B4-BE49-F238E27FC236}">
                    <a16:creationId xmlns:a16="http://schemas.microsoft.com/office/drawing/2014/main" id="{00000000-0008-0000-0B00-000065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0</xdr:colOff>
      <xdr:row>69</xdr:row>
      <xdr:rowOff>0</xdr:rowOff>
    </xdr:from>
    <xdr:ext cx="390525" cy="200025"/>
    <xdr:grpSp>
      <xdr:nvGrpSpPr>
        <xdr:cNvPr id="11878" name="Shape 2">
          <a:extLst>
            <a:ext uri="{FF2B5EF4-FFF2-40B4-BE49-F238E27FC236}">
              <a16:creationId xmlns:a16="http://schemas.microsoft.com/office/drawing/2014/main" id="{00000000-0008-0000-0B00-0000662E0000}"/>
            </a:ext>
          </a:extLst>
        </xdr:cNvPr>
        <xdr:cNvGrpSpPr/>
      </xdr:nvGrpSpPr>
      <xdr:grpSpPr>
        <a:xfrm>
          <a:off x="2886075" y="15173325"/>
          <a:ext cx="390525" cy="200025"/>
          <a:chOff x="5150738" y="3679988"/>
          <a:chExt cx="390525" cy="200025"/>
        </a:xfrm>
      </xdr:grpSpPr>
      <xdr:grpSp>
        <xdr:nvGrpSpPr>
          <xdr:cNvPr id="11879" name="Shape 9539">
            <a:extLst>
              <a:ext uri="{FF2B5EF4-FFF2-40B4-BE49-F238E27FC236}">
                <a16:creationId xmlns:a16="http://schemas.microsoft.com/office/drawing/2014/main" id="{00000000-0008-0000-0B00-000067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80" name="Shape 6">
              <a:extLst>
                <a:ext uri="{FF2B5EF4-FFF2-40B4-BE49-F238E27FC236}">
                  <a16:creationId xmlns:a16="http://schemas.microsoft.com/office/drawing/2014/main" id="{00000000-0008-0000-0B00-000068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81" name="Shape 9540">
              <a:extLst>
                <a:ext uri="{FF2B5EF4-FFF2-40B4-BE49-F238E27FC236}">
                  <a16:creationId xmlns:a16="http://schemas.microsoft.com/office/drawing/2014/main" id="{00000000-0008-0000-0B00-000069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82" name="Shape 9541">
                <a:extLst>
                  <a:ext uri="{FF2B5EF4-FFF2-40B4-BE49-F238E27FC236}">
                    <a16:creationId xmlns:a16="http://schemas.microsoft.com/office/drawing/2014/main" id="{00000000-0008-0000-0B00-00006A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83" name="Shape 9542">
                <a:extLst>
                  <a:ext uri="{FF2B5EF4-FFF2-40B4-BE49-F238E27FC236}">
                    <a16:creationId xmlns:a16="http://schemas.microsoft.com/office/drawing/2014/main" id="{00000000-0008-0000-0B00-00006B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69</xdr:row>
      <xdr:rowOff>0</xdr:rowOff>
    </xdr:from>
    <xdr:ext cx="390525" cy="200025"/>
    <xdr:grpSp>
      <xdr:nvGrpSpPr>
        <xdr:cNvPr id="11884" name="Shape 2">
          <a:extLst>
            <a:ext uri="{FF2B5EF4-FFF2-40B4-BE49-F238E27FC236}">
              <a16:creationId xmlns:a16="http://schemas.microsoft.com/office/drawing/2014/main" id="{00000000-0008-0000-0B00-00006C2E0000}"/>
            </a:ext>
          </a:extLst>
        </xdr:cNvPr>
        <xdr:cNvGrpSpPr/>
      </xdr:nvGrpSpPr>
      <xdr:grpSpPr>
        <a:xfrm>
          <a:off x="1952625" y="15173325"/>
          <a:ext cx="390525" cy="200025"/>
          <a:chOff x="5150738" y="3679988"/>
          <a:chExt cx="390525" cy="200025"/>
        </a:xfrm>
      </xdr:grpSpPr>
      <xdr:grpSp>
        <xdr:nvGrpSpPr>
          <xdr:cNvPr id="11885" name="Shape 9543">
            <a:extLst>
              <a:ext uri="{FF2B5EF4-FFF2-40B4-BE49-F238E27FC236}">
                <a16:creationId xmlns:a16="http://schemas.microsoft.com/office/drawing/2014/main" id="{00000000-0008-0000-0B00-00006D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86" name="Shape 6">
              <a:extLst>
                <a:ext uri="{FF2B5EF4-FFF2-40B4-BE49-F238E27FC236}">
                  <a16:creationId xmlns:a16="http://schemas.microsoft.com/office/drawing/2014/main" id="{00000000-0008-0000-0B00-00006E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87" name="Shape 9544">
              <a:extLst>
                <a:ext uri="{FF2B5EF4-FFF2-40B4-BE49-F238E27FC236}">
                  <a16:creationId xmlns:a16="http://schemas.microsoft.com/office/drawing/2014/main" id="{00000000-0008-0000-0B00-00006F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88" name="Shape 9545">
                <a:extLst>
                  <a:ext uri="{FF2B5EF4-FFF2-40B4-BE49-F238E27FC236}">
                    <a16:creationId xmlns:a16="http://schemas.microsoft.com/office/drawing/2014/main" id="{00000000-0008-0000-0B00-000070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89" name="Shape 9546">
                <a:extLst>
                  <a:ext uri="{FF2B5EF4-FFF2-40B4-BE49-F238E27FC236}">
                    <a16:creationId xmlns:a16="http://schemas.microsoft.com/office/drawing/2014/main" id="{00000000-0008-0000-0B00-000071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69</xdr:row>
      <xdr:rowOff>0</xdr:rowOff>
    </xdr:from>
    <xdr:ext cx="390525" cy="200025"/>
    <xdr:grpSp>
      <xdr:nvGrpSpPr>
        <xdr:cNvPr id="11890" name="Shape 2">
          <a:extLst>
            <a:ext uri="{FF2B5EF4-FFF2-40B4-BE49-F238E27FC236}">
              <a16:creationId xmlns:a16="http://schemas.microsoft.com/office/drawing/2014/main" id="{00000000-0008-0000-0B00-0000722E0000}"/>
            </a:ext>
          </a:extLst>
        </xdr:cNvPr>
        <xdr:cNvGrpSpPr/>
      </xdr:nvGrpSpPr>
      <xdr:grpSpPr>
        <a:xfrm>
          <a:off x="1019175" y="15173325"/>
          <a:ext cx="390525" cy="200025"/>
          <a:chOff x="5150738" y="3679988"/>
          <a:chExt cx="390525" cy="200025"/>
        </a:xfrm>
      </xdr:grpSpPr>
      <xdr:grpSp>
        <xdr:nvGrpSpPr>
          <xdr:cNvPr id="11891" name="Shape 9547">
            <a:extLst>
              <a:ext uri="{FF2B5EF4-FFF2-40B4-BE49-F238E27FC236}">
                <a16:creationId xmlns:a16="http://schemas.microsoft.com/office/drawing/2014/main" id="{00000000-0008-0000-0B00-000073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92" name="Shape 6">
              <a:extLst>
                <a:ext uri="{FF2B5EF4-FFF2-40B4-BE49-F238E27FC236}">
                  <a16:creationId xmlns:a16="http://schemas.microsoft.com/office/drawing/2014/main" id="{00000000-0008-0000-0B00-000074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93" name="Shape 9548">
              <a:extLst>
                <a:ext uri="{FF2B5EF4-FFF2-40B4-BE49-F238E27FC236}">
                  <a16:creationId xmlns:a16="http://schemas.microsoft.com/office/drawing/2014/main" id="{00000000-0008-0000-0B00-000075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94" name="Shape 9549">
                <a:extLst>
                  <a:ext uri="{FF2B5EF4-FFF2-40B4-BE49-F238E27FC236}">
                    <a16:creationId xmlns:a16="http://schemas.microsoft.com/office/drawing/2014/main" id="{00000000-0008-0000-0B00-000076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95" name="Shape 9550">
                <a:extLst>
                  <a:ext uri="{FF2B5EF4-FFF2-40B4-BE49-F238E27FC236}">
                    <a16:creationId xmlns:a16="http://schemas.microsoft.com/office/drawing/2014/main" id="{00000000-0008-0000-0B00-000077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0</xdr:colOff>
      <xdr:row>78</xdr:row>
      <xdr:rowOff>0</xdr:rowOff>
    </xdr:from>
    <xdr:ext cx="390525" cy="200025"/>
    <xdr:grpSp>
      <xdr:nvGrpSpPr>
        <xdr:cNvPr id="11896" name="Shape 2">
          <a:extLst>
            <a:ext uri="{FF2B5EF4-FFF2-40B4-BE49-F238E27FC236}">
              <a16:creationId xmlns:a16="http://schemas.microsoft.com/office/drawing/2014/main" id="{00000000-0008-0000-0B00-0000782E0000}"/>
            </a:ext>
          </a:extLst>
        </xdr:cNvPr>
        <xdr:cNvGrpSpPr/>
      </xdr:nvGrpSpPr>
      <xdr:grpSpPr>
        <a:xfrm>
          <a:off x="2886075" y="17154525"/>
          <a:ext cx="390525" cy="200025"/>
          <a:chOff x="5150738" y="3679988"/>
          <a:chExt cx="390525" cy="200025"/>
        </a:xfrm>
      </xdr:grpSpPr>
      <xdr:grpSp>
        <xdr:nvGrpSpPr>
          <xdr:cNvPr id="11897" name="Shape 9551">
            <a:extLst>
              <a:ext uri="{FF2B5EF4-FFF2-40B4-BE49-F238E27FC236}">
                <a16:creationId xmlns:a16="http://schemas.microsoft.com/office/drawing/2014/main" id="{00000000-0008-0000-0B00-000079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98" name="Shape 6">
              <a:extLst>
                <a:ext uri="{FF2B5EF4-FFF2-40B4-BE49-F238E27FC236}">
                  <a16:creationId xmlns:a16="http://schemas.microsoft.com/office/drawing/2014/main" id="{00000000-0008-0000-0B00-00007A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99" name="Shape 9552">
              <a:extLst>
                <a:ext uri="{FF2B5EF4-FFF2-40B4-BE49-F238E27FC236}">
                  <a16:creationId xmlns:a16="http://schemas.microsoft.com/office/drawing/2014/main" id="{00000000-0008-0000-0B00-00007B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00" name="Shape 9553">
                <a:extLst>
                  <a:ext uri="{FF2B5EF4-FFF2-40B4-BE49-F238E27FC236}">
                    <a16:creationId xmlns:a16="http://schemas.microsoft.com/office/drawing/2014/main" id="{00000000-0008-0000-0B00-00007C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01" name="Shape 9554">
                <a:extLst>
                  <a:ext uri="{FF2B5EF4-FFF2-40B4-BE49-F238E27FC236}">
                    <a16:creationId xmlns:a16="http://schemas.microsoft.com/office/drawing/2014/main" id="{00000000-0008-0000-0B00-00007D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78</xdr:row>
      <xdr:rowOff>0</xdr:rowOff>
    </xdr:from>
    <xdr:ext cx="390525" cy="200025"/>
    <xdr:grpSp>
      <xdr:nvGrpSpPr>
        <xdr:cNvPr id="11902" name="Shape 2">
          <a:extLst>
            <a:ext uri="{FF2B5EF4-FFF2-40B4-BE49-F238E27FC236}">
              <a16:creationId xmlns:a16="http://schemas.microsoft.com/office/drawing/2014/main" id="{00000000-0008-0000-0B00-00007E2E0000}"/>
            </a:ext>
          </a:extLst>
        </xdr:cNvPr>
        <xdr:cNvGrpSpPr/>
      </xdr:nvGrpSpPr>
      <xdr:grpSpPr>
        <a:xfrm>
          <a:off x="11287125" y="17154525"/>
          <a:ext cx="390525" cy="200025"/>
          <a:chOff x="5150738" y="3679988"/>
          <a:chExt cx="390525" cy="200025"/>
        </a:xfrm>
      </xdr:grpSpPr>
      <xdr:grpSp>
        <xdr:nvGrpSpPr>
          <xdr:cNvPr id="11903" name="Shape 9555">
            <a:extLst>
              <a:ext uri="{FF2B5EF4-FFF2-40B4-BE49-F238E27FC236}">
                <a16:creationId xmlns:a16="http://schemas.microsoft.com/office/drawing/2014/main" id="{00000000-0008-0000-0B00-00007F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04" name="Shape 6">
              <a:extLst>
                <a:ext uri="{FF2B5EF4-FFF2-40B4-BE49-F238E27FC236}">
                  <a16:creationId xmlns:a16="http://schemas.microsoft.com/office/drawing/2014/main" id="{00000000-0008-0000-0B00-000080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05" name="Shape 9556">
              <a:extLst>
                <a:ext uri="{FF2B5EF4-FFF2-40B4-BE49-F238E27FC236}">
                  <a16:creationId xmlns:a16="http://schemas.microsoft.com/office/drawing/2014/main" id="{00000000-0008-0000-0B00-000081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06" name="Shape 9557">
                <a:extLst>
                  <a:ext uri="{FF2B5EF4-FFF2-40B4-BE49-F238E27FC236}">
                    <a16:creationId xmlns:a16="http://schemas.microsoft.com/office/drawing/2014/main" id="{00000000-0008-0000-0B00-000082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07" name="Shape 9558">
                <a:extLst>
                  <a:ext uri="{FF2B5EF4-FFF2-40B4-BE49-F238E27FC236}">
                    <a16:creationId xmlns:a16="http://schemas.microsoft.com/office/drawing/2014/main" id="{00000000-0008-0000-0B00-000083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27</xdr:col>
      <xdr:colOff>0</xdr:colOff>
      <xdr:row>78</xdr:row>
      <xdr:rowOff>0</xdr:rowOff>
    </xdr:from>
    <xdr:ext cx="390525" cy="200025"/>
    <xdr:grpSp>
      <xdr:nvGrpSpPr>
        <xdr:cNvPr id="11908" name="Shape 2">
          <a:extLst>
            <a:ext uri="{FF2B5EF4-FFF2-40B4-BE49-F238E27FC236}">
              <a16:creationId xmlns:a16="http://schemas.microsoft.com/office/drawing/2014/main" id="{00000000-0008-0000-0B00-0000842E0000}"/>
            </a:ext>
          </a:extLst>
        </xdr:cNvPr>
        <xdr:cNvGrpSpPr/>
      </xdr:nvGrpSpPr>
      <xdr:grpSpPr>
        <a:xfrm>
          <a:off x="12220575" y="17154525"/>
          <a:ext cx="390525" cy="200025"/>
          <a:chOff x="5150738" y="3679988"/>
          <a:chExt cx="390525" cy="200025"/>
        </a:xfrm>
      </xdr:grpSpPr>
      <xdr:grpSp>
        <xdr:nvGrpSpPr>
          <xdr:cNvPr id="11909" name="Shape 9559">
            <a:extLst>
              <a:ext uri="{FF2B5EF4-FFF2-40B4-BE49-F238E27FC236}">
                <a16:creationId xmlns:a16="http://schemas.microsoft.com/office/drawing/2014/main" id="{00000000-0008-0000-0B00-000085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10" name="Shape 6">
              <a:extLst>
                <a:ext uri="{FF2B5EF4-FFF2-40B4-BE49-F238E27FC236}">
                  <a16:creationId xmlns:a16="http://schemas.microsoft.com/office/drawing/2014/main" id="{00000000-0008-0000-0B00-000086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11" name="Shape 9560">
              <a:extLst>
                <a:ext uri="{FF2B5EF4-FFF2-40B4-BE49-F238E27FC236}">
                  <a16:creationId xmlns:a16="http://schemas.microsoft.com/office/drawing/2014/main" id="{00000000-0008-0000-0B00-000087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12" name="Shape 9561">
                <a:extLst>
                  <a:ext uri="{FF2B5EF4-FFF2-40B4-BE49-F238E27FC236}">
                    <a16:creationId xmlns:a16="http://schemas.microsoft.com/office/drawing/2014/main" id="{00000000-0008-0000-0B00-000088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13" name="Shape 9562">
                <a:extLst>
                  <a:ext uri="{FF2B5EF4-FFF2-40B4-BE49-F238E27FC236}">
                    <a16:creationId xmlns:a16="http://schemas.microsoft.com/office/drawing/2014/main" id="{00000000-0008-0000-0B00-000089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0</xdr:colOff>
      <xdr:row>78</xdr:row>
      <xdr:rowOff>0</xdr:rowOff>
    </xdr:from>
    <xdr:ext cx="390525" cy="200025"/>
    <xdr:grpSp>
      <xdr:nvGrpSpPr>
        <xdr:cNvPr id="11914" name="Shape 2">
          <a:extLst>
            <a:ext uri="{FF2B5EF4-FFF2-40B4-BE49-F238E27FC236}">
              <a16:creationId xmlns:a16="http://schemas.microsoft.com/office/drawing/2014/main" id="{00000000-0008-0000-0B00-00008A2E0000}"/>
            </a:ext>
          </a:extLst>
        </xdr:cNvPr>
        <xdr:cNvGrpSpPr/>
      </xdr:nvGrpSpPr>
      <xdr:grpSpPr>
        <a:xfrm>
          <a:off x="14087475" y="17154525"/>
          <a:ext cx="390525" cy="200025"/>
          <a:chOff x="5150738" y="3679988"/>
          <a:chExt cx="390525" cy="200025"/>
        </a:xfrm>
      </xdr:grpSpPr>
      <xdr:grpSp>
        <xdr:nvGrpSpPr>
          <xdr:cNvPr id="11915" name="Shape 9563">
            <a:extLst>
              <a:ext uri="{FF2B5EF4-FFF2-40B4-BE49-F238E27FC236}">
                <a16:creationId xmlns:a16="http://schemas.microsoft.com/office/drawing/2014/main" id="{00000000-0008-0000-0B00-00008B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16" name="Shape 6">
              <a:extLst>
                <a:ext uri="{FF2B5EF4-FFF2-40B4-BE49-F238E27FC236}">
                  <a16:creationId xmlns:a16="http://schemas.microsoft.com/office/drawing/2014/main" id="{00000000-0008-0000-0B00-00008C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17" name="Shape 9564">
              <a:extLst>
                <a:ext uri="{FF2B5EF4-FFF2-40B4-BE49-F238E27FC236}">
                  <a16:creationId xmlns:a16="http://schemas.microsoft.com/office/drawing/2014/main" id="{00000000-0008-0000-0B00-00008D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18" name="Shape 9565">
                <a:extLst>
                  <a:ext uri="{FF2B5EF4-FFF2-40B4-BE49-F238E27FC236}">
                    <a16:creationId xmlns:a16="http://schemas.microsoft.com/office/drawing/2014/main" id="{00000000-0008-0000-0B00-00008E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19" name="Shape 9566">
                <a:extLst>
                  <a:ext uri="{FF2B5EF4-FFF2-40B4-BE49-F238E27FC236}">
                    <a16:creationId xmlns:a16="http://schemas.microsoft.com/office/drawing/2014/main" id="{00000000-0008-0000-0B00-00008F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37</xdr:col>
      <xdr:colOff>0</xdr:colOff>
      <xdr:row>78</xdr:row>
      <xdr:rowOff>0</xdr:rowOff>
    </xdr:from>
    <xdr:ext cx="390525" cy="200025"/>
    <xdr:grpSp>
      <xdr:nvGrpSpPr>
        <xdr:cNvPr id="11920" name="Shape 2">
          <a:extLst>
            <a:ext uri="{FF2B5EF4-FFF2-40B4-BE49-F238E27FC236}">
              <a16:creationId xmlns:a16="http://schemas.microsoft.com/office/drawing/2014/main" id="{00000000-0008-0000-0B00-0000902E0000}"/>
            </a:ext>
          </a:extLst>
        </xdr:cNvPr>
        <xdr:cNvGrpSpPr/>
      </xdr:nvGrpSpPr>
      <xdr:grpSpPr>
        <a:xfrm>
          <a:off x="16887825" y="17154525"/>
          <a:ext cx="390525" cy="200025"/>
          <a:chOff x="5150738" y="3679988"/>
          <a:chExt cx="390525" cy="200025"/>
        </a:xfrm>
      </xdr:grpSpPr>
      <xdr:grpSp>
        <xdr:nvGrpSpPr>
          <xdr:cNvPr id="11921" name="Shape 9567">
            <a:extLst>
              <a:ext uri="{FF2B5EF4-FFF2-40B4-BE49-F238E27FC236}">
                <a16:creationId xmlns:a16="http://schemas.microsoft.com/office/drawing/2014/main" id="{00000000-0008-0000-0B00-000091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22" name="Shape 6">
              <a:extLst>
                <a:ext uri="{FF2B5EF4-FFF2-40B4-BE49-F238E27FC236}">
                  <a16:creationId xmlns:a16="http://schemas.microsoft.com/office/drawing/2014/main" id="{00000000-0008-0000-0B00-000092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23" name="Shape 9568">
              <a:extLst>
                <a:ext uri="{FF2B5EF4-FFF2-40B4-BE49-F238E27FC236}">
                  <a16:creationId xmlns:a16="http://schemas.microsoft.com/office/drawing/2014/main" id="{00000000-0008-0000-0B00-000093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24" name="Shape 9569">
                <a:extLst>
                  <a:ext uri="{FF2B5EF4-FFF2-40B4-BE49-F238E27FC236}">
                    <a16:creationId xmlns:a16="http://schemas.microsoft.com/office/drawing/2014/main" id="{00000000-0008-0000-0B00-000094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25" name="Shape 9570">
                <a:extLst>
                  <a:ext uri="{FF2B5EF4-FFF2-40B4-BE49-F238E27FC236}">
                    <a16:creationId xmlns:a16="http://schemas.microsoft.com/office/drawing/2014/main" id="{00000000-0008-0000-0B00-000095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78</xdr:row>
      <xdr:rowOff>0</xdr:rowOff>
    </xdr:from>
    <xdr:ext cx="390525" cy="200025"/>
    <xdr:grpSp>
      <xdr:nvGrpSpPr>
        <xdr:cNvPr id="11926" name="Shape 2">
          <a:extLst>
            <a:ext uri="{FF2B5EF4-FFF2-40B4-BE49-F238E27FC236}">
              <a16:creationId xmlns:a16="http://schemas.microsoft.com/office/drawing/2014/main" id="{00000000-0008-0000-0B00-0000962E0000}"/>
            </a:ext>
          </a:extLst>
        </xdr:cNvPr>
        <xdr:cNvGrpSpPr/>
      </xdr:nvGrpSpPr>
      <xdr:grpSpPr>
        <a:xfrm>
          <a:off x="17821275" y="17154525"/>
          <a:ext cx="390525" cy="200025"/>
          <a:chOff x="5150738" y="3679988"/>
          <a:chExt cx="390525" cy="200025"/>
        </a:xfrm>
      </xdr:grpSpPr>
      <xdr:grpSp>
        <xdr:nvGrpSpPr>
          <xdr:cNvPr id="11927" name="Shape 9571">
            <a:extLst>
              <a:ext uri="{FF2B5EF4-FFF2-40B4-BE49-F238E27FC236}">
                <a16:creationId xmlns:a16="http://schemas.microsoft.com/office/drawing/2014/main" id="{00000000-0008-0000-0B00-000097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28" name="Shape 6">
              <a:extLst>
                <a:ext uri="{FF2B5EF4-FFF2-40B4-BE49-F238E27FC236}">
                  <a16:creationId xmlns:a16="http://schemas.microsoft.com/office/drawing/2014/main" id="{00000000-0008-0000-0B00-000098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29" name="Shape 9572">
              <a:extLst>
                <a:ext uri="{FF2B5EF4-FFF2-40B4-BE49-F238E27FC236}">
                  <a16:creationId xmlns:a16="http://schemas.microsoft.com/office/drawing/2014/main" id="{00000000-0008-0000-0B00-000099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30" name="Shape 9573">
                <a:extLst>
                  <a:ext uri="{FF2B5EF4-FFF2-40B4-BE49-F238E27FC236}">
                    <a16:creationId xmlns:a16="http://schemas.microsoft.com/office/drawing/2014/main" id="{00000000-0008-0000-0B00-00009A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31" name="Shape 9574">
                <a:extLst>
                  <a:ext uri="{FF2B5EF4-FFF2-40B4-BE49-F238E27FC236}">
                    <a16:creationId xmlns:a16="http://schemas.microsoft.com/office/drawing/2014/main" id="{00000000-0008-0000-0B00-00009B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0</xdr:colOff>
      <xdr:row>78</xdr:row>
      <xdr:rowOff>0</xdr:rowOff>
    </xdr:from>
    <xdr:ext cx="390525" cy="200025"/>
    <xdr:grpSp>
      <xdr:nvGrpSpPr>
        <xdr:cNvPr id="11932" name="Shape 2">
          <a:extLst>
            <a:ext uri="{FF2B5EF4-FFF2-40B4-BE49-F238E27FC236}">
              <a16:creationId xmlns:a16="http://schemas.microsoft.com/office/drawing/2014/main" id="{00000000-0008-0000-0B00-00009C2E0000}"/>
            </a:ext>
          </a:extLst>
        </xdr:cNvPr>
        <xdr:cNvGrpSpPr/>
      </xdr:nvGrpSpPr>
      <xdr:grpSpPr>
        <a:xfrm>
          <a:off x="18754725" y="17154525"/>
          <a:ext cx="390525" cy="200025"/>
          <a:chOff x="5150738" y="3679988"/>
          <a:chExt cx="390525" cy="200025"/>
        </a:xfrm>
      </xdr:grpSpPr>
      <xdr:grpSp>
        <xdr:nvGrpSpPr>
          <xdr:cNvPr id="11933" name="Shape 9575">
            <a:extLst>
              <a:ext uri="{FF2B5EF4-FFF2-40B4-BE49-F238E27FC236}">
                <a16:creationId xmlns:a16="http://schemas.microsoft.com/office/drawing/2014/main" id="{00000000-0008-0000-0B00-00009D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34" name="Shape 6">
              <a:extLst>
                <a:ext uri="{FF2B5EF4-FFF2-40B4-BE49-F238E27FC236}">
                  <a16:creationId xmlns:a16="http://schemas.microsoft.com/office/drawing/2014/main" id="{00000000-0008-0000-0B00-00009E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35" name="Shape 9576">
              <a:extLst>
                <a:ext uri="{FF2B5EF4-FFF2-40B4-BE49-F238E27FC236}">
                  <a16:creationId xmlns:a16="http://schemas.microsoft.com/office/drawing/2014/main" id="{00000000-0008-0000-0B00-00009F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36" name="Shape 9577">
                <a:extLst>
                  <a:ext uri="{FF2B5EF4-FFF2-40B4-BE49-F238E27FC236}">
                    <a16:creationId xmlns:a16="http://schemas.microsoft.com/office/drawing/2014/main" id="{00000000-0008-0000-0B00-0000A0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37" name="Shape 9578">
                <a:extLst>
                  <a:ext uri="{FF2B5EF4-FFF2-40B4-BE49-F238E27FC236}">
                    <a16:creationId xmlns:a16="http://schemas.microsoft.com/office/drawing/2014/main" id="{00000000-0008-0000-0B00-0000A1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78</xdr:row>
      <xdr:rowOff>0</xdr:rowOff>
    </xdr:from>
    <xdr:ext cx="390525" cy="200025"/>
    <xdr:grpSp>
      <xdr:nvGrpSpPr>
        <xdr:cNvPr id="11938" name="Shape 2">
          <a:extLst>
            <a:ext uri="{FF2B5EF4-FFF2-40B4-BE49-F238E27FC236}">
              <a16:creationId xmlns:a16="http://schemas.microsoft.com/office/drawing/2014/main" id="{00000000-0008-0000-0B00-0000A22E0000}"/>
            </a:ext>
          </a:extLst>
        </xdr:cNvPr>
        <xdr:cNvGrpSpPr/>
      </xdr:nvGrpSpPr>
      <xdr:grpSpPr>
        <a:xfrm>
          <a:off x="19688175" y="17154525"/>
          <a:ext cx="390525" cy="200025"/>
          <a:chOff x="5150738" y="3679988"/>
          <a:chExt cx="390525" cy="200025"/>
        </a:xfrm>
      </xdr:grpSpPr>
      <xdr:grpSp>
        <xdr:nvGrpSpPr>
          <xdr:cNvPr id="11939" name="Shape 9579">
            <a:extLst>
              <a:ext uri="{FF2B5EF4-FFF2-40B4-BE49-F238E27FC236}">
                <a16:creationId xmlns:a16="http://schemas.microsoft.com/office/drawing/2014/main" id="{00000000-0008-0000-0B00-0000A3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40" name="Shape 6">
              <a:extLst>
                <a:ext uri="{FF2B5EF4-FFF2-40B4-BE49-F238E27FC236}">
                  <a16:creationId xmlns:a16="http://schemas.microsoft.com/office/drawing/2014/main" id="{00000000-0008-0000-0B00-0000A4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41" name="Shape 9580">
              <a:extLst>
                <a:ext uri="{FF2B5EF4-FFF2-40B4-BE49-F238E27FC236}">
                  <a16:creationId xmlns:a16="http://schemas.microsoft.com/office/drawing/2014/main" id="{00000000-0008-0000-0B00-0000A5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42" name="Shape 9581">
                <a:extLst>
                  <a:ext uri="{FF2B5EF4-FFF2-40B4-BE49-F238E27FC236}">
                    <a16:creationId xmlns:a16="http://schemas.microsoft.com/office/drawing/2014/main" id="{00000000-0008-0000-0B00-0000A6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43" name="Shape 9582">
                <a:extLst>
                  <a:ext uri="{FF2B5EF4-FFF2-40B4-BE49-F238E27FC236}">
                    <a16:creationId xmlns:a16="http://schemas.microsoft.com/office/drawing/2014/main" id="{00000000-0008-0000-0B00-0000A7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87</xdr:row>
      <xdr:rowOff>0</xdr:rowOff>
    </xdr:from>
    <xdr:ext cx="390525" cy="200025"/>
    <xdr:grpSp>
      <xdr:nvGrpSpPr>
        <xdr:cNvPr id="11944" name="Shape 2">
          <a:extLst>
            <a:ext uri="{FF2B5EF4-FFF2-40B4-BE49-F238E27FC236}">
              <a16:creationId xmlns:a16="http://schemas.microsoft.com/office/drawing/2014/main" id="{00000000-0008-0000-0B00-0000A82E0000}"/>
            </a:ext>
          </a:extLst>
        </xdr:cNvPr>
        <xdr:cNvGrpSpPr/>
      </xdr:nvGrpSpPr>
      <xdr:grpSpPr>
        <a:xfrm>
          <a:off x="19688175" y="19135725"/>
          <a:ext cx="390525" cy="200025"/>
          <a:chOff x="5150738" y="3679988"/>
          <a:chExt cx="390525" cy="200025"/>
        </a:xfrm>
      </xdr:grpSpPr>
      <xdr:grpSp>
        <xdr:nvGrpSpPr>
          <xdr:cNvPr id="11945" name="Shape 9583">
            <a:extLst>
              <a:ext uri="{FF2B5EF4-FFF2-40B4-BE49-F238E27FC236}">
                <a16:creationId xmlns:a16="http://schemas.microsoft.com/office/drawing/2014/main" id="{00000000-0008-0000-0B00-0000A9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46" name="Shape 6">
              <a:extLst>
                <a:ext uri="{FF2B5EF4-FFF2-40B4-BE49-F238E27FC236}">
                  <a16:creationId xmlns:a16="http://schemas.microsoft.com/office/drawing/2014/main" id="{00000000-0008-0000-0B00-0000AA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47" name="Shape 9584">
              <a:extLst>
                <a:ext uri="{FF2B5EF4-FFF2-40B4-BE49-F238E27FC236}">
                  <a16:creationId xmlns:a16="http://schemas.microsoft.com/office/drawing/2014/main" id="{00000000-0008-0000-0B00-0000AB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48" name="Shape 9585">
                <a:extLst>
                  <a:ext uri="{FF2B5EF4-FFF2-40B4-BE49-F238E27FC236}">
                    <a16:creationId xmlns:a16="http://schemas.microsoft.com/office/drawing/2014/main" id="{00000000-0008-0000-0B00-0000AC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49" name="Shape 9586">
                <a:extLst>
                  <a:ext uri="{FF2B5EF4-FFF2-40B4-BE49-F238E27FC236}">
                    <a16:creationId xmlns:a16="http://schemas.microsoft.com/office/drawing/2014/main" id="{00000000-0008-0000-0B00-0000AD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19050</xdr:colOff>
      <xdr:row>86</xdr:row>
      <xdr:rowOff>228600</xdr:rowOff>
    </xdr:from>
    <xdr:ext cx="390525" cy="200025"/>
    <xdr:grpSp>
      <xdr:nvGrpSpPr>
        <xdr:cNvPr id="11950" name="Shape 2">
          <a:extLst>
            <a:ext uri="{FF2B5EF4-FFF2-40B4-BE49-F238E27FC236}">
              <a16:creationId xmlns:a16="http://schemas.microsoft.com/office/drawing/2014/main" id="{00000000-0008-0000-0B00-0000AE2E0000}"/>
            </a:ext>
          </a:extLst>
        </xdr:cNvPr>
        <xdr:cNvGrpSpPr/>
      </xdr:nvGrpSpPr>
      <xdr:grpSpPr>
        <a:xfrm>
          <a:off x="18773775" y="19116675"/>
          <a:ext cx="390525" cy="200025"/>
          <a:chOff x="5150738" y="3679988"/>
          <a:chExt cx="390525" cy="200025"/>
        </a:xfrm>
      </xdr:grpSpPr>
      <xdr:grpSp>
        <xdr:nvGrpSpPr>
          <xdr:cNvPr id="11951" name="Shape 9587">
            <a:extLst>
              <a:ext uri="{FF2B5EF4-FFF2-40B4-BE49-F238E27FC236}">
                <a16:creationId xmlns:a16="http://schemas.microsoft.com/office/drawing/2014/main" id="{00000000-0008-0000-0B00-0000AF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52" name="Shape 6">
              <a:extLst>
                <a:ext uri="{FF2B5EF4-FFF2-40B4-BE49-F238E27FC236}">
                  <a16:creationId xmlns:a16="http://schemas.microsoft.com/office/drawing/2014/main" id="{00000000-0008-0000-0B00-0000B0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53" name="Shape 9588">
              <a:extLst>
                <a:ext uri="{FF2B5EF4-FFF2-40B4-BE49-F238E27FC236}">
                  <a16:creationId xmlns:a16="http://schemas.microsoft.com/office/drawing/2014/main" id="{00000000-0008-0000-0B00-0000B1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54" name="Shape 9589">
                <a:extLst>
                  <a:ext uri="{FF2B5EF4-FFF2-40B4-BE49-F238E27FC236}">
                    <a16:creationId xmlns:a16="http://schemas.microsoft.com/office/drawing/2014/main" id="{00000000-0008-0000-0B00-0000B2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55" name="Shape 9590">
                <a:extLst>
                  <a:ext uri="{FF2B5EF4-FFF2-40B4-BE49-F238E27FC236}">
                    <a16:creationId xmlns:a16="http://schemas.microsoft.com/office/drawing/2014/main" id="{00000000-0008-0000-0B00-0000B3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87</xdr:row>
      <xdr:rowOff>0</xdr:rowOff>
    </xdr:from>
    <xdr:ext cx="390525" cy="200025"/>
    <xdr:grpSp>
      <xdr:nvGrpSpPr>
        <xdr:cNvPr id="11956" name="Shape 2">
          <a:extLst>
            <a:ext uri="{FF2B5EF4-FFF2-40B4-BE49-F238E27FC236}">
              <a16:creationId xmlns:a16="http://schemas.microsoft.com/office/drawing/2014/main" id="{00000000-0008-0000-0B00-0000B42E0000}"/>
            </a:ext>
          </a:extLst>
        </xdr:cNvPr>
        <xdr:cNvGrpSpPr/>
      </xdr:nvGrpSpPr>
      <xdr:grpSpPr>
        <a:xfrm>
          <a:off x="17821275" y="19135725"/>
          <a:ext cx="390525" cy="200025"/>
          <a:chOff x="5150738" y="3679988"/>
          <a:chExt cx="390525" cy="200025"/>
        </a:xfrm>
      </xdr:grpSpPr>
      <xdr:grpSp>
        <xdr:nvGrpSpPr>
          <xdr:cNvPr id="11957" name="Shape 9591">
            <a:extLst>
              <a:ext uri="{FF2B5EF4-FFF2-40B4-BE49-F238E27FC236}">
                <a16:creationId xmlns:a16="http://schemas.microsoft.com/office/drawing/2014/main" id="{00000000-0008-0000-0B00-0000B5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58" name="Shape 6">
              <a:extLst>
                <a:ext uri="{FF2B5EF4-FFF2-40B4-BE49-F238E27FC236}">
                  <a16:creationId xmlns:a16="http://schemas.microsoft.com/office/drawing/2014/main" id="{00000000-0008-0000-0B00-0000B6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59" name="Shape 9592">
              <a:extLst>
                <a:ext uri="{FF2B5EF4-FFF2-40B4-BE49-F238E27FC236}">
                  <a16:creationId xmlns:a16="http://schemas.microsoft.com/office/drawing/2014/main" id="{00000000-0008-0000-0B00-0000B7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60" name="Shape 9593">
                <a:extLst>
                  <a:ext uri="{FF2B5EF4-FFF2-40B4-BE49-F238E27FC236}">
                    <a16:creationId xmlns:a16="http://schemas.microsoft.com/office/drawing/2014/main" id="{00000000-0008-0000-0B00-0000B8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61" name="Shape 9594">
                <a:extLst>
                  <a:ext uri="{FF2B5EF4-FFF2-40B4-BE49-F238E27FC236}">
                    <a16:creationId xmlns:a16="http://schemas.microsoft.com/office/drawing/2014/main" id="{00000000-0008-0000-0B00-0000B9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37</xdr:col>
      <xdr:colOff>0</xdr:colOff>
      <xdr:row>87</xdr:row>
      <xdr:rowOff>0</xdr:rowOff>
    </xdr:from>
    <xdr:ext cx="390525" cy="200025"/>
    <xdr:grpSp>
      <xdr:nvGrpSpPr>
        <xdr:cNvPr id="11962" name="Shape 2">
          <a:extLst>
            <a:ext uri="{FF2B5EF4-FFF2-40B4-BE49-F238E27FC236}">
              <a16:creationId xmlns:a16="http://schemas.microsoft.com/office/drawing/2014/main" id="{00000000-0008-0000-0B00-0000BA2E0000}"/>
            </a:ext>
          </a:extLst>
        </xdr:cNvPr>
        <xdr:cNvGrpSpPr/>
      </xdr:nvGrpSpPr>
      <xdr:grpSpPr>
        <a:xfrm>
          <a:off x="16887825" y="19135725"/>
          <a:ext cx="390525" cy="200025"/>
          <a:chOff x="5150738" y="3679988"/>
          <a:chExt cx="390525" cy="200025"/>
        </a:xfrm>
      </xdr:grpSpPr>
      <xdr:grpSp>
        <xdr:nvGrpSpPr>
          <xdr:cNvPr id="11963" name="Shape 9595">
            <a:extLst>
              <a:ext uri="{FF2B5EF4-FFF2-40B4-BE49-F238E27FC236}">
                <a16:creationId xmlns:a16="http://schemas.microsoft.com/office/drawing/2014/main" id="{00000000-0008-0000-0B00-0000BB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64" name="Shape 6">
              <a:extLst>
                <a:ext uri="{FF2B5EF4-FFF2-40B4-BE49-F238E27FC236}">
                  <a16:creationId xmlns:a16="http://schemas.microsoft.com/office/drawing/2014/main" id="{00000000-0008-0000-0B00-0000BC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65" name="Shape 9596">
              <a:extLst>
                <a:ext uri="{FF2B5EF4-FFF2-40B4-BE49-F238E27FC236}">
                  <a16:creationId xmlns:a16="http://schemas.microsoft.com/office/drawing/2014/main" id="{00000000-0008-0000-0B00-0000BD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66" name="Shape 9597">
                <a:extLst>
                  <a:ext uri="{FF2B5EF4-FFF2-40B4-BE49-F238E27FC236}">
                    <a16:creationId xmlns:a16="http://schemas.microsoft.com/office/drawing/2014/main" id="{00000000-0008-0000-0B00-0000BE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67" name="Shape 9598">
                <a:extLst>
                  <a:ext uri="{FF2B5EF4-FFF2-40B4-BE49-F238E27FC236}">
                    <a16:creationId xmlns:a16="http://schemas.microsoft.com/office/drawing/2014/main" id="{00000000-0008-0000-0B00-0000BF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87</xdr:row>
      <xdr:rowOff>0</xdr:rowOff>
    </xdr:from>
    <xdr:ext cx="390525" cy="200025"/>
    <xdr:grpSp>
      <xdr:nvGrpSpPr>
        <xdr:cNvPr id="11968" name="Shape 2">
          <a:extLst>
            <a:ext uri="{FF2B5EF4-FFF2-40B4-BE49-F238E27FC236}">
              <a16:creationId xmlns:a16="http://schemas.microsoft.com/office/drawing/2014/main" id="{00000000-0008-0000-0B00-0000C02E0000}"/>
            </a:ext>
          </a:extLst>
        </xdr:cNvPr>
        <xdr:cNvGrpSpPr/>
      </xdr:nvGrpSpPr>
      <xdr:grpSpPr>
        <a:xfrm>
          <a:off x="15954375" y="19135725"/>
          <a:ext cx="390525" cy="200025"/>
          <a:chOff x="5150738" y="3679988"/>
          <a:chExt cx="390525" cy="200025"/>
        </a:xfrm>
      </xdr:grpSpPr>
      <xdr:grpSp>
        <xdr:nvGrpSpPr>
          <xdr:cNvPr id="11969" name="Shape 9599">
            <a:extLst>
              <a:ext uri="{FF2B5EF4-FFF2-40B4-BE49-F238E27FC236}">
                <a16:creationId xmlns:a16="http://schemas.microsoft.com/office/drawing/2014/main" id="{00000000-0008-0000-0B00-0000C1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70" name="Shape 6">
              <a:extLst>
                <a:ext uri="{FF2B5EF4-FFF2-40B4-BE49-F238E27FC236}">
                  <a16:creationId xmlns:a16="http://schemas.microsoft.com/office/drawing/2014/main" id="{00000000-0008-0000-0B00-0000C2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71" name="Shape 9600">
              <a:extLst>
                <a:ext uri="{FF2B5EF4-FFF2-40B4-BE49-F238E27FC236}">
                  <a16:creationId xmlns:a16="http://schemas.microsoft.com/office/drawing/2014/main" id="{00000000-0008-0000-0B00-0000C3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72" name="Shape 9601">
                <a:extLst>
                  <a:ext uri="{FF2B5EF4-FFF2-40B4-BE49-F238E27FC236}">
                    <a16:creationId xmlns:a16="http://schemas.microsoft.com/office/drawing/2014/main" id="{00000000-0008-0000-0B00-0000C4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73" name="Shape 9602">
                <a:extLst>
                  <a:ext uri="{FF2B5EF4-FFF2-40B4-BE49-F238E27FC236}">
                    <a16:creationId xmlns:a16="http://schemas.microsoft.com/office/drawing/2014/main" id="{00000000-0008-0000-0B00-0000C5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0</xdr:colOff>
      <xdr:row>87</xdr:row>
      <xdr:rowOff>0</xdr:rowOff>
    </xdr:from>
    <xdr:ext cx="390525" cy="200025"/>
    <xdr:grpSp>
      <xdr:nvGrpSpPr>
        <xdr:cNvPr id="11974" name="Shape 2">
          <a:extLst>
            <a:ext uri="{FF2B5EF4-FFF2-40B4-BE49-F238E27FC236}">
              <a16:creationId xmlns:a16="http://schemas.microsoft.com/office/drawing/2014/main" id="{00000000-0008-0000-0B00-0000C62E0000}"/>
            </a:ext>
          </a:extLst>
        </xdr:cNvPr>
        <xdr:cNvGrpSpPr/>
      </xdr:nvGrpSpPr>
      <xdr:grpSpPr>
        <a:xfrm>
          <a:off x="14087475" y="19135725"/>
          <a:ext cx="390525" cy="200025"/>
          <a:chOff x="5150738" y="3679988"/>
          <a:chExt cx="390525" cy="200025"/>
        </a:xfrm>
      </xdr:grpSpPr>
      <xdr:grpSp>
        <xdr:nvGrpSpPr>
          <xdr:cNvPr id="11975" name="Shape 9603">
            <a:extLst>
              <a:ext uri="{FF2B5EF4-FFF2-40B4-BE49-F238E27FC236}">
                <a16:creationId xmlns:a16="http://schemas.microsoft.com/office/drawing/2014/main" id="{00000000-0008-0000-0B00-0000C7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76" name="Shape 6">
              <a:extLst>
                <a:ext uri="{FF2B5EF4-FFF2-40B4-BE49-F238E27FC236}">
                  <a16:creationId xmlns:a16="http://schemas.microsoft.com/office/drawing/2014/main" id="{00000000-0008-0000-0B00-0000C8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77" name="Shape 9604">
              <a:extLst>
                <a:ext uri="{FF2B5EF4-FFF2-40B4-BE49-F238E27FC236}">
                  <a16:creationId xmlns:a16="http://schemas.microsoft.com/office/drawing/2014/main" id="{00000000-0008-0000-0B00-0000C9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78" name="Shape 9605">
                <a:extLst>
                  <a:ext uri="{FF2B5EF4-FFF2-40B4-BE49-F238E27FC236}">
                    <a16:creationId xmlns:a16="http://schemas.microsoft.com/office/drawing/2014/main" id="{00000000-0008-0000-0B00-0000CA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79" name="Shape 9606">
                <a:extLst>
                  <a:ext uri="{FF2B5EF4-FFF2-40B4-BE49-F238E27FC236}">
                    <a16:creationId xmlns:a16="http://schemas.microsoft.com/office/drawing/2014/main" id="{00000000-0008-0000-0B00-0000CB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87</xdr:row>
      <xdr:rowOff>0</xdr:rowOff>
    </xdr:from>
    <xdr:ext cx="390525" cy="200025"/>
    <xdr:grpSp>
      <xdr:nvGrpSpPr>
        <xdr:cNvPr id="11980" name="Shape 2">
          <a:extLst>
            <a:ext uri="{FF2B5EF4-FFF2-40B4-BE49-F238E27FC236}">
              <a16:creationId xmlns:a16="http://schemas.microsoft.com/office/drawing/2014/main" id="{00000000-0008-0000-0B00-0000CC2E0000}"/>
            </a:ext>
          </a:extLst>
        </xdr:cNvPr>
        <xdr:cNvGrpSpPr/>
      </xdr:nvGrpSpPr>
      <xdr:grpSpPr>
        <a:xfrm>
          <a:off x="13154025" y="19135725"/>
          <a:ext cx="390525" cy="200025"/>
          <a:chOff x="5150738" y="3679988"/>
          <a:chExt cx="390525" cy="200025"/>
        </a:xfrm>
      </xdr:grpSpPr>
      <xdr:grpSp>
        <xdr:nvGrpSpPr>
          <xdr:cNvPr id="11981" name="Shape 9607">
            <a:extLst>
              <a:ext uri="{FF2B5EF4-FFF2-40B4-BE49-F238E27FC236}">
                <a16:creationId xmlns:a16="http://schemas.microsoft.com/office/drawing/2014/main" id="{00000000-0008-0000-0B00-0000CD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82" name="Shape 6">
              <a:extLst>
                <a:ext uri="{FF2B5EF4-FFF2-40B4-BE49-F238E27FC236}">
                  <a16:creationId xmlns:a16="http://schemas.microsoft.com/office/drawing/2014/main" id="{00000000-0008-0000-0B00-0000CE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83" name="Shape 9608">
              <a:extLst>
                <a:ext uri="{FF2B5EF4-FFF2-40B4-BE49-F238E27FC236}">
                  <a16:creationId xmlns:a16="http://schemas.microsoft.com/office/drawing/2014/main" id="{00000000-0008-0000-0B00-0000CF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84" name="Shape 9609">
                <a:extLst>
                  <a:ext uri="{FF2B5EF4-FFF2-40B4-BE49-F238E27FC236}">
                    <a16:creationId xmlns:a16="http://schemas.microsoft.com/office/drawing/2014/main" id="{00000000-0008-0000-0B00-0000D0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85" name="Shape 9610">
                <a:extLst>
                  <a:ext uri="{FF2B5EF4-FFF2-40B4-BE49-F238E27FC236}">
                    <a16:creationId xmlns:a16="http://schemas.microsoft.com/office/drawing/2014/main" id="{00000000-0008-0000-0B00-0000D1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87</xdr:row>
      <xdr:rowOff>0</xdr:rowOff>
    </xdr:from>
    <xdr:ext cx="390525" cy="200025"/>
    <xdr:grpSp>
      <xdr:nvGrpSpPr>
        <xdr:cNvPr id="11986" name="Shape 2">
          <a:extLst>
            <a:ext uri="{FF2B5EF4-FFF2-40B4-BE49-F238E27FC236}">
              <a16:creationId xmlns:a16="http://schemas.microsoft.com/office/drawing/2014/main" id="{00000000-0008-0000-0B00-0000D22E0000}"/>
            </a:ext>
          </a:extLst>
        </xdr:cNvPr>
        <xdr:cNvGrpSpPr/>
      </xdr:nvGrpSpPr>
      <xdr:grpSpPr>
        <a:xfrm>
          <a:off x="11287125" y="19135725"/>
          <a:ext cx="390525" cy="200025"/>
          <a:chOff x="5150738" y="3679988"/>
          <a:chExt cx="390525" cy="200025"/>
        </a:xfrm>
      </xdr:grpSpPr>
      <xdr:grpSp>
        <xdr:nvGrpSpPr>
          <xdr:cNvPr id="11987" name="Shape 9611">
            <a:extLst>
              <a:ext uri="{FF2B5EF4-FFF2-40B4-BE49-F238E27FC236}">
                <a16:creationId xmlns:a16="http://schemas.microsoft.com/office/drawing/2014/main" id="{00000000-0008-0000-0B00-0000D3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88" name="Shape 6">
              <a:extLst>
                <a:ext uri="{FF2B5EF4-FFF2-40B4-BE49-F238E27FC236}">
                  <a16:creationId xmlns:a16="http://schemas.microsoft.com/office/drawing/2014/main" id="{00000000-0008-0000-0B00-0000D4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89" name="Shape 9612">
              <a:extLst>
                <a:ext uri="{FF2B5EF4-FFF2-40B4-BE49-F238E27FC236}">
                  <a16:creationId xmlns:a16="http://schemas.microsoft.com/office/drawing/2014/main" id="{00000000-0008-0000-0B00-0000D5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90" name="Shape 9613">
                <a:extLst>
                  <a:ext uri="{FF2B5EF4-FFF2-40B4-BE49-F238E27FC236}">
                    <a16:creationId xmlns:a16="http://schemas.microsoft.com/office/drawing/2014/main" id="{00000000-0008-0000-0B00-0000D6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91" name="Shape 9614">
                <a:extLst>
                  <a:ext uri="{FF2B5EF4-FFF2-40B4-BE49-F238E27FC236}">
                    <a16:creationId xmlns:a16="http://schemas.microsoft.com/office/drawing/2014/main" id="{00000000-0008-0000-0B00-0000D7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87</xdr:row>
      <xdr:rowOff>0</xdr:rowOff>
    </xdr:from>
    <xdr:ext cx="390525" cy="200025"/>
    <xdr:grpSp>
      <xdr:nvGrpSpPr>
        <xdr:cNvPr id="11992" name="Shape 2">
          <a:extLst>
            <a:ext uri="{FF2B5EF4-FFF2-40B4-BE49-F238E27FC236}">
              <a16:creationId xmlns:a16="http://schemas.microsoft.com/office/drawing/2014/main" id="{00000000-0008-0000-0B00-0000D82E0000}"/>
            </a:ext>
          </a:extLst>
        </xdr:cNvPr>
        <xdr:cNvGrpSpPr/>
      </xdr:nvGrpSpPr>
      <xdr:grpSpPr>
        <a:xfrm>
          <a:off x="10353675" y="19135725"/>
          <a:ext cx="390525" cy="200025"/>
          <a:chOff x="5150738" y="3679988"/>
          <a:chExt cx="390525" cy="200025"/>
        </a:xfrm>
      </xdr:grpSpPr>
      <xdr:grpSp>
        <xdr:nvGrpSpPr>
          <xdr:cNvPr id="11993" name="Shape 9615">
            <a:extLst>
              <a:ext uri="{FF2B5EF4-FFF2-40B4-BE49-F238E27FC236}">
                <a16:creationId xmlns:a16="http://schemas.microsoft.com/office/drawing/2014/main" id="{00000000-0008-0000-0B00-0000D9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94" name="Shape 6">
              <a:extLst>
                <a:ext uri="{FF2B5EF4-FFF2-40B4-BE49-F238E27FC236}">
                  <a16:creationId xmlns:a16="http://schemas.microsoft.com/office/drawing/2014/main" id="{00000000-0008-0000-0B00-0000DA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95" name="Shape 9616">
              <a:extLst>
                <a:ext uri="{FF2B5EF4-FFF2-40B4-BE49-F238E27FC236}">
                  <a16:creationId xmlns:a16="http://schemas.microsoft.com/office/drawing/2014/main" id="{00000000-0008-0000-0B00-0000DB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96" name="Shape 9617">
                <a:extLst>
                  <a:ext uri="{FF2B5EF4-FFF2-40B4-BE49-F238E27FC236}">
                    <a16:creationId xmlns:a16="http://schemas.microsoft.com/office/drawing/2014/main" id="{00000000-0008-0000-0B00-0000DC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97" name="Shape 9618">
                <a:extLst>
                  <a:ext uri="{FF2B5EF4-FFF2-40B4-BE49-F238E27FC236}">
                    <a16:creationId xmlns:a16="http://schemas.microsoft.com/office/drawing/2014/main" id="{00000000-0008-0000-0B00-0000DD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87</xdr:row>
      <xdr:rowOff>0</xdr:rowOff>
    </xdr:from>
    <xdr:ext cx="390525" cy="200025"/>
    <xdr:grpSp>
      <xdr:nvGrpSpPr>
        <xdr:cNvPr id="11998" name="Shape 2">
          <a:extLst>
            <a:ext uri="{FF2B5EF4-FFF2-40B4-BE49-F238E27FC236}">
              <a16:creationId xmlns:a16="http://schemas.microsoft.com/office/drawing/2014/main" id="{00000000-0008-0000-0B00-0000DE2E0000}"/>
            </a:ext>
          </a:extLst>
        </xdr:cNvPr>
        <xdr:cNvGrpSpPr/>
      </xdr:nvGrpSpPr>
      <xdr:grpSpPr>
        <a:xfrm>
          <a:off x="9420225" y="19135725"/>
          <a:ext cx="390525" cy="200025"/>
          <a:chOff x="5150738" y="3679988"/>
          <a:chExt cx="390525" cy="200025"/>
        </a:xfrm>
      </xdr:grpSpPr>
      <xdr:grpSp>
        <xdr:nvGrpSpPr>
          <xdr:cNvPr id="11999" name="Shape 9619">
            <a:extLst>
              <a:ext uri="{FF2B5EF4-FFF2-40B4-BE49-F238E27FC236}">
                <a16:creationId xmlns:a16="http://schemas.microsoft.com/office/drawing/2014/main" id="{00000000-0008-0000-0B00-0000DF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00" name="Shape 6">
              <a:extLst>
                <a:ext uri="{FF2B5EF4-FFF2-40B4-BE49-F238E27FC236}">
                  <a16:creationId xmlns:a16="http://schemas.microsoft.com/office/drawing/2014/main" id="{00000000-0008-0000-0B00-0000E0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01" name="Shape 9620">
              <a:extLst>
                <a:ext uri="{FF2B5EF4-FFF2-40B4-BE49-F238E27FC236}">
                  <a16:creationId xmlns:a16="http://schemas.microsoft.com/office/drawing/2014/main" id="{00000000-0008-0000-0B00-0000E1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02" name="Shape 9621">
                <a:extLst>
                  <a:ext uri="{FF2B5EF4-FFF2-40B4-BE49-F238E27FC236}">
                    <a16:creationId xmlns:a16="http://schemas.microsoft.com/office/drawing/2014/main" id="{00000000-0008-0000-0B00-0000E2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03" name="Shape 9622">
                <a:extLst>
                  <a:ext uri="{FF2B5EF4-FFF2-40B4-BE49-F238E27FC236}">
                    <a16:creationId xmlns:a16="http://schemas.microsoft.com/office/drawing/2014/main" id="{00000000-0008-0000-0B00-0000E3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87</xdr:row>
      <xdr:rowOff>0</xdr:rowOff>
    </xdr:from>
    <xdr:ext cx="390525" cy="200025"/>
    <xdr:grpSp>
      <xdr:nvGrpSpPr>
        <xdr:cNvPr id="12004" name="Shape 2">
          <a:extLst>
            <a:ext uri="{FF2B5EF4-FFF2-40B4-BE49-F238E27FC236}">
              <a16:creationId xmlns:a16="http://schemas.microsoft.com/office/drawing/2014/main" id="{00000000-0008-0000-0B00-0000E42E0000}"/>
            </a:ext>
          </a:extLst>
        </xdr:cNvPr>
        <xdr:cNvGrpSpPr/>
      </xdr:nvGrpSpPr>
      <xdr:grpSpPr>
        <a:xfrm>
          <a:off x="8486775" y="19135725"/>
          <a:ext cx="390525" cy="200025"/>
          <a:chOff x="5150738" y="3679988"/>
          <a:chExt cx="390525" cy="200025"/>
        </a:xfrm>
      </xdr:grpSpPr>
      <xdr:grpSp>
        <xdr:nvGrpSpPr>
          <xdr:cNvPr id="12005" name="Shape 9623">
            <a:extLst>
              <a:ext uri="{FF2B5EF4-FFF2-40B4-BE49-F238E27FC236}">
                <a16:creationId xmlns:a16="http://schemas.microsoft.com/office/drawing/2014/main" id="{00000000-0008-0000-0B00-0000E5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06" name="Shape 6">
              <a:extLst>
                <a:ext uri="{FF2B5EF4-FFF2-40B4-BE49-F238E27FC236}">
                  <a16:creationId xmlns:a16="http://schemas.microsoft.com/office/drawing/2014/main" id="{00000000-0008-0000-0B00-0000E6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07" name="Shape 9624">
              <a:extLst>
                <a:ext uri="{FF2B5EF4-FFF2-40B4-BE49-F238E27FC236}">
                  <a16:creationId xmlns:a16="http://schemas.microsoft.com/office/drawing/2014/main" id="{00000000-0008-0000-0B00-0000E7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08" name="Shape 9625">
                <a:extLst>
                  <a:ext uri="{FF2B5EF4-FFF2-40B4-BE49-F238E27FC236}">
                    <a16:creationId xmlns:a16="http://schemas.microsoft.com/office/drawing/2014/main" id="{00000000-0008-0000-0B00-0000E8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09" name="Shape 9626">
                <a:extLst>
                  <a:ext uri="{FF2B5EF4-FFF2-40B4-BE49-F238E27FC236}">
                    <a16:creationId xmlns:a16="http://schemas.microsoft.com/office/drawing/2014/main" id="{00000000-0008-0000-0B00-0000E9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0</xdr:colOff>
      <xdr:row>87</xdr:row>
      <xdr:rowOff>0</xdr:rowOff>
    </xdr:from>
    <xdr:ext cx="390525" cy="200025"/>
    <xdr:grpSp>
      <xdr:nvGrpSpPr>
        <xdr:cNvPr id="12010" name="Shape 2">
          <a:extLst>
            <a:ext uri="{FF2B5EF4-FFF2-40B4-BE49-F238E27FC236}">
              <a16:creationId xmlns:a16="http://schemas.microsoft.com/office/drawing/2014/main" id="{00000000-0008-0000-0B00-0000EA2E0000}"/>
            </a:ext>
          </a:extLst>
        </xdr:cNvPr>
        <xdr:cNvGrpSpPr/>
      </xdr:nvGrpSpPr>
      <xdr:grpSpPr>
        <a:xfrm>
          <a:off x="7553325" y="19135725"/>
          <a:ext cx="390525" cy="200025"/>
          <a:chOff x="5150738" y="3679988"/>
          <a:chExt cx="390525" cy="200025"/>
        </a:xfrm>
      </xdr:grpSpPr>
      <xdr:grpSp>
        <xdr:nvGrpSpPr>
          <xdr:cNvPr id="12011" name="Shape 9627">
            <a:extLst>
              <a:ext uri="{FF2B5EF4-FFF2-40B4-BE49-F238E27FC236}">
                <a16:creationId xmlns:a16="http://schemas.microsoft.com/office/drawing/2014/main" id="{00000000-0008-0000-0B00-0000EB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12" name="Shape 6">
              <a:extLst>
                <a:ext uri="{FF2B5EF4-FFF2-40B4-BE49-F238E27FC236}">
                  <a16:creationId xmlns:a16="http://schemas.microsoft.com/office/drawing/2014/main" id="{00000000-0008-0000-0B00-0000EC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13" name="Shape 9628">
              <a:extLst>
                <a:ext uri="{FF2B5EF4-FFF2-40B4-BE49-F238E27FC236}">
                  <a16:creationId xmlns:a16="http://schemas.microsoft.com/office/drawing/2014/main" id="{00000000-0008-0000-0B00-0000ED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14" name="Shape 9629">
                <a:extLst>
                  <a:ext uri="{FF2B5EF4-FFF2-40B4-BE49-F238E27FC236}">
                    <a16:creationId xmlns:a16="http://schemas.microsoft.com/office/drawing/2014/main" id="{00000000-0008-0000-0B00-0000EE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15" name="Shape 9630">
                <a:extLst>
                  <a:ext uri="{FF2B5EF4-FFF2-40B4-BE49-F238E27FC236}">
                    <a16:creationId xmlns:a16="http://schemas.microsoft.com/office/drawing/2014/main" id="{00000000-0008-0000-0B00-0000EF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87</xdr:row>
      <xdr:rowOff>0</xdr:rowOff>
    </xdr:from>
    <xdr:ext cx="390525" cy="200025"/>
    <xdr:grpSp>
      <xdr:nvGrpSpPr>
        <xdr:cNvPr id="12016" name="Shape 2">
          <a:extLst>
            <a:ext uri="{FF2B5EF4-FFF2-40B4-BE49-F238E27FC236}">
              <a16:creationId xmlns:a16="http://schemas.microsoft.com/office/drawing/2014/main" id="{00000000-0008-0000-0B00-0000F02E0000}"/>
            </a:ext>
          </a:extLst>
        </xdr:cNvPr>
        <xdr:cNvGrpSpPr/>
      </xdr:nvGrpSpPr>
      <xdr:grpSpPr>
        <a:xfrm>
          <a:off x="6619875" y="19135725"/>
          <a:ext cx="390525" cy="200025"/>
          <a:chOff x="5150738" y="3679988"/>
          <a:chExt cx="390525" cy="200025"/>
        </a:xfrm>
      </xdr:grpSpPr>
      <xdr:grpSp>
        <xdr:nvGrpSpPr>
          <xdr:cNvPr id="12017" name="Shape 9631">
            <a:extLst>
              <a:ext uri="{FF2B5EF4-FFF2-40B4-BE49-F238E27FC236}">
                <a16:creationId xmlns:a16="http://schemas.microsoft.com/office/drawing/2014/main" id="{00000000-0008-0000-0B00-0000F1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18" name="Shape 6">
              <a:extLst>
                <a:ext uri="{FF2B5EF4-FFF2-40B4-BE49-F238E27FC236}">
                  <a16:creationId xmlns:a16="http://schemas.microsoft.com/office/drawing/2014/main" id="{00000000-0008-0000-0B00-0000F2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19" name="Shape 9632">
              <a:extLst>
                <a:ext uri="{FF2B5EF4-FFF2-40B4-BE49-F238E27FC236}">
                  <a16:creationId xmlns:a16="http://schemas.microsoft.com/office/drawing/2014/main" id="{00000000-0008-0000-0B00-0000F3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20" name="Shape 9633">
                <a:extLst>
                  <a:ext uri="{FF2B5EF4-FFF2-40B4-BE49-F238E27FC236}">
                    <a16:creationId xmlns:a16="http://schemas.microsoft.com/office/drawing/2014/main" id="{00000000-0008-0000-0B00-0000F4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21" name="Shape 9634">
                <a:extLst>
                  <a:ext uri="{FF2B5EF4-FFF2-40B4-BE49-F238E27FC236}">
                    <a16:creationId xmlns:a16="http://schemas.microsoft.com/office/drawing/2014/main" id="{00000000-0008-0000-0B00-0000F5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13</xdr:col>
      <xdr:colOff>0</xdr:colOff>
      <xdr:row>87</xdr:row>
      <xdr:rowOff>0</xdr:rowOff>
    </xdr:from>
    <xdr:ext cx="390525" cy="200025"/>
    <xdr:grpSp>
      <xdr:nvGrpSpPr>
        <xdr:cNvPr id="12022" name="Shape 2">
          <a:extLst>
            <a:ext uri="{FF2B5EF4-FFF2-40B4-BE49-F238E27FC236}">
              <a16:creationId xmlns:a16="http://schemas.microsoft.com/office/drawing/2014/main" id="{00000000-0008-0000-0B00-0000F62E0000}"/>
            </a:ext>
          </a:extLst>
        </xdr:cNvPr>
        <xdr:cNvGrpSpPr/>
      </xdr:nvGrpSpPr>
      <xdr:grpSpPr>
        <a:xfrm>
          <a:off x="5686425" y="19135725"/>
          <a:ext cx="390525" cy="200025"/>
          <a:chOff x="5150738" y="3679988"/>
          <a:chExt cx="390525" cy="200025"/>
        </a:xfrm>
      </xdr:grpSpPr>
      <xdr:grpSp>
        <xdr:nvGrpSpPr>
          <xdr:cNvPr id="12023" name="Shape 9635">
            <a:extLst>
              <a:ext uri="{FF2B5EF4-FFF2-40B4-BE49-F238E27FC236}">
                <a16:creationId xmlns:a16="http://schemas.microsoft.com/office/drawing/2014/main" id="{00000000-0008-0000-0B00-0000F7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24" name="Shape 6">
              <a:extLst>
                <a:ext uri="{FF2B5EF4-FFF2-40B4-BE49-F238E27FC236}">
                  <a16:creationId xmlns:a16="http://schemas.microsoft.com/office/drawing/2014/main" id="{00000000-0008-0000-0B00-0000F8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25" name="Shape 9636">
              <a:extLst>
                <a:ext uri="{FF2B5EF4-FFF2-40B4-BE49-F238E27FC236}">
                  <a16:creationId xmlns:a16="http://schemas.microsoft.com/office/drawing/2014/main" id="{00000000-0008-0000-0B00-0000F9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26" name="Shape 9637">
                <a:extLst>
                  <a:ext uri="{FF2B5EF4-FFF2-40B4-BE49-F238E27FC236}">
                    <a16:creationId xmlns:a16="http://schemas.microsoft.com/office/drawing/2014/main" id="{00000000-0008-0000-0B00-0000FA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27" name="Shape 9638">
                <a:extLst>
                  <a:ext uri="{FF2B5EF4-FFF2-40B4-BE49-F238E27FC236}">
                    <a16:creationId xmlns:a16="http://schemas.microsoft.com/office/drawing/2014/main" id="{00000000-0008-0000-0B00-0000FB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87</xdr:row>
      <xdr:rowOff>0</xdr:rowOff>
    </xdr:from>
    <xdr:ext cx="390525" cy="200025"/>
    <xdr:grpSp>
      <xdr:nvGrpSpPr>
        <xdr:cNvPr id="12028" name="Shape 2">
          <a:extLst>
            <a:ext uri="{FF2B5EF4-FFF2-40B4-BE49-F238E27FC236}">
              <a16:creationId xmlns:a16="http://schemas.microsoft.com/office/drawing/2014/main" id="{00000000-0008-0000-0B00-0000FC2E0000}"/>
            </a:ext>
          </a:extLst>
        </xdr:cNvPr>
        <xdr:cNvGrpSpPr/>
      </xdr:nvGrpSpPr>
      <xdr:grpSpPr>
        <a:xfrm>
          <a:off x="4752975" y="19135725"/>
          <a:ext cx="390525" cy="200025"/>
          <a:chOff x="5150738" y="3679988"/>
          <a:chExt cx="390525" cy="200025"/>
        </a:xfrm>
      </xdr:grpSpPr>
      <xdr:grpSp>
        <xdr:nvGrpSpPr>
          <xdr:cNvPr id="12029" name="Shape 9639">
            <a:extLst>
              <a:ext uri="{FF2B5EF4-FFF2-40B4-BE49-F238E27FC236}">
                <a16:creationId xmlns:a16="http://schemas.microsoft.com/office/drawing/2014/main" id="{00000000-0008-0000-0B00-0000FD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30" name="Shape 6">
              <a:extLst>
                <a:ext uri="{FF2B5EF4-FFF2-40B4-BE49-F238E27FC236}">
                  <a16:creationId xmlns:a16="http://schemas.microsoft.com/office/drawing/2014/main" id="{00000000-0008-0000-0B00-0000FE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31" name="Shape 9640">
              <a:extLst>
                <a:ext uri="{FF2B5EF4-FFF2-40B4-BE49-F238E27FC236}">
                  <a16:creationId xmlns:a16="http://schemas.microsoft.com/office/drawing/2014/main" id="{00000000-0008-0000-0B00-0000FF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32" name="Shape 9641">
                <a:extLst>
                  <a:ext uri="{FF2B5EF4-FFF2-40B4-BE49-F238E27FC236}">
                    <a16:creationId xmlns:a16="http://schemas.microsoft.com/office/drawing/2014/main" id="{00000000-0008-0000-0B00-000000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33" name="Shape 9642">
                <a:extLst>
                  <a:ext uri="{FF2B5EF4-FFF2-40B4-BE49-F238E27FC236}">
                    <a16:creationId xmlns:a16="http://schemas.microsoft.com/office/drawing/2014/main" id="{00000000-0008-0000-0B00-000001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87</xdr:row>
      <xdr:rowOff>0</xdr:rowOff>
    </xdr:from>
    <xdr:ext cx="390525" cy="200025"/>
    <xdr:grpSp>
      <xdr:nvGrpSpPr>
        <xdr:cNvPr id="12034" name="Shape 2">
          <a:extLst>
            <a:ext uri="{FF2B5EF4-FFF2-40B4-BE49-F238E27FC236}">
              <a16:creationId xmlns:a16="http://schemas.microsoft.com/office/drawing/2014/main" id="{00000000-0008-0000-0B00-0000022F0000}"/>
            </a:ext>
          </a:extLst>
        </xdr:cNvPr>
        <xdr:cNvGrpSpPr/>
      </xdr:nvGrpSpPr>
      <xdr:grpSpPr>
        <a:xfrm>
          <a:off x="1952625" y="19135725"/>
          <a:ext cx="390525" cy="200025"/>
          <a:chOff x="5150738" y="3679988"/>
          <a:chExt cx="390525" cy="200025"/>
        </a:xfrm>
      </xdr:grpSpPr>
      <xdr:grpSp>
        <xdr:nvGrpSpPr>
          <xdr:cNvPr id="12035" name="Shape 9643">
            <a:extLst>
              <a:ext uri="{FF2B5EF4-FFF2-40B4-BE49-F238E27FC236}">
                <a16:creationId xmlns:a16="http://schemas.microsoft.com/office/drawing/2014/main" id="{00000000-0008-0000-0B00-000003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36" name="Shape 6">
              <a:extLst>
                <a:ext uri="{FF2B5EF4-FFF2-40B4-BE49-F238E27FC236}">
                  <a16:creationId xmlns:a16="http://schemas.microsoft.com/office/drawing/2014/main" id="{00000000-0008-0000-0B00-000004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37" name="Shape 9644">
              <a:extLst>
                <a:ext uri="{FF2B5EF4-FFF2-40B4-BE49-F238E27FC236}">
                  <a16:creationId xmlns:a16="http://schemas.microsoft.com/office/drawing/2014/main" id="{00000000-0008-0000-0B00-000005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38" name="Shape 9645">
                <a:extLst>
                  <a:ext uri="{FF2B5EF4-FFF2-40B4-BE49-F238E27FC236}">
                    <a16:creationId xmlns:a16="http://schemas.microsoft.com/office/drawing/2014/main" id="{00000000-0008-0000-0B00-000006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39" name="Shape 9646">
                <a:extLst>
                  <a:ext uri="{FF2B5EF4-FFF2-40B4-BE49-F238E27FC236}">
                    <a16:creationId xmlns:a16="http://schemas.microsoft.com/office/drawing/2014/main" id="{00000000-0008-0000-0B00-000007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87</xdr:row>
      <xdr:rowOff>0</xdr:rowOff>
    </xdr:from>
    <xdr:ext cx="390525" cy="200025"/>
    <xdr:grpSp>
      <xdr:nvGrpSpPr>
        <xdr:cNvPr id="12040" name="Shape 2">
          <a:extLst>
            <a:ext uri="{FF2B5EF4-FFF2-40B4-BE49-F238E27FC236}">
              <a16:creationId xmlns:a16="http://schemas.microsoft.com/office/drawing/2014/main" id="{00000000-0008-0000-0B00-0000082F0000}"/>
            </a:ext>
          </a:extLst>
        </xdr:cNvPr>
        <xdr:cNvGrpSpPr/>
      </xdr:nvGrpSpPr>
      <xdr:grpSpPr>
        <a:xfrm>
          <a:off x="1019175" y="19135725"/>
          <a:ext cx="390525" cy="200025"/>
          <a:chOff x="5150738" y="3679988"/>
          <a:chExt cx="390525" cy="200025"/>
        </a:xfrm>
      </xdr:grpSpPr>
      <xdr:grpSp>
        <xdr:nvGrpSpPr>
          <xdr:cNvPr id="12041" name="Shape 9647">
            <a:extLst>
              <a:ext uri="{FF2B5EF4-FFF2-40B4-BE49-F238E27FC236}">
                <a16:creationId xmlns:a16="http://schemas.microsoft.com/office/drawing/2014/main" id="{00000000-0008-0000-0B00-000009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42" name="Shape 6">
              <a:extLst>
                <a:ext uri="{FF2B5EF4-FFF2-40B4-BE49-F238E27FC236}">
                  <a16:creationId xmlns:a16="http://schemas.microsoft.com/office/drawing/2014/main" id="{00000000-0008-0000-0B00-00000A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43" name="Shape 9648">
              <a:extLst>
                <a:ext uri="{FF2B5EF4-FFF2-40B4-BE49-F238E27FC236}">
                  <a16:creationId xmlns:a16="http://schemas.microsoft.com/office/drawing/2014/main" id="{00000000-0008-0000-0B00-00000B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44" name="Shape 9649">
                <a:extLst>
                  <a:ext uri="{FF2B5EF4-FFF2-40B4-BE49-F238E27FC236}">
                    <a16:creationId xmlns:a16="http://schemas.microsoft.com/office/drawing/2014/main" id="{00000000-0008-0000-0B00-00000C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45" name="Shape 9650">
                <a:extLst>
                  <a:ext uri="{FF2B5EF4-FFF2-40B4-BE49-F238E27FC236}">
                    <a16:creationId xmlns:a16="http://schemas.microsoft.com/office/drawing/2014/main" id="{00000000-0008-0000-0B00-00000D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95</xdr:row>
      <xdr:rowOff>0</xdr:rowOff>
    </xdr:from>
    <xdr:ext cx="390525" cy="200025"/>
    <xdr:grpSp>
      <xdr:nvGrpSpPr>
        <xdr:cNvPr id="12046" name="Shape 2">
          <a:extLst>
            <a:ext uri="{FF2B5EF4-FFF2-40B4-BE49-F238E27FC236}">
              <a16:creationId xmlns:a16="http://schemas.microsoft.com/office/drawing/2014/main" id="{00000000-0008-0000-0B00-00000E2F0000}"/>
            </a:ext>
          </a:extLst>
        </xdr:cNvPr>
        <xdr:cNvGrpSpPr/>
      </xdr:nvGrpSpPr>
      <xdr:grpSpPr>
        <a:xfrm>
          <a:off x="1019175" y="20888325"/>
          <a:ext cx="390525" cy="200025"/>
          <a:chOff x="5150738" y="3679988"/>
          <a:chExt cx="390525" cy="200025"/>
        </a:xfrm>
      </xdr:grpSpPr>
      <xdr:grpSp>
        <xdr:nvGrpSpPr>
          <xdr:cNvPr id="12047" name="Shape 9651">
            <a:extLst>
              <a:ext uri="{FF2B5EF4-FFF2-40B4-BE49-F238E27FC236}">
                <a16:creationId xmlns:a16="http://schemas.microsoft.com/office/drawing/2014/main" id="{00000000-0008-0000-0B00-00000F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48" name="Shape 6">
              <a:extLst>
                <a:ext uri="{FF2B5EF4-FFF2-40B4-BE49-F238E27FC236}">
                  <a16:creationId xmlns:a16="http://schemas.microsoft.com/office/drawing/2014/main" id="{00000000-0008-0000-0B00-000010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49" name="Shape 9652">
              <a:extLst>
                <a:ext uri="{FF2B5EF4-FFF2-40B4-BE49-F238E27FC236}">
                  <a16:creationId xmlns:a16="http://schemas.microsoft.com/office/drawing/2014/main" id="{00000000-0008-0000-0B00-000011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50" name="Shape 9653">
                <a:extLst>
                  <a:ext uri="{FF2B5EF4-FFF2-40B4-BE49-F238E27FC236}">
                    <a16:creationId xmlns:a16="http://schemas.microsoft.com/office/drawing/2014/main" id="{00000000-0008-0000-0B00-000012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51" name="Shape 9654">
                <a:extLst>
                  <a:ext uri="{FF2B5EF4-FFF2-40B4-BE49-F238E27FC236}">
                    <a16:creationId xmlns:a16="http://schemas.microsoft.com/office/drawing/2014/main" id="{00000000-0008-0000-0B00-000013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0</xdr:colOff>
      <xdr:row>95</xdr:row>
      <xdr:rowOff>0</xdr:rowOff>
    </xdr:from>
    <xdr:ext cx="390525" cy="200025"/>
    <xdr:grpSp>
      <xdr:nvGrpSpPr>
        <xdr:cNvPr id="12052" name="Shape 2">
          <a:extLst>
            <a:ext uri="{FF2B5EF4-FFF2-40B4-BE49-F238E27FC236}">
              <a16:creationId xmlns:a16="http://schemas.microsoft.com/office/drawing/2014/main" id="{00000000-0008-0000-0B00-0000142F0000}"/>
            </a:ext>
          </a:extLst>
        </xdr:cNvPr>
        <xdr:cNvGrpSpPr/>
      </xdr:nvGrpSpPr>
      <xdr:grpSpPr>
        <a:xfrm>
          <a:off x="2886075" y="20888325"/>
          <a:ext cx="390525" cy="200025"/>
          <a:chOff x="5150738" y="3679988"/>
          <a:chExt cx="390525" cy="200025"/>
        </a:xfrm>
      </xdr:grpSpPr>
      <xdr:grpSp>
        <xdr:nvGrpSpPr>
          <xdr:cNvPr id="12053" name="Shape 9655">
            <a:extLst>
              <a:ext uri="{FF2B5EF4-FFF2-40B4-BE49-F238E27FC236}">
                <a16:creationId xmlns:a16="http://schemas.microsoft.com/office/drawing/2014/main" id="{00000000-0008-0000-0B00-000015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54" name="Shape 6">
              <a:extLst>
                <a:ext uri="{FF2B5EF4-FFF2-40B4-BE49-F238E27FC236}">
                  <a16:creationId xmlns:a16="http://schemas.microsoft.com/office/drawing/2014/main" id="{00000000-0008-0000-0B00-000016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55" name="Shape 9656">
              <a:extLst>
                <a:ext uri="{FF2B5EF4-FFF2-40B4-BE49-F238E27FC236}">
                  <a16:creationId xmlns:a16="http://schemas.microsoft.com/office/drawing/2014/main" id="{00000000-0008-0000-0B00-000017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56" name="Shape 9657">
                <a:extLst>
                  <a:ext uri="{FF2B5EF4-FFF2-40B4-BE49-F238E27FC236}">
                    <a16:creationId xmlns:a16="http://schemas.microsoft.com/office/drawing/2014/main" id="{00000000-0008-0000-0B00-000018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57" name="Shape 9658">
                <a:extLst>
                  <a:ext uri="{FF2B5EF4-FFF2-40B4-BE49-F238E27FC236}">
                    <a16:creationId xmlns:a16="http://schemas.microsoft.com/office/drawing/2014/main" id="{00000000-0008-0000-0B00-000019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95</xdr:row>
      <xdr:rowOff>0</xdr:rowOff>
    </xdr:from>
    <xdr:ext cx="390525" cy="200025"/>
    <xdr:grpSp>
      <xdr:nvGrpSpPr>
        <xdr:cNvPr id="12058" name="Shape 2">
          <a:extLst>
            <a:ext uri="{FF2B5EF4-FFF2-40B4-BE49-F238E27FC236}">
              <a16:creationId xmlns:a16="http://schemas.microsoft.com/office/drawing/2014/main" id="{00000000-0008-0000-0B00-00001A2F0000}"/>
            </a:ext>
          </a:extLst>
        </xdr:cNvPr>
        <xdr:cNvGrpSpPr/>
      </xdr:nvGrpSpPr>
      <xdr:grpSpPr>
        <a:xfrm>
          <a:off x="4752975" y="20888325"/>
          <a:ext cx="390525" cy="200025"/>
          <a:chOff x="5150738" y="3679988"/>
          <a:chExt cx="390525" cy="200025"/>
        </a:xfrm>
      </xdr:grpSpPr>
      <xdr:grpSp>
        <xdr:nvGrpSpPr>
          <xdr:cNvPr id="12059" name="Shape 9659">
            <a:extLst>
              <a:ext uri="{FF2B5EF4-FFF2-40B4-BE49-F238E27FC236}">
                <a16:creationId xmlns:a16="http://schemas.microsoft.com/office/drawing/2014/main" id="{00000000-0008-0000-0B00-00001B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60" name="Shape 6">
              <a:extLst>
                <a:ext uri="{FF2B5EF4-FFF2-40B4-BE49-F238E27FC236}">
                  <a16:creationId xmlns:a16="http://schemas.microsoft.com/office/drawing/2014/main" id="{00000000-0008-0000-0B00-00001C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61" name="Shape 9660">
              <a:extLst>
                <a:ext uri="{FF2B5EF4-FFF2-40B4-BE49-F238E27FC236}">
                  <a16:creationId xmlns:a16="http://schemas.microsoft.com/office/drawing/2014/main" id="{00000000-0008-0000-0B00-00001D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62" name="Shape 9661">
                <a:extLst>
                  <a:ext uri="{FF2B5EF4-FFF2-40B4-BE49-F238E27FC236}">
                    <a16:creationId xmlns:a16="http://schemas.microsoft.com/office/drawing/2014/main" id="{00000000-0008-0000-0B00-00001E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63" name="Shape 9662">
                <a:extLst>
                  <a:ext uri="{FF2B5EF4-FFF2-40B4-BE49-F238E27FC236}">
                    <a16:creationId xmlns:a16="http://schemas.microsoft.com/office/drawing/2014/main" id="{00000000-0008-0000-0B00-00001F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13</xdr:col>
      <xdr:colOff>0</xdr:colOff>
      <xdr:row>95</xdr:row>
      <xdr:rowOff>0</xdr:rowOff>
    </xdr:from>
    <xdr:ext cx="390525" cy="200025"/>
    <xdr:grpSp>
      <xdr:nvGrpSpPr>
        <xdr:cNvPr id="12064" name="Shape 2">
          <a:extLst>
            <a:ext uri="{FF2B5EF4-FFF2-40B4-BE49-F238E27FC236}">
              <a16:creationId xmlns:a16="http://schemas.microsoft.com/office/drawing/2014/main" id="{00000000-0008-0000-0B00-0000202F0000}"/>
            </a:ext>
          </a:extLst>
        </xdr:cNvPr>
        <xdr:cNvGrpSpPr/>
      </xdr:nvGrpSpPr>
      <xdr:grpSpPr>
        <a:xfrm>
          <a:off x="5686425" y="20888325"/>
          <a:ext cx="390525" cy="200025"/>
          <a:chOff x="5150738" y="3679988"/>
          <a:chExt cx="390525" cy="200025"/>
        </a:xfrm>
      </xdr:grpSpPr>
      <xdr:grpSp>
        <xdr:nvGrpSpPr>
          <xdr:cNvPr id="12065" name="Shape 9663">
            <a:extLst>
              <a:ext uri="{FF2B5EF4-FFF2-40B4-BE49-F238E27FC236}">
                <a16:creationId xmlns:a16="http://schemas.microsoft.com/office/drawing/2014/main" id="{00000000-0008-0000-0B00-000021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66" name="Shape 6">
              <a:extLst>
                <a:ext uri="{FF2B5EF4-FFF2-40B4-BE49-F238E27FC236}">
                  <a16:creationId xmlns:a16="http://schemas.microsoft.com/office/drawing/2014/main" id="{00000000-0008-0000-0B00-000022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67" name="Shape 9664">
              <a:extLst>
                <a:ext uri="{FF2B5EF4-FFF2-40B4-BE49-F238E27FC236}">
                  <a16:creationId xmlns:a16="http://schemas.microsoft.com/office/drawing/2014/main" id="{00000000-0008-0000-0B00-000023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68" name="Shape 9665">
                <a:extLst>
                  <a:ext uri="{FF2B5EF4-FFF2-40B4-BE49-F238E27FC236}">
                    <a16:creationId xmlns:a16="http://schemas.microsoft.com/office/drawing/2014/main" id="{00000000-0008-0000-0B00-000024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69" name="Shape 9666">
                <a:extLst>
                  <a:ext uri="{FF2B5EF4-FFF2-40B4-BE49-F238E27FC236}">
                    <a16:creationId xmlns:a16="http://schemas.microsoft.com/office/drawing/2014/main" id="{00000000-0008-0000-0B00-000025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95</xdr:row>
      <xdr:rowOff>0</xdr:rowOff>
    </xdr:from>
    <xdr:ext cx="390525" cy="200025"/>
    <xdr:grpSp>
      <xdr:nvGrpSpPr>
        <xdr:cNvPr id="12070" name="Shape 2">
          <a:extLst>
            <a:ext uri="{FF2B5EF4-FFF2-40B4-BE49-F238E27FC236}">
              <a16:creationId xmlns:a16="http://schemas.microsoft.com/office/drawing/2014/main" id="{00000000-0008-0000-0B00-0000262F0000}"/>
            </a:ext>
          </a:extLst>
        </xdr:cNvPr>
        <xdr:cNvGrpSpPr/>
      </xdr:nvGrpSpPr>
      <xdr:grpSpPr>
        <a:xfrm>
          <a:off x="6619875" y="20888325"/>
          <a:ext cx="390525" cy="200025"/>
          <a:chOff x="5150738" y="3679988"/>
          <a:chExt cx="390525" cy="200025"/>
        </a:xfrm>
      </xdr:grpSpPr>
      <xdr:grpSp>
        <xdr:nvGrpSpPr>
          <xdr:cNvPr id="12071" name="Shape 9667">
            <a:extLst>
              <a:ext uri="{FF2B5EF4-FFF2-40B4-BE49-F238E27FC236}">
                <a16:creationId xmlns:a16="http://schemas.microsoft.com/office/drawing/2014/main" id="{00000000-0008-0000-0B00-000027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72" name="Shape 6">
              <a:extLst>
                <a:ext uri="{FF2B5EF4-FFF2-40B4-BE49-F238E27FC236}">
                  <a16:creationId xmlns:a16="http://schemas.microsoft.com/office/drawing/2014/main" id="{00000000-0008-0000-0B00-000028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73" name="Shape 9668">
              <a:extLst>
                <a:ext uri="{FF2B5EF4-FFF2-40B4-BE49-F238E27FC236}">
                  <a16:creationId xmlns:a16="http://schemas.microsoft.com/office/drawing/2014/main" id="{00000000-0008-0000-0B00-000029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74" name="Shape 9669">
                <a:extLst>
                  <a:ext uri="{FF2B5EF4-FFF2-40B4-BE49-F238E27FC236}">
                    <a16:creationId xmlns:a16="http://schemas.microsoft.com/office/drawing/2014/main" id="{00000000-0008-0000-0B00-00002A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75" name="Shape 9670">
                <a:extLst>
                  <a:ext uri="{FF2B5EF4-FFF2-40B4-BE49-F238E27FC236}">
                    <a16:creationId xmlns:a16="http://schemas.microsoft.com/office/drawing/2014/main" id="{00000000-0008-0000-0B00-00002B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0</xdr:colOff>
      <xdr:row>95</xdr:row>
      <xdr:rowOff>0</xdr:rowOff>
    </xdr:from>
    <xdr:ext cx="390525" cy="200025"/>
    <xdr:grpSp>
      <xdr:nvGrpSpPr>
        <xdr:cNvPr id="12076" name="Shape 2">
          <a:extLst>
            <a:ext uri="{FF2B5EF4-FFF2-40B4-BE49-F238E27FC236}">
              <a16:creationId xmlns:a16="http://schemas.microsoft.com/office/drawing/2014/main" id="{00000000-0008-0000-0B00-00002C2F0000}"/>
            </a:ext>
          </a:extLst>
        </xdr:cNvPr>
        <xdr:cNvGrpSpPr/>
      </xdr:nvGrpSpPr>
      <xdr:grpSpPr>
        <a:xfrm>
          <a:off x="7553325" y="20888325"/>
          <a:ext cx="390525" cy="200025"/>
          <a:chOff x="5150738" y="3679988"/>
          <a:chExt cx="390525" cy="200025"/>
        </a:xfrm>
      </xdr:grpSpPr>
      <xdr:grpSp>
        <xdr:nvGrpSpPr>
          <xdr:cNvPr id="12077" name="Shape 9671">
            <a:extLst>
              <a:ext uri="{FF2B5EF4-FFF2-40B4-BE49-F238E27FC236}">
                <a16:creationId xmlns:a16="http://schemas.microsoft.com/office/drawing/2014/main" id="{00000000-0008-0000-0B00-00002D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78" name="Shape 6">
              <a:extLst>
                <a:ext uri="{FF2B5EF4-FFF2-40B4-BE49-F238E27FC236}">
                  <a16:creationId xmlns:a16="http://schemas.microsoft.com/office/drawing/2014/main" id="{00000000-0008-0000-0B00-00002E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79" name="Shape 9672">
              <a:extLst>
                <a:ext uri="{FF2B5EF4-FFF2-40B4-BE49-F238E27FC236}">
                  <a16:creationId xmlns:a16="http://schemas.microsoft.com/office/drawing/2014/main" id="{00000000-0008-0000-0B00-00002F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80" name="Shape 9673">
                <a:extLst>
                  <a:ext uri="{FF2B5EF4-FFF2-40B4-BE49-F238E27FC236}">
                    <a16:creationId xmlns:a16="http://schemas.microsoft.com/office/drawing/2014/main" id="{00000000-0008-0000-0B00-000030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81" name="Shape 9674">
                <a:extLst>
                  <a:ext uri="{FF2B5EF4-FFF2-40B4-BE49-F238E27FC236}">
                    <a16:creationId xmlns:a16="http://schemas.microsoft.com/office/drawing/2014/main" id="{00000000-0008-0000-0B00-000031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95</xdr:row>
      <xdr:rowOff>0</xdr:rowOff>
    </xdr:from>
    <xdr:ext cx="390525" cy="200025"/>
    <xdr:grpSp>
      <xdr:nvGrpSpPr>
        <xdr:cNvPr id="12082" name="Shape 2">
          <a:extLst>
            <a:ext uri="{FF2B5EF4-FFF2-40B4-BE49-F238E27FC236}">
              <a16:creationId xmlns:a16="http://schemas.microsoft.com/office/drawing/2014/main" id="{00000000-0008-0000-0B00-0000322F0000}"/>
            </a:ext>
          </a:extLst>
        </xdr:cNvPr>
        <xdr:cNvGrpSpPr/>
      </xdr:nvGrpSpPr>
      <xdr:grpSpPr>
        <a:xfrm>
          <a:off x="8486775" y="20888325"/>
          <a:ext cx="390525" cy="200025"/>
          <a:chOff x="5150738" y="3679988"/>
          <a:chExt cx="390525" cy="200025"/>
        </a:xfrm>
      </xdr:grpSpPr>
      <xdr:grpSp>
        <xdr:nvGrpSpPr>
          <xdr:cNvPr id="12083" name="Shape 9675">
            <a:extLst>
              <a:ext uri="{FF2B5EF4-FFF2-40B4-BE49-F238E27FC236}">
                <a16:creationId xmlns:a16="http://schemas.microsoft.com/office/drawing/2014/main" id="{00000000-0008-0000-0B00-000033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84" name="Shape 6">
              <a:extLst>
                <a:ext uri="{FF2B5EF4-FFF2-40B4-BE49-F238E27FC236}">
                  <a16:creationId xmlns:a16="http://schemas.microsoft.com/office/drawing/2014/main" id="{00000000-0008-0000-0B00-000034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85" name="Shape 9676">
              <a:extLst>
                <a:ext uri="{FF2B5EF4-FFF2-40B4-BE49-F238E27FC236}">
                  <a16:creationId xmlns:a16="http://schemas.microsoft.com/office/drawing/2014/main" id="{00000000-0008-0000-0B00-000035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86" name="Shape 9677">
                <a:extLst>
                  <a:ext uri="{FF2B5EF4-FFF2-40B4-BE49-F238E27FC236}">
                    <a16:creationId xmlns:a16="http://schemas.microsoft.com/office/drawing/2014/main" id="{00000000-0008-0000-0B00-000036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87" name="Shape 9678">
                <a:extLst>
                  <a:ext uri="{FF2B5EF4-FFF2-40B4-BE49-F238E27FC236}">
                    <a16:creationId xmlns:a16="http://schemas.microsoft.com/office/drawing/2014/main" id="{00000000-0008-0000-0B00-000037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94</xdr:row>
      <xdr:rowOff>238125</xdr:rowOff>
    </xdr:from>
    <xdr:ext cx="390525" cy="200025"/>
    <xdr:grpSp>
      <xdr:nvGrpSpPr>
        <xdr:cNvPr id="12088" name="Shape 2">
          <a:extLst>
            <a:ext uri="{FF2B5EF4-FFF2-40B4-BE49-F238E27FC236}">
              <a16:creationId xmlns:a16="http://schemas.microsoft.com/office/drawing/2014/main" id="{00000000-0008-0000-0B00-0000382F0000}"/>
            </a:ext>
          </a:extLst>
        </xdr:cNvPr>
        <xdr:cNvGrpSpPr/>
      </xdr:nvGrpSpPr>
      <xdr:grpSpPr>
        <a:xfrm>
          <a:off x="9420225" y="20878800"/>
          <a:ext cx="390525" cy="200025"/>
          <a:chOff x="5150738" y="3679988"/>
          <a:chExt cx="390525" cy="200025"/>
        </a:xfrm>
      </xdr:grpSpPr>
      <xdr:grpSp>
        <xdr:nvGrpSpPr>
          <xdr:cNvPr id="12089" name="Shape 9679">
            <a:extLst>
              <a:ext uri="{FF2B5EF4-FFF2-40B4-BE49-F238E27FC236}">
                <a16:creationId xmlns:a16="http://schemas.microsoft.com/office/drawing/2014/main" id="{00000000-0008-0000-0B00-000039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90" name="Shape 6">
              <a:extLst>
                <a:ext uri="{FF2B5EF4-FFF2-40B4-BE49-F238E27FC236}">
                  <a16:creationId xmlns:a16="http://schemas.microsoft.com/office/drawing/2014/main" id="{00000000-0008-0000-0B00-00003A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91" name="Shape 9680">
              <a:extLst>
                <a:ext uri="{FF2B5EF4-FFF2-40B4-BE49-F238E27FC236}">
                  <a16:creationId xmlns:a16="http://schemas.microsoft.com/office/drawing/2014/main" id="{00000000-0008-0000-0B00-00003B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92" name="Shape 9681">
                <a:extLst>
                  <a:ext uri="{FF2B5EF4-FFF2-40B4-BE49-F238E27FC236}">
                    <a16:creationId xmlns:a16="http://schemas.microsoft.com/office/drawing/2014/main" id="{00000000-0008-0000-0B00-00003C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93" name="Shape 9682">
                <a:extLst>
                  <a:ext uri="{FF2B5EF4-FFF2-40B4-BE49-F238E27FC236}">
                    <a16:creationId xmlns:a16="http://schemas.microsoft.com/office/drawing/2014/main" id="{00000000-0008-0000-0B00-00003D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95</xdr:row>
      <xdr:rowOff>0</xdr:rowOff>
    </xdr:from>
    <xdr:ext cx="390525" cy="200025"/>
    <xdr:grpSp>
      <xdr:nvGrpSpPr>
        <xdr:cNvPr id="12094" name="Shape 2">
          <a:extLst>
            <a:ext uri="{FF2B5EF4-FFF2-40B4-BE49-F238E27FC236}">
              <a16:creationId xmlns:a16="http://schemas.microsoft.com/office/drawing/2014/main" id="{00000000-0008-0000-0B00-00003E2F0000}"/>
            </a:ext>
          </a:extLst>
        </xdr:cNvPr>
        <xdr:cNvGrpSpPr/>
      </xdr:nvGrpSpPr>
      <xdr:grpSpPr>
        <a:xfrm>
          <a:off x="10353675" y="20888325"/>
          <a:ext cx="390525" cy="200025"/>
          <a:chOff x="5150738" y="3679988"/>
          <a:chExt cx="390525" cy="200025"/>
        </a:xfrm>
      </xdr:grpSpPr>
      <xdr:grpSp>
        <xdr:nvGrpSpPr>
          <xdr:cNvPr id="12095" name="Shape 9683">
            <a:extLst>
              <a:ext uri="{FF2B5EF4-FFF2-40B4-BE49-F238E27FC236}">
                <a16:creationId xmlns:a16="http://schemas.microsoft.com/office/drawing/2014/main" id="{00000000-0008-0000-0B00-00003F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96" name="Shape 6">
              <a:extLst>
                <a:ext uri="{FF2B5EF4-FFF2-40B4-BE49-F238E27FC236}">
                  <a16:creationId xmlns:a16="http://schemas.microsoft.com/office/drawing/2014/main" id="{00000000-0008-0000-0B00-000040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97" name="Shape 9684">
              <a:extLst>
                <a:ext uri="{FF2B5EF4-FFF2-40B4-BE49-F238E27FC236}">
                  <a16:creationId xmlns:a16="http://schemas.microsoft.com/office/drawing/2014/main" id="{00000000-0008-0000-0B00-000041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98" name="Shape 9685">
                <a:extLst>
                  <a:ext uri="{FF2B5EF4-FFF2-40B4-BE49-F238E27FC236}">
                    <a16:creationId xmlns:a16="http://schemas.microsoft.com/office/drawing/2014/main" id="{00000000-0008-0000-0B00-000042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99" name="Shape 9686">
                <a:extLst>
                  <a:ext uri="{FF2B5EF4-FFF2-40B4-BE49-F238E27FC236}">
                    <a16:creationId xmlns:a16="http://schemas.microsoft.com/office/drawing/2014/main" id="{00000000-0008-0000-0B00-000043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95</xdr:row>
      <xdr:rowOff>0</xdr:rowOff>
    </xdr:from>
    <xdr:ext cx="390525" cy="200025"/>
    <xdr:grpSp>
      <xdr:nvGrpSpPr>
        <xdr:cNvPr id="12100" name="Shape 2">
          <a:extLst>
            <a:ext uri="{FF2B5EF4-FFF2-40B4-BE49-F238E27FC236}">
              <a16:creationId xmlns:a16="http://schemas.microsoft.com/office/drawing/2014/main" id="{00000000-0008-0000-0B00-0000442F0000}"/>
            </a:ext>
          </a:extLst>
        </xdr:cNvPr>
        <xdr:cNvGrpSpPr/>
      </xdr:nvGrpSpPr>
      <xdr:grpSpPr>
        <a:xfrm>
          <a:off x="11287125" y="20888325"/>
          <a:ext cx="390525" cy="200025"/>
          <a:chOff x="5150738" y="3679988"/>
          <a:chExt cx="390525" cy="200025"/>
        </a:xfrm>
      </xdr:grpSpPr>
      <xdr:grpSp>
        <xdr:nvGrpSpPr>
          <xdr:cNvPr id="12101" name="Shape 9687">
            <a:extLst>
              <a:ext uri="{FF2B5EF4-FFF2-40B4-BE49-F238E27FC236}">
                <a16:creationId xmlns:a16="http://schemas.microsoft.com/office/drawing/2014/main" id="{00000000-0008-0000-0B00-000045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02" name="Shape 6">
              <a:extLst>
                <a:ext uri="{FF2B5EF4-FFF2-40B4-BE49-F238E27FC236}">
                  <a16:creationId xmlns:a16="http://schemas.microsoft.com/office/drawing/2014/main" id="{00000000-0008-0000-0B00-000046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03" name="Shape 9688">
              <a:extLst>
                <a:ext uri="{FF2B5EF4-FFF2-40B4-BE49-F238E27FC236}">
                  <a16:creationId xmlns:a16="http://schemas.microsoft.com/office/drawing/2014/main" id="{00000000-0008-0000-0B00-000047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04" name="Shape 9689">
                <a:extLst>
                  <a:ext uri="{FF2B5EF4-FFF2-40B4-BE49-F238E27FC236}">
                    <a16:creationId xmlns:a16="http://schemas.microsoft.com/office/drawing/2014/main" id="{00000000-0008-0000-0B00-000048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05" name="Shape 9690">
                <a:extLst>
                  <a:ext uri="{FF2B5EF4-FFF2-40B4-BE49-F238E27FC236}">
                    <a16:creationId xmlns:a16="http://schemas.microsoft.com/office/drawing/2014/main" id="{00000000-0008-0000-0B00-000049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27</xdr:col>
      <xdr:colOff>0</xdr:colOff>
      <xdr:row>95</xdr:row>
      <xdr:rowOff>0</xdr:rowOff>
    </xdr:from>
    <xdr:ext cx="390525" cy="200025"/>
    <xdr:grpSp>
      <xdr:nvGrpSpPr>
        <xdr:cNvPr id="12106" name="Shape 2">
          <a:extLst>
            <a:ext uri="{FF2B5EF4-FFF2-40B4-BE49-F238E27FC236}">
              <a16:creationId xmlns:a16="http://schemas.microsoft.com/office/drawing/2014/main" id="{00000000-0008-0000-0B00-00004A2F0000}"/>
            </a:ext>
          </a:extLst>
        </xdr:cNvPr>
        <xdr:cNvGrpSpPr/>
      </xdr:nvGrpSpPr>
      <xdr:grpSpPr>
        <a:xfrm>
          <a:off x="12220575" y="20888325"/>
          <a:ext cx="390525" cy="200025"/>
          <a:chOff x="5150738" y="3679988"/>
          <a:chExt cx="390525" cy="200025"/>
        </a:xfrm>
      </xdr:grpSpPr>
      <xdr:grpSp>
        <xdr:nvGrpSpPr>
          <xdr:cNvPr id="12107" name="Shape 9691">
            <a:extLst>
              <a:ext uri="{FF2B5EF4-FFF2-40B4-BE49-F238E27FC236}">
                <a16:creationId xmlns:a16="http://schemas.microsoft.com/office/drawing/2014/main" id="{00000000-0008-0000-0B00-00004B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08" name="Shape 6">
              <a:extLst>
                <a:ext uri="{FF2B5EF4-FFF2-40B4-BE49-F238E27FC236}">
                  <a16:creationId xmlns:a16="http://schemas.microsoft.com/office/drawing/2014/main" id="{00000000-0008-0000-0B00-00004C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09" name="Shape 9692">
              <a:extLst>
                <a:ext uri="{FF2B5EF4-FFF2-40B4-BE49-F238E27FC236}">
                  <a16:creationId xmlns:a16="http://schemas.microsoft.com/office/drawing/2014/main" id="{00000000-0008-0000-0B00-00004D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10" name="Shape 9693">
                <a:extLst>
                  <a:ext uri="{FF2B5EF4-FFF2-40B4-BE49-F238E27FC236}">
                    <a16:creationId xmlns:a16="http://schemas.microsoft.com/office/drawing/2014/main" id="{00000000-0008-0000-0B00-00004E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11" name="Shape 9694">
                <a:extLst>
                  <a:ext uri="{FF2B5EF4-FFF2-40B4-BE49-F238E27FC236}">
                    <a16:creationId xmlns:a16="http://schemas.microsoft.com/office/drawing/2014/main" id="{00000000-0008-0000-0B00-00004F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95</xdr:row>
      <xdr:rowOff>0</xdr:rowOff>
    </xdr:from>
    <xdr:ext cx="390525" cy="200025"/>
    <xdr:grpSp>
      <xdr:nvGrpSpPr>
        <xdr:cNvPr id="12112" name="Shape 2">
          <a:extLst>
            <a:ext uri="{FF2B5EF4-FFF2-40B4-BE49-F238E27FC236}">
              <a16:creationId xmlns:a16="http://schemas.microsoft.com/office/drawing/2014/main" id="{00000000-0008-0000-0B00-0000502F0000}"/>
            </a:ext>
          </a:extLst>
        </xdr:cNvPr>
        <xdr:cNvGrpSpPr/>
      </xdr:nvGrpSpPr>
      <xdr:grpSpPr>
        <a:xfrm>
          <a:off x="13154025" y="20888325"/>
          <a:ext cx="390525" cy="200025"/>
          <a:chOff x="5150738" y="3679988"/>
          <a:chExt cx="390525" cy="200025"/>
        </a:xfrm>
      </xdr:grpSpPr>
      <xdr:grpSp>
        <xdr:nvGrpSpPr>
          <xdr:cNvPr id="12113" name="Shape 9695">
            <a:extLst>
              <a:ext uri="{FF2B5EF4-FFF2-40B4-BE49-F238E27FC236}">
                <a16:creationId xmlns:a16="http://schemas.microsoft.com/office/drawing/2014/main" id="{00000000-0008-0000-0B00-000051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14" name="Shape 6">
              <a:extLst>
                <a:ext uri="{FF2B5EF4-FFF2-40B4-BE49-F238E27FC236}">
                  <a16:creationId xmlns:a16="http://schemas.microsoft.com/office/drawing/2014/main" id="{00000000-0008-0000-0B00-000052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15" name="Shape 9696">
              <a:extLst>
                <a:ext uri="{FF2B5EF4-FFF2-40B4-BE49-F238E27FC236}">
                  <a16:creationId xmlns:a16="http://schemas.microsoft.com/office/drawing/2014/main" id="{00000000-0008-0000-0B00-000053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16" name="Shape 9697">
                <a:extLst>
                  <a:ext uri="{FF2B5EF4-FFF2-40B4-BE49-F238E27FC236}">
                    <a16:creationId xmlns:a16="http://schemas.microsoft.com/office/drawing/2014/main" id="{00000000-0008-0000-0B00-000054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17" name="Shape 9698">
                <a:extLst>
                  <a:ext uri="{FF2B5EF4-FFF2-40B4-BE49-F238E27FC236}">
                    <a16:creationId xmlns:a16="http://schemas.microsoft.com/office/drawing/2014/main" id="{00000000-0008-0000-0B00-000055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0</xdr:colOff>
      <xdr:row>95</xdr:row>
      <xdr:rowOff>0</xdr:rowOff>
    </xdr:from>
    <xdr:ext cx="390525" cy="200025"/>
    <xdr:grpSp>
      <xdr:nvGrpSpPr>
        <xdr:cNvPr id="12118" name="Shape 2">
          <a:extLst>
            <a:ext uri="{FF2B5EF4-FFF2-40B4-BE49-F238E27FC236}">
              <a16:creationId xmlns:a16="http://schemas.microsoft.com/office/drawing/2014/main" id="{00000000-0008-0000-0B00-0000562F0000}"/>
            </a:ext>
          </a:extLst>
        </xdr:cNvPr>
        <xdr:cNvGrpSpPr/>
      </xdr:nvGrpSpPr>
      <xdr:grpSpPr>
        <a:xfrm>
          <a:off x="14087475" y="20888325"/>
          <a:ext cx="390525" cy="200025"/>
          <a:chOff x="5150738" y="3679988"/>
          <a:chExt cx="390525" cy="200025"/>
        </a:xfrm>
      </xdr:grpSpPr>
      <xdr:grpSp>
        <xdr:nvGrpSpPr>
          <xdr:cNvPr id="12119" name="Shape 9699">
            <a:extLst>
              <a:ext uri="{FF2B5EF4-FFF2-40B4-BE49-F238E27FC236}">
                <a16:creationId xmlns:a16="http://schemas.microsoft.com/office/drawing/2014/main" id="{00000000-0008-0000-0B00-000057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20" name="Shape 6">
              <a:extLst>
                <a:ext uri="{FF2B5EF4-FFF2-40B4-BE49-F238E27FC236}">
                  <a16:creationId xmlns:a16="http://schemas.microsoft.com/office/drawing/2014/main" id="{00000000-0008-0000-0B00-000058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21" name="Shape 9700">
              <a:extLst>
                <a:ext uri="{FF2B5EF4-FFF2-40B4-BE49-F238E27FC236}">
                  <a16:creationId xmlns:a16="http://schemas.microsoft.com/office/drawing/2014/main" id="{00000000-0008-0000-0B00-000059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22" name="Shape 9701">
                <a:extLst>
                  <a:ext uri="{FF2B5EF4-FFF2-40B4-BE49-F238E27FC236}">
                    <a16:creationId xmlns:a16="http://schemas.microsoft.com/office/drawing/2014/main" id="{00000000-0008-0000-0B00-00005A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23" name="Shape 9702">
                <a:extLst>
                  <a:ext uri="{FF2B5EF4-FFF2-40B4-BE49-F238E27FC236}">
                    <a16:creationId xmlns:a16="http://schemas.microsoft.com/office/drawing/2014/main" id="{00000000-0008-0000-0B00-00005B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95</xdr:row>
      <xdr:rowOff>0</xdr:rowOff>
    </xdr:from>
    <xdr:ext cx="390525" cy="200025"/>
    <xdr:grpSp>
      <xdr:nvGrpSpPr>
        <xdr:cNvPr id="12124" name="Shape 2">
          <a:extLst>
            <a:ext uri="{FF2B5EF4-FFF2-40B4-BE49-F238E27FC236}">
              <a16:creationId xmlns:a16="http://schemas.microsoft.com/office/drawing/2014/main" id="{00000000-0008-0000-0B00-00005C2F0000}"/>
            </a:ext>
          </a:extLst>
        </xdr:cNvPr>
        <xdr:cNvGrpSpPr/>
      </xdr:nvGrpSpPr>
      <xdr:grpSpPr>
        <a:xfrm>
          <a:off x="15954375" y="20888325"/>
          <a:ext cx="390525" cy="200025"/>
          <a:chOff x="5150738" y="3679988"/>
          <a:chExt cx="390525" cy="200025"/>
        </a:xfrm>
      </xdr:grpSpPr>
      <xdr:grpSp>
        <xdr:nvGrpSpPr>
          <xdr:cNvPr id="12125" name="Shape 9703">
            <a:extLst>
              <a:ext uri="{FF2B5EF4-FFF2-40B4-BE49-F238E27FC236}">
                <a16:creationId xmlns:a16="http://schemas.microsoft.com/office/drawing/2014/main" id="{00000000-0008-0000-0B00-00005D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26" name="Shape 6">
              <a:extLst>
                <a:ext uri="{FF2B5EF4-FFF2-40B4-BE49-F238E27FC236}">
                  <a16:creationId xmlns:a16="http://schemas.microsoft.com/office/drawing/2014/main" id="{00000000-0008-0000-0B00-00005E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27" name="Shape 9704">
              <a:extLst>
                <a:ext uri="{FF2B5EF4-FFF2-40B4-BE49-F238E27FC236}">
                  <a16:creationId xmlns:a16="http://schemas.microsoft.com/office/drawing/2014/main" id="{00000000-0008-0000-0B00-00005F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28" name="Shape 9705">
                <a:extLst>
                  <a:ext uri="{FF2B5EF4-FFF2-40B4-BE49-F238E27FC236}">
                    <a16:creationId xmlns:a16="http://schemas.microsoft.com/office/drawing/2014/main" id="{00000000-0008-0000-0B00-000060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29" name="Shape 9706">
                <a:extLst>
                  <a:ext uri="{FF2B5EF4-FFF2-40B4-BE49-F238E27FC236}">
                    <a16:creationId xmlns:a16="http://schemas.microsoft.com/office/drawing/2014/main" id="{00000000-0008-0000-0B00-000061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37</xdr:col>
      <xdr:colOff>0</xdr:colOff>
      <xdr:row>95</xdr:row>
      <xdr:rowOff>0</xdr:rowOff>
    </xdr:from>
    <xdr:ext cx="390525" cy="200025"/>
    <xdr:grpSp>
      <xdr:nvGrpSpPr>
        <xdr:cNvPr id="12130" name="Shape 2">
          <a:extLst>
            <a:ext uri="{FF2B5EF4-FFF2-40B4-BE49-F238E27FC236}">
              <a16:creationId xmlns:a16="http://schemas.microsoft.com/office/drawing/2014/main" id="{00000000-0008-0000-0B00-0000622F0000}"/>
            </a:ext>
          </a:extLst>
        </xdr:cNvPr>
        <xdr:cNvGrpSpPr/>
      </xdr:nvGrpSpPr>
      <xdr:grpSpPr>
        <a:xfrm>
          <a:off x="16887825" y="20888325"/>
          <a:ext cx="390525" cy="200025"/>
          <a:chOff x="5150738" y="3679988"/>
          <a:chExt cx="390525" cy="200025"/>
        </a:xfrm>
      </xdr:grpSpPr>
      <xdr:grpSp>
        <xdr:nvGrpSpPr>
          <xdr:cNvPr id="12131" name="Shape 9707">
            <a:extLst>
              <a:ext uri="{FF2B5EF4-FFF2-40B4-BE49-F238E27FC236}">
                <a16:creationId xmlns:a16="http://schemas.microsoft.com/office/drawing/2014/main" id="{00000000-0008-0000-0B00-000063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32" name="Shape 6">
              <a:extLst>
                <a:ext uri="{FF2B5EF4-FFF2-40B4-BE49-F238E27FC236}">
                  <a16:creationId xmlns:a16="http://schemas.microsoft.com/office/drawing/2014/main" id="{00000000-0008-0000-0B00-000064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33" name="Shape 9708">
              <a:extLst>
                <a:ext uri="{FF2B5EF4-FFF2-40B4-BE49-F238E27FC236}">
                  <a16:creationId xmlns:a16="http://schemas.microsoft.com/office/drawing/2014/main" id="{00000000-0008-0000-0B00-000065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34" name="Shape 9709">
                <a:extLst>
                  <a:ext uri="{FF2B5EF4-FFF2-40B4-BE49-F238E27FC236}">
                    <a16:creationId xmlns:a16="http://schemas.microsoft.com/office/drawing/2014/main" id="{00000000-0008-0000-0B00-000066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35" name="Shape 9710">
                <a:extLst>
                  <a:ext uri="{FF2B5EF4-FFF2-40B4-BE49-F238E27FC236}">
                    <a16:creationId xmlns:a16="http://schemas.microsoft.com/office/drawing/2014/main" id="{00000000-0008-0000-0B00-000067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95</xdr:row>
      <xdr:rowOff>0</xdr:rowOff>
    </xdr:from>
    <xdr:ext cx="390525" cy="200025"/>
    <xdr:grpSp>
      <xdr:nvGrpSpPr>
        <xdr:cNvPr id="12136" name="Shape 2">
          <a:extLst>
            <a:ext uri="{FF2B5EF4-FFF2-40B4-BE49-F238E27FC236}">
              <a16:creationId xmlns:a16="http://schemas.microsoft.com/office/drawing/2014/main" id="{00000000-0008-0000-0B00-0000682F0000}"/>
            </a:ext>
          </a:extLst>
        </xdr:cNvPr>
        <xdr:cNvGrpSpPr/>
      </xdr:nvGrpSpPr>
      <xdr:grpSpPr>
        <a:xfrm>
          <a:off x="17821275" y="20888325"/>
          <a:ext cx="390525" cy="200025"/>
          <a:chOff x="5150738" y="3679988"/>
          <a:chExt cx="390525" cy="200025"/>
        </a:xfrm>
      </xdr:grpSpPr>
      <xdr:grpSp>
        <xdr:nvGrpSpPr>
          <xdr:cNvPr id="12137" name="Shape 9711">
            <a:extLst>
              <a:ext uri="{FF2B5EF4-FFF2-40B4-BE49-F238E27FC236}">
                <a16:creationId xmlns:a16="http://schemas.microsoft.com/office/drawing/2014/main" id="{00000000-0008-0000-0B00-000069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38" name="Shape 6">
              <a:extLst>
                <a:ext uri="{FF2B5EF4-FFF2-40B4-BE49-F238E27FC236}">
                  <a16:creationId xmlns:a16="http://schemas.microsoft.com/office/drawing/2014/main" id="{00000000-0008-0000-0B00-00006A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39" name="Shape 9712">
              <a:extLst>
                <a:ext uri="{FF2B5EF4-FFF2-40B4-BE49-F238E27FC236}">
                  <a16:creationId xmlns:a16="http://schemas.microsoft.com/office/drawing/2014/main" id="{00000000-0008-0000-0B00-00006B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40" name="Shape 9713">
                <a:extLst>
                  <a:ext uri="{FF2B5EF4-FFF2-40B4-BE49-F238E27FC236}">
                    <a16:creationId xmlns:a16="http://schemas.microsoft.com/office/drawing/2014/main" id="{00000000-0008-0000-0B00-00006C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41" name="Shape 9714">
                <a:extLst>
                  <a:ext uri="{FF2B5EF4-FFF2-40B4-BE49-F238E27FC236}">
                    <a16:creationId xmlns:a16="http://schemas.microsoft.com/office/drawing/2014/main" id="{00000000-0008-0000-0B00-00006D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0</xdr:colOff>
      <xdr:row>95</xdr:row>
      <xdr:rowOff>0</xdr:rowOff>
    </xdr:from>
    <xdr:ext cx="390525" cy="200025"/>
    <xdr:grpSp>
      <xdr:nvGrpSpPr>
        <xdr:cNvPr id="12142" name="Shape 2">
          <a:extLst>
            <a:ext uri="{FF2B5EF4-FFF2-40B4-BE49-F238E27FC236}">
              <a16:creationId xmlns:a16="http://schemas.microsoft.com/office/drawing/2014/main" id="{00000000-0008-0000-0B00-00006E2F0000}"/>
            </a:ext>
          </a:extLst>
        </xdr:cNvPr>
        <xdr:cNvGrpSpPr/>
      </xdr:nvGrpSpPr>
      <xdr:grpSpPr>
        <a:xfrm>
          <a:off x="18754725" y="20888325"/>
          <a:ext cx="390525" cy="200025"/>
          <a:chOff x="5150738" y="3679988"/>
          <a:chExt cx="390525" cy="200025"/>
        </a:xfrm>
      </xdr:grpSpPr>
      <xdr:grpSp>
        <xdr:nvGrpSpPr>
          <xdr:cNvPr id="12143" name="Shape 9715">
            <a:extLst>
              <a:ext uri="{FF2B5EF4-FFF2-40B4-BE49-F238E27FC236}">
                <a16:creationId xmlns:a16="http://schemas.microsoft.com/office/drawing/2014/main" id="{00000000-0008-0000-0B00-00006F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44" name="Shape 6">
              <a:extLst>
                <a:ext uri="{FF2B5EF4-FFF2-40B4-BE49-F238E27FC236}">
                  <a16:creationId xmlns:a16="http://schemas.microsoft.com/office/drawing/2014/main" id="{00000000-0008-0000-0B00-000070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45" name="Shape 9716">
              <a:extLst>
                <a:ext uri="{FF2B5EF4-FFF2-40B4-BE49-F238E27FC236}">
                  <a16:creationId xmlns:a16="http://schemas.microsoft.com/office/drawing/2014/main" id="{00000000-0008-0000-0B00-000071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46" name="Shape 9717">
                <a:extLst>
                  <a:ext uri="{FF2B5EF4-FFF2-40B4-BE49-F238E27FC236}">
                    <a16:creationId xmlns:a16="http://schemas.microsoft.com/office/drawing/2014/main" id="{00000000-0008-0000-0B00-000072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47" name="Shape 9718">
                <a:extLst>
                  <a:ext uri="{FF2B5EF4-FFF2-40B4-BE49-F238E27FC236}">
                    <a16:creationId xmlns:a16="http://schemas.microsoft.com/office/drawing/2014/main" id="{00000000-0008-0000-0B00-000073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95</xdr:row>
      <xdr:rowOff>0</xdr:rowOff>
    </xdr:from>
    <xdr:ext cx="390525" cy="200025"/>
    <xdr:grpSp>
      <xdr:nvGrpSpPr>
        <xdr:cNvPr id="12148" name="Shape 2">
          <a:extLst>
            <a:ext uri="{FF2B5EF4-FFF2-40B4-BE49-F238E27FC236}">
              <a16:creationId xmlns:a16="http://schemas.microsoft.com/office/drawing/2014/main" id="{00000000-0008-0000-0B00-0000742F0000}"/>
            </a:ext>
          </a:extLst>
        </xdr:cNvPr>
        <xdr:cNvGrpSpPr/>
      </xdr:nvGrpSpPr>
      <xdr:grpSpPr>
        <a:xfrm>
          <a:off x="19688175" y="20888325"/>
          <a:ext cx="390525" cy="200025"/>
          <a:chOff x="5150738" y="3679988"/>
          <a:chExt cx="390525" cy="200025"/>
        </a:xfrm>
      </xdr:grpSpPr>
      <xdr:grpSp>
        <xdr:nvGrpSpPr>
          <xdr:cNvPr id="12149" name="Shape 9719">
            <a:extLst>
              <a:ext uri="{FF2B5EF4-FFF2-40B4-BE49-F238E27FC236}">
                <a16:creationId xmlns:a16="http://schemas.microsoft.com/office/drawing/2014/main" id="{00000000-0008-0000-0B00-000075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50" name="Shape 6">
              <a:extLst>
                <a:ext uri="{FF2B5EF4-FFF2-40B4-BE49-F238E27FC236}">
                  <a16:creationId xmlns:a16="http://schemas.microsoft.com/office/drawing/2014/main" id="{00000000-0008-0000-0B00-000076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51" name="Shape 9720">
              <a:extLst>
                <a:ext uri="{FF2B5EF4-FFF2-40B4-BE49-F238E27FC236}">
                  <a16:creationId xmlns:a16="http://schemas.microsoft.com/office/drawing/2014/main" id="{00000000-0008-0000-0B00-000077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52" name="Shape 9721">
                <a:extLst>
                  <a:ext uri="{FF2B5EF4-FFF2-40B4-BE49-F238E27FC236}">
                    <a16:creationId xmlns:a16="http://schemas.microsoft.com/office/drawing/2014/main" id="{00000000-0008-0000-0B00-000078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53" name="Shape 9722">
                <a:extLst>
                  <a:ext uri="{FF2B5EF4-FFF2-40B4-BE49-F238E27FC236}">
                    <a16:creationId xmlns:a16="http://schemas.microsoft.com/office/drawing/2014/main" id="{00000000-0008-0000-0B00-000079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45</xdr:col>
      <xdr:colOff>0</xdr:colOff>
      <xdr:row>95</xdr:row>
      <xdr:rowOff>0</xdr:rowOff>
    </xdr:from>
    <xdr:ext cx="390525" cy="200025"/>
    <xdr:grpSp>
      <xdr:nvGrpSpPr>
        <xdr:cNvPr id="12154" name="Shape 2">
          <a:extLst>
            <a:ext uri="{FF2B5EF4-FFF2-40B4-BE49-F238E27FC236}">
              <a16:creationId xmlns:a16="http://schemas.microsoft.com/office/drawing/2014/main" id="{00000000-0008-0000-0B00-00007A2F0000}"/>
            </a:ext>
          </a:extLst>
        </xdr:cNvPr>
        <xdr:cNvGrpSpPr/>
      </xdr:nvGrpSpPr>
      <xdr:grpSpPr>
        <a:xfrm>
          <a:off x="20621625" y="20888325"/>
          <a:ext cx="390525" cy="200025"/>
          <a:chOff x="5150738" y="3679988"/>
          <a:chExt cx="390525" cy="200025"/>
        </a:xfrm>
      </xdr:grpSpPr>
      <xdr:grpSp>
        <xdr:nvGrpSpPr>
          <xdr:cNvPr id="12155" name="Shape 9723">
            <a:extLst>
              <a:ext uri="{FF2B5EF4-FFF2-40B4-BE49-F238E27FC236}">
                <a16:creationId xmlns:a16="http://schemas.microsoft.com/office/drawing/2014/main" id="{00000000-0008-0000-0B00-00007B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56" name="Shape 6">
              <a:extLst>
                <a:ext uri="{FF2B5EF4-FFF2-40B4-BE49-F238E27FC236}">
                  <a16:creationId xmlns:a16="http://schemas.microsoft.com/office/drawing/2014/main" id="{00000000-0008-0000-0B00-00007C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57" name="Shape 9724">
              <a:extLst>
                <a:ext uri="{FF2B5EF4-FFF2-40B4-BE49-F238E27FC236}">
                  <a16:creationId xmlns:a16="http://schemas.microsoft.com/office/drawing/2014/main" id="{00000000-0008-0000-0B00-00007D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58" name="Shape 9725">
                <a:extLst>
                  <a:ext uri="{FF2B5EF4-FFF2-40B4-BE49-F238E27FC236}">
                    <a16:creationId xmlns:a16="http://schemas.microsoft.com/office/drawing/2014/main" id="{00000000-0008-0000-0B00-00007E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59" name="Shape 9726">
                <a:extLst>
                  <a:ext uri="{FF2B5EF4-FFF2-40B4-BE49-F238E27FC236}">
                    <a16:creationId xmlns:a16="http://schemas.microsoft.com/office/drawing/2014/main" id="{00000000-0008-0000-0B00-00007F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45</xdr:col>
      <xdr:colOff>0</xdr:colOff>
      <xdr:row>104</xdr:row>
      <xdr:rowOff>0</xdr:rowOff>
    </xdr:from>
    <xdr:ext cx="390525" cy="200025"/>
    <xdr:grpSp>
      <xdr:nvGrpSpPr>
        <xdr:cNvPr id="12160" name="Shape 2">
          <a:extLst>
            <a:ext uri="{FF2B5EF4-FFF2-40B4-BE49-F238E27FC236}">
              <a16:creationId xmlns:a16="http://schemas.microsoft.com/office/drawing/2014/main" id="{00000000-0008-0000-0B00-0000802F0000}"/>
            </a:ext>
          </a:extLst>
        </xdr:cNvPr>
        <xdr:cNvGrpSpPr/>
      </xdr:nvGrpSpPr>
      <xdr:grpSpPr>
        <a:xfrm>
          <a:off x="20621625" y="22869525"/>
          <a:ext cx="390525" cy="200025"/>
          <a:chOff x="5150738" y="3679988"/>
          <a:chExt cx="390525" cy="200025"/>
        </a:xfrm>
      </xdr:grpSpPr>
      <xdr:grpSp>
        <xdr:nvGrpSpPr>
          <xdr:cNvPr id="12161" name="Shape 9727">
            <a:extLst>
              <a:ext uri="{FF2B5EF4-FFF2-40B4-BE49-F238E27FC236}">
                <a16:creationId xmlns:a16="http://schemas.microsoft.com/office/drawing/2014/main" id="{00000000-0008-0000-0B00-000081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62" name="Shape 6">
              <a:extLst>
                <a:ext uri="{FF2B5EF4-FFF2-40B4-BE49-F238E27FC236}">
                  <a16:creationId xmlns:a16="http://schemas.microsoft.com/office/drawing/2014/main" id="{00000000-0008-0000-0B00-000082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63" name="Shape 9728">
              <a:extLst>
                <a:ext uri="{FF2B5EF4-FFF2-40B4-BE49-F238E27FC236}">
                  <a16:creationId xmlns:a16="http://schemas.microsoft.com/office/drawing/2014/main" id="{00000000-0008-0000-0B00-000083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64" name="Shape 9729">
                <a:extLst>
                  <a:ext uri="{FF2B5EF4-FFF2-40B4-BE49-F238E27FC236}">
                    <a16:creationId xmlns:a16="http://schemas.microsoft.com/office/drawing/2014/main" id="{00000000-0008-0000-0B00-000084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65" name="Shape 9730">
                <a:extLst>
                  <a:ext uri="{FF2B5EF4-FFF2-40B4-BE49-F238E27FC236}">
                    <a16:creationId xmlns:a16="http://schemas.microsoft.com/office/drawing/2014/main" id="{00000000-0008-0000-0B00-000085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104</xdr:row>
      <xdr:rowOff>0</xdr:rowOff>
    </xdr:from>
    <xdr:ext cx="390525" cy="200025"/>
    <xdr:grpSp>
      <xdr:nvGrpSpPr>
        <xdr:cNvPr id="12166" name="Shape 2">
          <a:extLst>
            <a:ext uri="{FF2B5EF4-FFF2-40B4-BE49-F238E27FC236}">
              <a16:creationId xmlns:a16="http://schemas.microsoft.com/office/drawing/2014/main" id="{00000000-0008-0000-0B00-0000862F0000}"/>
            </a:ext>
          </a:extLst>
        </xdr:cNvPr>
        <xdr:cNvGrpSpPr/>
      </xdr:nvGrpSpPr>
      <xdr:grpSpPr>
        <a:xfrm>
          <a:off x="19688175" y="22869525"/>
          <a:ext cx="390525" cy="200025"/>
          <a:chOff x="5150738" y="3679988"/>
          <a:chExt cx="390525" cy="200025"/>
        </a:xfrm>
      </xdr:grpSpPr>
      <xdr:grpSp>
        <xdr:nvGrpSpPr>
          <xdr:cNvPr id="12167" name="Shape 9731">
            <a:extLst>
              <a:ext uri="{FF2B5EF4-FFF2-40B4-BE49-F238E27FC236}">
                <a16:creationId xmlns:a16="http://schemas.microsoft.com/office/drawing/2014/main" id="{00000000-0008-0000-0B00-000087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68" name="Shape 6">
              <a:extLst>
                <a:ext uri="{FF2B5EF4-FFF2-40B4-BE49-F238E27FC236}">
                  <a16:creationId xmlns:a16="http://schemas.microsoft.com/office/drawing/2014/main" id="{00000000-0008-0000-0B00-000088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69" name="Shape 9732">
              <a:extLst>
                <a:ext uri="{FF2B5EF4-FFF2-40B4-BE49-F238E27FC236}">
                  <a16:creationId xmlns:a16="http://schemas.microsoft.com/office/drawing/2014/main" id="{00000000-0008-0000-0B00-000089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70" name="Shape 9733">
                <a:extLst>
                  <a:ext uri="{FF2B5EF4-FFF2-40B4-BE49-F238E27FC236}">
                    <a16:creationId xmlns:a16="http://schemas.microsoft.com/office/drawing/2014/main" id="{00000000-0008-0000-0B00-00008A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71" name="Shape 9734">
                <a:extLst>
                  <a:ext uri="{FF2B5EF4-FFF2-40B4-BE49-F238E27FC236}">
                    <a16:creationId xmlns:a16="http://schemas.microsoft.com/office/drawing/2014/main" id="{00000000-0008-0000-0B00-00008B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0</xdr:colOff>
      <xdr:row>104</xdr:row>
      <xdr:rowOff>0</xdr:rowOff>
    </xdr:from>
    <xdr:ext cx="390525" cy="200025"/>
    <xdr:grpSp>
      <xdr:nvGrpSpPr>
        <xdr:cNvPr id="12172" name="Shape 2">
          <a:extLst>
            <a:ext uri="{FF2B5EF4-FFF2-40B4-BE49-F238E27FC236}">
              <a16:creationId xmlns:a16="http://schemas.microsoft.com/office/drawing/2014/main" id="{00000000-0008-0000-0B00-00008C2F0000}"/>
            </a:ext>
          </a:extLst>
        </xdr:cNvPr>
        <xdr:cNvGrpSpPr/>
      </xdr:nvGrpSpPr>
      <xdr:grpSpPr>
        <a:xfrm>
          <a:off x="18754725" y="22869525"/>
          <a:ext cx="390525" cy="200025"/>
          <a:chOff x="5150738" y="3679988"/>
          <a:chExt cx="390525" cy="200025"/>
        </a:xfrm>
      </xdr:grpSpPr>
      <xdr:grpSp>
        <xdr:nvGrpSpPr>
          <xdr:cNvPr id="12173" name="Shape 9735">
            <a:extLst>
              <a:ext uri="{FF2B5EF4-FFF2-40B4-BE49-F238E27FC236}">
                <a16:creationId xmlns:a16="http://schemas.microsoft.com/office/drawing/2014/main" id="{00000000-0008-0000-0B00-00008D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74" name="Shape 6">
              <a:extLst>
                <a:ext uri="{FF2B5EF4-FFF2-40B4-BE49-F238E27FC236}">
                  <a16:creationId xmlns:a16="http://schemas.microsoft.com/office/drawing/2014/main" id="{00000000-0008-0000-0B00-00008E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75" name="Shape 9736">
              <a:extLst>
                <a:ext uri="{FF2B5EF4-FFF2-40B4-BE49-F238E27FC236}">
                  <a16:creationId xmlns:a16="http://schemas.microsoft.com/office/drawing/2014/main" id="{00000000-0008-0000-0B00-00008F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76" name="Shape 9737">
                <a:extLst>
                  <a:ext uri="{FF2B5EF4-FFF2-40B4-BE49-F238E27FC236}">
                    <a16:creationId xmlns:a16="http://schemas.microsoft.com/office/drawing/2014/main" id="{00000000-0008-0000-0B00-000090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77" name="Shape 9738">
                <a:extLst>
                  <a:ext uri="{FF2B5EF4-FFF2-40B4-BE49-F238E27FC236}">
                    <a16:creationId xmlns:a16="http://schemas.microsoft.com/office/drawing/2014/main" id="{00000000-0008-0000-0B00-000091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37</xdr:col>
      <xdr:colOff>0</xdr:colOff>
      <xdr:row>104</xdr:row>
      <xdr:rowOff>0</xdr:rowOff>
    </xdr:from>
    <xdr:ext cx="390525" cy="200025"/>
    <xdr:grpSp>
      <xdr:nvGrpSpPr>
        <xdr:cNvPr id="12178" name="Shape 2">
          <a:extLst>
            <a:ext uri="{FF2B5EF4-FFF2-40B4-BE49-F238E27FC236}">
              <a16:creationId xmlns:a16="http://schemas.microsoft.com/office/drawing/2014/main" id="{00000000-0008-0000-0B00-0000922F0000}"/>
            </a:ext>
          </a:extLst>
        </xdr:cNvPr>
        <xdr:cNvGrpSpPr/>
      </xdr:nvGrpSpPr>
      <xdr:grpSpPr>
        <a:xfrm>
          <a:off x="16887825" y="22869525"/>
          <a:ext cx="390525" cy="200025"/>
          <a:chOff x="5150738" y="3679988"/>
          <a:chExt cx="390525" cy="200025"/>
        </a:xfrm>
      </xdr:grpSpPr>
      <xdr:grpSp>
        <xdr:nvGrpSpPr>
          <xdr:cNvPr id="12179" name="Shape 9739">
            <a:extLst>
              <a:ext uri="{FF2B5EF4-FFF2-40B4-BE49-F238E27FC236}">
                <a16:creationId xmlns:a16="http://schemas.microsoft.com/office/drawing/2014/main" id="{00000000-0008-0000-0B00-000093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80" name="Shape 6">
              <a:extLst>
                <a:ext uri="{FF2B5EF4-FFF2-40B4-BE49-F238E27FC236}">
                  <a16:creationId xmlns:a16="http://schemas.microsoft.com/office/drawing/2014/main" id="{00000000-0008-0000-0B00-000094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81" name="Shape 9740">
              <a:extLst>
                <a:ext uri="{FF2B5EF4-FFF2-40B4-BE49-F238E27FC236}">
                  <a16:creationId xmlns:a16="http://schemas.microsoft.com/office/drawing/2014/main" id="{00000000-0008-0000-0B00-000095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82" name="Shape 9741">
                <a:extLst>
                  <a:ext uri="{FF2B5EF4-FFF2-40B4-BE49-F238E27FC236}">
                    <a16:creationId xmlns:a16="http://schemas.microsoft.com/office/drawing/2014/main" id="{00000000-0008-0000-0B00-000096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83" name="Shape 9742">
                <a:extLst>
                  <a:ext uri="{FF2B5EF4-FFF2-40B4-BE49-F238E27FC236}">
                    <a16:creationId xmlns:a16="http://schemas.microsoft.com/office/drawing/2014/main" id="{00000000-0008-0000-0B00-000097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104</xdr:row>
      <xdr:rowOff>0</xdr:rowOff>
    </xdr:from>
    <xdr:ext cx="390525" cy="200025"/>
    <xdr:grpSp>
      <xdr:nvGrpSpPr>
        <xdr:cNvPr id="12184" name="Shape 2">
          <a:extLst>
            <a:ext uri="{FF2B5EF4-FFF2-40B4-BE49-F238E27FC236}">
              <a16:creationId xmlns:a16="http://schemas.microsoft.com/office/drawing/2014/main" id="{00000000-0008-0000-0B00-0000982F0000}"/>
            </a:ext>
          </a:extLst>
        </xdr:cNvPr>
        <xdr:cNvGrpSpPr/>
      </xdr:nvGrpSpPr>
      <xdr:grpSpPr>
        <a:xfrm>
          <a:off x="15954375" y="22869525"/>
          <a:ext cx="390525" cy="200025"/>
          <a:chOff x="5150738" y="3679988"/>
          <a:chExt cx="390525" cy="200025"/>
        </a:xfrm>
      </xdr:grpSpPr>
      <xdr:grpSp>
        <xdr:nvGrpSpPr>
          <xdr:cNvPr id="12185" name="Shape 9743">
            <a:extLst>
              <a:ext uri="{FF2B5EF4-FFF2-40B4-BE49-F238E27FC236}">
                <a16:creationId xmlns:a16="http://schemas.microsoft.com/office/drawing/2014/main" id="{00000000-0008-0000-0B00-000099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86" name="Shape 6">
              <a:extLst>
                <a:ext uri="{FF2B5EF4-FFF2-40B4-BE49-F238E27FC236}">
                  <a16:creationId xmlns:a16="http://schemas.microsoft.com/office/drawing/2014/main" id="{00000000-0008-0000-0B00-00009A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87" name="Shape 9744">
              <a:extLst>
                <a:ext uri="{FF2B5EF4-FFF2-40B4-BE49-F238E27FC236}">
                  <a16:creationId xmlns:a16="http://schemas.microsoft.com/office/drawing/2014/main" id="{00000000-0008-0000-0B00-00009B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88" name="Shape 9745">
                <a:extLst>
                  <a:ext uri="{FF2B5EF4-FFF2-40B4-BE49-F238E27FC236}">
                    <a16:creationId xmlns:a16="http://schemas.microsoft.com/office/drawing/2014/main" id="{00000000-0008-0000-0B00-00009C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89" name="Shape 9746">
                <a:extLst>
                  <a:ext uri="{FF2B5EF4-FFF2-40B4-BE49-F238E27FC236}">
                    <a16:creationId xmlns:a16="http://schemas.microsoft.com/office/drawing/2014/main" id="{00000000-0008-0000-0B00-00009D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33</xdr:col>
      <xdr:colOff>0</xdr:colOff>
      <xdr:row>104</xdr:row>
      <xdr:rowOff>0</xdr:rowOff>
    </xdr:from>
    <xdr:ext cx="390525" cy="200025"/>
    <xdr:grpSp>
      <xdr:nvGrpSpPr>
        <xdr:cNvPr id="12190" name="Shape 2">
          <a:extLst>
            <a:ext uri="{FF2B5EF4-FFF2-40B4-BE49-F238E27FC236}">
              <a16:creationId xmlns:a16="http://schemas.microsoft.com/office/drawing/2014/main" id="{00000000-0008-0000-0B00-00009E2F0000}"/>
            </a:ext>
          </a:extLst>
        </xdr:cNvPr>
        <xdr:cNvGrpSpPr/>
      </xdr:nvGrpSpPr>
      <xdr:grpSpPr>
        <a:xfrm>
          <a:off x="15020925" y="22869525"/>
          <a:ext cx="390525" cy="200025"/>
          <a:chOff x="5150738" y="3679988"/>
          <a:chExt cx="390525" cy="200025"/>
        </a:xfrm>
      </xdr:grpSpPr>
      <xdr:grpSp>
        <xdr:nvGrpSpPr>
          <xdr:cNvPr id="12191" name="Shape 9747">
            <a:extLst>
              <a:ext uri="{FF2B5EF4-FFF2-40B4-BE49-F238E27FC236}">
                <a16:creationId xmlns:a16="http://schemas.microsoft.com/office/drawing/2014/main" id="{00000000-0008-0000-0B00-00009F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92" name="Shape 6">
              <a:extLst>
                <a:ext uri="{FF2B5EF4-FFF2-40B4-BE49-F238E27FC236}">
                  <a16:creationId xmlns:a16="http://schemas.microsoft.com/office/drawing/2014/main" id="{00000000-0008-0000-0B00-0000A0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93" name="Shape 9748">
              <a:extLst>
                <a:ext uri="{FF2B5EF4-FFF2-40B4-BE49-F238E27FC236}">
                  <a16:creationId xmlns:a16="http://schemas.microsoft.com/office/drawing/2014/main" id="{00000000-0008-0000-0B00-0000A1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94" name="Shape 9749">
                <a:extLst>
                  <a:ext uri="{FF2B5EF4-FFF2-40B4-BE49-F238E27FC236}">
                    <a16:creationId xmlns:a16="http://schemas.microsoft.com/office/drawing/2014/main" id="{00000000-0008-0000-0B00-0000A2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95" name="Shape 9750">
                <a:extLst>
                  <a:ext uri="{FF2B5EF4-FFF2-40B4-BE49-F238E27FC236}">
                    <a16:creationId xmlns:a16="http://schemas.microsoft.com/office/drawing/2014/main" id="{00000000-0008-0000-0B00-0000A3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0</xdr:colOff>
      <xdr:row>104</xdr:row>
      <xdr:rowOff>0</xdr:rowOff>
    </xdr:from>
    <xdr:ext cx="390525" cy="200025"/>
    <xdr:grpSp>
      <xdr:nvGrpSpPr>
        <xdr:cNvPr id="12196" name="Shape 2">
          <a:extLst>
            <a:ext uri="{FF2B5EF4-FFF2-40B4-BE49-F238E27FC236}">
              <a16:creationId xmlns:a16="http://schemas.microsoft.com/office/drawing/2014/main" id="{00000000-0008-0000-0B00-0000A42F0000}"/>
            </a:ext>
          </a:extLst>
        </xdr:cNvPr>
        <xdr:cNvGrpSpPr/>
      </xdr:nvGrpSpPr>
      <xdr:grpSpPr>
        <a:xfrm>
          <a:off x="14087475" y="22869525"/>
          <a:ext cx="390525" cy="200025"/>
          <a:chOff x="5150738" y="3679988"/>
          <a:chExt cx="390525" cy="200025"/>
        </a:xfrm>
      </xdr:grpSpPr>
      <xdr:grpSp>
        <xdr:nvGrpSpPr>
          <xdr:cNvPr id="12197" name="Shape 9751">
            <a:extLst>
              <a:ext uri="{FF2B5EF4-FFF2-40B4-BE49-F238E27FC236}">
                <a16:creationId xmlns:a16="http://schemas.microsoft.com/office/drawing/2014/main" id="{00000000-0008-0000-0B00-0000A5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98" name="Shape 6">
              <a:extLst>
                <a:ext uri="{FF2B5EF4-FFF2-40B4-BE49-F238E27FC236}">
                  <a16:creationId xmlns:a16="http://schemas.microsoft.com/office/drawing/2014/main" id="{00000000-0008-0000-0B00-0000A6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99" name="Shape 9752">
              <a:extLst>
                <a:ext uri="{FF2B5EF4-FFF2-40B4-BE49-F238E27FC236}">
                  <a16:creationId xmlns:a16="http://schemas.microsoft.com/office/drawing/2014/main" id="{00000000-0008-0000-0B00-0000A7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00" name="Shape 9753">
                <a:extLst>
                  <a:ext uri="{FF2B5EF4-FFF2-40B4-BE49-F238E27FC236}">
                    <a16:creationId xmlns:a16="http://schemas.microsoft.com/office/drawing/2014/main" id="{00000000-0008-0000-0B00-0000A8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01" name="Shape 9754">
                <a:extLst>
                  <a:ext uri="{FF2B5EF4-FFF2-40B4-BE49-F238E27FC236}">
                    <a16:creationId xmlns:a16="http://schemas.microsoft.com/office/drawing/2014/main" id="{00000000-0008-0000-0B00-0000A9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104</xdr:row>
      <xdr:rowOff>0</xdr:rowOff>
    </xdr:from>
    <xdr:ext cx="390525" cy="200025"/>
    <xdr:grpSp>
      <xdr:nvGrpSpPr>
        <xdr:cNvPr id="12202" name="Shape 2">
          <a:extLst>
            <a:ext uri="{FF2B5EF4-FFF2-40B4-BE49-F238E27FC236}">
              <a16:creationId xmlns:a16="http://schemas.microsoft.com/office/drawing/2014/main" id="{00000000-0008-0000-0B00-0000AA2F0000}"/>
            </a:ext>
          </a:extLst>
        </xdr:cNvPr>
        <xdr:cNvGrpSpPr/>
      </xdr:nvGrpSpPr>
      <xdr:grpSpPr>
        <a:xfrm>
          <a:off x="13154025" y="22869525"/>
          <a:ext cx="390525" cy="200025"/>
          <a:chOff x="5150738" y="3679988"/>
          <a:chExt cx="390525" cy="200025"/>
        </a:xfrm>
      </xdr:grpSpPr>
      <xdr:grpSp>
        <xdr:nvGrpSpPr>
          <xdr:cNvPr id="12203" name="Shape 9755">
            <a:extLst>
              <a:ext uri="{FF2B5EF4-FFF2-40B4-BE49-F238E27FC236}">
                <a16:creationId xmlns:a16="http://schemas.microsoft.com/office/drawing/2014/main" id="{00000000-0008-0000-0B00-0000AB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04" name="Shape 6">
              <a:extLst>
                <a:ext uri="{FF2B5EF4-FFF2-40B4-BE49-F238E27FC236}">
                  <a16:creationId xmlns:a16="http://schemas.microsoft.com/office/drawing/2014/main" id="{00000000-0008-0000-0B00-0000AC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05" name="Shape 9756">
              <a:extLst>
                <a:ext uri="{FF2B5EF4-FFF2-40B4-BE49-F238E27FC236}">
                  <a16:creationId xmlns:a16="http://schemas.microsoft.com/office/drawing/2014/main" id="{00000000-0008-0000-0B00-0000AD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06" name="Shape 9757">
                <a:extLst>
                  <a:ext uri="{FF2B5EF4-FFF2-40B4-BE49-F238E27FC236}">
                    <a16:creationId xmlns:a16="http://schemas.microsoft.com/office/drawing/2014/main" id="{00000000-0008-0000-0B00-0000AE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07" name="Shape 9758">
                <a:extLst>
                  <a:ext uri="{FF2B5EF4-FFF2-40B4-BE49-F238E27FC236}">
                    <a16:creationId xmlns:a16="http://schemas.microsoft.com/office/drawing/2014/main" id="{00000000-0008-0000-0B00-0000AF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27</xdr:col>
      <xdr:colOff>0</xdr:colOff>
      <xdr:row>104</xdr:row>
      <xdr:rowOff>0</xdr:rowOff>
    </xdr:from>
    <xdr:ext cx="390525" cy="200025"/>
    <xdr:grpSp>
      <xdr:nvGrpSpPr>
        <xdr:cNvPr id="12208" name="Shape 2">
          <a:extLst>
            <a:ext uri="{FF2B5EF4-FFF2-40B4-BE49-F238E27FC236}">
              <a16:creationId xmlns:a16="http://schemas.microsoft.com/office/drawing/2014/main" id="{00000000-0008-0000-0B00-0000B02F0000}"/>
            </a:ext>
          </a:extLst>
        </xdr:cNvPr>
        <xdr:cNvGrpSpPr/>
      </xdr:nvGrpSpPr>
      <xdr:grpSpPr>
        <a:xfrm>
          <a:off x="12220575" y="22869525"/>
          <a:ext cx="390525" cy="200025"/>
          <a:chOff x="5150738" y="3679988"/>
          <a:chExt cx="390525" cy="200025"/>
        </a:xfrm>
      </xdr:grpSpPr>
      <xdr:grpSp>
        <xdr:nvGrpSpPr>
          <xdr:cNvPr id="12209" name="Shape 9759">
            <a:extLst>
              <a:ext uri="{FF2B5EF4-FFF2-40B4-BE49-F238E27FC236}">
                <a16:creationId xmlns:a16="http://schemas.microsoft.com/office/drawing/2014/main" id="{00000000-0008-0000-0B00-0000B1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10" name="Shape 6">
              <a:extLst>
                <a:ext uri="{FF2B5EF4-FFF2-40B4-BE49-F238E27FC236}">
                  <a16:creationId xmlns:a16="http://schemas.microsoft.com/office/drawing/2014/main" id="{00000000-0008-0000-0B00-0000B2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11" name="Shape 9760">
              <a:extLst>
                <a:ext uri="{FF2B5EF4-FFF2-40B4-BE49-F238E27FC236}">
                  <a16:creationId xmlns:a16="http://schemas.microsoft.com/office/drawing/2014/main" id="{00000000-0008-0000-0B00-0000B3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12" name="Shape 9761">
                <a:extLst>
                  <a:ext uri="{FF2B5EF4-FFF2-40B4-BE49-F238E27FC236}">
                    <a16:creationId xmlns:a16="http://schemas.microsoft.com/office/drawing/2014/main" id="{00000000-0008-0000-0B00-0000B4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13" name="Shape 9762">
                <a:extLst>
                  <a:ext uri="{FF2B5EF4-FFF2-40B4-BE49-F238E27FC236}">
                    <a16:creationId xmlns:a16="http://schemas.microsoft.com/office/drawing/2014/main" id="{00000000-0008-0000-0B00-0000B5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104</xdr:row>
      <xdr:rowOff>0</xdr:rowOff>
    </xdr:from>
    <xdr:ext cx="390525" cy="200025"/>
    <xdr:grpSp>
      <xdr:nvGrpSpPr>
        <xdr:cNvPr id="12214" name="Shape 2">
          <a:extLst>
            <a:ext uri="{FF2B5EF4-FFF2-40B4-BE49-F238E27FC236}">
              <a16:creationId xmlns:a16="http://schemas.microsoft.com/office/drawing/2014/main" id="{00000000-0008-0000-0B00-0000B62F0000}"/>
            </a:ext>
          </a:extLst>
        </xdr:cNvPr>
        <xdr:cNvGrpSpPr/>
      </xdr:nvGrpSpPr>
      <xdr:grpSpPr>
        <a:xfrm>
          <a:off x="11287125" y="22869525"/>
          <a:ext cx="390525" cy="200025"/>
          <a:chOff x="5150738" y="3679988"/>
          <a:chExt cx="390525" cy="200025"/>
        </a:xfrm>
      </xdr:grpSpPr>
      <xdr:grpSp>
        <xdr:nvGrpSpPr>
          <xdr:cNvPr id="12215" name="Shape 9763">
            <a:extLst>
              <a:ext uri="{FF2B5EF4-FFF2-40B4-BE49-F238E27FC236}">
                <a16:creationId xmlns:a16="http://schemas.microsoft.com/office/drawing/2014/main" id="{00000000-0008-0000-0B00-0000B7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16" name="Shape 6">
              <a:extLst>
                <a:ext uri="{FF2B5EF4-FFF2-40B4-BE49-F238E27FC236}">
                  <a16:creationId xmlns:a16="http://schemas.microsoft.com/office/drawing/2014/main" id="{00000000-0008-0000-0B00-0000B8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17" name="Shape 9764">
              <a:extLst>
                <a:ext uri="{FF2B5EF4-FFF2-40B4-BE49-F238E27FC236}">
                  <a16:creationId xmlns:a16="http://schemas.microsoft.com/office/drawing/2014/main" id="{00000000-0008-0000-0B00-0000B9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18" name="Shape 9765">
                <a:extLst>
                  <a:ext uri="{FF2B5EF4-FFF2-40B4-BE49-F238E27FC236}">
                    <a16:creationId xmlns:a16="http://schemas.microsoft.com/office/drawing/2014/main" id="{00000000-0008-0000-0B00-0000BA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19" name="Shape 9766">
                <a:extLst>
                  <a:ext uri="{FF2B5EF4-FFF2-40B4-BE49-F238E27FC236}">
                    <a16:creationId xmlns:a16="http://schemas.microsoft.com/office/drawing/2014/main" id="{00000000-0008-0000-0B00-0000BB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104</xdr:row>
      <xdr:rowOff>0</xdr:rowOff>
    </xdr:from>
    <xdr:ext cx="390525" cy="200025"/>
    <xdr:grpSp>
      <xdr:nvGrpSpPr>
        <xdr:cNvPr id="12220" name="Shape 2">
          <a:extLst>
            <a:ext uri="{FF2B5EF4-FFF2-40B4-BE49-F238E27FC236}">
              <a16:creationId xmlns:a16="http://schemas.microsoft.com/office/drawing/2014/main" id="{00000000-0008-0000-0B00-0000BC2F0000}"/>
            </a:ext>
          </a:extLst>
        </xdr:cNvPr>
        <xdr:cNvGrpSpPr/>
      </xdr:nvGrpSpPr>
      <xdr:grpSpPr>
        <a:xfrm>
          <a:off x="10353675" y="22869525"/>
          <a:ext cx="390525" cy="200025"/>
          <a:chOff x="5150738" y="3679988"/>
          <a:chExt cx="390525" cy="200025"/>
        </a:xfrm>
      </xdr:grpSpPr>
      <xdr:grpSp>
        <xdr:nvGrpSpPr>
          <xdr:cNvPr id="12221" name="Shape 9767">
            <a:extLst>
              <a:ext uri="{FF2B5EF4-FFF2-40B4-BE49-F238E27FC236}">
                <a16:creationId xmlns:a16="http://schemas.microsoft.com/office/drawing/2014/main" id="{00000000-0008-0000-0B00-0000BD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22" name="Shape 6">
              <a:extLst>
                <a:ext uri="{FF2B5EF4-FFF2-40B4-BE49-F238E27FC236}">
                  <a16:creationId xmlns:a16="http://schemas.microsoft.com/office/drawing/2014/main" id="{00000000-0008-0000-0B00-0000BE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23" name="Shape 9768">
              <a:extLst>
                <a:ext uri="{FF2B5EF4-FFF2-40B4-BE49-F238E27FC236}">
                  <a16:creationId xmlns:a16="http://schemas.microsoft.com/office/drawing/2014/main" id="{00000000-0008-0000-0B00-0000BF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24" name="Shape 9769">
                <a:extLst>
                  <a:ext uri="{FF2B5EF4-FFF2-40B4-BE49-F238E27FC236}">
                    <a16:creationId xmlns:a16="http://schemas.microsoft.com/office/drawing/2014/main" id="{00000000-0008-0000-0B00-0000C0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25" name="Shape 9770">
                <a:extLst>
                  <a:ext uri="{FF2B5EF4-FFF2-40B4-BE49-F238E27FC236}">
                    <a16:creationId xmlns:a16="http://schemas.microsoft.com/office/drawing/2014/main" id="{00000000-0008-0000-0B00-0000C1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104</xdr:row>
      <xdr:rowOff>0</xdr:rowOff>
    </xdr:from>
    <xdr:ext cx="390525" cy="200025"/>
    <xdr:grpSp>
      <xdr:nvGrpSpPr>
        <xdr:cNvPr id="12226" name="Shape 2">
          <a:extLst>
            <a:ext uri="{FF2B5EF4-FFF2-40B4-BE49-F238E27FC236}">
              <a16:creationId xmlns:a16="http://schemas.microsoft.com/office/drawing/2014/main" id="{00000000-0008-0000-0B00-0000C22F0000}"/>
            </a:ext>
          </a:extLst>
        </xdr:cNvPr>
        <xdr:cNvGrpSpPr/>
      </xdr:nvGrpSpPr>
      <xdr:grpSpPr>
        <a:xfrm>
          <a:off x="9420225" y="22869525"/>
          <a:ext cx="390525" cy="200025"/>
          <a:chOff x="5150738" y="3679988"/>
          <a:chExt cx="390525" cy="200025"/>
        </a:xfrm>
      </xdr:grpSpPr>
      <xdr:grpSp>
        <xdr:nvGrpSpPr>
          <xdr:cNvPr id="12227" name="Shape 9771">
            <a:extLst>
              <a:ext uri="{FF2B5EF4-FFF2-40B4-BE49-F238E27FC236}">
                <a16:creationId xmlns:a16="http://schemas.microsoft.com/office/drawing/2014/main" id="{00000000-0008-0000-0B00-0000C3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28" name="Shape 6">
              <a:extLst>
                <a:ext uri="{FF2B5EF4-FFF2-40B4-BE49-F238E27FC236}">
                  <a16:creationId xmlns:a16="http://schemas.microsoft.com/office/drawing/2014/main" id="{00000000-0008-0000-0B00-0000C4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29" name="Shape 9772">
              <a:extLst>
                <a:ext uri="{FF2B5EF4-FFF2-40B4-BE49-F238E27FC236}">
                  <a16:creationId xmlns:a16="http://schemas.microsoft.com/office/drawing/2014/main" id="{00000000-0008-0000-0B00-0000C5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30" name="Shape 9773">
                <a:extLst>
                  <a:ext uri="{FF2B5EF4-FFF2-40B4-BE49-F238E27FC236}">
                    <a16:creationId xmlns:a16="http://schemas.microsoft.com/office/drawing/2014/main" id="{00000000-0008-0000-0B00-0000C6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31" name="Shape 9774">
                <a:extLst>
                  <a:ext uri="{FF2B5EF4-FFF2-40B4-BE49-F238E27FC236}">
                    <a16:creationId xmlns:a16="http://schemas.microsoft.com/office/drawing/2014/main" id="{00000000-0008-0000-0B00-0000C7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104</xdr:row>
      <xdr:rowOff>0</xdr:rowOff>
    </xdr:from>
    <xdr:ext cx="390525" cy="200025"/>
    <xdr:grpSp>
      <xdr:nvGrpSpPr>
        <xdr:cNvPr id="12232" name="Shape 2">
          <a:extLst>
            <a:ext uri="{FF2B5EF4-FFF2-40B4-BE49-F238E27FC236}">
              <a16:creationId xmlns:a16="http://schemas.microsoft.com/office/drawing/2014/main" id="{00000000-0008-0000-0B00-0000C82F0000}"/>
            </a:ext>
          </a:extLst>
        </xdr:cNvPr>
        <xdr:cNvGrpSpPr/>
      </xdr:nvGrpSpPr>
      <xdr:grpSpPr>
        <a:xfrm>
          <a:off x="8486775" y="22869525"/>
          <a:ext cx="390525" cy="200025"/>
          <a:chOff x="5150738" y="3679988"/>
          <a:chExt cx="390525" cy="200025"/>
        </a:xfrm>
      </xdr:grpSpPr>
      <xdr:grpSp>
        <xdr:nvGrpSpPr>
          <xdr:cNvPr id="12233" name="Shape 9775">
            <a:extLst>
              <a:ext uri="{FF2B5EF4-FFF2-40B4-BE49-F238E27FC236}">
                <a16:creationId xmlns:a16="http://schemas.microsoft.com/office/drawing/2014/main" id="{00000000-0008-0000-0B00-0000C9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34" name="Shape 6">
              <a:extLst>
                <a:ext uri="{FF2B5EF4-FFF2-40B4-BE49-F238E27FC236}">
                  <a16:creationId xmlns:a16="http://schemas.microsoft.com/office/drawing/2014/main" id="{00000000-0008-0000-0B00-0000CA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35" name="Shape 9776">
              <a:extLst>
                <a:ext uri="{FF2B5EF4-FFF2-40B4-BE49-F238E27FC236}">
                  <a16:creationId xmlns:a16="http://schemas.microsoft.com/office/drawing/2014/main" id="{00000000-0008-0000-0B00-0000CB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36" name="Shape 9777">
                <a:extLst>
                  <a:ext uri="{FF2B5EF4-FFF2-40B4-BE49-F238E27FC236}">
                    <a16:creationId xmlns:a16="http://schemas.microsoft.com/office/drawing/2014/main" id="{00000000-0008-0000-0B00-0000CC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37" name="Shape 9778">
                <a:extLst>
                  <a:ext uri="{FF2B5EF4-FFF2-40B4-BE49-F238E27FC236}">
                    <a16:creationId xmlns:a16="http://schemas.microsoft.com/office/drawing/2014/main" id="{00000000-0008-0000-0B00-0000CD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104</xdr:row>
      <xdr:rowOff>0</xdr:rowOff>
    </xdr:from>
    <xdr:ext cx="390525" cy="200025"/>
    <xdr:grpSp>
      <xdr:nvGrpSpPr>
        <xdr:cNvPr id="12238" name="Shape 2">
          <a:extLst>
            <a:ext uri="{FF2B5EF4-FFF2-40B4-BE49-F238E27FC236}">
              <a16:creationId xmlns:a16="http://schemas.microsoft.com/office/drawing/2014/main" id="{00000000-0008-0000-0B00-0000CE2F0000}"/>
            </a:ext>
          </a:extLst>
        </xdr:cNvPr>
        <xdr:cNvGrpSpPr/>
      </xdr:nvGrpSpPr>
      <xdr:grpSpPr>
        <a:xfrm>
          <a:off x="6619875" y="22869525"/>
          <a:ext cx="390525" cy="200025"/>
          <a:chOff x="5150738" y="3679988"/>
          <a:chExt cx="390525" cy="200025"/>
        </a:xfrm>
      </xdr:grpSpPr>
      <xdr:grpSp>
        <xdr:nvGrpSpPr>
          <xdr:cNvPr id="12239" name="Shape 9779">
            <a:extLst>
              <a:ext uri="{FF2B5EF4-FFF2-40B4-BE49-F238E27FC236}">
                <a16:creationId xmlns:a16="http://schemas.microsoft.com/office/drawing/2014/main" id="{00000000-0008-0000-0B00-0000CF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40" name="Shape 6">
              <a:extLst>
                <a:ext uri="{FF2B5EF4-FFF2-40B4-BE49-F238E27FC236}">
                  <a16:creationId xmlns:a16="http://schemas.microsoft.com/office/drawing/2014/main" id="{00000000-0008-0000-0B00-0000D0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41" name="Shape 9780">
              <a:extLst>
                <a:ext uri="{FF2B5EF4-FFF2-40B4-BE49-F238E27FC236}">
                  <a16:creationId xmlns:a16="http://schemas.microsoft.com/office/drawing/2014/main" id="{00000000-0008-0000-0B00-0000D1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42" name="Shape 9781">
                <a:extLst>
                  <a:ext uri="{FF2B5EF4-FFF2-40B4-BE49-F238E27FC236}">
                    <a16:creationId xmlns:a16="http://schemas.microsoft.com/office/drawing/2014/main" id="{00000000-0008-0000-0B00-0000D2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43" name="Shape 9782">
                <a:extLst>
                  <a:ext uri="{FF2B5EF4-FFF2-40B4-BE49-F238E27FC236}">
                    <a16:creationId xmlns:a16="http://schemas.microsoft.com/office/drawing/2014/main" id="{00000000-0008-0000-0B00-0000D3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13</xdr:col>
      <xdr:colOff>0</xdr:colOff>
      <xdr:row>104</xdr:row>
      <xdr:rowOff>0</xdr:rowOff>
    </xdr:from>
    <xdr:ext cx="390525" cy="200025"/>
    <xdr:grpSp>
      <xdr:nvGrpSpPr>
        <xdr:cNvPr id="12244" name="Shape 2">
          <a:extLst>
            <a:ext uri="{FF2B5EF4-FFF2-40B4-BE49-F238E27FC236}">
              <a16:creationId xmlns:a16="http://schemas.microsoft.com/office/drawing/2014/main" id="{00000000-0008-0000-0B00-0000D42F0000}"/>
            </a:ext>
          </a:extLst>
        </xdr:cNvPr>
        <xdr:cNvGrpSpPr/>
      </xdr:nvGrpSpPr>
      <xdr:grpSpPr>
        <a:xfrm>
          <a:off x="5686425" y="22869525"/>
          <a:ext cx="390525" cy="200025"/>
          <a:chOff x="5150738" y="3679988"/>
          <a:chExt cx="390525" cy="200025"/>
        </a:xfrm>
      </xdr:grpSpPr>
      <xdr:grpSp>
        <xdr:nvGrpSpPr>
          <xdr:cNvPr id="12245" name="Shape 9783">
            <a:extLst>
              <a:ext uri="{FF2B5EF4-FFF2-40B4-BE49-F238E27FC236}">
                <a16:creationId xmlns:a16="http://schemas.microsoft.com/office/drawing/2014/main" id="{00000000-0008-0000-0B00-0000D5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46" name="Shape 6">
              <a:extLst>
                <a:ext uri="{FF2B5EF4-FFF2-40B4-BE49-F238E27FC236}">
                  <a16:creationId xmlns:a16="http://schemas.microsoft.com/office/drawing/2014/main" id="{00000000-0008-0000-0B00-0000D6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47" name="Shape 9784">
              <a:extLst>
                <a:ext uri="{FF2B5EF4-FFF2-40B4-BE49-F238E27FC236}">
                  <a16:creationId xmlns:a16="http://schemas.microsoft.com/office/drawing/2014/main" id="{00000000-0008-0000-0B00-0000D7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48" name="Shape 9785">
                <a:extLst>
                  <a:ext uri="{FF2B5EF4-FFF2-40B4-BE49-F238E27FC236}">
                    <a16:creationId xmlns:a16="http://schemas.microsoft.com/office/drawing/2014/main" id="{00000000-0008-0000-0B00-0000D8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49" name="Shape 9786">
                <a:extLst>
                  <a:ext uri="{FF2B5EF4-FFF2-40B4-BE49-F238E27FC236}">
                    <a16:creationId xmlns:a16="http://schemas.microsoft.com/office/drawing/2014/main" id="{00000000-0008-0000-0B00-0000D9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104</xdr:row>
      <xdr:rowOff>0</xdr:rowOff>
    </xdr:from>
    <xdr:ext cx="390525" cy="200025"/>
    <xdr:grpSp>
      <xdr:nvGrpSpPr>
        <xdr:cNvPr id="12250" name="Shape 2">
          <a:extLst>
            <a:ext uri="{FF2B5EF4-FFF2-40B4-BE49-F238E27FC236}">
              <a16:creationId xmlns:a16="http://schemas.microsoft.com/office/drawing/2014/main" id="{00000000-0008-0000-0B00-0000DA2F0000}"/>
            </a:ext>
          </a:extLst>
        </xdr:cNvPr>
        <xdr:cNvGrpSpPr/>
      </xdr:nvGrpSpPr>
      <xdr:grpSpPr>
        <a:xfrm>
          <a:off x="4752975" y="22869525"/>
          <a:ext cx="390525" cy="200025"/>
          <a:chOff x="5150738" y="3679988"/>
          <a:chExt cx="390525" cy="200025"/>
        </a:xfrm>
      </xdr:grpSpPr>
      <xdr:grpSp>
        <xdr:nvGrpSpPr>
          <xdr:cNvPr id="12251" name="Shape 9787">
            <a:extLst>
              <a:ext uri="{FF2B5EF4-FFF2-40B4-BE49-F238E27FC236}">
                <a16:creationId xmlns:a16="http://schemas.microsoft.com/office/drawing/2014/main" id="{00000000-0008-0000-0B00-0000DB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52" name="Shape 6">
              <a:extLst>
                <a:ext uri="{FF2B5EF4-FFF2-40B4-BE49-F238E27FC236}">
                  <a16:creationId xmlns:a16="http://schemas.microsoft.com/office/drawing/2014/main" id="{00000000-0008-0000-0B00-0000DC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53" name="Shape 9788">
              <a:extLst>
                <a:ext uri="{FF2B5EF4-FFF2-40B4-BE49-F238E27FC236}">
                  <a16:creationId xmlns:a16="http://schemas.microsoft.com/office/drawing/2014/main" id="{00000000-0008-0000-0B00-0000DD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54" name="Shape 9789">
                <a:extLst>
                  <a:ext uri="{FF2B5EF4-FFF2-40B4-BE49-F238E27FC236}">
                    <a16:creationId xmlns:a16="http://schemas.microsoft.com/office/drawing/2014/main" id="{00000000-0008-0000-0B00-0000DE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55" name="Shape 9790">
                <a:extLst>
                  <a:ext uri="{FF2B5EF4-FFF2-40B4-BE49-F238E27FC236}">
                    <a16:creationId xmlns:a16="http://schemas.microsoft.com/office/drawing/2014/main" id="{00000000-0008-0000-0B00-0000DF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104</xdr:row>
      <xdr:rowOff>0</xdr:rowOff>
    </xdr:from>
    <xdr:ext cx="390525" cy="200025"/>
    <xdr:grpSp>
      <xdr:nvGrpSpPr>
        <xdr:cNvPr id="12256" name="Shape 2">
          <a:extLst>
            <a:ext uri="{FF2B5EF4-FFF2-40B4-BE49-F238E27FC236}">
              <a16:creationId xmlns:a16="http://schemas.microsoft.com/office/drawing/2014/main" id="{00000000-0008-0000-0B00-0000E02F0000}"/>
            </a:ext>
          </a:extLst>
        </xdr:cNvPr>
        <xdr:cNvGrpSpPr/>
      </xdr:nvGrpSpPr>
      <xdr:grpSpPr>
        <a:xfrm>
          <a:off x="3819525" y="22869525"/>
          <a:ext cx="390525" cy="200025"/>
          <a:chOff x="5150738" y="3679988"/>
          <a:chExt cx="390525" cy="200025"/>
        </a:xfrm>
      </xdr:grpSpPr>
      <xdr:grpSp>
        <xdr:nvGrpSpPr>
          <xdr:cNvPr id="12257" name="Shape 9791">
            <a:extLst>
              <a:ext uri="{FF2B5EF4-FFF2-40B4-BE49-F238E27FC236}">
                <a16:creationId xmlns:a16="http://schemas.microsoft.com/office/drawing/2014/main" id="{00000000-0008-0000-0B00-0000E1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58" name="Shape 6">
              <a:extLst>
                <a:ext uri="{FF2B5EF4-FFF2-40B4-BE49-F238E27FC236}">
                  <a16:creationId xmlns:a16="http://schemas.microsoft.com/office/drawing/2014/main" id="{00000000-0008-0000-0B00-0000E2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59" name="Shape 9792">
              <a:extLst>
                <a:ext uri="{FF2B5EF4-FFF2-40B4-BE49-F238E27FC236}">
                  <a16:creationId xmlns:a16="http://schemas.microsoft.com/office/drawing/2014/main" id="{00000000-0008-0000-0B00-0000E3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60" name="Shape 9793">
                <a:extLst>
                  <a:ext uri="{FF2B5EF4-FFF2-40B4-BE49-F238E27FC236}">
                    <a16:creationId xmlns:a16="http://schemas.microsoft.com/office/drawing/2014/main" id="{00000000-0008-0000-0B00-0000E4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61" name="Shape 9794">
                <a:extLst>
                  <a:ext uri="{FF2B5EF4-FFF2-40B4-BE49-F238E27FC236}">
                    <a16:creationId xmlns:a16="http://schemas.microsoft.com/office/drawing/2014/main" id="{00000000-0008-0000-0B00-0000E5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0</xdr:colOff>
      <xdr:row>104</xdr:row>
      <xdr:rowOff>0</xdr:rowOff>
    </xdr:from>
    <xdr:ext cx="390525" cy="200025"/>
    <xdr:grpSp>
      <xdr:nvGrpSpPr>
        <xdr:cNvPr id="12262" name="Shape 2">
          <a:extLst>
            <a:ext uri="{FF2B5EF4-FFF2-40B4-BE49-F238E27FC236}">
              <a16:creationId xmlns:a16="http://schemas.microsoft.com/office/drawing/2014/main" id="{00000000-0008-0000-0B00-0000E62F0000}"/>
            </a:ext>
          </a:extLst>
        </xdr:cNvPr>
        <xdr:cNvGrpSpPr/>
      </xdr:nvGrpSpPr>
      <xdr:grpSpPr>
        <a:xfrm>
          <a:off x="2886075" y="22869525"/>
          <a:ext cx="390525" cy="200025"/>
          <a:chOff x="5150738" y="3679988"/>
          <a:chExt cx="390525" cy="200025"/>
        </a:xfrm>
      </xdr:grpSpPr>
      <xdr:grpSp>
        <xdr:nvGrpSpPr>
          <xdr:cNvPr id="12263" name="Shape 9795">
            <a:extLst>
              <a:ext uri="{FF2B5EF4-FFF2-40B4-BE49-F238E27FC236}">
                <a16:creationId xmlns:a16="http://schemas.microsoft.com/office/drawing/2014/main" id="{00000000-0008-0000-0B00-0000E7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64" name="Shape 6">
              <a:extLst>
                <a:ext uri="{FF2B5EF4-FFF2-40B4-BE49-F238E27FC236}">
                  <a16:creationId xmlns:a16="http://schemas.microsoft.com/office/drawing/2014/main" id="{00000000-0008-0000-0B00-0000E8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65" name="Shape 9796">
              <a:extLst>
                <a:ext uri="{FF2B5EF4-FFF2-40B4-BE49-F238E27FC236}">
                  <a16:creationId xmlns:a16="http://schemas.microsoft.com/office/drawing/2014/main" id="{00000000-0008-0000-0B00-0000E9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66" name="Shape 9797">
                <a:extLst>
                  <a:ext uri="{FF2B5EF4-FFF2-40B4-BE49-F238E27FC236}">
                    <a16:creationId xmlns:a16="http://schemas.microsoft.com/office/drawing/2014/main" id="{00000000-0008-0000-0B00-0000EA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67" name="Shape 9798">
                <a:extLst>
                  <a:ext uri="{FF2B5EF4-FFF2-40B4-BE49-F238E27FC236}">
                    <a16:creationId xmlns:a16="http://schemas.microsoft.com/office/drawing/2014/main" id="{00000000-0008-0000-0B00-0000EB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104</xdr:row>
      <xdr:rowOff>0</xdr:rowOff>
    </xdr:from>
    <xdr:ext cx="390525" cy="200025"/>
    <xdr:grpSp>
      <xdr:nvGrpSpPr>
        <xdr:cNvPr id="12268" name="Shape 2">
          <a:extLst>
            <a:ext uri="{FF2B5EF4-FFF2-40B4-BE49-F238E27FC236}">
              <a16:creationId xmlns:a16="http://schemas.microsoft.com/office/drawing/2014/main" id="{00000000-0008-0000-0B00-0000EC2F0000}"/>
            </a:ext>
          </a:extLst>
        </xdr:cNvPr>
        <xdr:cNvGrpSpPr/>
      </xdr:nvGrpSpPr>
      <xdr:grpSpPr>
        <a:xfrm>
          <a:off x="1952625" y="22869525"/>
          <a:ext cx="390525" cy="200025"/>
          <a:chOff x="5150738" y="3679988"/>
          <a:chExt cx="390525" cy="200025"/>
        </a:xfrm>
      </xdr:grpSpPr>
      <xdr:grpSp>
        <xdr:nvGrpSpPr>
          <xdr:cNvPr id="12269" name="Shape 9799">
            <a:extLst>
              <a:ext uri="{FF2B5EF4-FFF2-40B4-BE49-F238E27FC236}">
                <a16:creationId xmlns:a16="http://schemas.microsoft.com/office/drawing/2014/main" id="{00000000-0008-0000-0B00-0000ED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70" name="Shape 6">
              <a:extLst>
                <a:ext uri="{FF2B5EF4-FFF2-40B4-BE49-F238E27FC236}">
                  <a16:creationId xmlns:a16="http://schemas.microsoft.com/office/drawing/2014/main" id="{00000000-0008-0000-0B00-0000EE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71" name="Shape 9800">
              <a:extLst>
                <a:ext uri="{FF2B5EF4-FFF2-40B4-BE49-F238E27FC236}">
                  <a16:creationId xmlns:a16="http://schemas.microsoft.com/office/drawing/2014/main" id="{00000000-0008-0000-0B00-0000EF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72" name="Shape 9801">
                <a:extLst>
                  <a:ext uri="{FF2B5EF4-FFF2-40B4-BE49-F238E27FC236}">
                    <a16:creationId xmlns:a16="http://schemas.microsoft.com/office/drawing/2014/main" id="{00000000-0008-0000-0B00-0000F0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73" name="Shape 9802">
                <a:extLst>
                  <a:ext uri="{FF2B5EF4-FFF2-40B4-BE49-F238E27FC236}">
                    <a16:creationId xmlns:a16="http://schemas.microsoft.com/office/drawing/2014/main" id="{00000000-0008-0000-0B00-0000F1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104</xdr:row>
      <xdr:rowOff>0</xdr:rowOff>
    </xdr:from>
    <xdr:ext cx="390525" cy="200025"/>
    <xdr:grpSp>
      <xdr:nvGrpSpPr>
        <xdr:cNvPr id="12274" name="Shape 2">
          <a:extLst>
            <a:ext uri="{FF2B5EF4-FFF2-40B4-BE49-F238E27FC236}">
              <a16:creationId xmlns:a16="http://schemas.microsoft.com/office/drawing/2014/main" id="{00000000-0008-0000-0B00-0000F22F0000}"/>
            </a:ext>
          </a:extLst>
        </xdr:cNvPr>
        <xdr:cNvGrpSpPr/>
      </xdr:nvGrpSpPr>
      <xdr:grpSpPr>
        <a:xfrm>
          <a:off x="1019175" y="22869525"/>
          <a:ext cx="390525" cy="200025"/>
          <a:chOff x="5150738" y="3679988"/>
          <a:chExt cx="390525" cy="200025"/>
        </a:xfrm>
      </xdr:grpSpPr>
      <xdr:grpSp>
        <xdr:nvGrpSpPr>
          <xdr:cNvPr id="12275" name="Shape 9803">
            <a:extLst>
              <a:ext uri="{FF2B5EF4-FFF2-40B4-BE49-F238E27FC236}">
                <a16:creationId xmlns:a16="http://schemas.microsoft.com/office/drawing/2014/main" id="{00000000-0008-0000-0B00-0000F3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76" name="Shape 6">
              <a:extLst>
                <a:ext uri="{FF2B5EF4-FFF2-40B4-BE49-F238E27FC236}">
                  <a16:creationId xmlns:a16="http://schemas.microsoft.com/office/drawing/2014/main" id="{00000000-0008-0000-0B00-0000F4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77" name="Shape 9804">
              <a:extLst>
                <a:ext uri="{FF2B5EF4-FFF2-40B4-BE49-F238E27FC236}">
                  <a16:creationId xmlns:a16="http://schemas.microsoft.com/office/drawing/2014/main" id="{00000000-0008-0000-0B00-0000F5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78" name="Shape 9805">
                <a:extLst>
                  <a:ext uri="{FF2B5EF4-FFF2-40B4-BE49-F238E27FC236}">
                    <a16:creationId xmlns:a16="http://schemas.microsoft.com/office/drawing/2014/main" id="{00000000-0008-0000-0B00-0000F6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79" name="Shape 9806">
                <a:extLst>
                  <a:ext uri="{FF2B5EF4-FFF2-40B4-BE49-F238E27FC236}">
                    <a16:creationId xmlns:a16="http://schemas.microsoft.com/office/drawing/2014/main" id="{00000000-0008-0000-0B00-0000F7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112</xdr:row>
      <xdr:rowOff>0</xdr:rowOff>
    </xdr:from>
    <xdr:ext cx="390525" cy="200025"/>
    <xdr:grpSp>
      <xdr:nvGrpSpPr>
        <xdr:cNvPr id="12280" name="Shape 2">
          <a:extLst>
            <a:ext uri="{FF2B5EF4-FFF2-40B4-BE49-F238E27FC236}">
              <a16:creationId xmlns:a16="http://schemas.microsoft.com/office/drawing/2014/main" id="{00000000-0008-0000-0B00-0000F82F0000}"/>
            </a:ext>
          </a:extLst>
        </xdr:cNvPr>
        <xdr:cNvGrpSpPr/>
      </xdr:nvGrpSpPr>
      <xdr:grpSpPr>
        <a:xfrm>
          <a:off x="1019175" y="24622125"/>
          <a:ext cx="390525" cy="200025"/>
          <a:chOff x="5150738" y="3679988"/>
          <a:chExt cx="390525" cy="200025"/>
        </a:xfrm>
      </xdr:grpSpPr>
      <xdr:grpSp>
        <xdr:nvGrpSpPr>
          <xdr:cNvPr id="12281" name="Shape 9807">
            <a:extLst>
              <a:ext uri="{FF2B5EF4-FFF2-40B4-BE49-F238E27FC236}">
                <a16:creationId xmlns:a16="http://schemas.microsoft.com/office/drawing/2014/main" id="{00000000-0008-0000-0B00-0000F9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82" name="Shape 6">
              <a:extLst>
                <a:ext uri="{FF2B5EF4-FFF2-40B4-BE49-F238E27FC236}">
                  <a16:creationId xmlns:a16="http://schemas.microsoft.com/office/drawing/2014/main" id="{00000000-0008-0000-0B00-0000FA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83" name="Shape 9808">
              <a:extLst>
                <a:ext uri="{FF2B5EF4-FFF2-40B4-BE49-F238E27FC236}">
                  <a16:creationId xmlns:a16="http://schemas.microsoft.com/office/drawing/2014/main" id="{00000000-0008-0000-0B00-0000FB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84" name="Shape 9809">
                <a:extLst>
                  <a:ext uri="{FF2B5EF4-FFF2-40B4-BE49-F238E27FC236}">
                    <a16:creationId xmlns:a16="http://schemas.microsoft.com/office/drawing/2014/main" id="{00000000-0008-0000-0B00-0000FC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85" name="Shape 9810">
                <a:extLst>
                  <a:ext uri="{FF2B5EF4-FFF2-40B4-BE49-F238E27FC236}">
                    <a16:creationId xmlns:a16="http://schemas.microsoft.com/office/drawing/2014/main" id="{00000000-0008-0000-0B00-0000FD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112</xdr:row>
      <xdr:rowOff>0</xdr:rowOff>
    </xdr:from>
    <xdr:ext cx="390525" cy="200025"/>
    <xdr:grpSp>
      <xdr:nvGrpSpPr>
        <xdr:cNvPr id="12286" name="Shape 2">
          <a:extLst>
            <a:ext uri="{FF2B5EF4-FFF2-40B4-BE49-F238E27FC236}">
              <a16:creationId xmlns:a16="http://schemas.microsoft.com/office/drawing/2014/main" id="{00000000-0008-0000-0B00-0000FE2F0000}"/>
            </a:ext>
          </a:extLst>
        </xdr:cNvPr>
        <xdr:cNvGrpSpPr/>
      </xdr:nvGrpSpPr>
      <xdr:grpSpPr>
        <a:xfrm>
          <a:off x="1952625" y="24622125"/>
          <a:ext cx="390525" cy="200025"/>
          <a:chOff x="5150738" y="3679988"/>
          <a:chExt cx="390525" cy="200025"/>
        </a:xfrm>
      </xdr:grpSpPr>
      <xdr:grpSp>
        <xdr:nvGrpSpPr>
          <xdr:cNvPr id="12287" name="Shape 9811">
            <a:extLst>
              <a:ext uri="{FF2B5EF4-FFF2-40B4-BE49-F238E27FC236}">
                <a16:creationId xmlns:a16="http://schemas.microsoft.com/office/drawing/2014/main" id="{00000000-0008-0000-0B00-0000FF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88" name="Shape 6">
              <a:extLst>
                <a:ext uri="{FF2B5EF4-FFF2-40B4-BE49-F238E27FC236}">
                  <a16:creationId xmlns:a16="http://schemas.microsoft.com/office/drawing/2014/main" id="{00000000-0008-0000-0B00-000000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89" name="Shape 9812">
              <a:extLst>
                <a:ext uri="{FF2B5EF4-FFF2-40B4-BE49-F238E27FC236}">
                  <a16:creationId xmlns:a16="http://schemas.microsoft.com/office/drawing/2014/main" id="{00000000-0008-0000-0B00-000001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90" name="Shape 9813">
                <a:extLst>
                  <a:ext uri="{FF2B5EF4-FFF2-40B4-BE49-F238E27FC236}">
                    <a16:creationId xmlns:a16="http://schemas.microsoft.com/office/drawing/2014/main" id="{00000000-0008-0000-0B00-000002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91" name="Shape 9814">
                <a:extLst>
                  <a:ext uri="{FF2B5EF4-FFF2-40B4-BE49-F238E27FC236}">
                    <a16:creationId xmlns:a16="http://schemas.microsoft.com/office/drawing/2014/main" id="{00000000-0008-0000-0B00-000003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0</xdr:colOff>
      <xdr:row>120</xdr:row>
      <xdr:rowOff>0</xdr:rowOff>
    </xdr:from>
    <xdr:ext cx="390525" cy="200025"/>
    <xdr:grpSp>
      <xdr:nvGrpSpPr>
        <xdr:cNvPr id="12292" name="Shape 2">
          <a:extLst>
            <a:ext uri="{FF2B5EF4-FFF2-40B4-BE49-F238E27FC236}">
              <a16:creationId xmlns:a16="http://schemas.microsoft.com/office/drawing/2014/main" id="{00000000-0008-0000-0B00-000004300000}"/>
            </a:ext>
          </a:extLst>
        </xdr:cNvPr>
        <xdr:cNvGrpSpPr/>
      </xdr:nvGrpSpPr>
      <xdr:grpSpPr>
        <a:xfrm>
          <a:off x="2886075" y="26374725"/>
          <a:ext cx="390525" cy="200025"/>
          <a:chOff x="5150738" y="3679988"/>
          <a:chExt cx="390525" cy="200025"/>
        </a:xfrm>
      </xdr:grpSpPr>
      <xdr:grpSp>
        <xdr:nvGrpSpPr>
          <xdr:cNvPr id="12293" name="Shape 9815">
            <a:extLst>
              <a:ext uri="{FF2B5EF4-FFF2-40B4-BE49-F238E27FC236}">
                <a16:creationId xmlns:a16="http://schemas.microsoft.com/office/drawing/2014/main" id="{00000000-0008-0000-0B00-000005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94" name="Shape 6">
              <a:extLst>
                <a:ext uri="{FF2B5EF4-FFF2-40B4-BE49-F238E27FC236}">
                  <a16:creationId xmlns:a16="http://schemas.microsoft.com/office/drawing/2014/main" id="{00000000-0008-0000-0B00-000006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95" name="Shape 9816">
              <a:extLst>
                <a:ext uri="{FF2B5EF4-FFF2-40B4-BE49-F238E27FC236}">
                  <a16:creationId xmlns:a16="http://schemas.microsoft.com/office/drawing/2014/main" id="{00000000-0008-0000-0B00-000007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96" name="Shape 9817">
                <a:extLst>
                  <a:ext uri="{FF2B5EF4-FFF2-40B4-BE49-F238E27FC236}">
                    <a16:creationId xmlns:a16="http://schemas.microsoft.com/office/drawing/2014/main" id="{00000000-0008-0000-0B00-000008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97" name="Shape 9818">
                <a:extLst>
                  <a:ext uri="{FF2B5EF4-FFF2-40B4-BE49-F238E27FC236}">
                    <a16:creationId xmlns:a16="http://schemas.microsoft.com/office/drawing/2014/main" id="{00000000-0008-0000-0B00-000009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120</xdr:row>
      <xdr:rowOff>0</xdr:rowOff>
    </xdr:from>
    <xdr:ext cx="390525" cy="200025"/>
    <xdr:grpSp>
      <xdr:nvGrpSpPr>
        <xdr:cNvPr id="12298" name="Shape 2">
          <a:extLst>
            <a:ext uri="{FF2B5EF4-FFF2-40B4-BE49-F238E27FC236}">
              <a16:creationId xmlns:a16="http://schemas.microsoft.com/office/drawing/2014/main" id="{00000000-0008-0000-0B00-00000A300000}"/>
            </a:ext>
          </a:extLst>
        </xdr:cNvPr>
        <xdr:cNvGrpSpPr/>
      </xdr:nvGrpSpPr>
      <xdr:grpSpPr>
        <a:xfrm>
          <a:off x="9420225" y="26374725"/>
          <a:ext cx="390525" cy="200025"/>
          <a:chOff x="5150738" y="3679988"/>
          <a:chExt cx="390525" cy="200025"/>
        </a:xfrm>
      </xdr:grpSpPr>
      <xdr:grpSp>
        <xdr:nvGrpSpPr>
          <xdr:cNvPr id="12299" name="Shape 9819">
            <a:extLst>
              <a:ext uri="{FF2B5EF4-FFF2-40B4-BE49-F238E27FC236}">
                <a16:creationId xmlns:a16="http://schemas.microsoft.com/office/drawing/2014/main" id="{00000000-0008-0000-0B00-00000B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00" name="Shape 6">
              <a:extLst>
                <a:ext uri="{FF2B5EF4-FFF2-40B4-BE49-F238E27FC236}">
                  <a16:creationId xmlns:a16="http://schemas.microsoft.com/office/drawing/2014/main" id="{00000000-0008-0000-0B00-00000C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01" name="Shape 9820">
              <a:extLst>
                <a:ext uri="{FF2B5EF4-FFF2-40B4-BE49-F238E27FC236}">
                  <a16:creationId xmlns:a16="http://schemas.microsoft.com/office/drawing/2014/main" id="{00000000-0008-0000-0B00-00000D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02" name="Shape 9821">
                <a:extLst>
                  <a:ext uri="{FF2B5EF4-FFF2-40B4-BE49-F238E27FC236}">
                    <a16:creationId xmlns:a16="http://schemas.microsoft.com/office/drawing/2014/main" id="{00000000-0008-0000-0B00-00000E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03" name="Shape 9822">
                <a:extLst>
                  <a:ext uri="{FF2B5EF4-FFF2-40B4-BE49-F238E27FC236}">
                    <a16:creationId xmlns:a16="http://schemas.microsoft.com/office/drawing/2014/main" id="{00000000-0008-0000-0B00-00000F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120</xdr:row>
      <xdr:rowOff>0</xdr:rowOff>
    </xdr:from>
    <xdr:ext cx="390525" cy="200025"/>
    <xdr:grpSp>
      <xdr:nvGrpSpPr>
        <xdr:cNvPr id="12304" name="Shape 2">
          <a:extLst>
            <a:ext uri="{FF2B5EF4-FFF2-40B4-BE49-F238E27FC236}">
              <a16:creationId xmlns:a16="http://schemas.microsoft.com/office/drawing/2014/main" id="{00000000-0008-0000-0B00-000010300000}"/>
            </a:ext>
          </a:extLst>
        </xdr:cNvPr>
        <xdr:cNvGrpSpPr/>
      </xdr:nvGrpSpPr>
      <xdr:grpSpPr>
        <a:xfrm>
          <a:off x="10353675" y="26374725"/>
          <a:ext cx="390525" cy="200025"/>
          <a:chOff x="5150738" y="3679988"/>
          <a:chExt cx="390525" cy="200025"/>
        </a:xfrm>
      </xdr:grpSpPr>
      <xdr:grpSp>
        <xdr:nvGrpSpPr>
          <xdr:cNvPr id="12305" name="Shape 9823">
            <a:extLst>
              <a:ext uri="{FF2B5EF4-FFF2-40B4-BE49-F238E27FC236}">
                <a16:creationId xmlns:a16="http://schemas.microsoft.com/office/drawing/2014/main" id="{00000000-0008-0000-0B00-000011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06" name="Shape 6">
              <a:extLst>
                <a:ext uri="{FF2B5EF4-FFF2-40B4-BE49-F238E27FC236}">
                  <a16:creationId xmlns:a16="http://schemas.microsoft.com/office/drawing/2014/main" id="{00000000-0008-0000-0B00-000012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07" name="Shape 9824">
              <a:extLst>
                <a:ext uri="{FF2B5EF4-FFF2-40B4-BE49-F238E27FC236}">
                  <a16:creationId xmlns:a16="http://schemas.microsoft.com/office/drawing/2014/main" id="{00000000-0008-0000-0B00-000013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08" name="Shape 9825">
                <a:extLst>
                  <a:ext uri="{FF2B5EF4-FFF2-40B4-BE49-F238E27FC236}">
                    <a16:creationId xmlns:a16="http://schemas.microsoft.com/office/drawing/2014/main" id="{00000000-0008-0000-0B00-000014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09" name="Shape 9826">
                <a:extLst>
                  <a:ext uri="{FF2B5EF4-FFF2-40B4-BE49-F238E27FC236}">
                    <a16:creationId xmlns:a16="http://schemas.microsoft.com/office/drawing/2014/main" id="{00000000-0008-0000-0B00-000015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120</xdr:row>
      <xdr:rowOff>0</xdr:rowOff>
    </xdr:from>
    <xdr:ext cx="390525" cy="200025"/>
    <xdr:grpSp>
      <xdr:nvGrpSpPr>
        <xdr:cNvPr id="12310" name="Shape 2">
          <a:extLst>
            <a:ext uri="{FF2B5EF4-FFF2-40B4-BE49-F238E27FC236}">
              <a16:creationId xmlns:a16="http://schemas.microsoft.com/office/drawing/2014/main" id="{00000000-0008-0000-0B00-000016300000}"/>
            </a:ext>
          </a:extLst>
        </xdr:cNvPr>
        <xdr:cNvGrpSpPr/>
      </xdr:nvGrpSpPr>
      <xdr:grpSpPr>
        <a:xfrm>
          <a:off x="11287125" y="26374725"/>
          <a:ext cx="390525" cy="200025"/>
          <a:chOff x="5150738" y="3679988"/>
          <a:chExt cx="390525" cy="200025"/>
        </a:xfrm>
      </xdr:grpSpPr>
      <xdr:grpSp>
        <xdr:nvGrpSpPr>
          <xdr:cNvPr id="12311" name="Shape 9827">
            <a:extLst>
              <a:ext uri="{FF2B5EF4-FFF2-40B4-BE49-F238E27FC236}">
                <a16:creationId xmlns:a16="http://schemas.microsoft.com/office/drawing/2014/main" id="{00000000-0008-0000-0B00-000017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12" name="Shape 6">
              <a:extLst>
                <a:ext uri="{FF2B5EF4-FFF2-40B4-BE49-F238E27FC236}">
                  <a16:creationId xmlns:a16="http://schemas.microsoft.com/office/drawing/2014/main" id="{00000000-0008-0000-0B00-000018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13" name="Shape 9828">
              <a:extLst>
                <a:ext uri="{FF2B5EF4-FFF2-40B4-BE49-F238E27FC236}">
                  <a16:creationId xmlns:a16="http://schemas.microsoft.com/office/drawing/2014/main" id="{00000000-0008-0000-0B00-000019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14" name="Shape 9829">
                <a:extLst>
                  <a:ext uri="{FF2B5EF4-FFF2-40B4-BE49-F238E27FC236}">
                    <a16:creationId xmlns:a16="http://schemas.microsoft.com/office/drawing/2014/main" id="{00000000-0008-0000-0B00-00001A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15" name="Shape 9830">
                <a:extLst>
                  <a:ext uri="{FF2B5EF4-FFF2-40B4-BE49-F238E27FC236}">
                    <a16:creationId xmlns:a16="http://schemas.microsoft.com/office/drawing/2014/main" id="{00000000-0008-0000-0B00-00001B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45</xdr:col>
      <xdr:colOff>0</xdr:colOff>
      <xdr:row>120</xdr:row>
      <xdr:rowOff>0</xdr:rowOff>
    </xdr:from>
    <xdr:ext cx="390525" cy="200025"/>
    <xdr:grpSp>
      <xdr:nvGrpSpPr>
        <xdr:cNvPr id="12316" name="Shape 2">
          <a:extLst>
            <a:ext uri="{FF2B5EF4-FFF2-40B4-BE49-F238E27FC236}">
              <a16:creationId xmlns:a16="http://schemas.microsoft.com/office/drawing/2014/main" id="{00000000-0008-0000-0B00-00001C300000}"/>
            </a:ext>
          </a:extLst>
        </xdr:cNvPr>
        <xdr:cNvGrpSpPr/>
      </xdr:nvGrpSpPr>
      <xdr:grpSpPr>
        <a:xfrm>
          <a:off x="20621625" y="26374725"/>
          <a:ext cx="390525" cy="200025"/>
          <a:chOff x="5150738" y="3679988"/>
          <a:chExt cx="390525" cy="200025"/>
        </a:xfrm>
      </xdr:grpSpPr>
      <xdr:grpSp>
        <xdr:nvGrpSpPr>
          <xdr:cNvPr id="12317" name="Shape 9831">
            <a:extLst>
              <a:ext uri="{FF2B5EF4-FFF2-40B4-BE49-F238E27FC236}">
                <a16:creationId xmlns:a16="http://schemas.microsoft.com/office/drawing/2014/main" id="{00000000-0008-0000-0B00-00001D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18" name="Shape 6">
              <a:extLst>
                <a:ext uri="{FF2B5EF4-FFF2-40B4-BE49-F238E27FC236}">
                  <a16:creationId xmlns:a16="http://schemas.microsoft.com/office/drawing/2014/main" id="{00000000-0008-0000-0B00-00001E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19" name="Shape 9832">
              <a:extLst>
                <a:ext uri="{FF2B5EF4-FFF2-40B4-BE49-F238E27FC236}">
                  <a16:creationId xmlns:a16="http://schemas.microsoft.com/office/drawing/2014/main" id="{00000000-0008-0000-0B00-00001F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20" name="Shape 9833">
                <a:extLst>
                  <a:ext uri="{FF2B5EF4-FFF2-40B4-BE49-F238E27FC236}">
                    <a16:creationId xmlns:a16="http://schemas.microsoft.com/office/drawing/2014/main" id="{00000000-0008-0000-0B00-000020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21" name="Shape 9834">
                <a:extLst>
                  <a:ext uri="{FF2B5EF4-FFF2-40B4-BE49-F238E27FC236}">
                    <a16:creationId xmlns:a16="http://schemas.microsoft.com/office/drawing/2014/main" id="{00000000-0008-0000-0B00-000021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37</xdr:col>
      <xdr:colOff>0</xdr:colOff>
      <xdr:row>128</xdr:row>
      <xdr:rowOff>0</xdr:rowOff>
    </xdr:from>
    <xdr:ext cx="390525" cy="200025"/>
    <xdr:grpSp>
      <xdr:nvGrpSpPr>
        <xdr:cNvPr id="12322" name="Shape 2">
          <a:extLst>
            <a:ext uri="{FF2B5EF4-FFF2-40B4-BE49-F238E27FC236}">
              <a16:creationId xmlns:a16="http://schemas.microsoft.com/office/drawing/2014/main" id="{00000000-0008-0000-0B00-000022300000}"/>
            </a:ext>
          </a:extLst>
        </xdr:cNvPr>
        <xdr:cNvGrpSpPr/>
      </xdr:nvGrpSpPr>
      <xdr:grpSpPr>
        <a:xfrm>
          <a:off x="16887825" y="28127325"/>
          <a:ext cx="390525" cy="200025"/>
          <a:chOff x="5150738" y="3679988"/>
          <a:chExt cx="390525" cy="200025"/>
        </a:xfrm>
      </xdr:grpSpPr>
      <xdr:grpSp>
        <xdr:nvGrpSpPr>
          <xdr:cNvPr id="12323" name="Shape 9835">
            <a:extLst>
              <a:ext uri="{FF2B5EF4-FFF2-40B4-BE49-F238E27FC236}">
                <a16:creationId xmlns:a16="http://schemas.microsoft.com/office/drawing/2014/main" id="{00000000-0008-0000-0B00-000023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24" name="Shape 6">
              <a:extLst>
                <a:ext uri="{FF2B5EF4-FFF2-40B4-BE49-F238E27FC236}">
                  <a16:creationId xmlns:a16="http://schemas.microsoft.com/office/drawing/2014/main" id="{00000000-0008-0000-0B00-000024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25" name="Shape 9836">
              <a:extLst>
                <a:ext uri="{FF2B5EF4-FFF2-40B4-BE49-F238E27FC236}">
                  <a16:creationId xmlns:a16="http://schemas.microsoft.com/office/drawing/2014/main" id="{00000000-0008-0000-0B00-000025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26" name="Shape 9837">
                <a:extLst>
                  <a:ext uri="{FF2B5EF4-FFF2-40B4-BE49-F238E27FC236}">
                    <a16:creationId xmlns:a16="http://schemas.microsoft.com/office/drawing/2014/main" id="{00000000-0008-0000-0B00-000026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27" name="Shape 9838">
                <a:extLst>
                  <a:ext uri="{FF2B5EF4-FFF2-40B4-BE49-F238E27FC236}">
                    <a16:creationId xmlns:a16="http://schemas.microsoft.com/office/drawing/2014/main" id="{00000000-0008-0000-0B00-000027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128</xdr:row>
      <xdr:rowOff>0</xdr:rowOff>
    </xdr:from>
    <xdr:ext cx="390525" cy="200025"/>
    <xdr:grpSp>
      <xdr:nvGrpSpPr>
        <xdr:cNvPr id="12328" name="Shape 2">
          <a:extLst>
            <a:ext uri="{FF2B5EF4-FFF2-40B4-BE49-F238E27FC236}">
              <a16:creationId xmlns:a16="http://schemas.microsoft.com/office/drawing/2014/main" id="{00000000-0008-0000-0B00-000028300000}"/>
            </a:ext>
          </a:extLst>
        </xdr:cNvPr>
        <xdr:cNvGrpSpPr/>
      </xdr:nvGrpSpPr>
      <xdr:grpSpPr>
        <a:xfrm>
          <a:off x="15954375" y="28127325"/>
          <a:ext cx="390525" cy="200025"/>
          <a:chOff x="5150738" y="3679988"/>
          <a:chExt cx="390525" cy="200025"/>
        </a:xfrm>
      </xdr:grpSpPr>
      <xdr:grpSp>
        <xdr:nvGrpSpPr>
          <xdr:cNvPr id="12329" name="Shape 9839">
            <a:extLst>
              <a:ext uri="{FF2B5EF4-FFF2-40B4-BE49-F238E27FC236}">
                <a16:creationId xmlns:a16="http://schemas.microsoft.com/office/drawing/2014/main" id="{00000000-0008-0000-0B00-000029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30" name="Shape 6">
              <a:extLst>
                <a:ext uri="{FF2B5EF4-FFF2-40B4-BE49-F238E27FC236}">
                  <a16:creationId xmlns:a16="http://schemas.microsoft.com/office/drawing/2014/main" id="{00000000-0008-0000-0B00-00002A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31" name="Shape 9840">
              <a:extLst>
                <a:ext uri="{FF2B5EF4-FFF2-40B4-BE49-F238E27FC236}">
                  <a16:creationId xmlns:a16="http://schemas.microsoft.com/office/drawing/2014/main" id="{00000000-0008-0000-0B00-00002B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32" name="Shape 9841">
                <a:extLst>
                  <a:ext uri="{FF2B5EF4-FFF2-40B4-BE49-F238E27FC236}">
                    <a16:creationId xmlns:a16="http://schemas.microsoft.com/office/drawing/2014/main" id="{00000000-0008-0000-0B00-00002C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33" name="Shape 9842">
                <a:extLst>
                  <a:ext uri="{FF2B5EF4-FFF2-40B4-BE49-F238E27FC236}">
                    <a16:creationId xmlns:a16="http://schemas.microsoft.com/office/drawing/2014/main" id="{00000000-0008-0000-0B00-00002D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137</xdr:row>
      <xdr:rowOff>0</xdr:rowOff>
    </xdr:from>
    <xdr:ext cx="390525" cy="200025"/>
    <xdr:grpSp>
      <xdr:nvGrpSpPr>
        <xdr:cNvPr id="12334" name="Shape 2">
          <a:extLst>
            <a:ext uri="{FF2B5EF4-FFF2-40B4-BE49-F238E27FC236}">
              <a16:creationId xmlns:a16="http://schemas.microsoft.com/office/drawing/2014/main" id="{00000000-0008-0000-0B00-00002E300000}"/>
            </a:ext>
          </a:extLst>
        </xdr:cNvPr>
        <xdr:cNvGrpSpPr/>
      </xdr:nvGrpSpPr>
      <xdr:grpSpPr>
        <a:xfrm>
          <a:off x="11287125" y="30108525"/>
          <a:ext cx="390525" cy="200025"/>
          <a:chOff x="5150738" y="3679988"/>
          <a:chExt cx="390525" cy="200025"/>
        </a:xfrm>
      </xdr:grpSpPr>
      <xdr:grpSp>
        <xdr:nvGrpSpPr>
          <xdr:cNvPr id="12335" name="Shape 9843">
            <a:extLst>
              <a:ext uri="{FF2B5EF4-FFF2-40B4-BE49-F238E27FC236}">
                <a16:creationId xmlns:a16="http://schemas.microsoft.com/office/drawing/2014/main" id="{00000000-0008-0000-0B00-00002F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36" name="Shape 6">
              <a:extLst>
                <a:ext uri="{FF2B5EF4-FFF2-40B4-BE49-F238E27FC236}">
                  <a16:creationId xmlns:a16="http://schemas.microsoft.com/office/drawing/2014/main" id="{00000000-0008-0000-0B00-000030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37" name="Shape 9844">
              <a:extLst>
                <a:ext uri="{FF2B5EF4-FFF2-40B4-BE49-F238E27FC236}">
                  <a16:creationId xmlns:a16="http://schemas.microsoft.com/office/drawing/2014/main" id="{00000000-0008-0000-0B00-000031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38" name="Shape 9845">
                <a:extLst>
                  <a:ext uri="{FF2B5EF4-FFF2-40B4-BE49-F238E27FC236}">
                    <a16:creationId xmlns:a16="http://schemas.microsoft.com/office/drawing/2014/main" id="{00000000-0008-0000-0B00-000032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39" name="Shape 9846">
                <a:extLst>
                  <a:ext uri="{FF2B5EF4-FFF2-40B4-BE49-F238E27FC236}">
                    <a16:creationId xmlns:a16="http://schemas.microsoft.com/office/drawing/2014/main" id="{00000000-0008-0000-0B00-000033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137</xdr:row>
      <xdr:rowOff>0</xdr:rowOff>
    </xdr:from>
    <xdr:ext cx="390525" cy="200025"/>
    <xdr:grpSp>
      <xdr:nvGrpSpPr>
        <xdr:cNvPr id="12340" name="Shape 2">
          <a:extLst>
            <a:ext uri="{FF2B5EF4-FFF2-40B4-BE49-F238E27FC236}">
              <a16:creationId xmlns:a16="http://schemas.microsoft.com/office/drawing/2014/main" id="{00000000-0008-0000-0B00-000034300000}"/>
            </a:ext>
          </a:extLst>
        </xdr:cNvPr>
        <xdr:cNvGrpSpPr/>
      </xdr:nvGrpSpPr>
      <xdr:grpSpPr>
        <a:xfrm>
          <a:off x="10353675" y="30108525"/>
          <a:ext cx="390525" cy="200025"/>
          <a:chOff x="5150738" y="3679988"/>
          <a:chExt cx="390525" cy="200025"/>
        </a:xfrm>
      </xdr:grpSpPr>
      <xdr:grpSp>
        <xdr:nvGrpSpPr>
          <xdr:cNvPr id="12341" name="Shape 9847">
            <a:extLst>
              <a:ext uri="{FF2B5EF4-FFF2-40B4-BE49-F238E27FC236}">
                <a16:creationId xmlns:a16="http://schemas.microsoft.com/office/drawing/2014/main" id="{00000000-0008-0000-0B00-000035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42" name="Shape 6">
              <a:extLst>
                <a:ext uri="{FF2B5EF4-FFF2-40B4-BE49-F238E27FC236}">
                  <a16:creationId xmlns:a16="http://schemas.microsoft.com/office/drawing/2014/main" id="{00000000-0008-0000-0B00-000036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43" name="Shape 9848">
              <a:extLst>
                <a:ext uri="{FF2B5EF4-FFF2-40B4-BE49-F238E27FC236}">
                  <a16:creationId xmlns:a16="http://schemas.microsoft.com/office/drawing/2014/main" id="{00000000-0008-0000-0B00-000037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44" name="Shape 9849">
                <a:extLst>
                  <a:ext uri="{FF2B5EF4-FFF2-40B4-BE49-F238E27FC236}">
                    <a16:creationId xmlns:a16="http://schemas.microsoft.com/office/drawing/2014/main" id="{00000000-0008-0000-0B00-000038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45" name="Shape 9850">
                <a:extLst>
                  <a:ext uri="{FF2B5EF4-FFF2-40B4-BE49-F238E27FC236}">
                    <a16:creationId xmlns:a16="http://schemas.microsoft.com/office/drawing/2014/main" id="{00000000-0008-0000-0B00-000039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137</xdr:row>
      <xdr:rowOff>0</xdr:rowOff>
    </xdr:from>
    <xdr:ext cx="390525" cy="200025"/>
    <xdr:grpSp>
      <xdr:nvGrpSpPr>
        <xdr:cNvPr id="12346" name="Shape 2">
          <a:extLst>
            <a:ext uri="{FF2B5EF4-FFF2-40B4-BE49-F238E27FC236}">
              <a16:creationId xmlns:a16="http://schemas.microsoft.com/office/drawing/2014/main" id="{00000000-0008-0000-0B00-00003A300000}"/>
            </a:ext>
          </a:extLst>
        </xdr:cNvPr>
        <xdr:cNvGrpSpPr/>
      </xdr:nvGrpSpPr>
      <xdr:grpSpPr>
        <a:xfrm>
          <a:off x="9420225" y="30108525"/>
          <a:ext cx="390525" cy="200025"/>
          <a:chOff x="5150738" y="3679988"/>
          <a:chExt cx="390525" cy="200025"/>
        </a:xfrm>
      </xdr:grpSpPr>
      <xdr:grpSp>
        <xdr:nvGrpSpPr>
          <xdr:cNvPr id="12347" name="Shape 9851">
            <a:extLst>
              <a:ext uri="{FF2B5EF4-FFF2-40B4-BE49-F238E27FC236}">
                <a16:creationId xmlns:a16="http://schemas.microsoft.com/office/drawing/2014/main" id="{00000000-0008-0000-0B00-00003B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48" name="Shape 6">
              <a:extLst>
                <a:ext uri="{FF2B5EF4-FFF2-40B4-BE49-F238E27FC236}">
                  <a16:creationId xmlns:a16="http://schemas.microsoft.com/office/drawing/2014/main" id="{00000000-0008-0000-0B00-00003C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49" name="Shape 9852">
              <a:extLst>
                <a:ext uri="{FF2B5EF4-FFF2-40B4-BE49-F238E27FC236}">
                  <a16:creationId xmlns:a16="http://schemas.microsoft.com/office/drawing/2014/main" id="{00000000-0008-0000-0B00-00003D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50" name="Shape 9853">
                <a:extLst>
                  <a:ext uri="{FF2B5EF4-FFF2-40B4-BE49-F238E27FC236}">
                    <a16:creationId xmlns:a16="http://schemas.microsoft.com/office/drawing/2014/main" id="{00000000-0008-0000-0B00-00003E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51" name="Shape 9854">
                <a:extLst>
                  <a:ext uri="{FF2B5EF4-FFF2-40B4-BE49-F238E27FC236}">
                    <a16:creationId xmlns:a16="http://schemas.microsoft.com/office/drawing/2014/main" id="{00000000-0008-0000-0B00-00003F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137</xdr:row>
      <xdr:rowOff>0</xdr:rowOff>
    </xdr:from>
    <xdr:ext cx="390525" cy="200025"/>
    <xdr:grpSp>
      <xdr:nvGrpSpPr>
        <xdr:cNvPr id="12352" name="Shape 2">
          <a:extLst>
            <a:ext uri="{FF2B5EF4-FFF2-40B4-BE49-F238E27FC236}">
              <a16:creationId xmlns:a16="http://schemas.microsoft.com/office/drawing/2014/main" id="{00000000-0008-0000-0B00-000040300000}"/>
            </a:ext>
          </a:extLst>
        </xdr:cNvPr>
        <xdr:cNvGrpSpPr/>
      </xdr:nvGrpSpPr>
      <xdr:grpSpPr>
        <a:xfrm>
          <a:off x="8486775" y="30108525"/>
          <a:ext cx="390525" cy="200025"/>
          <a:chOff x="5150738" y="3679988"/>
          <a:chExt cx="390525" cy="200025"/>
        </a:xfrm>
      </xdr:grpSpPr>
      <xdr:grpSp>
        <xdr:nvGrpSpPr>
          <xdr:cNvPr id="12353" name="Shape 9855">
            <a:extLst>
              <a:ext uri="{FF2B5EF4-FFF2-40B4-BE49-F238E27FC236}">
                <a16:creationId xmlns:a16="http://schemas.microsoft.com/office/drawing/2014/main" id="{00000000-0008-0000-0B00-000041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54" name="Shape 6">
              <a:extLst>
                <a:ext uri="{FF2B5EF4-FFF2-40B4-BE49-F238E27FC236}">
                  <a16:creationId xmlns:a16="http://schemas.microsoft.com/office/drawing/2014/main" id="{00000000-0008-0000-0B00-000042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55" name="Shape 9856">
              <a:extLst>
                <a:ext uri="{FF2B5EF4-FFF2-40B4-BE49-F238E27FC236}">
                  <a16:creationId xmlns:a16="http://schemas.microsoft.com/office/drawing/2014/main" id="{00000000-0008-0000-0B00-000043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56" name="Shape 9857">
                <a:extLst>
                  <a:ext uri="{FF2B5EF4-FFF2-40B4-BE49-F238E27FC236}">
                    <a16:creationId xmlns:a16="http://schemas.microsoft.com/office/drawing/2014/main" id="{00000000-0008-0000-0B00-000044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57" name="Shape 9858">
                <a:extLst>
                  <a:ext uri="{FF2B5EF4-FFF2-40B4-BE49-F238E27FC236}">
                    <a16:creationId xmlns:a16="http://schemas.microsoft.com/office/drawing/2014/main" id="{00000000-0008-0000-0B00-000045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0</xdr:colOff>
      <xdr:row>137</xdr:row>
      <xdr:rowOff>0</xdr:rowOff>
    </xdr:from>
    <xdr:ext cx="390525" cy="200025"/>
    <xdr:grpSp>
      <xdr:nvGrpSpPr>
        <xdr:cNvPr id="12358" name="Shape 2">
          <a:extLst>
            <a:ext uri="{FF2B5EF4-FFF2-40B4-BE49-F238E27FC236}">
              <a16:creationId xmlns:a16="http://schemas.microsoft.com/office/drawing/2014/main" id="{00000000-0008-0000-0B00-000046300000}"/>
            </a:ext>
          </a:extLst>
        </xdr:cNvPr>
        <xdr:cNvGrpSpPr/>
      </xdr:nvGrpSpPr>
      <xdr:grpSpPr>
        <a:xfrm>
          <a:off x="7553325" y="30108525"/>
          <a:ext cx="390525" cy="200025"/>
          <a:chOff x="5150738" y="3679988"/>
          <a:chExt cx="390525" cy="200025"/>
        </a:xfrm>
      </xdr:grpSpPr>
      <xdr:grpSp>
        <xdr:nvGrpSpPr>
          <xdr:cNvPr id="12359" name="Shape 9859">
            <a:extLst>
              <a:ext uri="{FF2B5EF4-FFF2-40B4-BE49-F238E27FC236}">
                <a16:creationId xmlns:a16="http://schemas.microsoft.com/office/drawing/2014/main" id="{00000000-0008-0000-0B00-000047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60" name="Shape 6">
              <a:extLst>
                <a:ext uri="{FF2B5EF4-FFF2-40B4-BE49-F238E27FC236}">
                  <a16:creationId xmlns:a16="http://schemas.microsoft.com/office/drawing/2014/main" id="{00000000-0008-0000-0B00-000048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61" name="Shape 9860">
              <a:extLst>
                <a:ext uri="{FF2B5EF4-FFF2-40B4-BE49-F238E27FC236}">
                  <a16:creationId xmlns:a16="http://schemas.microsoft.com/office/drawing/2014/main" id="{00000000-0008-0000-0B00-000049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62" name="Shape 9861">
                <a:extLst>
                  <a:ext uri="{FF2B5EF4-FFF2-40B4-BE49-F238E27FC236}">
                    <a16:creationId xmlns:a16="http://schemas.microsoft.com/office/drawing/2014/main" id="{00000000-0008-0000-0B00-00004A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63" name="Shape 9862">
                <a:extLst>
                  <a:ext uri="{FF2B5EF4-FFF2-40B4-BE49-F238E27FC236}">
                    <a16:creationId xmlns:a16="http://schemas.microsoft.com/office/drawing/2014/main" id="{00000000-0008-0000-0B00-00004B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137</xdr:row>
      <xdr:rowOff>0</xdr:rowOff>
    </xdr:from>
    <xdr:ext cx="390525" cy="200025"/>
    <xdr:grpSp>
      <xdr:nvGrpSpPr>
        <xdr:cNvPr id="12364" name="Shape 2">
          <a:extLst>
            <a:ext uri="{FF2B5EF4-FFF2-40B4-BE49-F238E27FC236}">
              <a16:creationId xmlns:a16="http://schemas.microsoft.com/office/drawing/2014/main" id="{00000000-0008-0000-0B00-00004C300000}"/>
            </a:ext>
          </a:extLst>
        </xdr:cNvPr>
        <xdr:cNvGrpSpPr/>
      </xdr:nvGrpSpPr>
      <xdr:grpSpPr>
        <a:xfrm>
          <a:off x="6619875" y="30108525"/>
          <a:ext cx="390525" cy="200025"/>
          <a:chOff x="5150738" y="3679988"/>
          <a:chExt cx="390525" cy="200025"/>
        </a:xfrm>
      </xdr:grpSpPr>
      <xdr:grpSp>
        <xdr:nvGrpSpPr>
          <xdr:cNvPr id="12365" name="Shape 9863">
            <a:extLst>
              <a:ext uri="{FF2B5EF4-FFF2-40B4-BE49-F238E27FC236}">
                <a16:creationId xmlns:a16="http://schemas.microsoft.com/office/drawing/2014/main" id="{00000000-0008-0000-0B00-00004D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66" name="Shape 6">
              <a:extLst>
                <a:ext uri="{FF2B5EF4-FFF2-40B4-BE49-F238E27FC236}">
                  <a16:creationId xmlns:a16="http://schemas.microsoft.com/office/drawing/2014/main" id="{00000000-0008-0000-0B00-00004E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67" name="Shape 9864">
              <a:extLst>
                <a:ext uri="{FF2B5EF4-FFF2-40B4-BE49-F238E27FC236}">
                  <a16:creationId xmlns:a16="http://schemas.microsoft.com/office/drawing/2014/main" id="{00000000-0008-0000-0B00-00004F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68" name="Shape 9865">
                <a:extLst>
                  <a:ext uri="{FF2B5EF4-FFF2-40B4-BE49-F238E27FC236}">
                    <a16:creationId xmlns:a16="http://schemas.microsoft.com/office/drawing/2014/main" id="{00000000-0008-0000-0B00-000050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69" name="Shape 9866">
                <a:extLst>
                  <a:ext uri="{FF2B5EF4-FFF2-40B4-BE49-F238E27FC236}">
                    <a16:creationId xmlns:a16="http://schemas.microsoft.com/office/drawing/2014/main" id="{00000000-0008-0000-0B00-000051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32</xdr:col>
      <xdr:colOff>0</xdr:colOff>
      <xdr:row>100</xdr:row>
      <xdr:rowOff>28575</xdr:rowOff>
    </xdr:from>
    <xdr:ext cx="438150" cy="352425"/>
    <xdr:sp macro="" textlink="">
      <xdr:nvSpPr>
        <xdr:cNvPr id="12370" name="Shape 2285">
          <a:extLst>
            <a:ext uri="{FF2B5EF4-FFF2-40B4-BE49-F238E27FC236}">
              <a16:creationId xmlns:a16="http://schemas.microsoft.com/office/drawing/2014/main" id="{00000000-0008-0000-0B00-00005230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25</xdr:col>
      <xdr:colOff>0</xdr:colOff>
      <xdr:row>59</xdr:row>
      <xdr:rowOff>0</xdr:rowOff>
    </xdr:from>
    <xdr:ext cx="390525" cy="200025"/>
    <xdr:grpSp>
      <xdr:nvGrpSpPr>
        <xdr:cNvPr id="12372" name="Shape 2">
          <a:extLst>
            <a:ext uri="{FF2B5EF4-FFF2-40B4-BE49-F238E27FC236}">
              <a16:creationId xmlns:a16="http://schemas.microsoft.com/office/drawing/2014/main" id="{00000000-0008-0000-0B00-000054300000}"/>
            </a:ext>
          </a:extLst>
        </xdr:cNvPr>
        <xdr:cNvGrpSpPr/>
      </xdr:nvGrpSpPr>
      <xdr:grpSpPr>
        <a:xfrm>
          <a:off x="11287125" y="12963525"/>
          <a:ext cx="390525" cy="200025"/>
          <a:chOff x="5150738" y="3679988"/>
          <a:chExt cx="390525" cy="200025"/>
        </a:xfrm>
      </xdr:grpSpPr>
      <xdr:grpSp>
        <xdr:nvGrpSpPr>
          <xdr:cNvPr id="12373" name="Shape 9868">
            <a:extLst>
              <a:ext uri="{FF2B5EF4-FFF2-40B4-BE49-F238E27FC236}">
                <a16:creationId xmlns:a16="http://schemas.microsoft.com/office/drawing/2014/main" id="{00000000-0008-0000-0B00-000055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74" name="Shape 6">
              <a:extLst>
                <a:ext uri="{FF2B5EF4-FFF2-40B4-BE49-F238E27FC236}">
                  <a16:creationId xmlns:a16="http://schemas.microsoft.com/office/drawing/2014/main" id="{00000000-0008-0000-0B00-000056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75" name="Shape 9869">
              <a:extLst>
                <a:ext uri="{FF2B5EF4-FFF2-40B4-BE49-F238E27FC236}">
                  <a16:creationId xmlns:a16="http://schemas.microsoft.com/office/drawing/2014/main" id="{00000000-0008-0000-0B00-000057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76" name="Shape 9870">
                <a:extLst>
                  <a:ext uri="{FF2B5EF4-FFF2-40B4-BE49-F238E27FC236}">
                    <a16:creationId xmlns:a16="http://schemas.microsoft.com/office/drawing/2014/main" id="{00000000-0008-0000-0B00-000058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77" name="Shape 9871">
                <a:extLst>
                  <a:ext uri="{FF2B5EF4-FFF2-40B4-BE49-F238E27FC236}">
                    <a16:creationId xmlns:a16="http://schemas.microsoft.com/office/drawing/2014/main" id="{00000000-0008-0000-0B00-000059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59</xdr:row>
      <xdr:rowOff>0</xdr:rowOff>
    </xdr:from>
    <xdr:ext cx="390525" cy="200025"/>
    <xdr:grpSp>
      <xdr:nvGrpSpPr>
        <xdr:cNvPr id="12378" name="Shape 2">
          <a:extLst>
            <a:ext uri="{FF2B5EF4-FFF2-40B4-BE49-F238E27FC236}">
              <a16:creationId xmlns:a16="http://schemas.microsoft.com/office/drawing/2014/main" id="{00000000-0008-0000-0B00-00005A300000}"/>
            </a:ext>
          </a:extLst>
        </xdr:cNvPr>
        <xdr:cNvGrpSpPr/>
      </xdr:nvGrpSpPr>
      <xdr:grpSpPr>
        <a:xfrm>
          <a:off x="19688175" y="12963525"/>
          <a:ext cx="390525" cy="200025"/>
          <a:chOff x="5150738" y="3679988"/>
          <a:chExt cx="390525" cy="200025"/>
        </a:xfrm>
      </xdr:grpSpPr>
      <xdr:grpSp>
        <xdr:nvGrpSpPr>
          <xdr:cNvPr id="12379" name="Shape 9872">
            <a:extLst>
              <a:ext uri="{FF2B5EF4-FFF2-40B4-BE49-F238E27FC236}">
                <a16:creationId xmlns:a16="http://schemas.microsoft.com/office/drawing/2014/main" id="{00000000-0008-0000-0B00-00005B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80" name="Shape 6">
              <a:extLst>
                <a:ext uri="{FF2B5EF4-FFF2-40B4-BE49-F238E27FC236}">
                  <a16:creationId xmlns:a16="http://schemas.microsoft.com/office/drawing/2014/main" id="{00000000-0008-0000-0B00-00005C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81" name="Shape 9873">
              <a:extLst>
                <a:ext uri="{FF2B5EF4-FFF2-40B4-BE49-F238E27FC236}">
                  <a16:creationId xmlns:a16="http://schemas.microsoft.com/office/drawing/2014/main" id="{00000000-0008-0000-0B00-00005D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82" name="Shape 9874">
                <a:extLst>
                  <a:ext uri="{FF2B5EF4-FFF2-40B4-BE49-F238E27FC236}">
                    <a16:creationId xmlns:a16="http://schemas.microsoft.com/office/drawing/2014/main" id="{00000000-0008-0000-0B00-00005E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83" name="Shape 9875">
                <a:extLst>
                  <a:ext uri="{FF2B5EF4-FFF2-40B4-BE49-F238E27FC236}">
                    <a16:creationId xmlns:a16="http://schemas.microsoft.com/office/drawing/2014/main" id="{00000000-0008-0000-0B00-00005F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0</xdr:colOff>
      <xdr:row>49</xdr:row>
      <xdr:rowOff>0</xdr:rowOff>
    </xdr:from>
    <xdr:ext cx="390525" cy="200025"/>
    <xdr:grpSp>
      <xdr:nvGrpSpPr>
        <xdr:cNvPr id="12384" name="Shape 2">
          <a:extLst>
            <a:ext uri="{FF2B5EF4-FFF2-40B4-BE49-F238E27FC236}">
              <a16:creationId xmlns:a16="http://schemas.microsoft.com/office/drawing/2014/main" id="{00000000-0008-0000-0B00-000060300000}"/>
            </a:ext>
          </a:extLst>
        </xdr:cNvPr>
        <xdr:cNvGrpSpPr/>
      </xdr:nvGrpSpPr>
      <xdr:grpSpPr>
        <a:xfrm>
          <a:off x="14087475" y="10753725"/>
          <a:ext cx="390525" cy="200025"/>
          <a:chOff x="5150738" y="3679988"/>
          <a:chExt cx="390525" cy="200025"/>
        </a:xfrm>
      </xdr:grpSpPr>
      <xdr:grpSp>
        <xdr:nvGrpSpPr>
          <xdr:cNvPr id="12385" name="Shape 9876">
            <a:extLst>
              <a:ext uri="{FF2B5EF4-FFF2-40B4-BE49-F238E27FC236}">
                <a16:creationId xmlns:a16="http://schemas.microsoft.com/office/drawing/2014/main" id="{00000000-0008-0000-0B00-000061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86" name="Shape 6">
              <a:extLst>
                <a:ext uri="{FF2B5EF4-FFF2-40B4-BE49-F238E27FC236}">
                  <a16:creationId xmlns:a16="http://schemas.microsoft.com/office/drawing/2014/main" id="{00000000-0008-0000-0B00-000062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87" name="Shape 9877">
              <a:extLst>
                <a:ext uri="{FF2B5EF4-FFF2-40B4-BE49-F238E27FC236}">
                  <a16:creationId xmlns:a16="http://schemas.microsoft.com/office/drawing/2014/main" id="{00000000-0008-0000-0B00-000063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88" name="Shape 9878">
                <a:extLst>
                  <a:ext uri="{FF2B5EF4-FFF2-40B4-BE49-F238E27FC236}">
                    <a16:creationId xmlns:a16="http://schemas.microsoft.com/office/drawing/2014/main" id="{00000000-0008-0000-0B00-000064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89" name="Shape 9879">
                <a:extLst>
                  <a:ext uri="{FF2B5EF4-FFF2-40B4-BE49-F238E27FC236}">
                    <a16:creationId xmlns:a16="http://schemas.microsoft.com/office/drawing/2014/main" id="{00000000-0008-0000-0B00-000065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45</xdr:col>
      <xdr:colOff>0</xdr:colOff>
      <xdr:row>69</xdr:row>
      <xdr:rowOff>0</xdr:rowOff>
    </xdr:from>
    <xdr:ext cx="390525" cy="200025"/>
    <xdr:grpSp>
      <xdr:nvGrpSpPr>
        <xdr:cNvPr id="12390" name="Shape 2">
          <a:extLst>
            <a:ext uri="{FF2B5EF4-FFF2-40B4-BE49-F238E27FC236}">
              <a16:creationId xmlns:a16="http://schemas.microsoft.com/office/drawing/2014/main" id="{00000000-0008-0000-0B00-000066300000}"/>
            </a:ext>
          </a:extLst>
        </xdr:cNvPr>
        <xdr:cNvGrpSpPr/>
      </xdr:nvGrpSpPr>
      <xdr:grpSpPr>
        <a:xfrm>
          <a:off x="20621625" y="15173325"/>
          <a:ext cx="390525" cy="200025"/>
          <a:chOff x="5150738" y="3679988"/>
          <a:chExt cx="390525" cy="200025"/>
        </a:xfrm>
      </xdr:grpSpPr>
      <xdr:grpSp>
        <xdr:nvGrpSpPr>
          <xdr:cNvPr id="12391" name="Shape 9880">
            <a:extLst>
              <a:ext uri="{FF2B5EF4-FFF2-40B4-BE49-F238E27FC236}">
                <a16:creationId xmlns:a16="http://schemas.microsoft.com/office/drawing/2014/main" id="{00000000-0008-0000-0B00-000067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92" name="Shape 6">
              <a:extLst>
                <a:ext uri="{FF2B5EF4-FFF2-40B4-BE49-F238E27FC236}">
                  <a16:creationId xmlns:a16="http://schemas.microsoft.com/office/drawing/2014/main" id="{00000000-0008-0000-0B00-000068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93" name="Shape 9881">
              <a:extLst>
                <a:ext uri="{FF2B5EF4-FFF2-40B4-BE49-F238E27FC236}">
                  <a16:creationId xmlns:a16="http://schemas.microsoft.com/office/drawing/2014/main" id="{00000000-0008-0000-0B00-000069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94" name="Shape 9882">
                <a:extLst>
                  <a:ext uri="{FF2B5EF4-FFF2-40B4-BE49-F238E27FC236}">
                    <a16:creationId xmlns:a16="http://schemas.microsoft.com/office/drawing/2014/main" id="{00000000-0008-0000-0B00-00006A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95" name="Shape 9883">
                <a:extLst>
                  <a:ext uri="{FF2B5EF4-FFF2-40B4-BE49-F238E27FC236}">
                    <a16:creationId xmlns:a16="http://schemas.microsoft.com/office/drawing/2014/main" id="{00000000-0008-0000-0B00-00006B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0</xdr:colOff>
      <xdr:row>69</xdr:row>
      <xdr:rowOff>0</xdr:rowOff>
    </xdr:from>
    <xdr:ext cx="390525" cy="200025"/>
    <xdr:grpSp>
      <xdr:nvGrpSpPr>
        <xdr:cNvPr id="12396" name="Shape 2">
          <a:extLst>
            <a:ext uri="{FF2B5EF4-FFF2-40B4-BE49-F238E27FC236}">
              <a16:creationId xmlns:a16="http://schemas.microsoft.com/office/drawing/2014/main" id="{00000000-0008-0000-0B00-00006C300000}"/>
            </a:ext>
          </a:extLst>
        </xdr:cNvPr>
        <xdr:cNvGrpSpPr/>
      </xdr:nvGrpSpPr>
      <xdr:grpSpPr>
        <a:xfrm>
          <a:off x="18754725" y="15173325"/>
          <a:ext cx="390525" cy="200025"/>
          <a:chOff x="5150738" y="3679988"/>
          <a:chExt cx="390525" cy="200025"/>
        </a:xfrm>
      </xdr:grpSpPr>
      <xdr:grpSp>
        <xdr:nvGrpSpPr>
          <xdr:cNvPr id="12397" name="Shape 9884">
            <a:extLst>
              <a:ext uri="{FF2B5EF4-FFF2-40B4-BE49-F238E27FC236}">
                <a16:creationId xmlns:a16="http://schemas.microsoft.com/office/drawing/2014/main" id="{00000000-0008-0000-0B00-00006D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98" name="Shape 6">
              <a:extLst>
                <a:ext uri="{FF2B5EF4-FFF2-40B4-BE49-F238E27FC236}">
                  <a16:creationId xmlns:a16="http://schemas.microsoft.com/office/drawing/2014/main" id="{00000000-0008-0000-0B00-00006E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99" name="Shape 9885">
              <a:extLst>
                <a:ext uri="{FF2B5EF4-FFF2-40B4-BE49-F238E27FC236}">
                  <a16:creationId xmlns:a16="http://schemas.microsoft.com/office/drawing/2014/main" id="{00000000-0008-0000-0B00-00006F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00" name="Shape 9886">
                <a:extLst>
                  <a:ext uri="{FF2B5EF4-FFF2-40B4-BE49-F238E27FC236}">
                    <a16:creationId xmlns:a16="http://schemas.microsoft.com/office/drawing/2014/main" id="{00000000-0008-0000-0B00-000070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01" name="Shape 9887">
                <a:extLst>
                  <a:ext uri="{FF2B5EF4-FFF2-40B4-BE49-F238E27FC236}">
                    <a16:creationId xmlns:a16="http://schemas.microsoft.com/office/drawing/2014/main" id="{00000000-0008-0000-0B00-000071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69</xdr:row>
      <xdr:rowOff>0</xdr:rowOff>
    </xdr:from>
    <xdr:ext cx="390525" cy="200025"/>
    <xdr:grpSp>
      <xdr:nvGrpSpPr>
        <xdr:cNvPr id="12402" name="Shape 2">
          <a:extLst>
            <a:ext uri="{FF2B5EF4-FFF2-40B4-BE49-F238E27FC236}">
              <a16:creationId xmlns:a16="http://schemas.microsoft.com/office/drawing/2014/main" id="{00000000-0008-0000-0B00-000072300000}"/>
            </a:ext>
          </a:extLst>
        </xdr:cNvPr>
        <xdr:cNvGrpSpPr/>
      </xdr:nvGrpSpPr>
      <xdr:grpSpPr>
        <a:xfrm>
          <a:off x="19688175" y="15173325"/>
          <a:ext cx="390525" cy="200025"/>
          <a:chOff x="5150738" y="3679988"/>
          <a:chExt cx="390525" cy="200025"/>
        </a:xfrm>
      </xdr:grpSpPr>
      <xdr:grpSp>
        <xdr:nvGrpSpPr>
          <xdr:cNvPr id="12403" name="Shape 9888">
            <a:extLst>
              <a:ext uri="{FF2B5EF4-FFF2-40B4-BE49-F238E27FC236}">
                <a16:creationId xmlns:a16="http://schemas.microsoft.com/office/drawing/2014/main" id="{00000000-0008-0000-0B00-000073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04" name="Shape 6">
              <a:extLst>
                <a:ext uri="{FF2B5EF4-FFF2-40B4-BE49-F238E27FC236}">
                  <a16:creationId xmlns:a16="http://schemas.microsoft.com/office/drawing/2014/main" id="{00000000-0008-0000-0B00-000074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05" name="Shape 9889">
              <a:extLst>
                <a:ext uri="{FF2B5EF4-FFF2-40B4-BE49-F238E27FC236}">
                  <a16:creationId xmlns:a16="http://schemas.microsoft.com/office/drawing/2014/main" id="{00000000-0008-0000-0B00-000075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06" name="Shape 9890">
                <a:extLst>
                  <a:ext uri="{FF2B5EF4-FFF2-40B4-BE49-F238E27FC236}">
                    <a16:creationId xmlns:a16="http://schemas.microsoft.com/office/drawing/2014/main" id="{00000000-0008-0000-0B00-000076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07" name="Shape 9891">
                <a:extLst>
                  <a:ext uri="{FF2B5EF4-FFF2-40B4-BE49-F238E27FC236}">
                    <a16:creationId xmlns:a16="http://schemas.microsoft.com/office/drawing/2014/main" id="{00000000-0008-0000-0B00-000077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78</xdr:row>
      <xdr:rowOff>0</xdr:rowOff>
    </xdr:from>
    <xdr:ext cx="390525" cy="200025"/>
    <xdr:grpSp>
      <xdr:nvGrpSpPr>
        <xdr:cNvPr id="12408" name="Shape 2">
          <a:extLst>
            <a:ext uri="{FF2B5EF4-FFF2-40B4-BE49-F238E27FC236}">
              <a16:creationId xmlns:a16="http://schemas.microsoft.com/office/drawing/2014/main" id="{00000000-0008-0000-0B00-000078300000}"/>
            </a:ext>
          </a:extLst>
        </xdr:cNvPr>
        <xdr:cNvGrpSpPr/>
      </xdr:nvGrpSpPr>
      <xdr:grpSpPr>
        <a:xfrm>
          <a:off x="1019175" y="17154525"/>
          <a:ext cx="390525" cy="200025"/>
          <a:chOff x="5150738" y="3679988"/>
          <a:chExt cx="390525" cy="200025"/>
        </a:xfrm>
      </xdr:grpSpPr>
      <xdr:grpSp>
        <xdr:nvGrpSpPr>
          <xdr:cNvPr id="12409" name="Shape 9892">
            <a:extLst>
              <a:ext uri="{FF2B5EF4-FFF2-40B4-BE49-F238E27FC236}">
                <a16:creationId xmlns:a16="http://schemas.microsoft.com/office/drawing/2014/main" id="{00000000-0008-0000-0B00-000079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10" name="Shape 6">
              <a:extLst>
                <a:ext uri="{FF2B5EF4-FFF2-40B4-BE49-F238E27FC236}">
                  <a16:creationId xmlns:a16="http://schemas.microsoft.com/office/drawing/2014/main" id="{00000000-0008-0000-0B00-00007A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11" name="Shape 9893">
              <a:extLst>
                <a:ext uri="{FF2B5EF4-FFF2-40B4-BE49-F238E27FC236}">
                  <a16:creationId xmlns:a16="http://schemas.microsoft.com/office/drawing/2014/main" id="{00000000-0008-0000-0B00-00007B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12" name="Shape 9894">
                <a:extLst>
                  <a:ext uri="{FF2B5EF4-FFF2-40B4-BE49-F238E27FC236}">
                    <a16:creationId xmlns:a16="http://schemas.microsoft.com/office/drawing/2014/main" id="{00000000-0008-0000-0B00-00007C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13" name="Shape 9895">
                <a:extLst>
                  <a:ext uri="{FF2B5EF4-FFF2-40B4-BE49-F238E27FC236}">
                    <a16:creationId xmlns:a16="http://schemas.microsoft.com/office/drawing/2014/main" id="{00000000-0008-0000-0B00-00007D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78</xdr:row>
      <xdr:rowOff>0</xdr:rowOff>
    </xdr:from>
    <xdr:ext cx="390525" cy="200025"/>
    <xdr:grpSp>
      <xdr:nvGrpSpPr>
        <xdr:cNvPr id="12414" name="Shape 2">
          <a:extLst>
            <a:ext uri="{FF2B5EF4-FFF2-40B4-BE49-F238E27FC236}">
              <a16:creationId xmlns:a16="http://schemas.microsoft.com/office/drawing/2014/main" id="{00000000-0008-0000-0B00-00007E300000}"/>
            </a:ext>
          </a:extLst>
        </xdr:cNvPr>
        <xdr:cNvGrpSpPr/>
      </xdr:nvGrpSpPr>
      <xdr:grpSpPr>
        <a:xfrm>
          <a:off x="1952625" y="17154525"/>
          <a:ext cx="390525" cy="200025"/>
          <a:chOff x="5150738" y="3679988"/>
          <a:chExt cx="390525" cy="200025"/>
        </a:xfrm>
      </xdr:grpSpPr>
      <xdr:grpSp>
        <xdr:nvGrpSpPr>
          <xdr:cNvPr id="12415" name="Shape 9896">
            <a:extLst>
              <a:ext uri="{FF2B5EF4-FFF2-40B4-BE49-F238E27FC236}">
                <a16:creationId xmlns:a16="http://schemas.microsoft.com/office/drawing/2014/main" id="{00000000-0008-0000-0B00-00007F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16" name="Shape 6">
              <a:extLst>
                <a:ext uri="{FF2B5EF4-FFF2-40B4-BE49-F238E27FC236}">
                  <a16:creationId xmlns:a16="http://schemas.microsoft.com/office/drawing/2014/main" id="{00000000-0008-0000-0B00-000080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17" name="Shape 9897">
              <a:extLst>
                <a:ext uri="{FF2B5EF4-FFF2-40B4-BE49-F238E27FC236}">
                  <a16:creationId xmlns:a16="http://schemas.microsoft.com/office/drawing/2014/main" id="{00000000-0008-0000-0B00-000081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18" name="Shape 9898">
                <a:extLst>
                  <a:ext uri="{FF2B5EF4-FFF2-40B4-BE49-F238E27FC236}">
                    <a16:creationId xmlns:a16="http://schemas.microsoft.com/office/drawing/2014/main" id="{00000000-0008-0000-0B00-000082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19" name="Shape 9899">
                <a:extLst>
                  <a:ext uri="{FF2B5EF4-FFF2-40B4-BE49-F238E27FC236}">
                    <a16:creationId xmlns:a16="http://schemas.microsoft.com/office/drawing/2014/main" id="{00000000-0008-0000-0B00-000083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28</xdr:col>
      <xdr:colOff>0</xdr:colOff>
      <xdr:row>13</xdr:row>
      <xdr:rowOff>28575</xdr:rowOff>
    </xdr:from>
    <xdr:ext cx="419100" cy="352425"/>
    <xdr:sp macro="" textlink="">
      <xdr:nvSpPr>
        <xdr:cNvPr id="12420" name="Shape 551">
          <a:extLst>
            <a:ext uri="{FF2B5EF4-FFF2-40B4-BE49-F238E27FC236}">
              <a16:creationId xmlns:a16="http://schemas.microsoft.com/office/drawing/2014/main" id="{00000000-0008-0000-0B00-000084300000}"/>
            </a:ext>
          </a:extLst>
        </xdr:cNvPr>
        <xdr:cNvSpPr/>
      </xdr:nvSpPr>
      <xdr:spPr>
        <a:xfrm>
          <a:off x="5139625" y="3608550"/>
          <a:ext cx="41275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13</xdr:row>
      <xdr:rowOff>28575</xdr:rowOff>
    </xdr:from>
    <xdr:ext cx="419100" cy="352425"/>
    <xdr:sp macro="" textlink="">
      <xdr:nvSpPr>
        <xdr:cNvPr id="12421" name="Shape 9900">
          <a:extLst>
            <a:ext uri="{FF2B5EF4-FFF2-40B4-BE49-F238E27FC236}">
              <a16:creationId xmlns:a16="http://schemas.microsoft.com/office/drawing/2014/main" id="{00000000-0008-0000-0B00-000085300000}"/>
            </a:ext>
          </a:extLst>
        </xdr:cNvPr>
        <xdr:cNvSpPr/>
      </xdr:nvSpPr>
      <xdr:spPr>
        <a:xfrm>
          <a:off x="5139625" y="3608550"/>
          <a:ext cx="41275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13</xdr:row>
      <xdr:rowOff>19050</xdr:rowOff>
    </xdr:from>
    <xdr:ext cx="419100" cy="352425"/>
    <xdr:sp macro="" textlink="">
      <xdr:nvSpPr>
        <xdr:cNvPr id="12422" name="Shape 9900">
          <a:extLst>
            <a:ext uri="{FF2B5EF4-FFF2-40B4-BE49-F238E27FC236}">
              <a16:creationId xmlns:a16="http://schemas.microsoft.com/office/drawing/2014/main" id="{00000000-0008-0000-0B00-000086300000}"/>
            </a:ext>
          </a:extLst>
        </xdr:cNvPr>
        <xdr:cNvSpPr/>
      </xdr:nvSpPr>
      <xdr:spPr>
        <a:xfrm>
          <a:off x="5139625" y="3608550"/>
          <a:ext cx="41275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13</xdr:row>
      <xdr:rowOff>19050</xdr:rowOff>
    </xdr:from>
    <xdr:ext cx="419100" cy="352425"/>
    <xdr:sp macro="" textlink="">
      <xdr:nvSpPr>
        <xdr:cNvPr id="12423" name="Shape 9900">
          <a:extLst>
            <a:ext uri="{FF2B5EF4-FFF2-40B4-BE49-F238E27FC236}">
              <a16:creationId xmlns:a16="http://schemas.microsoft.com/office/drawing/2014/main" id="{00000000-0008-0000-0B00-000087300000}"/>
            </a:ext>
          </a:extLst>
        </xdr:cNvPr>
        <xdr:cNvSpPr/>
      </xdr:nvSpPr>
      <xdr:spPr>
        <a:xfrm>
          <a:off x="5139625" y="3608550"/>
          <a:ext cx="41275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13</xdr:row>
      <xdr:rowOff>19050</xdr:rowOff>
    </xdr:from>
    <xdr:ext cx="419100" cy="352425"/>
    <xdr:sp macro="" textlink="">
      <xdr:nvSpPr>
        <xdr:cNvPr id="12424" name="Shape 551">
          <a:extLst>
            <a:ext uri="{FF2B5EF4-FFF2-40B4-BE49-F238E27FC236}">
              <a16:creationId xmlns:a16="http://schemas.microsoft.com/office/drawing/2014/main" id="{00000000-0008-0000-0B00-000088300000}"/>
            </a:ext>
          </a:extLst>
        </xdr:cNvPr>
        <xdr:cNvSpPr/>
      </xdr:nvSpPr>
      <xdr:spPr>
        <a:xfrm>
          <a:off x="5139625" y="3608550"/>
          <a:ext cx="41275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13</xdr:row>
      <xdr:rowOff>19050</xdr:rowOff>
    </xdr:from>
    <xdr:ext cx="419100" cy="352425"/>
    <xdr:sp macro="" textlink="">
      <xdr:nvSpPr>
        <xdr:cNvPr id="12425" name="Shape 551">
          <a:extLst>
            <a:ext uri="{FF2B5EF4-FFF2-40B4-BE49-F238E27FC236}">
              <a16:creationId xmlns:a16="http://schemas.microsoft.com/office/drawing/2014/main" id="{00000000-0008-0000-0B00-000089300000}"/>
            </a:ext>
          </a:extLst>
        </xdr:cNvPr>
        <xdr:cNvSpPr/>
      </xdr:nvSpPr>
      <xdr:spPr>
        <a:xfrm>
          <a:off x="5139625" y="3608550"/>
          <a:ext cx="41275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13</xdr:row>
      <xdr:rowOff>19050</xdr:rowOff>
    </xdr:from>
    <xdr:ext cx="419100" cy="352425"/>
    <xdr:sp macro="" textlink="">
      <xdr:nvSpPr>
        <xdr:cNvPr id="12426" name="Shape 551">
          <a:extLst>
            <a:ext uri="{FF2B5EF4-FFF2-40B4-BE49-F238E27FC236}">
              <a16:creationId xmlns:a16="http://schemas.microsoft.com/office/drawing/2014/main" id="{00000000-0008-0000-0B00-00008A300000}"/>
            </a:ext>
          </a:extLst>
        </xdr:cNvPr>
        <xdr:cNvSpPr/>
      </xdr:nvSpPr>
      <xdr:spPr>
        <a:xfrm>
          <a:off x="5139625" y="3608550"/>
          <a:ext cx="41275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41</xdr:col>
      <xdr:colOff>0</xdr:colOff>
      <xdr:row>25</xdr:row>
      <xdr:rowOff>0</xdr:rowOff>
    </xdr:from>
    <xdr:ext cx="390525" cy="200025"/>
    <xdr:grpSp>
      <xdr:nvGrpSpPr>
        <xdr:cNvPr id="12427" name="Shape 2">
          <a:extLst>
            <a:ext uri="{FF2B5EF4-FFF2-40B4-BE49-F238E27FC236}">
              <a16:creationId xmlns:a16="http://schemas.microsoft.com/office/drawing/2014/main" id="{00000000-0008-0000-0B00-00008B300000}"/>
            </a:ext>
          </a:extLst>
        </xdr:cNvPr>
        <xdr:cNvGrpSpPr/>
      </xdr:nvGrpSpPr>
      <xdr:grpSpPr>
        <a:xfrm>
          <a:off x="18754725" y="5495925"/>
          <a:ext cx="390525" cy="200025"/>
          <a:chOff x="5150738" y="3679988"/>
          <a:chExt cx="390525" cy="200025"/>
        </a:xfrm>
      </xdr:grpSpPr>
      <xdr:grpSp>
        <xdr:nvGrpSpPr>
          <xdr:cNvPr id="12428" name="Shape 9901">
            <a:extLst>
              <a:ext uri="{FF2B5EF4-FFF2-40B4-BE49-F238E27FC236}">
                <a16:creationId xmlns:a16="http://schemas.microsoft.com/office/drawing/2014/main" id="{00000000-0008-0000-0B00-00008C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29" name="Shape 6">
              <a:extLst>
                <a:ext uri="{FF2B5EF4-FFF2-40B4-BE49-F238E27FC236}">
                  <a16:creationId xmlns:a16="http://schemas.microsoft.com/office/drawing/2014/main" id="{00000000-0008-0000-0B00-00008D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30" name="Shape 9902">
              <a:extLst>
                <a:ext uri="{FF2B5EF4-FFF2-40B4-BE49-F238E27FC236}">
                  <a16:creationId xmlns:a16="http://schemas.microsoft.com/office/drawing/2014/main" id="{00000000-0008-0000-0B00-00008E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31" name="Shape 9903">
                <a:extLst>
                  <a:ext uri="{FF2B5EF4-FFF2-40B4-BE49-F238E27FC236}">
                    <a16:creationId xmlns:a16="http://schemas.microsoft.com/office/drawing/2014/main" id="{00000000-0008-0000-0B00-00008F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32" name="Shape 9904">
                <a:extLst>
                  <a:ext uri="{FF2B5EF4-FFF2-40B4-BE49-F238E27FC236}">
                    <a16:creationId xmlns:a16="http://schemas.microsoft.com/office/drawing/2014/main" id="{00000000-0008-0000-0B00-000090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25</xdr:row>
      <xdr:rowOff>0</xdr:rowOff>
    </xdr:from>
    <xdr:ext cx="390525" cy="200025"/>
    <xdr:grpSp>
      <xdr:nvGrpSpPr>
        <xdr:cNvPr id="12433" name="Shape 2">
          <a:extLst>
            <a:ext uri="{FF2B5EF4-FFF2-40B4-BE49-F238E27FC236}">
              <a16:creationId xmlns:a16="http://schemas.microsoft.com/office/drawing/2014/main" id="{00000000-0008-0000-0B00-000091300000}"/>
            </a:ext>
          </a:extLst>
        </xdr:cNvPr>
        <xdr:cNvGrpSpPr/>
      </xdr:nvGrpSpPr>
      <xdr:grpSpPr>
        <a:xfrm>
          <a:off x="19688175" y="5495925"/>
          <a:ext cx="390525" cy="200025"/>
          <a:chOff x="5150738" y="3679988"/>
          <a:chExt cx="390525" cy="200025"/>
        </a:xfrm>
      </xdr:grpSpPr>
      <xdr:grpSp>
        <xdr:nvGrpSpPr>
          <xdr:cNvPr id="12434" name="Shape 9905">
            <a:extLst>
              <a:ext uri="{FF2B5EF4-FFF2-40B4-BE49-F238E27FC236}">
                <a16:creationId xmlns:a16="http://schemas.microsoft.com/office/drawing/2014/main" id="{00000000-0008-0000-0B00-000092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35" name="Shape 6">
              <a:extLst>
                <a:ext uri="{FF2B5EF4-FFF2-40B4-BE49-F238E27FC236}">
                  <a16:creationId xmlns:a16="http://schemas.microsoft.com/office/drawing/2014/main" id="{00000000-0008-0000-0B00-000093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36" name="Shape 9906">
              <a:extLst>
                <a:ext uri="{FF2B5EF4-FFF2-40B4-BE49-F238E27FC236}">
                  <a16:creationId xmlns:a16="http://schemas.microsoft.com/office/drawing/2014/main" id="{00000000-0008-0000-0B00-000094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37" name="Shape 9907">
                <a:extLst>
                  <a:ext uri="{FF2B5EF4-FFF2-40B4-BE49-F238E27FC236}">
                    <a16:creationId xmlns:a16="http://schemas.microsoft.com/office/drawing/2014/main" id="{00000000-0008-0000-0B00-000095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38" name="Shape 9908">
                <a:extLst>
                  <a:ext uri="{FF2B5EF4-FFF2-40B4-BE49-F238E27FC236}">
                    <a16:creationId xmlns:a16="http://schemas.microsoft.com/office/drawing/2014/main" id="{00000000-0008-0000-0B00-000096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33</xdr:row>
      <xdr:rowOff>0</xdr:rowOff>
    </xdr:from>
    <xdr:ext cx="390525" cy="200025"/>
    <xdr:grpSp>
      <xdr:nvGrpSpPr>
        <xdr:cNvPr id="12439" name="Shape 2">
          <a:extLst>
            <a:ext uri="{FF2B5EF4-FFF2-40B4-BE49-F238E27FC236}">
              <a16:creationId xmlns:a16="http://schemas.microsoft.com/office/drawing/2014/main" id="{00000000-0008-0000-0B00-000097300000}"/>
            </a:ext>
          </a:extLst>
        </xdr:cNvPr>
        <xdr:cNvGrpSpPr/>
      </xdr:nvGrpSpPr>
      <xdr:grpSpPr>
        <a:xfrm>
          <a:off x="1019175" y="7248525"/>
          <a:ext cx="390525" cy="200025"/>
          <a:chOff x="5150738" y="3679988"/>
          <a:chExt cx="390525" cy="200025"/>
        </a:xfrm>
      </xdr:grpSpPr>
      <xdr:grpSp>
        <xdr:nvGrpSpPr>
          <xdr:cNvPr id="12440" name="Shape 9909">
            <a:extLst>
              <a:ext uri="{FF2B5EF4-FFF2-40B4-BE49-F238E27FC236}">
                <a16:creationId xmlns:a16="http://schemas.microsoft.com/office/drawing/2014/main" id="{00000000-0008-0000-0B00-000098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41" name="Shape 6">
              <a:extLst>
                <a:ext uri="{FF2B5EF4-FFF2-40B4-BE49-F238E27FC236}">
                  <a16:creationId xmlns:a16="http://schemas.microsoft.com/office/drawing/2014/main" id="{00000000-0008-0000-0B00-000099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42" name="Shape 9910">
              <a:extLst>
                <a:ext uri="{FF2B5EF4-FFF2-40B4-BE49-F238E27FC236}">
                  <a16:creationId xmlns:a16="http://schemas.microsoft.com/office/drawing/2014/main" id="{00000000-0008-0000-0B00-00009A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43" name="Shape 9911">
                <a:extLst>
                  <a:ext uri="{FF2B5EF4-FFF2-40B4-BE49-F238E27FC236}">
                    <a16:creationId xmlns:a16="http://schemas.microsoft.com/office/drawing/2014/main" id="{00000000-0008-0000-0B00-00009B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44" name="Shape 9912">
                <a:extLst>
                  <a:ext uri="{FF2B5EF4-FFF2-40B4-BE49-F238E27FC236}">
                    <a16:creationId xmlns:a16="http://schemas.microsoft.com/office/drawing/2014/main" id="{00000000-0008-0000-0B00-00009C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33</xdr:row>
      <xdr:rowOff>0</xdr:rowOff>
    </xdr:from>
    <xdr:ext cx="390525" cy="200025"/>
    <xdr:grpSp>
      <xdr:nvGrpSpPr>
        <xdr:cNvPr id="12445" name="Shape 2">
          <a:extLst>
            <a:ext uri="{FF2B5EF4-FFF2-40B4-BE49-F238E27FC236}">
              <a16:creationId xmlns:a16="http://schemas.microsoft.com/office/drawing/2014/main" id="{00000000-0008-0000-0B00-00009D300000}"/>
            </a:ext>
          </a:extLst>
        </xdr:cNvPr>
        <xdr:cNvGrpSpPr/>
      </xdr:nvGrpSpPr>
      <xdr:grpSpPr>
        <a:xfrm>
          <a:off x="1952625" y="7248525"/>
          <a:ext cx="390525" cy="200025"/>
          <a:chOff x="5150738" y="3679988"/>
          <a:chExt cx="390525" cy="200025"/>
        </a:xfrm>
      </xdr:grpSpPr>
      <xdr:grpSp>
        <xdr:nvGrpSpPr>
          <xdr:cNvPr id="12446" name="Shape 9913">
            <a:extLst>
              <a:ext uri="{FF2B5EF4-FFF2-40B4-BE49-F238E27FC236}">
                <a16:creationId xmlns:a16="http://schemas.microsoft.com/office/drawing/2014/main" id="{00000000-0008-0000-0B00-00009E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47" name="Shape 6">
              <a:extLst>
                <a:ext uri="{FF2B5EF4-FFF2-40B4-BE49-F238E27FC236}">
                  <a16:creationId xmlns:a16="http://schemas.microsoft.com/office/drawing/2014/main" id="{00000000-0008-0000-0B00-00009F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48" name="Shape 9914">
              <a:extLst>
                <a:ext uri="{FF2B5EF4-FFF2-40B4-BE49-F238E27FC236}">
                  <a16:creationId xmlns:a16="http://schemas.microsoft.com/office/drawing/2014/main" id="{00000000-0008-0000-0B00-0000A0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49" name="Shape 9915">
                <a:extLst>
                  <a:ext uri="{FF2B5EF4-FFF2-40B4-BE49-F238E27FC236}">
                    <a16:creationId xmlns:a16="http://schemas.microsoft.com/office/drawing/2014/main" id="{00000000-0008-0000-0B00-0000A1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50" name="Shape 9916">
                <a:extLst>
                  <a:ext uri="{FF2B5EF4-FFF2-40B4-BE49-F238E27FC236}">
                    <a16:creationId xmlns:a16="http://schemas.microsoft.com/office/drawing/2014/main" id="{00000000-0008-0000-0B00-0000A2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33</xdr:row>
      <xdr:rowOff>0</xdr:rowOff>
    </xdr:from>
    <xdr:ext cx="390525" cy="200025"/>
    <xdr:grpSp>
      <xdr:nvGrpSpPr>
        <xdr:cNvPr id="12451" name="Shape 2">
          <a:extLst>
            <a:ext uri="{FF2B5EF4-FFF2-40B4-BE49-F238E27FC236}">
              <a16:creationId xmlns:a16="http://schemas.microsoft.com/office/drawing/2014/main" id="{00000000-0008-0000-0B00-0000A3300000}"/>
            </a:ext>
          </a:extLst>
        </xdr:cNvPr>
        <xdr:cNvGrpSpPr/>
      </xdr:nvGrpSpPr>
      <xdr:grpSpPr>
        <a:xfrm>
          <a:off x="3819525" y="7248525"/>
          <a:ext cx="390525" cy="200025"/>
          <a:chOff x="5150738" y="3679988"/>
          <a:chExt cx="390525" cy="200025"/>
        </a:xfrm>
      </xdr:grpSpPr>
      <xdr:grpSp>
        <xdr:nvGrpSpPr>
          <xdr:cNvPr id="12452" name="Shape 9917">
            <a:extLst>
              <a:ext uri="{FF2B5EF4-FFF2-40B4-BE49-F238E27FC236}">
                <a16:creationId xmlns:a16="http://schemas.microsoft.com/office/drawing/2014/main" id="{00000000-0008-0000-0B00-0000A4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53" name="Shape 6">
              <a:extLst>
                <a:ext uri="{FF2B5EF4-FFF2-40B4-BE49-F238E27FC236}">
                  <a16:creationId xmlns:a16="http://schemas.microsoft.com/office/drawing/2014/main" id="{00000000-0008-0000-0B00-0000A5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54" name="Shape 9918">
              <a:extLst>
                <a:ext uri="{FF2B5EF4-FFF2-40B4-BE49-F238E27FC236}">
                  <a16:creationId xmlns:a16="http://schemas.microsoft.com/office/drawing/2014/main" id="{00000000-0008-0000-0B00-0000A6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55" name="Shape 9919">
                <a:extLst>
                  <a:ext uri="{FF2B5EF4-FFF2-40B4-BE49-F238E27FC236}">
                    <a16:creationId xmlns:a16="http://schemas.microsoft.com/office/drawing/2014/main" id="{00000000-0008-0000-0B00-0000A7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56" name="Shape 9920">
                <a:extLst>
                  <a:ext uri="{FF2B5EF4-FFF2-40B4-BE49-F238E27FC236}">
                    <a16:creationId xmlns:a16="http://schemas.microsoft.com/office/drawing/2014/main" id="{00000000-0008-0000-0B00-0000A8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17</xdr:row>
      <xdr:rowOff>0</xdr:rowOff>
    </xdr:from>
    <xdr:ext cx="390525" cy="200025"/>
    <xdr:grpSp>
      <xdr:nvGrpSpPr>
        <xdr:cNvPr id="12457" name="Shape 2">
          <a:extLst>
            <a:ext uri="{FF2B5EF4-FFF2-40B4-BE49-F238E27FC236}">
              <a16:creationId xmlns:a16="http://schemas.microsoft.com/office/drawing/2014/main" id="{00000000-0008-0000-0B00-0000A9300000}"/>
            </a:ext>
          </a:extLst>
        </xdr:cNvPr>
        <xdr:cNvGrpSpPr/>
      </xdr:nvGrpSpPr>
      <xdr:grpSpPr>
        <a:xfrm>
          <a:off x="17821275" y="3743325"/>
          <a:ext cx="390525" cy="200025"/>
          <a:chOff x="5150738" y="3679988"/>
          <a:chExt cx="390525" cy="200025"/>
        </a:xfrm>
      </xdr:grpSpPr>
      <xdr:grpSp>
        <xdr:nvGrpSpPr>
          <xdr:cNvPr id="12458" name="Shape 9921">
            <a:extLst>
              <a:ext uri="{FF2B5EF4-FFF2-40B4-BE49-F238E27FC236}">
                <a16:creationId xmlns:a16="http://schemas.microsoft.com/office/drawing/2014/main" id="{00000000-0008-0000-0B00-0000AA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59" name="Shape 6">
              <a:extLst>
                <a:ext uri="{FF2B5EF4-FFF2-40B4-BE49-F238E27FC236}">
                  <a16:creationId xmlns:a16="http://schemas.microsoft.com/office/drawing/2014/main" id="{00000000-0008-0000-0B00-0000AB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60" name="Shape 9922">
              <a:extLst>
                <a:ext uri="{FF2B5EF4-FFF2-40B4-BE49-F238E27FC236}">
                  <a16:creationId xmlns:a16="http://schemas.microsoft.com/office/drawing/2014/main" id="{00000000-0008-0000-0B00-0000AC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61" name="Shape 9923">
                <a:extLst>
                  <a:ext uri="{FF2B5EF4-FFF2-40B4-BE49-F238E27FC236}">
                    <a16:creationId xmlns:a16="http://schemas.microsoft.com/office/drawing/2014/main" id="{00000000-0008-0000-0B00-0000AD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62" name="Shape 9924">
                <a:extLst>
                  <a:ext uri="{FF2B5EF4-FFF2-40B4-BE49-F238E27FC236}">
                    <a16:creationId xmlns:a16="http://schemas.microsoft.com/office/drawing/2014/main" id="{00000000-0008-0000-0B00-0000AE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45</xdr:col>
      <xdr:colOff>0</xdr:colOff>
      <xdr:row>17</xdr:row>
      <xdr:rowOff>0</xdr:rowOff>
    </xdr:from>
    <xdr:ext cx="390525" cy="200025"/>
    <xdr:grpSp>
      <xdr:nvGrpSpPr>
        <xdr:cNvPr id="12463" name="Shape 2">
          <a:extLst>
            <a:ext uri="{FF2B5EF4-FFF2-40B4-BE49-F238E27FC236}">
              <a16:creationId xmlns:a16="http://schemas.microsoft.com/office/drawing/2014/main" id="{00000000-0008-0000-0B00-0000AF300000}"/>
            </a:ext>
          </a:extLst>
        </xdr:cNvPr>
        <xdr:cNvGrpSpPr/>
      </xdr:nvGrpSpPr>
      <xdr:grpSpPr>
        <a:xfrm>
          <a:off x="20621625" y="3743325"/>
          <a:ext cx="390525" cy="200025"/>
          <a:chOff x="5150738" y="3679988"/>
          <a:chExt cx="390525" cy="200025"/>
        </a:xfrm>
      </xdr:grpSpPr>
      <xdr:grpSp>
        <xdr:nvGrpSpPr>
          <xdr:cNvPr id="12464" name="Shape 9925">
            <a:extLst>
              <a:ext uri="{FF2B5EF4-FFF2-40B4-BE49-F238E27FC236}">
                <a16:creationId xmlns:a16="http://schemas.microsoft.com/office/drawing/2014/main" id="{00000000-0008-0000-0B00-0000B0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65" name="Shape 6">
              <a:extLst>
                <a:ext uri="{FF2B5EF4-FFF2-40B4-BE49-F238E27FC236}">
                  <a16:creationId xmlns:a16="http://schemas.microsoft.com/office/drawing/2014/main" id="{00000000-0008-0000-0B00-0000B1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66" name="Shape 9926">
              <a:extLst>
                <a:ext uri="{FF2B5EF4-FFF2-40B4-BE49-F238E27FC236}">
                  <a16:creationId xmlns:a16="http://schemas.microsoft.com/office/drawing/2014/main" id="{00000000-0008-0000-0B00-0000B2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67" name="Shape 9927">
                <a:extLst>
                  <a:ext uri="{FF2B5EF4-FFF2-40B4-BE49-F238E27FC236}">
                    <a16:creationId xmlns:a16="http://schemas.microsoft.com/office/drawing/2014/main" id="{00000000-0008-0000-0B00-0000B3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68" name="Shape 9928">
                <a:extLst>
                  <a:ext uri="{FF2B5EF4-FFF2-40B4-BE49-F238E27FC236}">
                    <a16:creationId xmlns:a16="http://schemas.microsoft.com/office/drawing/2014/main" id="{00000000-0008-0000-0B00-0000B4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25</xdr:row>
      <xdr:rowOff>0</xdr:rowOff>
    </xdr:from>
    <xdr:ext cx="390525" cy="200025"/>
    <xdr:grpSp>
      <xdr:nvGrpSpPr>
        <xdr:cNvPr id="12469" name="Shape 2">
          <a:extLst>
            <a:ext uri="{FF2B5EF4-FFF2-40B4-BE49-F238E27FC236}">
              <a16:creationId xmlns:a16="http://schemas.microsoft.com/office/drawing/2014/main" id="{00000000-0008-0000-0B00-0000B5300000}"/>
            </a:ext>
          </a:extLst>
        </xdr:cNvPr>
        <xdr:cNvGrpSpPr/>
      </xdr:nvGrpSpPr>
      <xdr:grpSpPr>
        <a:xfrm>
          <a:off x="1019175" y="5495925"/>
          <a:ext cx="390525" cy="200025"/>
          <a:chOff x="5150738" y="3679988"/>
          <a:chExt cx="390525" cy="200025"/>
        </a:xfrm>
      </xdr:grpSpPr>
      <xdr:grpSp>
        <xdr:nvGrpSpPr>
          <xdr:cNvPr id="12470" name="Shape 9929">
            <a:extLst>
              <a:ext uri="{FF2B5EF4-FFF2-40B4-BE49-F238E27FC236}">
                <a16:creationId xmlns:a16="http://schemas.microsoft.com/office/drawing/2014/main" id="{00000000-0008-0000-0B00-0000B6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71" name="Shape 6">
              <a:extLst>
                <a:ext uri="{FF2B5EF4-FFF2-40B4-BE49-F238E27FC236}">
                  <a16:creationId xmlns:a16="http://schemas.microsoft.com/office/drawing/2014/main" id="{00000000-0008-0000-0B00-0000B7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72" name="Shape 9930">
              <a:extLst>
                <a:ext uri="{FF2B5EF4-FFF2-40B4-BE49-F238E27FC236}">
                  <a16:creationId xmlns:a16="http://schemas.microsoft.com/office/drawing/2014/main" id="{00000000-0008-0000-0B00-0000B8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73" name="Shape 9931">
                <a:extLst>
                  <a:ext uri="{FF2B5EF4-FFF2-40B4-BE49-F238E27FC236}">
                    <a16:creationId xmlns:a16="http://schemas.microsoft.com/office/drawing/2014/main" id="{00000000-0008-0000-0B00-0000B9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74" name="Shape 9932">
                <a:extLst>
                  <a:ext uri="{FF2B5EF4-FFF2-40B4-BE49-F238E27FC236}">
                    <a16:creationId xmlns:a16="http://schemas.microsoft.com/office/drawing/2014/main" id="{00000000-0008-0000-0B00-0000BA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25</xdr:row>
      <xdr:rowOff>0</xdr:rowOff>
    </xdr:from>
    <xdr:ext cx="390525" cy="200025"/>
    <xdr:grpSp>
      <xdr:nvGrpSpPr>
        <xdr:cNvPr id="12475" name="Shape 2">
          <a:extLst>
            <a:ext uri="{FF2B5EF4-FFF2-40B4-BE49-F238E27FC236}">
              <a16:creationId xmlns:a16="http://schemas.microsoft.com/office/drawing/2014/main" id="{00000000-0008-0000-0B00-0000BB300000}"/>
            </a:ext>
          </a:extLst>
        </xdr:cNvPr>
        <xdr:cNvGrpSpPr/>
      </xdr:nvGrpSpPr>
      <xdr:grpSpPr>
        <a:xfrm>
          <a:off x="1952625" y="5495925"/>
          <a:ext cx="390525" cy="200025"/>
          <a:chOff x="5150738" y="3679988"/>
          <a:chExt cx="390525" cy="200025"/>
        </a:xfrm>
      </xdr:grpSpPr>
      <xdr:grpSp>
        <xdr:nvGrpSpPr>
          <xdr:cNvPr id="12476" name="Shape 9933">
            <a:extLst>
              <a:ext uri="{FF2B5EF4-FFF2-40B4-BE49-F238E27FC236}">
                <a16:creationId xmlns:a16="http://schemas.microsoft.com/office/drawing/2014/main" id="{00000000-0008-0000-0B00-0000BC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77" name="Shape 6">
              <a:extLst>
                <a:ext uri="{FF2B5EF4-FFF2-40B4-BE49-F238E27FC236}">
                  <a16:creationId xmlns:a16="http://schemas.microsoft.com/office/drawing/2014/main" id="{00000000-0008-0000-0B00-0000BD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78" name="Shape 9934">
              <a:extLst>
                <a:ext uri="{FF2B5EF4-FFF2-40B4-BE49-F238E27FC236}">
                  <a16:creationId xmlns:a16="http://schemas.microsoft.com/office/drawing/2014/main" id="{00000000-0008-0000-0B00-0000BE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79" name="Shape 9935">
                <a:extLst>
                  <a:ext uri="{FF2B5EF4-FFF2-40B4-BE49-F238E27FC236}">
                    <a16:creationId xmlns:a16="http://schemas.microsoft.com/office/drawing/2014/main" id="{00000000-0008-0000-0B00-0000BF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80" name="Shape 9936">
                <a:extLst>
                  <a:ext uri="{FF2B5EF4-FFF2-40B4-BE49-F238E27FC236}">
                    <a16:creationId xmlns:a16="http://schemas.microsoft.com/office/drawing/2014/main" id="{00000000-0008-0000-0B00-0000C0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0</xdr:colOff>
      <xdr:row>25</xdr:row>
      <xdr:rowOff>0</xdr:rowOff>
    </xdr:from>
    <xdr:ext cx="390525" cy="200025"/>
    <xdr:grpSp>
      <xdr:nvGrpSpPr>
        <xdr:cNvPr id="12481" name="Shape 2">
          <a:extLst>
            <a:ext uri="{FF2B5EF4-FFF2-40B4-BE49-F238E27FC236}">
              <a16:creationId xmlns:a16="http://schemas.microsoft.com/office/drawing/2014/main" id="{00000000-0008-0000-0B00-0000C1300000}"/>
            </a:ext>
          </a:extLst>
        </xdr:cNvPr>
        <xdr:cNvGrpSpPr/>
      </xdr:nvGrpSpPr>
      <xdr:grpSpPr>
        <a:xfrm>
          <a:off x="2886075" y="5495925"/>
          <a:ext cx="390525" cy="200025"/>
          <a:chOff x="5150738" y="3679988"/>
          <a:chExt cx="390525" cy="200025"/>
        </a:xfrm>
      </xdr:grpSpPr>
      <xdr:grpSp>
        <xdr:nvGrpSpPr>
          <xdr:cNvPr id="12482" name="Shape 9937">
            <a:extLst>
              <a:ext uri="{FF2B5EF4-FFF2-40B4-BE49-F238E27FC236}">
                <a16:creationId xmlns:a16="http://schemas.microsoft.com/office/drawing/2014/main" id="{00000000-0008-0000-0B00-0000C2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83" name="Shape 6">
              <a:extLst>
                <a:ext uri="{FF2B5EF4-FFF2-40B4-BE49-F238E27FC236}">
                  <a16:creationId xmlns:a16="http://schemas.microsoft.com/office/drawing/2014/main" id="{00000000-0008-0000-0B00-0000C3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84" name="Shape 9938">
              <a:extLst>
                <a:ext uri="{FF2B5EF4-FFF2-40B4-BE49-F238E27FC236}">
                  <a16:creationId xmlns:a16="http://schemas.microsoft.com/office/drawing/2014/main" id="{00000000-0008-0000-0B00-0000C4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85" name="Shape 9939">
                <a:extLst>
                  <a:ext uri="{FF2B5EF4-FFF2-40B4-BE49-F238E27FC236}">
                    <a16:creationId xmlns:a16="http://schemas.microsoft.com/office/drawing/2014/main" id="{00000000-0008-0000-0B00-0000C5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86" name="Shape 9940">
                <a:extLst>
                  <a:ext uri="{FF2B5EF4-FFF2-40B4-BE49-F238E27FC236}">
                    <a16:creationId xmlns:a16="http://schemas.microsoft.com/office/drawing/2014/main" id="{00000000-0008-0000-0B00-0000C6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25</xdr:row>
      <xdr:rowOff>0</xdr:rowOff>
    </xdr:from>
    <xdr:ext cx="390525" cy="200025"/>
    <xdr:grpSp>
      <xdr:nvGrpSpPr>
        <xdr:cNvPr id="12487" name="Shape 2">
          <a:extLst>
            <a:ext uri="{FF2B5EF4-FFF2-40B4-BE49-F238E27FC236}">
              <a16:creationId xmlns:a16="http://schemas.microsoft.com/office/drawing/2014/main" id="{00000000-0008-0000-0B00-0000C7300000}"/>
            </a:ext>
          </a:extLst>
        </xdr:cNvPr>
        <xdr:cNvGrpSpPr/>
      </xdr:nvGrpSpPr>
      <xdr:grpSpPr>
        <a:xfrm>
          <a:off x="3819525" y="5495925"/>
          <a:ext cx="390525" cy="200025"/>
          <a:chOff x="5150738" y="3679988"/>
          <a:chExt cx="390525" cy="200025"/>
        </a:xfrm>
      </xdr:grpSpPr>
      <xdr:grpSp>
        <xdr:nvGrpSpPr>
          <xdr:cNvPr id="12488" name="Shape 9941">
            <a:extLst>
              <a:ext uri="{FF2B5EF4-FFF2-40B4-BE49-F238E27FC236}">
                <a16:creationId xmlns:a16="http://schemas.microsoft.com/office/drawing/2014/main" id="{00000000-0008-0000-0B00-0000C8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89" name="Shape 6">
              <a:extLst>
                <a:ext uri="{FF2B5EF4-FFF2-40B4-BE49-F238E27FC236}">
                  <a16:creationId xmlns:a16="http://schemas.microsoft.com/office/drawing/2014/main" id="{00000000-0008-0000-0B00-0000C9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90" name="Shape 9942">
              <a:extLst>
                <a:ext uri="{FF2B5EF4-FFF2-40B4-BE49-F238E27FC236}">
                  <a16:creationId xmlns:a16="http://schemas.microsoft.com/office/drawing/2014/main" id="{00000000-0008-0000-0B00-0000CA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91" name="Shape 9943">
                <a:extLst>
                  <a:ext uri="{FF2B5EF4-FFF2-40B4-BE49-F238E27FC236}">
                    <a16:creationId xmlns:a16="http://schemas.microsoft.com/office/drawing/2014/main" id="{00000000-0008-0000-0B00-0000CB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92" name="Shape 9944">
                <a:extLst>
                  <a:ext uri="{FF2B5EF4-FFF2-40B4-BE49-F238E27FC236}">
                    <a16:creationId xmlns:a16="http://schemas.microsoft.com/office/drawing/2014/main" id="{00000000-0008-0000-0B00-0000CC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25</xdr:row>
      <xdr:rowOff>0</xdr:rowOff>
    </xdr:from>
    <xdr:ext cx="390525" cy="200025"/>
    <xdr:grpSp>
      <xdr:nvGrpSpPr>
        <xdr:cNvPr id="12493" name="Shape 2">
          <a:extLst>
            <a:ext uri="{FF2B5EF4-FFF2-40B4-BE49-F238E27FC236}">
              <a16:creationId xmlns:a16="http://schemas.microsoft.com/office/drawing/2014/main" id="{00000000-0008-0000-0B00-0000CD300000}"/>
            </a:ext>
          </a:extLst>
        </xdr:cNvPr>
        <xdr:cNvGrpSpPr/>
      </xdr:nvGrpSpPr>
      <xdr:grpSpPr>
        <a:xfrm>
          <a:off x="4752975" y="5495925"/>
          <a:ext cx="390525" cy="200025"/>
          <a:chOff x="5150738" y="3679988"/>
          <a:chExt cx="390525" cy="200025"/>
        </a:xfrm>
      </xdr:grpSpPr>
      <xdr:grpSp>
        <xdr:nvGrpSpPr>
          <xdr:cNvPr id="12494" name="Shape 9945">
            <a:extLst>
              <a:ext uri="{FF2B5EF4-FFF2-40B4-BE49-F238E27FC236}">
                <a16:creationId xmlns:a16="http://schemas.microsoft.com/office/drawing/2014/main" id="{00000000-0008-0000-0B00-0000CE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95" name="Shape 6">
              <a:extLst>
                <a:ext uri="{FF2B5EF4-FFF2-40B4-BE49-F238E27FC236}">
                  <a16:creationId xmlns:a16="http://schemas.microsoft.com/office/drawing/2014/main" id="{00000000-0008-0000-0B00-0000CF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96" name="Shape 9946">
              <a:extLst>
                <a:ext uri="{FF2B5EF4-FFF2-40B4-BE49-F238E27FC236}">
                  <a16:creationId xmlns:a16="http://schemas.microsoft.com/office/drawing/2014/main" id="{00000000-0008-0000-0B00-0000D0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97" name="Shape 9947">
                <a:extLst>
                  <a:ext uri="{FF2B5EF4-FFF2-40B4-BE49-F238E27FC236}">
                    <a16:creationId xmlns:a16="http://schemas.microsoft.com/office/drawing/2014/main" id="{00000000-0008-0000-0B00-0000D1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98" name="Shape 9948">
                <a:extLst>
                  <a:ext uri="{FF2B5EF4-FFF2-40B4-BE49-F238E27FC236}">
                    <a16:creationId xmlns:a16="http://schemas.microsoft.com/office/drawing/2014/main" id="{00000000-0008-0000-0B00-0000D2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13</xdr:col>
      <xdr:colOff>0</xdr:colOff>
      <xdr:row>25</xdr:row>
      <xdr:rowOff>0</xdr:rowOff>
    </xdr:from>
    <xdr:ext cx="390525" cy="200025"/>
    <xdr:grpSp>
      <xdr:nvGrpSpPr>
        <xdr:cNvPr id="12499" name="Shape 2">
          <a:extLst>
            <a:ext uri="{FF2B5EF4-FFF2-40B4-BE49-F238E27FC236}">
              <a16:creationId xmlns:a16="http://schemas.microsoft.com/office/drawing/2014/main" id="{00000000-0008-0000-0B00-0000D3300000}"/>
            </a:ext>
          </a:extLst>
        </xdr:cNvPr>
        <xdr:cNvGrpSpPr/>
      </xdr:nvGrpSpPr>
      <xdr:grpSpPr>
        <a:xfrm>
          <a:off x="5686425" y="5495925"/>
          <a:ext cx="390525" cy="200025"/>
          <a:chOff x="5150738" y="3679988"/>
          <a:chExt cx="390525" cy="200025"/>
        </a:xfrm>
      </xdr:grpSpPr>
      <xdr:grpSp>
        <xdr:nvGrpSpPr>
          <xdr:cNvPr id="12500" name="Shape 9949">
            <a:extLst>
              <a:ext uri="{FF2B5EF4-FFF2-40B4-BE49-F238E27FC236}">
                <a16:creationId xmlns:a16="http://schemas.microsoft.com/office/drawing/2014/main" id="{00000000-0008-0000-0B00-0000D4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01" name="Shape 6">
              <a:extLst>
                <a:ext uri="{FF2B5EF4-FFF2-40B4-BE49-F238E27FC236}">
                  <a16:creationId xmlns:a16="http://schemas.microsoft.com/office/drawing/2014/main" id="{00000000-0008-0000-0B00-0000D5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02" name="Shape 9950">
              <a:extLst>
                <a:ext uri="{FF2B5EF4-FFF2-40B4-BE49-F238E27FC236}">
                  <a16:creationId xmlns:a16="http://schemas.microsoft.com/office/drawing/2014/main" id="{00000000-0008-0000-0B00-0000D6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03" name="Shape 9951">
                <a:extLst>
                  <a:ext uri="{FF2B5EF4-FFF2-40B4-BE49-F238E27FC236}">
                    <a16:creationId xmlns:a16="http://schemas.microsoft.com/office/drawing/2014/main" id="{00000000-0008-0000-0B00-0000D7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04" name="Shape 9952">
                <a:extLst>
                  <a:ext uri="{FF2B5EF4-FFF2-40B4-BE49-F238E27FC236}">
                    <a16:creationId xmlns:a16="http://schemas.microsoft.com/office/drawing/2014/main" id="{00000000-0008-0000-0B00-0000D8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25</xdr:row>
      <xdr:rowOff>0</xdr:rowOff>
    </xdr:from>
    <xdr:ext cx="390525" cy="200025"/>
    <xdr:grpSp>
      <xdr:nvGrpSpPr>
        <xdr:cNvPr id="12505" name="Shape 2">
          <a:extLst>
            <a:ext uri="{FF2B5EF4-FFF2-40B4-BE49-F238E27FC236}">
              <a16:creationId xmlns:a16="http://schemas.microsoft.com/office/drawing/2014/main" id="{00000000-0008-0000-0B00-0000D9300000}"/>
            </a:ext>
          </a:extLst>
        </xdr:cNvPr>
        <xdr:cNvGrpSpPr/>
      </xdr:nvGrpSpPr>
      <xdr:grpSpPr>
        <a:xfrm>
          <a:off x="6619875" y="5495925"/>
          <a:ext cx="390525" cy="200025"/>
          <a:chOff x="5150738" y="3679988"/>
          <a:chExt cx="390525" cy="200025"/>
        </a:xfrm>
      </xdr:grpSpPr>
      <xdr:grpSp>
        <xdr:nvGrpSpPr>
          <xdr:cNvPr id="12506" name="Shape 9953">
            <a:extLst>
              <a:ext uri="{FF2B5EF4-FFF2-40B4-BE49-F238E27FC236}">
                <a16:creationId xmlns:a16="http://schemas.microsoft.com/office/drawing/2014/main" id="{00000000-0008-0000-0B00-0000DA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07" name="Shape 6">
              <a:extLst>
                <a:ext uri="{FF2B5EF4-FFF2-40B4-BE49-F238E27FC236}">
                  <a16:creationId xmlns:a16="http://schemas.microsoft.com/office/drawing/2014/main" id="{00000000-0008-0000-0B00-0000DB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08" name="Shape 9954">
              <a:extLst>
                <a:ext uri="{FF2B5EF4-FFF2-40B4-BE49-F238E27FC236}">
                  <a16:creationId xmlns:a16="http://schemas.microsoft.com/office/drawing/2014/main" id="{00000000-0008-0000-0B00-0000DC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09" name="Shape 9955">
                <a:extLst>
                  <a:ext uri="{FF2B5EF4-FFF2-40B4-BE49-F238E27FC236}">
                    <a16:creationId xmlns:a16="http://schemas.microsoft.com/office/drawing/2014/main" id="{00000000-0008-0000-0B00-0000DD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10" name="Shape 9956">
                <a:extLst>
                  <a:ext uri="{FF2B5EF4-FFF2-40B4-BE49-F238E27FC236}">
                    <a16:creationId xmlns:a16="http://schemas.microsoft.com/office/drawing/2014/main" id="{00000000-0008-0000-0B00-0000DE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0</xdr:colOff>
      <xdr:row>25</xdr:row>
      <xdr:rowOff>0</xdr:rowOff>
    </xdr:from>
    <xdr:ext cx="390525" cy="200025"/>
    <xdr:grpSp>
      <xdr:nvGrpSpPr>
        <xdr:cNvPr id="12511" name="Shape 2">
          <a:extLst>
            <a:ext uri="{FF2B5EF4-FFF2-40B4-BE49-F238E27FC236}">
              <a16:creationId xmlns:a16="http://schemas.microsoft.com/office/drawing/2014/main" id="{00000000-0008-0000-0B00-0000DF300000}"/>
            </a:ext>
          </a:extLst>
        </xdr:cNvPr>
        <xdr:cNvGrpSpPr/>
      </xdr:nvGrpSpPr>
      <xdr:grpSpPr>
        <a:xfrm>
          <a:off x="7553325" y="5495925"/>
          <a:ext cx="390525" cy="200025"/>
          <a:chOff x="5150738" y="3679988"/>
          <a:chExt cx="390525" cy="200025"/>
        </a:xfrm>
      </xdr:grpSpPr>
      <xdr:grpSp>
        <xdr:nvGrpSpPr>
          <xdr:cNvPr id="12512" name="Shape 9957">
            <a:extLst>
              <a:ext uri="{FF2B5EF4-FFF2-40B4-BE49-F238E27FC236}">
                <a16:creationId xmlns:a16="http://schemas.microsoft.com/office/drawing/2014/main" id="{00000000-0008-0000-0B00-0000E0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13" name="Shape 6">
              <a:extLst>
                <a:ext uri="{FF2B5EF4-FFF2-40B4-BE49-F238E27FC236}">
                  <a16:creationId xmlns:a16="http://schemas.microsoft.com/office/drawing/2014/main" id="{00000000-0008-0000-0B00-0000E1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14" name="Shape 9958">
              <a:extLst>
                <a:ext uri="{FF2B5EF4-FFF2-40B4-BE49-F238E27FC236}">
                  <a16:creationId xmlns:a16="http://schemas.microsoft.com/office/drawing/2014/main" id="{00000000-0008-0000-0B00-0000E2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15" name="Shape 9959">
                <a:extLst>
                  <a:ext uri="{FF2B5EF4-FFF2-40B4-BE49-F238E27FC236}">
                    <a16:creationId xmlns:a16="http://schemas.microsoft.com/office/drawing/2014/main" id="{00000000-0008-0000-0B00-0000E3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16" name="Shape 9960">
                <a:extLst>
                  <a:ext uri="{FF2B5EF4-FFF2-40B4-BE49-F238E27FC236}">
                    <a16:creationId xmlns:a16="http://schemas.microsoft.com/office/drawing/2014/main" id="{00000000-0008-0000-0B00-0000E4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25</xdr:row>
      <xdr:rowOff>0</xdr:rowOff>
    </xdr:from>
    <xdr:ext cx="390525" cy="200025"/>
    <xdr:grpSp>
      <xdr:nvGrpSpPr>
        <xdr:cNvPr id="12517" name="Shape 2">
          <a:extLst>
            <a:ext uri="{FF2B5EF4-FFF2-40B4-BE49-F238E27FC236}">
              <a16:creationId xmlns:a16="http://schemas.microsoft.com/office/drawing/2014/main" id="{00000000-0008-0000-0B00-0000E5300000}"/>
            </a:ext>
          </a:extLst>
        </xdr:cNvPr>
        <xdr:cNvGrpSpPr/>
      </xdr:nvGrpSpPr>
      <xdr:grpSpPr>
        <a:xfrm>
          <a:off x="8486775" y="5495925"/>
          <a:ext cx="390525" cy="200025"/>
          <a:chOff x="5150738" y="3679988"/>
          <a:chExt cx="390525" cy="200025"/>
        </a:xfrm>
      </xdr:grpSpPr>
      <xdr:grpSp>
        <xdr:nvGrpSpPr>
          <xdr:cNvPr id="12518" name="Shape 9961">
            <a:extLst>
              <a:ext uri="{FF2B5EF4-FFF2-40B4-BE49-F238E27FC236}">
                <a16:creationId xmlns:a16="http://schemas.microsoft.com/office/drawing/2014/main" id="{00000000-0008-0000-0B00-0000E6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19" name="Shape 6">
              <a:extLst>
                <a:ext uri="{FF2B5EF4-FFF2-40B4-BE49-F238E27FC236}">
                  <a16:creationId xmlns:a16="http://schemas.microsoft.com/office/drawing/2014/main" id="{00000000-0008-0000-0B00-0000E7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20" name="Shape 9962">
              <a:extLst>
                <a:ext uri="{FF2B5EF4-FFF2-40B4-BE49-F238E27FC236}">
                  <a16:creationId xmlns:a16="http://schemas.microsoft.com/office/drawing/2014/main" id="{00000000-0008-0000-0B00-0000E8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21" name="Shape 9963">
                <a:extLst>
                  <a:ext uri="{FF2B5EF4-FFF2-40B4-BE49-F238E27FC236}">
                    <a16:creationId xmlns:a16="http://schemas.microsoft.com/office/drawing/2014/main" id="{00000000-0008-0000-0B00-0000E9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22" name="Shape 9964">
                <a:extLst>
                  <a:ext uri="{FF2B5EF4-FFF2-40B4-BE49-F238E27FC236}">
                    <a16:creationId xmlns:a16="http://schemas.microsoft.com/office/drawing/2014/main" id="{00000000-0008-0000-0B00-0000EA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25</xdr:row>
      <xdr:rowOff>0</xdr:rowOff>
    </xdr:from>
    <xdr:ext cx="390525" cy="200025"/>
    <xdr:grpSp>
      <xdr:nvGrpSpPr>
        <xdr:cNvPr id="12523" name="Shape 2">
          <a:extLst>
            <a:ext uri="{FF2B5EF4-FFF2-40B4-BE49-F238E27FC236}">
              <a16:creationId xmlns:a16="http://schemas.microsoft.com/office/drawing/2014/main" id="{00000000-0008-0000-0B00-0000EB300000}"/>
            </a:ext>
          </a:extLst>
        </xdr:cNvPr>
        <xdr:cNvGrpSpPr/>
      </xdr:nvGrpSpPr>
      <xdr:grpSpPr>
        <a:xfrm>
          <a:off x="9420225" y="5495925"/>
          <a:ext cx="390525" cy="200025"/>
          <a:chOff x="5150738" y="3679988"/>
          <a:chExt cx="390525" cy="200025"/>
        </a:xfrm>
      </xdr:grpSpPr>
      <xdr:grpSp>
        <xdr:nvGrpSpPr>
          <xdr:cNvPr id="12524" name="Shape 9965">
            <a:extLst>
              <a:ext uri="{FF2B5EF4-FFF2-40B4-BE49-F238E27FC236}">
                <a16:creationId xmlns:a16="http://schemas.microsoft.com/office/drawing/2014/main" id="{00000000-0008-0000-0B00-0000EC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25" name="Shape 6">
              <a:extLst>
                <a:ext uri="{FF2B5EF4-FFF2-40B4-BE49-F238E27FC236}">
                  <a16:creationId xmlns:a16="http://schemas.microsoft.com/office/drawing/2014/main" id="{00000000-0008-0000-0B00-0000ED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26" name="Shape 9966">
              <a:extLst>
                <a:ext uri="{FF2B5EF4-FFF2-40B4-BE49-F238E27FC236}">
                  <a16:creationId xmlns:a16="http://schemas.microsoft.com/office/drawing/2014/main" id="{00000000-0008-0000-0B00-0000EE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27" name="Shape 9967">
                <a:extLst>
                  <a:ext uri="{FF2B5EF4-FFF2-40B4-BE49-F238E27FC236}">
                    <a16:creationId xmlns:a16="http://schemas.microsoft.com/office/drawing/2014/main" id="{00000000-0008-0000-0B00-0000EF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28" name="Shape 9968">
                <a:extLst>
                  <a:ext uri="{FF2B5EF4-FFF2-40B4-BE49-F238E27FC236}">
                    <a16:creationId xmlns:a16="http://schemas.microsoft.com/office/drawing/2014/main" id="{00000000-0008-0000-0B00-0000F0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25</xdr:row>
      <xdr:rowOff>0</xdr:rowOff>
    </xdr:from>
    <xdr:ext cx="390525" cy="200025"/>
    <xdr:grpSp>
      <xdr:nvGrpSpPr>
        <xdr:cNvPr id="12529" name="Shape 2">
          <a:extLst>
            <a:ext uri="{FF2B5EF4-FFF2-40B4-BE49-F238E27FC236}">
              <a16:creationId xmlns:a16="http://schemas.microsoft.com/office/drawing/2014/main" id="{00000000-0008-0000-0B00-0000F1300000}"/>
            </a:ext>
          </a:extLst>
        </xdr:cNvPr>
        <xdr:cNvGrpSpPr/>
      </xdr:nvGrpSpPr>
      <xdr:grpSpPr>
        <a:xfrm>
          <a:off x="10353675" y="5495925"/>
          <a:ext cx="390525" cy="200025"/>
          <a:chOff x="5150738" y="3679988"/>
          <a:chExt cx="390525" cy="200025"/>
        </a:xfrm>
      </xdr:grpSpPr>
      <xdr:grpSp>
        <xdr:nvGrpSpPr>
          <xdr:cNvPr id="12530" name="Shape 9969">
            <a:extLst>
              <a:ext uri="{FF2B5EF4-FFF2-40B4-BE49-F238E27FC236}">
                <a16:creationId xmlns:a16="http://schemas.microsoft.com/office/drawing/2014/main" id="{00000000-0008-0000-0B00-0000F2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31" name="Shape 6">
              <a:extLst>
                <a:ext uri="{FF2B5EF4-FFF2-40B4-BE49-F238E27FC236}">
                  <a16:creationId xmlns:a16="http://schemas.microsoft.com/office/drawing/2014/main" id="{00000000-0008-0000-0B00-0000F3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32" name="Shape 9970">
              <a:extLst>
                <a:ext uri="{FF2B5EF4-FFF2-40B4-BE49-F238E27FC236}">
                  <a16:creationId xmlns:a16="http://schemas.microsoft.com/office/drawing/2014/main" id="{00000000-0008-0000-0B00-0000F4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33" name="Shape 9971">
                <a:extLst>
                  <a:ext uri="{FF2B5EF4-FFF2-40B4-BE49-F238E27FC236}">
                    <a16:creationId xmlns:a16="http://schemas.microsoft.com/office/drawing/2014/main" id="{00000000-0008-0000-0B00-0000F5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34" name="Shape 9972">
                <a:extLst>
                  <a:ext uri="{FF2B5EF4-FFF2-40B4-BE49-F238E27FC236}">
                    <a16:creationId xmlns:a16="http://schemas.microsoft.com/office/drawing/2014/main" id="{00000000-0008-0000-0B00-0000F6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33</xdr:row>
      <xdr:rowOff>0</xdr:rowOff>
    </xdr:from>
    <xdr:ext cx="390525" cy="200025"/>
    <xdr:grpSp>
      <xdr:nvGrpSpPr>
        <xdr:cNvPr id="12535" name="Shape 2">
          <a:extLst>
            <a:ext uri="{FF2B5EF4-FFF2-40B4-BE49-F238E27FC236}">
              <a16:creationId xmlns:a16="http://schemas.microsoft.com/office/drawing/2014/main" id="{00000000-0008-0000-0B00-0000F7300000}"/>
            </a:ext>
          </a:extLst>
        </xdr:cNvPr>
        <xdr:cNvGrpSpPr/>
      </xdr:nvGrpSpPr>
      <xdr:grpSpPr>
        <a:xfrm>
          <a:off x="11287125" y="7248525"/>
          <a:ext cx="390525" cy="200025"/>
          <a:chOff x="5150738" y="3679988"/>
          <a:chExt cx="390525" cy="200025"/>
        </a:xfrm>
      </xdr:grpSpPr>
      <xdr:grpSp>
        <xdr:nvGrpSpPr>
          <xdr:cNvPr id="12536" name="Shape 9973">
            <a:extLst>
              <a:ext uri="{FF2B5EF4-FFF2-40B4-BE49-F238E27FC236}">
                <a16:creationId xmlns:a16="http://schemas.microsoft.com/office/drawing/2014/main" id="{00000000-0008-0000-0B00-0000F8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37" name="Shape 6">
              <a:extLst>
                <a:ext uri="{FF2B5EF4-FFF2-40B4-BE49-F238E27FC236}">
                  <a16:creationId xmlns:a16="http://schemas.microsoft.com/office/drawing/2014/main" id="{00000000-0008-0000-0B00-0000F9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38" name="Shape 9974">
              <a:extLst>
                <a:ext uri="{FF2B5EF4-FFF2-40B4-BE49-F238E27FC236}">
                  <a16:creationId xmlns:a16="http://schemas.microsoft.com/office/drawing/2014/main" id="{00000000-0008-0000-0B00-0000FA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39" name="Shape 9975">
                <a:extLst>
                  <a:ext uri="{FF2B5EF4-FFF2-40B4-BE49-F238E27FC236}">
                    <a16:creationId xmlns:a16="http://schemas.microsoft.com/office/drawing/2014/main" id="{00000000-0008-0000-0B00-0000FB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40" name="Shape 9976">
                <a:extLst>
                  <a:ext uri="{FF2B5EF4-FFF2-40B4-BE49-F238E27FC236}">
                    <a16:creationId xmlns:a16="http://schemas.microsoft.com/office/drawing/2014/main" id="{00000000-0008-0000-0B00-0000FC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27</xdr:col>
      <xdr:colOff>0</xdr:colOff>
      <xdr:row>33</xdr:row>
      <xdr:rowOff>0</xdr:rowOff>
    </xdr:from>
    <xdr:ext cx="390525" cy="200025"/>
    <xdr:grpSp>
      <xdr:nvGrpSpPr>
        <xdr:cNvPr id="12541" name="Shape 2">
          <a:extLst>
            <a:ext uri="{FF2B5EF4-FFF2-40B4-BE49-F238E27FC236}">
              <a16:creationId xmlns:a16="http://schemas.microsoft.com/office/drawing/2014/main" id="{00000000-0008-0000-0B00-0000FD300000}"/>
            </a:ext>
          </a:extLst>
        </xdr:cNvPr>
        <xdr:cNvGrpSpPr/>
      </xdr:nvGrpSpPr>
      <xdr:grpSpPr>
        <a:xfrm>
          <a:off x="12220575" y="7248525"/>
          <a:ext cx="390525" cy="200025"/>
          <a:chOff x="5150738" y="3679988"/>
          <a:chExt cx="390525" cy="200025"/>
        </a:xfrm>
      </xdr:grpSpPr>
      <xdr:grpSp>
        <xdr:nvGrpSpPr>
          <xdr:cNvPr id="12542" name="Shape 9977">
            <a:extLst>
              <a:ext uri="{FF2B5EF4-FFF2-40B4-BE49-F238E27FC236}">
                <a16:creationId xmlns:a16="http://schemas.microsoft.com/office/drawing/2014/main" id="{00000000-0008-0000-0B00-0000FE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43" name="Shape 6">
              <a:extLst>
                <a:ext uri="{FF2B5EF4-FFF2-40B4-BE49-F238E27FC236}">
                  <a16:creationId xmlns:a16="http://schemas.microsoft.com/office/drawing/2014/main" id="{00000000-0008-0000-0B00-0000FF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44" name="Shape 9978">
              <a:extLst>
                <a:ext uri="{FF2B5EF4-FFF2-40B4-BE49-F238E27FC236}">
                  <a16:creationId xmlns:a16="http://schemas.microsoft.com/office/drawing/2014/main" id="{00000000-0008-0000-0B00-000000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45" name="Shape 9979">
                <a:extLst>
                  <a:ext uri="{FF2B5EF4-FFF2-40B4-BE49-F238E27FC236}">
                    <a16:creationId xmlns:a16="http://schemas.microsoft.com/office/drawing/2014/main" id="{00000000-0008-0000-0B00-000001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46" name="Shape 9980">
                <a:extLst>
                  <a:ext uri="{FF2B5EF4-FFF2-40B4-BE49-F238E27FC236}">
                    <a16:creationId xmlns:a16="http://schemas.microsoft.com/office/drawing/2014/main" id="{00000000-0008-0000-0B00-000002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33</xdr:row>
      <xdr:rowOff>0</xdr:rowOff>
    </xdr:from>
    <xdr:ext cx="390525" cy="200025"/>
    <xdr:grpSp>
      <xdr:nvGrpSpPr>
        <xdr:cNvPr id="12547" name="Shape 2">
          <a:extLst>
            <a:ext uri="{FF2B5EF4-FFF2-40B4-BE49-F238E27FC236}">
              <a16:creationId xmlns:a16="http://schemas.microsoft.com/office/drawing/2014/main" id="{00000000-0008-0000-0B00-000003310000}"/>
            </a:ext>
          </a:extLst>
        </xdr:cNvPr>
        <xdr:cNvGrpSpPr/>
      </xdr:nvGrpSpPr>
      <xdr:grpSpPr>
        <a:xfrm>
          <a:off x="13154025" y="7248525"/>
          <a:ext cx="390525" cy="200025"/>
          <a:chOff x="5150738" y="3679988"/>
          <a:chExt cx="390525" cy="200025"/>
        </a:xfrm>
      </xdr:grpSpPr>
      <xdr:grpSp>
        <xdr:nvGrpSpPr>
          <xdr:cNvPr id="12548" name="Shape 9981">
            <a:extLst>
              <a:ext uri="{FF2B5EF4-FFF2-40B4-BE49-F238E27FC236}">
                <a16:creationId xmlns:a16="http://schemas.microsoft.com/office/drawing/2014/main" id="{00000000-0008-0000-0B00-000004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49" name="Shape 6">
              <a:extLst>
                <a:ext uri="{FF2B5EF4-FFF2-40B4-BE49-F238E27FC236}">
                  <a16:creationId xmlns:a16="http://schemas.microsoft.com/office/drawing/2014/main" id="{00000000-0008-0000-0B00-000005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50" name="Shape 9982">
              <a:extLst>
                <a:ext uri="{FF2B5EF4-FFF2-40B4-BE49-F238E27FC236}">
                  <a16:creationId xmlns:a16="http://schemas.microsoft.com/office/drawing/2014/main" id="{00000000-0008-0000-0B00-000006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51" name="Shape 9983">
                <a:extLst>
                  <a:ext uri="{FF2B5EF4-FFF2-40B4-BE49-F238E27FC236}">
                    <a16:creationId xmlns:a16="http://schemas.microsoft.com/office/drawing/2014/main" id="{00000000-0008-0000-0B00-000007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52" name="Shape 9984">
                <a:extLst>
                  <a:ext uri="{FF2B5EF4-FFF2-40B4-BE49-F238E27FC236}">
                    <a16:creationId xmlns:a16="http://schemas.microsoft.com/office/drawing/2014/main" id="{00000000-0008-0000-0B00-000008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49</xdr:row>
      <xdr:rowOff>0</xdr:rowOff>
    </xdr:from>
    <xdr:ext cx="390525" cy="200025"/>
    <xdr:grpSp>
      <xdr:nvGrpSpPr>
        <xdr:cNvPr id="12553" name="Shape 2">
          <a:extLst>
            <a:ext uri="{FF2B5EF4-FFF2-40B4-BE49-F238E27FC236}">
              <a16:creationId xmlns:a16="http://schemas.microsoft.com/office/drawing/2014/main" id="{00000000-0008-0000-0B00-000009310000}"/>
            </a:ext>
          </a:extLst>
        </xdr:cNvPr>
        <xdr:cNvGrpSpPr/>
      </xdr:nvGrpSpPr>
      <xdr:grpSpPr>
        <a:xfrm>
          <a:off x="17821275" y="10753725"/>
          <a:ext cx="390525" cy="200025"/>
          <a:chOff x="5150738" y="3679988"/>
          <a:chExt cx="390525" cy="200025"/>
        </a:xfrm>
      </xdr:grpSpPr>
      <xdr:grpSp>
        <xdr:nvGrpSpPr>
          <xdr:cNvPr id="12554" name="Shape 9985">
            <a:extLst>
              <a:ext uri="{FF2B5EF4-FFF2-40B4-BE49-F238E27FC236}">
                <a16:creationId xmlns:a16="http://schemas.microsoft.com/office/drawing/2014/main" id="{00000000-0008-0000-0B00-00000A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55" name="Shape 6">
              <a:extLst>
                <a:ext uri="{FF2B5EF4-FFF2-40B4-BE49-F238E27FC236}">
                  <a16:creationId xmlns:a16="http://schemas.microsoft.com/office/drawing/2014/main" id="{00000000-0008-0000-0B00-00000B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56" name="Shape 9986">
              <a:extLst>
                <a:ext uri="{FF2B5EF4-FFF2-40B4-BE49-F238E27FC236}">
                  <a16:creationId xmlns:a16="http://schemas.microsoft.com/office/drawing/2014/main" id="{00000000-0008-0000-0B00-00000C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57" name="Shape 9987">
                <a:extLst>
                  <a:ext uri="{FF2B5EF4-FFF2-40B4-BE49-F238E27FC236}">
                    <a16:creationId xmlns:a16="http://schemas.microsoft.com/office/drawing/2014/main" id="{00000000-0008-0000-0B00-00000D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58" name="Shape 9988">
                <a:extLst>
                  <a:ext uri="{FF2B5EF4-FFF2-40B4-BE49-F238E27FC236}">
                    <a16:creationId xmlns:a16="http://schemas.microsoft.com/office/drawing/2014/main" id="{00000000-0008-0000-0B00-00000E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37</xdr:col>
      <xdr:colOff>0</xdr:colOff>
      <xdr:row>33</xdr:row>
      <xdr:rowOff>0</xdr:rowOff>
    </xdr:from>
    <xdr:ext cx="390525" cy="200025"/>
    <xdr:grpSp>
      <xdr:nvGrpSpPr>
        <xdr:cNvPr id="12559" name="Shape 2">
          <a:extLst>
            <a:ext uri="{FF2B5EF4-FFF2-40B4-BE49-F238E27FC236}">
              <a16:creationId xmlns:a16="http://schemas.microsoft.com/office/drawing/2014/main" id="{00000000-0008-0000-0B00-00000F310000}"/>
            </a:ext>
          </a:extLst>
        </xdr:cNvPr>
        <xdr:cNvGrpSpPr/>
      </xdr:nvGrpSpPr>
      <xdr:grpSpPr>
        <a:xfrm>
          <a:off x="16887825" y="7248525"/>
          <a:ext cx="390525" cy="200025"/>
          <a:chOff x="5150738" y="3679988"/>
          <a:chExt cx="390525" cy="200025"/>
        </a:xfrm>
      </xdr:grpSpPr>
      <xdr:grpSp>
        <xdr:nvGrpSpPr>
          <xdr:cNvPr id="12560" name="Shape 9989">
            <a:extLst>
              <a:ext uri="{FF2B5EF4-FFF2-40B4-BE49-F238E27FC236}">
                <a16:creationId xmlns:a16="http://schemas.microsoft.com/office/drawing/2014/main" id="{00000000-0008-0000-0B00-000010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61" name="Shape 6">
              <a:extLst>
                <a:ext uri="{FF2B5EF4-FFF2-40B4-BE49-F238E27FC236}">
                  <a16:creationId xmlns:a16="http://schemas.microsoft.com/office/drawing/2014/main" id="{00000000-0008-0000-0B00-000011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62" name="Shape 9990">
              <a:extLst>
                <a:ext uri="{FF2B5EF4-FFF2-40B4-BE49-F238E27FC236}">
                  <a16:creationId xmlns:a16="http://schemas.microsoft.com/office/drawing/2014/main" id="{00000000-0008-0000-0B00-000012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63" name="Shape 9991">
                <a:extLst>
                  <a:ext uri="{FF2B5EF4-FFF2-40B4-BE49-F238E27FC236}">
                    <a16:creationId xmlns:a16="http://schemas.microsoft.com/office/drawing/2014/main" id="{00000000-0008-0000-0B00-000013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64" name="Shape 9992">
                <a:extLst>
                  <a:ext uri="{FF2B5EF4-FFF2-40B4-BE49-F238E27FC236}">
                    <a16:creationId xmlns:a16="http://schemas.microsoft.com/office/drawing/2014/main" id="{00000000-0008-0000-0B00-000014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33</xdr:row>
      <xdr:rowOff>0</xdr:rowOff>
    </xdr:from>
    <xdr:ext cx="390525" cy="200025"/>
    <xdr:grpSp>
      <xdr:nvGrpSpPr>
        <xdr:cNvPr id="12565" name="Shape 2">
          <a:extLst>
            <a:ext uri="{FF2B5EF4-FFF2-40B4-BE49-F238E27FC236}">
              <a16:creationId xmlns:a16="http://schemas.microsoft.com/office/drawing/2014/main" id="{00000000-0008-0000-0B00-000015310000}"/>
            </a:ext>
          </a:extLst>
        </xdr:cNvPr>
        <xdr:cNvGrpSpPr/>
      </xdr:nvGrpSpPr>
      <xdr:grpSpPr>
        <a:xfrm>
          <a:off x="17821275" y="7248525"/>
          <a:ext cx="390525" cy="200025"/>
          <a:chOff x="5150738" y="3679988"/>
          <a:chExt cx="390525" cy="200025"/>
        </a:xfrm>
      </xdr:grpSpPr>
      <xdr:grpSp>
        <xdr:nvGrpSpPr>
          <xdr:cNvPr id="12566" name="Shape 9993">
            <a:extLst>
              <a:ext uri="{FF2B5EF4-FFF2-40B4-BE49-F238E27FC236}">
                <a16:creationId xmlns:a16="http://schemas.microsoft.com/office/drawing/2014/main" id="{00000000-0008-0000-0B00-000016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67" name="Shape 6">
              <a:extLst>
                <a:ext uri="{FF2B5EF4-FFF2-40B4-BE49-F238E27FC236}">
                  <a16:creationId xmlns:a16="http://schemas.microsoft.com/office/drawing/2014/main" id="{00000000-0008-0000-0B00-000017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68" name="Shape 9994">
              <a:extLst>
                <a:ext uri="{FF2B5EF4-FFF2-40B4-BE49-F238E27FC236}">
                  <a16:creationId xmlns:a16="http://schemas.microsoft.com/office/drawing/2014/main" id="{00000000-0008-0000-0B00-000018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69" name="Shape 9995">
                <a:extLst>
                  <a:ext uri="{FF2B5EF4-FFF2-40B4-BE49-F238E27FC236}">
                    <a16:creationId xmlns:a16="http://schemas.microsoft.com/office/drawing/2014/main" id="{00000000-0008-0000-0B00-000019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70" name="Shape 9996">
                <a:extLst>
                  <a:ext uri="{FF2B5EF4-FFF2-40B4-BE49-F238E27FC236}">
                    <a16:creationId xmlns:a16="http://schemas.microsoft.com/office/drawing/2014/main" id="{00000000-0008-0000-0B00-00001A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0</xdr:colOff>
      <xdr:row>49</xdr:row>
      <xdr:rowOff>0</xdr:rowOff>
    </xdr:from>
    <xdr:ext cx="390525" cy="200025"/>
    <xdr:grpSp>
      <xdr:nvGrpSpPr>
        <xdr:cNvPr id="12571" name="Shape 2">
          <a:extLst>
            <a:ext uri="{FF2B5EF4-FFF2-40B4-BE49-F238E27FC236}">
              <a16:creationId xmlns:a16="http://schemas.microsoft.com/office/drawing/2014/main" id="{00000000-0008-0000-0B00-00001B310000}"/>
            </a:ext>
          </a:extLst>
        </xdr:cNvPr>
        <xdr:cNvGrpSpPr/>
      </xdr:nvGrpSpPr>
      <xdr:grpSpPr>
        <a:xfrm>
          <a:off x="2886075" y="10753725"/>
          <a:ext cx="390525" cy="200025"/>
          <a:chOff x="5150738" y="3679988"/>
          <a:chExt cx="390525" cy="200025"/>
        </a:xfrm>
      </xdr:grpSpPr>
      <xdr:grpSp>
        <xdr:nvGrpSpPr>
          <xdr:cNvPr id="12572" name="Shape 9997">
            <a:extLst>
              <a:ext uri="{FF2B5EF4-FFF2-40B4-BE49-F238E27FC236}">
                <a16:creationId xmlns:a16="http://schemas.microsoft.com/office/drawing/2014/main" id="{00000000-0008-0000-0B00-00001C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73" name="Shape 6">
              <a:extLst>
                <a:ext uri="{FF2B5EF4-FFF2-40B4-BE49-F238E27FC236}">
                  <a16:creationId xmlns:a16="http://schemas.microsoft.com/office/drawing/2014/main" id="{00000000-0008-0000-0B00-00001D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74" name="Shape 9998">
              <a:extLst>
                <a:ext uri="{FF2B5EF4-FFF2-40B4-BE49-F238E27FC236}">
                  <a16:creationId xmlns:a16="http://schemas.microsoft.com/office/drawing/2014/main" id="{00000000-0008-0000-0B00-00001E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75" name="Shape 9999">
                <a:extLst>
                  <a:ext uri="{FF2B5EF4-FFF2-40B4-BE49-F238E27FC236}">
                    <a16:creationId xmlns:a16="http://schemas.microsoft.com/office/drawing/2014/main" id="{00000000-0008-0000-0B00-00001F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76" name="Shape 10000">
                <a:extLst>
                  <a:ext uri="{FF2B5EF4-FFF2-40B4-BE49-F238E27FC236}">
                    <a16:creationId xmlns:a16="http://schemas.microsoft.com/office/drawing/2014/main" id="{00000000-0008-0000-0B00-000020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78</xdr:row>
      <xdr:rowOff>0</xdr:rowOff>
    </xdr:from>
    <xdr:ext cx="390525" cy="200025"/>
    <xdr:grpSp>
      <xdr:nvGrpSpPr>
        <xdr:cNvPr id="12577" name="Shape 2">
          <a:extLst>
            <a:ext uri="{FF2B5EF4-FFF2-40B4-BE49-F238E27FC236}">
              <a16:creationId xmlns:a16="http://schemas.microsoft.com/office/drawing/2014/main" id="{00000000-0008-0000-0B00-000021310000}"/>
            </a:ext>
          </a:extLst>
        </xdr:cNvPr>
        <xdr:cNvGrpSpPr/>
      </xdr:nvGrpSpPr>
      <xdr:grpSpPr>
        <a:xfrm>
          <a:off x="3819525" y="17154525"/>
          <a:ext cx="390525" cy="200025"/>
          <a:chOff x="5150738" y="3679988"/>
          <a:chExt cx="390525" cy="200025"/>
        </a:xfrm>
      </xdr:grpSpPr>
      <xdr:grpSp>
        <xdr:nvGrpSpPr>
          <xdr:cNvPr id="12578" name="Shape 10001">
            <a:extLst>
              <a:ext uri="{FF2B5EF4-FFF2-40B4-BE49-F238E27FC236}">
                <a16:creationId xmlns:a16="http://schemas.microsoft.com/office/drawing/2014/main" id="{00000000-0008-0000-0B00-000022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79" name="Shape 6">
              <a:extLst>
                <a:ext uri="{FF2B5EF4-FFF2-40B4-BE49-F238E27FC236}">
                  <a16:creationId xmlns:a16="http://schemas.microsoft.com/office/drawing/2014/main" id="{00000000-0008-0000-0B00-000023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80" name="Shape 10002">
              <a:extLst>
                <a:ext uri="{FF2B5EF4-FFF2-40B4-BE49-F238E27FC236}">
                  <a16:creationId xmlns:a16="http://schemas.microsoft.com/office/drawing/2014/main" id="{00000000-0008-0000-0B00-000024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81" name="Shape 10003">
                <a:extLst>
                  <a:ext uri="{FF2B5EF4-FFF2-40B4-BE49-F238E27FC236}">
                    <a16:creationId xmlns:a16="http://schemas.microsoft.com/office/drawing/2014/main" id="{00000000-0008-0000-0B00-000025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82" name="Shape 10004">
                <a:extLst>
                  <a:ext uri="{FF2B5EF4-FFF2-40B4-BE49-F238E27FC236}">
                    <a16:creationId xmlns:a16="http://schemas.microsoft.com/office/drawing/2014/main" id="{00000000-0008-0000-0B00-000026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78</xdr:row>
      <xdr:rowOff>0</xdr:rowOff>
    </xdr:from>
    <xdr:ext cx="390525" cy="200025"/>
    <xdr:grpSp>
      <xdr:nvGrpSpPr>
        <xdr:cNvPr id="12583" name="Shape 2">
          <a:extLst>
            <a:ext uri="{FF2B5EF4-FFF2-40B4-BE49-F238E27FC236}">
              <a16:creationId xmlns:a16="http://schemas.microsoft.com/office/drawing/2014/main" id="{00000000-0008-0000-0B00-000027310000}"/>
            </a:ext>
          </a:extLst>
        </xdr:cNvPr>
        <xdr:cNvGrpSpPr/>
      </xdr:nvGrpSpPr>
      <xdr:grpSpPr>
        <a:xfrm>
          <a:off x="10353675" y="17154525"/>
          <a:ext cx="390525" cy="200025"/>
          <a:chOff x="5150738" y="3679988"/>
          <a:chExt cx="390525" cy="200025"/>
        </a:xfrm>
      </xdr:grpSpPr>
      <xdr:grpSp>
        <xdr:nvGrpSpPr>
          <xdr:cNvPr id="12584" name="Shape 10005">
            <a:extLst>
              <a:ext uri="{FF2B5EF4-FFF2-40B4-BE49-F238E27FC236}">
                <a16:creationId xmlns:a16="http://schemas.microsoft.com/office/drawing/2014/main" id="{00000000-0008-0000-0B00-000028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85" name="Shape 6">
              <a:extLst>
                <a:ext uri="{FF2B5EF4-FFF2-40B4-BE49-F238E27FC236}">
                  <a16:creationId xmlns:a16="http://schemas.microsoft.com/office/drawing/2014/main" id="{00000000-0008-0000-0B00-000029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86" name="Shape 10006">
              <a:extLst>
                <a:ext uri="{FF2B5EF4-FFF2-40B4-BE49-F238E27FC236}">
                  <a16:creationId xmlns:a16="http://schemas.microsoft.com/office/drawing/2014/main" id="{00000000-0008-0000-0B00-00002A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87" name="Shape 10007">
                <a:extLst>
                  <a:ext uri="{FF2B5EF4-FFF2-40B4-BE49-F238E27FC236}">
                    <a16:creationId xmlns:a16="http://schemas.microsoft.com/office/drawing/2014/main" id="{00000000-0008-0000-0B00-00002B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88" name="Shape 10008">
                <a:extLst>
                  <a:ext uri="{FF2B5EF4-FFF2-40B4-BE49-F238E27FC236}">
                    <a16:creationId xmlns:a16="http://schemas.microsoft.com/office/drawing/2014/main" id="{00000000-0008-0000-0B00-00002C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78</xdr:row>
      <xdr:rowOff>0</xdr:rowOff>
    </xdr:from>
    <xdr:ext cx="390525" cy="200025"/>
    <xdr:grpSp>
      <xdr:nvGrpSpPr>
        <xdr:cNvPr id="12589" name="Shape 2">
          <a:extLst>
            <a:ext uri="{FF2B5EF4-FFF2-40B4-BE49-F238E27FC236}">
              <a16:creationId xmlns:a16="http://schemas.microsoft.com/office/drawing/2014/main" id="{00000000-0008-0000-0B00-00002D310000}"/>
            </a:ext>
          </a:extLst>
        </xdr:cNvPr>
        <xdr:cNvGrpSpPr/>
      </xdr:nvGrpSpPr>
      <xdr:grpSpPr>
        <a:xfrm>
          <a:off x="13154025" y="17154525"/>
          <a:ext cx="390525" cy="200025"/>
          <a:chOff x="5150738" y="3679988"/>
          <a:chExt cx="390525" cy="200025"/>
        </a:xfrm>
      </xdr:grpSpPr>
      <xdr:grpSp>
        <xdr:nvGrpSpPr>
          <xdr:cNvPr id="12590" name="Shape 10009">
            <a:extLst>
              <a:ext uri="{FF2B5EF4-FFF2-40B4-BE49-F238E27FC236}">
                <a16:creationId xmlns:a16="http://schemas.microsoft.com/office/drawing/2014/main" id="{00000000-0008-0000-0B00-00002E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91" name="Shape 6">
              <a:extLst>
                <a:ext uri="{FF2B5EF4-FFF2-40B4-BE49-F238E27FC236}">
                  <a16:creationId xmlns:a16="http://schemas.microsoft.com/office/drawing/2014/main" id="{00000000-0008-0000-0B00-00002F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92" name="Shape 10010">
              <a:extLst>
                <a:ext uri="{FF2B5EF4-FFF2-40B4-BE49-F238E27FC236}">
                  <a16:creationId xmlns:a16="http://schemas.microsoft.com/office/drawing/2014/main" id="{00000000-0008-0000-0B00-000030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93" name="Shape 10011">
                <a:extLst>
                  <a:ext uri="{FF2B5EF4-FFF2-40B4-BE49-F238E27FC236}">
                    <a16:creationId xmlns:a16="http://schemas.microsoft.com/office/drawing/2014/main" id="{00000000-0008-0000-0B00-000031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94" name="Shape 10012">
                <a:extLst>
                  <a:ext uri="{FF2B5EF4-FFF2-40B4-BE49-F238E27FC236}">
                    <a16:creationId xmlns:a16="http://schemas.microsoft.com/office/drawing/2014/main" id="{00000000-0008-0000-0B00-000032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33</xdr:col>
      <xdr:colOff>0</xdr:colOff>
      <xdr:row>78</xdr:row>
      <xdr:rowOff>0</xdr:rowOff>
    </xdr:from>
    <xdr:ext cx="390525" cy="200025"/>
    <xdr:grpSp>
      <xdr:nvGrpSpPr>
        <xdr:cNvPr id="12595" name="Shape 2">
          <a:extLst>
            <a:ext uri="{FF2B5EF4-FFF2-40B4-BE49-F238E27FC236}">
              <a16:creationId xmlns:a16="http://schemas.microsoft.com/office/drawing/2014/main" id="{00000000-0008-0000-0B00-000033310000}"/>
            </a:ext>
          </a:extLst>
        </xdr:cNvPr>
        <xdr:cNvGrpSpPr/>
      </xdr:nvGrpSpPr>
      <xdr:grpSpPr>
        <a:xfrm>
          <a:off x="15020925" y="17154525"/>
          <a:ext cx="390525" cy="200025"/>
          <a:chOff x="5150738" y="3679988"/>
          <a:chExt cx="390525" cy="200025"/>
        </a:xfrm>
      </xdr:grpSpPr>
      <xdr:grpSp>
        <xdr:nvGrpSpPr>
          <xdr:cNvPr id="12596" name="Shape 10013">
            <a:extLst>
              <a:ext uri="{FF2B5EF4-FFF2-40B4-BE49-F238E27FC236}">
                <a16:creationId xmlns:a16="http://schemas.microsoft.com/office/drawing/2014/main" id="{00000000-0008-0000-0B00-000034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97" name="Shape 6">
              <a:extLst>
                <a:ext uri="{FF2B5EF4-FFF2-40B4-BE49-F238E27FC236}">
                  <a16:creationId xmlns:a16="http://schemas.microsoft.com/office/drawing/2014/main" id="{00000000-0008-0000-0B00-000035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98" name="Shape 10014">
              <a:extLst>
                <a:ext uri="{FF2B5EF4-FFF2-40B4-BE49-F238E27FC236}">
                  <a16:creationId xmlns:a16="http://schemas.microsoft.com/office/drawing/2014/main" id="{00000000-0008-0000-0B00-000036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99" name="Shape 10015">
                <a:extLst>
                  <a:ext uri="{FF2B5EF4-FFF2-40B4-BE49-F238E27FC236}">
                    <a16:creationId xmlns:a16="http://schemas.microsoft.com/office/drawing/2014/main" id="{00000000-0008-0000-0B00-000037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00" name="Shape 10016">
                <a:extLst>
                  <a:ext uri="{FF2B5EF4-FFF2-40B4-BE49-F238E27FC236}">
                    <a16:creationId xmlns:a16="http://schemas.microsoft.com/office/drawing/2014/main" id="{00000000-0008-0000-0B00-000038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78</xdr:row>
      <xdr:rowOff>0</xdr:rowOff>
    </xdr:from>
    <xdr:ext cx="390525" cy="200025"/>
    <xdr:grpSp>
      <xdr:nvGrpSpPr>
        <xdr:cNvPr id="12601" name="Shape 2">
          <a:extLst>
            <a:ext uri="{FF2B5EF4-FFF2-40B4-BE49-F238E27FC236}">
              <a16:creationId xmlns:a16="http://schemas.microsoft.com/office/drawing/2014/main" id="{00000000-0008-0000-0B00-000039310000}"/>
            </a:ext>
          </a:extLst>
        </xdr:cNvPr>
        <xdr:cNvGrpSpPr/>
      </xdr:nvGrpSpPr>
      <xdr:grpSpPr>
        <a:xfrm>
          <a:off x="15954375" y="17154525"/>
          <a:ext cx="390525" cy="200025"/>
          <a:chOff x="5150738" y="3679988"/>
          <a:chExt cx="390525" cy="200025"/>
        </a:xfrm>
      </xdr:grpSpPr>
      <xdr:grpSp>
        <xdr:nvGrpSpPr>
          <xdr:cNvPr id="12602" name="Shape 10017">
            <a:extLst>
              <a:ext uri="{FF2B5EF4-FFF2-40B4-BE49-F238E27FC236}">
                <a16:creationId xmlns:a16="http://schemas.microsoft.com/office/drawing/2014/main" id="{00000000-0008-0000-0B00-00003A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03" name="Shape 6">
              <a:extLst>
                <a:ext uri="{FF2B5EF4-FFF2-40B4-BE49-F238E27FC236}">
                  <a16:creationId xmlns:a16="http://schemas.microsoft.com/office/drawing/2014/main" id="{00000000-0008-0000-0B00-00003B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04" name="Shape 10018">
              <a:extLst>
                <a:ext uri="{FF2B5EF4-FFF2-40B4-BE49-F238E27FC236}">
                  <a16:creationId xmlns:a16="http://schemas.microsoft.com/office/drawing/2014/main" id="{00000000-0008-0000-0B00-00003C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05" name="Shape 10019">
                <a:extLst>
                  <a:ext uri="{FF2B5EF4-FFF2-40B4-BE49-F238E27FC236}">
                    <a16:creationId xmlns:a16="http://schemas.microsoft.com/office/drawing/2014/main" id="{00000000-0008-0000-0B00-00003D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06" name="Shape 10020">
                <a:extLst>
                  <a:ext uri="{FF2B5EF4-FFF2-40B4-BE49-F238E27FC236}">
                    <a16:creationId xmlns:a16="http://schemas.microsoft.com/office/drawing/2014/main" id="{00000000-0008-0000-0B00-00003E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45</xdr:col>
      <xdr:colOff>0</xdr:colOff>
      <xdr:row>78</xdr:row>
      <xdr:rowOff>0</xdr:rowOff>
    </xdr:from>
    <xdr:ext cx="390525" cy="200025"/>
    <xdr:grpSp>
      <xdr:nvGrpSpPr>
        <xdr:cNvPr id="12607" name="Shape 2">
          <a:extLst>
            <a:ext uri="{FF2B5EF4-FFF2-40B4-BE49-F238E27FC236}">
              <a16:creationId xmlns:a16="http://schemas.microsoft.com/office/drawing/2014/main" id="{00000000-0008-0000-0B00-00003F310000}"/>
            </a:ext>
          </a:extLst>
        </xdr:cNvPr>
        <xdr:cNvGrpSpPr/>
      </xdr:nvGrpSpPr>
      <xdr:grpSpPr>
        <a:xfrm>
          <a:off x="20621625" y="17154525"/>
          <a:ext cx="390525" cy="200025"/>
          <a:chOff x="5150738" y="3679988"/>
          <a:chExt cx="390525" cy="200025"/>
        </a:xfrm>
      </xdr:grpSpPr>
      <xdr:grpSp>
        <xdr:nvGrpSpPr>
          <xdr:cNvPr id="12608" name="Shape 10021">
            <a:extLst>
              <a:ext uri="{FF2B5EF4-FFF2-40B4-BE49-F238E27FC236}">
                <a16:creationId xmlns:a16="http://schemas.microsoft.com/office/drawing/2014/main" id="{00000000-0008-0000-0B00-000040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09" name="Shape 6">
              <a:extLst>
                <a:ext uri="{FF2B5EF4-FFF2-40B4-BE49-F238E27FC236}">
                  <a16:creationId xmlns:a16="http://schemas.microsoft.com/office/drawing/2014/main" id="{00000000-0008-0000-0B00-000041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10" name="Shape 10022">
              <a:extLst>
                <a:ext uri="{FF2B5EF4-FFF2-40B4-BE49-F238E27FC236}">
                  <a16:creationId xmlns:a16="http://schemas.microsoft.com/office/drawing/2014/main" id="{00000000-0008-0000-0B00-000042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11" name="Shape 10023">
                <a:extLst>
                  <a:ext uri="{FF2B5EF4-FFF2-40B4-BE49-F238E27FC236}">
                    <a16:creationId xmlns:a16="http://schemas.microsoft.com/office/drawing/2014/main" id="{00000000-0008-0000-0B00-000043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12" name="Shape 10024">
                <a:extLst>
                  <a:ext uri="{FF2B5EF4-FFF2-40B4-BE49-F238E27FC236}">
                    <a16:creationId xmlns:a16="http://schemas.microsoft.com/office/drawing/2014/main" id="{00000000-0008-0000-0B00-000044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87</xdr:row>
      <xdr:rowOff>0</xdr:rowOff>
    </xdr:from>
    <xdr:ext cx="390525" cy="200025"/>
    <xdr:grpSp>
      <xdr:nvGrpSpPr>
        <xdr:cNvPr id="12613" name="Shape 2">
          <a:extLst>
            <a:ext uri="{FF2B5EF4-FFF2-40B4-BE49-F238E27FC236}">
              <a16:creationId xmlns:a16="http://schemas.microsoft.com/office/drawing/2014/main" id="{00000000-0008-0000-0B00-000045310000}"/>
            </a:ext>
          </a:extLst>
        </xdr:cNvPr>
        <xdr:cNvGrpSpPr/>
      </xdr:nvGrpSpPr>
      <xdr:grpSpPr>
        <a:xfrm>
          <a:off x="3819525" y="19135725"/>
          <a:ext cx="390525" cy="200025"/>
          <a:chOff x="5150738" y="3679988"/>
          <a:chExt cx="390525" cy="200025"/>
        </a:xfrm>
      </xdr:grpSpPr>
      <xdr:grpSp>
        <xdr:nvGrpSpPr>
          <xdr:cNvPr id="12614" name="Shape 10025">
            <a:extLst>
              <a:ext uri="{FF2B5EF4-FFF2-40B4-BE49-F238E27FC236}">
                <a16:creationId xmlns:a16="http://schemas.microsoft.com/office/drawing/2014/main" id="{00000000-0008-0000-0B00-000046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15" name="Shape 6">
              <a:extLst>
                <a:ext uri="{FF2B5EF4-FFF2-40B4-BE49-F238E27FC236}">
                  <a16:creationId xmlns:a16="http://schemas.microsoft.com/office/drawing/2014/main" id="{00000000-0008-0000-0B00-000047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16" name="Shape 10026">
              <a:extLst>
                <a:ext uri="{FF2B5EF4-FFF2-40B4-BE49-F238E27FC236}">
                  <a16:creationId xmlns:a16="http://schemas.microsoft.com/office/drawing/2014/main" id="{00000000-0008-0000-0B00-000048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17" name="Shape 10027">
                <a:extLst>
                  <a:ext uri="{FF2B5EF4-FFF2-40B4-BE49-F238E27FC236}">
                    <a16:creationId xmlns:a16="http://schemas.microsoft.com/office/drawing/2014/main" id="{00000000-0008-0000-0B00-000049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18" name="Shape 10028">
                <a:extLst>
                  <a:ext uri="{FF2B5EF4-FFF2-40B4-BE49-F238E27FC236}">
                    <a16:creationId xmlns:a16="http://schemas.microsoft.com/office/drawing/2014/main" id="{00000000-0008-0000-0B00-00004A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33</xdr:col>
      <xdr:colOff>0</xdr:colOff>
      <xdr:row>87</xdr:row>
      <xdr:rowOff>0</xdr:rowOff>
    </xdr:from>
    <xdr:ext cx="390525" cy="200025"/>
    <xdr:grpSp>
      <xdr:nvGrpSpPr>
        <xdr:cNvPr id="12619" name="Shape 2">
          <a:extLst>
            <a:ext uri="{FF2B5EF4-FFF2-40B4-BE49-F238E27FC236}">
              <a16:creationId xmlns:a16="http://schemas.microsoft.com/office/drawing/2014/main" id="{00000000-0008-0000-0B00-00004B310000}"/>
            </a:ext>
          </a:extLst>
        </xdr:cNvPr>
        <xdr:cNvGrpSpPr/>
      </xdr:nvGrpSpPr>
      <xdr:grpSpPr>
        <a:xfrm>
          <a:off x="15020925" y="19135725"/>
          <a:ext cx="390525" cy="200025"/>
          <a:chOff x="5150738" y="3679988"/>
          <a:chExt cx="390525" cy="200025"/>
        </a:xfrm>
      </xdr:grpSpPr>
      <xdr:grpSp>
        <xdr:nvGrpSpPr>
          <xdr:cNvPr id="12620" name="Shape 10029">
            <a:extLst>
              <a:ext uri="{FF2B5EF4-FFF2-40B4-BE49-F238E27FC236}">
                <a16:creationId xmlns:a16="http://schemas.microsoft.com/office/drawing/2014/main" id="{00000000-0008-0000-0B00-00004C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21" name="Shape 6">
              <a:extLst>
                <a:ext uri="{FF2B5EF4-FFF2-40B4-BE49-F238E27FC236}">
                  <a16:creationId xmlns:a16="http://schemas.microsoft.com/office/drawing/2014/main" id="{00000000-0008-0000-0B00-00004D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22" name="Shape 10030">
              <a:extLst>
                <a:ext uri="{FF2B5EF4-FFF2-40B4-BE49-F238E27FC236}">
                  <a16:creationId xmlns:a16="http://schemas.microsoft.com/office/drawing/2014/main" id="{00000000-0008-0000-0B00-00004E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23" name="Shape 10031">
                <a:extLst>
                  <a:ext uri="{FF2B5EF4-FFF2-40B4-BE49-F238E27FC236}">
                    <a16:creationId xmlns:a16="http://schemas.microsoft.com/office/drawing/2014/main" id="{00000000-0008-0000-0B00-00004F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24" name="Shape 10032">
                <a:extLst>
                  <a:ext uri="{FF2B5EF4-FFF2-40B4-BE49-F238E27FC236}">
                    <a16:creationId xmlns:a16="http://schemas.microsoft.com/office/drawing/2014/main" id="{00000000-0008-0000-0B00-000050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45</xdr:col>
      <xdr:colOff>0</xdr:colOff>
      <xdr:row>87</xdr:row>
      <xdr:rowOff>0</xdr:rowOff>
    </xdr:from>
    <xdr:ext cx="390525" cy="200025"/>
    <xdr:grpSp>
      <xdr:nvGrpSpPr>
        <xdr:cNvPr id="12625" name="Shape 2">
          <a:extLst>
            <a:ext uri="{FF2B5EF4-FFF2-40B4-BE49-F238E27FC236}">
              <a16:creationId xmlns:a16="http://schemas.microsoft.com/office/drawing/2014/main" id="{00000000-0008-0000-0B00-000051310000}"/>
            </a:ext>
          </a:extLst>
        </xdr:cNvPr>
        <xdr:cNvGrpSpPr/>
      </xdr:nvGrpSpPr>
      <xdr:grpSpPr>
        <a:xfrm>
          <a:off x="20621625" y="19135725"/>
          <a:ext cx="390525" cy="200025"/>
          <a:chOff x="5150738" y="3679988"/>
          <a:chExt cx="390525" cy="200025"/>
        </a:xfrm>
      </xdr:grpSpPr>
      <xdr:grpSp>
        <xdr:nvGrpSpPr>
          <xdr:cNvPr id="12626" name="Shape 10033">
            <a:extLst>
              <a:ext uri="{FF2B5EF4-FFF2-40B4-BE49-F238E27FC236}">
                <a16:creationId xmlns:a16="http://schemas.microsoft.com/office/drawing/2014/main" id="{00000000-0008-0000-0B00-000052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27" name="Shape 6">
              <a:extLst>
                <a:ext uri="{FF2B5EF4-FFF2-40B4-BE49-F238E27FC236}">
                  <a16:creationId xmlns:a16="http://schemas.microsoft.com/office/drawing/2014/main" id="{00000000-0008-0000-0B00-000053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28" name="Shape 10034">
              <a:extLst>
                <a:ext uri="{FF2B5EF4-FFF2-40B4-BE49-F238E27FC236}">
                  <a16:creationId xmlns:a16="http://schemas.microsoft.com/office/drawing/2014/main" id="{00000000-0008-0000-0B00-000054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29" name="Shape 10035">
                <a:extLst>
                  <a:ext uri="{FF2B5EF4-FFF2-40B4-BE49-F238E27FC236}">
                    <a16:creationId xmlns:a16="http://schemas.microsoft.com/office/drawing/2014/main" id="{00000000-0008-0000-0B00-000055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30" name="Shape 10036">
                <a:extLst>
                  <a:ext uri="{FF2B5EF4-FFF2-40B4-BE49-F238E27FC236}">
                    <a16:creationId xmlns:a16="http://schemas.microsoft.com/office/drawing/2014/main" id="{00000000-0008-0000-0B00-000056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95</xdr:row>
      <xdr:rowOff>0</xdr:rowOff>
    </xdr:from>
    <xdr:ext cx="390525" cy="200025"/>
    <xdr:grpSp>
      <xdr:nvGrpSpPr>
        <xdr:cNvPr id="12631" name="Shape 2">
          <a:extLst>
            <a:ext uri="{FF2B5EF4-FFF2-40B4-BE49-F238E27FC236}">
              <a16:creationId xmlns:a16="http://schemas.microsoft.com/office/drawing/2014/main" id="{00000000-0008-0000-0B00-000057310000}"/>
            </a:ext>
          </a:extLst>
        </xdr:cNvPr>
        <xdr:cNvGrpSpPr/>
      </xdr:nvGrpSpPr>
      <xdr:grpSpPr>
        <a:xfrm>
          <a:off x="1952625" y="20888325"/>
          <a:ext cx="390525" cy="200025"/>
          <a:chOff x="5150738" y="3679988"/>
          <a:chExt cx="390525" cy="200025"/>
        </a:xfrm>
      </xdr:grpSpPr>
      <xdr:grpSp>
        <xdr:nvGrpSpPr>
          <xdr:cNvPr id="12632" name="Shape 10037">
            <a:extLst>
              <a:ext uri="{FF2B5EF4-FFF2-40B4-BE49-F238E27FC236}">
                <a16:creationId xmlns:a16="http://schemas.microsoft.com/office/drawing/2014/main" id="{00000000-0008-0000-0B00-000058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33" name="Shape 6">
              <a:extLst>
                <a:ext uri="{FF2B5EF4-FFF2-40B4-BE49-F238E27FC236}">
                  <a16:creationId xmlns:a16="http://schemas.microsoft.com/office/drawing/2014/main" id="{00000000-0008-0000-0B00-000059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34" name="Shape 10038">
              <a:extLst>
                <a:ext uri="{FF2B5EF4-FFF2-40B4-BE49-F238E27FC236}">
                  <a16:creationId xmlns:a16="http://schemas.microsoft.com/office/drawing/2014/main" id="{00000000-0008-0000-0B00-00005A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35" name="Shape 10039">
                <a:extLst>
                  <a:ext uri="{FF2B5EF4-FFF2-40B4-BE49-F238E27FC236}">
                    <a16:creationId xmlns:a16="http://schemas.microsoft.com/office/drawing/2014/main" id="{00000000-0008-0000-0B00-00005B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36" name="Shape 10040">
                <a:extLst>
                  <a:ext uri="{FF2B5EF4-FFF2-40B4-BE49-F238E27FC236}">
                    <a16:creationId xmlns:a16="http://schemas.microsoft.com/office/drawing/2014/main" id="{00000000-0008-0000-0B00-00005C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95</xdr:row>
      <xdr:rowOff>0</xdr:rowOff>
    </xdr:from>
    <xdr:ext cx="390525" cy="200025"/>
    <xdr:grpSp>
      <xdr:nvGrpSpPr>
        <xdr:cNvPr id="12637" name="Shape 2">
          <a:extLst>
            <a:ext uri="{FF2B5EF4-FFF2-40B4-BE49-F238E27FC236}">
              <a16:creationId xmlns:a16="http://schemas.microsoft.com/office/drawing/2014/main" id="{00000000-0008-0000-0B00-00005D310000}"/>
            </a:ext>
          </a:extLst>
        </xdr:cNvPr>
        <xdr:cNvGrpSpPr/>
      </xdr:nvGrpSpPr>
      <xdr:grpSpPr>
        <a:xfrm>
          <a:off x="3819525" y="20888325"/>
          <a:ext cx="390525" cy="200025"/>
          <a:chOff x="5150738" y="3679988"/>
          <a:chExt cx="390525" cy="200025"/>
        </a:xfrm>
      </xdr:grpSpPr>
      <xdr:grpSp>
        <xdr:nvGrpSpPr>
          <xdr:cNvPr id="12638" name="Shape 10041">
            <a:extLst>
              <a:ext uri="{FF2B5EF4-FFF2-40B4-BE49-F238E27FC236}">
                <a16:creationId xmlns:a16="http://schemas.microsoft.com/office/drawing/2014/main" id="{00000000-0008-0000-0B00-00005E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39" name="Shape 6">
              <a:extLst>
                <a:ext uri="{FF2B5EF4-FFF2-40B4-BE49-F238E27FC236}">
                  <a16:creationId xmlns:a16="http://schemas.microsoft.com/office/drawing/2014/main" id="{00000000-0008-0000-0B00-00005F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40" name="Shape 10042">
              <a:extLst>
                <a:ext uri="{FF2B5EF4-FFF2-40B4-BE49-F238E27FC236}">
                  <a16:creationId xmlns:a16="http://schemas.microsoft.com/office/drawing/2014/main" id="{00000000-0008-0000-0B00-000060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41" name="Shape 10043">
                <a:extLst>
                  <a:ext uri="{FF2B5EF4-FFF2-40B4-BE49-F238E27FC236}">
                    <a16:creationId xmlns:a16="http://schemas.microsoft.com/office/drawing/2014/main" id="{00000000-0008-0000-0B00-000061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42" name="Shape 10044">
                <a:extLst>
                  <a:ext uri="{FF2B5EF4-FFF2-40B4-BE49-F238E27FC236}">
                    <a16:creationId xmlns:a16="http://schemas.microsoft.com/office/drawing/2014/main" id="{00000000-0008-0000-0B00-000062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0</xdr:colOff>
      <xdr:row>112</xdr:row>
      <xdr:rowOff>0</xdr:rowOff>
    </xdr:from>
    <xdr:ext cx="390525" cy="200025"/>
    <xdr:grpSp>
      <xdr:nvGrpSpPr>
        <xdr:cNvPr id="12643" name="Shape 2">
          <a:extLst>
            <a:ext uri="{FF2B5EF4-FFF2-40B4-BE49-F238E27FC236}">
              <a16:creationId xmlns:a16="http://schemas.microsoft.com/office/drawing/2014/main" id="{00000000-0008-0000-0B00-000063310000}"/>
            </a:ext>
          </a:extLst>
        </xdr:cNvPr>
        <xdr:cNvGrpSpPr/>
      </xdr:nvGrpSpPr>
      <xdr:grpSpPr>
        <a:xfrm>
          <a:off x="2886075" y="24622125"/>
          <a:ext cx="390525" cy="200025"/>
          <a:chOff x="5150738" y="3679988"/>
          <a:chExt cx="390525" cy="200025"/>
        </a:xfrm>
      </xdr:grpSpPr>
      <xdr:grpSp>
        <xdr:nvGrpSpPr>
          <xdr:cNvPr id="12644" name="Shape 10045">
            <a:extLst>
              <a:ext uri="{FF2B5EF4-FFF2-40B4-BE49-F238E27FC236}">
                <a16:creationId xmlns:a16="http://schemas.microsoft.com/office/drawing/2014/main" id="{00000000-0008-0000-0B00-000064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45" name="Shape 6">
              <a:extLst>
                <a:ext uri="{FF2B5EF4-FFF2-40B4-BE49-F238E27FC236}">
                  <a16:creationId xmlns:a16="http://schemas.microsoft.com/office/drawing/2014/main" id="{00000000-0008-0000-0B00-000065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46" name="Shape 10046">
              <a:extLst>
                <a:ext uri="{FF2B5EF4-FFF2-40B4-BE49-F238E27FC236}">
                  <a16:creationId xmlns:a16="http://schemas.microsoft.com/office/drawing/2014/main" id="{00000000-0008-0000-0B00-000066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47" name="Shape 10047">
                <a:extLst>
                  <a:ext uri="{FF2B5EF4-FFF2-40B4-BE49-F238E27FC236}">
                    <a16:creationId xmlns:a16="http://schemas.microsoft.com/office/drawing/2014/main" id="{00000000-0008-0000-0B00-000067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48" name="Shape 10048">
                <a:extLst>
                  <a:ext uri="{FF2B5EF4-FFF2-40B4-BE49-F238E27FC236}">
                    <a16:creationId xmlns:a16="http://schemas.microsoft.com/office/drawing/2014/main" id="{00000000-0008-0000-0B00-000068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112</xdr:row>
      <xdr:rowOff>0</xdr:rowOff>
    </xdr:from>
    <xdr:ext cx="390525" cy="200025"/>
    <xdr:grpSp>
      <xdr:nvGrpSpPr>
        <xdr:cNvPr id="12649" name="Shape 2">
          <a:extLst>
            <a:ext uri="{FF2B5EF4-FFF2-40B4-BE49-F238E27FC236}">
              <a16:creationId xmlns:a16="http://schemas.microsoft.com/office/drawing/2014/main" id="{00000000-0008-0000-0B00-000069310000}"/>
            </a:ext>
          </a:extLst>
        </xdr:cNvPr>
        <xdr:cNvGrpSpPr/>
      </xdr:nvGrpSpPr>
      <xdr:grpSpPr>
        <a:xfrm>
          <a:off x="3819525" y="24622125"/>
          <a:ext cx="390525" cy="200025"/>
          <a:chOff x="5150738" y="3679988"/>
          <a:chExt cx="390525" cy="200025"/>
        </a:xfrm>
      </xdr:grpSpPr>
      <xdr:grpSp>
        <xdr:nvGrpSpPr>
          <xdr:cNvPr id="12650" name="Shape 10049">
            <a:extLst>
              <a:ext uri="{FF2B5EF4-FFF2-40B4-BE49-F238E27FC236}">
                <a16:creationId xmlns:a16="http://schemas.microsoft.com/office/drawing/2014/main" id="{00000000-0008-0000-0B00-00006A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51" name="Shape 6">
              <a:extLst>
                <a:ext uri="{FF2B5EF4-FFF2-40B4-BE49-F238E27FC236}">
                  <a16:creationId xmlns:a16="http://schemas.microsoft.com/office/drawing/2014/main" id="{00000000-0008-0000-0B00-00006B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52" name="Shape 10050">
              <a:extLst>
                <a:ext uri="{FF2B5EF4-FFF2-40B4-BE49-F238E27FC236}">
                  <a16:creationId xmlns:a16="http://schemas.microsoft.com/office/drawing/2014/main" id="{00000000-0008-0000-0B00-00006C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53" name="Shape 10051">
                <a:extLst>
                  <a:ext uri="{FF2B5EF4-FFF2-40B4-BE49-F238E27FC236}">
                    <a16:creationId xmlns:a16="http://schemas.microsoft.com/office/drawing/2014/main" id="{00000000-0008-0000-0B00-00006D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54" name="Shape 10052">
                <a:extLst>
                  <a:ext uri="{FF2B5EF4-FFF2-40B4-BE49-F238E27FC236}">
                    <a16:creationId xmlns:a16="http://schemas.microsoft.com/office/drawing/2014/main" id="{00000000-0008-0000-0B00-00006E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112</xdr:row>
      <xdr:rowOff>0</xdr:rowOff>
    </xdr:from>
    <xdr:ext cx="390525" cy="200025"/>
    <xdr:grpSp>
      <xdr:nvGrpSpPr>
        <xdr:cNvPr id="12655" name="Shape 2">
          <a:extLst>
            <a:ext uri="{FF2B5EF4-FFF2-40B4-BE49-F238E27FC236}">
              <a16:creationId xmlns:a16="http://schemas.microsoft.com/office/drawing/2014/main" id="{00000000-0008-0000-0B00-00006F310000}"/>
            </a:ext>
          </a:extLst>
        </xdr:cNvPr>
        <xdr:cNvGrpSpPr/>
      </xdr:nvGrpSpPr>
      <xdr:grpSpPr>
        <a:xfrm>
          <a:off x="4752975" y="24622125"/>
          <a:ext cx="390525" cy="200025"/>
          <a:chOff x="5150738" y="3679988"/>
          <a:chExt cx="390525" cy="200025"/>
        </a:xfrm>
      </xdr:grpSpPr>
      <xdr:grpSp>
        <xdr:nvGrpSpPr>
          <xdr:cNvPr id="12656" name="Shape 10053">
            <a:extLst>
              <a:ext uri="{FF2B5EF4-FFF2-40B4-BE49-F238E27FC236}">
                <a16:creationId xmlns:a16="http://schemas.microsoft.com/office/drawing/2014/main" id="{00000000-0008-0000-0B00-000070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57" name="Shape 6">
              <a:extLst>
                <a:ext uri="{FF2B5EF4-FFF2-40B4-BE49-F238E27FC236}">
                  <a16:creationId xmlns:a16="http://schemas.microsoft.com/office/drawing/2014/main" id="{00000000-0008-0000-0B00-000071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58" name="Shape 10054">
              <a:extLst>
                <a:ext uri="{FF2B5EF4-FFF2-40B4-BE49-F238E27FC236}">
                  <a16:creationId xmlns:a16="http://schemas.microsoft.com/office/drawing/2014/main" id="{00000000-0008-0000-0B00-000072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59" name="Shape 10055">
                <a:extLst>
                  <a:ext uri="{FF2B5EF4-FFF2-40B4-BE49-F238E27FC236}">
                    <a16:creationId xmlns:a16="http://schemas.microsoft.com/office/drawing/2014/main" id="{00000000-0008-0000-0B00-000073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60" name="Shape 10056">
                <a:extLst>
                  <a:ext uri="{FF2B5EF4-FFF2-40B4-BE49-F238E27FC236}">
                    <a16:creationId xmlns:a16="http://schemas.microsoft.com/office/drawing/2014/main" id="{00000000-0008-0000-0B00-000074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112</xdr:row>
      <xdr:rowOff>0</xdr:rowOff>
    </xdr:from>
    <xdr:ext cx="390525" cy="200025"/>
    <xdr:grpSp>
      <xdr:nvGrpSpPr>
        <xdr:cNvPr id="12661" name="Shape 2">
          <a:extLst>
            <a:ext uri="{FF2B5EF4-FFF2-40B4-BE49-F238E27FC236}">
              <a16:creationId xmlns:a16="http://schemas.microsoft.com/office/drawing/2014/main" id="{00000000-0008-0000-0B00-000075310000}"/>
            </a:ext>
          </a:extLst>
        </xdr:cNvPr>
        <xdr:cNvGrpSpPr/>
      </xdr:nvGrpSpPr>
      <xdr:grpSpPr>
        <a:xfrm>
          <a:off x="17821275" y="24622125"/>
          <a:ext cx="390525" cy="200025"/>
          <a:chOff x="5150738" y="3679988"/>
          <a:chExt cx="390525" cy="200025"/>
        </a:xfrm>
      </xdr:grpSpPr>
      <xdr:grpSp>
        <xdr:nvGrpSpPr>
          <xdr:cNvPr id="12662" name="Shape 10057">
            <a:extLst>
              <a:ext uri="{FF2B5EF4-FFF2-40B4-BE49-F238E27FC236}">
                <a16:creationId xmlns:a16="http://schemas.microsoft.com/office/drawing/2014/main" id="{00000000-0008-0000-0B00-000076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63" name="Shape 6">
              <a:extLst>
                <a:ext uri="{FF2B5EF4-FFF2-40B4-BE49-F238E27FC236}">
                  <a16:creationId xmlns:a16="http://schemas.microsoft.com/office/drawing/2014/main" id="{00000000-0008-0000-0B00-000077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64" name="Shape 10058">
              <a:extLst>
                <a:ext uri="{FF2B5EF4-FFF2-40B4-BE49-F238E27FC236}">
                  <a16:creationId xmlns:a16="http://schemas.microsoft.com/office/drawing/2014/main" id="{00000000-0008-0000-0B00-000078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65" name="Shape 10059">
                <a:extLst>
                  <a:ext uri="{FF2B5EF4-FFF2-40B4-BE49-F238E27FC236}">
                    <a16:creationId xmlns:a16="http://schemas.microsoft.com/office/drawing/2014/main" id="{00000000-0008-0000-0B00-000079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66" name="Shape 10060">
                <a:extLst>
                  <a:ext uri="{FF2B5EF4-FFF2-40B4-BE49-F238E27FC236}">
                    <a16:creationId xmlns:a16="http://schemas.microsoft.com/office/drawing/2014/main" id="{00000000-0008-0000-0B00-00007A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112</xdr:row>
      <xdr:rowOff>0</xdr:rowOff>
    </xdr:from>
    <xdr:ext cx="390525" cy="200025"/>
    <xdr:grpSp>
      <xdr:nvGrpSpPr>
        <xdr:cNvPr id="12667" name="Shape 2">
          <a:extLst>
            <a:ext uri="{FF2B5EF4-FFF2-40B4-BE49-F238E27FC236}">
              <a16:creationId xmlns:a16="http://schemas.microsoft.com/office/drawing/2014/main" id="{00000000-0008-0000-0B00-00007B310000}"/>
            </a:ext>
          </a:extLst>
        </xdr:cNvPr>
        <xdr:cNvGrpSpPr/>
      </xdr:nvGrpSpPr>
      <xdr:grpSpPr>
        <a:xfrm>
          <a:off x="19688175" y="24622125"/>
          <a:ext cx="390525" cy="200025"/>
          <a:chOff x="5150738" y="3679988"/>
          <a:chExt cx="390525" cy="200025"/>
        </a:xfrm>
      </xdr:grpSpPr>
      <xdr:grpSp>
        <xdr:nvGrpSpPr>
          <xdr:cNvPr id="12668" name="Shape 10061">
            <a:extLst>
              <a:ext uri="{FF2B5EF4-FFF2-40B4-BE49-F238E27FC236}">
                <a16:creationId xmlns:a16="http://schemas.microsoft.com/office/drawing/2014/main" id="{00000000-0008-0000-0B00-00007C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69" name="Shape 6">
              <a:extLst>
                <a:ext uri="{FF2B5EF4-FFF2-40B4-BE49-F238E27FC236}">
                  <a16:creationId xmlns:a16="http://schemas.microsoft.com/office/drawing/2014/main" id="{00000000-0008-0000-0B00-00007D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70" name="Shape 10062">
              <a:extLst>
                <a:ext uri="{FF2B5EF4-FFF2-40B4-BE49-F238E27FC236}">
                  <a16:creationId xmlns:a16="http://schemas.microsoft.com/office/drawing/2014/main" id="{00000000-0008-0000-0B00-00007E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71" name="Shape 10063">
                <a:extLst>
                  <a:ext uri="{FF2B5EF4-FFF2-40B4-BE49-F238E27FC236}">
                    <a16:creationId xmlns:a16="http://schemas.microsoft.com/office/drawing/2014/main" id="{00000000-0008-0000-0B00-00007F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72" name="Shape 10064">
                <a:extLst>
                  <a:ext uri="{FF2B5EF4-FFF2-40B4-BE49-F238E27FC236}">
                    <a16:creationId xmlns:a16="http://schemas.microsoft.com/office/drawing/2014/main" id="{00000000-0008-0000-0B00-000080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120</xdr:row>
      <xdr:rowOff>0</xdr:rowOff>
    </xdr:from>
    <xdr:ext cx="390525" cy="200025"/>
    <xdr:grpSp>
      <xdr:nvGrpSpPr>
        <xdr:cNvPr id="12673" name="Shape 2">
          <a:extLst>
            <a:ext uri="{FF2B5EF4-FFF2-40B4-BE49-F238E27FC236}">
              <a16:creationId xmlns:a16="http://schemas.microsoft.com/office/drawing/2014/main" id="{00000000-0008-0000-0B00-000081310000}"/>
            </a:ext>
          </a:extLst>
        </xdr:cNvPr>
        <xdr:cNvGrpSpPr/>
      </xdr:nvGrpSpPr>
      <xdr:grpSpPr>
        <a:xfrm>
          <a:off x="1019175" y="26374725"/>
          <a:ext cx="390525" cy="200025"/>
          <a:chOff x="5150738" y="3679988"/>
          <a:chExt cx="390525" cy="200025"/>
        </a:xfrm>
      </xdr:grpSpPr>
      <xdr:grpSp>
        <xdr:nvGrpSpPr>
          <xdr:cNvPr id="12674" name="Shape 10065">
            <a:extLst>
              <a:ext uri="{FF2B5EF4-FFF2-40B4-BE49-F238E27FC236}">
                <a16:creationId xmlns:a16="http://schemas.microsoft.com/office/drawing/2014/main" id="{00000000-0008-0000-0B00-000082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75" name="Shape 6">
              <a:extLst>
                <a:ext uri="{FF2B5EF4-FFF2-40B4-BE49-F238E27FC236}">
                  <a16:creationId xmlns:a16="http://schemas.microsoft.com/office/drawing/2014/main" id="{00000000-0008-0000-0B00-000083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76" name="Shape 10066">
              <a:extLst>
                <a:ext uri="{FF2B5EF4-FFF2-40B4-BE49-F238E27FC236}">
                  <a16:creationId xmlns:a16="http://schemas.microsoft.com/office/drawing/2014/main" id="{00000000-0008-0000-0B00-000084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77" name="Shape 10067">
                <a:extLst>
                  <a:ext uri="{FF2B5EF4-FFF2-40B4-BE49-F238E27FC236}">
                    <a16:creationId xmlns:a16="http://schemas.microsoft.com/office/drawing/2014/main" id="{00000000-0008-0000-0B00-000085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78" name="Shape 10068">
                <a:extLst>
                  <a:ext uri="{FF2B5EF4-FFF2-40B4-BE49-F238E27FC236}">
                    <a16:creationId xmlns:a16="http://schemas.microsoft.com/office/drawing/2014/main" id="{00000000-0008-0000-0B00-000086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120</xdr:row>
      <xdr:rowOff>0</xdr:rowOff>
    </xdr:from>
    <xdr:ext cx="390525" cy="200025"/>
    <xdr:grpSp>
      <xdr:nvGrpSpPr>
        <xdr:cNvPr id="12679" name="Shape 2">
          <a:extLst>
            <a:ext uri="{FF2B5EF4-FFF2-40B4-BE49-F238E27FC236}">
              <a16:creationId xmlns:a16="http://schemas.microsoft.com/office/drawing/2014/main" id="{00000000-0008-0000-0B00-000087310000}"/>
            </a:ext>
          </a:extLst>
        </xdr:cNvPr>
        <xdr:cNvGrpSpPr/>
      </xdr:nvGrpSpPr>
      <xdr:grpSpPr>
        <a:xfrm>
          <a:off x="1952625" y="26374725"/>
          <a:ext cx="390525" cy="200025"/>
          <a:chOff x="5150738" y="3679988"/>
          <a:chExt cx="390525" cy="200025"/>
        </a:xfrm>
      </xdr:grpSpPr>
      <xdr:grpSp>
        <xdr:nvGrpSpPr>
          <xdr:cNvPr id="12680" name="Shape 10069">
            <a:extLst>
              <a:ext uri="{FF2B5EF4-FFF2-40B4-BE49-F238E27FC236}">
                <a16:creationId xmlns:a16="http://schemas.microsoft.com/office/drawing/2014/main" id="{00000000-0008-0000-0B00-000088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81" name="Shape 6">
              <a:extLst>
                <a:ext uri="{FF2B5EF4-FFF2-40B4-BE49-F238E27FC236}">
                  <a16:creationId xmlns:a16="http://schemas.microsoft.com/office/drawing/2014/main" id="{00000000-0008-0000-0B00-000089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82" name="Shape 10070">
              <a:extLst>
                <a:ext uri="{FF2B5EF4-FFF2-40B4-BE49-F238E27FC236}">
                  <a16:creationId xmlns:a16="http://schemas.microsoft.com/office/drawing/2014/main" id="{00000000-0008-0000-0B00-00008A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83" name="Shape 10071">
                <a:extLst>
                  <a:ext uri="{FF2B5EF4-FFF2-40B4-BE49-F238E27FC236}">
                    <a16:creationId xmlns:a16="http://schemas.microsoft.com/office/drawing/2014/main" id="{00000000-0008-0000-0B00-00008B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84" name="Shape 10072">
                <a:extLst>
                  <a:ext uri="{FF2B5EF4-FFF2-40B4-BE49-F238E27FC236}">
                    <a16:creationId xmlns:a16="http://schemas.microsoft.com/office/drawing/2014/main" id="{00000000-0008-0000-0B00-00008C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120</xdr:row>
      <xdr:rowOff>0</xdr:rowOff>
    </xdr:from>
    <xdr:ext cx="390525" cy="200025"/>
    <xdr:grpSp>
      <xdr:nvGrpSpPr>
        <xdr:cNvPr id="12685" name="Shape 2">
          <a:extLst>
            <a:ext uri="{FF2B5EF4-FFF2-40B4-BE49-F238E27FC236}">
              <a16:creationId xmlns:a16="http://schemas.microsoft.com/office/drawing/2014/main" id="{00000000-0008-0000-0B00-00008D310000}"/>
            </a:ext>
          </a:extLst>
        </xdr:cNvPr>
        <xdr:cNvGrpSpPr/>
      </xdr:nvGrpSpPr>
      <xdr:grpSpPr>
        <a:xfrm>
          <a:off x="4752975" y="26374725"/>
          <a:ext cx="390525" cy="200025"/>
          <a:chOff x="5150738" y="3679988"/>
          <a:chExt cx="390525" cy="200025"/>
        </a:xfrm>
      </xdr:grpSpPr>
      <xdr:grpSp>
        <xdr:nvGrpSpPr>
          <xdr:cNvPr id="12686" name="Shape 10073">
            <a:extLst>
              <a:ext uri="{FF2B5EF4-FFF2-40B4-BE49-F238E27FC236}">
                <a16:creationId xmlns:a16="http://schemas.microsoft.com/office/drawing/2014/main" id="{00000000-0008-0000-0B00-00008E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87" name="Shape 6">
              <a:extLst>
                <a:ext uri="{FF2B5EF4-FFF2-40B4-BE49-F238E27FC236}">
                  <a16:creationId xmlns:a16="http://schemas.microsoft.com/office/drawing/2014/main" id="{00000000-0008-0000-0B00-00008F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88" name="Shape 10074">
              <a:extLst>
                <a:ext uri="{FF2B5EF4-FFF2-40B4-BE49-F238E27FC236}">
                  <a16:creationId xmlns:a16="http://schemas.microsoft.com/office/drawing/2014/main" id="{00000000-0008-0000-0B00-000090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89" name="Shape 10075">
                <a:extLst>
                  <a:ext uri="{FF2B5EF4-FFF2-40B4-BE49-F238E27FC236}">
                    <a16:creationId xmlns:a16="http://schemas.microsoft.com/office/drawing/2014/main" id="{00000000-0008-0000-0B00-000091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90" name="Shape 10076">
                <a:extLst>
                  <a:ext uri="{FF2B5EF4-FFF2-40B4-BE49-F238E27FC236}">
                    <a16:creationId xmlns:a16="http://schemas.microsoft.com/office/drawing/2014/main" id="{00000000-0008-0000-0B00-000092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13</xdr:col>
      <xdr:colOff>0</xdr:colOff>
      <xdr:row>120</xdr:row>
      <xdr:rowOff>0</xdr:rowOff>
    </xdr:from>
    <xdr:ext cx="390525" cy="200025"/>
    <xdr:grpSp>
      <xdr:nvGrpSpPr>
        <xdr:cNvPr id="12691" name="Shape 2">
          <a:extLst>
            <a:ext uri="{FF2B5EF4-FFF2-40B4-BE49-F238E27FC236}">
              <a16:creationId xmlns:a16="http://schemas.microsoft.com/office/drawing/2014/main" id="{00000000-0008-0000-0B00-000093310000}"/>
            </a:ext>
          </a:extLst>
        </xdr:cNvPr>
        <xdr:cNvGrpSpPr/>
      </xdr:nvGrpSpPr>
      <xdr:grpSpPr>
        <a:xfrm>
          <a:off x="5686425" y="26374725"/>
          <a:ext cx="390525" cy="200025"/>
          <a:chOff x="5150738" y="3679988"/>
          <a:chExt cx="390525" cy="200025"/>
        </a:xfrm>
      </xdr:grpSpPr>
      <xdr:grpSp>
        <xdr:nvGrpSpPr>
          <xdr:cNvPr id="12692" name="Shape 10077">
            <a:extLst>
              <a:ext uri="{FF2B5EF4-FFF2-40B4-BE49-F238E27FC236}">
                <a16:creationId xmlns:a16="http://schemas.microsoft.com/office/drawing/2014/main" id="{00000000-0008-0000-0B00-000094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93" name="Shape 6">
              <a:extLst>
                <a:ext uri="{FF2B5EF4-FFF2-40B4-BE49-F238E27FC236}">
                  <a16:creationId xmlns:a16="http://schemas.microsoft.com/office/drawing/2014/main" id="{00000000-0008-0000-0B00-000095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94" name="Shape 10078">
              <a:extLst>
                <a:ext uri="{FF2B5EF4-FFF2-40B4-BE49-F238E27FC236}">
                  <a16:creationId xmlns:a16="http://schemas.microsoft.com/office/drawing/2014/main" id="{00000000-0008-0000-0B00-000096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95" name="Shape 10079">
                <a:extLst>
                  <a:ext uri="{FF2B5EF4-FFF2-40B4-BE49-F238E27FC236}">
                    <a16:creationId xmlns:a16="http://schemas.microsoft.com/office/drawing/2014/main" id="{00000000-0008-0000-0B00-000097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96" name="Shape 10080">
                <a:extLst>
                  <a:ext uri="{FF2B5EF4-FFF2-40B4-BE49-F238E27FC236}">
                    <a16:creationId xmlns:a16="http://schemas.microsoft.com/office/drawing/2014/main" id="{00000000-0008-0000-0B00-000098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120</xdr:row>
      <xdr:rowOff>0</xdr:rowOff>
    </xdr:from>
    <xdr:ext cx="390525" cy="200025"/>
    <xdr:grpSp>
      <xdr:nvGrpSpPr>
        <xdr:cNvPr id="12697" name="Shape 2">
          <a:extLst>
            <a:ext uri="{FF2B5EF4-FFF2-40B4-BE49-F238E27FC236}">
              <a16:creationId xmlns:a16="http://schemas.microsoft.com/office/drawing/2014/main" id="{00000000-0008-0000-0B00-000099310000}"/>
            </a:ext>
          </a:extLst>
        </xdr:cNvPr>
        <xdr:cNvGrpSpPr/>
      </xdr:nvGrpSpPr>
      <xdr:grpSpPr>
        <a:xfrm>
          <a:off x="6619875" y="26374725"/>
          <a:ext cx="390525" cy="200025"/>
          <a:chOff x="5150738" y="3679988"/>
          <a:chExt cx="390525" cy="200025"/>
        </a:xfrm>
      </xdr:grpSpPr>
      <xdr:grpSp>
        <xdr:nvGrpSpPr>
          <xdr:cNvPr id="12698" name="Shape 10081">
            <a:extLst>
              <a:ext uri="{FF2B5EF4-FFF2-40B4-BE49-F238E27FC236}">
                <a16:creationId xmlns:a16="http://schemas.microsoft.com/office/drawing/2014/main" id="{00000000-0008-0000-0B00-00009A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99" name="Shape 6">
              <a:extLst>
                <a:ext uri="{FF2B5EF4-FFF2-40B4-BE49-F238E27FC236}">
                  <a16:creationId xmlns:a16="http://schemas.microsoft.com/office/drawing/2014/main" id="{00000000-0008-0000-0B00-00009B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00" name="Shape 10082">
              <a:extLst>
                <a:ext uri="{FF2B5EF4-FFF2-40B4-BE49-F238E27FC236}">
                  <a16:creationId xmlns:a16="http://schemas.microsoft.com/office/drawing/2014/main" id="{00000000-0008-0000-0B00-00009C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01" name="Shape 10083">
                <a:extLst>
                  <a:ext uri="{FF2B5EF4-FFF2-40B4-BE49-F238E27FC236}">
                    <a16:creationId xmlns:a16="http://schemas.microsoft.com/office/drawing/2014/main" id="{00000000-0008-0000-0B00-00009D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02" name="Shape 10084">
                <a:extLst>
                  <a:ext uri="{FF2B5EF4-FFF2-40B4-BE49-F238E27FC236}">
                    <a16:creationId xmlns:a16="http://schemas.microsoft.com/office/drawing/2014/main" id="{00000000-0008-0000-0B00-00009E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0</xdr:colOff>
      <xdr:row>120</xdr:row>
      <xdr:rowOff>0</xdr:rowOff>
    </xdr:from>
    <xdr:ext cx="390525" cy="200025"/>
    <xdr:grpSp>
      <xdr:nvGrpSpPr>
        <xdr:cNvPr id="12703" name="Shape 2">
          <a:extLst>
            <a:ext uri="{FF2B5EF4-FFF2-40B4-BE49-F238E27FC236}">
              <a16:creationId xmlns:a16="http://schemas.microsoft.com/office/drawing/2014/main" id="{00000000-0008-0000-0B00-00009F310000}"/>
            </a:ext>
          </a:extLst>
        </xdr:cNvPr>
        <xdr:cNvGrpSpPr/>
      </xdr:nvGrpSpPr>
      <xdr:grpSpPr>
        <a:xfrm>
          <a:off x="7553325" y="26374725"/>
          <a:ext cx="390525" cy="200025"/>
          <a:chOff x="5150738" y="3679988"/>
          <a:chExt cx="390525" cy="200025"/>
        </a:xfrm>
      </xdr:grpSpPr>
      <xdr:grpSp>
        <xdr:nvGrpSpPr>
          <xdr:cNvPr id="12704" name="Shape 10085">
            <a:extLst>
              <a:ext uri="{FF2B5EF4-FFF2-40B4-BE49-F238E27FC236}">
                <a16:creationId xmlns:a16="http://schemas.microsoft.com/office/drawing/2014/main" id="{00000000-0008-0000-0B00-0000A0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05" name="Shape 6">
              <a:extLst>
                <a:ext uri="{FF2B5EF4-FFF2-40B4-BE49-F238E27FC236}">
                  <a16:creationId xmlns:a16="http://schemas.microsoft.com/office/drawing/2014/main" id="{00000000-0008-0000-0B00-0000A1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06" name="Shape 10086">
              <a:extLst>
                <a:ext uri="{FF2B5EF4-FFF2-40B4-BE49-F238E27FC236}">
                  <a16:creationId xmlns:a16="http://schemas.microsoft.com/office/drawing/2014/main" id="{00000000-0008-0000-0B00-0000A2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07" name="Shape 10087">
                <a:extLst>
                  <a:ext uri="{FF2B5EF4-FFF2-40B4-BE49-F238E27FC236}">
                    <a16:creationId xmlns:a16="http://schemas.microsoft.com/office/drawing/2014/main" id="{00000000-0008-0000-0B00-0000A3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08" name="Shape 10088">
                <a:extLst>
                  <a:ext uri="{FF2B5EF4-FFF2-40B4-BE49-F238E27FC236}">
                    <a16:creationId xmlns:a16="http://schemas.microsoft.com/office/drawing/2014/main" id="{00000000-0008-0000-0B00-0000A4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120</xdr:row>
      <xdr:rowOff>0</xdr:rowOff>
    </xdr:from>
    <xdr:ext cx="390525" cy="200025"/>
    <xdr:grpSp>
      <xdr:nvGrpSpPr>
        <xdr:cNvPr id="12709" name="Shape 2">
          <a:extLst>
            <a:ext uri="{FF2B5EF4-FFF2-40B4-BE49-F238E27FC236}">
              <a16:creationId xmlns:a16="http://schemas.microsoft.com/office/drawing/2014/main" id="{00000000-0008-0000-0B00-0000A5310000}"/>
            </a:ext>
          </a:extLst>
        </xdr:cNvPr>
        <xdr:cNvGrpSpPr/>
      </xdr:nvGrpSpPr>
      <xdr:grpSpPr>
        <a:xfrm>
          <a:off x="8486775" y="26374725"/>
          <a:ext cx="390525" cy="200025"/>
          <a:chOff x="5150738" y="3679988"/>
          <a:chExt cx="390525" cy="200025"/>
        </a:xfrm>
      </xdr:grpSpPr>
      <xdr:grpSp>
        <xdr:nvGrpSpPr>
          <xdr:cNvPr id="12710" name="Shape 10089">
            <a:extLst>
              <a:ext uri="{FF2B5EF4-FFF2-40B4-BE49-F238E27FC236}">
                <a16:creationId xmlns:a16="http://schemas.microsoft.com/office/drawing/2014/main" id="{00000000-0008-0000-0B00-0000A6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11" name="Shape 6">
              <a:extLst>
                <a:ext uri="{FF2B5EF4-FFF2-40B4-BE49-F238E27FC236}">
                  <a16:creationId xmlns:a16="http://schemas.microsoft.com/office/drawing/2014/main" id="{00000000-0008-0000-0B00-0000A7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12" name="Shape 10090">
              <a:extLst>
                <a:ext uri="{FF2B5EF4-FFF2-40B4-BE49-F238E27FC236}">
                  <a16:creationId xmlns:a16="http://schemas.microsoft.com/office/drawing/2014/main" id="{00000000-0008-0000-0B00-0000A8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13" name="Shape 10091">
                <a:extLst>
                  <a:ext uri="{FF2B5EF4-FFF2-40B4-BE49-F238E27FC236}">
                    <a16:creationId xmlns:a16="http://schemas.microsoft.com/office/drawing/2014/main" id="{00000000-0008-0000-0B00-0000A9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14" name="Shape 10092">
                <a:extLst>
                  <a:ext uri="{FF2B5EF4-FFF2-40B4-BE49-F238E27FC236}">
                    <a16:creationId xmlns:a16="http://schemas.microsoft.com/office/drawing/2014/main" id="{00000000-0008-0000-0B00-0000AA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120</xdr:row>
      <xdr:rowOff>0</xdr:rowOff>
    </xdr:from>
    <xdr:ext cx="390525" cy="200025"/>
    <xdr:grpSp>
      <xdr:nvGrpSpPr>
        <xdr:cNvPr id="12715" name="Shape 2">
          <a:extLst>
            <a:ext uri="{FF2B5EF4-FFF2-40B4-BE49-F238E27FC236}">
              <a16:creationId xmlns:a16="http://schemas.microsoft.com/office/drawing/2014/main" id="{00000000-0008-0000-0B00-0000AB310000}"/>
            </a:ext>
          </a:extLst>
        </xdr:cNvPr>
        <xdr:cNvGrpSpPr/>
      </xdr:nvGrpSpPr>
      <xdr:grpSpPr>
        <a:xfrm>
          <a:off x="13154025" y="26374725"/>
          <a:ext cx="390525" cy="200025"/>
          <a:chOff x="5150738" y="3679988"/>
          <a:chExt cx="390525" cy="200025"/>
        </a:xfrm>
      </xdr:grpSpPr>
      <xdr:grpSp>
        <xdr:nvGrpSpPr>
          <xdr:cNvPr id="12716" name="Shape 10093">
            <a:extLst>
              <a:ext uri="{FF2B5EF4-FFF2-40B4-BE49-F238E27FC236}">
                <a16:creationId xmlns:a16="http://schemas.microsoft.com/office/drawing/2014/main" id="{00000000-0008-0000-0B00-0000AC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17" name="Shape 6">
              <a:extLst>
                <a:ext uri="{FF2B5EF4-FFF2-40B4-BE49-F238E27FC236}">
                  <a16:creationId xmlns:a16="http://schemas.microsoft.com/office/drawing/2014/main" id="{00000000-0008-0000-0B00-0000AD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18" name="Shape 10094">
              <a:extLst>
                <a:ext uri="{FF2B5EF4-FFF2-40B4-BE49-F238E27FC236}">
                  <a16:creationId xmlns:a16="http://schemas.microsoft.com/office/drawing/2014/main" id="{00000000-0008-0000-0B00-0000AE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19" name="Shape 10095">
                <a:extLst>
                  <a:ext uri="{FF2B5EF4-FFF2-40B4-BE49-F238E27FC236}">
                    <a16:creationId xmlns:a16="http://schemas.microsoft.com/office/drawing/2014/main" id="{00000000-0008-0000-0B00-0000AF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20" name="Shape 10096">
                <a:extLst>
                  <a:ext uri="{FF2B5EF4-FFF2-40B4-BE49-F238E27FC236}">
                    <a16:creationId xmlns:a16="http://schemas.microsoft.com/office/drawing/2014/main" id="{00000000-0008-0000-0B00-0000B0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33</xdr:col>
      <xdr:colOff>0</xdr:colOff>
      <xdr:row>120</xdr:row>
      <xdr:rowOff>0</xdr:rowOff>
    </xdr:from>
    <xdr:ext cx="390525" cy="200025"/>
    <xdr:grpSp>
      <xdr:nvGrpSpPr>
        <xdr:cNvPr id="12721" name="Shape 2">
          <a:extLst>
            <a:ext uri="{FF2B5EF4-FFF2-40B4-BE49-F238E27FC236}">
              <a16:creationId xmlns:a16="http://schemas.microsoft.com/office/drawing/2014/main" id="{00000000-0008-0000-0B00-0000B1310000}"/>
            </a:ext>
          </a:extLst>
        </xdr:cNvPr>
        <xdr:cNvGrpSpPr/>
      </xdr:nvGrpSpPr>
      <xdr:grpSpPr>
        <a:xfrm>
          <a:off x="15020925" y="26374725"/>
          <a:ext cx="390525" cy="200025"/>
          <a:chOff x="5150738" y="3679988"/>
          <a:chExt cx="390525" cy="200025"/>
        </a:xfrm>
      </xdr:grpSpPr>
      <xdr:grpSp>
        <xdr:nvGrpSpPr>
          <xdr:cNvPr id="12722" name="Shape 10097">
            <a:extLst>
              <a:ext uri="{FF2B5EF4-FFF2-40B4-BE49-F238E27FC236}">
                <a16:creationId xmlns:a16="http://schemas.microsoft.com/office/drawing/2014/main" id="{00000000-0008-0000-0B00-0000B2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23" name="Shape 6">
              <a:extLst>
                <a:ext uri="{FF2B5EF4-FFF2-40B4-BE49-F238E27FC236}">
                  <a16:creationId xmlns:a16="http://schemas.microsoft.com/office/drawing/2014/main" id="{00000000-0008-0000-0B00-0000B3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24" name="Shape 10098">
              <a:extLst>
                <a:ext uri="{FF2B5EF4-FFF2-40B4-BE49-F238E27FC236}">
                  <a16:creationId xmlns:a16="http://schemas.microsoft.com/office/drawing/2014/main" id="{00000000-0008-0000-0B00-0000B4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25" name="Shape 10099">
                <a:extLst>
                  <a:ext uri="{FF2B5EF4-FFF2-40B4-BE49-F238E27FC236}">
                    <a16:creationId xmlns:a16="http://schemas.microsoft.com/office/drawing/2014/main" id="{00000000-0008-0000-0B00-0000B5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26" name="Shape 10100">
                <a:extLst>
                  <a:ext uri="{FF2B5EF4-FFF2-40B4-BE49-F238E27FC236}">
                    <a16:creationId xmlns:a16="http://schemas.microsoft.com/office/drawing/2014/main" id="{00000000-0008-0000-0B00-0000B6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128</xdr:row>
      <xdr:rowOff>0</xdr:rowOff>
    </xdr:from>
    <xdr:ext cx="390525" cy="200025"/>
    <xdr:grpSp>
      <xdr:nvGrpSpPr>
        <xdr:cNvPr id="12727" name="Shape 2">
          <a:extLst>
            <a:ext uri="{FF2B5EF4-FFF2-40B4-BE49-F238E27FC236}">
              <a16:creationId xmlns:a16="http://schemas.microsoft.com/office/drawing/2014/main" id="{00000000-0008-0000-0B00-0000B7310000}"/>
            </a:ext>
          </a:extLst>
        </xdr:cNvPr>
        <xdr:cNvGrpSpPr/>
      </xdr:nvGrpSpPr>
      <xdr:grpSpPr>
        <a:xfrm>
          <a:off x="3819525" y="28127325"/>
          <a:ext cx="390525" cy="200025"/>
          <a:chOff x="5150738" y="3679988"/>
          <a:chExt cx="390525" cy="200025"/>
        </a:xfrm>
      </xdr:grpSpPr>
      <xdr:grpSp>
        <xdr:nvGrpSpPr>
          <xdr:cNvPr id="12728" name="Shape 10101">
            <a:extLst>
              <a:ext uri="{FF2B5EF4-FFF2-40B4-BE49-F238E27FC236}">
                <a16:creationId xmlns:a16="http://schemas.microsoft.com/office/drawing/2014/main" id="{00000000-0008-0000-0B00-0000B8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29" name="Shape 6">
              <a:extLst>
                <a:ext uri="{FF2B5EF4-FFF2-40B4-BE49-F238E27FC236}">
                  <a16:creationId xmlns:a16="http://schemas.microsoft.com/office/drawing/2014/main" id="{00000000-0008-0000-0B00-0000B9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30" name="Shape 10102">
              <a:extLst>
                <a:ext uri="{FF2B5EF4-FFF2-40B4-BE49-F238E27FC236}">
                  <a16:creationId xmlns:a16="http://schemas.microsoft.com/office/drawing/2014/main" id="{00000000-0008-0000-0B00-0000BA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31" name="Shape 10103">
                <a:extLst>
                  <a:ext uri="{FF2B5EF4-FFF2-40B4-BE49-F238E27FC236}">
                    <a16:creationId xmlns:a16="http://schemas.microsoft.com/office/drawing/2014/main" id="{00000000-0008-0000-0B00-0000BB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32" name="Shape 10104">
                <a:extLst>
                  <a:ext uri="{FF2B5EF4-FFF2-40B4-BE49-F238E27FC236}">
                    <a16:creationId xmlns:a16="http://schemas.microsoft.com/office/drawing/2014/main" id="{00000000-0008-0000-0B00-0000BC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128</xdr:row>
      <xdr:rowOff>0</xdr:rowOff>
    </xdr:from>
    <xdr:ext cx="390525" cy="200025"/>
    <xdr:grpSp>
      <xdr:nvGrpSpPr>
        <xdr:cNvPr id="12733" name="Shape 2">
          <a:extLst>
            <a:ext uri="{FF2B5EF4-FFF2-40B4-BE49-F238E27FC236}">
              <a16:creationId xmlns:a16="http://schemas.microsoft.com/office/drawing/2014/main" id="{00000000-0008-0000-0B00-0000BD310000}"/>
            </a:ext>
          </a:extLst>
        </xdr:cNvPr>
        <xdr:cNvGrpSpPr/>
      </xdr:nvGrpSpPr>
      <xdr:grpSpPr>
        <a:xfrm>
          <a:off x="4752975" y="28127325"/>
          <a:ext cx="390525" cy="200025"/>
          <a:chOff x="5150738" y="3679988"/>
          <a:chExt cx="390525" cy="200025"/>
        </a:xfrm>
      </xdr:grpSpPr>
      <xdr:grpSp>
        <xdr:nvGrpSpPr>
          <xdr:cNvPr id="12734" name="Shape 10105">
            <a:extLst>
              <a:ext uri="{FF2B5EF4-FFF2-40B4-BE49-F238E27FC236}">
                <a16:creationId xmlns:a16="http://schemas.microsoft.com/office/drawing/2014/main" id="{00000000-0008-0000-0B00-0000BE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35" name="Shape 6">
              <a:extLst>
                <a:ext uri="{FF2B5EF4-FFF2-40B4-BE49-F238E27FC236}">
                  <a16:creationId xmlns:a16="http://schemas.microsoft.com/office/drawing/2014/main" id="{00000000-0008-0000-0B00-0000BF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36" name="Shape 10106">
              <a:extLst>
                <a:ext uri="{FF2B5EF4-FFF2-40B4-BE49-F238E27FC236}">
                  <a16:creationId xmlns:a16="http://schemas.microsoft.com/office/drawing/2014/main" id="{00000000-0008-0000-0B00-0000C0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37" name="Shape 10107">
                <a:extLst>
                  <a:ext uri="{FF2B5EF4-FFF2-40B4-BE49-F238E27FC236}">
                    <a16:creationId xmlns:a16="http://schemas.microsoft.com/office/drawing/2014/main" id="{00000000-0008-0000-0B00-0000C1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38" name="Shape 10108">
                <a:extLst>
                  <a:ext uri="{FF2B5EF4-FFF2-40B4-BE49-F238E27FC236}">
                    <a16:creationId xmlns:a16="http://schemas.microsoft.com/office/drawing/2014/main" id="{00000000-0008-0000-0B00-0000C2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13</xdr:col>
      <xdr:colOff>0</xdr:colOff>
      <xdr:row>128</xdr:row>
      <xdr:rowOff>0</xdr:rowOff>
    </xdr:from>
    <xdr:ext cx="390525" cy="200025"/>
    <xdr:grpSp>
      <xdr:nvGrpSpPr>
        <xdr:cNvPr id="12739" name="Shape 2">
          <a:extLst>
            <a:ext uri="{FF2B5EF4-FFF2-40B4-BE49-F238E27FC236}">
              <a16:creationId xmlns:a16="http://schemas.microsoft.com/office/drawing/2014/main" id="{00000000-0008-0000-0B00-0000C3310000}"/>
            </a:ext>
          </a:extLst>
        </xdr:cNvPr>
        <xdr:cNvGrpSpPr/>
      </xdr:nvGrpSpPr>
      <xdr:grpSpPr>
        <a:xfrm>
          <a:off x="5686425" y="28127325"/>
          <a:ext cx="390525" cy="200025"/>
          <a:chOff x="5150738" y="3679988"/>
          <a:chExt cx="390525" cy="200025"/>
        </a:xfrm>
      </xdr:grpSpPr>
      <xdr:grpSp>
        <xdr:nvGrpSpPr>
          <xdr:cNvPr id="12740" name="Shape 10109">
            <a:extLst>
              <a:ext uri="{FF2B5EF4-FFF2-40B4-BE49-F238E27FC236}">
                <a16:creationId xmlns:a16="http://schemas.microsoft.com/office/drawing/2014/main" id="{00000000-0008-0000-0B00-0000C4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41" name="Shape 6">
              <a:extLst>
                <a:ext uri="{FF2B5EF4-FFF2-40B4-BE49-F238E27FC236}">
                  <a16:creationId xmlns:a16="http://schemas.microsoft.com/office/drawing/2014/main" id="{00000000-0008-0000-0B00-0000C5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42" name="Shape 10110">
              <a:extLst>
                <a:ext uri="{FF2B5EF4-FFF2-40B4-BE49-F238E27FC236}">
                  <a16:creationId xmlns:a16="http://schemas.microsoft.com/office/drawing/2014/main" id="{00000000-0008-0000-0B00-0000C6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43" name="Shape 10111">
                <a:extLst>
                  <a:ext uri="{FF2B5EF4-FFF2-40B4-BE49-F238E27FC236}">
                    <a16:creationId xmlns:a16="http://schemas.microsoft.com/office/drawing/2014/main" id="{00000000-0008-0000-0B00-0000C7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44" name="Shape 10112">
                <a:extLst>
                  <a:ext uri="{FF2B5EF4-FFF2-40B4-BE49-F238E27FC236}">
                    <a16:creationId xmlns:a16="http://schemas.microsoft.com/office/drawing/2014/main" id="{00000000-0008-0000-0B00-0000C8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120</xdr:row>
      <xdr:rowOff>0</xdr:rowOff>
    </xdr:from>
    <xdr:ext cx="390525" cy="200025"/>
    <xdr:grpSp>
      <xdr:nvGrpSpPr>
        <xdr:cNvPr id="12745" name="Shape 2">
          <a:extLst>
            <a:ext uri="{FF2B5EF4-FFF2-40B4-BE49-F238E27FC236}">
              <a16:creationId xmlns:a16="http://schemas.microsoft.com/office/drawing/2014/main" id="{00000000-0008-0000-0B00-0000C9310000}"/>
            </a:ext>
          </a:extLst>
        </xdr:cNvPr>
        <xdr:cNvGrpSpPr/>
      </xdr:nvGrpSpPr>
      <xdr:grpSpPr>
        <a:xfrm>
          <a:off x="15954375" y="26374725"/>
          <a:ext cx="390525" cy="200025"/>
          <a:chOff x="5150738" y="3679988"/>
          <a:chExt cx="390525" cy="200025"/>
        </a:xfrm>
      </xdr:grpSpPr>
      <xdr:grpSp>
        <xdr:nvGrpSpPr>
          <xdr:cNvPr id="12746" name="Shape 10113">
            <a:extLst>
              <a:ext uri="{FF2B5EF4-FFF2-40B4-BE49-F238E27FC236}">
                <a16:creationId xmlns:a16="http://schemas.microsoft.com/office/drawing/2014/main" id="{00000000-0008-0000-0B00-0000CA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47" name="Shape 6">
              <a:extLst>
                <a:ext uri="{FF2B5EF4-FFF2-40B4-BE49-F238E27FC236}">
                  <a16:creationId xmlns:a16="http://schemas.microsoft.com/office/drawing/2014/main" id="{00000000-0008-0000-0B00-0000CB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48" name="Shape 10114">
              <a:extLst>
                <a:ext uri="{FF2B5EF4-FFF2-40B4-BE49-F238E27FC236}">
                  <a16:creationId xmlns:a16="http://schemas.microsoft.com/office/drawing/2014/main" id="{00000000-0008-0000-0B00-0000CC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49" name="Shape 10115">
                <a:extLst>
                  <a:ext uri="{FF2B5EF4-FFF2-40B4-BE49-F238E27FC236}">
                    <a16:creationId xmlns:a16="http://schemas.microsoft.com/office/drawing/2014/main" id="{00000000-0008-0000-0B00-0000CD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50" name="Shape 10116">
                <a:extLst>
                  <a:ext uri="{FF2B5EF4-FFF2-40B4-BE49-F238E27FC236}">
                    <a16:creationId xmlns:a16="http://schemas.microsoft.com/office/drawing/2014/main" id="{00000000-0008-0000-0B00-0000CE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37</xdr:col>
      <xdr:colOff>0</xdr:colOff>
      <xdr:row>120</xdr:row>
      <xdr:rowOff>0</xdr:rowOff>
    </xdr:from>
    <xdr:ext cx="390525" cy="200025"/>
    <xdr:grpSp>
      <xdr:nvGrpSpPr>
        <xdr:cNvPr id="12751" name="Shape 2">
          <a:extLst>
            <a:ext uri="{FF2B5EF4-FFF2-40B4-BE49-F238E27FC236}">
              <a16:creationId xmlns:a16="http://schemas.microsoft.com/office/drawing/2014/main" id="{00000000-0008-0000-0B00-0000CF310000}"/>
            </a:ext>
          </a:extLst>
        </xdr:cNvPr>
        <xdr:cNvGrpSpPr/>
      </xdr:nvGrpSpPr>
      <xdr:grpSpPr>
        <a:xfrm>
          <a:off x="16887825" y="26374725"/>
          <a:ext cx="390525" cy="200025"/>
          <a:chOff x="5150738" y="3679988"/>
          <a:chExt cx="390525" cy="200025"/>
        </a:xfrm>
      </xdr:grpSpPr>
      <xdr:grpSp>
        <xdr:nvGrpSpPr>
          <xdr:cNvPr id="12752" name="Shape 10117">
            <a:extLst>
              <a:ext uri="{FF2B5EF4-FFF2-40B4-BE49-F238E27FC236}">
                <a16:creationId xmlns:a16="http://schemas.microsoft.com/office/drawing/2014/main" id="{00000000-0008-0000-0B00-0000D0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53" name="Shape 6">
              <a:extLst>
                <a:ext uri="{FF2B5EF4-FFF2-40B4-BE49-F238E27FC236}">
                  <a16:creationId xmlns:a16="http://schemas.microsoft.com/office/drawing/2014/main" id="{00000000-0008-0000-0B00-0000D1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54" name="Shape 10118">
              <a:extLst>
                <a:ext uri="{FF2B5EF4-FFF2-40B4-BE49-F238E27FC236}">
                  <a16:creationId xmlns:a16="http://schemas.microsoft.com/office/drawing/2014/main" id="{00000000-0008-0000-0B00-0000D2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55" name="Shape 10119">
                <a:extLst>
                  <a:ext uri="{FF2B5EF4-FFF2-40B4-BE49-F238E27FC236}">
                    <a16:creationId xmlns:a16="http://schemas.microsoft.com/office/drawing/2014/main" id="{00000000-0008-0000-0B00-0000D3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56" name="Shape 10120">
                <a:extLst>
                  <a:ext uri="{FF2B5EF4-FFF2-40B4-BE49-F238E27FC236}">
                    <a16:creationId xmlns:a16="http://schemas.microsoft.com/office/drawing/2014/main" id="{00000000-0008-0000-0B00-0000D4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120</xdr:row>
      <xdr:rowOff>0</xdr:rowOff>
    </xdr:from>
    <xdr:ext cx="390525" cy="200025"/>
    <xdr:grpSp>
      <xdr:nvGrpSpPr>
        <xdr:cNvPr id="12757" name="Shape 2">
          <a:extLst>
            <a:ext uri="{FF2B5EF4-FFF2-40B4-BE49-F238E27FC236}">
              <a16:creationId xmlns:a16="http://schemas.microsoft.com/office/drawing/2014/main" id="{00000000-0008-0000-0B00-0000D5310000}"/>
            </a:ext>
          </a:extLst>
        </xdr:cNvPr>
        <xdr:cNvGrpSpPr/>
      </xdr:nvGrpSpPr>
      <xdr:grpSpPr>
        <a:xfrm>
          <a:off x="17821275" y="26374725"/>
          <a:ext cx="390525" cy="200025"/>
          <a:chOff x="5150738" y="3679988"/>
          <a:chExt cx="390525" cy="200025"/>
        </a:xfrm>
      </xdr:grpSpPr>
      <xdr:grpSp>
        <xdr:nvGrpSpPr>
          <xdr:cNvPr id="12758" name="Shape 10121">
            <a:extLst>
              <a:ext uri="{FF2B5EF4-FFF2-40B4-BE49-F238E27FC236}">
                <a16:creationId xmlns:a16="http://schemas.microsoft.com/office/drawing/2014/main" id="{00000000-0008-0000-0B00-0000D6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59" name="Shape 6">
              <a:extLst>
                <a:ext uri="{FF2B5EF4-FFF2-40B4-BE49-F238E27FC236}">
                  <a16:creationId xmlns:a16="http://schemas.microsoft.com/office/drawing/2014/main" id="{00000000-0008-0000-0B00-0000D7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60" name="Shape 10122">
              <a:extLst>
                <a:ext uri="{FF2B5EF4-FFF2-40B4-BE49-F238E27FC236}">
                  <a16:creationId xmlns:a16="http://schemas.microsoft.com/office/drawing/2014/main" id="{00000000-0008-0000-0B00-0000D8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61" name="Shape 10123">
                <a:extLst>
                  <a:ext uri="{FF2B5EF4-FFF2-40B4-BE49-F238E27FC236}">
                    <a16:creationId xmlns:a16="http://schemas.microsoft.com/office/drawing/2014/main" id="{00000000-0008-0000-0B00-0000D9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62" name="Shape 10124">
                <a:extLst>
                  <a:ext uri="{FF2B5EF4-FFF2-40B4-BE49-F238E27FC236}">
                    <a16:creationId xmlns:a16="http://schemas.microsoft.com/office/drawing/2014/main" id="{00000000-0008-0000-0B00-0000DA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0</xdr:colOff>
      <xdr:row>120</xdr:row>
      <xdr:rowOff>0</xdr:rowOff>
    </xdr:from>
    <xdr:ext cx="390525" cy="200025"/>
    <xdr:grpSp>
      <xdr:nvGrpSpPr>
        <xdr:cNvPr id="12763" name="Shape 2">
          <a:extLst>
            <a:ext uri="{FF2B5EF4-FFF2-40B4-BE49-F238E27FC236}">
              <a16:creationId xmlns:a16="http://schemas.microsoft.com/office/drawing/2014/main" id="{00000000-0008-0000-0B00-0000DB310000}"/>
            </a:ext>
          </a:extLst>
        </xdr:cNvPr>
        <xdr:cNvGrpSpPr/>
      </xdr:nvGrpSpPr>
      <xdr:grpSpPr>
        <a:xfrm>
          <a:off x="18754725" y="26374725"/>
          <a:ext cx="390525" cy="200025"/>
          <a:chOff x="5150738" y="3679988"/>
          <a:chExt cx="390525" cy="200025"/>
        </a:xfrm>
      </xdr:grpSpPr>
      <xdr:grpSp>
        <xdr:nvGrpSpPr>
          <xdr:cNvPr id="12764" name="Shape 10125">
            <a:extLst>
              <a:ext uri="{FF2B5EF4-FFF2-40B4-BE49-F238E27FC236}">
                <a16:creationId xmlns:a16="http://schemas.microsoft.com/office/drawing/2014/main" id="{00000000-0008-0000-0B00-0000DC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65" name="Shape 6">
              <a:extLst>
                <a:ext uri="{FF2B5EF4-FFF2-40B4-BE49-F238E27FC236}">
                  <a16:creationId xmlns:a16="http://schemas.microsoft.com/office/drawing/2014/main" id="{00000000-0008-0000-0B00-0000DD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66" name="Shape 10126">
              <a:extLst>
                <a:ext uri="{FF2B5EF4-FFF2-40B4-BE49-F238E27FC236}">
                  <a16:creationId xmlns:a16="http://schemas.microsoft.com/office/drawing/2014/main" id="{00000000-0008-0000-0B00-0000DE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67" name="Shape 10127">
                <a:extLst>
                  <a:ext uri="{FF2B5EF4-FFF2-40B4-BE49-F238E27FC236}">
                    <a16:creationId xmlns:a16="http://schemas.microsoft.com/office/drawing/2014/main" id="{00000000-0008-0000-0B00-0000DF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68" name="Shape 10128">
                <a:extLst>
                  <a:ext uri="{FF2B5EF4-FFF2-40B4-BE49-F238E27FC236}">
                    <a16:creationId xmlns:a16="http://schemas.microsoft.com/office/drawing/2014/main" id="{00000000-0008-0000-0B00-0000E0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120</xdr:row>
      <xdr:rowOff>0</xdr:rowOff>
    </xdr:from>
    <xdr:ext cx="390525" cy="200025"/>
    <xdr:grpSp>
      <xdr:nvGrpSpPr>
        <xdr:cNvPr id="12769" name="Shape 2">
          <a:extLst>
            <a:ext uri="{FF2B5EF4-FFF2-40B4-BE49-F238E27FC236}">
              <a16:creationId xmlns:a16="http://schemas.microsoft.com/office/drawing/2014/main" id="{00000000-0008-0000-0B00-0000E1310000}"/>
            </a:ext>
          </a:extLst>
        </xdr:cNvPr>
        <xdr:cNvGrpSpPr/>
      </xdr:nvGrpSpPr>
      <xdr:grpSpPr>
        <a:xfrm>
          <a:off x="19688175" y="26374725"/>
          <a:ext cx="390525" cy="200025"/>
          <a:chOff x="5150738" y="3679988"/>
          <a:chExt cx="390525" cy="200025"/>
        </a:xfrm>
      </xdr:grpSpPr>
      <xdr:grpSp>
        <xdr:nvGrpSpPr>
          <xdr:cNvPr id="12770" name="Shape 10129">
            <a:extLst>
              <a:ext uri="{FF2B5EF4-FFF2-40B4-BE49-F238E27FC236}">
                <a16:creationId xmlns:a16="http://schemas.microsoft.com/office/drawing/2014/main" id="{00000000-0008-0000-0B00-0000E2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71" name="Shape 6">
              <a:extLst>
                <a:ext uri="{FF2B5EF4-FFF2-40B4-BE49-F238E27FC236}">
                  <a16:creationId xmlns:a16="http://schemas.microsoft.com/office/drawing/2014/main" id="{00000000-0008-0000-0B00-0000E3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72" name="Shape 10130">
              <a:extLst>
                <a:ext uri="{FF2B5EF4-FFF2-40B4-BE49-F238E27FC236}">
                  <a16:creationId xmlns:a16="http://schemas.microsoft.com/office/drawing/2014/main" id="{00000000-0008-0000-0B00-0000E4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73" name="Shape 10131">
                <a:extLst>
                  <a:ext uri="{FF2B5EF4-FFF2-40B4-BE49-F238E27FC236}">
                    <a16:creationId xmlns:a16="http://schemas.microsoft.com/office/drawing/2014/main" id="{00000000-0008-0000-0B00-0000E5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74" name="Shape 10132">
                <a:extLst>
                  <a:ext uri="{FF2B5EF4-FFF2-40B4-BE49-F238E27FC236}">
                    <a16:creationId xmlns:a16="http://schemas.microsoft.com/office/drawing/2014/main" id="{00000000-0008-0000-0B00-0000E6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466725</xdr:colOff>
      <xdr:row>81</xdr:row>
      <xdr:rowOff>-9525</xdr:rowOff>
    </xdr:from>
    <xdr:ext cx="561975" cy="1571625"/>
    <xdr:sp macro="" textlink="">
      <xdr:nvSpPr>
        <xdr:cNvPr id="12775" name="Shape 8638">
          <a:extLst>
            <a:ext uri="{FF2B5EF4-FFF2-40B4-BE49-F238E27FC236}">
              <a16:creationId xmlns:a16="http://schemas.microsoft.com/office/drawing/2014/main" id="{00000000-0008-0000-0B00-0000E7310000}"/>
            </a:ext>
          </a:extLst>
        </xdr:cNvPr>
        <xdr:cNvSpPr/>
      </xdr:nvSpPr>
      <xdr:spPr>
        <a:xfrm>
          <a:off x="5076125" y="3003713"/>
          <a:ext cx="539750" cy="15525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35</xdr:col>
      <xdr:colOff>466725</xdr:colOff>
      <xdr:row>80</xdr:row>
      <xdr:rowOff>171450</xdr:rowOff>
    </xdr:from>
    <xdr:ext cx="1552575" cy="1571625"/>
    <xdr:sp macro="" textlink="">
      <xdr:nvSpPr>
        <xdr:cNvPr id="12776" name="Shape 10133">
          <a:extLst>
            <a:ext uri="{FF2B5EF4-FFF2-40B4-BE49-F238E27FC236}">
              <a16:creationId xmlns:a16="http://schemas.microsoft.com/office/drawing/2014/main" id="{00000000-0008-0000-0B00-0000E8310000}"/>
            </a:ext>
          </a:extLst>
        </xdr:cNvPr>
        <xdr:cNvSpPr/>
      </xdr:nvSpPr>
      <xdr:spPr>
        <a:xfrm>
          <a:off x="4582413" y="3003713"/>
          <a:ext cx="1527175" cy="15525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</xdr:col>
      <xdr:colOff>323850</xdr:colOff>
      <xdr:row>89</xdr:row>
      <xdr:rowOff>0</xdr:rowOff>
    </xdr:from>
    <xdr:ext cx="1552575" cy="1571625"/>
    <xdr:sp macro="" textlink="">
      <xdr:nvSpPr>
        <xdr:cNvPr id="12777" name="Shape 10134">
          <a:extLst>
            <a:ext uri="{FF2B5EF4-FFF2-40B4-BE49-F238E27FC236}">
              <a16:creationId xmlns:a16="http://schemas.microsoft.com/office/drawing/2014/main" id="{00000000-0008-0000-0B00-0000E9310000}"/>
            </a:ext>
          </a:extLst>
        </xdr:cNvPr>
        <xdr:cNvSpPr/>
      </xdr:nvSpPr>
      <xdr:spPr>
        <a:xfrm>
          <a:off x="4580825" y="3003713"/>
          <a:ext cx="1530350" cy="15525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39</xdr:col>
      <xdr:colOff>476250</xdr:colOff>
      <xdr:row>88</xdr:row>
      <xdr:rowOff>152400</xdr:rowOff>
    </xdr:from>
    <xdr:ext cx="571500" cy="1571625"/>
    <xdr:sp macro="" textlink="">
      <xdr:nvSpPr>
        <xdr:cNvPr id="12778" name="Shape 10135">
          <a:extLst>
            <a:ext uri="{FF2B5EF4-FFF2-40B4-BE49-F238E27FC236}">
              <a16:creationId xmlns:a16="http://schemas.microsoft.com/office/drawing/2014/main" id="{00000000-0008-0000-0B00-0000EA310000}"/>
            </a:ext>
          </a:extLst>
        </xdr:cNvPr>
        <xdr:cNvSpPr/>
      </xdr:nvSpPr>
      <xdr:spPr>
        <a:xfrm>
          <a:off x="5069775" y="3003713"/>
          <a:ext cx="552450" cy="15525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45</xdr:col>
      <xdr:colOff>0</xdr:colOff>
      <xdr:row>128</xdr:row>
      <xdr:rowOff>0</xdr:rowOff>
    </xdr:from>
    <xdr:ext cx="390525" cy="200025"/>
    <xdr:grpSp>
      <xdr:nvGrpSpPr>
        <xdr:cNvPr id="12779" name="Shape 2">
          <a:extLst>
            <a:ext uri="{FF2B5EF4-FFF2-40B4-BE49-F238E27FC236}">
              <a16:creationId xmlns:a16="http://schemas.microsoft.com/office/drawing/2014/main" id="{00000000-0008-0000-0B00-0000EB310000}"/>
            </a:ext>
          </a:extLst>
        </xdr:cNvPr>
        <xdr:cNvGrpSpPr/>
      </xdr:nvGrpSpPr>
      <xdr:grpSpPr>
        <a:xfrm>
          <a:off x="20621625" y="28127325"/>
          <a:ext cx="390525" cy="200025"/>
          <a:chOff x="5150738" y="3679988"/>
          <a:chExt cx="390525" cy="200025"/>
        </a:xfrm>
      </xdr:grpSpPr>
      <xdr:grpSp>
        <xdr:nvGrpSpPr>
          <xdr:cNvPr id="12780" name="Shape 10136">
            <a:extLst>
              <a:ext uri="{FF2B5EF4-FFF2-40B4-BE49-F238E27FC236}">
                <a16:creationId xmlns:a16="http://schemas.microsoft.com/office/drawing/2014/main" id="{00000000-0008-0000-0B00-0000EC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81" name="Shape 6">
              <a:extLst>
                <a:ext uri="{FF2B5EF4-FFF2-40B4-BE49-F238E27FC236}">
                  <a16:creationId xmlns:a16="http://schemas.microsoft.com/office/drawing/2014/main" id="{00000000-0008-0000-0B00-0000ED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82" name="Shape 10137">
              <a:extLst>
                <a:ext uri="{FF2B5EF4-FFF2-40B4-BE49-F238E27FC236}">
                  <a16:creationId xmlns:a16="http://schemas.microsoft.com/office/drawing/2014/main" id="{00000000-0008-0000-0B00-0000EE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83" name="Shape 10138">
                <a:extLst>
                  <a:ext uri="{FF2B5EF4-FFF2-40B4-BE49-F238E27FC236}">
                    <a16:creationId xmlns:a16="http://schemas.microsoft.com/office/drawing/2014/main" id="{00000000-0008-0000-0B00-0000EF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84" name="Shape 10139">
                <a:extLst>
                  <a:ext uri="{FF2B5EF4-FFF2-40B4-BE49-F238E27FC236}">
                    <a16:creationId xmlns:a16="http://schemas.microsoft.com/office/drawing/2014/main" id="{00000000-0008-0000-0B00-0000F0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0</xdr:colOff>
      <xdr:row>128</xdr:row>
      <xdr:rowOff>0</xdr:rowOff>
    </xdr:from>
    <xdr:ext cx="390525" cy="200025"/>
    <xdr:grpSp>
      <xdr:nvGrpSpPr>
        <xdr:cNvPr id="12785" name="Shape 2">
          <a:extLst>
            <a:ext uri="{FF2B5EF4-FFF2-40B4-BE49-F238E27FC236}">
              <a16:creationId xmlns:a16="http://schemas.microsoft.com/office/drawing/2014/main" id="{00000000-0008-0000-0B00-0000F1310000}"/>
            </a:ext>
          </a:extLst>
        </xdr:cNvPr>
        <xdr:cNvGrpSpPr/>
      </xdr:nvGrpSpPr>
      <xdr:grpSpPr>
        <a:xfrm>
          <a:off x="18754725" y="28127325"/>
          <a:ext cx="390525" cy="200025"/>
          <a:chOff x="5150738" y="3679988"/>
          <a:chExt cx="390525" cy="200025"/>
        </a:xfrm>
      </xdr:grpSpPr>
      <xdr:grpSp>
        <xdr:nvGrpSpPr>
          <xdr:cNvPr id="12786" name="Shape 10140">
            <a:extLst>
              <a:ext uri="{FF2B5EF4-FFF2-40B4-BE49-F238E27FC236}">
                <a16:creationId xmlns:a16="http://schemas.microsoft.com/office/drawing/2014/main" id="{00000000-0008-0000-0B00-0000F2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87" name="Shape 6">
              <a:extLst>
                <a:ext uri="{FF2B5EF4-FFF2-40B4-BE49-F238E27FC236}">
                  <a16:creationId xmlns:a16="http://schemas.microsoft.com/office/drawing/2014/main" id="{00000000-0008-0000-0B00-0000F3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88" name="Shape 10141">
              <a:extLst>
                <a:ext uri="{FF2B5EF4-FFF2-40B4-BE49-F238E27FC236}">
                  <a16:creationId xmlns:a16="http://schemas.microsoft.com/office/drawing/2014/main" id="{00000000-0008-0000-0B00-0000F4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89" name="Shape 10142">
                <a:extLst>
                  <a:ext uri="{FF2B5EF4-FFF2-40B4-BE49-F238E27FC236}">
                    <a16:creationId xmlns:a16="http://schemas.microsoft.com/office/drawing/2014/main" id="{00000000-0008-0000-0B00-0000F5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90" name="Shape 10143">
                <a:extLst>
                  <a:ext uri="{FF2B5EF4-FFF2-40B4-BE49-F238E27FC236}">
                    <a16:creationId xmlns:a16="http://schemas.microsoft.com/office/drawing/2014/main" id="{00000000-0008-0000-0B00-0000F6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128</xdr:row>
      <xdr:rowOff>0</xdr:rowOff>
    </xdr:from>
    <xdr:ext cx="390525" cy="200025"/>
    <xdr:grpSp>
      <xdr:nvGrpSpPr>
        <xdr:cNvPr id="12791" name="Shape 2">
          <a:extLst>
            <a:ext uri="{FF2B5EF4-FFF2-40B4-BE49-F238E27FC236}">
              <a16:creationId xmlns:a16="http://schemas.microsoft.com/office/drawing/2014/main" id="{00000000-0008-0000-0B00-0000F7310000}"/>
            </a:ext>
          </a:extLst>
        </xdr:cNvPr>
        <xdr:cNvGrpSpPr/>
      </xdr:nvGrpSpPr>
      <xdr:grpSpPr>
        <a:xfrm>
          <a:off x="19688175" y="28127325"/>
          <a:ext cx="390525" cy="200025"/>
          <a:chOff x="5150738" y="3679988"/>
          <a:chExt cx="390525" cy="200025"/>
        </a:xfrm>
      </xdr:grpSpPr>
      <xdr:grpSp>
        <xdr:nvGrpSpPr>
          <xdr:cNvPr id="12792" name="Shape 10144">
            <a:extLst>
              <a:ext uri="{FF2B5EF4-FFF2-40B4-BE49-F238E27FC236}">
                <a16:creationId xmlns:a16="http://schemas.microsoft.com/office/drawing/2014/main" id="{00000000-0008-0000-0B00-0000F8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93" name="Shape 6">
              <a:extLst>
                <a:ext uri="{FF2B5EF4-FFF2-40B4-BE49-F238E27FC236}">
                  <a16:creationId xmlns:a16="http://schemas.microsoft.com/office/drawing/2014/main" id="{00000000-0008-0000-0B00-0000F9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94" name="Shape 10145">
              <a:extLst>
                <a:ext uri="{FF2B5EF4-FFF2-40B4-BE49-F238E27FC236}">
                  <a16:creationId xmlns:a16="http://schemas.microsoft.com/office/drawing/2014/main" id="{00000000-0008-0000-0B00-0000FA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95" name="Shape 10146">
                <a:extLst>
                  <a:ext uri="{FF2B5EF4-FFF2-40B4-BE49-F238E27FC236}">
                    <a16:creationId xmlns:a16="http://schemas.microsoft.com/office/drawing/2014/main" id="{00000000-0008-0000-0B00-0000FB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96" name="Shape 10147">
                <a:extLst>
                  <a:ext uri="{FF2B5EF4-FFF2-40B4-BE49-F238E27FC236}">
                    <a16:creationId xmlns:a16="http://schemas.microsoft.com/office/drawing/2014/main" id="{00000000-0008-0000-0B00-0000FC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137</xdr:row>
      <xdr:rowOff>0</xdr:rowOff>
    </xdr:from>
    <xdr:ext cx="390525" cy="200025"/>
    <xdr:grpSp>
      <xdr:nvGrpSpPr>
        <xdr:cNvPr id="12797" name="Shape 2">
          <a:extLst>
            <a:ext uri="{FF2B5EF4-FFF2-40B4-BE49-F238E27FC236}">
              <a16:creationId xmlns:a16="http://schemas.microsoft.com/office/drawing/2014/main" id="{00000000-0008-0000-0B00-0000FD310000}"/>
            </a:ext>
          </a:extLst>
        </xdr:cNvPr>
        <xdr:cNvGrpSpPr/>
      </xdr:nvGrpSpPr>
      <xdr:grpSpPr>
        <a:xfrm>
          <a:off x="1019175" y="30108525"/>
          <a:ext cx="390525" cy="200025"/>
          <a:chOff x="5150738" y="3679988"/>
          <a:chExt cx="390525" cy="200025"/>
        </a:xfrm>
      </xdr:grpSpPr>
      <xdr:grpSp>
        <xdr:nvGrpSpPr>
          <xdr:cNvPr id="12798" name="Shape 10148">
            <a:extLst>
              <a:ext uri="{FF2B5EF4-FFF2-40B4-BE49-F238E27FC236}">
                <a16:creationId xmlns:a16="http://schemas.microsoft.com/office/drawing/2014/main" id="{00000000-0008-0000-0B00-0000FE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99" name="Shape 6">
              <a:extLst>
                <a:ext uri="{FF2B5EF4-FFF2-40B4-BE49-F238E27FC236}">
                  <a16:creationId xmlns:a16="http://schemas.microsoft.com/office/drawing/2014/main" id="{00000000-0008-0000-0B00-0000FF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00" name="Shape 10149">
              <a:extLst>
                <a:ext uri="{FF2B5EF4-FFF2-40B4-BE49-F238E27FC236}">
                  <a16:creationId xmlns:a16="http://schemas.microsoft.com/office/drawing/2014/main" id="{00000000-0008-0000-0B00-00000032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01" name="Shape 10150">
                <a:extLst>
                  <a:ext uri="{FF2B5EF4-FFF2-40B4-BE49-F238E27FC236}">
                    <a16:creationId xmlns:a16="http://schemas.microsoft.com/office/drawing/2014/main" id="{00000000-0008-0000-0B00-000001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02" name="Shape 10151">
                <a:extLst>
                  <a:ext uri="{FF2B5EF4-FFF2-40B4-BE49-F238E27FC236}">
                    <a16:creationId xmlns:a16="http://schemas.microsoft.com/office/drawing/2014/main" id="{00000000-0008-0000-0B00-000002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137</xdr:row>
      <xdr:rowOff>0</xdr:rowOff>
    </xdr:from>
    <xdr:ext cx="390525" cy="200025"/>
    <xdr:grpSp>
      <xdr:nvGrpSpPr>
        <xdr:cNvPr id="12803" name="Shape 2">
          <a:extLst>
            <a:ext uri="{FF2B5EF4-FFF2-40B4-BE49-F238E27FC236}">
              <a16:creationId xmlns:a16="http://schemas.microsoft.com/office/drawing/2014/main" id="{00000000-0008-0000-0B00-000003320000}"/>
            </a:ext>
          </a:extLst>
        </xdr:cNvPr>
        <xdr:cNvGrpSpPr/>
      </xdr:nvGrpSpPr>
      <xdr:grpSpPr>
        <a:xfrm>
          <a:off x="1952625" y="30108525"/>
          <a:ext cx="390525" cy="200025"/>
          <a:chOff x="5150738" y="3679988"/>
          <a:chExt cx="390525" cy="200025"/>
        </a:xfrm>
      </xdr:grpSpPr>
      <xdr:grpSp>
        <xdr:nvGrpSpPr>
          <xdr:cNvPr id="12804" name="Shape 10152">
            <a:extLst>
              <a:ext uri="{FF2B5EF4-FFF2-40B4-BE49-F238E27FC236}">
                <a16:creationId xmlns:a16="http://schemas.microsoft.com/office/drawing/2014/main" id="{00000000-0008-0000-0B00-00000432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05" name="Shape 6">
              <a:extLst>
                <a:ext uri="{FF2B5EF4-FFF2-40B4-BE49-F238E27FC236}">
                  <a16:creationId xmlns:a16="http://schemas.microsoft.com/office/drawing/2014/main" id="{00000000-0008-0000-0B00-000005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06" name="Shape 10153">
              <a:extLst>
                <a:ext uri="{FF2B5EF4-FFF2-40B4-BE49-F238E27FC236}">
                  <a16:creationId xmlns:a16="http://schemas.microsoft.com/office/drawing/2014/main" id="{00000000-0008-0000-0B00-00000632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07" name="Shape 10154">
                <a:extLst>
                  <a:ext uri="{FF2B5EF4-FFF2-40B4-BE49-F238E27FC236}">
                    <a16:creationId xmlns:a16="http://schemas.microsoft.com/office/drawing/2014/main" id="{00000000-0008-0000-0B00-000007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08" name="Shape 10155">
                <a:extLst>
                  <a:ext uri="{FF2B5EF4-FFF2-40B4-BE49-F238E27FC236}">
                    <a16:creationId xmlns:a16="http://schemas.microsoft.com/office/drawing/2014/main" id="{00000000-0008-0000-0B00-000008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0</xdr:colOff>
      <xdr:row>137</xdr:row>
      <xdr:rowOff>0</xdr:rowOff>
    </xdr:from>
    <xdr:ext cx="390525" cy="200025"/>
    <xdr:grpSp>
      <xdr:nvGrpSpPr>
        <xdr:cNvPr id="12809" name="Shape 2">
          <a:extLst>
            <a:ext uri="{FF2B5EF4-FFF2-40B4-BE49-F238E27FC236}">
              <a16:creationId xmlns:a16="http://schemas.microsoft.com/office/drawing/2014/main" id="{00000000-0008-0000-0B00-000009320000}"/>
            </a:ext>
          </a:extLst>
        </xdr:cNvPr>
        <xdr:cNvGrpSpPr/>
      </xdr:nvGrpSpPr>
      <xdr:grpSpPr>
        <a:xfrm>
          <a:off x="2886075" y="30108525"/>
          <a:ext cx="390525" cy="200025"/>
          <a:chOff x="5150738" y="3679988"/>
          <a:chExt cx="390525" cy="200025"/>
        </a:xfrm>
      </xdr:grpSpPr>
      <xdr:grpSp>
        <xdr:nvGrpSpPr>
          <xdr:cNvPr id="12810" name="Shape 10156">
            <a:extLst>
              <a:ext uri="{FF2B5EF4-FFF2-40B4-BE49-F238E27FC236}">
                <a16:creationId xmlns:a16="http://schemas.microsoft.com/office/drawing/2014/main" id="{00000000-0008-0000-0B00-00000A32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11" name="Shape 6">
              <a:extLst>
                <a:ext uri="{FF2B5EF4-FFF2-40B4-BE49-F238E27FC236}">
                  <a16:creationId xmlns:a16="http://schemas.microsoft.com/office/drawing/2014/main" id="{00000000-0008-0000-0B00-00000B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12" name="Shape 10157">
              <a:extLst>
                <a:ext uri="{FF2B5EF4-FFF2-40B4-BE49-F238E27FC236}">
                  <a16:creationId xmlns:a16="http://schemas.microsoft.com/office/drawing/2014/main" id="{00000000-0008-0000-0B00-00000C32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13" name="Shape 10158">
                <a:extLst>
                  <a:ext uri="{FF2B5EF4-FFF2-40B4-BE49-F238E27FC236}">
                    <a16:creationId xmlns:a16="http://schemas.microsoft.com/office/drawing/2014/main" id="{00000000-0008-0000-0B00-00000D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14" name="Shape 10159">
                <a:extLst>
                  <a:ext uri="{FF2B5EF4-FFF2-40B4-BE49-F238E27FC236}">
                    <a16:creationId xmlns:a16="http://schemas.microsoft.com/office/drawing/2014/main" id="{00000000-0008-0000-0B00-00000E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0</xdr:colOff>
      <xdr:row>128</xdr:row>
      <xdr:rowOff>0</xdr:rowOff>
    </xdr:from>
    <xdr:ext cx="390525" cy="200025"/>
    <xdr:grpSp>
      <xdr:nvGrpSpPr>
        <xdr:cNvPr id="12815" name="Shape 2">
          <a:extLst>
            <a:ext uri="{FF2B5EF4-FFF2-40B4-BE49-F238E27FC236}">
              <a16:creationId xmlns:a16="http://schemas.microsoft.com/office/drawing/2014/main" id="{00000000-0008-0000-0B00-00000F320000}"/>
            </a:ext>
          </a:extLst>
        </xdr:cNvPr>
        <xdr:cNvGrpSpPr/>
      </xdr:nvGrpSpPr>
      <xdr:grpSpPr>
        <a:xfrm>
          <a:off x="14087475" y="28127325"/>
          <a:ext cx="390525" cy="200025"/>
          <a:chOff x="5150738" y="3679988"/>
          <a:chExt cx="390525" cy="200025"/>
        </a:xfrm>
      </xdr:grpSpPr>
      <xdr:grpSp>
        <xdr:nvGrpSpPr>
          <xdr:cNvPr id="12816" name="Shape 10160">
            <a:extLst>
              <a:ext uri="{FF2B5EF4-FFF2-40B4-BE49-F238E27FC236}">
                <a16:creationId xmlns:a16="http://schemas.microsoft.com/office/drawing/2014/main" id="{00000000-0008-0000-0B00-00001032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17" name="Shape 6">
              <a:extLst>
                <a:ext uri="{FF2B5EF4-FFF2-40B4-BE49-F238E27FC236}">
                  <a16:creationId xmlns:a16="http://schemas.microsoft.com/office/drawing/2014/main" id="{00000000-0008-0000-0B00-000011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18" name="Shape 10161">
              <a:extLst>
                <a:ext uri="{FF2B5EF4-FFF2-40B4-BE49-F238E27FC236}">
                  <a16:creationId xmlns:a16="http://schemas.microsoft.com/office/drawing/2014/main" id="{00000000-0008-0000-0B00-00001232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19" name="Shape 10162">
                <a:extLst>
                  <a:ext uri="{FF2B5EF4-FFF2-40B4-BE49-F238E27FC236}">
                    <a16:creationId xmlns:a16="http://schemas.microsoft.com/office/drawing/2014/main" id="{00000000-0008-0000-0B00-000013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20" name="Shape 10163">
                <a:extLst>
                  <a:ext uri="{FF2B5EF4-FFF2-40B4-BE49-F238E27FC236}">
                    <a16:creationId xmlns:a16="http://schemas.microsoft.com/office/drawing/2014/main" id="{00000000-0008-0000-0B00-000014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409575</xdr:colOff>
      <xdr:row>105</xdr:row>
      <xdr:rowOff>76200</xdr:rowOff>
    </xdr:from>
    <xdr:ext cx="1571625" cy="1638300"/>
    <xdr:sp macro="" textlink="">
      <xdr:nvSpPr>
        <xdr:cNvPr id="12821" name="Shape 10164">
          <a:extLst>
            <a:ext uri="{FF2B5EF4-FFF2-40B4-BE49-F238E27FC236}">
              <a16:creationId xmlns:a16="http://schemas.microsoft.com/office/drawing/2014/main" id="{00000000-0008-0000-0B00-000015320000}"/>
            </a:ext>
          </a:extLst>
        </xdr:cNvPr>
        <xdr:cNvSpPr/>
      </xdr:nvSpPr>
      <xdr:spPr>
        <a:xfrm>
          <a:off x="4571300" y="2970375"/>
          <a:ext cx="1549400" cy="1619250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13</xdr:col>
      <xdr:colOff>447675</xdr:colOff>
      <xdr:row>105</xdr:row>
      <xdr:rowOff>95250</xdr:rowOff>
    </xdr:from>
    <xdr:ext cx="1590675" cy="1638300"/>
    <xdr:sp macro="" textlink="">
      <xdr:nvSpPr>
        <xdr:cNvPr id="12822" name="Shape 10165">
          <a:extLst>
            <a:ext uri="{FF2B5EF4-FFF2-40B4-BE49-F238E27FC236}">
              <a16:creationId xmlns:a16="http://schemas.microsoft.com/office/drawing/2014/main" id="{00000000-0008-0000-0B00-000016320000}"/>
            </a:ext>
          </a:extLst>
        </xdr:cNvPr>
        <xdr:cNvSpPr/>
      </xdr:nvSpPr>
      <xdr:spPr>
        <a:xfrm>
          <a:off x="6134100" y="23193375"/>
          <a:ext cx="1590675" cy="1638300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19</xdr:col>
      <xdr:colOff>466725</xdr:colOff>
      <xdr:row>105</xdr:row>
      <xdr:rowOff>85725</xdr:rowOff>
    </xdr:from>
    <xdr:ext cx="1552575" cy="1638300"/>
    <xdr:sp macro="" textlink="">
      <xdr:nvSpPr>
        <xdr:cNvPr id="12823" name="Shape 10166">
          <a:extLst>
            <a:ext uri="{FF2B5EF4-FFF2-40B4-BE49-F238E27FC236}">
              <a16:creationId xmlns:a16="http://schemas.microsoft.com/office/drawing/2014/main" id="{00000000-0008-0000-0B00-000017320000}"/>
            </a:ext>
          </a:extLst>
        </xdr:cNvPr>
        <xdr:cNvSpPr/>
      </xdr:nvSpPr>
      <xdr:spPr>
        <a:xfrm>
          <a:off x="4580825" y="2970375"/>
          <a:ext cx="1530350" cy="1619250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23</xdr:col>
      <xdr:colOff>0</xdr:colOff>
      <xdr:row>128</xdr:row>
      <xdr:rowOff>0</xdr:rowOff>
    </xdr:from>
    <xdr:ext cx="390525" cy="200025"/>
    <xdr:grpSp>
      <xdr:nvGrpSpPr>
        <xdr:cNvPr id="12824" name="Shape 2">
          <a:extLst>
            <a:ext uri="{FF2B5EF4-FFF2-40B4-BE49-F238E27FC236}">
              <a16:creationId xmlns:a16="http://schemas.microsoft.com/office/drawing/2014/main" id="{00000000-0008-0000-0B00-000018320000}"/>
            </a:ext>
          </a:extLst>
        </xdr:cNvPr>
        <xdr:cNvGrpSpPr/>
      </xdr:nvGrpSpPr>
      <xdr:grpSpPr>
        <a:xfrm>
          <a:off x="10353675" y="28127325"/>
          <a:ext cx="390525" cy="200025"/>
          <a:chOff x="5150738" y="3679988"/>
          <a:chExt cx="390525" cy="200025"/>
        </a:xfrm>
      </xdr:grpSpPr>
      <xdr:grpSp>
        <xdr:nvGrpSpPr>
          <xdr:cNvPr id="12825" name="Shape 10167">
            <a:extLst>
              <a:ext uri="{FF2B5EF4-FFF2-40B4-BE49-F238E27FC236}">
                <a16:creationId xmlns:a16="http://schemas.microsoft.com/office/drawing/2014/main" id="{00000000-0008-0000-0B00-00001932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26" name="Shape 6">
              <a:extLst>
                <a:ext uri="{FF2B5EF4-FFF2-40B4-BE49-F238E27FC236}">
                  <a16:creationId xmlns:a16="http://schemas.microsoft.com/office/drawing/2014/main" id="{00000000-0008-0000-0B00-00001A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27" name="Shape 10168">
              <a:extLst>
                <a:ext uri="{FF2B5EF4-FFF2-40B4-BE49-F238E27FC236}">
                  <a16:creationId xmlns:a16="http://schemas.microsoft.com/office/drawing/2014/main" id="{00000000-0008-0000-0B00-00001B32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28" name="Shape 10169">
                <a:extLst>
                  <a:ext uri="{FF2B5EF4-FFF2-40B4-BE49-F238E27FC236}">
                    <a16:creationId xmlns:a16="http://schemas.microsoft.com/office/drawing/2014/main" id="{00000000-0008-0000-0B00-00001C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29" name="Shape 10170">
                <a:extLst>
                  <a:ext uri="{FF2B5EF4-FFF2-40B4-BE49-F238E27FC236}">
                    <a16:creationId xmlns:a16="http://schemas.microsoft.com/office/drawing/2014/main" id="{00000000-0008-0000-0B00-00001D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128</xdr:row>
      <xdr:rowOff>0</xdr:rowOff>
    </xdr:from>
    <xdr:ext cx="390525" cy="200025"/>
    <xdr:grpSp>
      <xdr:nvGrpSpPr>
        <xdr:cNvPr id="12830" name="Shape 2">
          <a:extLst>
            <a:ext uri="{FF2B5EF4-FFF2-40B4-BE49-F238E27FC236}">
              <a16:creationId xmlns:a16="http://schemas.microsoft.com/office/drawing/2014/main" id="{00000000-0008-0000-0B00-00001E320000}"/>
            </a:ext>
          </a:extLst>
        </xdr:cNvPr>
        <xdr:cNvGrpSpPr/>
      </xdr:nvGrpSpPr>
      <xdr:grpSpPr>
        <a:xfrm>
          <a:off x="11287125" y="28127325"/>
          <a:ext cx="390525" cy="200025"/>
          <a:chOff x="5150738" y="3679988"/>
          <a:chExt cx="390525" cy="200025"/>
        </a:xfrm>
      </xdr:grpSpPr>
      <xdr:grpSp>
        <xdr:nvGrpSpPr>
          <xdr:cNvPr id="12831" name="Shape 10171">
            <a:extLst>
              <a:ext uri="{FF2B5EF4-FFF2-40B4-BE49-F238E27FC236}">
                <a16:creationId xmlns:a16="http://schemas.microsoft.com/office/drawing/2014/main" id="{00000000-0008-0000-0B00-00001F32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32" name="Shape 6">
              <a:extLst>
                <a:ext uri="{FF2B5EF4-FFF2-40B4-BE49-F238E27FC236}">
                  <a16:creationId xmlns:a16="http://schemas.microsoft.com/office/drawing/2014/main" id="{00000000-0008-0000-0B00-000020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33" name="Shape 10172">
              <a:extLst>
                <a:ext uri="{FF2B5EF4-FFF2-40B4-BE49-F238E27FC236}">
                  <a16:creationId xmlns:a16="http://schemas.microsoft.com/office/drawing/2014/main" id="{00000000-0008-0000-0B00-00002132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34" name="Shape 10173">
                <a:extLst>
                  <a:ext uri="{FF2B5EF4-FFF2-40B4-BE49-F238E27FC236}">
                    <a16:creationId xmlns:a16="http://schemas.microsoft.com/office/drawing/2014/main" id="{00000000-0008-0000-0B00-000022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35" name="Shape 10174">
                <a:extLst>
                  <a:ext uri="{FF2B5EF4-FFF2-40B4-BE49-F238E27FC236}">
                    <a16:creationId xmlns:a16="http://schemas.microsoft.com/office/drawing/2014/main" id="{00000000-0008-0000-0B00-000023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128</xdr:row>
      <xdr:rowOff>0</xdr:rowOff>
    </xdr:from>
    <xdr:ext cx="390525" cy="200025"/>
    <xdr:grpSp>
      <xdr:nvGrpSpPr>
        <xdr:cNvPr id="12836" name="Shape 2">
          <a:extLst>
            <a:ext uri="{FF2B5EF4-FFF2-40B4-BE49-F238E27FC236}">
              <a16:creationId xmlns:a16="http://schemas.microsoft.com/office/drawing/2014/main" id="{00000000-0008-0000-0B00-000024320000}"/>
            </a:ext>
          </a:extLst>
        </xdr:cNvPr>
        <xdr:cNvGrpSpPr/>
      </xdr:nvGrpSpPr>
      <xdr:grpSpPr>
        <a:xfrm>
          <a:off x="13154025" y="28127325"/>
          <a:ext cx="390525" cy="200025"/>
          <a:chOff x="5150738" y="3679988"/>
          <a:chExt cx="390525" cy="200025"/>
        </a:xfrm>
      </xdr:grpSpPr>
      <xdr:grpSp>
        <xdr:nvGrpSpPr>
          <xdr:cNvPr id="12837" name="Shape 10175">
            <a:extLst>
              <a:ext uri="{FF2B5EF4-FFF2-40B4-BE49-F238E27FC236}">
                <a16:creationId xmlns:a16="http://schemas.microsoft.com/office/drawing/2014/main" id="{00000000-0008-0000-0B00-00002532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38" name="Shape 6">
              <a:extLst>
                <a:ext uri="{FF2B5EF4-FFF2-40B4-BE49-F238E27FC236}">
                  <a16:creationId xmlns:a16="http://schemas.microsoft.com/office/drawing/2014/main" id="{00000000-0008-0000-0B00-000026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39" name="Shape 10176">
              <a:extLst>
                <a:ext uri="{FF2B5EF4-FFF2-40B4-BE49-F238E27FC236}">
                  <a16:creationId xmlns:a16="http://schemas.microsoft.com/office/drawing/2014/main" id="{00000000-0008-0000-0B00-00002732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40" name="Shape 10177">
                <a:extLst>
                  <a:ext uri="{FF2B5EF4-FFF2-40B4-BE49-F238E27FC236}">
                    <a16:creationId xmlns:a16="http://schemas.microsoft.com/office/drawing/2014/main" id="{00000000-0008-0000-0B00-000028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41" name="Shape 10178">
                <a:extLst>
                  <a:ext uri="{FF2B5EF4-FFF2-40B4-BE49-F238E27FC236}">
                    <a16:creationId xmlns:a16="http://schemas.microsoft.com/office/drawing/2014/main" id="{00000000-0008-0000-0B00-000029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33</xdr:col>
      <xdr:colOff>0</xdr:colOff>
      <xdr:row>128</xdr:row>
      <xdr:rowOff>0</xdr:rowOff>
    </xdr:from>
    <xdr:ext cx="390525" cy="200025"/>
    <xdr:grpSp>
      <xdr:nvGrpSpPr>
        <xdr:cNvPr id="12842" name="Shape 2">
          <a:extLst>
            <a:ext uri="{FF2B5EF4-FFF2-40B4-BE49-F238E27FC236}">
              <a16:creationId xmlns:a16="http://schemas.microsoft.com/office/drawing/2014/main" id="{00000000-0008-0000-0B00-00002A320000}"/>
            </a:ext>
          </a:extLst>
        </xdr:cNvPr>
        <xdr:cNvGrpSpPr/>
      </xdr:nvGrpSpPr>
      <xdr:grpSpPr>
        <a:xfrm>
          <a:off x="15020925" y="28127325"/>
          <a:ext cx="390525" cy="200025"/>
          <a:chOff x="5150738" y="3679988"/>
          <a:chExt cx="390525" cy="200025"/>
        </a:xfrm>
      </xdr:grpSpPr>
      <xdr:grpSp>
        <xdr:nvGrpSpPr>
          <xdr:cNvPr id="12843" name="Shape 10179">
            <a:extLst>
              <a:ext uri="{FF2B5EF4-FFF2-40B4-BE49-F238E27FC236}">
                <a16:creationId xmlns:a16="http://schemas.microsoft.com/office/drawing/2014/main" id="{00000000-0008-0000-0B00-00002B32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44" name="Shape 6">
              <a:extLst>
                <a:ext uri="{FF2B5EF4-FFF2-40B4-BE49-F238E27FC236}">
                  <a16:creationId xmlns:a16="http://schemas.microsoft.com/office/drawing/2014/main" id="{00000000-0008-0000-0B00-00002C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45" name="Shape 10180">
              <a:extLst>
                <a:ext uri="{FF2B5EF4-FFF2-40B4-BE49-F238E27FC236}">
                  <a16:creationId xmlns:a16="http://schemas.microsoft.com/office/drawing/2014/main" id="{00000000-0008-0000-0B00-00002D32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46" name="Shape 10181">
                <a:extLst>
                  <a:ext uri="{FF2B5EF4-FFF2-40B4-BE49-F238E27FC236}">
                    <a16:creationId xmlns:a16="http://schemas.microsoft.com/office/drawing/2014/main" id="{00000000-0008-0000-0B00-00002E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47" name="Shape 10182">
                <a:extLst>
                  <a:ext uri="{FF2B5EF4-FFF2-40B4-BE49-F238E27FC236}">
                    <a16:creationId xmlns:a16="http://schemas.microsoft.com/office/drawing/2014/main" id="{00000000-0008-0000-0B00-00002F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128</xdr:row>
      <xdr:rowOff>0</xdr:rowOff>
    </xdr:from>
    <xdr:ext cx="390525" cy="200025"/>
    <xdr:grpSp>
      <xdr:nvGrpSpPr>
        <xdr:cNvPr id="12848" name="Shape 2">
          <a:extLst>
            <a:ext uri="{FF2B5EF4-FFF2-40B4-BE49-F238E27FC236}">
              <a16:creationId xmlns:a16="http://schemas.microsoft.com/office/drawing/2014/main" id="{00000000-0008-0000-0B00-000030320000}"/>
            </a:ext>
          </a:extLst>
        </xdr:cNvPr>
        <xdr:cNvGrpSpPr/>
      </xdr:nvGrpSpPr>
      <xdr:grpSpPr>
        <a:xfrm>
          <a:off x="17821275" y="28127325"/>
          <a:ext cx="390525" cy="200025"/>
          <a:chOff x="5150738" y="3679988"/>
          <a:chExt cx="390525" cy="200025"/>
        </a:xfrm>
      </xdr:grpSpPr>
      <xdr:grpSp>
        <xdr:nvGrpSpPr>
          <xdr:cNvPr id="12849" name="Shape 10183">
            <a:extLst>
              <a:ext uri="{FF2B5EF4-FFF2-40B4-BE49-F238E27FC236}">
                <a16:creationId xmlns:a16="http://schemas.microsoft.com/office/drawing/2014/main" id="{00000000-0008-0000-0B00-00003132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50" name="Shape 6">
              <a:extLst>
                <a:ext uri="{FF2B5EF4-FFF2-40B4-BE49-F238E27FC236}">
                  <a16:creationId xmlns:a16="http://schemas.microsoft.com/office/drawing/2014/main" id="{00000000-0008-0000-0B00-000032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51" name="Shape 10184">
              <a:extLst>
                <a:ext uri="{FF2B5EF4-FFF2-40B4-BE49-F238E27FC236}">
                  <a16:creationId xmlns:a16="http://schemas.microsoft.com/office/drawing/2014/main" id="{00000000-0008-0000-0B00-00003332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52" name="Shape 10185">
                <a:extLst>
                  <a:ext uri="{FF2B5EF4-FFF2-40B4-BE49-F238E27FC236}">
                    <a16:creationId xmlns:a16="http://schemas.microsoft.com/office/drawing/2014/main" id="{00000000-0008-0000-0B00-000034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53" name="Shape 10186">
                <a:extLst>
                  <a:ext uri="{FF2B5EF4-FFF2-40B4-BE49-F238E27FC236}">
                    <a16:creationId xmlns:a16="http://schemas.microsoft.com/office/drawing/2014/main" id="{00000000-0008-0000-0B00-000035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128</xdr:row>
      <xdr:rowOff>0</xdr:rowOff>
    </xdr:from>
    <xdr:ext cx="390525" cy="200025"/>
    <xdr:grpSp>
      <xdr:nvGrpSpPr>
        <xdr:cNvPr id="12854" name="Shape 2">
          <a:extLst>
            <a:ext uri="{FF2B5EF4-FFF2-40B4-BE49-F238E27FC236}">
              <a16:creationId xmlns:a16="http://schemas.microsoft.com/office/drawing/2014/main" id="{00000000-0008-0000-0B00-000036320000}"/>
            </a:ext>
          </a:extLst>
        </xdr:cNvPr>
        <xdr:cNvGrpSpPr/>
      </xdr:nvGrpSpPr>
      <xdr:grpSpPr>
        <a:xfrm>
          <a:off x="6619875" y="28127325"/>
          <a:ext cx="390525" cy="200025"/>
          <a:chOff x="5150738" y="3679988"/>
          <a:chExt cx="390525" cy="200025"/>
        </a:xfrm>
      </xdr:grpSpPr>
      <xdr:grpSp>
        <xdr:nvGrpSpPr>
          <xdr:cNvPr id="12855" name="Shape 10187">
            <a:extLst>
              <a:ext uri="{FF2B5EF4-FFF2-40B4-BE49-F238E27FC236}">
                <a16:creationId xmlns:a16="http://schemas.microsoft.com/office/drawing/2014/main" id="{00000000-0008-0000-0B00-00003732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56" name="Shape 6">
              <a:extLst>
                <a:ext uri="{FF2B5EF4-FFF2-40B4-BE49-F238E27FC236}">
                  <a16:creationId xmlns:a16="http://schemas.microsoft.com/office/drawing/2014/main" id="{00000000-0008-0000-0B00-000038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57" name="Shape 10188">
              <a:extLst>
                <a:ext uri="{FF2B5EF4-FFF2-40B4-BE49-F238E27FC236}">
                  <a16:creationId xmlns:a16="http://schemas.microsoft.com/office/drawing/2014/main" id="{00000000-0008-0000-0B00-00003932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58" name="Shape 10189">
                <a:extLst>
                  <a:ext uri="{FF2B5EF4-FFF2-40B4-BE49-F238E27FC236}">
                    <a16:creationId xmlns:a16="http://schemas.microsoft.com/office/drawing/2014/main" id="{00000000-0008-0000-0B00-00003A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59" name="Shape 10190">
                <a:extLst>
                  <a:ext uri="{FF2B5EF4-FFF2-40B4-BE49-F238E27FC236}">
                    <a16:creationId xmlns:a16="http://schemas.microsoft.com/office/drawing/2014/main" id="{00000000-0008-0000-0B00-00003B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0</xdr:colOff>
      <xdr:row>128</xdr:row>
      <xdr:rowOff>0</xdr:rowOff>
    </xdr:from>
    <xdr:ext cx="390525" cy="200025"/>
    <xdr:grpSp>
      <xdr:nvGrpSpPr>
        <xdr:cNvPr id="12860" name="Shape 2">
          <a:extLst>
            <a:ext uri="{FF2B5EF4-FFF2-40B4-BE49-F238E27FC236}">
              <a16:creationId xmlns:a16="http://schemas.microsoft.com/office/drawing/2014/main" id="{00000000-0008-0000-0B00-00003C320000}"/>
            </a:ext>
          </a:extLst>
        </xdr:cNvPr>
        <xdr:cNvGrpSpPr/>
      </xdr:nvGrpSpPr>
      <xdr:grpSpPr>
        <a:xfrm>
          <a:off x="7553325" y="28127325"/>
          <a:ext cx="390525" cy="200025"/>
          <a:chOff x="5150738" y="3679988"/>
          <a:chExt cx="390525" cy="200025"/>
        </a:xfrm>
      </xdr:grpSpPr>
      <xdr:grpSp>
        <xdr:nvGrpSpPr>
          <xdr:cNvPr id="12861" name="Shape 10191">
            <a:extLst>
              <a:ext uri="{FF2B5EF4-FFF2-40B4-BE49-F238E27FC236}">
                <a16:creationId xmlns:a16="http://schemas.microsoft.com/office/drawing/2014/main" id="{00000000-0008-0000-0B00-00003D32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62" name="Shape 6">
              <a:extLst>
                <a:ext uri="{FF2B5EF4-FFF2-40B4-BE49-F238E27FC236}">
                  <a16:creationId xmlns:a16="http://schemas.microsoft.com/office/drawing/2014/main" id="{00000000-0008-0000-0B00-00003E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63" name="Shape 10192">
              <a:extLst>
                <a:ext uri="{FF2B5EF4-FFF2-40B4-BE49-F238E27FC236}">
                  <a16:creationId xmlns:a16="http://schemas.microsoft.com/office/drawing/2014/main" id="{00000000-0008-0000-0B00-00003F32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64" name="Shape 10193">
                <a:extLst>
                  <a:ext uri="{FF2B5EF4-FFF2-40B4-BE49-F238E27FC236}">
                    <a16:creationId xmlns:a16="http://schemas.microsoft.com/office/drawing/2014/main" id="{00000000-0008-0000-0B00-000040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65" name="Shape 10194">
                <a:extLst>
                  <a:ext uri="{FF2B5EF4-FFF2-40B4-BE49-F238E27FC236}">
                    <a16:creationId xmlns:a16="http://schemas.microsoft.com/office/drawing/2014/main" id="{00000000-0008-0000-0B00-000041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128</xdr:row>
      <xdr:rowOff>0</xdr:rowOff>
    </xdr:from>
    <xdr:ext cx="390525" cy="200025"/>
    <xdr:grpSp>
      <xdr:nvGrpSpPr>
        <xdr:cNvPr id="12866" name="Shape 2">
          <a:extLst>
            <a:ext uri="{FF2B5EF4-FFF2-40B4-BE49-F238E27FC236}">
              <a16:creationId xmlns:a16="http://schemas.microsoft.com/office/drawing/2014/main" id="{00000000-0008-0000-0B00-000042320000}"/>
            </a:ext>
          </a:extLst>
        </xdr:cNvPr>
        <xdr:cNvGrpSpPr/>
      </xdr:nvGrpSpPr>
      <xdr:grpSpPr>
        <a:xfrm>
          <a:off x="8486775" y="28127325"/>
          <a:ext cx="390525" cy="200025"/>
          <a:chOff x="5150738" y="3679988"/>
          <a:chExt cx="390525" cy="200025"/>
        </a:xfrm>
      </xdr:grpSpPr>
      <xdr:grpSp>
        <xdr:nvGrpSpPr>
          <xdr:cNvPr id="12867" name="Shape 10195">
            <a:extLst>
              <a:ext uri="{FF2B5EF4-FFF2-40B4-BE49-F238E27FC236}">
                <a16:creationId xmlns:a16="http://schemas.microsoft.com/office/drawing/2014/main" id="{00000000-0008-0000-0B00-00004332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68" name="Shape 6">
              <a:extLst>
                <a:ext uri="{FF2B5EF4-FFF2-40B4-BE49-F238E27FC236}">
                  <a16:creationId xmlns:a16="http://schemas.microsoft.com/office/drawing/2014/main" id="{00000000-0008-0000-0B00-000044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69" name="Shape 10196">
              <a:extLst>
                <a:ext uri="{FF2B5EF4-FFF2-40B4-BE49-F238E27FC236}">
                  <a16:creationId xmlns:a16="http://schemas.microsoft.com/office/drawing/2014/main" id="{00000000-0008-0000-0B00-00004532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70" name="Shape 10197">
                <a:extLst>
                  <a:ext uri="{FF2B5EF4-FFF2-40B4-BE49-F238E27FC236}">
                    <a16:creationId xmlns:a16="http://schemas.microsoft.com/office/drawing/2014/main" id="{00000000-0008-0000-0B00-000046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71" name="Shape 10198">
                <a:extLst>
                  <a:ext uri="{FF2B5EF4-FFF2-40B4-BE49-F238E27FC236}">
                    <a16:creationId xmlns:a16="http://schemas.microsoft.com/office/drawing/2014/main" id="{00000000-0008-0000-0B00-000047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128</xdr:row>
      <xdr:rowOff>0</xdr:rowOff>
    </xdr:from>
    <xdr:ext cx="390525" cy="200025"/>
    <xdr:grpSp>
      <xdr:nvGrpSpPr>
        <xdr:cNvPr id="12872" name="Shape 2">
          <a:extLst>
            <a:ext uri="{FF2B5EF4-FFF2-40B4-BE49-F238E27FC236}">
              <a16:creationId xmlns:a16="http://schemas.microsoft.com/office/drawing/2014/main" id="{00000000-0008-0000-0B00-000048320000}"/>
            </a:ext>
          </a:extLst>
        </xdr:cNvPr>
        <xdr:cNvGrpSpPr/>
      </xdr:nvGrpSpPr>
      <xdr:grpSpPr>
        <a:xfrm>
          <a:off x="9420225" y="28127325"/>
          <a:ext cx="390525" cy="200025"/>
          <a:chOff x="5150738" y="3679988"/>
          <a:chExt cx="390525" cy="200025"/>
        </a:xfrm>
      </xdr:grpSpPr>
      <xdr:grpSp>
        <xdr:nvGrpSpPr>
          <xdr:cNvPr id="12873" name="Shape 10199">
            <a:extLst>
              <a:ext uri="{FF2B5EF4-FFF2-40B4-BE49-F238E27FC236}">
                <a16:creationId xmlns:a16="http://schemas.microsoft.com/office/drawing/2014/main" id="{00000000-0008-0000-0B00-00004932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74" name="Shape 6">
              <a:extLst>
                <a:ext uri="{FF2B5EF4-FFF2-40B4-BE49-F238E27FC236}">
                  <a16:creationId xmlns:a16="http://schemas.microsoft.com/office/drawing/2014/main" id="{00000000-0008-0000-0B00-00004A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75" name="Shape 10200">
              <a:extLst>
                <a:ext uri="{FF2B5EF4-FFF2-40B4-BE49-F238E27FC236}">
                  <a16:creationId xmlns:a16="http://schemas.microsoft.com/office/drawing/2014/main" id="{00000000-0008-0000-0B00-00004B32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76" name="Shape 10201">
                <a:extLst>
                  <a:ext uri="{FF2B5EF4-FFF2-40B4-BE49-F238E27FC236}">
                    <a16:creationId xmlns:a16="http://schemas.microsoft.com/office/drawing/2014/main" id="{00000000-0008-0000-0B00-00004C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77" name="Shape 10202">
                <a:extLst>
                  <a:ext uri="{FF2B5EF4-FFF2-40B4-BE49-F238E27FC236}">
                    <a16:creationId xmlns:a16="http://schemas.microsoft.com/office/drawing/2014/main" id="{00000000-0008-0000-0B00-00004D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27</xdr:col>
      <xdr:colOff>0</xdr:colOff>
      <xdr:row>128</xdr:row>
      <xdr:rowOff>0</xdr:rowOff>
    </xdr:from>
    <xdr:ext cx="390525" cy="200025"/>
    <xdr:grpSp>
      <xdr:nvGrpSpPr>
        <xdr:cNvPr id="12878" name="Shape 2">
          <a:extLst>
            <a:ext uri="{FF2B5EF4-FFF2-40B4-BE49-F238E27FC236}">
              <a16:creationId xmlns:a16="http://schemas.microsoft.com/office/drawing/2014/main" id="{00000000-0008-0000-0B00-00004E320000}"/>
            </a:ext>
          </a:extLst>
        </xdr:cNvPr>
        <xdr:cNvGrpSpPr/>
      </xdr:nvGrpSpPr>
      <xdr:grpSpPr>
        <a:xfrm>
          <a:off x="12220575" y="28127325"/>
          <a:ext cx="390525" cy="200025"/>
          <a:chOff x="5150738" y="3679988"/>
          <a:chExt cx="390525" cy="200025"/>
        </a:xfrm>
      </xdr:grpSpPr>
      <xdr:grpSp>
        <xdr:nvGrpSpPr>
          <xdr:cNvPr id="12879" name="Shape 10203">
            <a:extLst>
              <a:ext uri="{FF2B5EF4-FFF2-40B4-BE49-F238E27FC236}">
                <a16:creationId xmlns:a16="http://schemas.microsoft.com/office/drawing/2014/main" id="{00000000-0008-0000-0B00-00004F32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80" name="Shape 6">
              <a:extLst>
                <a:ext uri="{FF2B5EF4-FFF2-40B4-BE49-F238E27FC236}">
                  <a16:creationId xmlns:a16="http://schemas.microsoft.com/office/drawing/2014/main" id="{00000000-0008-0000-0B00-000050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81" name="Shape 10204">
              <a:extLst>
                <a:ext uri="{FF2B5EF4-FFF2-40B4-BE49-F238E27FC236}">
                  <a16:creationId xmlns:a16="http://schemas.microsoft.com/office/drawing/2014/main" id="{00000000-0008-0000-0B00-00005132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82" name="Shape 10205">
                <a:extLst>
                  <a:ext uri="{FF2B5EF4-FFF2-40B4-BE49-F238E27FC236}">
                    <a16:creationId xmlns:a16="http://schemas.microsoft.com/office/drawing/2014/main" id="{00000000-0008-0000-0B00-000052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83" name="Shape 10206">
                <a:extLst>
                  <a:ext uri="{FF2B5EF4-FFF2-40B4-BE49-F238E27FC236}">
                    <a16:creationId xmlns:a16="http://schemas.microsoft.com/office/drawing/2014/main" id="{00000000-0008-0000-0B00-000053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27</xdr:col>
      <xdr:colOff>0</xdr:colOff>
      <xdr:row>137</xdr:row>
      <xdr:rowOff>0</xdr:rowOff>
    </xdr:from>
    <xdr:ext cx="390525" cy="200025"/>
    <xdr:grpSp>
      <xdr:nvGrpSpPr>
        <xdr:cNvPr id="12884" name="Shape 2">
          <a:extLst>
            <a:ext uri="{FF2B5EF4-FFF2-40B4-BE49-F238E27FC236}">
              <a16:creationId xmlns:a16="http://schemas.microsoft.com/office/drawing/2014/main" id="{00000000-0008-0000-0B00-000054320000}"/>
            </a:ext>
          </a:extLst>
        </xdr:cNvPr>
        <xdr:cNvGrpSpPr/>
      </xdr:nvGrpSpPr>
      <xdr:grpSpPr>
        <a:xfrm>
          <a:off x="12220575" y="30108525"/>
          <a:ext cx="390525" cy="200025"/>
          <a:chOff x="5150738" y="3679988"/>
          <a:chExt cx="390525" cy="200025"/>
        </a:xfrm>
      </xdr:grpSpPr>
      <xdr:grpSp>
        <xdr:nvGrpSpPr>
          <xdr:cNvPr id="12885" name="Shape 10207">
            <a:extLst>
              <a:ext uri="{FF2B5EF4-FFF2-40B4-BE49-F238E27FC236}">
                <a16:creationId xmlns:a16="http://schemas.microsoft.com/office/drawing/2014/main" id="{00000000-0008-0000-0B00-00005532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86" name="Shape 6">
              <a:extLst>
                <a:ext uri="{FF2B5EF4-FFF2-40B4-BE49-F238E27FC236}">
                  <a16:creationId xmlns:a16="http://schemas.microsoft.com/office/drawing/2014/main" id="{00000000-0008-0000-0B00-000056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87" name="Shape 10208">
              <a:extLst>
                <a:ext uri="{FF2B5EF4-FFF2-40B4-BE49-F238E27FC236}">
                  <a16:creationId xmlns:a16="http://schemas.microsoft.com/office/drawing/2014/main" id="{00000000-0008-0000-0B00-00005732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88" name="Shape 10209">
                <a:extLst>
                  <a:ext uri="{FF2B5EF4-FFF2-40B4-BE49-F238E27FC236}">
                    <a16:creationId xmlns:a16="http://schemas.microsoft.com/office/drawing/2014/main" id="{00000000-0008-0000-0B00-000058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89" name="Shape 10210">
                <a:extLst>
                  <a:ext uri="{FF2B5EF4-FFF2-40B4-BE49-F238E27FC236}">
                    <a16:creationId xmlns:a16="http://schemas.microsoft.com/office/drawing/2014/main" id="{00000000-0008-0000-0B00-000059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137</xdr:row>
      <xdr:rowOff>0</xdr:rowOff>
    </xdr:from>
    <xdr:ext cx="390525" cy="200025"/>
    <xdr:grpSp>
      <xdr:nvGrpSpPr>
        <xdr:cNvPr id="12890" name="Shape 2">
          <a:extLst>
            <a:ext uri="{FF2B5EF4-FFF2-40B4-BE49-F238E27FC236}">
              <a16:creationId xmlns:a16="http://schemas.microsoft.com/office/drawing/2014/main" id="{00000000-0008-0000-0B00-00005A320000}"/>
            </a:ext>
          </a:extLst>
        </xdr:cNvPr>
        <xdr:cNvGrpSpPr/>
      </xdr:nvGrpSpPr>
      <xdr:grpSpPr>
        <a:xfrm>
          <a:off x="13154025" y="30108525"/>
          <a:ext cx="390525" cy="200025"/>
          <a:chOff x="5150738" y="3679988"/>
          <a:chExt cx="390525" cy="200025"/>
        </a:xfrm>
      </xdr:grpSpPr>
      <xdr:grpSp>
        <xdr:nvGrpSpPr>
          <xdr:cNvPr id="12891" name="Shape 10211">
            <a:extLst>
              <a:ext uri="{FF2B5EF4-FFF2-40B4-BE49-F238E27FC236}">
                <a16:creationId xmlns:a16="http://schemas.microsoft.com/office/drawing/2014/main" id="{00000000-0008-0000-0B00-00005B32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92" name="Shape 6">
              <a:extLst>
                <a:ext uri="{FF2B5EF4-FFF2-40B4-BE49-F238E27FC236}">
                  <a16:creationId xmlns:a16="http://schemas.microsoft.com/office/drawing/2014/main" id="{00000000-0008-0000-0B00-00005C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93" name="Shape 10212">
              <a:extLst>
                <a:ext uri="{FF2B5EF4-FFF2-40B4-BE49-F238E27FC236}">
                  <a16:creationId xmlns:a16="http://schemas.microsoft.com/office/drawing/2014/main" id="{00000000-0008-0000-0B00-00005D32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94" name="Shape 10213">
                <a:extLst>
                  <a:ext uri="{FF2B5EF4-FFF2-40B4-BE49-F238E27FC236}">
                    <a16:creationId xmlns:a16="http://schemas.microsoft.com/office/drawing/2014/main" id="{00000000-0008-0000-0B00-00005E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95" name="Shape 10214">
                <a:extLst>
                  <a:ext uri="{FF2B5EF4-FFF2-40B4-BE49-F238E27FC236}">
                    <a16:creationId xmlns:a16="http://schemas.microsoft.com/office/drawing/2014/main" id="{00000000-0008-0000-0B00-00005F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457200</xdr:colOff>
      <xdr:row>105</xdr:row>
      <xdr:rowOff>142875</xdr:rowOff>
    </xdr:from>
    <xdr:ext cx="581025" cy="1600200"/>
    <xdr:sp macro="" textlink="">
      <xdr:nvSpPr>
        <xdr:cNvPr id="12896" name="Shape 10215">
          <a:extLst>
            <a:ext uri="{FF2B5EF4-FFF2-40B4-BE49-F238E27FC236}">
              <a16:creationId xmlns:a16="http://schemas.microsoft.com/office/drawing/2014/main" id="{00000000-0008-0000-0B00-000060320000}"/>
            </a:ext>
          </a:extLst>
        </xdr:cNvPr>
        <xdr:cNvSpPr/>
      </xdr:nvSpPr>
      <xdr:spPr>
        <a:xfrm>
          <a:off x="5066600" y="2989425"/>
          <a:ext cx="558800" cy="1581150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29</xdr:col>
      <xdr:colOff>457200</xdr:colOff>
      <xdr:row>11</xdr:row>
      <xdr:rowOff>0</xdr:rowOff>
    </xdr:from>
    <xdr:ext cx="2533650" cy="1571625"/>
    <xdr:sp macro="" textlink="">
      <xdr:nvSpPr>
        <xdr:cNvPr id="12897" name="Shape 10216">
          <a:extLst>
            <a:ext uri="{FF2B5EF4-FFF2-40B4-BE49-F238E27FC236}">
              <a16:creationId xmlns:a16="http://schemas.microsoft.com/office/drawing/2014/main" id="{00000000-0008-0000-0B00-000061320000}"/>
            </a:ext>
          </a:extLst>
        </xdr:cNvPr>
        <xdr:cNvSpPr/>
      </xdr:nvSpPr>
      <xdr:spPr>
        <a:xfrm>
          <a:off x="4091875" y="3003713"/>
          <a:ext cx="2508250" cy="15525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</xdr:col>
      <xdr:colOff>304800</xdr:colOff>
      <xdr:row>18</xdr:row>
      <xdr:rowOff>152400</xdr:rowOff>
    </xdr:from>
    <xdr:ext cx="2466975" cy="1571625"/>
    <xdr:sp macro="" textlink="">
      <xdr:nvSpPr>
        <xdr:cNvPr id="12898" name="Shape 10217">
          <a:extLst>
            <a:ext uri="{FF2B5EF4-FFF2-40B4-BE49-F238E27FC236}">
              <a16:creationId xmlns:a16="http://schemas.microsoft.com/office/drawing/2014/main" id="{00000000-0008-0000-0B00-000062320000}"/>
            </a:ext>
          </a:extLst>
        </xdr:cNvPr>
        <xdr:cNvSpPr/>
      </xdr:nvSpPr>
      <xdr:spPr>
        <a:xfrm>
          <a:off x="542925" y="4124325"/>
          <a:ext cx="2466975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11</xdr:col>
      <xdr:colOff>428624</xdr:colOff>
      <xdr:row>19</xdr:row>
      <xdr:rowOff>9525</xdr:rowOff>
    </xdr:from>
    <xdr:ext cx="590551" cy="1571625"/>
    <xdr:sp macro="" textlink="">
      <xdr:nvSpPr>
        <xdr:cNvPr id="12899" name="Shape 10218">
          <a:extLst>
            <a:ext uri="{FF2B5EF4-FFF2-40B4-BE49-F238E27FC236}">
              <a16:creationId xmlns:a16="http://schemas.microsoft.com/office/drawing/2014/main" id="{00000000-0008-0000-0B00-000063320000}"/>
            </a:ext>
          </a:extLst>
        </xdr:cNvPr>
        <xdr:cNvSpPr/>
      </xdr:nvSpPr>
      <xdr:spPr>
        <a:xfrm>
          <a:off x="5181599" y="4171950"/>
          <a:ext cx="590551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17</xdr:col>
      <xdr:colOff>466725</xdr:colOff>
      <xdr:row>18</xdr:row>
      <xdr:rowOff>161925</xdr:rowOff>
    </xdr:from>
    <xdr:ext cx="561975" cy="1571625"/>
    <xdr:sp macro="" textlink="">
      <xdr:nvSpPr>
        <xdr:cNvPr id="12900" name="Shape 10219">
          <a:extLst>
            <a:ext uri="{FF2B5EF4-FFF2-40B4-BE49-F238E27FC236}">
              <a16:creationId xmlns:a16="http://schemas.microsoft.com/office/drawing/2014/main" id="{00000000-0008-0000-0B00-000064320000}"/>
            </a:ext>
          </a:extLst>
        </xdr:cNvPr>
        <xdr:cNvSpPr/>
      </xdr:nvSpPr>
      <xdr:spPr>
        <a:xfrm>
          <a:off x="5074538" y="3003713"/>
          <a:ext cx="542924" cy="15525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39</xdr:col>
      <xdr:colOff>457200</xdr:colOff>
      <xdr:row>19</xdr:row>
      <xdr:rowOff>-9525</xdr:rowOff>
    </xdr:from>
    <xdr:ext cx="2543175" cy="1571625"/>
    <xdr:sp macro="" textlink="">
      <xdr:nvSpPr>
        <xdr:cNvPr id="12901" name="Shape 10220">
          <a:extLst>
            <a:ext uri="{FF2B5EF4-FFF2-40B4-BE49-F238E27FC236}">
              <a16:creationId xmlns:a16="http://schemas.microsoft.com/office/drawing/2014/main" id="{00000000-0008-0000-0B00-000065320000}"/>
            </a:ext>
          </a:extLst>
        </xdr:cNvPr>
        <xdr:cNvSpPr/>
      </xdr:nvSpPr>
      <xdr:spPr>
        <a:xfrm>
          <a:off x="4085526" y="3003713"/>
          <a:ext cx="2520949" cy="15525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</xdr:col>
      <xdr:colOff>466725</xdr:colOff>
      <xdr:row>26</xdr:row>
      <xdr:rowOff>171450</xdr:rowOff>
    </xdr:from>
    <xdr:ext cx="571500" cy="1571625"/>
    <xdr:sp macro="" textlink="">
      <xdr:nvSpPr>
        <xdr:cNvPr id="12902" name="Shape 10221">
          <a:extLst>
            <a:ext uri="{FF2B5EF4-FFF2-40B4-BE49-F238E27FC236}">
              <a16:creationId xmlns:a16="http://schemas.microsoft.com/office/drawing/2014/main" id="{00000000-0008-0000-0B00-000066320000}"/>
            </a:ext>
          </a:extLst>
        </xdr:cNvPr>
        <xdr:cNvSpPr/>
      </xdr:nvSpPr>
      <xdr:spPr>
        <a:xfrm>
          <a:off x="5071363" y="3003713"/>
          <a:ext cx="549274" cy="15525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33</xdr:col>
      <xdr:colOff>457200</xdr:colOff>
      <xdr:row>43</xdr:row>
      <xdr:rowOff>-9525</xdr:rowOff>
    </xdr:from>
    <xdr:ext cx="600075" cy="1571625"/>
    <xdr:sp macro="" textlink="">
      <xdr:nvSpPr>
        <xdr:cNvPr id="12904" name="Shape 10223">
          <a:extLst>
            <a:ext uri="{FF2B5EF4-FFF2-40B4-BE49-F238E27FC236}">
              <a16:creationId xmlns:a16="http://schemas.microsoft.com/office/drawing/2014/main" id="{00000000-0008-0000-0B00-000068320000}"/>
            </a:ext>
          </a:extLst>
        </xdr:cNvPr>
        <xdr:cNvSpPr/>
      </xdr:nvSpPr>
      <xdr:spPr>
        <a:xfrm>
          <a:off x="5057076" y="3003713"/>
          <a:ext cx="577849" cy="15525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9</xdr:col>
      <xdr:colOff>466725</xdr:colOff>
      <xdr:row>53</xdr:row>
      <xdr:rowOff>0</xdr:rowOff>
    </xdr:from>
    <xdr:ext cx="581025" cy="1571625"/>
    <xdr:sp macro="" textlink="">
      <xdr:nvSpPr>
        <xdr:cNvPr id="12905" name="Shape 10224">
          <a:extLst>
            <a:ext uri="{FF2B5EF4-FFF2-40B4-BE49-F238E27FC236}">
              <a16:creationId xmlns:a16="http://schemas.microsoft.com/office/drawing/2014/main" id="{00000000-0008-0000-0B00-000069320000}"/>
            </a:ext>
          </a:extLst>
        </xdr:cNvPr>
        <xdr:cNvSpPr/>
      </xdr:nvSpPr>
      <xdr:spPr>
        <a:xfrm>
          <a:off x="5066601" y="3003713"/>
          <a:ext cx="558799" cy="15525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23</xdr:col>
      <xdr:colOff>476250</xdr:colOff>
      <xdr:row>52</xdr:row>
      <xdr:rowOff>133350</xdr:rowOff>
    </xdr:from>
    <xdr:ext cx="561975" cy="1571625"/>
    <xdr:sp macro="" textlink="">
      <xdr:nvSpPr>
        <xdr:cNvPr id="12906" name="Shape 10225">
          <a:extLst>
            <a:ext uri="{FF2B5EF4-FFF2-40B4-BE49-F238E27FC236}">
              <a16:creationId xmlns:a16="http://schemas.microsoft.com/office/drawing/2014/main" id="{00000000-0008-0000-0B00-00006A320000}"/>
            </a:ext>
          </a:extLst>
        </xdr:cNvPr>
        <xdr:cNvSpPr/>
      </xdr:nvSpPr>
      <xdr:spPr>
        <a:xfrm>
          <a:off x="5077713" y="3003713"/>
          <a:ext cx="536575" cy="15525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31</xdr:col>
      <xdr:colOff>457200</xdr:colOff>
      <xdr:row>52</xdr:row>
      <xdr:rowOff>142875</xdr:rowOff>
    </xdr:from>
    <xdr:ext cx="2543175" cy="1609725"/>
    <xdr:sp macro="" textlink="">
      <xdr:nvSpPr>
        <xdr:cNvPr id="12907" name="Shape 10226">
          <a:extLst>
            <a:ext uri="{FF2B5EF4-FFF2-40B4-BE49-F238E27FC236}">
              <a16:creationId xmlns:a16="http://schemas.microsoft.com/office/drawing/2014/main" id="{00000000-0008-0000-0B00-00006B320000}"/>
            </a:ext>
          </a:extLst>
        </xdr:cNvPr>
        <xdr:cNvSpPr/>
      </xdr:nvSpPr>
      <xdr:spPr>
        <a:xfrm>
          <a:off x="4087113" y="2986250"/>
          <a:ext cx="2517775" cy="1587500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21</xdr:col>
      <xdr:colOff>466725</xdr:colOff>
      <xdr:row>72</xdr:row>
      <xdr:rowOff>0</xdr:rowOff>
    </xdr:from>
    <xdr:ext cx="2533650" cy="1571625"/>
    <xdr:sp macro="" textlink="">
      <xdr:nvSpPr>
        <xdr:cNvPr id="12908" name="Shape 10227">
          <a:extLst>
            <a:ext uri="{FF2B5EF4-FFF2-40B4-BE49-F238E27FC236}">
              <a16:creationId xmlns:a16="http://schemas.microsoft.com/office/drawing/2014/main" id="{00000000-0008-0000-0B00-00006C320000}"/>
            </a:ext>
          </a:extLst>
        </xdr:cNvPr>
        <xdr:cNvSpPr/>
      </xdr:nvSpPr>
      <xdr:spPr>
        <a:xfrm>
          <a:off x="4088700" y="3003713"/>
          <a:ext cx="2514600" cy="15525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35</xdr:col>
      <xdr:colOff>371475</xdr:colOff>
      <xdr:row>106</xdr:row>
      <xdr:rowOff>19050</xdr:rowOff>
    </xdr:from>
    <xdr:ext cx="3505200" cy="1571625"/>
    <xdr:sp macro="" textlink="">
      <xdr:nvSpPr>
        <xdr:cNvPr id="12909" name="Shape 10228">
          <a:extLst>
            <a:ext uri="{FF2B5EF4-FFF2-40B4-BE49-F238E27FC236}">
              <a16:creationId xmlns:a16="http://schemas.microsoft.com/office/drawing/2014/main" id="{00000000-0008-0000-0B00-00006D320000}"/>
            </a:ext>
          </a:extLst>
        </xdr:cNvPr>
        <xdr:cNvSpPr/>
      </xdr:nvSpPr>
      <xdr:spPr>
        <a:xfrm>
          <a:off x="3602925" y="3003713"/>
          <a:ext cx="3486150" cy="15525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37</xdr:col>
      <xdr:colOff>457200</xdr:colOff>
      <xdr:row>97</xdr:row>
      <xdr:rowOff>152400</xdr:rowOff>
    </xdr:from>
    <xdr:ext cx="1600200" cy="1571625"/>
    <xdr:sp macro="" textlink="">
      <xdr:nvSpPr>
        <xdr:cNvPr id="12910" name="Shape 10229">
          <a:extLst>
            <a:ext uri="{FF2B5EF4-FFF2-40B4-BE49-F238E27FC236}">
              <a16:creationId xmlns:a16="http://schemas.microsoft.com/office/drawing/2014/main" id="{00000000-0008-0000-0B00-00006E320000}"/>
            </a:ext>
          </a:extLst>
        </xdr:cNvPr>
        <xdr:cNvSpPr/>
      </xdr:nvSpPr>
      <xdr:spPr>
        <a:xfrm>
          <a:off x="4558600" y="3003713"/>
          <a:ext cx="1574800" cy="15525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31</xdr:col>
      <xdr:colOff>485775</xdr:colOff>
      <xdr:row>105</xdr:row>
      <xdr:rowOff>161925</xdr:rowOff>
    </xdr:from>
    <xdr:ext cx="542925" cy="1571625"/>
    <xdr:sp macro="" textlink="">
      <xdr:nvSpPr>
        <xdr:cNvPr id="12911" name="Shape 10230">
          <a:extLst>
            <a:ext uri="{FF2B5EF4-FFF2-40B4-BE49-F238E27FC236}">
              <a16:creationId xmlns:a16="http://schemas.microsoft.com/office/drawing/2014/main" id="{00000000-0008-0000-0B00-00006F320000}"/>
            </a:ext>
          </a:extLst>
        </xdr:cNvPr>
        <xdr:cNvSpPr/>
      </xdr:nvSpPr>
      <xdr:spPr>
        <a:xfrm>
          <a:off x="5087238" y="3003713"/>
          <a:ext cx="517525" cy="15525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27</xdr:col>
      <xdr:colOff>0</xdr:colOff>
      <xdr:row>120</xdr:row>
      <xdr:rowOff>0</xdr:rowOff>
    </xdr:from>
    <xdr:ext cx="390525" cy="200025"/>
    <xdr:grpSp>
      <xdr:nvGrpSpPr>
        <xdr:cNvPr id="12914" name="Shape 2">
          <a:extLst>
            <a:ext uri="{FF2B5EF4-FFF2-40B4-BE49-F238E27FC236}">
              <a16:creationId xmlns:a16="http://schemas.microsoft.com/office/drawing/2014/main" id="{00000000-0008-0000-0B00-000072320000}"/>
            </a:ext>
          </a:extLst>
        </xdr:cNvPr>
        <xdr:cNvGrpSpPr/>
      </xdr:nvGrpSpPr>
      <xdr:grpSpPr>
        <a:xfrm>
          <a:off x="12220575" y="26374725"/>
          <a:ext cx="390525" cy="200025"/>
          <a:chOff x="5150738" y="3679988"/>
          <a:chExt cx="390525" cy="200025"/>
        </a:xfrm>
      </xdr:grpSpPr>
      <xdr:grpSp>
        <xdr:nvGrpSpPr>
          <xdr:cNvPr id="12915" name="Shape 10233">
            <a:extLst>
              <a:ext uri="{FF2B5EF4-FFF2-40B4-BE49-F238E27FC236}">
                <a16:creationId xmlns:a16="http://schemas.microsoft.com/office/drawing/2014/main" id="{00000000-0008-0000-0B00-00007332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916" name="Shape 6">
              <a:extLst>
                <a:ext uri="{FF2B5EF4-FFF2-40B4-BE49-F238E27FC236}">
                  <a16:creationId xmlns:a16="http://schemas.microsoft.com/office/drawing/2014/main" id="{00000000-0008-0000-0B00-000074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917" name="Shape 10234">
              <a:extLst>
                <a:ext uri="{FF2B5EF4-FFF2-40B4-BE49-F238E27FC236}">
                  <a16:creationId xmlns:a16="http://schemas.microsoft.com/office/drawing/2014/main" id="{00000000-0008-0000-0B00-00007532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918" name="Shape 10235">
                <a:extLst>
                  <a:ext uri="{FF2B5EF4-FFF2-40B4-BE49-F238E27FC236}">
                    <a16:creationId xmlns:a16="http://schemas.microsoft.com/office/drawing/2014/main" id="{00000000-0008-0000-0B00-000076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919" name="Shape 10236">
                <a:extLst>
                  <a:ext uri="{FF2B5EF4-FFF2-40B4-BE49-F238E27FC236}">
                    <a16:creationId xmlns:a16="http://schemas.microsoft.com/office/drawing/2014/main" id="{00000000-0008-0000-0B00-000077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457200</xdr:colOff>
      <xdr:row>97</xdr:row>
      <xdr:rowOff>161925</xdr:rowOff>
    </xdr:from>
    <xdr:ext cx="590550" cy="1571625"/>
    <xdr:sp macro="" textlink="">
      <xdr:nvSpPr>
        <xdr:cNvPr id="12920" name="Shape 10237">
          <a:extLst>
            <a:ext uri="{FF2B5EF4-FFF2-40B4-BE49-F238E27FC236}">
              <a16:creationId xmlns:a16="http://schemas.microsoft.com/office/drawing/2014/main" id="{00000000-0008-0000-0B00-000078320000}"/>
            </a:ext>
          </a:extLst>
        </xdr:cNvPr>
        <xdr:cNvSpPr/>
      </xdr:nvSpPr>
      <xdr:spPr>
        <a:xfrm>
          <a:off x="5060250" y="3003713"/>
          <a:ext cx="571500" cy="15525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34</xdr:col>
      <xdr:colOff>104775</xdr:colOff>
      <xdr:row>64</xdr:row>
      <xdr:rowOff>152400</xdr:rowOff>
    </xdr:from>
    <xdr:ext cx="171450" cy="209550"/>
    <xdr:sp macro="" textlink="">
      <xdr:nvSpPr>
        <xdr:cNvPr id="12921" name="Shape 10238">
          <a:extLst>
            <a:ext uri="{FF2B5EF4-FFF2-40B4-BE49-F238E27FC236}">
              <a16:creationId xmlns:a16="http://schemas.microsoft.com/office/drawing/2014/main" id="{00000000-0008-0000-0B00-000079320000}"/>
            </a:ext>
          </a:extLst>
        </xdr:cNvPr>
        <xdr:cNvSpPr/>
      </xdr:nvSpPr>
      <xdr:spPr>
        <a:xfrm>
          <a:off x="5265038" y="3679988"/>
          <a:ext cx="161925" cy="200025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123825</xdr:colOff>
      <xdr:row>64</xdr:row>
      <xdr:rowOff>152400</xdr:rowOff>
    </xdr:from>
    <xdr:ext cx="171450" cy="209550"/>
    <xdr:sp macro="" textlink="">
      <xdr:nvSpPr>
        <xdr:cNvPr id="12922" name="Shape 10238">
          <a:extLst>
            <a:ext uri="{FF2B5EF4-FFF2-40B4-BE49-F238E27FC236}">
              <a16:creationId xmlns:a16="http://schemas.microsoft.com/office/drawing/2014/main" id="{00000000-0008-0000-0B00-00007A320000}"/>
            </a:ext>
          </a:extLst>
        </xdr:cNvPr>
        <xdr:cNvSpPr/>
      </xdr:nvSpPr>
      <xdr:spPr>
        <a:xfrm>
          <a:off x="5265038" y="3679988"/>
          <a:ext cx="161925" cy="200025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38</xdr:col>
      <xdr:colOff>123825</xdr:colOff>
      <xdr:row>64</xdr:row>
      <xdr:rowOff>142875</xdr:rowOff>
    </xdr:from>
    <xdr:ext cx="171450" cy="209550"/>
    <xdr:sp macro="" textlink="">
      <xdr:nvSpPr>
        <xdr:cNvPr id="12923" name="Shape 10238">
          <a:extLst>
            <a:ext uri="{FF2B5EF4-FFF2-40B4-BE49-F238E27FC236}">
              <a16:creationId xmlns:a16="http://schemas.microsoft.com/office/drawing/2014/main" id="{00000000-0008-0000-0B00-00007B320000}"/>
            </a:ext>
          </a:extLst>
        </xdr:cNvPr>
        <xdr:cNvSpPr/>
      </xdr:nvSpPr>
      <xdr:spPr>
        <a:xfrm>
          <a:off x="5265038" y="3679988"/>
          <a:ext cx="161925" cy="200025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32</xdr:col>
      <xdr:colOff>142875</xdr:colOff>
      <xdr:row>64</xdr:row>
      <xdr:rowOff>152400</xdr:rowOff>
    </xdr:from>
    <xdr:ext cx="171450" cy="209550"/>
    <xdr:sp macro="" textlink="">
      <xdr:nvSpPr>
        <xdr:cNvPr id="12924" name="Shape 10238">
          <a:extLst>
            <a:ext uri="{FF2B5EF4-FFF2-40B4-BE49-F238E27FC236}">
              <a16:creationId xmlns:a16="http://schemas.microsoft.com/office/drawing/2014/main" id="{00000000-0008-0000-0B00-00007C320000}"/>
            </a:ext>
          </a:extLst>
        </xdr:cNvPr>
        <xdr:cNvSpPr/>
      </xdr:nvSpPr>
      <xdr:spPr>
        <a:xfrm>
          <a:off x="5265038" y="3679988"/>
          <a:ext cx="161925" cy="200025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30</xdr:col>
      <xdr:colOff>114300</xdr:colOff>
      <xdr:row>64</xdr:row>
      <xdr:rowOff>152400</xdr:rowOff>
    </xdr:from>
    <xdr:ext cx="171450" cy="209550"/>
    <xdr:sp macro="" textlink="">
      <xdr:nvSpPr>
        <xdr:cNvPr id="12925" name="Shape 10238">
          <a:extLst>
            <a:ext uri="{FF2B5EF4-FFF2-40B4-BE49-F238E27FC236}">
              <a16:creationId xmlns:a16="http://schemas.microsoft.com/office/drawing/2014/main" id="{00000000-0008-0000-0B00-00007D320000}"/>
            </a:ext>
          </a:extLst>
        </xdr:cNvPr>
        <xdr:cNvSpPr/>
      </xdr:nvSpPr>
      <xdr:spPr>
        <a:xfrm>
          <a:off x="5265038" y="3679988"/>
          <a:ext cx="161925" cy="200025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28</xdr:col>
      <xdr:colOff>123825</xdr:colOff>
      <xdr:row>64</xdr:row>
      <xdr:rowOff>161925</xdr:rowOff>
    </xdr:from>
    <xdr:ext cx="171450" cy="209550"/>
    <xdr:sp macro="" textlink="">
      <xdr:nvSpPr>
        <xdr:cNvPr id="12926" name="Shape 10238">
          <a:extLst>
            <a:ext uri="{FF2B5EF4-FFF2-40B4-BE49-F238E27FC236}">
              <a16:creationId xmlns:a16="http://schemas.microsoft.com/office/drawing/2014/main" id="{00000000-0008-0000-0B00-00007E320000}"/>
            </a:ext>
          </a:extLst>
        </xdr:cNvPr>
        <xdr:cNvSpPr/>
      </xdr:nvSpPr>
      <xdr:spPr>
        <a:xfrm>
          <a:off x="5265038" y="3679988"/>
          <a:ext cx="161925" cy="200025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26</xdr:col>
      <xdr:colOff>123825</xdr:colOff>
      <xdr:row>64</xdr:row>
      <xdr:rowOff>152400</xdr:rowOff>
    </xdr:from>
    <xdr:ext cx="171450" cy="209550"/>
    <xdr:sp macro="" textlink="">
      <xdr:nvSpPr>
        <xdr:cNvPr id="12927" name="Shape 10238">
          <a:extLst>
            <a:ext uri="{FF2B5EF4-FFF2-40B4-BE49-F238E27FC236}">
              <a16:creationId xmlns:a16="http://schemas.microsoft.com/office/drawing/2014/main" id="{00000000-0008-0000-0B00-00007F320000}"/>
            </a:ext>
          </a:extLst>
        </xdr:cNvPr>
        <xdr:cNvSpPr/>
      </xdr:nvSpPr>
      <xdr:spPr>
        <a:xfrm>
          <a:off x="5265038" y="3679988"/>
          <a:ext cx="161925" cy="200025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24</xdr:col>
      <xdr:colOff>123825</xdr:colOff>
      <xdr:row>64</xdr:row>
      <xdr:rowOff>171450</xdr:rowOff>
    </xdr:from>
    <xdr:ext cx="171450" cy="209550"/>
    <xdr:sp macro="" textlink="">
      <xdr:nvSpPr>
        <xdr:cNvPr id="12928" name="Shape 10239">
          <a:extLst>
            <a:ext uri="{FF2B5EF4-FFF2-40B4-BE49-F238E27FC236}">
              <a16:creationId xmlns:a16="http://schemas.microsoft.com/office/drawing/2014/main" id="{00000000-0008-0000-0B00-000080320000}"/>
            </a:ext>
          </a:extLst>
        </xdr:cNvPr>
        <xdr:cNvSpPr/>
      </xdr:nvSpPr>
      <xdr:spPr>
        <a:xfrm>
          <a:off x="5265038" y="3679988"/>
          <a:ext cx="161925" cy="200025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38</xdr:col>
      <xdr:colOff>123825</xdr:colOff>
      <xdr:row>44</xdr:row>
      <xdr:rowOff>133350</xdr:rowOff>
    </xdr:from>
    <xdr:ext cx="171450" cy="209550"/>
    <xdr:sp macro="" textlink="">
      <xdr:nvSpPr>
        <xdr:cNvPr id="12929" name="Shape 10240">
          <a:extLst>
            <a:ext uri="{FF2B5EF4-FFF2-40B4-BE49-F238E27FC236}">
              <a16:creationId xmlns:a16="http://schemas.microsoft.com/office/drawing/2014/main" id="{00000000-0008-0000-0B00-000081320000}"/>
            </a:ext>
          </a:extLst>
        </xdr:cNvPr>
        <xdr:cNvSpPr/>
      </xdr:nvSpPr>
      <xdr:spPr>
        <a:xfrm>
          <a:off x="5265038" y="3679988"/>
          <a:ext cx="161925" cy="200025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40</xdr:col>
      <xdr:colOff>95250</xdr:colOff>
      <xdr:row>44</xdr:row>
      <xdr:rowOff>152400</xdr:rowOff>
    </xdr:from>
    <xdr:ext cx="171450" cy="209550"/>
    <xdr:sp macro="" textlink="">
      <xdr:nvSpPr>
        <xdr:cNvPr id="12930" name="Shape 10240">
          <a:extLst>
            <a:ext uri="{FF2B5EF4-FFF2-40B4-BE49-F238E27FC236}">
              <a16:creationId xmlns:a16="http://schemas.microsoft.com/office/drawing/2014/main" id="{00000000-0008-0000-0B00-000082320000}"/>
            </a:ext>
          </a:extLst>
        </xdr:cNvPr>
        <xdr:cNvSpPr/>
      </xdr:nvSpPr>
      <xdr:spPr>
        <a:xfrm>
          <a:off x="5265038" y="3679988"/>
          <a:ext cx="161925" cy="200025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42</xdr:col>
      <xdr:colOff>114300</xdr:colOff>
      <xdr:row>44</xdr:row>
      <xdr:rowOff>142875</xdr:rowOff>
    </xdr:from>
    <xdr:ext cx="171450" cy="209550"/>
    <xdr:sp macro="" textlink="">
      <xdr:nvSpPr>
        <xdr:cNvPr id="12931" name="Shape 10240">
          <a:extLst>
            <a:ext uri="{FF2B5EF4-FFF2-40B4-BE49-F238E27FC236}">
              <a16:creationId xmlns:a16="http://schemas.microsoft.com/office/drawing/2014/main" id="{00000000-0008-0000-0B00-000083320000}"/>
            </a:ext>
          </a:extLst>
        </xdr:cNvPr>
        <xdr:cNvSpPr/>
      </xdr:nvSpPr>
      <xdr:spPr>
        <a:xfrm>
          <a:off x="5265038" y="3679988"/>
          <a:ext cx="161925" cy="200025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114300</xdr:colOff>
      <xdr:row>44</xdr:row>
      <xdr:rowOff>161925</xdr:rowOff>
    </xdr:from>
    <xdr:ext cx="171450" cy="209550"/>
    <xdr:sp macro="" textlink="">
      <xdr:nvSpPr>
        <xdr:cNvPr id="12932" name="Shape 10240">
          <a:extLst>
            <a:ext uri="{FF2B5EF4-FFF2-40B4-BE49-F238E27FC236}">
              <a16:creationId xmlns:a16="http://schemas.microsoft.com/office/drawing/2014/main" id="{00000000-0008-0000-0B00-000084320000}"/>
            </a:ext>
          </a:extLst>
        </xdr:cNvPr>
        <xdr:cNvSpPr/>
      </xdr:nvSpPr>
      <xdr:spPr>
        <a:xfrm>
          <a:off x="5265038" y="3679988"/>
          <a:ext cx="161925" cy="200025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</xdr:col>
      <xdr:colOff>123825</xdr:colOff>
      <xdr:row>54</xdr:row>
      <xdr:rowOff>152400</xdr:rowOff>
    </xdr:from>
    <xdr:ext cx="171450" cy="209550"/>
    <xdr:sp macro="" textlink="">
      <xdr:nvSpPr>
        <xdr:cNvPr id="12933" name="Shape 10239">
          <a:extLst>
            <a:ext uri="{FF2B5EF4-FFF2-40B4-BE49-F238E27FC236}">
              <a16:creationId xmlns:a16="http://schemas.microsoft.com/office/drawing/2014/main" id="{00000000-0008-0000-0B00-000085320000}"/>
            </a:ext>
          </a:extLst>
        </xdr:cNvPr>
        <xdr:cNvSpPr/>
      </xdr:nvSpPr>
      <xdr:spPr>
        <a:xfrm>
          <a:off x="5265038" y="3679988"/>
          <a:ext cx="161925" cy="200025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114300</xdr:colOff>
      <xdr:row>64</xdr:row>
      <xdr:rowOff>161925</xdr:rowOff>
    </xdr:from>
    <xdr:ext cx="171450" cy="209550"/>
    <xdr:sp macro="" textlink="">
      <xdr:nvSpPr>
        <xdr:cNvPr id="12934" name="Shape 10238">
          <a:extLst>
            <a:ext uri="{FF2B5EF4-FFF2-40B4-BE49-F238E27FC236}">
              <a16:creationId xmlns:a16="http://schemas.microsoft.com/office/drawing/2014/main" id="{00000000-0008-0000-0B00-000086320000}"/>
            </a:ext>
          </a:extLst>
        </xdr:cNvPr>
        <xdr:cNvSpPr/>
      </xdr:nvSpPr>
      <xdr:spPr>
        <a:xfrm>
          <a:off x="5265038" y="3679988"/>
          <a:ext cx="161925" cy="200025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123825</xdr:colOff>
      <xdr:row>64</xdr:row>
      <xdr:rowOff>171450</xdr:rowOff>
    </xdr:from>
    <xdr:ext cx="171450" cy="209550"/>
    <xdr:sp macro="" textlink="">
      <xdr:nvSpPr>
        <xdr:cNvPr id="12935" name="Shape 10241">
          <a:extLst>
            <a:ext uri="{FF2B5EF4-FFF2-40B4-BE49-F238E27FC236}">
              <a16:creationId xmlns:a16="http://schemas.microsoft.com/office/drawing/2014/main" id="{00000000-0008-0000-0B00-000087320000}"/>
            </a:ext>
          </a:extLst>
        </xdr:cNvPr>
        <xdr:cNvSpPr/>
      </xdr:nvSpPr>
      <xdr:spPr>
        <a:xfrm>
          <a:off x="5265038" y="3679988"/>
          <a:ext cx="161925" cy="200025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133350</xdr:colOff>
      <xdr:row>54</xdr:row>
      <xdr:rowOff>161925</xdr:rowOff>
    </xdr:from>
    <xdr:ext cx="171450" cy="209550"/>
    <xdr:sp macro="" textlink="">
      <xdr:nvSpPr>
        <xdr:cNvPr id="12936" name="Shape 10238">
          <a:extLst>
            <a:ext uri="{FF2B5EF4-FFF2-40B4-BE49-F238E27FC236}">
              <a16:creationId xmlns:a16="http://schemas.microsoft.com/office/drawing/2014/main" id="{00000000-0008-0000-0B00-000088320000}"/>
            </a:ext>
          </a:extLst>
        </xdr:cNvPr>
        <xdr:cNvSpPr/>
      </xdr:nvSpPr>
      <xdr:spPr>
        <a:xfrm>
          <a:off x="5265038" y="3679988"/>
          <a:ext cx="161925" cy="200025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</xdr:col>
      <xdr:colOff>123825</xdr:colOff>
      <xdr:row>64</xdr:row>
      <xdr:rowOff>152400</xdr:rowOff>
    </xdr:from>
    <xdr:ext cx="171450" cy="209550"/>
    <xdr:sp macro="" textlink="">
      <xdr:nvSpPr>
        <xdr:cNvPr id="12937" name="Shape 10239">
          <a:extLst>
            <a:ext uri="{FF2B5EF4-FFF2-40B4-BE49-F238E27FC236}">
              <a16:creationId xmlns:a16="http://schemas.microsoft.com/office/drawing/2014/main" id="{00000000-0008-0000-0B00-000089320000}"/>
            </a:ext>
          </a:extLst>
        </xdr:cNvPr>
        <xdr:cNvSpPr/>
      </xdr:nvSpPr>
      <xdr:spPr>
        <a:xfrm>
          <a:off x="5265038" y="3679988"/>
          <a:ext cx="161925" cy="200025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</xdr:col>
      <xdr:colOff>133350</xdr:colOff>
      <xdr:row>64</xdr:row>
      <xdr:rowOff>142875</xdr:rowOff>
    </xdr:from>
    <xdr:ext cx="171450" cy="209550"/>
    <xdr:sp macro="" textlink="">
      <xdr:nvSpPr>
        <xdr:cNvPr id="12938" name="Shape 10239">
          <a:extLst>
            <a:ext uri="{FF2B5EF4-FFF2-40B4-BE49-F238E27FC236}">
              <a16:creationId xmlns:a16="http://schemas.microsoft.com/office/drawing/2014/main" id="{00000000-0008-0000-0B00-00008A320000}"/>
            </a:ext>
          </a:extLst>
        </xdr:cNvPr>
        <xdr:cNvSpPr/>
      </xdr:nvSpPr>
      <xdr:spPr>
        <a:xfrm>
          <a:off x="5265038" y="3679988"/>
          <a:ext cx="161925" cy="200025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0</xdr:colOff>
      <xdr:row>4</xdr:row>
      <xdr:rowOff>114300</xdr:rowOff>
    </xdr:from>
    <xdr:ext cx="238125" cy="400050"/>
    <xdr:pic>
      <xdr:nvPicPr>
        <xdr:cNvPr id="12939" name="image2.png" descr="Road with solid fill">
          <a:extLst>
            <a:ext uri="{FF2B5EF4-FFF2-40B4-BE49-F238E27FC236}">
              <a16:creationId xmlns:a16="http://schemas.microsoft.com/office/drawing/2014/main" id="{00000000-0008-0000-0B00-00008B3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19050</xdr:colOff>
      <xdr:row>6</xdr:row>
      <xdr:rowOff>66675</xdr:rowOff>
    </xdr:from>
    <xdr:ext cx="190500" cy="533400"/>
    <xdr:pic>
      <xdr:nvPicPr>
        <xdr:cNvPr id="12940" name="image3.png" descr="Train Tracks outline">
          <a:extLst>
            <a:ext uri="{FF2B5EF4-FFF2-40B4-BE49-F238E27FC236}">
              <a16:creationId xmlns:a16="http://schemas.microsoft.com/office/drawing/2014/main" id="{00000000-0008-0000-0B00-00008C32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457200</xdr:colOff>
      <xdr:row>8</xdr:row>
      <xdr:rowOff>38100</xdr:rowOff>
    </xdr:from>
    <xdr:ext cx="333375" cy="571500"/>
    <xdr:pic>
      <xdr:nvPicPr>
        <xdr:cNvPr id="12941" name="image1.png" descr="Aquarius with solid fill">
          <a:extLst>
            <a:ext uri="{FF2B5EF4-FFF2-40B4-BE49-F238E27FC236}">
              <a16:creationId xmlns:a16="http://schemas.microsoft.com/office/drawing/2014/main" id="{00000000-0008-0000-0B00-00008D32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39</xdr:col>
      <xdr:colOff>200025</xdr:colOff>
      <xdr:row>57</xdr:row>
      <xdr:rowOff>123825</xdr:rowOff>
    </xdr:from>
    <xdr:ext cx="190500" cy="495300"/>
    <xdr:pic>
      <xdr:nvPicPr>
        <xdr:cNvPr id="12942" name="image3.png" descr="Train Tracks outline">
          <a:extLst>
            <a:ext uri="{FF2B5EF4-FFF2-40B4-BE49-F238E27FC236}">
              <a16:creationId xmlns:a16="http://schemas.microsoft.com/office/drawing/2014/main" id="{00000000-0008-0000-0B00-00008E32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142875</xdr:colOff>
      <xdr:row>57</xdr:row>
      <xdr:rowOff>200025</xdr:rowOff>
    </xdr:from>
    <xdr:ext cx="238125" cy="381000"/>
    <xdr:pic>
      <xdr:nvPicPr>
        <xdr:cNvPr id="12943" name="image2.png" descr="Road with solid fill">
          <a:extLst>
            <a:ext uri="{FF2B5EF4-FFF2-40B4-BE49-F238E27FC236}">
              <a16:creationId xmlns:a16="http://schemas.microsoft.com/office/drawing/2014/main" id="{00000000-0008-0000-0B00-00008F3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123825</xdr:colOff>
      <xdr:row>77</xdr:row>
      <xdr:rowOff>9525</xdr:rowOff>
    </xdr:from>
    <xdr:ext cx="238125" cy="371475"/>
    <xdr:pic>
      <xdr:nvPicPr>
        <xdr:cNvPr id="12944" name="image2.png" descr="Road with solid fill">
          <a:extLst>
            <a:ext uri="{FF2B5EF4-FFF2-40B4-BE49-F238E27FC236}">
              <a16:creationId xmlns:a16="http://schemas.microsoft.com/office/drawing/2014/main" id="{00000000-0008-0000-0B00-0000903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85725</xdr:colOff>
      <xdr:row>57</xdr:row>
      <xdr:rowOff>123825</xdr:rowOff>
    </xdr:from>
    <xdr:ext cx="323850" cy="571500"/>
    <xdr:pic>
      <xdr:nvPicPr>
        <xdr:cNvPr id="12945" name="image1.png" descr="Aquarius with solid fill">
          <a:extLst>
            <a:ext uri="{FF2B5EF4-FFF2-40B4-BE49-F238E27FC236}">
              <a16:creationId xmlns:a16="http://schemas.microsoft.com/office/drawing/2014/main" id="{00000000-0008-0000-0B00-00009132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152400</xdr:colOff>
      <xdr:row>76</xdr:row>
      <xdr:rowOff>180975</xdr:rowOff>
    </xdr:from>
    <xdr:ext cx="238125" cy="381000"/>
    <xdr:pic>
      <xdr:nvPicPr>
        <xdr:cNvPr id="12946" name="image2.png" descr="Road with solid fill">
          <a:extLst>
            <a:ext uri="{FF2B5EF4-FFF2-40B4-BE49-F238E27FC236}">
              <a16:creationId xmlns:a16="http://schemas.microsoft.com/office/drawing/2014/main" id="{00000000-0008-0000-0B00-0000923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66675</xdr:colOff>
      <xdr:row>136</xdr:row>
      <xdr:rowOff>0</xdr:rowOff>
    </xdr:from>
    <xdr:ext cx="238125" cy="361950"/>
    <xdr:pic>
      <xdr:nvPicPr>
        <xdr:cNvPr id="12947" name="image2.png" descr="Road with solid fill">
          <a:extLst>
            <a:ext uri="{FF2B5EF4-FFF2-40B4-BE49-F238E27FC236}">
              <a16:creationId xmlns:a16="http://schemas.microsoft.com/office/drawing/2014/main" id="{00000000-0008-0000-0B00-0000933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142875</xdr:colOff>
      <xdr:row>64</xdr:row>
      <xdr:rowOff>142875</xdr:rowOff>
    </xdr:from>
    <xdr:ext cx="171450" cy="209550"/>
    <xdr:sp macro="" textlink="">
      <xdr:nvSpPr>
        <xdr:cNvPr id="12948" name="Shape 10238">
          <a:extLst>
            <a:ext uri="{FF2B5EF4-FFF2-40B4-BE49-F238E27FC236}">
              <a16:creationId xmlns:a16="http://schemas.microsoft.com/office/drawing/2014/main" id="{8ED55CF1-C41D-4F25-9E2B-AA6F95D00953}"/>
            </a:ext>
          </a:extLst>
        </xdr:cNvPr>
        <xdr:cNvSpPr/>
      </xdr:nvSpPr>
      <xdr:spPr>
        <a:xfrm>
          <a:off x="5410200" y="142113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142875</xdr:colOff>
      <xdr:row>64</xdr:row>
      <xdr:rowOff>142875</xdr:rowOff>
    </xdr:from>
    <xdr:ext cx="171450" cy="209550"/>
    <xdr:sp macro="" textlink="">
      <xdr:nvSpPr>
        <xdr:cNvPr id="12949" name="Shape 10238">
          <a:extLst>
            <a:ext uri="{FF2B5EF4-FFF2-40B4-BE49-F238E27FC236}">
              <a16:creationId xmlns:a16="http://schemas.microsoft.com/office/drawing/2014/main" id="{3835E132-6A57-455F-9B22-964042DB97E5}"/>
            </a:ext>
          </a:extLst>
        </xdr:cNvPr>
        <xdr:cNvSpPr/>
      </xdr:nvSpPr>
      <xdr:spPr>
        <a:xfrm>
          <a:off x="2609850" y="142113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142875</xdr:colOff>
      <xdr:row>64</xdr:row>
      <xdr:rowOff>142875</xdr:rowOff>
    </xdr:from>
    <xdr:ext cx="171450" cy="209550"/>
    <xdr:sp macro="" textlink="">
      <xdr:nvSpPr>
        <xdr:cNvPr id="12950" name="Shape 10241">
          <a:extLst>
            <a:ext uri="{FF2B5EF4-FFF2-40B4-BE49-F238E27FC236}">
              <a16:creationId xmlns:a16="http://schemas.microsoft.com/office/drawing/2014/main" id="{C9FC58FF-BB2A-4BCE-AF21-232F0C17495B}"/>
            </a:ext>
          </a:extLst>
        </xdr:cNvPr>
        <xdr:cNvSpPr/>
      </xdr:nvSpPr>
      <xdr:spPr>
        <a:xfrm>
          <a:off x="9144000" y="142113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152400</xdr:colOff>
      <xdr:row>64</xdr:row>
      <xdr:rowOff>142875</xdr:rowOff>
    </xdr:from>
    <xdr:ext cx="171450" cy="209550"/>
    <xdr:sp macro="" textlink="">
      <xdr:nvSpPr>
        <xdr:cNvPr id="12951" name="Shape 10238">
          <a:extLst>
            <a:ext uri="{FF2B5EF4-FFF2-40B4-BE49-F238E27FC236}">
              <a16:creationId xmlns:a16="http://schemas.microsoft.com/office/drawing/2014/main" id="{E74389F2-B37E-4167-85ED-A8A01884DC8D}"/>
            </a:ext>
          </a:extLst>
        </xdr:cNvPr>
        <xdr:cNvSpPr/>
      </xdr:nvSpPr>
      <xdr:spPr>
        <a:xfrm>
          <a:off x="10086975" y="142113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142875</xdr:colOff>
      <xdr:row>64</xdr:row>
      <xdr:rowOff>142875</xdr:rowOff>
    </xdr:from>
    <xdr:ext cx="171450" cy="209550"/>
    <xdr:sp macro="" textlink="">
      <xdr:nvSpPr>
        <xdr:cNvPr id="12952" name="Shape 10238">
          <a:extLst>
            <a:ext uri="{FF2B5EF4-FFF2-40B4-BE49-F238E27FC236}">
              <a16:creationId xmlns:a16="http://schemas.microsoft.com/office/drawing/2014/main" id="{763E9C8F-6C9A-4434-A275-5A55B2CF5CA4}"/>
            </a:ext>
          </a:extLst>
        </xdr:cNvPr>
        <xdr:cNvSpPr/>
      </xdr:nvSpPr>
      <xdr:spPr>
        <a:xfrm>
          <a:off x="4476750" y="142113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16</xdr:col>
      <xdr:colOff>142875</xdr:colOff>
      <xdr:row>64</xdr:row>
      <xdr:rowOff>142875</xdr:rowOff>
    </xdr:from>
    <xdr:ext cx="171450" cy="209550"/>
    <xdr:sp macro="" textlink="">
      <xdr:nvSpPr>
        <xdr:cNvPr id="12965" name="Shape 10241">
          <a:extLst>
            <a:ext uri="{FF2B5EF4-FFF2-40B4-BE49-F238E27FC236}">
              <a16:creationId xmlns:a16="http://schemas.microsoft.com/office/drawing/2014/main" id="{2C204661-FB6E-4539-BE97-E23E815CCDF8}"/>
            </a:ext>
          </a:extLst>
        </xdr:cNvPr>
        <xdr:cNvSpPr/>
      </xdr:nvSpPr>
      <xdr:spPr>
        <a:xfrm>
          <a:off x="7277100" y="142113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152400</xdr:colOff>
      <xdr:row>73</xdr:row>
      <xdr:rowOff>133350</xdr:rowOff>
    </xdr:from>
    <xdr:ext cx="171450" cy="209550"/>
    <xdr:sp macro="" textlink="">
      <xdr:nvSpPr>
        <xdr:cNvPr id="12953" name="Shape 10238">
          <a:extLst>
            <a:ext uri="{FF2B5EF4-FFF2-40B4-BE49-F238E27FC236}">
              <a16:creationId xmlns:a16="http://schemas.microsoft.com/office/drawing/2014/main" id="{928B5D20-5CE0-41F0-B2FB-1C4A5ABFDB69}"/>
            </a:ext>
          </a:extLst>
        </xdr:cNvPr>
        <xdr:cNvSpPr/>
      </xdr:nvSpPr>
      <xdr:spPr>
        <a:xfrm>
          <a:off x="16621125" y="1618297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40</xdr:col>
      <xdr:colOff>152400</xdr:colOff>
      <xdr:row>73</xdr:row>
      <xdr:rowOff>133350</xdr:rowOff>
    </xdr:from>
    <xdr:ext cx="171450" cy="209550"/>
    <xdr:sp macro="" textlink="">
      <xdr:nvSpPr>
        <xdr:cNvPr id="12954" name="Shape 10238">
          <a:extLst>
            <a:ext uri="{FF2B5EF4-FFF2-40B4-BE49-F238E27FC236}">
              <a16:creationId xmlns:a16="http://schemas.microsoft.com/office/drawing/2014/main" id="{81576DA8-2F6C-423C-B2C6-4E3AE4C31E90}"/>
            </a:ext>
          </a:extLst>
        </xdr:cNvPr>
        <xdr:cNvSpPr/>
      </xdr:nvSpPr>
      <xdr:spPr>
        <a:xfrm>
          <a:off x="18488025" y="1618297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42</xdr:col>
      <xdr:colOff>142875</xdr:colOff>
      <xdr:row>73</xdr:row>
      <xdr:rowOff>152400</xdr:rowOff>
    </xdr:from>
    <xdr:ext cx="171450" cy="209550"/>
    <xdr:sp macro="" textlink="">
      <xdr:nvSpPr>
        <xdr:cNvPr id="12955" name="Shape 10241">
          <a:extLst>
            <a:ext uri="{FF2B5EF4-FFF2-40B4-BE49-F238E27FC236}">
              <a16:creationId xmlns:a16="http://schemas.microsoft.com/office/drawing/2014/main" id="{61A9E44B-6193-4DD9-84FA-66BBB8083875}"/>
            </a:ext>
          </a:extLst>
        </xdr:cNvPr>
        <xdr:cNvSpPr/>
      </xdr:nvSpPr>
      <xdr:spPr>
        <a:xfrm>
          <a:off x="19411950" y="162020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133350</xdr:colOff>
      <xdr:row>82</xdr:row>
      <xdr:rowOff>152400</xdr:rowOff>
    </xdr:from>
    <xdr:ext cx="171450" cy="209550"/>
    <xdr:sp macro="" textlink="">
      <xdr:nvSpPr>
        <xdr:cNvPr id="12956" name="Shape 10238">
          <a:extLst>
            <a:ext uri="{FF2B5EF4-FFF2-40B4-BE49-F238E27FC236}">
              <a16:creationId xmlns:a16="http://schemas.microsoft.com/office/drawing/2014/main" id="{9BB43B8B-4FD4-46B5-8B74-D9D37CE78AB3}"/>
            </a:ext>
          </a:extLst>
        </xdr:cNvPr>
        <xdr:cNvSpPr/>
      </xdr:nvSpPr>
      <xdr:spPr>
        <a:xfrm>
          <a:off x="4467225" y="18183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133350</xdr:colOff>
      <xdr:row>82</xdr:row>
      <xdr:rowOff>152400</xdr:rowOff>
    </xdr:from>
    <xdr:ext cx="171450" cy="209550"/>
    <xdr:sp macro="" textlink="">
      <xdr:nvSpPr>
        <xdr:cNvPr id="12957" name="Shape 10238">
          <a:extLst>
            <a:ext uri="{FF2B5EF4-FFF2-40B4-BE49-F238E27FC236}">
              <a16:creationId xmlns:a16="http://schemas.microsoft.com/office/drawing/2014/main" id="{D9978DBF-445E-417E-BD7D-C10F740A150D}"/>
            </a:ext>
          </a:extLst>
        </xdr:cNvPr>
        <xdr:cNvSpPr/>
      </xdr:nvSpPr>
      <xdr:spPr>
        <a:xfrm>
          <a:off x="2600325" y="18183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</xdr:col>
      <xdr:colOff>123825</xdr:colOff>
      <xdr:row>54</xdr:row>
      <xdr:rowOff>152400</xdr:rowOff>
    </xdr:from>
    <xdr:ext cx="171450" cy="209550"/>
    <xdr:sp macro="" textlink="">
      <xdr:nvSpPr>
        <xdr:cNvPr id="12958" name="Shape 10238">
          <a:extLst>
            <a:ext uri="{FF2B5EF4-FFF2-40B4-BE49-F238E27FC236}">
              <a16:creationId xmlns:a16="http://schemas.microsoft.com/office/drawing/2014/main" id="{D7880AD7-92EE-4475-822B-1E04D2981433}"/>
            </a:ext>
          </a:extLst>
        </xdr:cNvPr>
        <xdr:cNvSpPr/>
      </xdr:nvSpPr>
      <xdr:spPr>
        <a:xfrm>
          <a:off x="1657350" y="120110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133350</xdr:colOff>
      <xdr:row>82</xdr:row>
      <xdr:rowOff>142875</xdr:rowOff>
    </xdr:from>
    <xdr:ext cx="171450" cy="209550"/>
    <xdr:sp macro="" textlink="">
      <xdr:nvSpPr>
        <xdr:cNvPr id="12959" name="Shape 10238">
          <a:extLst>
            <a:ext uri="{FF2B5EF4-FFF2-40B4-BE49-F238E27FC236}">
              <a16:creationId xmlns:a16="http://schemas.microsoft.com/office/drawing/2014/main" id="{7C4C7D55-5B4E-452F-8EDB-84B6B8EE39B2}"/>
            </a:ext>
          </a:extLst>
        </xdr:cNvPr>
        <xdr:cNvSpPr/>
      </xdr:nvSpPr>
      <xdr:spPr>
        <a:xfrm>
          <a:off x="8201025" y="181737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30</xdr:col>
      <xdr:colOff>133350</xdr:colOff>
      <xdr:row>82</xdr:row>
      <xdr:rowOff>127000</xdr:rowOff>
    </xdr:from>
    <xdr:ext cx="171450" cy="209550"/>
    <xdr:sp macro="" textlink="">
      <xdr:nvSpPr>
        <xdr:cNvPr id="12913" name="Shape 10238">
          <a:extLst>
            <a:ext uri="{FF2B5EF4-FFF2-40B4-BE49-F238E27FC236}">
              <a16:creationId xmlns:a16="http://schemas.microsoft.com/office/drawing/2014/main" id="{55937809-F7E8-4D52-BD42-24E1F60F3AA4}"/>
            </a:ext>
          </a:extLst>
        </xdr:cNvPr>
        <xdr:cNvSpPr/>
      </xdr:nvSpPr>
      <xdr:spPr>
        <a:xfrm>
          <a:off x="14452600" y="181356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40</xdr:col>
      <xdr:colOff>139700</xdr:colOff>
      <xdr:row>82</xdr:row>
      <xdr:rowOff>133350</xdr:rowOff>
    </xdr:from>
    <xdr:ext cx="171450" cy="209550"/>
    <xdr:sp macro="" textlink="">
      <xdr:nvSpPr>
        <xdr:cNvPr id="12960" name="Shape 10238">
          <a:extLst>
            <a:ext uri="{FF2B5EF4-FFF2-40B4-BE49-F238E27FC236}">
              <a16:creationId xmlns:a16="http://schemas.microsoft.com/office/drawing/2014/main" id="{5619D3F6-94BC-4B3D-A07D-144E30D0BBC4}"/>
            </a:ext>
          </a:extLst>
        </xdr:cNvPr>
        <xdr:cNvSpPr/>
      </xdr:nvSpPr>
      <xdr:spPr>
        <a:xfrm>
          <a:off x="19348450" y="1814195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28</xdr:col>
      <xdr:colOff>123825</xdr:colOff>
      <xdr:row>36</xdr:row>
      <xdr:rowOff>133350</xdr:rowOff>
    </xdr:from>
    <xdr:ext cx="171450" cy="209550"/>
    <xdr:sp macro="" textlink="">
      <xdr:nvSpPr>
        <xdr:cNvPr id="12961" name="Shape 10238">
          <a:extLst>
            <a:ext uri="{FF2B5EF4-FFF2-40B4-BE49-F238E27FC236}">
              <a16:creationId xmlns:a16="http://schemas.microsoft.com/office/drawing/2014/main" id="{382E7CF2-3664-449C-8D23-FEF7B5AFF4BF}"/>
            </a:ext>
          </a:extLst>
        </xdr:cNvPr>
        <xdr:cNvSpPr/>
      </xdr:nvSpPr>
      <xdr:spPr>
        <a:xfrm>
          <a:off x="12858750" y="802957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32</xdr:col>
      <xdr:colOff>133350</xdr:colOff>
      <xdr:row>36</xdr:row>
      <xdr:rowOff>142875</xdr:rowOff>
    </xdr:from>
    <xdr:ext cx="171450" cy="209550"/>
    <xdr:sp macro="" textlink="">
      <xdr:nvSpPr>
        <xdr:cNvPr id="12962" name="Shape 10238">
          <a:extLst>
            <a:ext uri="{FF2B5EF4-FFF2-40B4-BE49-F238E27FC236}">
              <a16:creationId xmlns:a16="http://schemas.microsoft.com/office/drawing/2014/main" id="{D508500D-1439-4E17-BA80-B23AABD9C4E5}"/>
            </a:ext>
          </a:extLst>
        </xdr:cNvPr>
        <xdr:cNvSpPr/>
      </xdr:nvSpPr>
      <xdr:spPr>
        <a:xfrm>
          <a:off x="14735175" y="80391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34</xdr:col>
      <xdr:colOff>133350</xdr:colOff>
      <xdr:row>36</xdr:row>
      <xdr:rowOff>152400</xdr:rowOff>
    </xdr:from>
    <xdr:ext cx="171450" cy="209550"/>
    <xdr:sp macro="" textlink="">
      <xdr:nvSpPr>
        <xdr:cNvPr id="12963" name="Shape 10238">
          <a:extLst>
            <a:ext uri="{FF2B5EF4-FFF2-40B4-BE49-F238E27FC236}">
              <a16:creationId xmlns:a16="http://schemas.microsoft.com/office/drawing/2014/main" id="{1D3E062C-C7B3-4065-873C-BCE3D6A31CD8}"/>
            </a:ext>
          </a:extLst>
        </xdr:cNvPr>
        <xdr:cNvSpPr/>
      </xdr:nvSpPr>
      <xdr:spPr>
        <a:xfrm>
          <a:off x="15668625" y="80486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35</xdr:col>
      <xdr:colOff>0</xdr:colOff>
      <xdr:row>112</xdr:row>
      <xdr:rowOff>0</xdr:rowOff>
    </xdr:from>
    <xdr:ext cx="390525" cy="200025"/>
    <xdr:grpSp>
      <xdr:nvGrpSpPr>
        <xdr:cNvPr id="12964" name="Shape 2">
          <a:extLst>
            <a:ext uri="{FF2B5EF4-FFF2-40B4-BE49-F238E27FC236}">
              <a16:creationId xmlns:a16="http://schemas.microsoft.com/office/drawing/2014/main" id="{8ABFDD2C-46F4-4F77-9479-15962C3FAF45}"/>
            </a:ext>
          </a:extLst>
        </xdr:cNvPr>
        <xdr:cNvGrpSpPr/>
      </xdr:nvGrpSpPr>
      <xdr:grpSpPr>
        <a:xfrm>
          <a:off x="15954375" y="24622125"/>
          <a:ext cx="390525" cy="200025"/>
          <a:chOff x="5150738" y="3679988"/>
          <a:chExt cx="390525" cy="200025"/>
        </a:xfrm>
      </xdr:grpSpPr>
      <xdr:grpSp>
        <xdr:nvGrpSpPr>
          <xdr:cNvPr id="12966" name="Shape 10097">
            <a:extLst>
              <a:ext uri="{FF2B5EF4-FFF2-40B4-BE49-F238E27FC236}">
                <a16:creationId xmlns:a16="http://schemas.microsoft.com/office/drawing/2014/main" id="{0A202BBE-9935-15BB-E584-D65937E96F1D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967" name="Shape 6">
              <a:extLst>
                <a:ext uri="{FF2B5EF4-FFF2-40B4-BE49-F238E27FC236}">
                  <a16:creationId xmlns:a16="http://schemas.microsoft.com/office/drawing/2014/main" id="{B1E22488-A664-442E-EB8C-479918AF0592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968" name="Shape 10098">
              <a:extLst>
                <a:ext uri="{FF2B5EF4-FFF2-40B4-BE49-F238E27FC236}">
                  <a16:creationId xmlns:a16="http://schemas.microsoft.com/office/drawing/2014/main" id="{59F26D60-D7D8-EAFA-EFAE-8EFEBCB5B566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969" name="Shape 10099">
                <a:extLst>
                  <a:ext uri="{FF2B5EF4-FFF2-40B4-BE49-F238E27FC236}">
                    <a16:creationId xmlns:a16="http://schemas.microsoft.com/office/drawing/2014/main" id="{B0EFD804-8D56-A369-8214-1EA7588A69C3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970" name="Shape 10100">
                <a:extLst>
                  <a:ext uri="{FF2B5EF4-FFF2-40B4-BE49-F238E27FC236}">
                    <a16:creationId xmlns:a16="http://schemas.microsoft.com/office/drawing/2014/main" id="{95F5E80A-7D9F-E8BB-272E-C216B463D279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37</xdr:col>
      <xdr:colOff>0</xdr:colOff>
      <xdr:row>112</xdr:row>
      <xdr:rowOff>0</xdr:rowOff>
    </xdr:from>
    <xdr:ext cx="390525" cy="200025"/>
    <xdr:grpSp>
      <xdr:nvGrpSpPr>
        <xdr:cNvPr id="12971" name="Shape 2">
          <a:extLst>
            <a:ext uri="{FF2B5EF4-FFF2-40B4-BE49-F238E27FC236}">
              <a16:creationId xmlns:a16="http://schemas.microsoft.com/office/drawing/2014/main" id="{8F2EF86E-FC75-4DD4-8480-27B701C06A38}"/>
            </a:ext>
          </a:extLst>
        </xdr:cNvPr>
        <xdr:cNvGrpSpPr/>
      </xdr:nvGrpSpPr>
      <xdr:grpSpPr>
        <a:xfrm>
          <a:off x="16887825" y="24622125"/>
          <a:ext cx="390525" cy="200025"/>
          <a:chOff x="5150738" y="3679988"/>
          <a:chExt cx="390525" cy="200025"/>
        </a:xfrm>
      </xdr:grpSpPr>
      <xdr:grpSp>
        <xdr:nvGrpSpPr>
          <xdr:cNvPr id="12972" name="Shape 10097">
            <a:extLst>
              <a:ext uri="{FF2B5EF4-FFF2-40B4-BE49-F238E27FC236}">
                <a16:creationId xmlns:a16="http://schemas.microsoft.com/office/drawing/2014/main" id="{9AB50BB9-3002-8ABC-6EF7-726812592649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973" name="Shape 6">
              <a:extLst>
                <a:ext uri="{FF2B5EF4-FFF2-40B4-BE49-F238E27FC236}">
                  <a16:creationId xmlns:a16="http://schemas.microsoft.com/office/drawing/2014/main" id="{62E56FC8-8FC4-197B-A07F-3B0C9E35709A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974" name="Shape 10098">
              <a:extLst>
                <a:ext uri="{FF2B5EF4-FFF2-40B4-BE49-F238E27FC236}">
                  <a16:creationId xmlns:a16="http://schemas.microsoft.com/office/drawing/2014/main" id="{5B960F5D-A755-DC93-D3CC-93234135B307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975" name="Shape 10099">
                <a:extLst>
                  <a:ext uri="{FF2B5EF4-FFF2-40B4-BE49-F238E27FC236}">
                    <a16:creationId xmlns:a16="http://schemas.microsoft.com/office/drawing/2014/main" id="{CA0B1B44-2477-DBED-E50F-AA1522FEE3F8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976" name="Shape 10100">
                <a:extLst>
                  <a:ext uri="{FF2B5EF4-FFF2-40B4-BE49-F238E27FC236}">
                    <a16:creationId xmlns:a16="http://schemas.microsoft.com/office/drawing/2014/main" id="{0A1CCE56-EB8A-A4FB-EE55-8C6541E94942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0</xdr:colOff>
      <xdr:row>112</xdr:row>
      <xdr:rowOff>0</xdr:rowOff>
    </xdr:from>
    <xdr:ext cx="390525" cy="200025"/>
    <xdr:grpSp>
      <xdr:nvGrpSpPr>
        <xdr:cNvPr id="12977" name="Shape 2">
          <a:extLst>
            <a:ext uri="{FF2B5EF4-FFF2-40B4-BE49-F238E27FC236}">
              <a16:creationId xmlns:a16="http://schemas.microsoft.com/office/drawing/2014/main" id="{7E16BC77-C524-4AEC-9F76-D3F8F1F1B322}"/>
            </a:ext>
          </a:extLst>
        </xdr:cNvPr>
        <xdr:cNvGrpSpPr/>
      </xdr:nvGrpSpPr>
      <xdr:grpSpPr>
        <a:xfrm>
          <a:off x="18754725" y="24622125"/>
          <a:ext cx="390525" cy="200025"/>
          <a:chOff x="5150738" y="3679988"/>
          <a:chExt cx="390525" cy="200025"/>
        </a:xfrm>
      </xdr:grpSpPr>
      <xdr:grpSp>
        <xdr:nvGrpSpPr>
          <xdr:cNvPr id="12978" name="Shape 10097">
            <a:extLst>
              <a:ext uri="{FF2B5EF4-FFF2-40B4-BE49-F238E27FC236}">
                <a16:creationId xmlns:a16="http://schemas.microsoft.com/office/drawing/2014/main" id="{40C6B409-1DF4-7A79-F139-F88307845C18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979" name="Shape 6">
              <a:extLst>
                <a:ext uri="{FF2B5EF4-FFF2-40B4-BE49-F238E27FC236}">
                  <a16:creationId xmlns:a16="http://schemas.microsoft.com/office/drawing/2014/main" id="{4D4DC5E8-AA6E-70A0-2330-44C1428FA5D2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980" name="Shape 10098">
              <a:extLst>
                <a:ext uri="{FF2B5EF4-FFF2-40B4-BE49-F238E27FC236}">
                  <a16:creationId xmlns:a16="http://schemas.microsoft.com/office/drawing/2014/main" id="{31F964E1-901B-A50A-DCA8-2DE7BC303764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981" name="Shape 10099">
                <a:extLst>
                  <a:ext uri="{FF2B5EF4-FFF2-40B4-BE49-F238E27FC236}">
                    <a16:creationId xmlns:a16="http://schemas.microsoft.com/office/drawing/2014/main" id="{41A9F964-5A1B-45D8-B7F3-0A93A71919EB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982" name="Shape 10100">
                <a:extLst>
                  <a:ext uri="{FF2B5EF4-FFF2-40B4-BE49-F238E27FC236}">
                    <a16:creationId xmlns:a16="http://schemas.microsoft.com/office/drawing/2014/main" id="{688E8DEA-F2FC-7B12-27D4-008C628B8464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112</xdr:row>
      <xdr:rowOff>0</xdr:rowOff>
    </xdr:from>
    <xdr:ext cx="390525" cy="200025"/>
    <xdr:grpSp>
      <xdr:nvGrpSpPr>
        <xdr:cNvPr id="12983" name="Shape 2">
          <a:extLst>
            <a:ext uri="{FF2B5EF4-FFF2-40B4-BE49-F238E27FC236}">
              <a16:creationId xmlns:a16="http://schemas.microsoft.com/office/drawing/2014/main" id="{5975B080-E4FD-4FC6-8E6E-C95B85F82D86}"/>
            </a:ext>
          </a:extLst>
        </xdr:cNvPr>
        <xdr:cNvGrpSpPr/>
      </xdr:nvGrpSpPr>
      <xdr:grpSpPr>
        <a:xfrm>
          <a:off x="6619875" y="24622125"/>
          <a:ext cx="390525" cy="200025"/>
          <a:chOff x="5150738" y="3679988"/>
          <a:chExt cx="390525" cy="200025"/>
        </a:xfrm>
      </xdr:grpSpPr>
      <xdr:grpSp>
        <xdr:nvGrpSpPr>
          <xdr:cNvPr id="12984" name="Shape 10053">
            <a:extLst>
              <a:ext uri="{FF2B5EF4-FFF2-40B4-BE49-F238E27FC236}">
                <a16:creationId xmlns:a16="http://schemas.microsoft.com/office/drawing/2014/main" id="{DC748083-BCE2-8683-2A02-59DFC4CFF1F6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985" name="Shape 6">
              <a:extLst>
                <a:ext uri="{FF2B5EF4-FFF2-40B4-BE49-F238E27FC236}">
                  <a16:creationId xmlns:a16="http://schemas.microsoft.com/office/drawing/2014/main" id="{00D27E43-58B4-3458-B0D8-4EA96D2F01F8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986" name="Shape 10054">
              <a:extLst>
                <a:ext uri="{FF2B5EF4-FFF2-40B4-BE49-F238E27FC236}">
                  <a16:creationId xmlns:a16="http://schemas.microsoft.com/office/drawing/2014/main" id="{BB30D990-B28D-8B04-6880-7515B1AA073E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987" name="Shape 10055">
                <a:extLst>
                  <a:ext uri="{FF2B5EF4-FFF2-40B4-BE49-F238E27FC236}">
                    <a16:creationId xmlns:a16="http://schemas.microsoft.com/office/drawing/2014/main" id="{9CADBFB9-17E1-E84C-59F8-420118C2C90B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988" name="Shape 10056">
                <a:extLst>
                  <a:ext uri="{FF2B5EF4-FFF2-40B4-BE49-F238E27FC236}">
                    <a16:creationId xmlns:a16="http://schemas.microsoft.com/office/drawing/2014/main" id="{971B00CD-4519-5F8A-C036-6B682A8BA243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112</xdr:row>
      <xdr:rowOff>0</xdr:rowOff>
    </xdr:from>
    <xdr:ext cx="390525" cy="200025"/>
    <xdr:grpSp>
      <xdr:nvGrpSpPr>
        <xdr:cNvPr id="12989" name="Shape 2">
          <a:extLst>
            <a:ext uri="{FF2B5EF4-FFF2-40B4-BE49-F238E27FC236}">
              <a16:creationId xmlns:a16="http://schemas.microsoft.com/office/drawing/2014/main" id="{4A1C2C69-FCC6-406C-A00E-621914400190}"/>
            </a:ext>
          </a:extLst>
        </xdr:cNvPr>
        <xdr:cNvGrpSpPr/>
      </xdr:nvGrpSpPr>
      <xdr:grpSpPr>
        <a:xfrm>
          <a:off x="8486775" y="24622125"/>
          <a:ext cx="390525" cy="200025"/>
          <a:chOff x="5150738" y="3679988"/>
          <a:chExt cx="390525" cy="200025"/>
        </a:xfrm>
      </xdr:grpSpPr>
      <xdr:grpSp>
        <xdr:nvGrpSpPr>
          <xdr:cNvPr id="12990" name="Shape 10053">
            <a:extLst>
              <a:ext uri="{FF2B5EF4-FFF2-40B4-BE49-F238E27FC236}">
                <a16:creationId xmlns:a16="http://schemas.microsoft.com/office/drawing/2014/main" id="{42CE5EB6-7E72-2728-9050-F4F54B074BC2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991" name="Shape 6">
              <a:extLst>
                <a:ext uri="{FF2B5EF4-FFF2-40B4-BE49-F238E27FC236}">
                  <a16:creationId xmlns:a16="http://schemas.microsoft.com/office/drawing/2014/main" id="{A53CB4B8-95D5-316E-2C22-1FAC16225D51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992" name="Shape 10054">
              <a:extLst>
                <a:ext uri="{FF2B5EF4-FFF2-40B4-BE49-F238E27FC236}">
                  <a16:creationId xmlns:a16="http://schemas.microsoft.com/office/drawing/2014/main" id="{AD7080ED-8253-B998-AEF8-76531B9E1A15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993" name="Shape 10055">
                <a:extLst>
                  <a:ext uri="{FF2B5EF4-FFF2-40B4-BE49-F238E27FC236}">
                    <a16:creationId xmlns:a16="http://schemas.microsoft.com/office/drawing/2014/main" id="{832214CC-1466-9106-89E3-8747CEEB8DA7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994" name="Shape 10056">
                <a:extLst>
                  <a:ext uri="{FF2B5EF4-FFF2-40B4-BE49-F238E27FC236}">
                    <a16:creationId xmlns:a16="http://schemas.microsoft.com/office/drawing/2014/main" id="{720B14F9-56B4-7C73-4AE7-46C079379107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112</xdr:row>
      <xdr:rowOff>0</xdr:rowOff>
    </xdr:from>
    <xdr:ext cx="390525" cy="200025"/>
    <xdr:grpSp>
      <xdr:nvGrpSpPr>
        <xdr:cNvPr id="12995" name="Shape 2">
          <a:extLst>
            <a:ext uri="{FF2B5EF4-FFF2-40B4-BE49-F238E27FC236}">
              <a16:creationId xmlns:a16="http://schemas.microsoft.com/office/drawing/2014/main" id="{07F66642-4D38-406D-B9A5-C78562715F0C}"/>
            </a:ext>
          </a:extLst>
        </xdr:cNvPr>
        <xdr:cNvGrpSpPr/>
      </xdr:nvGrpSpPr>
      <xdr:grpSpPr>
        <a:xfrm>
          <a:off x="9420225" y="24622125"/>
          <a:ext cx="390525" cy="200025"/>
          <a:chOff x="5150738" y="3679988"/>
          <a:chExt cx="390525" cy="200025"/>
        </a:xfrm>
      </xdr:grpSpPr>
      <xdr:grpSp>
        <xdr:nvGrpSpPr>
          <xdr:cNvPr id="12996" name="Shape 10053">
            <a:extLst>
              <a:ext uri="{FF2B5EF4-FFF2-40B4-BE49-F238E27FC236}">
                <a16:creationId xmlns:a16="http://schemas.microsoft.com/office/drawing/2014/main" id="{036A7EAA-A665-B9D2-1DE5-F25D0463BE5B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997" name="Shape 6">
              <a:extLst>
                <a:ext uri="{FF2B5EF4-FFF2-40B4-BE49-F238E27FC236}">
                  <a16:creationId xmlns:a16="http://schemas.microsoft.com/office/drawing/2014/main" id="{B3209A2F-908B-B6E7-34E1-D1CD8EC44E2E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998" name="Shape 10054">
              <a:extLst>
                <a:ext uri="{FF2B5EF4-FFF2-40B4-BE49-F238E27FC236}">
                  <a16:creationId xmlns:a16="http://schemas.microsoft.com/office/drawing/2014/main" id="{ADCF043F-D66F-DF82-9CAF-408BB3D406C8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999" name="Shape 10055">
                <a:extLst>
                  <a:ext uri="{FF2B5EF4-FFF2-40B4-BE49-F238E27FC236}">
                    <a16:creationId xmlns:a16="http://schemas.microsoft.com/office/drawing/2014/main" id="{BC7F8018-41EA-BF8C-6497-375BB7E2F546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3000" name="Shape 10056">
                <a:extLst>
                  <a:ext uri="{FF2B5EF4-FFF2-40B4-BE49-F238E27FC236}">
                    <a16:creationId xmlns:a16="http://schemas.microsoft.com/office/drawing/2014/main" id="{50B711DE-1B3A-C608-D529-E4D784D41B01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112</xdr:row>
      <xdr:rowOff>0</xdr:rowOff>
    </xdr:from>
    <xdr:ext cx="390525" cy="200025"/>
    <xdr:grpSp>
      <xdr:nvGrpSpPr>
        <xdr:cNvPr id="13001" name="Shape 2">
          <a:extLst>
            <a:ext uri="{FF2B5EF4-FFF2-40B4-BE49-F238E27FC236}">
              <a16:creationId xmlns:a16="http://schemas.microsoft.com/office/drawing/2014/main" id="{5B18DA29-EEF7-4616-9D38-469AD0636322}"/>
            </a:ext>
          </a:extLst>
        </xdr:cNvPr>
        <xdr:cNvGrpSpPr/>
      </xdr:nvGrpSpPr>
      <xdr:grpSpPr>
        <a:xfrm>
          <a:off x="10353675" y="24622125"/>
          <a:ext cx="390525" cy="200025"/>
          <a:chOff x="5150738" y="3679988"/>
          <a:chExt cx="390525" cy="200025"/>
        </a:xfrm>
      </xdr:grpSpPr>
      <xdr:grpSp>
        <xdr:nvGrpSpPr>
          <xdr:cNvPr id="13002" name="Shape 10053">
            <a:extLst>
              <a:ext uri="{FF2B5EF4-FFF2-40B4-BE49-F238E27FC236}">
                <a16:creationId xmlns:a16="http://schemas.microsoft.com/office/drawing/2014/main" id="{1793E4BC-B711-2DFA-9C24-85E509B2B85E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3003" name="Shape 6">
              <a:extLst>
                <a:ext uri="{FF2B5EF4-FFF2-40B4-BE49-F238E27FC236}">
                  <a16:creationId xmlns:a16="http://schemas.microsoft.com/office/drawing/2014/main" id="{DC4C2447-52B9-8A47-BA3B-5FF0B957D17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004" name="Shape 10054">
              <a:extLst>
                <a:ext uri="{FF2B5EF4-FFF2-40B4-BE49-F238E27FC236}">
                  <a16:creationId xmlns:a16="http://schemas.microsoft.com/office/drawing/2014/main" id="{DA180E30-F6F1-D265-5ABB-95FDF4588986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3005" name="Shape 10055">
                <a:extLst>
                  <a:ext uri="{FF2B5EF4-FFF2-40B4-BE49-F238E27FC236}">
                    <a16:creationId xmlns:a16="http://schemas.microsoft.com/office/drawing/2014/main" id="{290CBAEC-2679-0CA9-F9AF-307E010B0C85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3006" name="Shape 10056">
                <a:extLst>
                  <a:ext uri="{FF2B5EF4-FFF2-40B4-BE49-F238E27FC236}">
                    <a16:creationId xmlns:a16="http://schemas.microsoft.com/office/drawing/2014/main" id="{08BD007B-DD87-D0EC-15B7-FCDC518A9639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44</xdr:col>
      <xdr:colOff>123825</xdr:colOff>
      <xdr:row>12</xdr:row>
      <xdr:rowOff>171450</xdr:rowOff>
    </xdr:from>
    <xdr:ext cx="171450" cy="209550"/>
    <xdr:sp macro="" textlink="">
      <xdr:nvSpPr>
        <xdr:cNvPr id="10510" name="Shape 10238">
          <a:extLst>
            <a:ext uri="{FF2B5EF4-FFF2-40B4-BE49-F238E27FC236}">
              <a16:creationId xmlns:a16="http://schemas.microsoft.com/office/drawing/2014/main" id="{3F216FF9-B717-4E19-8A3D-41D12026DB0D}"/>
            </a:ext>
          </a:extLst>
        </xdr:cNvPr>
        <xdr:cNvSpPr/>
      </xdr:nvSpPr>
      <xdr:spPr>
        <a:xfrm>
          <a:off x="20326350" y="280987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42" name="Shape 10242">
          <a:extLst>
            <a:ext uri="{FF2B5EF4-FFF2-40B4-BE49-F238E27FC236}">
              <a16:creationId xmlns:a16="http://schemas.microsoft.com/office/drawing/2014/main" id="{00000000-0008-0000-1200-000002280000}"/>
            </a:ext>
          </a:extLst>
        </xdr:cNvPr>
        <xdr:cNvSpPr/>
      </xdr:nvSpPr>
      <xdr:spPr>
        <a:xfrm>
          <a:off x="5322188" y="3694275"/>
          <a:ext cx="476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0</xdr:row>
      <xdr:rowOff>0</xdr:rowOff>
    </xdr:from>
    <xdr:ext cx="57150" cy="180975"/>
    <xdr:sp macro="" textlink="">
      <xdr:nvSpPr>
        <xdr:cNvPr id="10243" name="Shape 10243">
          <a:extLst>
            <a:ext uri="{FF2B5EF4-FFF2-40B4-BE49-F238E27FC236}">
              <a16:creationId xmlns:a16="http://schemas.microsoft.com/office/drawing/2014/main" id="{00000000-0008-0000-1200-000003280000}"/>
            </a:ext>
          </a:extLst>
        </xdr:cNvPr>
        <xdr:cNvSpPr/>
      </xdr:nvSpPr>
      <xdr:spPr>
        <a:xfrm>
          <a:off x="5322188" y="3694275"/>
          <a:ext cx="476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44" name="Shape 10244">
          <a:extLst>
            <a:ext uri="{FF2B5EF4-FFF2-40B4-BE49-F238E27FC236}">
              <a16:creationId xmlns:a16="http://schemas.microsoft.com/office/drawing/2014/main" id="{00000000-0008-0000-1200-000004280000}"/>
            </a:ext>
          </a:extLst>
        </xdr:cNvPr>
        <xdr:cNvSpPr/>
      </xdr:nvSpPr>
      <xdr:spPr>
        <a:xfrm>
          <a:off x="5322188" y="3694275"/>
          <a:ext cx="476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0</xdr:row>
      <xdr:rowOff>0</xdr:rowOff>
    </xdr:from>
    <xdr:ext cx="57150" cy="180975"/>
    <xdr:sp macro="" textlink="">
      <xdr:nvSpPr>
        <xdr:cNvPr id="10245" name="Shape 10245">
          <a:extLst>
            <a:ext uri="{FF2B5EF4-FFF2-40B4-BE49-F238E27FC236}">
              <a16:creationId xmlns:a16="http://schemas.microsoft.com/office/drawing/2014/main" id="{00000000-0008-0000-1200-000005280000}"/>
            </a:ext>
          </a:extLst>
        </xdr:cNvPr>
        <xdr:cNvSpPr/>
      </xdr:nvSpPr>
      <xdr:spPr>
        <a:xfrm>
          <a:off x="5322188" y="3694275"/>
          <a:ext cx="476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46" name="Shape 10246">
          <a:extLst>
            <a:ext uri="{FF2B5EF4-FFF2-40B4-BE49-F238E27FC236}">
              <a16:creationId xmlns:a16="http://schemas.microsoft.com/office/drawing/2014/main" id="{00000000-0008-0000-1200-000006280000}"/>
            </a:ext>
          </a:extLst>
        </xdr:cNvPr>
        <xdr:cNvSpPr/>
      </xdr:nvSpPr>
      <xdr:spPr>
        <a:xfrm>
          <a:off x="5322188" y="3694275"/>
          <a:ext cx="476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47" name="Shape 10247">
          <a:extLst>
            <a:ext uri="{FF2B5EF4-FFF2-40B4-BE49-F238E27FC236}">
              <a16:creationId xmlns:a16="http://schemas.microsoft.com/office/drawing/2014/main" id="{00000000-0008-0000-1200-000007280000}"/>
            </a:ext>
          </a:extLst>
        </xdr:cNvPr>
        <xdr:cNvSpPr/>
      </xdr:nvSpPr>
      <xdr:spPr>
        <a:xfrm>
          <a:off x="5322188" y="3694275"/>
          <a:ext cx="476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48" name="Shape 10248">
          <a:extLst>
            <a:ext uri="{FF2B5EF4-FFF2-40B4-BE49-F238E27FC236}">
              <a16:creationId xmlns:a16="http://schemas.microsoft.com/office/drawing/2014/main" id="{00000000-0008-0000-1200-000008280000}"/>
            </a:ext>
          </a:extLst>
        </xdr:cNvPr>
        <xdr:cNvSpPr/>
      </xdr:nvSpPr>
      <xdr:spPr>
        <a:xfrm>
          <a:off x="5322188" y="3694275"/>
          <a:ext cx="476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49" name="Shape 10249">
          <a:extLst>
            <a:ext uri="{FF2B5EF4-FFF2-40B4-BE49-F238E27FC236}">
              <a16:creationId xmlns:a16="http://schemas.microsoft.com/office/drawing/2014/main" id="{00000000-0008-0000-1200-000009280000}"/>
            </a:ext>
          </a:extLst>
        </xdr:cNvPr>
        <xdr:cNvSpPr/>
      </xdr:nvSpPr>
      <xdr:spPr>
        <a:xfrm>
          <a:off x="5322188" y="3694275"/>
          <a:ext cx="476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50" name="Shape 10250">
          <a:extLst>
            <a:ext uri="{FF2B5EF4-FFF2-40B4-BE49-F238E27FC236}">
              <a16:creationId xmlns:a16="http://schemas.microsoft.com/office/drawing/2014/main" id="{00000000-0008-0000-1200-00000A280000}"/>
            </a:ext>
          </a:extLst>
        </xdr:cNvPr>
        <xdr:cNvSpPr/>
      </xdr:nvSpPr>
      <xdr:spPr>
        <a:xfrm>
          <a:off x="5322188" y="3694275"/>
          <a:ext cx="476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0</xdr:row>
      <xdr:rowOff>0</xdr:rowOff>
    </xdr:from>
    <xdr:ext cx="57150" cy="180975"/>
    <xdr:sp macro="" textlink="">
      <xdr:nvSpPr>
        <xdr:cNvPr id="10251" name="Shape 10251">
          <a:extLst>
            <a:ext uri="{FF2B5EF4-FFF2-40B4-BE49-F238E27FC236}">
              <a16:creationId xmlns:a16="http://schemas.microsoft.com/office/drawing/2014/main" id="{00000000-0008-0000-1200-00000B280000}"/>
            </a:ext>
          </a:extLst>
        </xdr:cNvPr>
        <xdr:cNvSpPr/>
      </xdr:nvSpPr>
      <xdr:spPr>
        <a:xfrm>
          <a:off x="5322188" y="3694275"/>
          <a:ext cx="476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52" name="Shape 10252">
          <a:extLst>
            <a:ext uri="{FF2B5EF4-FFF2-40B4-BE49-F238E27FC236}">
              <a16:creationId xmlns:a16="http://schemas.microsoft.com/office/drawing/2014/main" id="{00000000-0008-0000-1200-00000C280000}"/>
            </a:ext>
          </a:extLst>
        </xdr:cNvPr>
        <xdr:cNvSpPr/>
      </xdr:nvSpPr>
      <xdr:spPr>
        <a:xfrm>
          <a:off x="5322188" y="3694275"/>
          <a:ext cx="476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0</xdr:row>
      <xdr:rowOff>0</xdr:rowOff>
    </xdr:from>
    <xdr:ext cx="57150" cy="180975"/>
    <xdr:sp macro="" textlink="">
      <xdr:nvSpPr>
        <xdr:cNvPr id="10253" name="Shape 10253">
          <a:extLst>
            <a:ext uri="{FF2B5EF4-FFF2-40B4-BE49-F238E27FC236}">
              <a16:creationId xmlns:a16="http://schemas.microsoft.com/office/drawing/2014/main" id="{00000000-0008-0000-1200-00000D280000}"/>
            </a:ext>
          </a:extLst>
        </xdr:cNvPr>
        <xdr:cNvSpPr/>
      </xdr:nvSpPr>
      <xdr:spPr>
        <a:xfrm>
          <a:off x="5322188" y="3694275"/>
          <a:ext cx="476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54" name="Shape 10254">
          <a:extLst>
            <a:ext uri="{FF2B5EF4-FFF2-40B4-BE49-F238E27FC236}">
              <a16:creationId xmlns:a16="http://schemas.microsoft.com/office/drawing/2014/main" id="{00000000-0008-0000-1200-00000E280000}"/>
            </a:ext>
          </a:extLst>
        </xdr:cNvPr>
        <xdr:cNvSpPr/>
      </xdr:nvSpPr>
      <xdr:spPr>
        <a:xfrm>
          <a:off x="5322188" y="3694275"/>
          <a:ext cx="476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55" name="Shape 10255">
          <a:extLst>
            <a:ext uri="{FF2B5EF4-FFF2-40B4-BE49-F238E27FC236}">
              <a16:creationId xmlns:a16="http://schemas.microsoft.com/office/drawing/2014/main" id="{00000000-0008-0000-1200-00000F280000}"/>
            </a:ext>
          </a:extLst>
        </xdr:cNvPr>
        <xdr:cNvSpPr/>
      </xdr:nvSpPr>
      <xdr:spPr>
        <a:xfrm>
          <a:off x="5322188" y="3694275"/>
          <a:ext cx="476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56" name="Shape 10256">
          <a:extLst>
            <a:ext uri="{FF2B5EF4-FFF2-40B4-BE49-F238E27FC236}">
              <a16:creationId xmlns:a16="http://schemas.microsoft.com/office/drawing/2014/main" id="{00000000-0008-0000-1200-000010280000}"/>
            </a:ext>
          </a:extLst>
        </xdr:cNvPr>
        <xdr:cNvSpPr/>
      </xdr:nvSpPr>
      <xdr:spPr>
        <a:xfrm>
          <a:off x="5322188" y="3694275"/>
          <a:ext cx="476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57" name="Shape 10257">
          <a:extLst>
            <a:ext uri="{FF2B5EF4-FFF2-40B4-BE49-F238E27FC236}">
              <a16:creationId xmlns:a16="http://schemas.microsoft.com/office/drawing/2014/main" id="{00000000-0008-0000-1200-000011280000}"/>
            </a:ext>
          </a:extLst>
        </xdr:cNvPr>
        <xdr:cNvSpPr/>
      </xdr:nvSpPr>
      <xdr:spPr>
        <a:xfrm>
          <a:off x="5322188" y="3694275"/>
          <a:ext cx="476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22</xdr:col>
      <xdr:colOff>0</xdr:colOff>
      <xdr:row>108</xdr:row>
      <xdr:rowOff>0</xdr:rowOff>
    </xdr:from>
    <xdr:ext cx="57150" cy="180975"/>
    <xdr:sp macro="" textlink="">
      <xdr:nvSpPr>
        <xdr:cNvPr id="10258" name="Shape 10258">
          <a:extLst>
            <a:ext uri="{FF2B5EF4-FFF2-40B4-BE49-F238E27FC236}">
              <a16:creationId xmlns:a16="http://schemas.microsoft.com/office/drawing/2014/main" id="{00000000-0008-0000-1200-000012280000}"/>
            </a:ext>
          </a:extLst>
        </xdr:cNvPr>
        <xdr:cNvSpPr/>
      </xdr:nvSpPr>
      <xdr:spPr>
        <a:xfrm>
          <a:off x="5322188" y="3694275"/>
          <a:ext cx="476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22</xdr:col>
      <xdr:colOff>0</xdr:colOff>
      <xdr:row>108</xdr:row>
      <xdr:rowOff>0</xdr:rowOff>
    </xdr:from>
    <xdr:ext cx="57150" cy="180975"/>
    <xdr:sp macro="" textlink="">
      <xdr:nvSpPr>
        <xdr:cNvPr id="10259" name="Shape 10259">
          <a:extLst>
            <a:ext uri="{FF2B5EF4-FFF2-40B4-BE49-F238E27FC236}">
              <a16:creationId xmlns:a16="http://schemas.microsoft.com/office/drawing/2014/main" id="{00000000-0008-0000-1200-000013280000}"/>
            </a:ext>
          </a:extLst>
        </xdr:cNvPr>
        <xdr:cNvSpPr/>
      </xdr:nvSpPr>
      <xdr:spPr>
        <a:xfrm>
          <a:off x="5322188" y="3694275"/>
          <a:ext cx="476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22</xdr:col>
      <xdr:colOff>0</xdr:colOff>
      <xdr:row>108</xdr:row>
      <xdr:rowOff>0</xdr:rowOff>
    </xdr:from>
    <xdr:ext cx="57150" cy="180975"/>
    <xdr:sp macro="" textlink="">
      <xdr:nvSpPr>
        <xdr:cNvPr id="10260" name="Shape 10260">
          <a:extLst>
            <a:ext uri="{FF2B5EF4-FFF2-40B4-BE49-F238E27FC236}">
              <a16:creationId xmlns:a16="http://schemas.microsoft.com/office/drawing/2014/main" id="{00000000-0008-0000-1200-000014280000}"/>
            </a:ext>
          </a:extLst>
        </xdr:cNvPr>
        <xdr:cNvSpPr/>
      </xdr:nvSpPr>
      <xdr:spPr>
        <a:xfrm>
          <a:off x="5322188" y="3694275"/>
          <a:ext cx="476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22</xdr:col>
      <xdr:colOff>0</xdr:colOff>
      <xdr:row>108</xdr:row>
      <xdr:rowOff>0</xdr:rowOff>
    </xdr:from>
    <xdr:ext cx="57150" cy="180975"/>
    <xdr:sp macro="" textlink="">
      <xdr:nvSpPr>
        <xdr:cNvPr id="10261" name="Shape 10261">
          <a:extLst>
            <a:ext uri="{FF2B5EF4-FFF2-40B4-BE49-F238E27FC236}">
              <a16:creationId xmlns:a16="http://schemas.microsoft.com/office/drawing/2014/main" id="{00000000-0008-0000-1200-000015280000}"/>
            </a:ext>
          </a:extLst>
        </xdr:cNvPr>
        <xdr:cNvSpPr/>
      </xdr:nvSpPr>
      <xdr:spPr>
        <a:xfrm>
          <a:off x="5322188" y="3694275"/>
          <a:ext cx="476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22</xdr:col>
      <xdr:colOff>0</xdr:colOff>
      <xdr:row>108</xdr:row>
      <xdr:rowOff>0</xdr:rowOff>
    </xdr:from>
    <xdr:ext cx="57150" cy="180975"/>
    <xdr:sp macro="" textlink="">
      <xdr:nvSpPr>
        <xdr:cNvPr id="10262" name="Shape 10262">
          <a:extLst>
            <a:ext uri="{FF2B5EF4-FFF2-40B4-BE49-F238E27FC236}">
              <a16:creationId xmlns:a16="http://schemas.microsoft.com/office/drawing/2014/main" id="{00000000-0008-0000-1200-000016280000}"/>
            </a:ext>
          </a:extLst>
        </xdr:cNvPr>
        <xdr:cNvSpPr/>
      </xdr:nvSpPr>
      <xdr:spPr>
        <a:xfrm>
          <a:off x="5322188" y="3694275"/>
          <a:ext cx="476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22</xdr:col>
      <xdr:colOff>0</xdr:colOff>
      <xdr:row>108</xdr:row>
      <xdr:rowOff>0</xdr:rowOff>
    </xdr:from>
    <xdr:ext cx="57150" cy="180975"/>
    <xdr:sp macro="" textlink="">
      <xdr:nvSpPr>
        <xdr:cNvPr id="10263" name="Shape 10263">
          <a:extLst>
            <a:ext uri="{FF2B5EF4-FFF2-40B4-BE49-F238E27FC236}">
              <a16:creationId xmlns:a16="http://schemas.microsoft.com/office/drawing/2014/main" id="{00000000-0008-0000-1200-000017280000}"/>
            </a:ext>
          </a:extLst>
        </xdr:cNvPr>
        <xdr:cNvSpPr/>
      </xdr:nvSpPr>
      <xdr:spPr>
        <a:xfrm>
          <a:off x="5322188" y="3694275"/>
          <a:ext cx="476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23</xdr:col>
      <xdr:colOff>0</xdr:colOff>
      <xdr:row>108</xdr:row>
      <xdr:rowOff>0</xdr:rowOff>
    </xdr:from>
    <xdr:ext cx="57150" cy="180975"/>
    <xdr:sp macro="" textlink="">
      <xdr:nvSpPr>
        <xdr:cNvPr id="10264" name="Shape 10264">
          <a:extLst>
            <a:ext uri="{FF2B5EF4-FFF2-40B4-BE49-F238E27FC236}">
              <a16:creationId xmlns:a16="http://schemas.microsoft.com/office/drawing/2014/main" id="{00000000-0008-0000-1200-000018280000}"/>
            </a:ext>
          </a:extLst>
        </xdr:cNvPr>
        <xdr:cNvSpPr/>
      </xdr:nvSpPr>
      <xdr:spPr>
        <a:xfrm>
          <a:off x="5322188" y="3694275"/>
          <a:ext cx="476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23</xdr:col>
      <xdr:colOff>0</xdr:colOff>
      <xdr:row>108</xdr:row>
      <xdr:rowOff>0</xdr:rowOff>
    </xdr:from>
    <xdr:ext cx="57150" cy="180975"/>
    <xdr:sp macro="" textlink="">
      <xdr:nvSpPr>
        <xdr:cNvPr id="10265" name="Shape 10265">
          <a:extLst>
            <a:ext uri="{FF2B5EF4-FFF2-40B4-BE49-F238E27FC236}">
              <a16:creationId xmlns:a16="http://schemas.microsoft.com/office/drawing/2014/main" id="{00000000-0008-0000-1200-000019280000}"/>
            </a:ext>
          </a:extLst>
        </xdr:cNvPr>
        <xdr:cNvSpPr/>
      </xdr:nvSpPr>
      <xdr:spPr>
        <a:xfrm>
          <a:off x="5322188" y="3694275"/>
          <a:ext cx="476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23</xdr:col>
      <xdr:colOff>0</xdr:colOff>
      <xdr:row>108</xdr:row>
      <xdr:rowOff>0</xdr:rowOff>
    </xdr:from>
    <xdr:ext cx="57150" cy="180975"/>
    <xdr:sp macro="" textlink="">
      <xdr:nvSpPr>
        <xdr:cNvPr id="10266" name="Shape 10266">
          <a:extLst>
            <a:ext uri="{FF2B5EF4-FFF2-40B4-BE49-F238E27FC236}">
              <a16:creationId xmlns:a16="http://schemas.microsoft.com/office/drawing/2014/main" id="{00000000-0008-0000-1200-00001A280000}"/>
            </a:ext>
          </a:extLst>
        </xdr:cNvPr>
        <xdr:cNvSpPr/>
      </xdr:nvSpPr>
      <xdr:spPr>
        <a:xfrm>
          <a:off x="5322188" y="3694275"/>
          <a:ext cx="476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23</xdr:col>
      <xdr:colOff>0</xdr:colOff>
      <xdr:row>108</xdr:row>
      <xdr:rowOff>0</xdr:rowOff>
    </xdr:from>
    <xdr:ext cx="57150" cy="180975"/>
    <xdr:sp macro="" textlink="">
      <xdr:nvSpPr>
        <xdr:cNvPr id="10267" name="Shape 10267">
          <a:extLst>
            <a:ext uri="{FF2B5EF4-FFF2-40B4-BE49-F238E27FC236}">
              <a16:creationId xmlns:a16="http://schemas.microsoft.com/office/drawing/2014/main" id="{00000000-0008-0000-1200-00001B280000}"/>
            </a:ext>
          </a:extLst>
        </xdr:cNvPr>
        <xdr:cNvSpPr/>
      </xdr:nvSpPr>
      <xdr:spPr>
        <a:xfrm>
          <a:off x="5322188" y="3694275"/>
          <a:ext cx="476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23</xdr:col>
      <xdr:colOff>0</xdr:colOff>
      <xdr:row>108</xdr:row>
      <xdr:rowOff>0</xdr:rowOff>
    </xdr:from>
    <xdr:ext cx="57150" cy="180975"/>
    <xdr:sp macro="" textlink="">
      <xdr:nvSpPr>
        <xdr:cNvPr id="10268" name="Shape 10268">
          <a:extLst>
            <a:ext uri="{FF2B5EF4-FFF2-40B4-BE49-F238E27FC236}">
              <a16:creationId xmlns:a16="http://schemas.microsoft.com/office/drawing/2014/main" id="{00000000-0008-0000-1200-00001C280000}"/>
            </a:ext>
          </a:extLst>
        </xdr:cNvPr>
        <xdr:cNvSpPr/>
      </xdr:nvSpPr>
      <xdr:spPr>
        <a:xfrm>
          <a:off x="5322188" y="3694275"/>
          <a:ext cx="476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23</xdr:col>
      <xdr:colOff>0</xdr:colOff>
      <xdr:row>108</xdr:row>
      <xdr:rowOff>0</xdr:rowOff>
    </xdr:from>
    <xdr:ext cx="57150" cy="180975"/>
    <xdr:sp macro="" textlink="">
      <xdr:nvSpPr>
        <xdr:cNvPr id="10269" name="Shape 10269">
          <a:extLst>
            <a:ext uri="{FF2B5EF4-FFF2-40B4-BE49-F238E27FC236}">
              <a16:creationId xmlns:a16="http://schemas.microsoft.com/office/drawing/2014/main" id="{00000000-0008-0000-1200-00001D280000}"/>
            </a:ext>
          </a:extLst>
        </xdr:cNvPr>
        <xdr:cNvSpPr/>
      </xdr:nvSpPr>
      <xdr:spPr>
        <a:xfrm>
          <a:off x="5322188" y="3694275"/>
          <a:ext cx="476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0</xdr:row>
      <xdr:rowOff>0</xdr:rowOff>
    </xdr:from>
    <xdr:ext cx="1609725" cy="1276350"/>
    <xdr:pic>
      <xdr:nvPicPr>
        <xdr:cNvPr id="2" name="image5.png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523875</xdr:colOff>
      <xdr:row>0</xdr:row>
      <xdr:rowOff>0</xdr:rowOff>
    </xdr:from>
    <xdr:ext cx="2495550" cy="1352550"/>
    <xdr:pic>
      <xdr:nvPicPr>
        <xdr:cNvPr id="3" name="image4.png" descr="download.png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5.16\TS1UsersData\Documents%20and%20Settings\pritpal.KEC\Local%20Settings\Temporary%20Internet%20Files\Content.IE5\0V8BSV23\Price%20For%20SRP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ocuments%20and%20Settings\pritpal.KEC\Local%20Settings\Temporary%20Internet%20Files\Content.IE5\0V8BSV23\Price%20For%20SRP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Documents%20and%20Settings\pritpal.KEC\Local%20Settings\Temporary%20Internet%20Files\Content.IE5\0V8BSV23\Price%20For%20SRP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Documents%20and%20Settings/pritpal.KEC/Local%20Settings/Temporary%20Internet%20Files/Content.IE5/0V8BSV23/Price%20For%20SRP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inay\c\Vinay\March'06%20(2)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258-%20Saudi%20Arabia\Price%20related\Profitability%20-%20258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ecmumidcfs\BUBDept\258-%20Saudi%20Arabia\Price%20related\Profitability%20-%20258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5.16\TS1UsersData\258-%20Saudi%20Arabia\Price%20related\Profitability%20-%20258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258-%20Saudi%20Arabia/Price%20related/Profitability%20-%20258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Documents%20and%20Settings\bhattacharyau\Local%20Settings\Temporary%20Internet%20Files\Content.Outlook\QU9Q6YMB\BOQ-%20132%20kV%20OHTL%20%20Najran%20East%20(Roikbha)%2041031044-00%20-%2029%2010%202010%20Rev%2002%20(2)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Documents%20and%20Settings\pritpal.KEC\Local%20Settings\Temporary%20Internet%20Files\Content.IE5\0V8BSV23\Price%20For%20SRP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ECWRL-TS1\WORLI-SUPPLY%20CHAIN%20MATERIALS\Documents%20and%20Settings\pritpal.KEC\Local%20Settings\Temporary%20Internet%20Files\Content.IE5\0V8BSV23\Price%20For%20SRP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INDOWS\Temporary%20Internet%20Files\Content.IE5\OPQRSTUV\MIS-2001-2002\permay01\PERF\perfbot98-99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E670419\Price%20For%20SRP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fo%20Entry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INDOWS\TEMP\Budget\Estimates-99-2000\PERF\perfbot98-99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Estimate\Daily%20deployment%20Files\Documents%20and%20Settings\SOMA\My%20Documents\Measurements\IPC%20-08\Final%20DPR%20MP1%20srinivas\Volume%20V%20Rate%20Analysis\Rate%20Analysis%20%20%20MP-1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l-lbg2xp\PKG%20I\Shared%20for%20All\MHPatil\DATA\Bank\Final%20Detailed%20Project%20Report\Volume%20V%20Rate%20Analysis\Rate%20Analysis%20%20%20MP-1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ECWRL-TS1\WORLI-SUPPLY%20CHAIN%20MATERIALS\258-%20Saudi%20Arabia\Price%20related\Profitability%20-%20258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ecmumidcfs\BUBDept\Documents%20and%20Settings\bhattacharyau\Local%20Settings\Temporary%20Internet%20Files\Content.Outlook\QU9Q6YMB\BOQ-%20132%20kV%20OHTL%20%20Najran%20East%20(Roikbha)%2041031044-00%20-%2029%2010%202010%20Rev%2002%20(2)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oss3\d\WINDOWS\DESKTOP\All_NCB_Ph2\All_NCB_Tr.III\Documents\M5\BOQ_M5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es-del-pc-193\D\%23rajib\modfly\TRANS\500\DETAIL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Documents%20and%20Settings/bhattacharyau/Local%20Settings/Temporary%20Internet%20Files/Content.Outlook/QU9Q6YMB/BOQ-%20132%20kV%20OHTL%20%20Najran%20East%20(Roikbha)%2041031044-00%20-%2029%2010%202010%20Rev%2002%20(2)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Tender\Backbone\NHPC-Sewa\LOT-1%20Backbone\LOT-1%20Backbone\ANAL-LOT-SW1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tender%20bid\TEHRI-KOTESHWARHYDROPOWER%20PROJECT\Koteshwar-II\Koteshwar-Old\WORKING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Eest_west_Package\NHAI_ADB_Pac_2\WORKING_2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1\DESIGN\Infra\Geotech\Crep\Soil-inv\O1097\DJB-0509\Spt-BH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sclient\C\CHIRAG\park2\PLANNING\INFBD1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am\SharedDocs\HOTEL%20PROJECT-PROJECT%20TEAM\HOTEL-Project%20analysis%20(%20civil%20)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I\D\My%20Documents\Battery-Sizing%20OpZS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DATA\DataFile\O\DB9604\RevMay97\SHOPLIST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F42FCAA\Resumo%20para%20Pr&#233;-C&#225;lculo%20Rev.%200%20Lote%20F%20-%20PE%2024-6%20reatores%20corrigido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ptl1\mktg\MKTG\ORDERS\Wo31\Rihand\pkg-a\PROGREPT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pgser\Mkt\Offers\Active%20Offers\Q3801-Q3900\Q3837-HP\Offers\Active%20Offers\UB%20cITy\estimate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ecgurfs01\UsersData\Temp\C.program%20files.Lotus.Notes.Data\Receivable%20Status%20050930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49\e$\vivek\Official\PLANNING\Equipment%20Hire%20charge%20workings\HUR-P&amp;M%20-%20Prestressed%20tendons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pgser\Mkt\Offers\Active%20Offers\Q3801-Q3900\Q3837-HP\Offers\Price%20Schedule\ravishankar\Q-2265-lucent\Q-bom%20with%20costing-r1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isk--mcbs53\D\gkk\vision\REVISION01\01%20PIPC\01.0%20Bids\B%20-%20Year%202001\E%20APC%20RWB%202011%20-%20WIN%20Platform\TQ%20REplies\2nd%20TQ%20Replies\RIL-FINA\TRICON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FORM%206%20%20&amp;%207%20-%20working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-w-mjxi008059\Solapur\Planning\INSTRUMENTATION\Instprof0420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633/Accts/Sajukumar/MIS%20and%20Accounts/WINDOWS/Temporary%20Internet%20Files/Content.IE5/OPQRSTUV/MIS-2001-2002/permay01/PERF/perfbot98-99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.13.51\yogesh%2024.10.2008\WINDOWS\TEMP\Budget\Estimates-99-2000\PERF\perfbot98-99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lh-fs-01\Transportation\PROJECTS\2008%20Project\DD%20-%20Pre%20bid%20advisory\DD;%20John%20Liang;%20Labad%20-%20Jaora\Lebad%20-%20Jaora%20;%20Final%20report%20for%20client\analysis_of_rates_Nagpur%20Seoni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unika/madhu/MIS%202004%20-%2005/Sept'04/WINDOWS/Desktop/KEDATA/DATA/MADHU/WINDOWS/Temporary%20Internet%20Files/Content.IE5/OPQRSTUV/MIS-2001-2002/permay01/PERF/perfbot98-99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Sajukumar/MIS%20Workings/WINDOWS/Temporary%20Internet%20Files/Content.IE5/OPQRSTUV/MIS-2001-2002/permay01/PERF/perfbot98-99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KEC%20International%20Ltd%20(Oman)/WO-503%20(132%20Ibra)/Project%20documents%20-%20M503/Budget/Documents%20and%20Settings/user/Desktop/WINDOWS/TEMP/Budget/Estimates-99-2000/PERF/perfbot98-99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ATA\SANDAN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unika/madhu/Proj-%20636/Proj%20636-AOP/WINDOWS/Temporary%20Internet%20Files/Content.IE5/OPQRSTUV/MIS-2001-2002/permay01/PERF/perfbot98-99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amesh\c\Amrit%20Desktop\BC4%20Post%20Award\Tender\Copy%20of%20for%20DSM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iswanathan\d\Delhi-Gurgaon\PRE4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mesh\d\Documents%20and%20Settings\LENOVO\Desktop\ACPL%20Lion%20BOQ%20Final\Package-14%20%20Lakhnadon-Mandla-Dindori%20(SH-40&amp;11)\BOQ%20Lakhnadon-Mandla-Dindori%20(SH-40&amp;11)%20-%20Final%201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enkat\D\u8%20mpr\WINDOWS\Desktop\NRB\naneen%20backup\FORMATS\Lab\Alp-cal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KGT\YR98-99\BHANDUP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5.90.10\Documents%20and%20Settings\LANCO\Desktop\PO%20EQUIPMENT%20BANK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Users/dell/Desktop/TA-512/DPR/Power%20grid%20format/Apr'25/TA-512%20DPR_765%20kV%20DC%20Bikaner-IV%20PS%20-%20Siwani-II%2018.03.2025.xlsx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409D9AA\Wo76mis220kV%20May%2007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mp-12\d\Ramesh\Urban%20Transport\FINAL%20ESTIMATES%20AND%20RATE%20ANALYSIS\Dandeli\Tender%20Purpose\Road%20Works%20-%20Dandeli%20(Phase1)_R5_30.03.05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Estimate\Daily%20deployment%20Files\Workstation\Tenders\Metros\Jaipur%20Metro\Package%20C_4\Jaipur%20Metro%20C4_PartI_COO.xlsx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Estimate\Daily%20deployment%20Files\Tenders\Metro\Kolkata%20metro\Kolkata_Metro_PK_I_BOQJV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Tender\Tender%20Analysis\Road%20work%20Analysis\NHAI-Coachin%20Port\WORKING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Koteshwar%20Hydroelectric%20Project\MSRDC-CONCRETE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lduaar\Allot_Hasneeta\BNS\FY2001-02\Terry\TW_01-02-Final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lduaar\Allot_Hasneeta\BNS\FY2001-02\Form%2024\PN_01-02_21May02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Estimate\Daily%20deployment%20Files\Tenders\Buildings\VIMS,%20Bihar\BOQ_VIMS_29_Dec_2010_Final%20CEO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bsa\outmail\batteryB2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asudeb\ffe%20minerals\Tender\BALCO\Sewage%20&amp;%20Storm%20Water%20network%20system_March04\Permanent%20Network%20_%20May04\Tender\BALCO\Sepco_Silo\Civil-Stru\Hydrocarb\Jjx\Tender\Magadi\Rev.3\Dslp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utola\commercial\My%20Documents\300\30014\300145\DLF\RwoodRev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IMPAX\LINKAPPS\Vbdatrpt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5.14\Ousers\unika\madhu\MIS%202004%20-%2005\Sept'04\WINDOWS\Temporary%20Internet%20Files\Content.IE5\OPQRSTUV\MIS-2001-2002\permay01\PERF\perfbot98-99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splserver\msplindia\kk\Vijayawada\COSTING%20MODEL%20kk-Vijayawada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EXCEL\-DA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Estimate\Daily%20deployment%20Files\Tenders\Metro\Kolkata%20metro\Kolkata_Metro_PK_II_BOQ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Estimate\Daily%20deployment%20Files\Tenders\Marine\JNPT\Cost%20Analysis\Current%20Files\Structures_JNPT_01_Oct_10.xlsx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Estimate\Daily%20deployment%20Files\Workstation\Tenders\Ports%20and%20Harbours\JNPT%20Mumbai\JNPT\Structures_JNPT_01_Oct_10.xlsx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nwaykota\pfi\Documents%20and%20Settings\Compaq\Desktop\SAXENA\BKS_Folder\Trichy\SAXENA\BKS_Folder\Agg_Trichy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815266B7\CIAL%20Mobilisation%20Budget-with%20latest%20rate09_07_05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LSERVER\tldesign\L&amp;T\GRIDCO-Colony\220&amp;132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Resmy\UCIL\Cost\CIVIL-PGCIL-REV0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50.0.253\Commom\datta\Budgets\DOCUME~1\ghosh.tk\LOCALS~1\Temp\Rar$DI01.250\Cost%20Estimate%20OLD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am\SharedDocs\HOTEL%20PROJECT-PROJECT%20TEAM\Presentation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osy\ash'sharqiya\sharqiya(2)sale\sharqiya%20(Final)\KAMIL\wc\BQ-K-M3-1.xls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5.16\TS1UsersData\Users\Acer\AppData\Local\Microsoft\Windows\Temporary%20Internet%20Files\Content.Outlook\L6I5VI0N\Documents%20and%20Settings\pritpal.KEC\Local%20Settings\Temporary%20Internet%20" TargetMode="External"/></Relationships>
</file>

<file path=xl/externalLinks/_rels/externalLink8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Users/User/AppData/Local/Microsoft/Windows/Temporary%20Internet%20Files/Content.Outlook/CL5V8JRC/work%20done%205-12/tender%20Bhopal%20Bina/Bhopal%20Bina/Cost%20Workings/Bhopal_-_Bina_OHE_Package_2.xls" TargetMode="External"/></Relationships>
</file>

<file path=xl/externalLinks/_rels/externalLink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50.0.254\Common\Documents%20and%20Settings\admin\Desktop\HO%20REVIEW%20050808\10%20crore\Sanjeet\DOCUME~1\ghosh.tk\LOCALS~1\Temp\Rar$DI01.250\Cost%20Estimate%20OLD.xls" TargetMode="External"/></Relationships>
</file>

<file path=xl/externalLinks/_rels/externalLink8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Documents%20and%20Settings/ruizju001/My%20Documents/Calculs/Taules.xls" TargetMode="External"/></Relationships>
</file>

<file path=xl/externalLinks/_rels/externalLink8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Documents%20and%20Settings/deshpandenv.KECRPG/Local%20Settings/Temporary%20Internet%20Files/Content.Outlook/UKIHQ6GK/31031037%20-%20Bid%20Form%20Pricing%20Attachments%20I%20to%20VIII-Addendum%20No%20%201%20(2).xls" TargetMode="External"/></Relationships>
</file>

<file path=xl/externalLinks/_rels/externalLink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BandIP\CTI\Design\Geotech\KTS\TENDER%20JOBS\turial%20hep\BOOT%20TENDERS\singoli%20batwari\Singoli%20batwari-Intake.xls" TargetMode="External"/></Relationships>
</file>

<file path=xl/externalLinks/_rels/externalLink8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lanning\d\SQS_CBILL\CLAIMED\IPC%2014\NUM2TXT.xls" TargetMode="External"/></Relationships>
</file>

<file path=xl/externalLinks/_rels/externalLink8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PR\C\PED-PGCIL\windows\TEMP\number2text-formula.xls" TargetMode="External"/></Relationships>
</file>

<file path=xl/externalLinks/_rels/externalLink9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Users/mahajannb/AppData/Local/Microsoft/Windows/Temporary%20Internet%20Files/Content.Outlook/UV2STQ2W/Profitability%20-%20500kV%20Indonesia.xls" TargetMode="External"/></Relationships>
</file>

<file path=xl/externalLinks/_rels/externalLink9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Users/JOSHIA~1.002/AppData/Local/Temp/14/Rar$DI02.364/Budget_BE00011(TRN-Dom-0-COMMON-Rajesh%20Papriwal).xlsm" TargetMode="External"/></Relationships>
</file>

<file path=xl/externalLinks/_rels/externalLink9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mahaptra-epc\mm_mahaptra1\Documents%20and%20Settings\vjoshi\Local%20Settings\Temporary%20Internet%20Files\OLK2\ATMS,%20Toll%20&amp;%20Pnuematic%20system%20Costing%20for%20JLI%20-%2015Oct08.xls" TargetMode="External"/></Relationships>
</file>

<file path=xl/externalLinks/_rels/externalLink9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mb\scan\DOCUME~1\shiva\LOCALS~1\Temp\Temporary%20Directory%202%20for%20BOQ%20APRICOT.xls-R11.zip\Documents%20and%20Settings\Administrator\Local%20Settings\Temp\Water%20Front\WINDOWS\TEMP\dubai%20marina\RATE%20ANALYSIS.xls" TargetMode="External"/></Relationships>
</file>

<file path=xl/externalLinks/_rels/externalLink9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nmurty\d\SITES\Nandi\base.xls" TargetMode="External"/></Relationships>
</file>

<file path=xl/externalLinks/_rels/externalLink9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Estimate\Daily%20deployment%20Files\Documents%20and%20Settings\madhusudhan.hr\Desktop\0021%20-%20Family%20members%20Dependants.xlsx" TargetMode="External"/></Relationships>
</file>

<file path=xl/externalLinks/_rels/externalLink9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lplanning\PLANNING-JATL\My%20Documents\SUBTOTAL.xls" TargetMode="External"/></Relationships>
</file>

<file path=xl/externalLinks/_rels/externalLink9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epak\d\data%20spic\My%20Documents\SUBTOTAL.xls" TargetMode="External"/></Relationships>
</file>

<file path=xl/externalLinks/_rels/externalLink9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Users\00732%20-msa\PR3F3\OUTPUT\DOCUMENT\00732-000-CN-1732-27_%200.xls" TargetMode="External"/></Relationships>
</file>

<file path=xl/externalLinks/_rels/externalLink9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47A9E3D5\WO75AElkhemisMIS%20Ma" TargetMode="External"/></Relationships>
</file>

<file path=xl/externalLinks/_rels/externalLink10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lkaurgu\jacobs\2000-01\Thomas_00_01_FINAL_18july.xls" TargetMode="External"/></Relationships>
</file>

<file path=xl/externalLinks/_rels/externalLink10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Estimate\Daily%20deployment%20Files\TENDERS\TENDERS%20IN%20PROGRESS\Meja%20-%20NTPC\Final%20BOQ%20-%20Meja.xls" TargetMode="External"/></Relationships>
</file>

<file path=xl/externalLinks/_rels/externalLink10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PTL1\MKTG\MKTG\ORDERS\WO05\DRG-SUB.XLS" TargetMode="External"/></Relationships>
</file>

<file path=xl/externalLinks/_rels/externalLink10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Estimate\Daily%20deployment%20Files\Projects\Durgapur%20WTP\durgapur\durgapur\Piglet_Eq.Cantilever_25sept.xls" TargetMode="External"/></Relationships>
</file>

<file path=xl/externalLinks/_rels/externalLink10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KEC/Rajasthan%20projects/TA-123/Progress%20and%20Visual%20Chart/Internal%20Progress/TA123_DPR_BSTL_14.10.23%20(1).xlsx" TargetMode="External"/></Relationships>
</file>

<file path=xl/externalLinks/_rels/externalLink10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mb\scan\AMB\UAE%202007\Emirates%20Bank%20International%20PJSC\Hor%20Al%20Anz\analysis\Documents%20and%20Settings\Administrator\Local%20Settings\Temp\Water%20Front\WINDOWS\TEMP\dubai%20marina\RATE%20ANALYSIS.xls" TargetMode="External"/></Relationships>
</file>

<file path=xl/externalLinks/_rels/externalLink10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lduaar\Allot_Hasneeta\DOCUME~1\DLSONISO\LOCALS~1\Temp\PN_01-02_21May02.xls" TargetMode="External"/></Relationships>
</file>

<file path=xl/externalLinks/_rels/externalLink10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ADHA\RADHA\mis9798\MAR98.XLS" TargetMode="External"/></Relationships>
</file>

<file path=xl/externalLinks/_rels/externalLink10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Documents%20and%20Settings\Ravi%20M.N\Local%20Settings\Temporary%20Internet%20Files\Content.IE5\6PNCPG3M\Wo76mis220kV%20May%2007.xls" TargetMode="External"/></Relationships>
</file>

<file path=xl/externalLinks/_rels/externalLink10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TA122-123/TA-123/PLANNING/Completion%20Plan/TW03_Completion%20Plan%20Oct'23.xlsx" TargetMode="External"/></Relationships>
</file>

<file path=xl/externalLinks/_rels/externalLink11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personal/rram_kecrpg_com/Documents/KEC_T&amp;D/Planning/Ref/TA-123%20-%20Micro%20Plan%20-%20Mar-24.xlsx" TargetMode="External"/></Relationships>
</file>

<file path=xl/externalLinks/_rels/externalLink1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56CAA6E\Copy%20of%20sales_details_500.xls" TargetMode="External"/></Relationships>
</file>

<file path=xl/externalLinks/_rels/externalLink1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bbu\share\share\1_Tender%20documents\Kamachey-HEP\Civil%20works%20-%20Final.xls" TargetMode="External"/></Relationships>
</file>

<file path=xl/externalLinks/_rels/externalLink1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Estimate\Daily%20deployment%20Files\Documents%20and%20Settings\madhu\Local%20Settings\Temporary%20Internet%20Files\Content.Outlook\7RPTSAXC\PA\0021%20-%20Family%20members,%20Dependants.xls" TargetMode="External"/></Relationships>
</file>

<file path=xl/externalLinks/_rels/externalLink1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anjan\NH%2028%20share%20file\share%20file%20from%20Tey\tender%20analysis\Analysis_NH28_Pkg04.xls" TargetMode="External"/></Relationships>
</file>

<file path=xl/externalLinks/_rels/externalLink1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Estimate\Daily%20deployment%20Files\Tenders\Buildings\VIMS,%20Bihar\Copy%20of%20BOQ_VIMS_22_Dec_2010.xlsm" TargetMode="External"/></Relationships>
</file>

<file path=xl/externalLinks/_rels/externalLink1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Elec-Mech\EandI\Krv\T1399-E-SY-CPCL\Battery\BATR0003al.xls" TargetMode="External"/></Relationships>
</file>

<file path=xl/externalLinks/_rels/externalLink11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Documents%20and%20Settings/AcerAspire/My%20Documents/Sajukumar/MIS%20and%20Accounts/WINDOWS/Temporary%20Internet%20Files/Content.IE5/OPQRSTUV/MIS-2001-2002/permay01/PERF/perfbot98-99.xls" TargetMode="External"/></Relationships>
</file>

<file path=xl/externalLinks/_rels/externalLink1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ags\rpn\PGCIL-Pugalur-400%20kV\PGCIL-Pugalur-Sch.xls" TargetMode="External"/></Relationships>
</file>

<file path=xl/externalLinks/_rels/externalLink1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Estimate\Daily%20deployment%20Files\Documents%20and%20Settings\rajasekhar.y\Local%20Settings\Temporary%20Internet%20Files\Content.Outlook\UK7S5EEK\RP%20XLS\CALCULATION%20SHEET.xls" TargetMode="External"/></Relationships>
</file>

<file path=xl/externalLinks/_rels/externalLink1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ELECT\Calculation\Battery%20&amp;%20Battery%20charger\REV%20R1\REF_CALCS\CWpump.xls" TargetMode="External"/></Relationships>
</file>

<file path=xl/externalLinks/_rels/externalLink1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es_server2\inter-dept\OLD%20PC-261\2007002-Taj%20expressway\krishana\Taj%20exp%20est\boq%20of%20taj\doq%20-10.xls" TargetMode="External"/></Relationships>
</file>

<file path=xl/externalLinks/_rels/externalLink1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5.14\Ousers\Documents%20and%20Settings\pritpal.KEC\Local%20Settings\Temporary%20Internet%20Files\Content.IE5\0V8BSV23\Price%20For%20SRP.xls" TargetMode="External"/></Relationships>
</file>

<file path=xl/externalLinks/_rels/externalLink1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rish\krish\FARISGRP\Stdbldg2000.xls" TargetMode="External"/></Relationships>
</file>

<file path=xl/externalLinks/_rels/externalLink1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utocad1\anand\GROUP%201%20QUANTITY%20CALCULATIONS\ODR%20-%20ver-1104.xls" TargetMode="External"/></Relationships>
</file>

<file path=xl/externalLinks/_rels/externalLink1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Estimate\Daily%20deployment%20Files\Tenders\Metro\Jaipur%20Metro\Package%20C_3\Jaipur%20C-3\C3%20Final.xlsx" TargetMode="External"/></Relationships>
</file>

<file path=xl/externalLinks/_rels/externalLink1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Estimate\Daily%20deployment%20Files\Users\Sleven\Desktop\MCL\Mahanadi__Road_Final.xls" TargetMode="External"/></Relationships>
</file>

<file path=xl/externalLinks/_rels/externalLink1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Estimate\Daily%20deployment%20Files\Tenders\Metro\Jaipur%20Metro\Workings\Analysis_C2.xlsx" TargetMode="External"/></Relationships>
</file>

<file path=xl/externalLinks/_rels/externalLink1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30.2.2.75\c\Annual%20BUDGET%202003-04\BUDGETFORMS%202003-2004.xls" TargetMode="External"/></Relationships>
</file>

<file path=xl/externalLinks/_rels/externalLink1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KGT\YR98-99\DPR_9697\PLAN1697.XLS" TargetMode="External"/></Relationships>
</file>

<file path=xl/externalLinks/_rels/externalLink1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utocad1\anand\GROUP%201%20QUANTITY%20CALCULATIONS\Causeway\pipe%20culvert%2018.06.07.xls" TargetMode="External"/></Relationships>
</file>

<file path=xl/externalLinks/_rels/externalLink1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utocad1\anand\GROUP%201%20QUANTITY%20CALCULATIONS\Vetri\Pipe%20culvert\pipe%20culvert%2018.06.07.xls" TargetMode="External"/></Relationships>
</file>

<file path=xl/externalLinks/_rels/externalLink1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1.Santosh\Tendering\Tender%20Software\THANEM~1\MSRDC-CONCRETE.xls" TargetMode="External"/></Relationships>
</file>

<file path=xl/externalLinks/_rels/externalLink1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rp\Users\intex\AppData\Roaming\Microsoft\Excel\Documents%20and%20Settings\NISHIKANT1\My%20Documents\GUJARAT%20RETURNS%202009-10\purchase_details_500%20CST.xls" TargetMode="External"/></Relationships>
</file>

<file path=xl/externalLinks/_rels/externalLink13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Users/kptl/AppData/Local/Microsoft/Windows/Temporary%20Internet%20Files/Content.Outlook/507AWIXA/rajesh%20billing%20work/draw/MPR_Jan-07/Amit/RFI/Agu/Assam/Monthly%20Progress%20Report%20(Revised).xls" TargetMode="External"/></Relationships>
</file>

<file path=xl/externalLinks/_rels/externalLink1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Estimate\Daily%20deployment%20Files\Workstation\Tenders\Metros\Jaipur%20Metro\Package%20C_2\Analysis_C2.xlsx" TargetMode="External"/></Relationships>
</file>

<file path=xl/externalLinks/_rels/externalLink1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~1\MJTTSP~1.INA\LOCALS~1\Temp\E.Lotus.Notes.Data\Trans%20Line.xls" TargetMode="External"/></Relationships>
</file>

<file path=xl/externalLinks/_rels/externalLink1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5.90.10\Documents%20and%20Settings\nikhil.kumar\Local%20Settings\Temp\FINAL-%20Project%20Budget-VA.xls" TargetMode="External"/></Relationships>
</file>

<file path=xl/externalLinks/_rels/externalLink13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487%20-%20400KV%20Tanzania/Enquiry/Quantity%20Sheet-487.xlsx" TargetMode="External"/></Relationships>
</file>

<file path=xl/externalLinks/_rels/externalLink1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47A9E3D5\Wo76mis220kV%20May%2007" TargetMode="External"/></Relationships>
</file>

<file path=xl/externalLinks/_rels/externalLink1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Users\acer\Desktop\Copy%20of%201106-PR-IIKA(Aug'15).xlsx" TargetMode="External"/></Relationships>
</file>

<file path=xl/externalLinks/_rels/externalLink1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Users\Guest\AppData\Roaming\Microsoft\Excel\1014-PR-IIMK%20(April'15)%2028-04-2015.xlsx" TargetMode="External"/></Relationships>
</file>

<file path=xl/externalLinks/_rels/externalLink1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Estimate\Daily%20deployment%20Files\Users\Sleven\Documents\Mahanadi_Coal_Field_Analysis.xls" TargetMode="External"/></Relationships>
</file>

<file path=xl/externalLinks/_rels/externalLink1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oss3\d\WINDOWS\DESKTOP\All_NCB_Ph2\All_NCB_Tr.III\Documents\M5\BOQ_M26.xls" TargetMode="External"/></Relationships>
</file>

<file path=xl/externalLinks/_rels/externalLink1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72.51\kbk%20_boq\Sothwal%20Orissa\KBK-8948-11\KBK%20_BOQ\rayagada_28-11-05\Rate%20analysis%20_KBK_Rayagada.xls" TargetMode="External"/></Relationships>
</file>

<file path=xl/externalLinks/_rels/externalLink1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Estimate\Daily%20deployment%20Files\Documents%20and%20Settings\lanco\Local%20Settings\Temporary%20Internet%20Files\Content.Outlook\6W9HPZHR\C3_Ammended.xlsx" TargetMode="External"/></Relationships>
</file>

<file path=xl/externalLinks/_rels/externalLink1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Estimate\Daily%20deployment%20Files\Tenders\Metro\Jaipur%20Metro\Jaipur%20Metro\Finalised%20by%20CEO_Revised\Analysis_C2%2025%20sept%202010CEO%20R.xlsx" TargetMode="External"/></Relationships>
</file>

<file path=xl/externalLinks/_rels/externalLink1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Estimate\Daily%20deployment%20Files\Tenders\Buildings\UNIVER.HYD\HCU%20Rate%20analysis%2013-8-2010%20Final.xlsx" TargetMode="External"/></Relationships>
</file>

<file path=xl/externalLinks/_rels/externalLink1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trp03\D\1Jitendra\Reports\Structures\StrStatusq.xls" TargetMode="External"/></Relationships>
</file>

<file path=xl/externalLinks/_rels/externalLink14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LA%20Standard%20Cost%20Report1" TargetMode="External"/></Relationships>
</file>

<file path=xl/externalLinks/_rels/externalLink1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etfls\DATA\3_FERROUS\3_Proposals\32700all\32704-40\Technical_Layout\Databases\EQU_List\To_India_2003-03-31\Equ_List_Tisco_2003-03-28.xls" TargetMode="External"/></Relationships>
</file>

<file path=xl/externalLinks/_rels/externalLink1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eyur\e\BOT%20LAKHANDON\Estimate\Rate%20Analysis%20(nh%206).xls" TargetMode="External"/></Relationships>
</file>

<file path=xl/externalLinks/_rels/externalLink1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splserver\msplindia\kk\client\Costing\PUBLIC%20HEALTH\PIPERTJ.xls" TargetMode="External"/></Relationships>
</file>

<file path=xl/externalLinks/_rels/externalLink1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vss\share\share\results-ap.xls" TargetMode="External"/></Relationships>
</file>

<file path=xl/externalLinks/_rels/externalLink1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-server\nt%20server-d\DATA\EXCEL\AOP-SEPT-00.xls" TargetMode="External"/></Relationships>
</file>

<file path=xl/externalLinks/_rels/externalLink1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ecmumidcfs\BUBDept\658%20-%20Jubail%20Shedgum\Price%20Schedule\658%20PS%20with%20Profit%20-%20Submitted.xls" TargetMode="External"/></Relationships>
</file>

<file path=xl/externalLinks/_rels/externalLink15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Users/nayakcj/Desktop/798%20Desktop/Copy%20of%20KXT798%20Comparative.xls" TargetMode="External"/></Relationships>
</file>

<file path=xl/externalLinks/_rels/externalLink1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ccenture6\accenture\Accenture\Modules\Finance\2.%20Process\Redesigned%20Process\Appendices\From%20Client\daily-skc.xls" TargetMode="External"/></Relationships>
</file>

<file path=xl/externalLinks/_rels/externalLink1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Tender%20Dept\BECL%20GUJ\Documents%20and%20Settings\Sudipto.SGA.000\Local%20Settings\Temporary%20Internet%20Files\OLK73\jindal_Final.xls" TargetMode="External"/></Relationships>
</file>

<file path=xl/externalLinks/_rels/externalLink1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lh-fs-01\bss\dools\AV%20MPPCC%20Cor-1(final).xls" TargetMode="External"/></Relationships>
</file>

<file path=xl/externalLinks/_rels/externalLink1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lanning\Letters\IPU\Civil-Stru\POWER\msh\OPERATING%20JOBS\TL%20TOWERS\66kV%20DC%20TL%20BRUNEI\2%20Pile%20capacity%20Calculations.xls" TargetMode="External"/></Relationships>
</file>

<file path=xl/externalLinks/_rels/externalLink1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Estimate\Daily%20deployment%20Files\Tenders\Marine\JNPT\Cost%20Analysis\Current%20Files\Jetty_07_Oct_10.xlsx" TargetMode="External"/></Relationships>
</file>

<file path=xl/externalLinks/_rels/externalLink1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crdp\e\u8%20mpr\WINDOWS\Desktop\NRB\naneen%20backup\FORMATS\Lab\Alp-cal.xls" TargetMode="External"/></Relationships>
</file>

<file path=xl/externalLinks/_rels/externalLink1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8D8D0834\Ethiopia%20Consolidated%20AR%20JAN%2011.xls" TargetMode="External"/></Relationships>
</file>

<file path=xl/externalLinks/_rels/externalLink1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itendra\jitendra\AOP%2004\SDS\AOP\AOP-SEP1.xls" TargetMode="External"/></Relationships>
</file>

<file path=xl/externalLinks/_rels/externalLink1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Estimate\Daily%20deployment%20Files\Workstation\Tenders\Nisar%20Sir_Backup\LITL\Tenders\Buildings\IISC%20Pune\Major%20Quantaties%20-%201%2030-10-10.xls" TargetMode="External"/></Relationships>
</file>

<file path=xl/externalLinks/_rels/externalLink1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es_server2\inter-dept\Documents%20and%20Settings\ces-del-pc-398\My%20Documents\Fix_3p3.xls" TargetMode="External"/></Relationships>
</file>

<file path=xl/externalLinks/_rels/externalLink16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Users/prsr/OneDrive%20-%20RPG%20Enterprises/TA-419,%20Sikar%20II%20-%20Narela/002,%20Planning/001,%20DPR/004,%20Jul-24/TA-419,%20DPR_765%20KV%20DC%20Sikar%20II%20-%20Narela%20TL02_21.07.2024.xlsx" TargetMode="External"/></Relationships>
</file>

<file path=xl/externalLinks/_rels/externalLink1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Estimate\Daily%20deployment%20Files\Workstation\Tenders\Metros\Jaipur%20Metro\Jaipur%20Metro\Jaipur%20Metro\Finalised%20by%20CEO_Revised\Analysis_C2%2025%20sept%202010CEO%20R.xlsx" TargetMode="External"/></Relationships>
</file>

<file path=xl/externalLinks/_rels/externalLink1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EC81105\233063%20Load%20Calculation%20R0.xls" TargetMode="External"/></Relationships>
</file>

<file path=xl/externalLinks/_rels/externalLink1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ks\PROGRESS%20REPORTS\MPR_HO\mpr\Revised%20MPR\Documents%20and%20Settings\Administrator.AKHIL_GUPTA\Desktop\Amul_230406\Assam\AS-8\AS-8%20Monthwise%20Schedule.xls" TargetMode="External"/></Relationships>
</file>

<file path=xl/externalLinks/_rels/externalLink17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Users/dell/Documents/Visual%20Chart.xlsx" TargetMode="External"/></Relationships>
</file>

<file path=xl/externalLinks/_rels/externalLink17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Users/dell/Desktop/TA-512/DPR/Mar'25/TA-512_01.03.2025%20-%20Cop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ce Working -SRP"/>
      <sheetName val="Price details -Feb''07"/>
      <sheetName val="Working of Over Seas"/>
      <sheetName val="Most Optimistic Price"/>
      <sheetName val="Over Sea's Projects"/>
      <sheetName val="Feb'07- Pricing Assumptions"/>
      <sheetName val="Fund Req. May 15"/>
      <sheetName val="Price_Working_-SRP"/>
      <sheetName val="Price_details_-Feb''07"/>
      <sheetName val="Working_of_Over_Seas"/>
      <sheetName val="Most_Optimistic_Price"/>
      <sheetName val="Over_Sea's_Projects"/>
      <sheetName val="Feb'07-_Pricing_Assumptions"/>
      <sheetName val="SUMMARY"/>
      <sheetName val="OPGW Quantity summary"/>
      <sheetName val="Fund_Req__May_15"/>
      <sheetName val="MAT"/>
      <sheetName val="COV"/>
      <sheetName val="=POP"/>
      <sheetName val="CW General Summary "/>
      <sheetName val="R"/>
      <sheetName val="Sheet1"/>
      <sheetName val="Format - 4"/>
      <sheetName val="WBS"/>
      <sheetName val="Basic Rates"/>
      <sheetName val="Price_Working_-SRP1"/>
      <sheetName val="Price_details_-Feb''071"/>
      <sheetName val="Working_of_Over_Seas1"/>
      <sheetName val="Most_Optimistic_Price1"/>
      <sheetName val="Over_Sea's_Projects1"/>
      <sheetName val="Feb'07-_Pricing_Assumptions1"/>
      <sheetName val="Fund_Req__May_151"/>
      <sheetName val="OPGW_Quantity_summary"/>
      <sheetName val="CW_General_Summary_"/>
      <sheetName val="Format_-_4"/>
      <sheetName val="Basic_Rates"/>
      <sheetName val="SPARE MYSORE"/>
      <sheetName val="ReConsolation"/>
      <sheetName val="Price_Working_-SRP2"/>
      <sheetName val="Price_details_-Feb''072"/>
      <sheetName val="Working_of_Over_Seas2"/>
      <sheetName val="Most_Optimistic_Price2"/>
      <sheetName val="Over_Sea's_Projects2"/>
      <sheetName val="Feb'07-_Pricing_Assumptions2"/>
      <sheetName val="Fund_Req__May_152"/>
      <sheetName val="OPGW_Quantity_summary1"/>
      <sheetName val="CW_General_Summary_1"/>
      <sheetName val="Format_-_41"/>
      <sheetName val="Basic_Rates1"/>
      <sheetName val="Price_Working_-SRP3"/>
      <sheetName val="Price_details_-Feb''073"/>
      <sheetName val="Working_of_Over_Seas3"/>
      <sheetName val="Most_Optimistic_Price3"/>
      <sheetName val="Over_Sea's_Projects3"/>
      <sheetName val="Feb'07-_Pricing_Assumptions3"/>
      <sheetName val="Fund_Req__May_153"/>
      <sheetName val="OPGW_Quantity_summary2"/>
      <sheetName val="CW_General_Summary_2"/>
      <sheetName val="Format_-_42"/>
      <sheetName val="Basic_Rates2"/>
      <sheetName val="Price_Working_-SRP4"/>
      <sheetName val="Price_details_-Feb''074"/>
      <sheetName val="Working_of_Over_Seas4"/>
      <sheetName val="Most_Optimistic_Price4"/>
      <sheetName val="Over_Sea's_Projects4"/>
      <sheetName val="Feb'07-_Pricing_Assumptions4"/>
      <sheetName val="Fund_Req__May_154"/>
      <sheetName val="OPGW_Quantity_summary3"/>
      <sheetName val="CW_General_Summary_3"/>
      <sheetName val="Format_-_43"/>
      <sheetName val="Basic_Rates3"/>
      <sheetName val="Intro"/>
      <sheetName val="Price_Working_-SRP5"/>
      <sheetName val="Price_details_-Feb''075"/>
      <sheetName val="Working_of_Over_Seas5"/>
      <sheetName val="Most_Optimistic_Price5"/>
      <sheetName val="Over_Sea's_Projects5"/>
      <sheetName val="Feb'07-_Pricing_Assumptions5"/>
      <sheetName val="Fund_Req__May_155"/>
      <sheetName val="OPGW_Quantity_summary4"/>
      <sheetName val="CW_General_Summary_4"/>
      <sheetName val="Format_-_44"/>
      <sheetName val="Basic_Rates4"/>
      <sheetName val="SPARE_MYSORE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ce Working -SRP"/>
      <sheetName val="Price details -Feb''07"/>
      <sheetName val="Working of Over Seas"/>
      <sheetName val="Most Optimistic Price"/>
      <sheetName val="Over Sea's Projects"/>
      <sheetName val="Feb'07- Pricing Assumptions"/>
      <sheetName val="Fund Req. May 15"/>
      <sheetName val="Price_Working_-SRP"/>
      <sheetName val="Price_details_-Feb''07"/>
      <sheetName val="Working_of_Over_Seas"/>
      <sheetName val="Most_Optimistic_Price"/>
      <sheetName val="Over_Sea's_Projects"/>
      <sheetName val="Feb'07-_Pricing_Assumptions"/>
      <sheetName val="SUMMARY"/>
      <sheetName val="OPGW Quantity summary"/>
      <sheetName val="Fund_Req__May_15"/>
      <sheetName val="MAT"/>
      <sheetName val="COV"/>
      <sheetName val="=POP"/>
      <sheetName val="CW General Summary "/>
      <sheetName val="R"/>
      <sheetName val="Sheet1"/>
      <sheetName val="Format - 4"/>
      <sheetName val="WBS"/>
      <sheetName val="Basic Rates"/>
      <sheetName val="Price_Working_-SRP1"/>
      <sheetName val="Price_details_-Feb''071"/>
      <sheetName val="Working_of_Over_Seas1"/>
      <sheetName val="Most_Optimistic_Price1"/>
      <sheetName val="Over_Sea's_Projects1"/>
      <sheetName val="Feb'07-_Pricing_Assumptions1"/>
      <sheetName val="Fund_Req__May_151"/>
      <sheetName val="OPGW_Quantity_summary"/>
      <sheetName val="CW_General_Summary_"/>
      <sheetName val="Format_-_4"/>
      <sheetName val="Basic_Rates"/>
      <sheetName val="SPARE MYSORE"/>
      <sheetName val="ReConsolation"/>
      <sheetName val="Intro"/>
      <sheetName val="Price_Working_-SRP2"/>
      <sheetName val="Price_details_-Feb''072"/>
      <sheetName val="Working_of_Over_Seas2"/>
      <sheetName val="Most_Optimistic_Price2"/>
      <sheetName val="Over_Sea's_Projects2"/>
      <sheetName val="Feb'07-_Pricing_Assumptions2"/>
      <sheetName val="Fund_Req__May_152"/>
      <sheetName val="OPGW_Quantity_summary1"/>
      <sheetName val="CW_General_Summary_1"/>
      <sheetName val="Format_-_41"/>
      <sheetName val="Basic_Rates1"/>
      <sheetName val="Price_Working_-SRP3"/>
      <sheetName val="Price_details_-Feb''073"/>
      <sheetName val="Working_of_Over_Seas3"/>
      <sheetName val="Most_Optimistic_Price3"/>
      <sheetName val="Over_Sea's_Projects3"/>
      <sheetName val="Feb'07-_Pricing_Assumptions3"/>
      <sheetName val="Fund_Req__May_153"/>
      <sheetName val="OPGW_Quantity_summary2"/>
      <sheetName val="CW_General_Summary_2"/>
      <sheetName val="Format_-_42"/>
      <sheetName val="Basic_Rates2"/>
      <sheetName val="Price_Working_-SRP4"/>
      <sheetName val="Price_details_-Feb''074"/>
      <sheetName val="Working_of_Over_Seas4"/>
      <sheetName val="Most_Optimistic_Price4"/>
      <sheetName val="Over_Sea's_Projects4"/>
      <sheetName val="Feb'07-_Pricing_Assumptions4"/>
      <sheetName val="Fund_Req__May_154"/>
      <sheetName val="OPGW_Quantity_summary3"/>
      <sheetName val="CW_General_Summary_3"/>
      <sheetName val="Format_-_43"/>
      <sheetName val="Basic_Rates3"/>
      <sheetName val="Price_Working_-SRP5"/>
      <sheetName val="Price_details_-Feb''075"/>
      <sheetName val="Working_of_Over_Seas5"/>
      <sheetName val="Most_Optimistic_Price5"/>
      <sheetName val="Over_Sea's_Projects5"/>
      <sheetName val="Feb'07-_Pricing_Assumptions5"/>
      <sheetName val="Fund_Req__May_155"/>
      <sheetName val="OPGW_Quantity_summary4"/>
      <sheetName val="CW_General_Summary_4"/>
      <sheetName val="Format_-_44"/>
      <sheetName val="Basic_Rates4"/>
      <sheetName val="SPARE_MYSORE"/>
      <sheetName val="DETAILED  BOQ"/>
      <sheetName val="Scheme Area Details_Block__ C2"/>
      <sheetName val="New33KVSS_E3"/>
      <sheetName val="Prop aug of Ex 33KVSS_E3a"/>
      <sheetName val="Anex-1 Con Load"/>
      <sheetName val="Load_Cycle 1"/>
      <sheetName val="VKFdn 420 (2)"/>
      <sheetName val="Scenario"/>
      <sheetName val="Reserve Addition"/>
      <sheetName val="220v Cell Size &amp; Charger 1"/>
      <sheetName val="SPARE_MYSORE1"/>
      <sheetName val="Price_Working_-SRP6"/>
      <sheetName val="Price_details_-Feb''076"/>
      <sheetName val="Working_of_Over_Seas6"/>
      <sheetName val="Most_Optimistic_Price6"/>
      <sheetName val="Over_Sea's_Projects6"/>
      <sheetName val="Feb'07-_Pricing_Assumptions6"/>
      <sheetName val="Fund_Req__May_156"/>
      <sheetName val="OPGW_Quantity_summary5"/>
      <sheetName val="CW_General_Summary_5"/>
      <sheetName val="Format_-_45"/>
      <sheetName val="Basic_Rates5"/>
      <sheetName val="Price_Working_-SRP8"/>
      <sheetName val="Price_details_-Feb''078"/>
      <sheetName val="Working_of_Over_Seas8"/>
      <sheetName val="Most_Optimistic_Price8"/>
      <sheetName val="Over_Sea's_Projects8"/>
      <sheetName val="Feb'07-_Pricing_Assumptions8"/>
      <sheetName val="Fund_Req__May_158"/>
      <sheetName val="OPGW_Quantity_summary7"/>
      <sheetName val="CW_General_Summary_7"/>
      <sheetName val="Format_-_47"/>
      <sheetName val="Basic_Rates7"/>
      <sheetName val="SPARE_MYSORE4"/>
      <sheetName val="SPARE_MYSORE2"/>
      <sheetName val="Price_Working_-SRP7"/>
      <sheetName val="Price_details_-Feb''077"/>
      <sheetName val="Working_of_Over_Seas7"/>
      <sheetName val="Most_Optimistic_Price7"/>
      <sheetName val="Over_Sea's_Projects7"/>
      <sheetName val="Feb'07-_Pricing_Assumptions7"/>
      <sheetName val="Fund_Req__May_157"/>
      <sheetName val="OPGW_Quantity_summary6"/>
      <sheetName val="CW_General_Summary_6"/>
      <sheetName val="Format_-_46"/>
      <sheetName val="Basic_Rates6"/>
      <sheetName val="SPARE_MYSORE3"/>
      <sheetName val="Price_Working_-SRP9"/>
      <sheetName val="Price_details_-Feb''079"/>
      <sheetName val="Working_of_Over_Seas9"/>
      <sheetName val="Most_Optimistic_Price9"/>
      <sheetName val="Over_Sea's_Projects9"/>
      <sheetName val="Feb'07-_Pricing_Assumptions9"/>
      <sheetName val="Fund_Req__May_159"/>
      <sheetName val="OPGW_Quantity_summary8"/>
      <sheetName val="CW_General_Summary_8"/>
      <sheetName val="Format_-_48"/>
      <sheetName val="Basic_Rates8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ce Working -SRP"/>
      <sheetName val="Price details -Feb''07"/>
      <sheetName val="Working of Over Seas"/>
      <sheetName val="Most Optimistic Price"/>
      <sheetName val="Over Sea's Projects"/>
      <sheetName val="Feb'07- Pricing Assumptions"/>
      <sheetName val="Fund Req. May 15"/>
      <sheetName val="OPGW Quantity summary"/>
      <sheetName val="SUMMARY"/>
      <sheetName val="Price_Working_-SRP"/>
      <sheetName val="Price_details_-Feb''07"/>
      <sheetName val="Working_of_Over_Seas"/>
      <sheetName val="Most_Optimistic_Price"/>
      <sheetName val="Over_Sea's_Projects"/>
      <sheetName val="Feb'07-_Pricing_Assumptions"/>
      <sheetName val="Fund_Req__May_15"/>
      <sheetName val="Sheet1"/>
      <sheetName val="MAT"/>
      <sheetName val="COV"/>
      <sheetName val="=POP"/>
      <sheetName val="CW General Summary "/>
      <sheetName val="R"/>
      <sheetName val="Format - 4"/>
      <sheetName val="WBS"/>
      <sheetName val="Basic Rates"/>
      <sheetName val="Price_Working_-SRP1"/>
      <sheetName val="Price_details_-Feb''071"/>
      <sheetName val="Working_of_Over_Seas1"/>
      <sheetName val="Most_Optimistic_Price1"/>
      <sheetName val="Over_Sea's_Projects1"/>
      <sheetName val="Feb'07-_Pricing_Assumptions1"/>
      <sheetName val="Fund_Req__May_151"/>
      <sheetName val="OPGW_Quantity_summary"/>
      <sheetName val="CW_General_Summary_"/>
      <sheetName val="Format_-_4"/>
      <sheetName val="Basic_Rates"/>
      <sheetName val="SPARE MYSORE"/>
      <sheetName val="ReConsolation"/>
      <sheetName val="Price_Working_-SRP2"/>
      <sheetName val="Price_details_-Feb''072"/>
      <sheetName val="Working_of_Over_Seas2"/>
      <sheetName val="Most_Optimistic_Price2"/>
      <sheetName val="Over_Sea's_Projects2"/>
      <sheetName val="Feb'07-_Pricing_Assumptions2"/>
      <sheetName val="Fund_Req__May_152"/>
      <sheetName val="OPGW_Quantity_summary1"/>
      <sheetName val="CW_General_Summary_1"/>
      <sheetName val="Format_-_41"/>
      <sheetName val="Basic_Rates1"/>
      <sheetName val="Price_Working_-SRP3"/>
      <sheetName val="Price_details_-Feb''073"/>
      <sheetName val="Working_of_Over_Seas3"/>
      <sheetName val="Most_Optimistic_Price3"/>
      <sheetName val="Over_Sea's_Projects3"/>
      <sheetName val="Feb'07-_Pricing_Assumptions3"/>
      <sheetName val="Fund_Req__May_153"/>
      <sheetName val="OPGW_Quantity_summary2"/>
      <sheetName val="CW_General_Summary_2"/>
      <sheetName val="Format_-_42"/>
      <sheetName val="Basic_Rates2"/>
      <sheetName val="Price_Working_-SRP4"/>
      <sheetName val="Price_details_-Feb''074"/>
      <sheetName val="Working_of_Over_Seas4"/>
      <sheetName val="Most_Optimistic_Price4"/>
      <sheetName val="Over_Sea's_Projects4"/>
      <sheetName val="Feb'07-_Pricing_Assumptions4"/>
      <sheetName val="Fund_Req__May_154"/>
      <sheetName val="OPGW_Quantity_summary3"/>
      <sheetName val="CW_General_Summary_3"/>
      <sheetName val="Format_-_43"/>
      <sheetName val="Basic_Rates3"/>
      <sheetName val="Intro"/>
      <sheetName val="Price_Working_-SRP5"/>
      <sheetName val="Price_details_-Feb''075"/>
      <sheetName val="Working_of_Over_Seas5"/>
      <sheetName val="Most_Optimistic_Price5"/>
      <sheetName val="Over_Sea's_Projects5"/>
      <sheetName val="Feb'07-_Pricing_Assumptions5"/>
      <sheetName val="Fund_Req__May_155"/>
      <sheetName val="OPGW_Quantity_summary4"/>
      <sheetName val="CW_General_Summary_4"/>
      <sheetName val="Format_-_44"/>
      <sheetName val="Basic_Rates4"/>
      <sheetName val="SPARE_MYSORE"/>
      <sheetName val="Price_Working_-SRP6"/>
      <sheetName val="Price_details_-Feb''076"/>
      <sheetName val="Working_of_Over_Seas6"/>
      <sheetName val="Most_Optimistic_Price6"/>
      <sheetName val="Over_Sea's_Projects6"/>
      <sheetName val="Feb'07-_Pricing_Assumptions6"/>
      <sheetName val="Fund_Req__May_156"/>
      <sheetName val="OPGW_Quantity_summary5"/>
      <sheetName val="CW_General_Summary_5"/>
      <sheetName val="Format_-_45"/>
      <sheetName val="Basic_Rates5"/>
      <sheetName val="SPARE_MYSORE1"/>
      <sheetName val="Price_Working_-SRP9"/>
      <sheetName val="Price_details_-Feb''079"/>
      <sheetName val="Working_of_Over_Seas9"/>
      <sheetName val="Most_Optimistic_Price9"/>
      <sheetName val="Over_Sea's_Projects9"/>
      <sheetName val="Feb'07-_Pricing_Assumptions9"/>
      <sheetName val="Fund_Req__May_159"/>
      <sheetName val="OPGW_Quantity_summary8"/>
      <sheetName val="CW_General_Summary_8"/>
      <sheetName val="Format_-_48"/>
      <sheetName val="Basic_Rates8"/>
      <sheetName val="SPARE_MYSORE4"/>
      <sheetName val="Price_Working_-SRP7"/>
      <sheetName val="Price_details_-Feb''077"/>
      <sheetName val="Working_of_Over_Seas7"/>
      <sheetName val="Most_Optimistic_Price7"/>
      <sheetName val="Over_Sea's_Projects7"/>
      <sheetName val="Feb'07-_Pricing_Assumptions7"/>
      <sheetName val="Fund_Req__May_157"/>
      <sheetName val="OPGW_Quantity_summary6"/>
      <sheetName val="CW_General_Summary_6"/>
      <sheetName val="Format_-_46"/>
      <sheetName val="Basic_Rates6"/>
      <sheetName val="SPARE_MYSORE2"/>
      <sheetName val="Price_Working_-SRP8"/>
      <sheetName val="Price_details_-Feb''078"/>
      <sheetName val="Working_of_Over_Seas8"/>
      <sheetName val="Most_Optimistic_Price8"/>
      <sheetName val="Over_Sea's_Projects8"/>
      <sheetName val="Feb'07-_Pricing_Assumptions8"/>
      <sheetName val="Fund_Req__May_158"/>
      <sheetName val="OPGW_Quantity_summary7"/>
      <sheetName val="CW_General_Summary_7"/>
      <sheetName val="Format_-_47"/>
      <sheetName val="Basic_Rates7"/>
      <sheetName val="SPARE_MYSORE3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ce Working -SRP"/>
      <sheetName val="Price details -Feb''07"/>
      <sheetName val="Working of Over Seas"/>
      <sheetName val="Most Optimistic Price"/>
      <sheetName val="Over Sea's Projects"/>
      <sheetName val="Feb'07- Pricing Assumptions"/>
      <sheetName val="Fund Req. May 15"/>
      <sheetName val="OPGW Quantity summary"/>
      <sheetName val="SUMMARY"/>
      <sheetName val="Price_Working_-SRP"/>
      <sheetName val="Price_details_-Feb''07"/>
      <sheetName val="Working_of_Over_Seas"/>
      <sheetName val="Most_Optimistic_Price"/>
      <sheetName val="Over_Sea's_Projects"/>
      <sheetName val="Feb'07-_Pricing_Assumptions"/>
      <sheetName val="Fund_Req__May_15"/>
      <sheetName val="MAT"/>
      <sheetName val="COV"/>
      <sheetName val="=POP"/>
      <sheetName val="CW General Summary "/>
      <sheetName val="R"/>
      <sheetName val="Sheet1"/>
      <sheetName val="Format - 4"/>
      <sheetName val="WBS"/>
      <sheetName val="Basic Rate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st optimistic - Intl"/>
      <sheetName val="Price Working -Mar'06"/>
      <sheetName val="Working of Over Seas"/>
      <sheetName val="Domestic project prices-Mar'06"/>
      <sheetName val="Overseas project prices-Mar 06"/>
      <sheetName val="Mar'06 - Pricing Assumptions"/>
      <sheetName val="Fund Req. May 15"/>
      <sheetName val="Most_optimistic_-_Intl"/>
      <sheetName val="Price_Working_-Mar'06"/>
      <sheetName val="Working_of_Over_Seas"/>
      <sheetName val="Domestic_project_prices-Mar'06"/>
      <sheetName val="Overseas_project_prices-Mar_06"/>
      <sheetName val="Mar'06_-_Pricing_Assumptions"/>
      <sheetName val="Fund_Req__May_15"/>
      <sheetName val="estimate"/>
      <sheetName val="MAT"/>
      <sheetName val="COV"/>
      <sheetName val="=POP"/>
      <sheetName val="CW General Summary "/>
      <sheetName val="R"/>
      <sheetName val="Dichoto-bure"/>
      <sheetName val="CAL"/>
      <sheetName val="Scheme Area Details_Block__ C2"/>
      <sheetName val="Most_optimistic_-_Intl1"/>
      <sheetName val="Price_Working_-Mar'061"/>
      <sheetName val="Working_of_Over_Seas1"/>
      <sheetName val="Domestic_project_prices-Mar'061"/>
      <sheetName val="Overseas_project_prices-Mar_061"/>
      <sheetName val="Mar'06_-_Pricing_Assumptions1"/>
      <sheetName val="Fund_Req__May_151"/>
      <sheetName val="CW_General_Summary_"/>
      <sheetName val="Scheme_Area_Details_Block___C2"/>
      <sheetName val="Most_optimistic_-_Intl2"/>
      <sheetName val="Price_Working_-Mar'062"/>
      <sheetName val="Working_of_Over_Seas2"/>
      <sheetName val="Domestic_project_prices-Mar'062"/>
      <sheetName val="Overseas_project_prices-Mar_062"/>
      <sheetName val="Mar'06_-_Pricing_Assumptions2"/>
      <sheetName val="Fund_Req__May_152"/>
      <sheetName val="CW_General_Summary_1"/>
      <sheetName val="Scheme_Area_Details_Block___C21"/>
      <sheetName val="devises"/>
      <sheetName val="Invite"/>
      <sheetName val="Steel-Circular"/>
      <sheetName val="price working -srp"/>
      <sheetName val="Most_optimistic_-_Intl3"/>
      <sheetName val="Price_Working_-Mar'063"/>
      <sheetName val="Working_of_Over_Seas3"/>
      <sheetName val="Domestic_project_prices-Mar'063"/>
      <sheetName val="Overseas_project_prices-Mar_063"/>
      <sheetName val="Mar'06_-_Pricing_Assumptions3"/>
      <sheetName val="Fund_Req__May_153"/>
      <sheetName val="CW_General_Summary_2"/>
      <sheetName val="Scheme_Area_Details_Block___C22"/>
      <sheetName val="Most_optimistic_-_Intl4"/>
      <sheetName val="Price_Working_-Mar'064"/>
      <sheetName val="Working_of_Over_Seas4"/>
      <sheetName val="Domestic_project_prices-Mar'064"/>
      <sheetName val="Overseas_project_prices-Mar_064"/>
      <sheetName val="Mar'06_-_Pricing_Assumptions4"/>
      <sheetName val="Fund_Req__May_154"/>
      <sheetName val="CW_General_Summary_3"/>
      <sheetName val="Scheme_Area_Details_Block___C23"/>
      <sheetName val="price_working_-srp"/>
      <sheetName val="INPUT-DATA"/>
      <sheetName val="DREV"/>
      <sheetName val="CREV"/>
      <sheetName val="Sheet1"/>
      <sheetName val="CASH-FLOW"/>
      <sheetName val="Vind-BtB"/>
      <sheetName val="Coalmine"/>
      <sheetName val="Design"/>
      <sheetName val="Most_optimistic_-_Intl5"/>
      <sheetName val="Price_Working_-Mar'065"/>
      <sheetName val="Working_of_Over_Seas5"/>
      <sheetName val="Domestic_project_prices-Mar'065"/>
      <sheetName val="Overseas_project_prices-Mar_065"/>
      <sheetName val="Mar'06_-_Pricing_Assumptions5"/>
      <sheetName val="Fund_Req__May_155"/>
      <sheetName val="CW_General_Summary_4"/>
      <sheetName val="Scheme_Area_Details_Block___C24"/>
      <sheetName val="price_working_-srp1"/>
      <sheetName val="R2"/>
      <sheetName val="OPGW Qty. - 230 kV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 refreshError="1"/>
      <sheetData sheetId="83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FIT"/>
      <sheetName val="MF"/>
      <sheetName val="MF (tower)"/>
      <sheetName val="Curr"/>
      <sheetName val="Cost of TLT"/>
      <sheetName val="Steel Zinc Rates"/>
      <sheetName val="Recovery"/>
      <sheetName val="Freight"/>
      <sheetName val="Tower"/>
      <sheetName val="Tower Accs"/>
      <sheetName val="Conductor"/>
      <sheetName val="Drum working"/>
      <sheetName val="OPGW "/>
      <sheetName val="OPGW Accs"/>
      <sheetName val="Insulator"/>
      <sheetName val=" RTV Coating"/>
      <sheetName val="Summary- HW &amp; Acce"/>
      <sheetName val="Insulator HW"/>
      <sheetName val="Cond Acc"/>
      <sheetName val="Earthing Materials"/>
      <sheetName val="Sheet36"/>
      <sheetName val="Warning Lights"/>
      <sheetName val="Typetest"/>
      <sheetName val="VISIT"/>
      <sheetName val="XLPE Cable"/>
      <sheetName val="Drum wkg."/>
      <sheetName val="XLPE Power Accessories "/>
      <sheetName val="Surge Arrestors"/>
      <sheetName val="Operational Spares"/>
      <sheetName val="Third party inspection"/>
      <sheetName val="Spares 380kV"/>
      <sheetName val="Spares 230 kV "/>
      <sheetName val="Rpeater shelter"/>
      <sheetName val="Line Qty.- 380 kV"/>
      <sheetName val="OPGW Qty. - 380 kV"/>
      <sheetName val="Line Qty. - 230 kV"/>
      <sheetName val="OPGW Qty. - 230 kV"/>
      <sheetName val="Profit Analysis (Cost)"/>
      <sheetName val="PROFIT - Totality"/>
      <sheetName val="PROFIT - 380 kV Tabuk Duba"/>
      <sheetName val="PROFIT - Makkah Taif"/>
      <sheetName val="PROFIT - 132 kV Tabuk Duba"/>
      <sheetName val="Tower Tabuk"/>
      <sheetName val="Tower Makkah"/>
      <sheetName val="Inland Transp-- Tower"/>
      <sheetName val="Tower Accs (2)"/>
      <sheetName val="Conductor - Tabuk Duba"/>
      <sheetName val="Conductor-Makkah"/>
      <sheetName val="Drum wkg &amp; Inl Trnsp -- Condr"/>
      <sheetName val="380 kV Qty -258"/>
      <sheetName val="132 kV - Qty 258"/>
      <sheetName val="OPGW Qty (380 &amp; 132 kV)"/>
      <sheetName val="OPGW --- Retrofitt"/>
      <sheetName val="OPGW Accs - Retrofitt"/>
      <sheetName val="RTV coating sheet"/>
      <sheetName val="Earthing qty sheet"/>
      <sheetName val="War sphs &amp; Lghts"/>
      <sheetName val="Spares 132 kV"/>
      <sheetName val="Repeater shelter"/>
      <sheetName val="LL tran"/>
      <sheetName val="OPGW - Test Equip."/>
      <sheetName val="Maintenance Eqp."/>
      <sheetName val="For Insulator Coating "/>
      <sheetName val="HW Weight analysis"/>
      <sheetName val="FOC Cable - XLPE "/>
      <sheetName val="#RE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/>
      <sheetData sheetId="65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FIT"/>
      <sheetName val="MF"/>
      <sheetName val="MF (tower)"/>
      <sheetName val="Curr"/>
      <sheetName val="Cost of TLT"/>
      <sheetName val="Steel Zinc Rates"/>
      <sheetName val="Recovery"/>
      <sheetName val="Freight"/>
      <sheetName val="Tower"/>
      <sheetName val="Tower Accs"/>
      <sheetName val="Conductor"/>
      <sheetName val="Drum working"/>
      <sheetName val="OPGW "/>
      <sheetName val="OPGW Accs"/>
      <sheetName val="Insulator"/>
      <sheetName val=" RTV Coating"/>
      <sheetName val="Summary- HW &amp; Acce"/>
      <sheetName val="Insulator HW"/>
      <sheetName val="Cond Acc"/>
      <sheetName val="Earthing Materials"/>
      <sheetName val="Sheet36"/>
      <sheetName val="Warning Lights"/>
      <sheetName val="Typetest"/>
      <sheetName val="VISIT"/>
      <sheetName val="XLPE Cable"/>
      <sheetName val="Drum wkg."/>
      <sheetName val="XLPE Power Accessories "/>
      <sheetName val="Surge Arrestors"/>
      <sheetName val="Operational Spares"/>
      <sheetName val="Third party inspection"/>
      <sheetName val="Spares 380kV"/>
      <sheetName val="Spares 230 kV "/>
      <sheetName val="Rpeater shelter"/>
      <sheetName val="Line Qty.- 380 kV"/>
      <sheetName val="OPGW Qty. - 380 kV"/>
      <sheetName val="Line Qty. - 230 kV"/>
      <sheetName val="OPGW Qty. - 230 kV"/>
      <sheetName val="Profit Analysis (Cost)"/>
      <sheetName val="PROFIT - Totality"/>
      <sheetName val="PROFIT - 380 kV Tabuk Duba"/>
      <sheetName val="PROFIT - Makkah Taif"/>
      <sheetName val="PROFIT - 132 kV Tabuk Duba"/>
      <sheetName val="Tower Tabuk"/>
      <sheetName val="Tower Makkah"/>
      <sheetName val="Inland Transp-- Tower"/>
      <sheetName val="Tower Accs (2)"/>
      <sheetName val="Conductor - Tabuk Duba"/>
      <sheetName val="Conductor-Makkah"/>
      <sheetName val="Drum wkg &amp; Inl Trnsp -- Condr"/>
      <sheetName val="380 kV Qty -258"/>
      <sheetName val="132 kV - Qty 258"/>
      <sheetName val="OPGW Qty (380 &amp; 132 kV)"/>
      <sheetName val="OPGW --- Retrofitt"/>
      <sheetName val="OPGW Accs - Retrofitt"/>
      <sheetName val="RTV coating sheet"/>
      <sheetName val="Earthing qty sheet"/>
      <sheetName val="War sphs &amp; Lghts"/>
      <sheetName val="Spares 132 kV"/>
      <sheetName val="Repeater shelter"/>
      <sheetName val="LL tran"/>
      <sheetName val="OPGW - Test Equip."/>
      <sheetName val="Maintenance Eqp."/>
      <sheetName val="For Insulator Coating "/>
      <sheetName val="HW Weight analysis"/>
      <sheetName val="FOC Cable - XLPE "/>
      <sheetName val="#RE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/>
      <sheetData sheetId="65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FIT"/>
      <sheetName val="MF"/>
      <sheetName val="MF (tower)"/>
      <sheetName val="Curr"/>
      <sheetName val="Cost of TLT"/>
      <sheetName val="Steel Zinc Rates"/>
      <sheetName val="Recovery"/>
      <sheetName val="Freight"/>
      <sheetName val="Tower"/>
      <sheetName val="Tower Accs"/>
      <sheetName val="Conductor"/>
      <sheetName val="Drum working"/>
      <sheetName val="OPGW "/>
      <sheetName val="OPGW Accs"/>
      <sheetName val="Insulator"/>
      <sheetName val=" RTV Coating"/>
      <sheetName val="Summary- HW &amp; Acce"/>
      <sheetName val="Insulator HW"/>
      <sheetName val="Cond Acc"/>
      <sheetName val="Earthing Materials"/>
      <sheetName val="Sheet36"/>
      <sheetName val="Warning Lights"/>
      <sheetName val="Typetest"/>
      <sheetName val="VISIT"/>
      <sheetName val="XLPE Cable"/>
      <sheetName val="Drum wkg."/>
      <sheetName val="XLPE Power Accessories "/>
      <sheetName val="Surge Arrestors"/>
      <sheetName val="Operational Spares"/>
      <sheetName val="Third party inspection"/>
      <sheetName val="Spares 380kV"/>
      <sheetName val="Spares 230 kV "/>
      <sheetName val="Rpeater shelter"/>
      <sheetName val="Line Qty.- 380 kV"/>
      <sheetName val="OPGW Qty. - 380 kV"/>
      <sheetName val="Line Qty. - 230 kV"/>
      <sheetName val="OPGW Qty. - 230 kV"/>
      <sheetName val="Profit Analysis (Cost)"/>
      <sheetName val="PROFIT - Totality"/>
      <sheetName val="PROFIT - 380 kV Tabuk Duba"/>
      <sheetName val="PROFIT - Makkah Taif"/>
      <sheetName val="PROFIT - 132 kV Tabuk Duba"/>
      <sheetName val="Tower Tabuk"/>
      <sheetName val="Tower Makkah"/>
      <sheetName val="Inland Transp-- Tower"/>
      <sheetName val="Tower Accs (2)"/>
      <sheetName val="Conductor - Tabuk Duba"/>
      <sheetName val="Conductor-Makkah"/>
      <sheetName val="Drum wkg &amp; Inl Trnsp -- Condr"/>
      <sheetName val="380 kV Qty -258"/>
      <sheetName val="132 kV - Qty 258"/>
      <sheetName val="OPGW Qty (380 &amp; 132 kV)"/>
      <sheetName val="OPGW --- Retrofitt"/>
      <sheetName val="OPGW Accs - Retrofitt"/>
      <sheetName val="RTV coating sheet"/>
      <sheetName val="Earthing qty sheet"/>
      <sheetName val="War sphs &amp; Lghts"/>
      <sheetName val="Spares 132 kV"/>
      <sheetName val="Repeater shelter"/>
      <sheetName val="LL tran"/>
      <sheetName val="OPGW - Test Equip."/>
      <sheetName val="Maintenance Eqp."/>
      <sheetName val="For Insulator Coating "/>
      <sheetName val="HW Weight analysis"/>
      <sheetName val="FOC Cable - XLPE "/>
      <sheetName val="#RE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/>
      <sheetData sheetId="65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FIT"/>
      <sheetName val="MF"/>
      <sheetName val="MF (tower)"/>
      <sheetName val="Curr"/>
      <sheetName val="Cost of TLT"/>
      <sheetName val="Steel Zinc Rates"/>
      <sheetName val="Recovery"/>
      <sheetName val="Freight"/>
      <sheetName val="Tower"/>
      <sheetName val="Tower Accs"/>
      <sheetName val="Conductor"/>
      <sheetName val="Drum working"/>
      <sheetName val="OPGW "/>
      <sheetName val="OPGW Accs"/>
      <sheetName val="Insulator"/>
      <sheetName val=" RTV Coating"/>
      <sheetName val="Summary- HW &amp; Acce"/>
      <sheetName val="Insulator HW"/>
      <sheetName val="Cond Acc"/>
      <sheetName val="Earthing Materials"/>
      <sheetName val="Sheet36"/>
      <sheetName val="Warning Lights"/>
      <sheetName val="Typetest"/>
      <sheetName val="VISIT"/>
      <sheetName val="XLPE Cable"/>
      <sheetName val="Drum wkg."/>
      <sheetName val="XLPE Power Accessories "/>
      <sheetName val="Surge Arrestors"/>
      <sheetName val="Operational Spares"/>
      <sheetName val="Third party inspection"/>
      <sheetName val="Spares 380kV"/>
      <sheetName val="Spares 230 kV "/>
      <sheetName val="Rpeater shelter"/>
      <sheetName val="Line Qty.- 380 kV"/>
      <sheetName val="OPGW Qty. - 380 kV"/>
      <sheetName val="Line Qty. - 230 kV"/>
      <sheetName val="OPGW Qty. - 230 kV"/>
      <sheetName val="Profit Analysis (Cost)"/>
      <sheetName val="PROFIT - Totality"/>
      <sheetName val="PROFIT - 380 kV Tabuk Duba"/>
      <sheetName val="PROFIT - Makkah Taif"/>
      <sheetName val="PROFIT - 132 kV Tabuk Duba"/>
      <sheetName val="Tower Tabuk"/>
      <sheetName val="Tower Makkah"/>
      <sheetName val="Inland Transp-- Tower"/>
      <sheetName val="Tower Accs (2)"/>
      <sheetName val="Conductor - Tabuk Duba"/>
      <sheetName val="Conductor-Makkah"/>
      <sheetName val="Drum wkg &amp; Inl Trnsp -- Condr"/>
      <sheetName val="380 kV Qty -258"/>
      <sheetName val="132 kV - Qty 258"/>
      <sheetName val="OPGW Qty (380 &amp; 132 kV)"/>
      <sheetName val="OPGW --- Retrofitt"/>
      <sheetName val="OPGW Accs - Retrofitt"/>
      <sheetName val="RTV coating sheet"/>
      <sheetName val="Earthing qty sheet"/>
      <sheetName val="War sphs &amp; Lghts"/>
      <sheetName val="Spares 132 kV"/>
      <sheetName val="Repeater shelter"/>
      <sheetName val="LL tran"/>
      <sheetName val="OPGW - Test Equip."/>
      <sheetName val="Maintenance Eqp."/>
      <sheetName val="For Insulator Coating "/>
      <sheetName val="HW Weight analysis"/>
      <sheetName val="FOC Cable - XLPE "/>
      <sheetName val="#RE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/>
      <sheetData sheetId="65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32 kV Roikbha"/>
      <sheetName val="OPGW Quantity summary"/>
      <sheetName val="Sheet1"/>
      <sheetName val="Fund Req. May 15"/>
      <sheetName val="132_kV_Roikbha"/>
      <sheetName val="OPGW_Quantity_summary"/>
      <sheetName val="Price Working -SRP"/>
      <sheetName val="SPT vs PHI"/>
      <sheetName val="132_kV_Roikbha1"/>
      <sheetName val="OPGW_Quantity_summary1"/>
      <sheetName val="Fund_Req__May_15"/>
      <sheetName val="Analysis"/>
      <sheetName val="Price_Working_-SRP"/>
      <sheetName val="SPT_vs_PHI"/>
      <sheetName val="132_kV_Roikbha2"/>
      <sheetName val="OPGW_Quantity_summary2"/>
      <sheetName val="Fund_Req__May_151"/>
      <sheetName val="Price_Working_-SRP1"/>
      <sheetName val="SPT_vs_PHI1"/>
      <sheetName val="132_kV_Roikbha4"/>
      <sheetName val="OPGW_Quantity_summary4"/>
      <sheetName val="Fund_Req__May_153"/>
      <sheetName val="Price_Working_-SRP3"/>
      <sheetName val="SPT_vs_PHI3"/>
      <sheetName val="132_kV_Roikbha3"/>
      <sheetName val="OPGW_Quantity_summary3"/>
      <sheetName val="Fund_Req__May_152"/>
      <sheetName val="Price_Working_-SRP2"/>
      <sheetName val="SPT_vs_PHI2"/>
      <sheetName val="132_kV_Roikbha5"/>
      <sheetName val="OPGW_Quantity_summary5"/>
      <sheetName val="Fund_Req__May_154"/>
      <sheetName val="Price_Working_-SRP4"/>
      <sheetName val="SPT_vs_PHI4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ce Working -SRP"/>
      <sheetName val="Price details -Feb''07"/>
      <sheetName val="Working of Over Seas"/>
      <sheetName val="Most Optimistic Price"/>
      <sheetName val="Over Sea's Projects"/>
      <sheetName val="Feb'07- Pricing Assumptions"/>
      <sheetName val="Fund Req. May 15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ce Working -SRP"/>
      <sheetName val="Price details -Feb''07"/>
      <sheetName val="Working of Over Seas"/>
      <sheetName val="Most Optimistic Price"/>
      <sheetName val="Over Sea's Projects"/>
      <sheetName val="Feb'07- Pricing Assumptions"/>
      <sheetName val="Fund Req. May 15"/>
      <sheetName val="Price_Working_-SRP"/>
      <sheetName val="Price_details_-Feb''07"/>
      <sheetName val="Working_of_Over_Seas"/>
      <sheetName val="Most_Optimistic_Price"/>
      <sheetName val="Over_Sea's_Projects"/>
      <sheetName val="Feb'07-_Pricing_Assumptions"/>
      <sheetName val="OPGW Quantity summary"/>
      <sheetName val="SUMMARY"/>
      <sheetName val="Fund_Req__May_15"/>
      <sheetName val="Sheet1"/>
      <sheetName val="MAT"/>
      <sheetName val="COV"/>
      <sheetName val="=POP"/>
      <sheetName val="CW General Summary "/>
      <sheetName val="R"/>
      <sheetName val="Format - 4"/>
      <sheetName val="WBS"/>
      <sheetName val="Basic Rates"/>
      <sheetName val="Price_Working_-SRP1"/>
      <sheetName val="Price_details_-Feb''071"/>
      <sheetName val="Working_of_Over_Seas1"/>
      <sheetName val="Most_Optimistic_Price1"/>
      <sheetName val="Over_Sea's_Projects1"/>
      <sheetName val="Feb'07-_Pricing_Assumptions1"/>
      <sheetName val="Fund_Req__May_151"/>
      <sheetName val="OPGW_Quantity_summary"/>
      <sheetName val="CW_General_Summary_"/>
      <sheetName val="Format_-_4"/>
      <sheetName val="Basic_Rates"/>
      <sheetName val="SPARE MYSORE"/>
      <sheetName val="ReConsolation"/>
      <sheetName val="Price_Working_-SRP2"/>
      <sheetName val="Price_details_-Feb''072"/>
      <sheetName val="Working_of_Over_Seas2"/>
      <sheetName val="Most_Optimistic_Price2"/>
      <sheetName val="Over_Sea's_Projects2"/>
      <sheetName val="Feb'07-_Pricing_Assumptions2"/>
      <sheetName val="Fund_Req__May_152"/>
      <sheetName val="OPGW_Quantity_summary1"/>
      <sheetName val="CW_General_Summary_1"/>
      <sheetName val="Format_-_41"/>
      <sheetName val="Basic_Rates1"/>
      <sheetName val="Price_Working_-SRP3"/>
      <sheetName val="Price_details_-Feb''073"/>
      <sheetName val="Working_of_Over_Seas3"/>
      <sheetName val="Most_Optimistic_Price3"/>
      <sheetName val="Over_Sea's_Projects3"/>
      <sheetName val="Feb'07-_Pricing_Assumptions3"/>
      <sheetName val="Fund_Req__May_153"/>
      <sheetName val="OPGW_Quantity_summary2"/>
      <sheetName val="CW_General_Summary_2"/>
      <sheetName val="Format_-_42"/>
      <sheetName val="Basic_Rates2"/>
      <sheetName val="Price_Working_-SRP4"/>
      <sheetName val="Price_details_-Feb''074"/>
      <sheetName val="Working_of_Over_Seas4"/>
      <sheetName val="Most_Optimistic_Price4"/>
      <sheetName val="Over_Sea's_Projects4"/>
      <sheetName val="Feb'07-_Pricing_Assumptions4"/>
      <sheetName val="Fund_Req__May_154"/>
      <sheetName val="OPGW_Quantity_summary3"/>
      <sheetName val="CW_General_Summary_3"/>
      <sheetName val="Format_-_43"/>
      <sheetName val="Basic_Rates3"/>
      <sheetName val="Intro"/>
      <sheetName val="Price Working -Mar'06"/>
      <sheetName val="Scheme Area Details_Block__ C2"/>
      <sheetName val="sheet2 (Layout)"/>
      <sheetName val="TABLES"/>
      <sheetName val="update Rate"/>
      <sheetName val="1"/>
      <sheetName val="strain"/>
      <sheetName val="220Kv (2)"/>
      <sheetName val="220Kv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562"/>
      <sheetName val="562"/>
      <sheetName val="PR569"/>
      <sheetName val="569"/>
      <sheetName val="PR573"/>
      <sheetName val="573"/>
      <sheetName val="PR596"/>
      <sheetName val="596"/>
      <sheetName val="546"/>
      <sheetName val="SUMMARY"/>
      <sheetName val="SUMMARY (2)"/>
      <sheetName val="TB 31 Mar 10 15 MTHS"/>
      <sheetName val="Schedule No.1"/>
      <sheetName val="PTN"/>
      <sheetName val="Fund Req. May 15"/>
      <sheetName val="Fund Req."/>
      <sheetName val="Price Working -April'07"/>
      <sheetName val="perfbot98-99"/>
      <sheetName val="Silo with internal cone"/>
      <sheetName val="DB@Acess"/>
      <sheetName val="Civil"/>
      <sheetName val="TS-TC"/>
      <sheetName val="SUMMARY_(2)"/>
      <sheetName val="Schedule_No_1"/>
      <sheetName val="TB_31_Mar_10_15_MTHS"/>
      <sheetName val="Fund_Req__May_15"/>
      <sheetName val="ER - 1(1)"/>
      <sheetName val="SPT vs PHI"/>
      <sheetName val="TABLES"/>
      <sheetName val="PO NOS"/>
      <sheetName val="Voucher"/>
      <sheetName val="Data"/>
      <sheetName val="Price Working -SRP"/>
      <sheetName val="UK"/>
      <sheetName val="C-I"/>
      <sheetName val="Format - 4"/>
      <sheetName val="PKG_B_Sch-4B"/>
      <sheetName val="eoudesp"/>
      <sheetName val="PRELIM5"/>
      <sheetName val="Inputs"/>
      <sheetName val="Report"/>
      <sheetName val="drg"/>
      <sheetName val="Sheet1"/>
      <sheetName val="CFL-KIM"/>
      <sheetName val="COST"/>
      <sheetName val="13-septic"/>
      <sheetName val="7-ug"/>
      <sheetName val="2-utility"/>
      <sheetName val="18-misc"/>
      <sheetName val="5-pipe"/>
      <sheetName val="tb 31-12-10"/>
      <sheetName val="SUMMARY_(2)1"/>
      <sheetName val="TB_31_Mar_10_15_MTHS1"/>
      <sheetName val="Schedule_No_11"/>
      <sheetName val="Fund_Req__May_151"/>
      <sheetName val="Fund_Req_"/>
      <sheetName val="Price_Working_-April'07"/>
      <sheetName val="Silo_with_internal_cone"/>
      <sheetName val="ER_-_1(1)"/>
      <sheetName val="SPT_vs_PHI"/>
      <sheetName val="PO_NOS"/>
      <sheetName val="Price_Working_-SRP"/>
      <sheetName val="Format_-_4"/>
      <sheetName val="sch4A"/>
      <sheetName val="sch1"/>
      <sheetName val="bank guarantee"/>
      <sheetName val="BHANDUP"/>
      <sheetName val="Malaysia incl. RET"/>
      <sheetName val="SUMMARY_(2)2"/>
      <sheetName val="TB_31_Mar_10_15_MTHS2"/>
      <sheetName val="Schedule_No_12"/>
      <sheetName val="Fund_Req__May_152"/>
      <sheetName val="Fund_Req_1"/>
      <sheetName val="Price_Working_-April'071"/>
      <sheetName val="Silo_with_internal_cone1"/>
      <sheetName val="ER_-_1(1)1"/>
      <sheetName val="SPT_vs_PHI1"/>
      <sheetName val="PO_NOS1"/>
      <sheetName val="Price_Working_-SRP1"/>
      <sheetName val="Format_-_41"/>
      <sheetName val="tb_31-12-10"/>
      <sheetName val="OPGW Quantity summary"/>
      <sheetName val="RA"/>
      <sheetName val="MASTER_RATE ANALYSIS"/>
      <sheetName val="Input"/>
      <sheetName val="Activity"/>
      <sheetName val="Crew"/>
      <sheetName val="Piping"/>
      <sheetName val="Pipe Supports"/>
      <sheetName val="rate analysis"/>
      <sheetName val="SUMMARY_(2)3"/>
      <sheetName val="TB_31_Mar_10_15_MTHS3"/>
      <sheetName val="Schedule_No_13"/>
      <sheetName val="Fund_Req__May_153"/>
      <sheetName val="Fund_Req_2"/>
      <sheetName val="Price_Working_-April'072"/>
      <sheetName val="Silo_with_internal_cone2"/>
      <sheetName val="ER_-_1(1)2"/>
      <sheetName val="SPT_vs_PHI2"/>
      <sheetName val="PO_NOS2"/>
      <sheetName val="Price_Working_-SRP2"/>
      <sheetName val="Format_-_42"/>
      <sheetName val="tb_31-12-101"/>
      <sheetName val="bank_guarantee"/>
      <sheetName val="Malaysia_incl__RET"/>
      <sheetName val="OPGW_Quantity_summary"/>
      <sheetName val="Building Area Method"/>
      <sheetName val="SUMMARY_(2)4"/>
      <sheetName val="TB_31_Mar_10_15_MTHS4"/>
      <sheetName val="Schedule_No_14"/>
      <sheetName val="Fund_Req__May_154"/>
      <sheetName val="Fund_Req_3"/>
      <sheetName val="Price_Working_-April'073"/>
      <sheetName val="Silo_with_internal_cone3"/>
      <sheetName val="ER_-_1(1)3"/>
      <sheetName val="SPT_vs_PHI3"/>
      <sheetName val="PO_NOS3"/>
      <sheetName val="Price_Working_-SRP3"/>
      <sheetName val="Format_-_43"/>
      <sheetName val="tb_31-12-102"/>
      <sheetName val="bank_guarantee1"/>
      <sheetName val="Malaysia_incl__RET1"/>
      <sheetName val="OPGW_Quantity_summary1"/>
      <sheetName val="SUMMARY_(2)5"/>
      <sheetName val="TB_31_Mar_10_15_MTHS5"/>
      <sheetName val="Schedule_No_15"/>
      <sheetName val="Fund_Req__May_155"/>
      <sheetName val="Fund_Req_4"/>
      <sheetName val="Price_Working_-April'074"/>
      <sheetName val="Silo_with_internal_cone4"/>
      <sheetName val="ER_-_1(1)4"/>
      <sheetName val="SPT_vs_PHI4"/>
      <sheetName val="PO_NOS4"/>
      <sheetName val="Price_Working_-SRP4"/>
      <sheetName val="Format_-_44"/>
      <sheetName val="tb_31-12-103"/>
      <sheetName val="bank_guarantee2"/>
      <sheetName val="Malaysia_incl__RET2"/>
      <sheetName val="OPGW_Quantity_summary2"/>
      <sheetName val="BUD-8306"/>
      <sheetName val="factors"/>
      <sheetName val="Update Descrip"/>
      <sheetName val="SUMMARY_(2)6"/>
      <sheetName val="TB_31_Mar_10_15_MTHS6"/>
      <sheetName val="Schedule_No_16"/>
      <sheetName val="Fund_Req__May_156"/>
      <sheetName val="Fund_Req_5"/>
      <sheetName val="Price_Working_-April'075"/>
      <sheetName val="Silo_with_internal_cone5"/>
      <sheetName val="Price_Working_-SRP5"/>
      <sheetName val="ER_-_1(1)5"/>
      <sheetName val="Format_-_45"/>
      <sheetName val="SPT_vs_PHI5"/>
      <sheetName val="PO_NOS5"/>
      <sheetName val="tb_31-12-104"/>
      <sheetName val="bank_guarantee3"/>
      <sheetName val="Malaysia_incl__RET3"/>
      <sheetName val="OPGW_Quantity_summary3"/>
      <sheetName val="MASTER_RATE_ANALYSIS"/>
      <sheetName val="Pipe_Supports"/>
      <sheetName val="rate_analysis"/>
      <sheetName val="Building_Area_Method"/>
      <sheetName val="Misc. 1"/>
      <sheetName val="BOQ"/>
      <sheetName val="SUMMARY_(2)7"/>
      <sheetName val="TB_31_Mar_10_15_MTHS7"/>
      <sheetName val="Schedule_No_17"/>
      <sheetName val="Fund_Req__May_157"/>
      <sheetName val="Fund_Req_6"/>
      <sheetName val="Price_Working_-April'076"/>
      <sheetName val="Silo_with_internal_cone6"/>
      <sheetName val="ER_-_1(1)6"/>
      <sheetName val="SPT_vs_PHI6"/>
      <sheetName val="PO_NOS6"/>
      <sheetName val="Price_Working_-SRP6"/>
      <sheetName val="Format_-_46"/>
      <sheetName val="tb_31-12-105"/>
      <sheetName val="bank_guarantee4"/>
      <sheetName val="Malaysia_incl__RET4"/>
      <sheetName val="OPGW_Quantity_summary4"/>
      <sheetName val="MASTER_RATE_ANALYSIS1"/>
      <sheetName val="Pipe_Supports1"/>
      <sheetName val="rate_analysis1"/>
      <sheetName val="Building_Area_Method1"/>
      <sheetName val="Misc__1"/>
      <sheetName val="Update_Descrip"/>
      <sheetName val="Support EAS"/>
      <sheetName val="Labour"/>
      <sheetName val="Material"/>
      <sheetName val="Plant &amp;  Machinery"/>
      <sheetName val="main1"/>
      <sheetName val="Costcal"/>
      <sheetName val="Data Sheet"/>
      <sheetName val="PRICE BID"/>
      <sheetName val="SP Break Up"/>
      <sheetName val="Codes"/>
      <sheetName val="Coalmine"/>
      <sheetName val="Currency"/>
      <sheetName val="sheet2_(Layout)"/>
      <sheetName val="sheet2 (Layout)"/>
      <sheetName val="Front end"/>
      <sheetName val="btb"/>
      <sheetName val="DETAILED  BOQ"/>
      <sheetName val="cf"/>
      <sheetName val="orders"/>
      <sheetName val="inter"/>
      <sheetName val="Code"/>
      <sheetName val="sc cost feb 03"/>
      <sheetName val="Basis"/>
      <sheetName val="parameters"/>
      <sheetName val="LANGUAGE"/>
      <sheetName val="PART_DISCOUNT"/>
      <sheetName val="costi"/>
      <sheetName val="HYD VA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 refreshError="1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 refreshError="1"/>
      <sheetData sheetId="140" refreshError="1"/>
      <sheetData sheetId="141" refreshError="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 refreshError="1"/>
      <sheetData sheetId="163" refreshError="1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ce Working -SRP"/>
      <sheetName val="Price details -Feb''07"/>
      <sheetName val="Working of Over Seas"/>
      <sheetName val="Most Optimistic Price"/>
      <sheetName val="Over Sea's Projects"/>
      <sheetName val="Feb'07- Pricing Assumptions"/>
      <sheetName val="Fund Req. May 15"/>
      <sheetName val="Price_Working_-SRP"/>
      <sheetName val="Price_details_-Feb''07"/>
      <sheetName val="Working_of_Over_Seas"/>
      <sheetName val="Most_Optimistic_Price"/>
      <sheetName val="Over_Sea's_Projects"/>
      <sheetName val="Feb'07-_Pricing_Assumptions"/>
      <sheetName val="OPGW Quantity summary"/>
      <sheetName val="SUMMARY"/>
      <sheetName val="Fund_Req__May_15"/>
      <sheetName val="Sheet1"/>
      <sheetName val="MAT"/>
      <sheetName val="COV"/>
      <sheetName val="=POP"/>
      <sheetName val="CW General Summary "/>
      <sheetName val="R"/>
      <sheetName val="Format - 4"/>
      <sheetName val="WBS"/>
      <sheetName val="Basic Rates"/>
      <sheetName val="Price_Working_-SRP1"/>
      <sheetName val="Price_details_-Feb''071"/>
      <sheetName val="Working_of_Over_Seas1"/>
      <sheetName val="Most_Optimistic_Price1"/>
      <sheetName val="Over_Sea's_Projects1"/>
      <sheetName val="Feb'07-_Pricing_Assumptions1"/>
      <sheetName val="Fund_Req__May_151"/>
      <sheetName val="OPGW_Quantity_summary"/>
      <sheetName val="CW_General_Summary_"/>
      <sheetName val="Format_-_4"/>
      <sheetName val="Basic_Rates"/>
      <sheetName val="Price_Working_-SRP2"/>
      <sheetName val="Price_details_-Feb''072"/>
      <sheetName val="Working_of_Over_Seas2"/>
      <sheetName val="Most_Optimistic_Price2"/>
      <sheetName val="Over_Sea's_Projects2"/>
      <sheetName val="Feb'07-_Pricing_Assumptions2"/>
      <sheetName val="Fund_Req__May_152"/>
      <sheetName val="OPGW_Quantity_summary1"/>
      <sheetName val="CW_General_Summary_1"/>
      <sheetName val="Format_-_41"/>
      <sheetName val="Basic_Rates1"/>
      <sheetName val="Price_Working_-SRP3"/>
      <sheetName val="Price_details_-Feb''073"/>
      <sheetName val="Working_of_Over_Seas3"/>
      <sheetName val="Most_Optimistic_Price3"/>
      <sheetName val="Over_Sea's_Projects3"/>
      <sheetName val="Feb'07-_Pricing_Assumptions3"/>
      <sheetName val="Fund_Req__May_153"/>
      <sheetName val="OPGW_Quantity_summary2"/>
      <sheetName val="CW_General_Summary_2"/>
      <sheetName val="Format_-_42"/>
      <sheetName val="Basic_Rates2"/>
      <sheetName val="Price_Working_-SRP4"/>
      <sheetName val="Price_details_-Feb''074"/>
      <sheetName val="Working_of_Over_Seas4"/>
      <sheetName val="Most_Optimistic_Price4"/>
      <sheetName val="Over_Sea's_Projects4"/>
      <sheetName val="Feb'07-_Pricing_Assumptions4"/>
      <sheetName val="Fund_Req__May_154"/>
      <sheetName val="OPGW_Quantity_summary3"/>
      <sheetName val="CW_General_Summary_3"/>
      <sheetName val="Format_-_43"/>
      <sheetName val="Basic_Rates3"/>
      <sheetName val="SPARE MYSORE"/>
      <sheetName val="ReConsolation"/>
      <sheetName val="Intro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 refreshError="1"/>
      <sheetData sheetId="70" refreshError="1"/>
      <sheetData sheetId="71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 Entry"/>
      <sheetName val="S1BOQ"/>
      <sheetName val="SUMMARY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562"/>
      <sheetName val="562"/>
      <sheetName val="PR569"/>
      <sheetName val="569"/>
      <sheetName val="PR573"/>
      <sheetName val="573"/>
      <sheetName val="PR596"/>
      <sheetName val="596"/>
      <sheetName val="546"/>
      <sheetName val="SUMMARY"/>
      <sheetName val="SUMMARY (2)"/>
      <sheetName val="Fund Req. May 15"/>
      <sheetName val="perfbot98-99"/>
      <sheetName val="Schedule No.1"/>
      <sheetName val="TB 31 Mar 10 15 MTHS"/>
      <sheetName val="SUMMARY_(2)"/>
      <sheetName val="Fund_Req__May_15"/>
      <sheetName val="Schedule_No_1"/>
      <sheetName val="TB_31_Mar_10_15_MTHS"/>
      <sheetName val="UK"/>
      <sheetName val="Price Working -SRP"/>
      <sheetName val="DB@Acess"/>
      <sheetName val="Civil"/>
      <sheetName val="TS-TC"/>
      <sheetName val="PTN"/>
      <sheetName val="Fund Req."/>
      <sheetName val="C-I"/>
      <sheetName val="Format - 4"/>
      <sheetName val="ER - 1(1)"/>
      <sheetName val="PKG_B_Sch-4B"/>
      <sheetName val="eoudesp"/>
      <sheetName val="Input"/>
      <sheetName val="Activity"/>
      <sheetName val="Crew"/>
      <sheetName val="Piping"/>
      <sheetName val="Pipe Supports"/>
      <sheetName val="rate analysis"/>
      <sheetName val="Voucher"/>
      <sheetName val="Data"/>
      <sheetName val="PRELIM5"/>
      <sheetName val="SPT vs PHI"/>
      <sheetName val="Price Working -April'07"/>
      <sheetName val="Silo with internal cone"/>
      <sheetName val="OPGW Quantity summary"/>
      <sheetName val="drg"/>
      <sheetName val="Sheet1"/>
      <sheetName val="TABLES"/>
      <sheetName val="PO NOS"/>
      <sheetName val="Coalmine"/>
      <sheetName val="sheet2 (Layout)"/>
      <sheetName val="Drop Down"/>
      <sheetName val="RA"/>
      <sheetName val="SUMMARY_(2)1"/>
      <sheetName val="Fund_Req__May_151"/>
      <sheetName val="Schedule_No_11"/>
      <sheetName val="TB_31_Mar_10_15_MTHS1"/>
      <sheetName val="Price_Working_-SRP"/>
      <sheetName val="Fund_Req_"/>
      <sheetName val="Format_-_4"/>
      <sheetName val="ER_-_1(1)"/>
      <sheetName val="Pipe_Supports"/>
      <sheetName val="rate_analysis"/>
      <sheetName val="Price_Working_-April'07"/>
      <sheetName val="SPT_vs_PHI"/>
      <sheetName val="Silo_with_internal_cone"/>
      <sheetName val="OPGW_Quantity_summary"/>
      <sheetName val="PO_NOS"/>
      <sheetName val="sheet2_(Layout)"/>
      <sheetName val="LIST"/>
      <sheetName val="Drop_Down"/>
      <sheetName val="SUMMARY_(2)2"/>
      <sheetName val="Fund_Req__May_152"/>
      <sheetName val="Schedule_No_12"/>
      <sheetName val="TB_31_Mar_10_15_MTHS2"/>
      <sheetName val="Price_Working_-SRP1"/>
      <sheetName val="Fund_Req_1"/>
      <sheetName val="Format_-_41"/>
      <sheetName val="ER_-_1(1)1"/>
      <sheetName val="Pipe_Supports1"/>
      <sheetName val="rate_analysis1"/>
      <sheetName val="Price_Working_-April'071"/>
      <sheetName val="SPT_vs_PHI1"/>
      <sheetName val="Silo_with_internal_cone1"/>
      <sheetName val="OPGW_Quantity_summary1"/>
      <sheetName val="PO_NOS1"/>
      <sheetName val="sheet2_(Layout)1"/>
      <sheetName val="FitOutConfCentre"/>
      <sheetName val="COST"/>
      <sheetName val="CFL-KIM"/>
      <sheetName val="13-septic"/>
      <sheetName val="7-ug"/>
      <sheetName val="2-utility"/>
      <sheetName val="18-misc"/>
      <sheetName val="5-pipe"/>
      <sheetName val="MASTER_RATE ANALYSIS"/>
      <sheetName val="BUD-8306"/>
      <sheetName val="Inputs"/>
      <sheetName val="Report"/>
      <sheetName val="SUMMARY_(2)3"/>
      <sheetName val="Fund_Req__May_153"/>
      <sheetName val="Schedule_No_13"/>
      <sheetName val="TB_31_Mar_10_15_MTHS3"/>
      <sheetName val="Price_Working_-SRP2"/>
      <sheetName val="Fund_Req_2"/>
      <sheetName val="Format_-_42"/>
      <sheetName val="ER_-_1(1)2"/>
      <sheetName val="Pipe_Supports2"/>
      <sheetName val="rate_analysis2"/>
      <sheetName val="Price_Working_-April'072"/>
      <sheetName val="SPT_vs_PHI2"/>
      <sheetName val="Silo_with_internal_cone2"/>
      <sheetName val="OPGW_Quantity_summary2"/>
      <sheetName val="PO_NOS2"/>
      <sheetName val="sheet2_(Layout)2"/>
      <sheetName val="Drop_Down1"/>
      <sheetName val="MASTER_RATE_ANALYSIS"/>
      <sheetName val="SUMMARY_(2)4"/>
      <sheetName val="Fund_Req__May_154"/>
      <sheetName val="Schedule_No_14"/>
      <sheetName val="TB_31_Mar_10_15_MTHS4"/>
      <sheetName val="Price_Working_-SRP3"/>
      <sheetName val="Fund_Req_3"/>
      <sheetName val="Format_-_43"/>
      <sheetName val="ER_-_1(1)3"/>
      <sheetName val="Pipe_Supports3"/>
      <sheetName val="rate_analysis3"/>
      <sheetName val="Price_Working_-April'073"/>
      <sheetName val="SPT_vs_PHI3"/>
      <sheetName val="Silo_with_internal_cone3"/>
      <sheetName val="OPGW_Quantity_summary3"/>
      <sheetName val="PO_NOS3"/>
      <sheetName val="sheet2_(Layout)3"/>
      <sheetName val="Drop_Down2"/>
      <sheetName val="MASTER_RATE_ANALYSIS1"/>
      <sheetName val="Currency"/>
      <sheetName val="SP Break Up"/>
      <sheetName val="Front end"/>
      <sheetName val="CODE-STR"/>
      <sheetName val="Valve Cl"/>
      <sheetName val="FLUID_INFO"/>
      <sheetName val="SUMMARY_(2)5"/>
      <sheetName val="Fund_Req__May_155"/>
      <sheetName val="Schedule_No_15"/>
      <sheetName val="TB_31_Mar_10_15_MTHS5"/>
      <sheetName val="Price_Working_-SRP4"/>
      <sheetName val="Fund_Req_4"/>
      <sheetName val="Format_-_44"/>
      <sheetName val="ER_-_1(1)4"/>
      <sheetName val="Pipe_Supports4"/>
      <sheetName val="rate_analysis4"/>
      <sheetName val="Price_Working_-April'074"/>
      <sheetName val="SPT_vs_PHI4"/>
      <sheetName val="Silo_with_internal_cone4"/>
      <sheetName val="OPGW_Quantity_summary4"/>
      <sheetName val="PO_NOS4"/>
      <sheetName val="sheet2_(Layout)4"/>
      <sheetName val="Drop_Down3"/>
      <sheetName val="MASTER_RATE_ANALYSIS2"/>
      <sheetName val="SP_Break_Up"/>
      <sheetName val="Front_end"/>
      <sheetName val="Valve_Cl"/>
      <sheetName val="Anex-1 Con Load"/>
      <sheetName val="1"/>
      <sheetName val="220v Cell Size &amp; Charger 1"/>
      <sheetName val="DONNE"/>
      <sheetName val="grid"/>
      <sheetName val="PACK (B)"/>
      <sheetName val="InputPO_Del"/>
      <sheetName val="P-Ins &amp; Bonds"/>
      <sheetName val="P-Site fac"/>
      <sheetName val="P-Clients fac"/>
      <sheetName val="VARIABLE"/>
      <sheetName val="SUMMARY_(2)7"/>
      <sheetName val="Fund_Req__May_157"/>
      <sheetName val="Schedule_No_17"/>
      <sheetName val="TB_31_Mar_10_15_MTHS7"/>
      <sheetName val="Price_Working_-SRP6"/>
      <sheetName val="Fund_Req_6"/>
      <sheetName val="Format_-_46"/>
      <sheetName val="ER_-_1(1)6"/>
      <sheetName val="Pipe_Supports6"/>
      <sheetName val="rate_analysis6"/>
      <sheetName val="Price_Working_-April'076"/>
      <sheetName val="SPT_vs_PHI6"/>
      <sheetName val="Silo_with_internal_cone6"/>
      <sheetName val="OPGW_Quantity_summary6"/>
      <sheetName val="PO_NOS6"/>
      <sheetName val="sheet2_(Layout)6"/>
      <sheetName val="Drop_Down5"/>
      <sheetName val="MASTER_RATE_ANALYSIS4"/>
      <sheetName val="SP_Break_Up2"/>
      <sheetName val="Front_end2"/>
      <sheetName val="Valve_Cl2"/>
      <sheetName val="SUMMARY_(2)6"/>
      <sheetName val="Fund_Req__May_156"/>
      <sheetName val="Schedule_No_16"/>
      <sheetName val="TB_31_Mar_10_15_MTHS6"/>
      <sheetName val="Price_Working_-SRP5"/>
      <sheetName val="Fund_Req_5"/>
      <sheetName val="Format_-_45"/>
      <sheetName val="ER_-_1(1)5"/>
      <sheetName val="Pipe_Supports5"/>
      <sheetName val="rate_analysis5"/>
      <sheetName val="Price_Working_-April'075"/>
      <sheetName val="SPT_vs_PHI5"/>
      <sheetName val="Silo_with_internal_cone5"/>
      <sheetName val="OPGW_Quantity_summary5"/>
      <sheetName val="PO_NOS5"/>
      <sheetName val="sheet2_(Layout)5"/>
      <sheetName val="Drop_Down4"/>
      <sheetName val="MASTER_RATE_ANALYSIS3"/>
      <sheetName val="SP_Break_Up1"/>
      <sheetName val="Front_end1"/>
      <sheetName val="Valve_Cl1"/>
      <sheetName val="p1 Work Done"/>
      <sheetName val="p4 Recomputation &amp; Rev. Match"/>
      <sheetName val="Data Sheet"/>
      <sheetName val="Elect."/>
      <sheetName val="SUMMARY_(2)8"/>
      <sheetName val="Fund_Req__May_158"/>
      <sheetName val="Schedule_No_18"/>
      <sheetName val="TB_31_Mar_10_15_MTHS8"/>
      <sheetName val="Price_Working_-SRP7"/>
      <sheetName val="Fund_Req_7"/>
      <sheetName val="Format_-_47"/>
      <sheetName val="ER_-_1(1)7"/>
      <sheetName val="Pipe_Supports7"/>
      <sheetName val="rate_analysis7"/>
      <sheetName val="Price_Working_-April'077"/>
      <sheetName val="SPT_vs_PHI7"/>
      <sheetName val="Silo_with_internal_cone7"/>
      <sheetName val="OPGW_Quantity_summary7"/>
      <sheetName val="PO_NOS7"/>
      <sheetName val="sheet2_(Layout)7"/>
      <sheetName val="Drop_Down6"/>
      <sheetName val="MASTER_RATE_ANALYSIS5"/>
      <sheetName val="SP_Break_Up3"/>
      <sheetName val="Front_end3"/>
      <sheetName val="Valve_Cl3"/>
      <sheetName val="Anex-1_Con_Load"/>
      <sheetName val="220v_Cell_Size_&amp;_Charger_1"/>
      <sheetName val="PACK_(B)"/>
      <sheetName val="P-Ins_&amp;_Bonds"/>
      <sheetName val="P-Site_fac"/>
      <sheetName val="P-Clients_fa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 refreshError="1"/>
      <sheetData sheetId="215" refreshError="1"/>
      <sheetData sheetId="216" refreshError="1"/>
      <sheetData sheetId="217" refreshError="1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Basicrates"/>
      <sheetName val="Carriage"/>
      <sheetName val="SiteClear"/>
      <sheetName val="EW"/>
      <sheetName val="SBase"/>
      <sheetName val="Bit-Base"/>
      <sheetName val="CC Pave"/>
      <sheetName val="REW"/>
      <sheetName val="TSigns"/>
      <sheetName val="PC"/>
      <sheetName val="Maint."/>
      <sheetName val="horti"/>
      <sheetName val="Found"/>
      <sheetName val="SubS"/>
      <sheetName val="SupS"/>
      <sheetName val="PW"/>
      <sheetName val="Abstrac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Basicrates"/>
      <sheetName val="Carriage"/>
      <sheetName val="SiteClear"/>
      <sheetName val="EW"/>
      <sheetName val="SBase"/>
      <sheetName val="Bit-Base"/>
      <sheetName val="CC Pave"/>
      <sheetName val="REW"/>
      <sheetName val="TSigns"/>
      <sheetName val="PC"/>
      <sheetName val="Maint."/>
      <sheetName val="horti"/>
      <sheetName val="Found"/>
      <sheetName val="SubS"/>
      <sheetName val="SupS"/>
      <sheetName val="PW"/>
      <sheetName val="Abstract"/>
      <sheetName val="CC_Pave"/>
      <sheetName val="Maint_"/>
      <sheetName val="CC_Pave1"/>
      <sheetName val="Maint_1"/>
      <sheetName val="01"/>
      <sheetName val="02"/>
      <sheetName val="03"/>
      <sheetName val="04"/>
      <sheetName val="Machinery"/>
      <sheetName val="Machinary_Road Work"/>
      <sheetName val="Major Quantities"/>
      <sheetName val="Batching&amp;Pil POL"/>
      <sheetName val="Pil"/>
      <sheetName val="Steel Piling_POL"/>
      <sheetName val="CO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FIT"/>
      <sheetName val="MF"/>
      <sheetName val="MF (tower)"/>
      <sheetName val="Curr"/>
      <sheetName val="Cost of TLT"/>
      <sheetName val="Steel Zinc Rates"/>
      <sheetName val="Recovery"/>
      <sheetName val="Freight"/>
      <sheetName val="Tower"/>
      <sheetName val="Tower Accs"/>
      <sheetName val="Conductor"/>
      <sheetName val="Drum working"/>
      <sheetName val="OPGW "/>
      <sheetName val="OPGW Accs"/>
      <sheetName val="Insulator"/>
      <sheetName val=" RTV Coating"/>
      <sheetName val="Summary- HW &amp; Acce"/>
      <sheetName val="Insulator HW"/>
      <sheetName val="Cond Acc"/>
      <sheetName val="Earthing Materials"/>
      <sheetName val="Sheet36"/>
      <sheetName val="Warning Lights"/>
      <sheetName val="Typetest"/>
      <sheetName val="VISIT"/>
      <sheetName val="XLPE Cable"/>
      <sheetName val="Drum wkg."/>
      <sheetName val="XLPE Power Accessories "/>
      <sheetName val="Surge Arrestors"/>
      <sheetName val="Operational Spares"/>
      <sheetName val="Third party inspection"/>
      <sheetName val="Spares 380kV"/>
      <sheetName val="Spares 230 kV "/>
      <sheetName val="Rpeater shelter"/>
      <sheetName val="Line Qty.- 380 kV"/>
      <sheetName val="OPGW Qty. - 380 kV"/>
      <sheetName val="Line Qty. - 230 kV"/>
      <sheetName val="OPGW Qty. - 230 kV"/>
      <sheetName val="Profit Analysis (Cost)"/>
      <sheetName val="PROFIT - Totality"/>
      <sheetName val="PROFIT - 380 kV Tabuk Duba"/>
      <sheetName val="PROFIT - Makkah Taif"/>
      <sheetName val="PROFIT - 132 kV Tabuk Duba"/>
      <sheetName val="Tower Tabuk"/>
      <sheetName val="Tower Makkah"/>
      <sheetName val="Inland Transp-- Tower"/>
      <sheetName val="Tower Accs (2)"/>
      <sheetName val="Conductor - Tabuk Duba"/>
      <sheetName val="Conductor-Makkah"/>
      <sheetName val="Drum wkg &amp; Inl Trnsp -- Condr"/>
      <sheetName val="380 kV Qty -258"/>
      <sheetName val="132 kV - Qty 258"/>
      <sheetName val="OPGW Qty (380 &amp; 132 kV)"/>
      <sheetName val="OPGW --- Retrofitt"/>
      <sheetName val="OPGW Accs - Retrofitt"/>
      <sheetName val="RTV coating sheet"/>
      <sheetName val="Earthing qty sheet"/>
      <sheetName val="War sphs &amp; Lghts"/>
      <sheetName val="Spares 132 kV"/>
      <sheetName val="Repeater shelter"/>
      <sheetName val="LL tran"/>
      <sheetName val="OPGW - Test Equip."/>
      <sheetName val="Maintenance Eqp."/>
      <sheetName val="For Insulator Coating "/>
      <sheetName val="HW Weight analysis"/>
      <sheetName val="FOC Cable - XLPE "/>
      <sheetName val="#REF"/>
      <sheetName val="Price Working -SRP"/>
      <sheetName val="I 2ry activity reduction"/>
      <sheetName val="Scheme Area Details_Block__ C2"/>
      <sheetName val="New33KVSS_E3"/>
      <sheetName val="Prop aug of Ex 33KVSS_E3a"/>
      <sheetName val="SECONDARY DESIGN"/>
      <sheetName val="PACK (B)"/>
      <sheetName val="Scenario"/>
      <sheetName val="Reserve Addition"/>
      <sheetName val="update Rate"/>
      <sheetName val="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32 kV Roikbha"/>
      <sheetName val="OPGW Quantity summary"/>
      <sheetName val="Sheet1"/>
      <sheetName val="Fund Req. May 15"/>
      <sheetName val="Price Working -SRP"/>
      <sheetName val="132_kV_Roikbha"/>
      <sheetName val="OPGW_Quantity_summary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bour &amp; Plant"/>
      <sheetName val="Material "/>
      <sheetName val=" Analysis"/>
      <sheetName val="BOQ "/>
      <sheetName val="Sheet1"/>
      <sheetName val="DWR"/>
      <sheetName val="Priced_DWR "/>
      <sheetName val="Rates2001"/>
      <sheetName val="DWR(Priced)"/>
      <sheetName val=" AnalysisPCC"/>
      <sheetName val=" AnalysisNH"/>
      <sheetName val="Estimates"/>
      <sheetName val="Labour _ Plant"/>
      <sheetName val="Analysis"/>
      <sheetName val="gen"/>
      <sheetName val="REL"/>
      <sheetName val="COLUMN"/>
      <sheetName val="Steel-Circular"/>
      <sheetName val="loadcal"/>
      <sheetName val="05"/>
      <sheetName val="ANAL"/>
      <sheetName val="ANNEXURE-A"/>
      <sheetName val="Mix Design"/>
      <sheetName val="PROCTOR"/>
      <sheetName val="concrete"/>
      <sheetName val="Rate Analysis"/>
      <sheetName val="Electrical"/>
      <sheetName val="Voucher"/>
      <sheetName val="horizontal"/>
      <sheetName val="Site Dev BOQ"/>
      <sheetName val="Cal"/>
      <sheetName val="Data"/>
      <sheetName val="INPUT SHEET"/>
      <sheetName val="Basement Budget"/>
      <sheetName val="Extra Item"/>
      <sheetName val="RES-PLANNING"/>
      <sheetName val="Lead"/>
      <sheetName val="Intro"/>
      <sheetName val="Break up Sheet"/>
      <sheetName val="Headings"/>
      <sheetName val="Basicrates"/>
      <sheetName val="Sheet2 (2)"/>
      <sheetName val="BOQ-Part1"/>
      <sheetName val="entitlements"/>
      <sheetName val="Material_"/>
      <sheetName val="Labour___Plant"/>
      <sheetName val="Labour_&amp;_Plant"/>
      <sheetName val="_Analysis"/>
      <sheetName val="BOQ_"/>
      <sheetName val="Priced_DWR_"/>
      <sheetName val="_AnalysisPCC"/>
      <sheetName val="_AnalysisNH"/>
      <sheetName val="Mix_Design"/>
      <sheetName val="Rate_Analysis"/>
      <sheetName val="Site_Dev_BOQ"/>
      <sheetName val="INPUT_SHEET"/>
      <sheetName val="Basement_Budget"/>
      <sheetName val="Extra_Item"/>
      <sheetName val="Break_up_Sheet"/>
      <sheetName val="Detail"/>
      <sheetName val="CFForecast detail"/>
      <sheetName val="Pay_Sep06"/>
      <sheetName val="IO LIST"/>
      <sheetName val="Fill this out first..."/>
      <sheetName val="Formula"/>
      <sheetName val="sq ftg detail"/>
      <sheetName val="lookup"/>
      <sheetName val="Hotel Info Inpu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roux"/>
      <sheetName val="Intro"/>
      <sheetName val="ult"/>
      <sheetName val="trans"/>
      <sheetName val="BOX"/>
      <sheetName val="BOX (2)"/>
      <sheetName val="Sheet2"/>
      <sheetName val="AOR"/>
      <sheetName val="CODE"/>
      <sheetName val="실행철강하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32 kV Roikbha"/>
      <sheetName val="OPGW Quantity summary"/>
      <sheetName val="Sheet1"/>
      <sheetName val="Fund Req. May 15"/>
      <sheetName val="Price Working -SRP"/>
      <sheetName val="132_kV_Roikbha"/>
      <sheetName val="OPGW_Quantity_summary"/>
      <sheetName val="SPT vs PHI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ol_I_Porbandar_to_bhiladi"/>
      <sheetName val="AnaLOT1"/>
      <sheetName val="Quotations"/>
      <sheetName val="Cost of O &amp; O"/>
      <sheetName val="Equipment Output"/>
      <sheetName val="Material Rate Analysis"/>
      <sheetName val="Labour"/>
      <sheetName val="Mix Design"/>
      <sheetName val="Quantity-Stones"/>
      <sheetName val="abstr"/>
      <sheetName val="Temp"/>
      <sheetName val="Salary"/>
      <sheetName val="Site_Running"/>
      <sheetName val="Finance"/>
      <sheetName val="Travel"/>
      <sheetName val="Accom"/>
      <sheetName val="LOT-SW.1"/>
      <sheetName val="dBase"/>
      <sheetName val="PROCTO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Q"/>
      <sheetName val="Analysis"/>
      <sheetName val="Cost of O &amp; O"/>
      <sheetName val="Material Rate Analysis"/>
      <sheetName val="Mix Design"/>
      <sheetName val="Equipment Output"/>
      <sheetName val="Material Consumption"/>
      <sheetName val="WORKING"/>
      <sheetName val="ANAL-PIPE LINE"/>
      <sheetName val="MS Pipe Working"/>
    </sheetNames>
    <sheetDataSet>
      <sheetData sheetId="0"/>
      <sheetData sheetId="1"/>
      <sheetData sheetId="2"/>
      <sheetData sheetId="3"/>
      <sheetData sheetId="4" refreshError="1"/>
      <sheetData sheetId="5"/>
      <sheetData sheetId="6"/>
      <sheetData sheetId="7" refreshError="1"/>
      <sheetData sheetId="8" refreshError="1"/>
      <sheetData sheetId="9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Q"/>
      <sheetName val="BOQ_2"/>
      <sheetName val="Analysis"/>
      <sheetName val="Cost of O &amp; O"/>
      <sheetName val="Material Rate Analysis"/>
      <sheetName val="Mix Design"/>
      <sheetName val="Equipment Output"/>
      <sheetName val="Material Consumption"/>
      <sheetName val="WORKING_2"/>
    </sheetNames>
    <sheetDataSet>
      <sheetData sheetId="0"/>
      <sheetData sheetId="1" refreshError="1"/>
      <sheetData sheetId="2"/>
      <sheetData sheetId="3"/>
      <sheetData sheetId="4" refreshError="1"/>
      <sheetData sheetId="5" refreshError="1"/>
      <sheetData sheetId="6"/>
      <sheetData sheetId="7" refreshError="1"/>
      <sheetData sheetId="8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PPENDIX-I"/>
      <sheetName val="Corr-spt"/>
      <sheetName val="Obs-spt"/>
      <sheetName val="SPT vs PHI"/>
      <sheetName val="Indices"/>
      <sheetName val="Concrete"/>
      <sheetName val="reinft"/>
      <sheetName val="glass project concrete"/>
      <sheetName val="glass project reift"/>
      <sheetName val="glass project indices"/>
      <sheetName val="Lab"/>
      <sheetName val="office"/>
      <sheetName val="Material&amp;equipment"/>
      <sheetName val="SBC-BH-1"/>
      <sheetName val="gen"/>
      <sheetName val="SBC-BH 19"/>
      <sheetName val="SBC-BH-16"/>
      <sheetName val="BH-20"/>
      <sheetName val="BH-15"/>
      <sheetName val="BH-14"/>
      <sheetName val="BH-16"/>
      <sheetName val="BH-17"/>
      <sheetName val="sbc-ABH-1"/>
      <sheetName val="ABH-1"/>
      <sheetName val="BH-19"/>
      <sheetName val="BH-1"/>
      <sheetName val="SBC-BH-3"/>
      <sheetName val="BH-3"/>
      <sheetName val="Sheet4"/>
      <sheetName val="Sheet1"/>
      <sheetName val="BH 12-11-10-13"/>
      <sheetName val="BH 12-11-10-9"/>
      <sheetName val="BH 36-15-37"/>
      <sheetName val="BH 16-35-25-17"/>
      <sheetName val="BH 35-25-17"/>
      <sheetName val="Sheet1 (2)"/>
      <sheetName val="Sheet2"/>
      <sheetName val="Boq"/>
      <sheetName val="Rate Analysis"/>
      <sheetName val="SPT_vs_PHI"/>
      <sheetName val="glass_project_concrete"/>
      <sheetName val="glass_project_reift"/>
      <sheetName val="glass_project_indices"/>
      <sheetName val="FitOutConfCentre"/>
      <sheetName val="Summary 0506"/>
      <sheetName val="Summary 0607- 31.MAR"/>
      <sheetName val="#REF!"/>
      <sheetName val="Qty"/>
      <sheetName val="sept-plan"/>
      <sheetName val="Table10"/>
      <sheetName val="Table11"/>
      <sheetName val="Table12"/>
      <sheetName val="Table9"/>
      <sheetName val="Other"/>
      <sheetName val="Summary"/>
      <sheetName val="Spt-BH"/>
      <sheetName val="SPT_vs_PHI1"/>
      <sheetName val="glass_project_concrete1"/>
      <sheetName val="glass_project_reift1"/>
      <sheetName val="glass_project_indices1"/>
      <sheetName val="SBC-BH_19"/>
      <sheetName val="Rate_Analysis"/>
      <sheetName val="BH_12-11-10-13"/>
      <sheetName val="BH_12-11-10-9"/>
      <sheetName val="BH_36-15-37"/>
      <sheetName val="BH_16-35-25-17"/>
      <sheetName val="BH_35-25-17"/>
      <sheetName val="Sheet1_(2)"/>
      <sheetName val="Civil Boq"/>
      <sheetName val="Pile cap"/>
      <sheetName val="PRECAST lightconc-II"/>
      <sheetName val="d-safe DELUXE"/>
      <sheetName val="Publicbuilding"/>
      <sheetName val="FT-05-02IsoBOM"/>
      <sheetName val="Mix Design"/>
      <sheetName val="std-rates"/>
      <sheetName val="8"/>
      <sheetName val="GBW"/>
      <sheetName val="Sheet3"/>
      <sheetName val="Flight-1"/>
      <sheetName val="Legal Risk Analysis"/>
      <sheetName val="V.O.4 - PCC Qty"/>
      <sheetName val="RCC,Ret. Wall"/>
      <sheetName val="Form 6"/>
      <sheetName val="PointNo.5"/>
      <sheetName val="Load Details-220kV"/>
      <sheetName val="dummy"/>
      <sheetName val="Design"/>
      <sheetName val="WWR"/>
      <sheetName val="TBAL9697 -group wise  sdpl"/>
      <sheetName val="Abstract Sheet"/>
      <sheetName val="BLK2"/>
      <sheetName val="BLK3"/>
      <sheetName val="E &amp; R"/>
      <sheetName val="radar"/>
      <sheetName val="UG"/>
      <sheetName val="Break up Sheet"/>
      <sheetName val="Fill this out first..."/>
      <sheetName val="LABOUR"/>
      <sheetName val="REVISED4A PROG PERF-SITE 1"/>
      <sheetName val="PRRM Dashboard"/>
      <sheetName val="Mappings"/>
      <sheetName val="BOQ_Direct_selling cost"/>
      <sheetName val="BOQ (2)"/>
      <sheetName val="CABLE DATA"/>
      <sheetName val="beam-reinft-IIInd floor"/>
      <sheetName val="Stock-II"/>
      <sheetName val="R20_R30_work"/>
      <sheetName val="Input"/>
      <sheetName val="Activity"/>
      <sheetName val="Staff Acco."/>
      <sheetName val="Crew"/>
      <sheetName val="Piping"/>
      <sheetName val="Pipe Supports"/>
      <sheetName val="SANJAY PAL"/>
      <sheetName val="P A SELVAM"/>
      <sheetName val="ANSARI "/>
      <sheetName val="abdesh pal"/>
      <sheetName val="sujay bagchi"/>
      <sheetName val="S.K.SINHA BASU"/>
      <sheetName val="NEDUNCHEZHIYAN"/>
      <sheetName val="RAJARAM"/>
      <sheetName val="KRISHNA PRASAD"/>
      <sheetName val="BARATH &amp; CO"/>
      <sheetName val="L B YADAV"/>
      <sheetName val="DEEPAK KUMAR"/>
      <sheetName val="MUKLAL YADAV"/>
      <sheetName val="MADHU SUDHAN"/>
      <sheetName val="SAUD ALAM "/>
      <sheetName val="RAMESH BABU"/>
      <sheetName val="SUKHENDUPAL"/>
      <sheetName val="SAILEN SARKAR"/>
      <sheetName val="elongovan"/>
      <sheetName val="SANJAY JENA1"/>
      <sheetName val="upendra saw "/>
      <sheetName val="ALLOK KUMAR "/>
      <sheetName val="analysis"/>
      <sheetName val="except wiring"/>
      <sheetName val="A-General"/>
      <sheetName val="Rev S1 Abstract"/>
      <sheetName val="Quantity Abstract"/>
      <sheetName val="INPUT SHEET"/>
      <sheetName val="RES-PLANNING"/>
      <sheetName val="final abstract"/>
      <sheetName val=""/>
      <sheetName val="Abstract"/>
      <sheetName val="M-Book for Conc"/>
      <sheetName val="M-Book for FW"/>
      <sheetName val="BS1"/>
      <sheetName val="#REF"/>
      <sheetName val="RA"/>
      <sheetName val="11-hsd"/>
      <sheetName val="13-septic"/>
      <sheetName val="7-ug"/>
      <sheetName val="2-utility"/>
      <sheetName val="18-misc"/>
      <sheetName val="5-pipe"/>
      <sheetName val="Summary_0506"/>
      <sheetName val="Summary_0607-_31_MAR"/>
      <sheetName val="Form_6"/>
      <sheetName val="Supplier"/>
      <sheetName val="VCH-SLC"/>
      <sheetName val="Parapet"/>
      <sheetName val="sheet6"/>
      <sheetName val="RA-markate"/>
      <sheetName val="Footings"/>
      <sheetName val="B@__x005f_x005f_x005f_x0000__x005f_x005f_x005f_x0004_@_"/>
      <sheetName val="Project Budget Worksheet"/>
      <sheetName val="COLUMN"/>
      <sheetName val="B@_"/>
      <sheetName val="B@___x005f_x0004_@_____$__"/>
      <sheetName val="Sump"/>
      <sheetName val="cubes_M20"/>
      <sheetName val="BOQ -II ph 2"/>
      <sheetName val="switch"/>
      <sheetName val="Fee Rate Summary"/>
      <sheetName val="STAFFSCHED "/>
      <sheetName val="SUMM"/>
      <sheetName val="DADAN-1"/>
      <sheetName val="Macro1"/>
      <sheetName val="d-safe specs"/>
      <sheetName val="class &amp; category"/>
      <sheetName val="Rein-Final (Ph 1+Ph2)"/>
      <sheetName val="Cost_any"/>
      <sheetName val="Process"/>
      <sheetName val="pt_cw"/>
      <sheetName val="Metso - Forth &amp; Slurry 11.02.10"/>
      <sheetName val="1"/>
      <sheetName val="India F&amp;S Template"/>
      <sheetName val="Lead"/>
      <sheetName val="Quote Sheet"/>
      <sheetName val="220 11  BS "/>
      <sheetName val="Site wise NADs"/>
      <sheetName val="RA RCC F"/>
      <sheetName val="BHANDUP"/>
      <sheetName val="LT Motor catalog"/>
      <sheetName val="Cable cat"/>
      <sheetName val="FUNDFLOW"/>
      <sheetName val="Formulas"/>
      <sheetName val="NPV"/>
      <sheetName val="Stress Calculation"/>
      <sheetName val="SPT_vs_PHI2"/>
      <sheetName val="glass_project_concrete2"/>
      <sheetName val="glass_project_reift2"/>
      <sheetName val="glass_project_indices2"/>
      <sheetName val="BH_12-11-10-131"/>
      <sheetName val="BH_12-11-10-91"/>
      <sheetName val="BH_36-15-371"/>
      <sheetName val="BH_16-35-25-171"/>
      <sheetName val="BH_35-25-171"/>
      <sheetName val="Sheet1_(2)1"/>
      <sheetName val="SBC-BH_191"/>
      <sheetName val="Rate_Analysis1"/>
      <sheetName val="Civil_Boq"/>
      <sheetName val="Pile_cap"/>
      <sheetName val="PRECAST_lightconc-II"/>
      <sheetName val="d-safe_DELUXE"/>
      <sheetName val="Mix_Design"/>
      <sheetName val="RCC,Ret__Wall"/>
      <sheetName val="PointNo_5"/>
      <sheetName val="TBAL9697_-group_wise__sdpl"/>
      <sheetName val="Abstract_Sheet"/>
      <sheetName val="E_&amp;_R"/>
      <sheetName val="Legal_Risk_Analysis"/>
      <sheetName val="Break_up_Sheet"/>
      <sheetName val="V_O_4_-_PCC_Qty"/>
      <sheetName val="maingirder"/>
      <sheetName val="basic-data"/>
      <sheetName val="p&amp;m"/>
      <sheetName val="x-items"/>
      <sheetName val="precast RC element"/>
      <sheetName val="AOR"/>
      <sheetName val="3"/>
      <sheetName val="attach(2)"/>
      <sheetName val="T&amp;M"/>
      <sheetName val="Summary_05061"/>
      <sheetName val="Summary_0607-_31_MAR1"/>
      <sheetName val="Form_61"/>
      <sheetName val="Fill_this_out_first___"/>
      <sheetName val="REVISED4A_PROG_PERF-SITE_1"/>
      <sheetName val="BOQ_Direct_selling_cost"/>
      <sheetName val="Load_Details-220kV"/>
      <sheetName val="beam-reinft-IIInd_floor"/>
      <sheetName val="BOQ_(2)"/>
      <sheetName val="CABLE_DATA"/>
      <sheetName val="final_abstract"/>
      <sheetName val="Rev_S1_Abstract"/>
      <sheetName val="Quantity_Abstract"/>
      <sheetName val="Staff_Acco_"/>
      <sheetName val="Pipe_Supports"/>
      <sheetName val="M-Book_for_Conc"/>
      <sheetName val="M-Book_for_FW"/>
      <sheetName val="INPUT_SHEET"/>
      <sheetName val="SANJAY_PAL"/>
      <sheetName val="P_A_SELVAM"/>
      <sheetName val="ANSARI_"/>
      <sheetName val="abdesh_pal"/>
      <sheetName val="sujay_bagchi"/>
      <sheetName val="S_K_SINHA_BASU"/>
      <sheetName val="KRISHNA_PRASAD"/>
      <sheetName val="BARATH_&amp;_CO"/>
      <sheetName val="L_B_YADAV"/>
      <sheetName val="DEEPAK_KUMAR"/>
      <sheetName val="MUKLAL_YADAV"/>
      <sheetName val="MADHU_SUDHAN"/>
      <sheetName val="SAUD_ALAM_"/>
      <sheetName val="RAMESH_BABU"/>
      <sheetName val="SAILEN_SARKAR"/>
      <sheetName val="SANJAY_JENA1"/>
      <sheetName val="upendra_saw_"/>
      <sheetName val="ALLOK_KUMAR_"/>
      <sheetName val="except_wiring"/>
      <sheetName val="B@__@_____$__"/>
      <sheetName val="Project_Budget_Worksheet"/>
      <sheetName val="BOQ_-II_ph_2"/>
      <sheetName val="HPL"/>
      <sheetName val="col-reinft1"/>
      <sheetName val="SSR &amp; NSSR Market final"/>
      <sheetName val="Qty-Opt1"/>
      <sheetName val="合成単価作成表-BLDG"/>
      <sheetName val="Title"/>
      <sheetName val="Headings"/>
      <sheetName val="Costing"/>
      <sheetName val="SOR"/>
      <sheetName val="PriceSummary"/>
      <sheetName val="Build-up"/>
      <sheetName val="Cal"/>
      <sheetName val="Data"/>
      <sheetName val="Voucher"/>
      <sheetName val="Materials Cost(PCC)"/>
      <sheetName val="2gii"/>
      <sheetName val="B@___x005f_x005f_x005f_x0004_@_____$__"/>
      <sheetName val="B@__x005f_x005f_x005f_x005f_x005f_x005f_x005f_x0000__x0"/>
      <sheetName val="B@_@__$"/>
      <sheetName val="MGS"/>
      <sheetName val="Coefficients"/>
      <sheetName val="IS3370"/>
      <sheetName val="IS456"/>
      <sheetName val="Detail"/>
      <sheetName val="Basicrates"/>
      <sheetName val="EDWise"/>
      <sheetName val="ComboSheet"/>
      <sheetName val="Direct cost shed A-2 "/>
      <sheetName val="Staff Forecast spread"/>
      <sheetName val="B@__x005f_x0000__x005f_x0004_@_x005f_x0000__x0000"/>
      <sheetName val="Abstract for Variation"/>
      <sheetName val="LBD VARIATION"/>
      <sheetName val="inWords"/>
      <sheetName val="Report"/>
      <sheetName val="Inputs &amp; Summary Output"/>
      <sheetName val="Broad Refresher Model"/>
      <sheetName val="B@___x0004_@_____$__"/>
      <sheetName val="B@["/>
      <sheetName val="B@[_x005f_x0000__x005f_x0004_@_x005f_x0000__x0000"/>
      <sheetName val="B@__x0000__x0004_@_x0000__x0000"/>
      <sheetName val="B@__x005f_x0000__x005f_x0004_@_"/>
      <sheetName val="Debits as on 12.04.08"/>
      <sheetName val="Cost of O &amp; O"/>
      <sheetName val="Back"/>
      <sheetName val="C"/>
      <sheetName val="B"/>
      <sheetName val="Mx1012a"/>
      <sheetName val="BLOCK-E"/>
      <sheetName val="Index "/>
      <sheetName val="Instructions"/>
      <sheetName val="Email Approval Template"/>
      <sheetName val="1 Executive Summary"/>
      <sheetName val="2 Risk Assessment Analysis"/>
      <sheetName val="3 Pre-Approval"/>
      <sheetName val="Map"/>
      <sheetName val="4 CIS"/>
      <sheetName val="5 Change Order"/>
      <sheetName val="5.1  Re-book De-book order"/>
      <sheetName val="6 Contract Re-estimates"/>
      <sheetName val="7a BG Approval Form"/>
      <sheetName val="7b BG Email Approval Template"/>
      <sheetName val="8 LAD Approval Form"/>
      <sheetName val="9 LOI Checklist"/>
      <sheetName val="10 RPS Information Form"/>
      <sheetName val="11 Proj Cashflow "/>
      <sheetName val="11.1 Cash-flow Chart"/>
      <sheetName val="Threshold Calculator"/>
      <sheetName val="Version Control"/>
      <sheetName val="Prebid Review"/>
      <sheetName val="DJC Parameters"/>
      <sheetName val="Offer"/>
      <sheetName val="Selling Summary"/>
      <sheetName val="1-BAS (cost)"/>
      <sheetName val="Controller Configuration"/>
      <sheetName val="IO Summary"/>
      <sheetName val="2-FAS (cost)"/>
      <sheetName val="Cost Summary"/>
      <sheetName val="3-PA (cost)"/>
      <sheetName val="Approved Make"/>
      <sheetName val="Basis of offer"/>
      <sheetName val="High Level Summary"/>
      <sheetName val="4-ACS  (cost)"/>
      <sheetName val="5-CCTV  (cost)"/>
      <sheetName val="6-FFT  (cost)"/>
      <sheetName val="7- Service Retrofit  (cost)"/>
      <sheetName val="8-Service PSA,O&amp;M  (cost)"/>
      <sheetName val="9- Service L&amp;M  (cost)"/>
      <sheetName val="non fixed DJC "/>
      <sheetName val="10-UPG (cost)"/>
      <sheetName val="11-ESG  (cost)"/>
      <sheetName val="12-Products (cost)"/>
      <sheetName val="13-VAV  (cost)"/>
      <sheetName val="14-REF (cost)"/>
      <sheetName val="15 - Local Chiller (cost)"/>
      <sheetName val="Selling-Local Chiller"/>
      <sheetName val="Material Cost JCS"/>
      <sheetName val="Costing USD Chiller"/>
      <sheetName val="Selling-USD Chiller"/>
      <sheetName val="PRICE MATRIX -JCIPL"/>
      <sheetName val="COST SUMMARY- JCIPL"/>
      <sheetName val="1-BAS-JCIPL"/>
      <sheetName val="2-FAS-JCIPL"/>
      <sheetName val="3-PA-JCIPL"/>
      <sheetName val="4-ACS-JCIPL"/>
      <sheetName val="5-CCTV-JCIPL"/>
      <sheetName val="6 -FFT-JCIPL"/>
      <sheetName val="7-Ser Retro -JCIPL"/>
      <sheetName val="8-Ser PSA, O&amp;M -JCIPL"/>
      <sheetName val="9-Ser L&amp;M -JCIPL"/>
      <sheetName val="10-UPG JCIPL"/>
      <sheetName val="11-ESG JCIPL"/>
      <sheetName val="12-Products JCIPL"/>
      <sheetName val="13-VAV JCIPL"/>
      <sheetName val="14-REF JCMRL "/>
      <sheetName val="Proj. DJC-JCIPL"/>
      <sheetName val=" L0 DDC 1"/>
      <sheetName val="L0 DDC-2"/>
      <sheetName val="L16 DDC-3"/>
      <sheetName val="L16-DDC-4"/>
      <sheetName val="L16 DDC-5"/>
      <sheetName val="L17 DDC-6"/>
      <sheetName val="L17 DDC-7 "/>
      <sheetName val="L18 DDC-8"/>
      <sheetName val="L18-DDC-9"/>
      <sheetName val="2-AutoDialer Sys"/>
      <sheetName val="1-BAS1 (cost)"/>
      <sheetName val="2-BAS2 (cost)"/>
      <sheetName val="Deviations-Project Risks"/>
      <sheetName val="IO Schedule"/>
      <sheetName val="B@[_x005f_x005f_x005f_x0000__x005f_x005f_x005f_x0004_@_"/>
      <sheetName val="재1"/>
      <sheetName val="SubmitCal"/>
      <sheetName val="B@__x005f_x0000__x005f_x0004_@_x005f_x0000___$_x0"/>
      <sheetName val="Assmpns"/>
      <sheetName val="Material List "/>
      <sheetName val="IDCCALHYD-GOO"/>
      <sheetName val="SPT_vs_PHI5"/>
      <sheetName val="glass_project_concrete5"/>
      <sheetName val="glass_project_reift5"/>
      <sheetName val="glass_project_indices5"/>
      <sheetName val="SBC-BH_194"/>
      <sheetName val="Rate_Analysis4"/>
      <sheetName val="Summary_05064"/>
      <sheetName val="Summary_0607-_31_MAR4"/>
      <sheetName val="Civil_Boq3"/>
      <sheetName val="Pile_cap3"/>
      <sheetName val="V_O_4_-_PCC_Qty3"/>
      <sheetName val="TBAL9697_-group_wise__sdpl3"/>
      <sheetName val="Abstract_Sheet3"/>
      <sheetName val="Legal_Risk_Analysis3"/>
      <sheetName val="BH_12-11-10-134"/>
      <sheetName val="BH_12-11-10-94"/>
      <sheetName val="BH_36-15-374"/>
      <sheetName val="BH_16-35-25-174"/>
      <sheetName val="BH_35-25-174"/>
      <sheetName val="Sheet1_(2)4"/>
      <sheetName val="PRECAST_lightconc-II3"/>
      <sheetName val="Mix_Design3"/>
      <sheetName val="d-safe_DELUXE3"/>
      <sheetName val="RCC,Ret__Wall3"/>
      <sheetName val="Form_64"/>
      <sheetName val="PointNo_53"/>
      <sheetName val="E_&amp;_R3"/>
      <sheetName val="Break_up_Sheet3"/>
      <sheetName val="Fill_this_out_first___3"/>
      <sheetName val="REVISED4A_PROG_PERF-SITE_13"/>
      <sheetName val="BOQ_Direct_selling_cost3"/>
      <sheetName val="final_abstract2"/>
      <sheetName val="BOQ_(2)3"/>
      <sheetName val="beam-reinft-IIInd_floor2"/>
      <sheetName val="Staff_Acco_3"/>
      <sheetName val="Pipe_Supports3"/>
      <sheetName val="M-Book_for_Conc2"/>
      <sheetName val="M-Book_for_FW2"/>
      <sheetName val="CABLE_DATA3"/>
      <sheetName val="Load_Details-220kV2"/>
      <sheetName val="SANJAY_PAL2"/>
      <sheetName val="P_A_SELVAM2"/>
      <sheetName val="ANSARI_2"/>
      <sheetName val="abdesh_pal2"/>
      <sheetName val="sujay_bagchi2"/>
      <sheetName val="S_K_SINHA_BASU2"/>
      <sheetName val="KRISHNA_PRASAD2"/>
      <sheetName val="BARATH_&amp;_CO2"/>
      <sheetName val="L_B_YADAV2"/>
      <sheetName val="DEEPAK_KUMAR2"/>
      <sheetName val="MUKLAL_YADAV2"/>
      <sheetName val="MADHU_SUDHAN2"/>
      <sheetName val="SAUD_ALAM_2"/>
      <sheetName val="RAMESH_BABU2"/>
      <sheetName val="SAILEN_SARKAR2"/>
      <sheetName val="SANJAY_JENA12"/>
      <sheetName val="upendra_saw_2"/>
      <sheetName val="ALLOK_KUMAR_2"/>
      <sheetName val="except_wiring2"/>
      <sheetName val="Rev_S1_Abstract2"/>
      <sheetName val="Quantity_Abstract2"/>
      <sheetName val="INPUT_SHEET2"/>
      <sheetName val="Project_Budget_Worksheet2"/>
      <sheetName val="Metso_-_Forth_&amp;_Slurry_11_02_11"/>
      <sheetName val="BOQ_-II_ph_22"/>
      <sheetName val="Fee_Rate_Summary1"/>
      <sheetName val="STAFFSCHED_1"/>
      <sheetName val="d-safe_specs1"/>
      <sheetName val="class_&amp;_category1"/>
      <sheetName val="Rein-Final_(Ph_1+Ph2)1"/>
      <sheetName val="India_F&amp;S_Template1"/>
      <sheetName val="220_11__BS_1"/>
      <sheetName val="SSR_&amp;_NSSR_Market_final1"/>
      <sheetName val="Site_wise_NADs1"/>
      <sheetName val="Quote_Sheet1"/>
      <sheetName val="RA_RCC_F1"/>
      <sheetName val="SPT_vs_PHI3"/>
      <sheetName val="glass_project_concrete3"/>
      <sheetName val="glass_project_reift3"/>
      <sheetName val="glass_project_indices3"/>
      <sheetName val="SBC-BH_192"/>
      <sheetName val="Rate_Analysis2"/>
      <sheetName val="Summary_05062"/>
      <sheetName val="Summary_0607-_31_MAR2"/>
      <sheetName val="Civil_Boq1"/>
      <sheetName val="Pile_cap1"/>
      <sheetName val="V_O_4_-_PCC_Qty1"/>
      <sheetName val="TBAL9697_-group_wise__sdpl1"/>
      <sheetName val="Abstract_Sheet1"/>
      <sheetName val="Legal_Risk_Analysis1"/>
      <sheetName val="BH_12-11-10-132"/>
      <sheetName val="BH_12-11-10-92"/>
      <sheetName val="BH_36-15-372"/>
      <sheetName val="BH_16-35-25-172"/>
      <sheetName val="BH_35-25-172"/>
      <sheetName val="Sheet1_(2)2"/>
      <sheetName val="PRECAST_lightconc-II1"/>
      <sheetName val="Mix_Design1"/>
      <sheetName val="d-safe_DELUXE1"/>
      <sheetName val="RCC,Ret__Wall1"/>
      <sheetName val="Form_62"/>
      <sheetName val="PointNo_51"/>
      <sheetName val="E_&amp;_R1"/>
      <sheetName val="Break_up_Sheet1"/>
      <sheetName val="Fill_this_out_first___1"/>
      <sheetName val="REVISED4A_PROG_PERF-SITE_11"/>
      <sheetName val="BOQ_Direct_selling_cost1"/>
      <sheetName val="final_abstract1"/>
      <sheetName val="BOQ_(2)1"/>
      <sheetName val="beam-reinft-IIInd_floor1"/>
      <sheetName val="Staff_Acco_1"/>
      <sheetName val="Pipe_Supports1"/>
      <sheetName val="M-Book_for_Conc1"/>
      <sheetName val="M-Book_for_FW1"/>
      <sheetName val="CABLE_DATA1"/>
      <sheetName val="Load_Details-220kV1"/>
      <sheetName val="SANJAY_PAL1"/>
      <sheetName val="P_A_SELVAM1"/>
      <sheetName val="ANSARI_1"/>
      <sheetName val="abdesh_pal1"/>
      <sheetName val="sujay_bagchi1"/>
      <sheetName val="S_K_SINHA_BASU1"/>
      <sheetName val="KRISHNA_PRASAD1"/>
      <sheetName val="BARATH_&amp;_CO1"/>
      <sheetName val="L_B_YADAV1"/>
      <sheetName val="DEEPAK_KUMAR1"/>
      <sheetName val="MUKLAL_YADAV1"/>
      <sheetName val="MADHU_SUDHAN1"/>
      <sheetName val="SAUD_ALAM_1"/>
      <sheetName val="RAMESH_BABU1"/>
      <sheetName val="SAILEN_SARKAR1"/>
      <sheetName val="SANJAY_JENA11"/>
      <sheetName val="upendra_saw_1"/>
      <sheetName val="ALLOK_KUMAR_1"/>
      <sheetName val="except_wiring1"/>
      <sheetName val="Rev_S1_Abstract1"/>
      <sheetName val="Quantity_Abstract1"/>
      <sheetName val="INPUT_SHEET1"/>
      <sheetName val="Project_Budget_Worksheet1"/>
      <sheetName val="Metso_-_Forth_&amp;_Slurry_11_02_10"/>
      <sheetName val="BOQ_-II_ph_21"/>
      <sheetName val="Fee_Rate_Summary"/>
      <sheetName val="STAFFSCHED_"/>
      <sheetName val="d-safe_specs"/>
      <sheetName val="class_&amp;_category"/>
      <sheetName val="Rein-Final_(Ph_1+Ph2)"/>
      <sheetName val="India_F&amp;S_Template"/>
      <sheetName val="220_11__BS_"/>
      <sheetName val="SSR_&amp;_NSSR_Market_final"/>
      <sheetName val="Site_wise_NADs"/>
      <sheetName val="Quote_Sheet"/>
      <sheetName val="RA_RCC_F"/>
      <sheetName val="SPT_vs_PHI4"/>
      <sheetName val="glass_project_concrete4"/>
      <sheetName val="glass_project_reift4"/>
      <sheetName val="glass_project_indices4"/>
      <sheetName val="SBC-BH_193"/>
      <sheetName val="Rate_Analysis3"/>
      <sheetName val="Summary_05063"/>
      <sheetName val="Summary_0607-_31_MAR3"/>
      <sheetName val="PRECAST_lightconc-II2"/>
      <sheetName val="Civil_Boq2"/>
      <sheetName val="Pile_cap2"/>
      <sheetName val="BH_12-11-10-133"/>
      <sheetName val="BH_12-11-10-93"/>
      <sheetName val="BH_36-15-373"/>
      <sheetName val="BH_16-35-25-173"/>
      <sheetName val="BH_35-25-173"/>
      <sheetName val="Sheet1_(2)3"/>
      <sheetName val="d-safe_DELUXE2"/>
      <sheetName val="Legal_Risk_Analysis2"/>
      <sheetName val="Mix_Design2"/>
      <sheetName val="Form_63"/>
      <sheetName val="PointNo_52"/>
      <sheetName val="RCC,Ret__Wall2"/>
      <sheetName val="E_&amp;_R2"/>
      <sheetName val="Break_up_Sheet2"/>
      <sheetName val="TBAL9697_-group_wise__sdpl2"/>
      <sheetName val="Abstract_Sheet2"/>
      <sheetName val="V_O_4_-_PCC_Qty2"/>
      <sheetName val="Fill_this_out_first___2"/>
      <sheetName val="REVISED4A_PROG_PERF-SITE_12"/>
      <sheetName val="BOQ_(2)2"/>
      <sheetName val="BOQ_Direct_selling_cost2"/>
      <sheetName val="CABLE_DATA2"/>
      <sheetName val="Staff_Acco_2"/>
      <sheetName val="Pipe_Supports2"/>
      <sheetName val="Names&amp;Cases"/>
      <sheetName val="Control"/>
      <sheetName val="Assumptions"/>
      <sheetName val="ASS"/>
      <sheetName val="Summary_output"/>
      <sheetName val="Fin__Assumpt__-_Sensitivities"/>
      <sheetName val="GUT_(2)"/>
      <sheetName val="Data_Input"/>
      <sheetName val="Cases"/>
      <sheetName val="ACE-OUT"/>
      <sheetName val="WORK_TABLE"/>
      <sheetName val="PCC"/>
      <sheetName val="FOOTING"/>
      <sheetName val="COLUMNS"/>
      <sheetName val="02"/>
      <sheetName val="03"/>
      <sheetName val="04"/>
      <sheetName val="05"/>
      <sheetName val="plinth Beam + Stirrups "/>
      <sheetName val="GF COLUMNS"/>
      <sheetName val="G.F ROOF BEAM "/>
      <sheetName val="GF SLAB STEEL"/>
      <sheetName val="GF Lintel"/>
      <sheetName val="GF Stair"/>
      <sheetName val="FF COLUMNS"/>
      <sheetName val="F.F. Steel FINAL (2)"/>
      <sheetName val="FF Lintel"/>
      <sheetName val="FF Stair"/>
      <sheetName val="S.F. Steel FINAL "/>
      <sheetName val="SF Lintel"/>
      <sheetName val="Stress_Calculation"/>
      <sheetName val="Stress_Calculation1"/>
      <sheetName val="Material "/>
      <sheetName val="Labour &amp; Plant"/>
      <sheetName val="Materials Cost"/>
      <sheetName val="ELECT"/>
      <sheetName val="pr.cal"/>
      <sheetName val="Tees"/>
      <sheetName val="TRF details"/>
      <sheetName val="TABLES"/>
      <sheetName val="Fin Sum"/>
      <sheetName val="SàQa_x0005_@_x0000__x0000__x0000_²"/>
      <sheetName val="upa"/>
      <sheetName val="Joints"/>
      <sheetName val="2.2 띠장의 설계"/>
      <sheetName val="HVAC"/>
      <sheetName val="precast_RC_element"/>
      <sheetName val="Abstract_for_Variation"/>
      <sheetName val="LBD_VARIATION"/>
      <sheetName val="LT_Motor_catalog"/>
      <sheetName val="Cable_cat"/>
      <sheetName val="PRRM_Dashboard"/>
      <sheetName val="database"/>
      <sheetName val="ISA"/>
      <sheetName val="Works - Quote Sheet"/>
      <sheetName val="measurement"/>
      <sheetName val="B@___x005f_x005f_x005f_x005f_x005f_x005f_x005f_x0004_@_"/>
      <sheetName val="B@__x005f_x005f_x005f_x005f_x005f_x005f_x005f_x005f_x00"/>
      <sheetName val="PL Inst RA 12"/>
      <sheetName val="estimate"/>
      <sheetName val="Havells  LT (XLPE)"/>
      <sheetName val="PL-ST-6"/>
      <sheetName val="bricks"/>
      <sheetName val="Coalmine"/>
      <sheetName val="PACK (B)"/>
      <sheetName val="Code"/>
      <sheetName val="LANGUAGE"/>
      <sheetName val="Materials_Cost(PCC)"/>
      <sheetName val="plinth_Beam_+_Stirrups_"/>
      <sheetName val="GF_COLUMNS"/>
      <sheetName val="G_F_ROOF_BEAM_"/>
      <sheetName val="GF_SLAB_STEEL"/>
      <sheetName val="GF_Lintel"/>
      <sheetName val="GF_Stair"/>
      <sheetName val="FF_COLUMNS"/>
      <sheetName val="F_F__Steel_FINAL_(2)"/>
      <sheetName val="FF_Lintel"/>
      <sheetName val="FF_Stair"/>
      <sheetName val="S_F__Steel_FINAL_"/>
      <sheetName val="SF_Lintel"/>
      <sheetName val="final_abstract3"/>
      <sheetName val="Rev_S1_Abstract3"/>
      <sheetName val="Quantity_Abstract3"/>
      <sheetName val="M-Book_for_Conc3"/>
      <sheetName val="M-Book_for_FW3"/>
      <sheetName val="Load_Details-220kV3"/>
      <sheetName val="beam-reinft-IIInd_floor3"/>
      <sheetName val="INPUT_SHEET3"/>
      <sheetName val="Project_Budget_Worksheet3"/>
      <sheetName val="SANJAY_PAL3"/>
      <sheetName val="P_A_SELVAM3"/>
      <sheetName val="ANSARI_3"/>
      <sheetName val="abdesh_pal3"/>
      <sheetName val="sujay_bagchi3"/>
      <sheetName val="S_K_SINHA_BASU3"/>
      <sheetName val="KRISHNA_PRASAD3"/>
      <sheetName val="BARATH_&amp;_CO3"/>
      <sheetName val="L_B_YADAV3"/>
      <sheetName val="DEEPAK_KUMAR3"/>
      <sheetName val="MUKLAL_YADAV3"/>
      <sheetName val="MADHU_SUDHAN3"/>
      <sheetName val="SAUD_ALAM_3"/>
      <sheetName val="RAMESH_BABU3"/>
      <sheetName val="SAILEN_SARKAR3"/>
      <sheetName val="SANJAY_JENA13"/>
      <sheetName val="upendra_saw_3"/>
      <sheetName val="ALLOK_KUMAR_3"/>
      <sheetName val="except_wiring3"/>
      <sheetName val="BOQ_-II_ph_23"/>
      <sheetName val="STAFFSCHED_2"/>
      <sheetName val="Metso_-_Forth_&amp;_Slurry_11_02_12"/>
      <sheetName val="Fee_Rate_Summary2"/>
      <sheetName val="d-safe_specs2"/>
      <sheetName val="Quote_Sheet2"/>
      <sheetName val="class_&amp;_category2"/>
      <sheetName val="Rein-Final_(Ph_1+Ph2)2"/>
      <sheetName val="Materials_Cost(PCC)2"/>
      <sheetName val="220_11__BS_2"/>
      <sheetName val="SSR_&amp;_NSSR_Market_final2"/>
      <sheetName val="Site_wise_NADs2"/>
      <sheetName val="RA_RCC_F2"/>
      <sheetName val="India_F&amp;S_Template2"/>
      <sheetName val="Stress_Calculation2"/>
      <sheetName val="precast_RC_element2"/>
      <sheetName val="plinth_Beam_+_Stirrups_2"/>
      <sheetName val="GF_COLUMNS2"/>
      <sheetName val="G_F_ROOF_BEAM_2"/>
      <sheetName val="GF_SLAB_STEEL2"/>
      <sheetName val="GF_Lintel2"/>
      <sheetName val="GF_Stair2"/>
      <sheetName val="FF_COLUMNS2"/>
      <sheetName val="F_F__Steel_FINAL_(2)2"/>
      <sheetName val="FF_Lintel2"/>
      <sheetName val="FF_Stair2"/>
      <sheetName val="S_F__Steel_FINAL_2"/>
      <sheetName val="SF_Lintel2"/>
      <sheetName val="Materials_Cost(PCC)1"/>
      <sheetName val="precast_RC_element1"/>
      <sheetName val="plinth_Beam_+_Stirrups_1"/>
      <sheetName val="GF_COLUMNS1"/>
      <sheetName val="G_F_ROOF_BEAM_1"/>
      <sheetName val="GF_SLAB_STEEL1"/>
      <sheetName val="GF_Lintel1"/>
      <sheetName val="GF_Stair1"/>
      <sheetName val="FF_COLUMNS1"/>
      <sheetName val="F_F__Steel_FINAL_(2)1"/>
      <sheetName val="FF_Lintel1"/>
      <sheetName val="FF_Stair1"/>
      <sheetName val="S_F__Steel_FINAL_1"/>
      <sheetName val="SF_Lintel1"/>
      <sheetName val="SPT_vs_PHI6"/>
      <sheetName val="glass_project_concrete6"/>
      <sheetName val="glass_project_reift6"/>
      <sheetName val="glass_project_indices6"/>
      <sheetName val="SBC-BH_195"/>
      <sheetName val="Rate_Analysis5"/>
      <sheetName val="Summary_05065"/>
      <sheetName val="Summary_0607-_31_MAR5"/>
      <sheetName val="Civil_Boq4"/>
      <sheetName val="Pile_cap4"/>
      <sheetName val="BH_12-11-10-135"/>
      <sheetName val="BH_12-11-10-95"/>
      <sheetName val="BH_36-15-375"/>
      <sheetName val="BH_16-35-25-175"/>
      <sheetName val="BH_35-25-175"/>
      <sheetName val="Sheet1_(2)5"/>
      <sheetName val="d-safe_DELUXE4"/>
      <sheetName val="PRECAST_lightconc-II4"/>
      <sheetName val="Legal_Risk_Analysis4"/>
      <sheetName val="Mix_Design4"/>
      <sheetName val="Form_65"/>
      <sheetName val="PointNo_54"/>
      <sheetName val="RCC,Ret__Wall4"/>
      <sheetName val="E_&amp;_R4"/>
      <sheetName val="Break_up_Sheet4"/>
      <sheetName val="TBAL9697_-group_wise__sdpl4"/>
      <sheetName val="Abstract_Sheet4"/>
      <sheetName val="V_O_4_-_PCC_Qty4"/>
      <sheetName val="Fill_this_out_first___4"/>
      <sheetName val="REVISED4A_PROG_PERF-SITE_14"/>
      <sheetName val="BOQ_Direct_selling_cost4"/>
      <sheetName val="BOQ_(2)4"/>
      <sheetName val="CABLE_DATA4"/>
      <sheetName val="Staff_Acco_4"/>
      <sheetName val="Pipe_Supports4"/>
      <sheetName val="final_abstract4"/>
      <sheetName val="Rev_S1_Abstract4"/>
      <sheetName val="Quantity_Abstract4"/>
      <sheetName val="M-Book_for_Conc4"/>
      <sheetName val="M-Book_for_FW4"/>
      <sheetName val="Load_Details-220kV4"/>
      <sheetName val="beam-reinft-IIInd_floor4"/>
      <sheetName val="INPUT_SHEET4"/>
      <sheetName val="Project_Budget_Worksheet4"/>
      <sheetName val="SANJAY_PAL4"/>
      <sheetName val="P_A_SELVAM4"/>
      <sheetName val="ANSARI_4"/>
      <sheetName val="abdesh_pal4"/>
      <sheetName val="sujay_bagchi4"/>
      <sheetName val="S_K_SINHA_BASU4"/>
      <sheetName val="KRISHNA_PRASAD4"/>
      <sheetName val="BARATH_&amp;_CO4"/>
      <sheetName val="L_B_YADAV4"/>
      <sheetName val="DEEPAK_KUMAR4"/>
      <sheetName val="MUKLAL_YADAV4"/>
      <sheetName val="MADHU_SUDHAN4"/>
      <sheetName val="SAUD_ALAM_4"/>
      <sheetName val="RAMESH_BABU4"/>
      <sheetName val="SAILEN_SARKAR4"/>
      <sheetName val="SANJAY_JENA14"/>
      <sheetName val="upendra_saw_4"/>
      <sheetName val="ALLOK_KUMAR_4"/>
      <sheetName val="except_wiring4"/>
      <sheetName val="BOQ_-II_ph_24"/>
      <sheetName val="STAFFSCHED_3"/>
      <sheetName val="Metso_-_Forth_&amp;_Slurry_11_02_13"/>
      <sheetName val="Fee_Rate_Summary3"/>
      <sheetName val="d-safe_specs3"/>
      <sheetName val="Quote_Sheet3"/>
      <sheetName val="class_&amp;_category3"/>
      <sheetName val="Rein-Final_(Ph_1+Ph2)3"/>
      <sheetName val="Materials_Cost(PCC)3"/>
      <sheetName val="220_11__BS_3"/>
      <sheetName val="SSR_&amp;_NSSR_Market_final3"/>
      <sheetName val="Site_wise_NADs3"/>
      <sheetName val="RA_RCC_F3"/>
      <sheetName val="India_F&amp;S_Template3"/>
      <sheetName val="Stress_Calculation3"/>
      <sheetName val="precast_RC_element3"/>
      <sheetName val="plinth_Beam_+_Stirrups_3"/>
      <sheetName val="GF_COLUMNS3"/>
      <sheetName val="G_F_ROOF_BEAM_3"/>
      <sheetName val="GF_SLAB_STEEL3"/>
      <sheetName val="GF_Lintel3"/>
      <sheetName val="GF_Stair3"/>
      <sheetName val="FF_COLUMNS3"/>
      <sheetName val="F_F__Steel_FINAL_(2)3"/>
      <sheetName val="FF_Lintel3"/>
      <sheetName val="FF_Stair3"/>
      <sheetName val="S_F__Steel_FINAL_3"/>
      <sheetName val="SF_Lintel3"/>
      <sheetName val="SPT_vs_PHI7"/>
      <sheetName val="glass_project_concrete7"/>
      <sheetName val="glass_project_reift7"/>
      <sheetName val="glass_project_indices7"/>
      <sheetName val="SBC-BH_196"/>
      <sheetName val="Rate_Analysis6"/>
      <sheetName val="Summary_05066"/>
      <sheetName val="Summary_0607-_31_MAR6"/>
      <sheetName val="Civil_Boq5"/>
      <sheetName val="Pile_cap5"/>
      <sheetName val="BH_12-11-10-136"/>
      <sheetName val="BH_12-11-10-96"/>
      <sheetName val="BH_36-15-376"/>
      <sheetName val="BH_16-35-25-176"/>
      <sheetName val="BH_35-25-176"/>
      <sheetName val="Sheet1_(2)6"/>
      <sheetName val="d-safe_DELUXE5"/>
      <sheetName val="PRECAST_lightconc-II5"/>
      <sheetName val="Legal_Risk_Analysis5"/>
      <sheetName val="Mix_Design5"/>
      <sheetName val="Form_66"/>
      <sheetName val="PointNo_55"/>
      <sheetName val="RCC,Ret__Wall5"/>
      <sheetName val="E_&amp;_R5"/>
      <sheetName val="Break_up_Sheet5"/>
      <sheetName val="TBAL9697_-group_wise__sdpl5"/>
      <sheetName val="Abstract_Sheet5"/>
      <sheetName val="V_O_4_-_PCC_Qty5"/>
      <sheetName val="Fill_this_out_first___5"/>
      <sheetName val="REVISED4A_PROG_PERF-SITE_15"/>
      <sheetName val="BOQ_Direct_selling_cost5"/>
      <sheetName val="BOQ_(2)5"/>
      <sheetName val="CABLE_DATA5"/>
      <sheetName val="Staff_Acco_5"/>
      <sheetName val="Pipe_Supports5"/>
      <sheetName val="final_abstract5"/>
      <sheetName val="Rev_S1_Abstract5"/>
      <sheetName val="Quantity_Abstract5"/>
      <sheetName val="M-Book_for_Conc5"/>
      <sheetName val="M-Book_for_FW5"/>
      <sheetName val="Load_Details-220kV5"/>
      <sheetName val="beam-reinft-IIInd_floor5"/>
      <sheetName val="INPUT_SHEET5"/>
      <sheetName val="Project_Budget_Worksheet5"/>
      <sheetName val="SANJAY_PAL5"/>
      <sheetName val="P_A_SELVAM5"/>
      <sheetName val="ANSARI_5"/>
      <sheetName val="abdesh_pal5"/>
      <sheetName val="sujay_bagchi5"/>
      <sheetName val="S_K_SINHA_BASU5"/>
      <sheetName val="KRISHNA_PRASAD5"/>
      <sheetName val="BARATH_&amp;_CO5"/>
      <sheetName val="L_B_YADAV5"/>
      <sheetName val="DEEPAK_KUMAR5"/>
      <sheetName val="MUKLAL_YADAV5"/>
      <sheetName val="MADHU_SUDHAN5"/>
      <sheetName val="SAUD_ALAM_5"/>
      <sheetName val="RAMESH_BABU5"/>
      <sheetName val="SAILEN_SARKAR5"/>
      <sheetName val="SANJAY_JENA15"/>
      <sheetName val="upendra_saw_5"/>
      <sheetName val="ALLOK_KUMAR_5"/>
      <sheetName val="except_wiring5"/>
      <sheetName val="BOQ_-II_ph_25"/>
      <sheetName val="STAFFSCHED_4"/>
      <sheetName val="Metso_-_Forth_&amp;_Slurry_11_02_14"/>
      <sheetName val="Fee_Rate_Summary4"/>
      <sheetName val="d-safe_specs4"/>
      <sheetName val="Quote_Sheet4"/>
      <sheetName val="class_&amp;_category4"/>
      <sheetName val="Rein-Final_(Ph_1+Ph2)4"/>
      <sheetName val="Materials_Cost(PCC)4"/>
      <sheetName val="220_11__BS_4"/>
      <sheetName val="SSR_&amp;_NSSR_Market_final4"/>
      <sheetName val="Site_wise_NADs4"/>
      <sheetName val="RA_RCC_F4"/>
      <sheetName val="India_F&amp;S_Template4"/>
      <sheetName val="Stress_Calculation4"/>
      <sheetName val="precast_RC_element4"/>
      <sheetName val="plinth_Beam_+_Stirrups_4"/>
      <sheetName val="GF_COLUMNS4"/>
      <sheetName val="G_F_ROOF_BEAM_4"/>
      <sheetName val="GF_SLAB_STEEL4"/>
      <sheetName val="GF_Lintel4"/>
      <sheetName val="GF_Stair4"/>
      <sheetName val="FF_COLUMNS4"/>
      <sheetName val="F_F__Steel_FINAL_(2)4"/>
      <sheetName val="FF_Lintel4"/>
      <sheetName val="FF_Stair4"/>
      <sheetName val="S_F__Steel_FINAL_4"/>
      <sheetName val="SF_Lintel4"/>
      <sheetName val="SPT_vs_PHI8"/>
      <sheetName val="glass_project_concrete8"/>
      <sheetName val="glass_project_reift8"/>
      <sheetName val="glass_project_indices8"/>
      <sheetName val="SBC-BH_197"/>
      <sheetName val="Rate_Analysis7"/>
      <sheetName val="Summary_05067"/>
      <sheetName val="Summary_0607-_31_MAR7"/>
      <sheetName val="Civil_Boq6"/>
      <sheetName val="Pile_cap6"/>
      <sheetName val="BH_12-11-10-137"/>
      <sheetName val="BH_12-11-10-97"/>
      <sheetName val="BH_36-15-377"/>
      <sheetName val="BH_16-35-25-177"/>
      <sheetName val="BH_35-25-177"/>
      <sheetName val="Sheet1_(2)7"/>
      <sheetName val="d-safe_DELUXE6"/>
      <sheetName val="PRECAST_lightconc-II6"/>
      <sheetName val="Legal_Risk_Analysis6"/>
      <sheetName val="Mix_Design6"/>
      <sheetName val="Form_67"/>
      <sheetName val="PointNo_56"/>
      <sheetName val="RCC,Ret__Wall6"/>
      <sheetName val="E_&amp;_R6"/>
      <sheetName val="Break_up_Sheet6"/>
      <sheetName val="TBAL9697_-group_wise__sdpl6"/>
      <sheetName val="Abstract_Sheet6"/>
      <sheetName val="V_O_4_-_PCC_Qty6"/>
      <sheetName val="Fill_this_out_first___6"/>
      <sheetName val="REVISED4A_PROG_PERF-SITE_16"/>
      <sheetName val="BOQ_Direct_selling_cost6"/>
      <sheetName val="BOQ_(2)6"/>
      <sheetName val="CABLE_DATA6"/>
      <sheetName val="Staff_Acco_6"/>
      <sheetName val="Pipe_Supports6"/>
      <sheetName val="final_abstract6"/>
      <sheetName val="Rev_S1_Abstract6"/>
      <sheetName val="Quantity_Abstract6"/>
      <sheetName val="M-Book_for_Conc6"/>
      <sheetName val="M-Book_for_FW6"/>
      <sheetName val="Load_Details-220kV6"/>
      <sheetName val="beam-reinft-IIInd_floor6"/>
      <sheetName val="INPUT_SHEET6"/>
      <sheetName val="Project_Budget_Worksheet6"/>
      <sheetName val="SANJAY_PAL6"/>
      <sheetName val="P_A_SELVAM6"/>
      <sheetName val="ANSARI_6"/>
      <sheetName val="abdesh_pal6"/>
      <sheetName val="sujay_bagchi6"/>
      <sheetName val="S_K_SINHA_BASU6"/>
      <sheetName val="KRISHNA_PRASAD6"/>
      <sheetName val="BARATH_&amp;_CO6"/>
      <sheetName val="L_B_YADAV6"/>
      <sheetName val="DEEPAK_KUMAR6"/>
      <sheetName val="MUKLAL_YADAV6"/>
      <sheetName val="MADHU_SUDHAN6"/>
      <sheetName val="SAUD_ALAM_6"/>
      <sheetName val="RAMESH_BABU6"/>
      <sheetName val="SAILEN_SARKAR6"/>
      <sheetName val="SANJAY_JENA16"/>
      <sheetName val="upendra_saw_6"/>
      <sheetName val="ALLOK_KUMAR_6"/>
      <sheetName val="except_wiring6"/>
      <sheetName val="BOQ_-II_ph_26"/>
      <sheetName val="STAFFSCHED_5"/>
      <sheetName val="Metso_-_Forth_&amp;_Slurry_11_02_15"/>
      <sheetName val="Fee_Rate_Summary5"/>
      <sheetName val="d-safe_specs5"/>
      <sheetName val="Quote_Sheet5"/>
      <sheetName val="class_&amp;_category5"/>
      <sheetName val="Rein-Final_(Ph_1+Ph2)5"/>
      <sheetName val="Materials_Cost(PCC)5"/>
      <sheetName val="220_11__BS_5"/>
      <sheetName val="SSR_&amp;_NSSR_Market_final5"/>
      <sheetName val="Site_wise_NADs5"/>
      <sheetName val="RA_RCC_F5"/>
      <sheetName val="India_F&amp;S_Template5"/>
      <sheetName val="Stress_Calculation5"/>
      <sheetName val="precast_RC_element5"/>
      <sheetName val="plinth_Beam_+_Stirrups_5"/>
      <sheetName val="GF_COLUMNS5"/>
      <sheetName val="G_F_ROOF_BEAM_5"/>
      <sheetName val="GF_SLAB_STEEL5"/>
      <sheetName val="GF_Lintel5"/>
      <sheetName val="GF_Stair5"/>
      <sheetName val="FF_COLUMNS5"/>
      <sheetName val="F_F__Steel_FINAL_(2)5"/>
      <sheetName val="FF_Lintel5"/>
      <sheetName val="FF_Stair5"/>
      <sheetName val="S_F__Steel_FINAL_5"/>
      <sheetName val="SF_Lintel5"/>
      <sheetName val="SPT_vs_PHI9"/>
      <sheetName val="glass_project_concrete9"/>
      <sheetName val="glass_project_reift9"/>
      <sheetName val="glass_project_indices9"/>
      <sheetName val="SBC-BH_198"/>
      <sheetName val="Rate_Analysis8"/>
      <sheetName val="Summary_05068"/>
      <sheetName val="Summary_0607-_31_MAR8"/>
      <sheetName val="Civil_Boq7"/>
      <sheetName val="Pile_cap7"/>
      <sheetName val="BH_12-11-10-138"/>
      <sheetName val="BH_12-11-10-98"/>
      <sheetName val="BH_36-15-378"/>
      <sheetName val="BH_16-35-25-178"/>
      <sheetName val="BH_35-25-178"/>
      <sheetName val="Sheet1_(2)8"/>
      <sheetName val="d-safe_DELUXE7"/>
      <sheetName val="PRECAST_lightconc-II7"/>
      <sheetName val="Legal_Risk_Analysis7"/>
      <sheetName val="Mix_Design7"/>
      <sheetName val="Form_68"/>
      <sheetName val="PointNo_57"/>
      <sheetName val="RCC,Ret__Wall7"/>
      <sheetName val="E_&amp;_R7"/>
      <sheetName val="Break_up_Sheet7"/>
      <sheetName val="TBAL9697_-group_wise__sdpl7"/>
      <sheetName val="Abstract_Sheet7"/>
      <sheetName val="V_O_4_-_PCC_Qty7"/>
      <sheetName val="Fill_this_out_first___7"/>
      <sheetName val="REVISED4A_PROG_PERF-SITE_17"/>
      <sheetName val="BOQ_Direct_selling_cost7"/>
      <sheetName val="BOQ_(2)7"/>
      <sheetName val="CABLE_DATA7"/>
      <sheetName val="Staff_Acco_7"/>
      <sheetName val="Pipe_Supports7"/>
      <sheetName val="final_abstract7"/>
      <sheetName val="Rev_S1_Abstract7"/>
      <sheetName val="Quantity_Abstract7"/>
      <sheetName val="M-Book_for_Conc7"/>
      <sheetName val="M-Book_for_FW7"/>
      <sheetName val="Load_Details-220kV7"/>
      <sheetName val="beam-reinft-IIInd_floor7"/>
      <sheetName val="INPUT_SHEET7"/>
      <sheetName val="Project_Budget_Worksheet7"/>
      <sheetName val="SANJAY_PAL7"/>
      <sheetName val="P_A_SELVAM7"/>
      <sheetName val="ANSARI_7"/>
      <sheetName val="abdesh_pal7"/>
      <sheetName val="sujay_bagchi7"/>
      <sheetName val="S_K_SINHA_BASU7"/>
      <sheetName val="KRISHNA_PRASAD7"/>
      <sheetName val="BARATH_&amp;_CO7"/>
      <sheetName val="L_B_YADAV7"/>
      <sheetName val="DEEPAK_KUMAR7"/>
      <sheetName val="MUKLAL_YADAV7"/>
      <sheetName val="MADHU_SUDHAN7"/>
      <sheetName val="SAUD_ALAM_7"/>
      <sheetName val="RAMESH_BABU7"/>
      <sheetName val="SAILEN_SARKAR7"/>
      <sheetName val="SANJAY_JENA17"/>
      <sheetName val="upendra_saw_7"/>
      <sheetName val="ALLOK_KUMAR_7"/>
      <sheetName val="except_wiring7"/>
      <sheetName val="BOQ_-II_ph_27"/>
      <sheetName val="STAFFSCHED_6"/>
      <sheetName val="Metso_-_Forth_&amp;_Slurry_11_02_16"/>
      <sheetName val="Fee_Rate_Summary6"/>
      <sheetName val="d-safe_specs6"/>
      <sheetName val="Quote_Sheet6"/>
      <sheetName val="class_&amp;_category6"/>
      <sheetName val="Rein-Final_(Ph_1+Ph2)6"/>
      <sheetName val="Materials_Cost(PCC)6"/>
      <sheetName val="220_11__BS_6"/>
      <sheetName val="SSR_&amp;_NSSR_Market_final6"/>
      <sheetName val="Site_wise_NADs6"/>
      <sheetName val="RA_RCC_F6"/>
      <sheetName val="India_F&amp;S_Template6"/>
      <sheetName val="Stress_Calculation6"/>
      <sheetName val="precast_RC_element6"/>
      <sheetName val="plinth_Beam_+_Stirrups_6"/>
      <sheetName val="GF_COLUMNS6"/>
      <sheetName val="G_F_ROOF_BEAM_6"/>
      <sheetName val="GF_SLAB_STEEL6"/>
      <sheetName val="GF_Lintel6"/>
      <sheetName val="GF_Stair6"/>
      <sheetName val="FF_COLUMNS6"/>
      <sheetName val="F_F__Steel_FINAL_(2)6"/>
      <sheetName val="FF_Lintel6"/>
      <sheetName val="FF_Stair6"/>
      <sheetName val="S_F__Steel_FINAL_6"/>
      <sheetName val="SF_Lintel6"/>
      <sheetName val="SPT_vs_PHI10"/>
      <sheetName val="glass_project_concrete10"/>
      <sheetName val="glass_project_reift10"/>
      <sheetName val="glass_project_indices10"/>
      <sheetName val="SBC-BH_199"/>
      <sheetName val="Rate_Analysis9"/>
      <sheetName val="Summary_05069"/>
      <sheetName val="Summary_0607-_31_MAR9"/>
      <sheetName val="Civil_Boq8"/>
      <sheetName val="Pile_cap8"/>
      <sheetName val="BH_12-11-10-139"/>
      <sheetName val="BH_12-11-10-99"/>
      <sheetName val="BH_36-15-379"/>
      <sheetName val="BH_16-35-25-179"/>
      <sheetName val="BH_35-25-179"/>
      <sheetName val="Sheet1_(2)9"/>
      <sheetName val="d-safe_DELUXE8"/>
      <sheetName val="PRECAST_lightconc-II8"/>
      <sheetName val="Legal_Risk_Analysis8"/>
      <sheetName val="Mix_Design8"/>
      <sheetName val="Form_69"/>
      <sheetName val="PointNo_58"/>
      <sheetName val="RCC,Ret__Wall8"/>
      <sheetName val="E_&amp;_R8"/>
      <sheetName val="Break_up_Sheet8"/>
      <sheetName val="TBAL9697_-group_wise__sdpl8"/>
      <sheetName val="Abstract_Sheet8"/>
      <sheetName val="V_O_4_-_PCC_Qty8"/>
      <sheetName val="Fill_this_out_first___8"/>
      <sheetName val="REVISED4A_PROG_PERF-SITE_18"/>
      <sheetName val="BOQ_Direct_selling_cost8"/>
      <sheetName val="BOQ_(2)8"/>
      <sheetName val="CABLE_DATA8"/>
      <sheetName val="Staff_Acco_8"/>
      <sheetName val="Pipe_Supports8"/>
      <sheetName val="final_abstract8"/>
      <sheetName val="Rev_S1_Abstract8"/>
      <sheetName val="Quantity_Abstract8"/>
      <sheetName val="M-Book_for_Conc8"/>
      <sheetName val="M-Book_for_FW8"/>
      <sheetName val="Load_Details-220kV8"/>
      <sheetName val="beam-reinft-IIInd_floor8"/>
      <sheetName val="INPUT_SHEET8"/>
      <sheetName val="Project_Budget_Worksheet8"/>
      <sheetName val="SANJAY_PAL8"/>
      <sheetName val="P_A_SELVAM8"/>
      <sheetName val="ANSARI_8"/>
      <sheetName val="abdesh_pal8"/>
      <sheetName val="sujay_bagchi8"/>
      <sheetName val="S_K_SINHA_BASU8"/>
      <sheetName val="KRISHNA_PRASAD8"/>
      <sheetName val="BARATH_&amp;_CO8"/>
      <sheetName val="L_B_YADAV8"/>
      <sheetName val="DEEPAK_KUMAR8"/>
      <sheetName val="MUKLAL_YADAV8"/>
      <sheetName val="MADHU_SUDHAN8"/>
      <sheetName val="SAUD_ALAM_8"/>
      <sheetName val="RAMESH_BABU8"/>
      <sheetName val="SAILEN_SARKAR8"/>
      <sheetName val="SANJAY_JENA18"/>
      <sheetName val="upendra_saw_8"/>
      <sheetName val="ALLOK_KUMAR_8"/>
      <sheetName val="except_wiring8"/>
      <sheetName val="BOQ_-II_ph_28"/>
      <sheetName val="STAFFSCHED_7"/>
      <sheetName val="Metso_-_Forth_&amp;_Slurry_11_02_17"/>
      <sheetName val="Fee_Rate_Summary7"/>
      <sheetName val="d-safe_specs7"/>
      <sheetName val="Quote_Sheet7"/>
      <sheetName val="class_&amp;_category7"/>
      <sheetName val="Rein-Final_(Ph_1+Ph2)7"/>
      <sheetName val="Materials_Cost(PCC)7"/>
      <sheetName val="220_11__BS_7"/>
      <sheetName val="SSR_&amp;_NSSR_Market_final7"/>
      <sheetName val="Site_wise_NADs7"/>
      <sheetName val="RA_RCC_F7"/>
      <sheetName val="India_F&amp;S_Template7"/>
      <sheetName val="Stress_Calculation7"/>
      <sheetName val="precast_RC_element7"/>
      <sheetName val="plinth_Beam_+_Stirrups_7"/>
      <sheetName val="GF_COLUMNS7"/>
      <sheetName val="G_F_ROOF_BEAM_7"/>
      <sheetName val="GF_SLAB_STEEL7"/>
      <sheetName val="GF_Lintel7"/>
      <sheetName val="GF_Stair7"/>
      <sheetName val="FF_COLUMNS7"/>
      <sheetName val="F_F__Steel_FINAL_(2)7"/>
      <sheetName val="FF_Lintel7"/>
      <sheetName val="FF_Stair7"/>
      <sheetName val="S_F__Steel_FINAL_7"/>
      <sheetName val="SF_Lintel7"/>
      <sheetName val="SPT_vs_PHI11"/>
      <sheetName val="glass_project_concrete11"/>
      <sheetName val="glass_project_reift11"/>
      <sheetName val="glass_project_indices11"/>
      <sheetName val="SBC-BH_1910"/>
      <sheetName val="Rate_Analysis10"/>
      <sheetName val="Summary_050610"/>
      <sheetName val="Summary_0607-_31_MAR10"/>
      <sheetName val="Civil_Boq9"/>
      <sheetName val="Pile_cap9"/>
      <sheetName val="BH_12-11-10-1310"/>
      <sheetName val="BH_12-11-10-910"/>
      <sheetName val="BH_36-15-3710"/>
      <sheetName val="BH_16-35-25-1710"/>
      <sheetName val="BH_35-25-1710"/>
      <sheetName val="Sheet1_(2)10"/>
      <sheetName val="d-safe_DELUXE9"/>
      <sheetName val="PRECAST_lightconc-II9"/>
      <sheetName val="Legal_Risk_Analysis9"/>
      <sheetName val="Mix_Design9"/>
      <sheetName val="Form_610"/>
      <sheetName val="PointNo_59"/>
      <sheetName val="RCC,Ret__Wall9"/>
      <sheetName val="E_&amp;_R9"/>
      <sheetName val="Break_up_Sheet9"/>
      <sheetName val="TBAL9697_-group_wise__sdpl9"/>
      <sheetName val="Abstract_Sheet9"/>
      <sheetName val="V_O_4_-_PCC_Qty9"/>
      <sheetName val="Fill_this_out_first___9"/>
      <sheetName val="REVISED4A_PROG_PERF-SITE_19"/>
      <sheetName val="BOQ_Direct_selling_cost9"/>
      <sheetName val="BOQ_(2)9"/>
      <sheetName val="CABLE_DATA9"/>
      <sheetName val="Staff_Acco_9"/>
      <sheetName val="Pipe_Supports9"/>
      <sheetName val="final_abstract9"/>
      <sheetName val="Rev_S1_Abstract9"/>
      <sheetName val="Quantity_Abstract9"/>
      <sheetName val="M-Book_for_Conc9"/>
      <sheetName val="M-Book_for_FW9"/>
      <sheetName val="Load_Details-220kV9"/>
      <sheetName val="beam-reinft-IIInd_floor9"/>
      <sheetName val="INPUT_SHEET9"/>
      <sheetName val="Project_Budget_Worksheet9"/>
      <sheetName val="SANJAY_PAL9"/>
      <sheetName val="P_A_SELVAM9"/>
      <sheetName val="ANSARI_9"/>
      <sheetName val="abdesh_pal9"/>
      <sheetName val="sujay_bagchi9"/>
      <sheetName val="S_K_SINHA_BASU9"/>
      <sheetName val="KRISHNA_PRASAD9"/>
      <sheetName val="BARATH_&amp;_CO9"/>
      <sheetName val="L_B_YADAV9"/>
      <sheetName val="DEEPAK_KUMAR9"/>
      <sheetName val="MUKLAL_YADAV9"/>
      <sheetName val="MADHU_SUDHAN9"/>
      <sheetName val="SAUD_ALAM_9"/>
      <sheetName val="RAMESH_BABU9"/>
      <sheetName val="SAILEN_SARKAR9"/>
      <sheetName val="SANJAY_JENA19"/>
      <sheetName val="upendra_saw_9"/>
      <sheetName val="ALLOK_KUMAR_9"/>
      <sheetName val="except_wiring9"/>
      <sheetName val="BOQ_-II_ph_29"/>
      <sheetName val="STAFFSCHED_8"/>
      <sheetName val="Metso_-_Forth_&amp;_Slurry_11_02_18"/>
      <sheetName val="Fee_Rate_Summary8"/>
      <sheetName val="d-safe_specs8"/>
      <sheetName val="Quote_Sheet8"/>
      <sheetName val="class_&amp;_category8"/>
      <sheetName val="Rein-Final_(Ph_1+Ph2)8"/>
      <sheetName val="Materials_Cost(PCC)8"/>
      <sheetName val="220_11__BS_8"/>
      <sheetName val="SSR_&amp;_NSSR_Market_final8"/>
      <sheetName val="Site_wise_NADs8"/>
      <sheetName val="RA_RCC_F8"/>
      <sheetName val="India_F&amp;S_Template8"/>
      <sheetName val="Stress_Calculation8"/>
      <sheetName val="precast_RC_element8"/>
      <sheetName val="plinth_Beam_+_Stirrups_8"/>
      <sheetName val="GF_COLUMNS8"/>
      <sheetName val="G_F_ROOF_BEAM_8"/>
      <sheetName val="GF_SLAB_STEEL8"/>
      <sheetName val="GF_Lintel8"/>
      <sheetName val="GF_Stair8"/>
      <sheetName val="FF_COLUMNS8"/>
      <sheetName val="F_F__Steel_FINAL_(2)8"/>
      <sheetName val="FF_Lintel8"/>
      <sheetName val="FF_Stair8"/>
      <sheetName val="S_F__Steel_FINAL_8"/>
      <sheetName val="SF_Lintel8"/>
      <sheetName val="B@___x005f_x005f_x005f_x005f_x005f_x005f_x005f_x005f_x0"/>
      <sheetName val=" AT-1-220 "/>
      <sheetName val=" BC-220"/>
      <sheetName val="Components"/>
      <sheetName val="DETAILED  BOQ"/>
      <sheetName val="IO List"/>
      <sheetName val="B@__x0000__x0004_@_x0000___$_x0"/>
      <sheetName val="B@__x005f_x005f_x005f_x0000__x0"/>
      <sheetName val="B@___x0004_@___$_"/>
      <sheetName val="FT-05-02Is-_x0000_5y"/>
      <sheetName val="Page 1"/>
      <sheetName val="Page 2"/>
      <sheetName val="Page 3"/>
      <sheetName val="Page 4 Installed"/>
      <sheetName val="Page 4 Required"/>
      <sheetName val="Page 5a"/>
      <sheetName val="Page 5b"/>
      <sheetName val="Page 5c"/>
      <sheetName val="Page 5d"/>
      <sheetName val="Page 5e"/>
      <sheetName val="Page 5f"/>
      <sheetName val="Page 5f (2)"/>
      <sheetName val="Page 6a"/>
      <sheetName val="Page 6b"/>
      <sheetName val="Page 7-1"/>
      <sheetName val="Page 7-2a1-I"/>
      <sheetName val="Page 7-2a1-II"/>
      <sheetName val="Page 7-2a1-III"/>
      <sheetName val="Page 7-2a2"/>
      <sheetName val="Page 7-3"/>
      <sheetName val="Page 7-5a"/>
      <sheetName val="Page 7-5b1"/>
      <sheetName val="Page 7-5b2"/>
      <sheetName val="Page 7-5c"/>
      <sheetName val="Page 7-9a"/>
      <sheetName val="Page 7-9b1"/>
      <sheetName val="Page 7-9b2"/>
      <sheetName val="Page 7-9c"/>
      <sheetName val="Page 7-11a1-I"/>
      <sheetName val="Page 7-11a1-II"/>
      <sheetName val="Page 7-11a1-III"/>
      <sheetName val="Page 7-11a2"/>
      <sheetName val="Page 7-15"/>
      <sheetName val="Page 7-16a"/>
      <sheetName val="Page 7-16b"/>
      <sheetName val="Page 8"/>
      <sheetName val="Macros"/>
      <sheetName val="SPT_vs_PHI17"/>
      <sheetName val="glass_project_concrete17"/>
      <sheetName val="glass_project_reift17"/>
      <sheetName val="glass_project_indices17"/>
      <sheetName val="SBC-BH_1916"/>
      <sheetName val="Rate_Analysis16"/>
      <sheetName val="Summary_050616"/>
      <sheetName val="Summary_0607-_31_MAR16"/>
      <sheetName val="Civil_Boq15"/>
      <sheetName val="Pile_cap15"/>
      <sheetName val="BH_12-11-10-1316"/>
      <sheetName val="BH_12-11-10-916"/>
      <sheetName val="BH_36-15-3716"/>
      <sheetName val="BH_16-35-25-1716"/>
      <sheetName val="BH_35-25-1716"/>
      <sheetName val="Sheet1_(2)16"/>
      <sheetName val="d-safe_DELUXE15"/>
      <sheetName val="PRECAST_lightconc-II15"/>
      <sheetName val="Legal_Risk_Analysis15"/>
      <sheetName val="Mix_Design15"/>
      <sheetName val="Form_616"/>
      <sheetName val="PointNo_515"/>
      <sheetName val="RCC,Ret__Wall15"/>
      <sheetName val="E_&amp;_R15"/>
      <sheetName val="Break_up_Sheet15"/>
      <sheetName val="TBAL9697_-group_wise__sdpl15"/>
      <sheetName val="Abstract_Sheet15"/>
      <sheetName val="V_O_4_-_PCC_Qty15"/>
      <sheetName val="Fill_this_out_first___15"/>
      <sheetName val="REVISED4A_PROG_PERF-SITE_115"/>
      <sheetName val="BOQ_Direct_selling_cost15"/>
      <sheetName val="BOQ_(2)15"/>
      <sheetName val="CABLE_DATA15"/>
      <sheetName val="Staff_Acco_15"/>
      <sheetName val="Pipe_Supports15"/>
      <sheetName val="final_abstract15"/>
      <sheetName val="Rev_S1_Abstract15"/>
      <sheetName val="Quantity_Abstract15"/>
      <sheetName val="M-Book_for_Conc15"/>
      <sheetName val="M-Book_for_FW15"/>
      <sheetName val="Load_Details-220kV15"/>
      <sheetName val="beam-reinft-IIInd_floor15"/>
      <sheetName val="INPUT_SHEET15"/>
      <sheetName val="Project_Budget_Worksheet15"/>
      <sheetName val="SANJAY_PAL15"/>
      <sheetName val="P_A_SELVAM15"/>
      <sheetName val="ANSARI_15"/>
      <sheetName val="abdesh_pal15"/>
      <sheetName val="sujay_bagchi15"/>
      <sheetName val="S_K_SINHA_BASU15"/>
      <sheetName val="KRISHNA_PRASAD15"/>
      <sheetName val="BARATH_&amp;_CO15"/>
      <sheetName val="L_B_YADAV15"/>
      <sheetName val="DEEPAK_KUMAR15"/>
      <sheetName val="MUKLAL_YADAV15"/>
      <sheetName val="MADHU_SUDHAN15"/>
      <sheetName val="SAUD_ALAM_15"/>
      <sheetName val="RAMESH_BABU15"/>
      <sheetName val="SAILEN_SARKAR15"/>
      <sheetName val="SANJAY_JENA115"/>
      <sheetName val="upendra_saw_15"/>
      <sheetName val="ALLOK_KUMAR_15"/>
      <sheetName val="except_wiring15"/>
      <sheetName val="BOQ_-II_ph_215"/>
      <sheetName val="STAFFSCHED_14"/>
      <sheetName val="Metso_-_Forth_&amp;_Slurry_11_02_24"/>
      <sheetName val="Fee_Rate_Summary14"/>
      <sheetName val="d-safe_specs14"/>
      <sheetName val="Quote_Sheet14"/>
      <sheetName val="class_&amp;_category14"/>
      <sheetName val="Rein-Final_(Ph_1+Ph2)14"/>
      <sheetName val="Materials_Cost(PCC)14"/>
      <sheetName val="220_11__BS_14"/>
      <sheetName val="SSR_&amp;_NSSR_Market_final14"/>
      <sheetName val="Site_wise_NADs14"/>
      <sheetName val="RA_RCC_F14"/>
      <sheetName val="India_F&amp;S_Template14"/>
      <sheetName val="Stress_Calculation14"/>
      <sheetName val="precast_RC_element14"/>
      <sheetName val="plinth_Beam_+_Stirrups_14"/>
      <sheetName val="GF_COLUMNS14"/>
      <sheetName val="G_F_ROOF_BEAM_14"/>
      <sheetName val="GF_SLAB_STEEL14"/>
      <sheetName val="GF_Lintel14"/>
      <sheetName val="GF_Stair14"/>
      <sheetName val="FF_COLUMNS14"/>
      <sheetName val="F_F__Steel_FINAL_(2)14"/>
      <sheetName val="FF_Lintel14"/>
      <sheetName val="FF_Stair14"/>
      <sheetName val="S_F__Steel_FINAL_14"/>
      <sheetName val="SF_Lintel14"/>
      <sheetName val="SPT_vs_PHI13"/>
      <sheetName val="glass_project_concrete13"/>
      <sheetName val="glass_project_reift13"/>
      <sheetName val="glass_project_indices13"/>
      <sheetName val="SBC-BH_1912"/>
      <sheetName val="Rate_Analysis12"/>
      <sheetName val="Summary_050612"/>
      <sheetName val="Summary_0607-_31_MAR12"/>
      <sheetName val="Civil_Boq11"/>
      <sheetName val="Pile_cap11"/>
      <sheetName val="BH_12-11-10-1312"/>
      <sheetName val="BH_12-11-10-912"/>
      <sheetName val="BH_36-15-3712"/>
      <sheetName val="BH_16-35-25-1712"/>
      <sheetName val="BH_35-25-1712"/>
      <sheetName val="Sheet1_(2)12"/>
      <sheetName val="d-safe_DELUXE11"/>
      <sheetName val="PRECAST_lightconc-II11"/>
      <sheetName val="Legal_Risk_Analysis11"/>
      <sheetName val="Mix_Design11"/>
      <sheetName val="Form_612"/>
      <sheetName val="PointNo_511"/>
      <sheetName val="RCC,Ret__Wall11"/>
      <sheetName val="E_&amp;_R11"/>
      <sheetName val="Break_up_Sheet11"/>
      <sheetName val="TBAL9697_-group_wise__sdpl11"/>
      <sheetName val="Abstract_Sheet11"/>
      <sheetName val="V_O_4_-_PCC_Qty11"/>
      <sheetName val="Fill_this_out_first___11"/>
      <sheetName val="REVISED4A_PROG_PERF-SITE_111"/>
      <sheetName val="BOQ_Direct_selling_cost11"/>
      <sheetName val="BOQ_(2)11"/>
      <sheetName val="CABLE_DATA11"/>
      <sheetName val="Staff_Acco_11"/>
      <sheetName val="Pipe_Supports11"/>
      <sheetName val="final_abstract11"/>
      <sheetName val="Rev_S1_Abstract11"/>
      <sheetName val="Quantity_Abstract11"/>
      <sheetName val="M-Book_for_Conc11"/>
      <sheetName val="M-Book_for_FW11"/>
      <sheetName val="Load_Details-220kV11"/>
      <sheetName val="beam-reinft-IIInd_floor11"/>
      <sheetName val="INPUT_SHEET11"/>
      <sheetName val="Project_Budget_Worksheet11"/>
      <sheetName val="SANJAY_PAL11"/>
      <sheetName val="P_A_SELVAM11"/>
      <sheetName val="ANSARI_11"/>
      <sheetName val="abdesh_pal11"/>
      <sheetName val="sujay_bagchi11"/>
      <sheetName val="S_K_SINHA_BASU11"/>
      <sheetName val="KRISHNA_PRASAD11"/>
      <sheetName val="BARATH_&amp;_CO11"/>
      <sheetName val="L_B_YADAV11"/>
      <sheetName val="DEEPAK_KUMAR11"/>
      <sheetName val="MUKLAL_YADAV11"/>
      <sheetName val="MADHU_SUDHAN11"/>
      <sheetName val="SAUD_ALAM_11"/>
      <sheetName val="RAMESH_BABU11"/>
      <sheetName val="SAILEN_SARKAR11"/>
      <sheetName val="SANJAY_JENA111"/>
      <sheetName val="upendra_saw_11"/>
      <sheetName val="ALLOK_KUMAR_11"/>
      <sheetName val="except_wiring11"/>
      <sheetName val="BOQ_-II_ph_211"/>
      <sheetName val="STAFFSCHED_10"/>
      <sheetName val="Metso_-_Forth_&amp;_Slurry_11_02_20"/>
      <sheetName val="Fee_Rate_Summary10"/>
      <sheetName val="d-safe_specs10"/>
      <sheetName val="Quote_Sheet10"/>
      <sheetName val="class_&amp;_category10"/>
      <sheetName val="Rein-Final_(Ph_1+Ph2)10"/>
      <sheetName val="Materials_Cost(PCC)10"/>
      <sheetName val="220_11__BS_10"/>
      <sheetName val="SSR_&amp;_NSSR_Market_final10"/>
      <sheetName val="Site_wise_NADs10"/>
      <sheetName val="RA_RCC_F10"/>
      <sheetName val="India_F&amp;S_Template10"/>
      <sheetName val="Stress_Calculation10"/>
      <sheetName val="precast_RC_element10"/>
      <sheetName val="plinth_Beam_+_Stirrups_10"/>
      <sheetName val="GF_COLUMNS10"/>
      <sheetName val="G_F_ROOF_BEAM_10"/>
      <sheetName val="GF_SLAB_STEEL10"/>
      <sheetName val="GF_Lintel10"/>
      <sheetName val="GF_Stair10"/>
      <sheetName val="FF_COLUMNS10"/>
      <sheetName val="F_F__Steel_FINAL_(2)10"/>
      <sheetName val="FF_Lintel10"/>
      <sheetName val="FF_Stair10"/>
      <sheetName val="S_F__Steel_FINAL_10"/>
      <sheetName val="SF_Lintel10"/>
      <sheetName val="SPT_vs_PHI12"/>
      <sheetName val="glass_project_concrete12"/>
      <sheetName val="glass_project_reift12"/>
      <sheetName val="glass_project_indices12"/>
      <sheetName val="SBC-BH_1911"/>
      <sheetName val="Rate_Analysis11"/>
      <sheetName val="Summary_050611"/>
      <sheetName val="Summary_0607-_31_MAR11"/>
      <sheetName val="Civil_Boq10"/>
      <sheetName val="Pile_cap10"/>
      <sheetName val="BH_12-11-10-1311"/>
      <sheetName val="BH_12-11-10-911"/>
      <sheetName val="BH_36-15-3711"/>
      <sheetName val="BH_16-35-25-1711"/>
      <sheetName val="BH_35-25-1711"/>
      <sheetName val="Sheet1_(2)11"/>
      <sheetName val="d-safe_DELUXE10"/>
      <sheetName val="PRECAST_lightconc-II10"/>
      <sheetName val="Legal_Risk_Analysis10"/>
      <sheetName val="Mix_Design10"/>
      <sheetName val="Form_611"/>
      <sheetName val="PointNo_510"/>
      <sheetName val="RCC,Ret__Wall10"/>
      <sheetName val="E_&amp;_R10"/>
      <sheetName val="Break_up_Sheet10"/>
      <sheetName val="TBAL9697_-group_wise__sdpl10"/>
      <sheetName val="Abstract_Sheet10"/>
      <sheetName val="V_O_4_-_PCC_Qty10"/>
      <sheetName val="Fill_this_out_first___10"/>
      <sheetName val="REVISED4A_PROG_PERF-SITE_110"/>
      <sheetName val="BOQ_Direct_selling_cost10"/>
      <sheetName val="BOQ_(2)10"/>
      <sheetName val="CABLE_DATA10"/>
      <sheetName val="Staff_Acco_10"/>
      <sheetName val="Pipe_Supports10"/>
      <sheetName val="final_abstract10"/>
      <sheetName val="Rev_S1_Abstract10"/>
      <sheetName val="Quantity_Abstract10"/>
      <sheetName val="M-Book_for_Conc10"/>
      <sheetName val="M-Book_for_FW10"/>
      <sheetName val="Load_Details-220kV10"/>
      <sheetName val="beam-reinft-IIInd_floor10"/>
      <sheetName val="INPUT_SHEET10"/>
      <sheetName val="Project_Budget_Worksheet10"/>
      <sheetName val="SANJAY_PAL10"/>
      <sheetName val="P_A_SELVAM10"/>
      <sheetName val="ANSARI_10"/>
      <sheetName val="abdesh_pal10"/>
      <sheetName val="sujay_bagchi10"/>
      <sheetName val="S_K_SINHA_BASU10"/>
      <sheetName val="KRISHNA_PRASAD10"/>
      <sheetName val="BARATH_&amp;_CO10"/>
      <sheetName val="L_B_YADAV10"/>
      <sheetName val="DEEPAK_KUMAR10"/>
      <sheetName val="MUKLAL_YADAV10"/>
      <sheetName val="MADHU_SUDHAN10"/>
      <sheetName val="SAUD_ALAM_10"/>
      <sheetName val="RAMESH_BABU10"/>
      <sheetName val="SAILEN_SARKAR10"/>
      <sheetName val="SANJAY_JENA110"/>
      <sheetName val="upendra_saw_10"/>
      <sheetName val="ALLOK_KUMAR_10"/>
      <sheetName val="except_wiring10"/>
      <sheetName val="BOQ_-II_ph_210"/>
      <sheetName val="STAFFSCHED_9"/>
      <sheetName val="Metso_-_Forth_&amp;_Slurry_11_02_19"/>
      <sheetName val="Fee_Rate_Summary9"/>
      <sheetName val="d-safe_specs9"/>
      <sheetName val="Quote_Sheet9"/>
      <sheetName val="class_&amp;_category9"/>
      <sheetName val="Rein-Final_(Ph_1+Ph2)9"/>
      <sheetName val="Materials_Cost(PCC)9"/>
      <sheetName val="220_11__BS_9"/>
      <sheetName val="SSR_&amp;_NSSR_Market_final9"/>
      <sheetName val="Site_wise_NADs9"/>
      <sheetName val="RA_RCC_F9"/>
      <sheetName val="India_F&amp;S_Template9"/>
      <sheetName val="Stress_Calculation9"/>
      <sheetName val="precast_RC_element9"/>
      <sheetName val="plinth_Beam_+_Stirrups_9"/>
      <sheetName val="GF_COLUMNS9"/>
      <sheetName val="G_F_ROOF_BEAM_9"/>
      <sheetName val="GF_SLAB_STEEL9"/>
      <sheetName val="GF_Lintel9"/>
      <sheetName val="GF_Stair9"/>
      <sheetName val="FF_COLUMNS9"/>
      <sheetName val="F_F__Steel_FINAL_(2)9"/>
      <sheetName val="FF_Lintel9"/>
      <sheetName val="FF_Stair9"/>
      <sheetName val="S_F__Steel_FINAL_9"/>
      <sheetName val="SF_Lintel9"/>
      <sheetName val="SPT_vs_PHI14"/>
      <sheetName val="glass_project_concrete14"/>
      <sheetName val="glass_project_reift14"/>
      <sheetName val="glass_project_indices14"/>
      <sheetName val="SBC-BH_1913"/>
      <sheetName val="Rate_Analysis13"/>
      <sheetName val="Summary_050613"/>
      <sheetName val="Summary_0607-_31_MAR13"/>
      <sheetName val="Civil_Boq12"/>
      <sheetName val="Pile_cap12"/>
      <sheetName val="BH_12-11-10-1313"/>
      <sheetName val="BH_12-11-10-913"/>
      <sheetName val="BH_36-15-3713"/>
      <sheetName val="BH_16-35-25-1713"/>
      <sheetName val="BH_35-25-1713"/>
      <sheetName val="Sheet1_(2)13"/>
      <sheetName val="d-safe_DELUXE12"/>
      <sheetName val="PRECAST_lightconc-II12"/>
      <sheetName val="Legal_Risk_Analysis12"/>
      <sheetName val="Mix_Design12"/>
      <sheetName val="Form_613"/>
      <sheetName val="PointNo_512"/>
      <sheetName val="RCC,Ret__Wall12"/>
      <sheetName val="E_&amp;_R12"/>
      <sheetName val="Break_up_Sheet12"/>
      <sheetName val="TBAL9697_-group_wise__sdpl12"/>
      <sheetName val="Abstract_Sheet12"/>
      <sheetName val="V_O_4_-_PCC_Qty12"/>
      <sheetName val="Fill_this_out_first___12"/>
      <sheetName val="REVISED4A_PROG_PERF-SITE_112"/>
      <sheetName val="BOQ_Direct_selling_cost12"/>
      <sheetName val="BOQ_(2)12"/>
      <sheetName val="CABLE_DATA12"/>
      <sheetName val="Staff_Acco_12"/>
      <sheetName val="Pipe_Supports12"/>
      <sheetName val="final_abstract12"/>
      <sheetName val="Rev_S1_Abstract12"/>
      <sheetName val="Quantity_Abstract12"/>
      <sheetName val="M-Book_for_Conc12"/>
      <sheetName val="M-Book_for_FW12"/>
      <sheetName val="Load_Details-220kV12"/>
      <sheetName val="beam-reinft-IIInd_floor12"/>
      <sheetName val="INPUT_SHEET12"/>
      <sheetName val="Project_Budget_Worksheet12"/>
      <sheetName val="SANJAY_PAL12"/>
      <sheetName val="P_A_SELVAM12"/>
      <sheetName val="ANSARI_12"/>
      <sheetName val="abdesh_pal12"/>
      <sheetName val="sujay_bagchi12"/>
      <sheetName val="S_K_SINHA_BASU12"/>
      <sheetName val="KRISHNA_PRASAD12"/>
      <sheetName val="BARATH_&amp;_CO12"/>
      <sheetName val="L_B_YADAV12"/>
      <sheetName val="DEEPAK_KUMAR12"/>
      <sheetName val="MUKLAL_YADAV12"/>
      <sheetName val="MADHU_SUDHAN12"/>
      <sheetName val="SAUD_ALAM_12"/>
      <sheetName val="RAMESH_BABU12"/>
      <sheetName val="SAILEN_SARKAR12"/>
      <sheetName val="SANJAY_JENA112"/>
      <sheetName val="upendra_saw_12"/>
      <sheetName val="ALLOK_KUMAR_12"/>
      <sheetName val="except_wiring12"/>
      <sheetName val="BOQ_-II_ph_212"/>
      <sheetName val="STAFFSCHED_11"/>
      <sheetName val="Metso_-_Forth_&amp;_Slurry_11_02_21"/>
      <sheetName val="Fee_Rate_Summary11"/>
      <sheetName val="d-safe_specs11"/>
      <sheetName val="Quote_Sheet11"/>
      <sheetName val="class_&amp;_category11"/>
      <sheetName val="Rein-Final_(Ph_1+Ph2)11"/>
      <sheetName val="Materials_Cost(PCC)11"/>
      <sheetName val="220_11__BS_11"/>
      <sheetName val="SSR_&amp;_NSSR_Market_final11"/>
      <sheetName val="Site_wise_NADs11"/>
      <sheetName val="RA_RCC_F11"/>
      <sheetName val="India_F&amp;S_Template11"/>
      <sheetName val="Stress_Calculation11"/>
      <sheetName val="precast_RC_element11"/>
      <sheetName val="plinth_Beam_+_Stirrups_11"/>
      <sheetName val="GF_COLUMNS11"/>
      <sheetName val="G_F_ROOF_BEAM_11"/>
      <sheetName val="GF_SLAB_STEEL11"/>
      <sheetName val="GF_Lintel11"/>
      <sheetName val="GF_Stair11"/>
      <sheetName val="FF_COLUMNS11"/>
      <sheetName val="F_F__Steel_FINAL_(2)11"/>
      <sheetName val="FF_Lintel11"/>
      <sheetName val="FF_Stair11"/>
      <sheetName val="S_F__Steel_FINAL_11"/>
      <sheetName val="SF_Lintel11"/>
      <sheetName val="SPT_vs_PHI15"/>
      <sheetName val="glass_project_concrete15"/>
      <sheetName val="glass_project_reift15"/>
      <sheetName val="glass_project_indices15"/>
      <sheetName val="SBC-BH_1914"/>
      <sheetName val="Rate_Analysis14"/>
      <sheetName val="Summary_050614"/>
      <sheetName val="Summary_0607-_31_MAR14"/>
      <sheetName val="Civil_Boq13"/>
      <sheetName val="Pile_cap13"/>
      <sheetName val="BH_12-11-10-1314"/>
      <sheetName val="BH_12-11-10-914"/>
      <sheetName val="BH_36-15-3714"/>
      <sheetName val="BH_16-35-25-1714"/>
      <sheetName val="BH_35-25-1714"/>
      <sheetName val="Sheet1_(2)14"/>
      <sheetName val="d-safe_DELUXE13"/>
      <sheetName val="PRECAST_lightconc-II13"/>
      <sheetName val="Legal_Risk_Analysis13"/>
      <sheetName val="Mix_Design13"/>
      <sheetName val="Form_614"/>
      <sheetName val="PointNo_513"/>
      <sheetName val="RCC,Ret__Wall13"/>
      <sheetName val="E_&amp;_R13"/>
      <sheetName val="Break_up_Sheet13"/>
      <sheetName val="TBAL9697_-group_wise__sdpl13"/>
      <sheetName val="Abstract_Sheet13"/>
      <sheetName val="V_O_4_-_PCC_Qty13"/>
      <sheetName val="Fill_this_out_first___13"/>
      <sheetName val="REVISED4A_PROG_PERF-SITE_113"/>
      <sheetName val="BOQ_Direct_selling_cost13"/>
      <sheetName val="BOQ_(2)13"/>
      <sheetName val="CABLE_DATA13"/>
      <sheetName val="Staff_Acco_13"/>
      <sheetName val="Pipe_Supports13"/>
      <sheetName val="final_abstract13"/>
      <sheetName val="Rev_S1_Abstract13"/>
      <sheetName val="Quantity_Abstract13"/>
      <sheetName val="M-Book_for_Conc13"/>
      <sheetName val="M-Book_for_FW13"/>
      <sheetName val="Load_Details-220kV13"/>
      <sheetName val="beam-reinft-IIInd_floor13"/>
      <sheetName val="INPUT_SHEET13"/>
      <sheetName val="Project_Budget_Worksheet13"/>
      <sheetName val="SANJAY_PAL13"/>
      <sheetName val="P_A_SELVAM13"/>
      <sheetName val="ANSARI_13"/>
      <sheetName val="abdesh_pal13"/>
      <sheetName val="sujay_bagchi13"/>
      <sheetName val="S_K_SINHA_BASU13"/>
      <sheetName val="KRISHNA_PRASAD13"/>
      <sheetName val="BARATH_&amp;_CO13"/>
      <sheetName val="L_B_YADAV13"/>
      <sheetName val="DEEPAK_KUMAR13"/>
      <sheetName val="MUKLAL_YADAV13"/>
      <sheetName val="MADHU_SUDHAN13"/>
      <sheetName val="SAUD_ALAM_13"/>
      <sheetName val="RAMESH_BABU13"/>
      <sheetName val="SAILEN_SARKAR13"/>
      <sheetName val="SANJAY_JENA113"/>
      <sheetName val="upendra_saw_13"/>
      <sheetName val="ALLOK_KUMAR_13"/>
      <sheetName val="except_wiring13"/>
      <sheetName val="BOQ_-II_ph_213"/>
      <sheetName val="STAFFSCHED_12"/>
      <sheetName val="Metso_-_Forth_&amp;_Slurry_11_02_22"/>
      <sheetName val="Fee_Rate_Summary12"/>
      <sheetName val="d-safe_specs12"/>
      <sheetName val="Quote_Sheet12"/>
      <sheetName val="class_&amp;_category12"/>
      <sheetName val="Rein-Final_(Ph_1+Ph2)12"/>
      <sheetName val="Materials_Cost(PCC)12"/>
      <sheetName val="220_11__BS_12"/>
      <sheetName val="SSR_&amp;_NSSR_Market_final12"/>
      <sheetName val="Site_wise_NADs12"/>
      <sheetName val="RA_RCC_F12"/>
      <sheetName val="India_F&amp;S_Template12"/>
      <sheetName val="Stress_Calculation12"/>
      <sheetName val="precast_RC_element12"/>
      <sheetName val="plinth_Beam_+_Stirrups_12"/>
      <sheetName val="GF_COLUMNS12"/>
      <sheetName val="G_F_ROOF_BEAM_12"/>
      <sheetName val="GF_SLAB_STEEL12"/>
      <sheetName val="GF_Lintel12"/>
      <sheetName val="GF_Stair12"/>
      <sheetName val="FF_COLUMNS12"/>
      <sheetName val="F_F__Steel_FINAL_(2)12"/>
      <sheetName val="FF_Lintel12"/>
      <sheetName val="FF_Stair12"/>
      <sheetName val="S_F__Steel_FINAL_12"/>
      <sheetName val="SF_Lintel12"/>
      <sheetName val="SPT_vs_PHI16"/>
      <sheetName val="glass_project_concrete16"/>
      <sheetName val="glass_project_reift16"/>
      <sheetName val="glass_project_indices16"/>
      <sheetName val="SBC-BH_1915"/>
      <sheetName val="Rate_Analysis15"/>
      <sheetName val="Summary_050615"/>
      <sheetName val="Summary_0607-_31_MAR15"/>
      <sheetName val="Civil_Boq14"/>
      <sheetName val="Pile_cap14"/>
      <sheetName val="BH_12-11-10-1315"/>
      <sheetName val="BH_12-11-10-915"/>
      <sheetName val="BH_36-15-3715"/>
      <sheetName val="BH_16-35-25-1715"/>
      <sheetName val="BH_35-25-1715"/>
      <sheetName val="Sheet1_(2)15"/>
      <sheetName val="d-safe_DELUXE14"/>
      <sheetName val="PRECAST_lightconc-II14"/>
      <sheetName val="Legal_Risk_Analysis14"/>
      <sheetName val="Mix_Design14"/>
      <sheetName val="Form_615"/>
      <sheetName val="PointNo_514"/>
      <sheetName val="RCC,Ret__Wall14"/>
      <sheetName val="E_&amp;_R14"/>
      <sheetName val="Break_up_Sheet14"/>
      <sheetName val="TBAL9697_-group_wise__sdpl14"/>
      <sheetName val="Abstract_Sheet14"/>
      <sheetName val="V_O_4_-_PCC_Qty14"/>
      <sheetName val="Fill_this_out_first___14"/>
      <sheetName val="REVISED4A_PROG_PERF-SITE_114"/>
      <sheetName val="BOQ_Direct_selling_cost14"/>
      <sheetName val="BOQ_(2)14"/>
      <sheetName val="CABLE_DATA14"/>
      <sheetName val="Staff_Acco_14"/>
      <sheetName val="Pipe_Supports14"/>
      <sheetName val="final_abstract14"/>
      <sheetName val="Rev_S1_Abstract14"/>
      <sheetName val="Quantity_Abstract14"/>
      <sheetName val="M-Book_for_Conc14"/>
      <sheetName val="M-Book_for_FW14"/>
      <sheetName val="Load_Details-220kV14"/>
      <sheetName val="beam-reinft-IIInd_floor14"/>
      <sheetName val="INPUT_SHEET14"/>
      <sheetName val="Project_Budget_Worksheet14"/>
      <sheetName val="SANJAY_PAL14"/>
      <sheetName val="P_A_SELVAM14"/>
      <sheetName val="ANSARI_14"/>
      <sheetName val="abdesh_pal14"/>
      <sheetName val="sujay_bagchi14"/>
      <sheetName val="S_K_SINHA_BASU14"/>
      <sheetName val="KRISHNA_PRASAD14"/>
      <sheetName val="BARATH_&amp;_CO14"/>
      <sheetName val="L_B_YADAV14"/>
      <sheetName val="DEEPAK_KUMAR14"/>
      <sheetName val="MUKLAL_YADAV14"/>
      <sheetName val="MADHU_SUDHAN14"/>
      <sheetName val="SAUD_ALAM_14"/>
      <sheetName val="RAMESH_BABU14"/>
      <sheetName val="SAILEN_SARKAR14"/>
      <sheetName val="SANJAY_JENA114"/>
      <sheetName val="upendra_saw_14"/>
      <sheetName val="ALLOK_KUMAR_14"/>
      <sheetName val="except_wiring14"/>
      <sheetName val="BOQ_-II_ph_214"/>
      <sheetName val="STAFFSCHED_13"/>
      <sheetName val="Metso_-_Forth_&amp;_Slurry_11_02_23"/>
      <sheetName val="Fee_Rate_Summary13"/>
      <sheetName val="d-safe_specs13"/>
      <sheetName val="Quote_Sheet13"/>
      <sheetName val="class_&amp;_category13"/>
      <sheetName val="Rein-Final_(Ph_1+Ph2)13"/>
      <sheetName val="Materials_Cost(PCC)13"/>
      <sheetName val="220_11__BS_13"/>
      <sheetName val="SSR_&amp;_NSSR_Market_final13"/>
      <sheetName val="Site_wise_NADs13"/>
      <sheetName val="RA_RCC_F13"/>
      <sheetName val="India_F&amp;S_Template13"/>
      <sheetName val="Stress_Calculation13"/>
      <sheetName val="precast_RC_element13"/>
      <sheetName val="plinth_Beam_+_Stirrups_13"/>
      <sheetName val="GF_COLUMNS13"/>
      <sheetName val="G_F_ROOF_BEAM_13"/>
      <sheetName val="GF_SLAB_STEEL13"/>
      <sheetName val="GF_Lintel13"/>
      <sheetName val="GF_Stair13"/>
      <sheetName val="FF_COLUMNS13"/>
      <sheetName val="F_F__Steel_FINAL_(2)13"/>
      <sheetName val="FF_Lintel13"/>
      <sheetName val="FF_Stair13"/>
      <sheetName val="S_F__Steel_FINAL_13"/>
      <sheetName val="SF_Lintel13"/>
      <sheetName val="SPT_vs_PHI23"/>
      <sheetName val="glass_project_concrete23"/>
      <sheetName val="glass_project_reift23"/>
      <sheetName val="glass_project_indices23"/>
      <sheetName val="SBC-BH_1922"/>
      <sheetName val="Rate_Analysis22"/>
      <sheetName val="Summary_050622"/>
      <sheetName val="Summary_0607-_31_MAR22"/>
      <sheetName val="Civil_Boq21"/>
      <sheetName val="Pile_cap21"/>
      <sheetName val="BH_12-11-10-1322"/>
      <sheetName val="BH_12-11-10-922"/>
      <sheetName val="BH_36-15-3722"/>
      <sheetName val="BH_16-35-25-1722"/>
      <sheetName val="BH_35-25-1722"/>
      <sheetName val="Sheet1_(2)22"/>
      <sheetName val="d-safe_DELUXE21"/>
      <sheetName val="PRECAST_lightconc-II21"/>
      <sheetName val="Legal_Risk_Analysis21"/>
      <sheetName val="Mix_Design21"/>
      <sheetName val="Form_622"/>
      <sheetName val="PointNo_521"/>
      <sheetName val="RCC,Ret__Wall21"/>
      <sheetName val="E_&amp;_R21"/>
      <sheetName val="Break_up_Sheet21"/>
      <sheetName val="TBAL9697_-group_wise__sdpl21"/>
      <sheetName val="Abstract_Sheet21"/>
      <sheetName val="V_O_4_-_PCC_Qty21"/>
      <sheetName val="Fill_this_out_first___21"/>
      <sheetName val="REVISED4A_PROG_PERF-SITE_121"/>
      <sheetName val="BOQ_Direct_selling_cost21"/>
      <sheetName val="BOQ_(2)21"/>
      <sheetName val="CABLE_DATA21"/>
      <sheetName val="Staff_Acco_21"/>
      <sheetName val="Pipe_Supports21"/>
      <sheetName val="final_abstract21"/>
      <sheetName val="Rev_S1_Abstract21"/>
      <sheetName val="Quantity_Abstract21"/>
      <sheetName val="M-Book_for_Conc21"/>
      <sheetName val="M-Book_for_FW21"/>
      <sheetName val="Load_Details-220kV21"/>
      <sheetName val="beam-reinft-IIInd_floor21"/>
      <sheetName val="INPUT_SHEET21"/>
      <sheetName val="Project_Budget_Worksheet21"/>
      <sheetName val="SANJAY_PAL21"/>
      <sheetName val="P_A_SELVAM21"/>
      <sheetName val="ANSARI_21"/>
      <sheetName val="abdesh_pal21"/>
      <sheetName val="sujay_bagchi21"/>
      <sheetName val="S_K_SINHA_BASU21"/>
      <sheetName val="KRISHNA_PRASAD21"/>
      <sheetName val="BARATH_&amp;_CO21"/>
      <sheetName val="L_B_YADAV21"/>
      <sheetName val="DEEPAK_KUMAR21"/>
      <sheetName val="MUKLAL_YADAV21"/>
      <sheetName val="MADHU_SUDHAN21"/>
      <sheetName val="SAUD_ALAM_21"/>
      <sheetName val="RAMESH_BABU21"/>
      <sheetName val="SAILEN_SARKAR21"/>
      <sheetName val="SANJAY_JENA121"/>
      <sheetName val="upendra_saw_21"/>
      <sheetName val="ALLOK_KUMAR_21"/>
      <sheetName val="except_wiring21"/>
      <sheetName val="BOQ_-II_ph_221"/>
      <sheetName val="STAFFSCHED_20"/>
      <sheetName val="Metso_-_Forth_&amp;_Slurry_11_02_30"/>
      <sheetName val="Fee_Rate_Summary20"/>
      <sheetName val="d-safe_specs20"/>
      <sheetName val="Quote_Sheet20"/>
      <sheetName val="class_&amp;_category20"/>
      <sheetName val="Rein-Final_(Ph_1+Ph2)20"/>
      <sheetName val="Materials_Cost(PCC)20"/>
      <sheetName val="220_11__BS_20"/>
      <sheetName val="SSR_&amp;_NSSR_Market_final20"/>
      <sheetName val="Site_wise_NADs20"/>
      <sheetName val="RA_RCC_F20"/>
      <sheetName val="India_F&amp;S_Template20"/>
      <sheetName val="Stress_Calculation20"/>
      <sheetName val="precast_RC_element20"/>
      <sheetName val="plinth_Beam_+_Stirrups_20"/>
      <sheetName val="GF_COLUMNS20"/>
      <sheetName val="G_F_ROOF_BEAM_20"/>
      <sheetName val="GF_SLAB_STEEL20"/>
      <sheetName val="GF_Lintel20"/>
      <sheetName val="GF_Stair20"/>
      <sheetName val="FF_COLUMNS20"/>
      <sheetName val="F_F__Steel_FINAL_(2)20"/>
      <sheetName val="FF_Lintel20"/>
      <sheetName val="FF_Stair20"/>
      <sheetName val="S_F__Steel_FINAL_20"/>
      <sheetName val="SF_Lintel20"/>
      <sheetName val="SPT_vs_PHI18"/>
      <sheetName val="glass_project_concrete18"/>
      <sheetName val="glass_project_reift18"/>
      <sheetName val="glass_project_indices18"/>
      <sheetName val="SBC-BH_1917"/>
      <sheetName val="Rate_Analysis17"/>
      <sheetName val="Summary_050617"/>
      <sheetName val="Summary_0607-_31_MAR17"/>
      <sheetName val="Civil_Boq16"/>
      <sheetName val="Pile_cap16"/>
      <sheetName val="BH_12-11-10-1317"/>
      <sheetName val="BH_12-11-10-917"/>
      <sheetName val="BH_36-15-3717"/>
      <sheetName val="BH_16-35-25-1717"/>
      <sheetName val="BH_35-25-1717"/>
      <sheetName val="Sheet1_(2)17"/>
      <sheetName val="d-safe_DELUXE16"/>
      <sheetName val="PRECAST_lightconc-II16"/>
      <sheetName val="Legal_Risk_Analysis16"/>
      <sheetName val="Mix_Design16"/>
      <sheetName val="Form_617"/>
      <sheetName val="PointNo_516"/>
      <sheetName val="RCC,Ret__Wall16"/>
      <sheetName val="E_&amp;_R16"/>
      <sheetName val="Break_up_Sheet16"/>
      <sheetName val="TBAL9697_-group_wise__sdpl16"/>
      <sheetName val="Abstract_Sheet16"/>
      <sheetName val="V_O_4_-_PCC_Qty16"/>
      <sheetName val="Fill_this_out_first___16"/>
      <sheetName val="REVISED4A_PROG_PERF-SITE_116"/>
      <sheetName val="BOQ_Direct_selling_cost16"/>
      <sheetName val="BOQ_(2)16"/>
      <sheetName val="CABLE_DATA16"/>
      <sheetName val="Staff_Acco_16"/>
      <sheetName val="Pipe_Supports16"/>
      <sheetName val="final_abstract16"/>
      <sheetName val="Rev_S1_Abstract16"/>
      <sheetName val="Quantity_Abstract16"/>
      <sheetName val="M-Book_for_Conc16"/>
      <sheetName val="M-Book_for_FW16"/>
      <sheetName val="Load_Details-220kV16"/>
      <sheetName val="beam-reinft-IIInd_floor16"/>
      <sheetName val="INPUT_SHEET16"/>
      <sheetName val="Project_Budget_Worksheet16"/>
      <sheetName val="SANJAY_PAL16"/>
      <sheetName val="P_A_SELVAM16"/>
      <sheetName val="ANSARI_16"/>
      <sheetName val="abdesh_pal16"/>
      <sheetName val="sujay_bagchi16"/>
      <sheetName val="S_K_SINHA_BASU16"/>
      <sheetName val="KRISHNA_PRASAD16"/>
      <sheetName val="BARATH_&amp;_CO16"/>
      <sheetName val="L_B_YADAV16"/>
      <sheetName val="DEEPAK_KUMAR16"/>
      <sheetName val="MUKLAL_YADAV16"/>
      <sheetName val="MADHU_SUDHAN16"/>
      <sheetName val="SAUD_ALAM_16"/>
      <sheetName val="RAMESH_BABU16"/>
      <sheetName val="SAILEN_SARKAR16"/>
      <sheetName val="SANJAY_JENA116"/>
      <sheetName val="upendra_saw_16"/>
      <sheetName val="ALLOK_KUMAR_16"/>
      <sheetName val="except_wiring16"/>
      <sheetName val="BOQ_-II_ph_216"/>
      <sheetName val="STAFFSCHED_15"/>
      <sheetName val="Metso_-_Forth_&amp;_Slurry_11_02_25"/>
      <sheetName val="Fee_Rate_Summary15"/>
      <sheetName val="d-safe_specs15"/>
      <sheetName val="Quote_Sheet15"/>
      <sheetName val="class_&amp;_category15"/>
      <sheetName val="Rein-Final_(Ph_1+Ph2)15"/>
      <sheetName val="Materials_Cost(PCC)15"/>
      <sheetName val="220_11__BS_15"/>
      <sheetName val="SSR_&amp;_NSSR_Market_final15"/>
      <sheetName val="Site_wise_NADs15"/>
      <sheetName val="RA_RCC_F15"/>
      <sheetName val="India_F&amp;S_Template15"/>
      <sheetName val="Stress_Calculation15"/>
      <sheetName val="precast_RC_element15"/>
      <sheetName val="plinth_Beam_+_Stirrups_15"/>
      <sheetName val="GF_COLUMNS15"/>
      <sheetName val="G_F_ROOF_BEAM_15"/>
      <sheetName val="GF_SLAB_STEEL15"/>
      <sheetName val="GF_Lintel15"/>
      <sheetName val="GF_Stair15"/>
      <sheetName val="FF_COLUMNS15"/>
      <sheetName val="F_F__Steel_FINAL_(2)15"/>
      <sheetName val="FF_Lintel15"/>
      <sheetName val="FF_Stair15"/>
      <sheetName val="S_F__Steel_FINAL_15"/>
      <sheetName val="SF_Lintel15"/>
      <sheetName val="SPT_vs_PHI19"/>
      <sheetName val="glass_project_concrete19"/>
      <sheetName val="glass_project_reift19"/>
      <sheetName val="glass_project_indices19"/>
      <sheetName val="SBC-BH_1918"/>
      <sheetName val="Rate_Analysis18"/>
      <sheetName val="Summary_050618"/>
      <sheetName val="Summary_0607-_31_MAR18"/>
      <sheetName val="Civil_Boq17"/>
      <sheetName val="Pile_cap17"/>
      <sheetName val="BH_12-11-10-1318"/>
      <sheetName val="BH_12-11-10-918"/>
      <sheetName val="BH_36-15-3718"/>
      <sheetName val="BH_16-35-25-1718"/>
      <sheetName val="BH_35-25-1718"/>
      <sheetName val="Sheet1_(2)18"/>
      <sheetName val="d-safe_DELUXE17"/>
      <sheetName val="PRECAST_lightconc-II17"/>
      <sheetName val="Legal_Risk_Analysis17"/>
      <sheetName val="Mix_Design17"/>
      <sheetName val="Form_618"/>
      <sheetName val="PointNo_517"/>
      <sheetName val="RCC,Ret__Wall17"/>
      <sheetName val="E_&amp;_R17"/>
      <sheetName val="Break_up_Sheet17"/>
      <sheetName val="TBAL9697_-group_wise__sdpl17"/>
      <sheetName val="Abstract_Sheet17"/>
      <sheetName val="V_O_4_-_PCC_Qty17"/>
      <sheetName val="Fill_this_out_first___17"/>
      <sheetName val="REVISED4A_PROG_PERF-SITE_117"/>
      <sheetName val="BOQ_Direct_selling_cost17"/>
      <sheetName val="BOQ_(2)17"/>
      <sheetName val="CABLE_DATA17"/>
      <sheetName val="Staff_Acco_17"/>
      <sheetName val="Pipe_Supports17"/>
      <sheetName val="final_abstract17"/>
      <sheetName val="Rev_S1_Abstract17"/>
      <sheetName val="Quantity_Abstract17"/>
      <sheetName val="M-Book_for_Conc17"/>
      <sheetName val="M-Book_for_FW17"/>
      <sheetName val="Load_Details-220kV17"/>
      <sheetName val="beam-reinft-IIInd_floor17"/>
      <sheetName val="INPUT_SHEET17"/>
      <sheetName val="Project_Budget_Worksheet17"/>
      <sheetName val="SANJAY_PAL17"/>
      <sheetName val="P_A_SELVAM17"/>
      <sheetName val="ANSARI_17"/>
      <sheetName val="abdesh_pal17"/>
      <sheetName val="sujay_bagchi17"/>
      <sheetName val="S_K_SINHA_BASU17"/>
      <sheetName val="KRISHNA_PRASAD17"/>
      <sheetName val="BARATH_&amp;_CO17"/>
      <sheetName val="L_B_YADAV17"/>
      <sheetName val="DEEPAK_KUMAR17"/>
      <sheetName val="MUKLAL_YADAV17"/>
      <sheetName val="MADHU_SUDHAN17"/>
      <sheetName val="SAUD_ALAM_17"/>
      <sheetName val="RAMESH_BABU17"/>
      <sheetName val="SAILEN_SARKAR17"/>
      <sheetName val="SANJAY_JENA117"/>
      <sheetName val="upendra_saw_17"/>
      <sheetName val="ALLOK_KUMAR_17"/>
      <sheetName val="except_wiring17"/>
      <sheetName val="BOQ_-II_ph_217"/>
      <sheetName val="STAFFSCHED_16"/>
      <sheetName val="Metso_-_Forth_&amp;_Slurry_11_02_26"/>
      <sheetName val="Fee_Rate_Summary16"/>
      <sheetName val="d-safe_specs16"/>
      <sheetName val="Quote_Sheet16"/>
      <sheetName val="class_&amp;_category16"/>
      <sheetName val="Rein-Final_(Ph_1+Ph2)16"/>
      <sheetName val="Materials_Cost(PCC)16"/>
      <sheetName val="220_11__BS_16"/>
      <sheetName val="SSR_&amp;_NSSR_Market_final16"/>
      <sheetName val="Site_wise_NADs16"/>
      <sheetName val="RA_RCC_F16"/>
      <sheetName val="India_F&amp;S_Template16"/>
      <sheetName val="Stress_Calculation16"/>
      <sheetName val="precast_RC_element16"/>
      <sheetName val="plinth_Beam_+_Stirrups_16"/>
      <sheetName val="GF_COLUMNS16"/>
      <sheetName val="G_F_ROOF_BEAM_16"/>
      <sheetName val="GF_SLAB_STEEL16"/>
      <sheetName val="GF_Lintel16"/>
      <sheetName val="GF_Stair16"/>
      <sheetName val="FF_COLUMNS16"/>
      <sheetName val="F_F__Steel_FINAL_(2)16"/>
      <sheetName val="FF_Lintel16"/>
      <sheetName val="FF_Stair16"/>
      <sheetName val="S_F__Steel_FINAL_16"/>
      <sheetName val="SF_Lintel16"/>
      <sheetName val="Debits_as_on_12_04_083"/>
      <sheetName val="PRRM_Dashboard3"/>
      <sheetName val="SPT_vs_PHI20"/>
      <sheetName val="glass_project_concrete20"/>
      <sheetName val="glass_project_reift20"/>
      <sheetName val="glass_project_indices20"/>
      <sheetName val="SBC-BH_1919"/>
      <sheetName val="Rate_Analysis19"/>
      <sheetName val="Summary_050619"/>
      <sheetName val="Summary_0607-_31_MAR19"/>
      <sheetName val="Civil_Boq18"/>
      <sheetName val="Pile_cap18"/>
      <sheetName val="BH_12-11-10-1319"/>
      <sheetName val="BH_12-11-10-919"/>
      <sheetName val="BH_36-15-3719"/>
      <sheetName val="BH_16-35-25-1719"/>
      <sheetName val="BH_35-25-1719"/>
      <sheetName val="Sheet1_(2)19"/>
      <sheetName val="d-safe_DELUXE18"/>
      <sheetName val="PRECAST_lightconc-II18"/>
      <sheetName val="Legal_Risk_Analysis18"/>
      <sheetName val="Mix_Design18"/>
      <sheetName val="Form_619"/>
      <sheetName val="PointNo_518"/>
      <sheetName val="RCC,Ret__Wall18"/>
      <sheetName val="E_&amp;_R18"/>
      <sheetName val="Break_up_Sheet18"/>
      <sheetName val="TBAL9697_-group_wise__sdpl18"/>
      <sheetName val="Abstract_Sheet18"/>
      <sheetName val="V_O_4_-_PCC_Qty18"/>
      <sheetName val="Fill_this_out_first___18"/>
      <sheetName val="REVISED4A_PROG_PERF-SITE_118"/>
      <sheetName val="BOQ_Direct_selling_cost18"/>
      <sheetName val="BOQ_(2)18"/>
      <sheetName val="CABLE_DATA18"/>
      <sheetName val="Staff_Acco_18"/>
      <sheetName val="Pipe_Supports18"/>
      <sheetName val="final_abstract18"/>
      <sheetName val="Rev_S1_Abstract18"/>
      <sheetName val="Quantity_Abstract18"/>
      <sheetName val="M-Book_for_Conc18"/>
      <sheetName val="M-Book_for_FW18"/>
      <sheetName val="Load_Details-220kV18"/>
      <sheetName val="beam-reinft-IIInd_floor18"/>
      <sheetName val="INPUT_SHEET18"/>
      <sheetName val="Project_Budget_Worksheet18"/>
      <sheetName val="SANJAY_PAL18"/>
      <sheetName val="P_A_SELVAM18"/>
      <sheetName val="ANSARI_18"/>
      <sheetName val="abdesh_pal18"/>
      <sheetName val="sujay_bagchi18"/>
      <sheetName val="S_K_SINHA_BASU18"/>
      <sheetName val="KRISHNA_PRASAD18"/>
      <sheetName val="BARATH_&amp;_CO18"/>
      <sheetName val="L_B_YADAV18"/>
      <sheetName val="DEEPAK_KUMAR18"/>
      <sheetName val="MUKLAL_YADAV18"/>
      <sheetName val="MADHU_SUDHAN18"/>
      <sheetName val="SAUD_ALAM_18"/>
      <sheetName val="RAMESH_BABU18"/>
      <sheetName val="SAILEN_SARKAR18"/>
      <sheetName val="SANJAY_JENA118"/>
      <sheetName val="upendra_saw_18"/>
      <sheetName val="ALLOK_KUMAR_18"/>
      <sheetName val="except_wiring18"/>
      <sheetName val="BOQ_-II_ph_218"/>
      <sheetName val="STAFFSCHED_17"/>
      <sheetName val="Metso_-_Forth_&amp;_Slurry_11_02_27"/>
      <sheetName val="Fee_Rate_Summary17"/>
      <sheetName val="d-safe_specs17"/>
      <sheetName val="Quote_Sheet17"/>
      <sheetName val="class_&amp;_category17"/>
      <sheetName val="Rein-Final_(Ph_1+Ph2)17"/>
      <sheetName val="Materials_Cost(PCC)17"/>
      <sheetName val="220_11__BS_17"/>
      <sheetName val="SSR_&amp;_NSSR_Market_final17"/>
      <sheetName val="Site_wise_NADs17"/>
      <sheetName val="RA_RCC_F17"/>
      <sheetName val="India_F&amp;S_Template17"/>
      <sheetName val="Stress_Calculation17"/>
      <sheetName val="precast_RC_element17"/>
      <sheetName val="plinth_Beam_+_Stirrups_17"/>
      <sheetName val="GF_COLUMNS17"/>
      <sheetName val="G_F_ROOF_BEAM_17"/>
      <sheetName val="GF_SLAB_STEEL17"/>
      <sheetName val="GF_Lintel17"/>
      <sheetName val="GF_Stair17"/>
      <sheetName val="FF_COLUMNS17"/>
      <sheetName val="F_F__Steel_FINAL_(2)17"/>
      <sheetName val="FF_Lintel17"/>
      <sheetName val="FF_Stair17"/>
      <sheetName val="S_F__Steel_FINAL_17"/>
      <sheetName val="SF_Lintel17"/>
      <sheetName val="Debits_as_on_12_04_08"/>
      <sheetName val="SPT_vs_PHI21"/>
      <sheetName val="glass_project_concrete21"/>
      <sheetName val="glass_project_reift21"/>
      <sheetName val="glass_project_indices21"/>
      <sheetName val="SBC-BH_1920"/>
      <sheetName val="Rate_Analysis20"/>
      <sheetName val="Summary_050620"/>
      <sheetName val="Summary_0607-_31_MAR20"/>
      <sheetName val="Civil_Boq19"/>
      <sheetName val="Pile_cap19"/>
      <sheetName val="BH_12-11-10-1320"/>
      <sheetName val="BH_12-11-10-920"/>
      <sheetName val="BH_36-15-3720"/>
      <sheetName val="BH_16-35-25-1720"/>
      <sheetName val="BH_35-25-1720"/>
      <sheetName val="Sheet1_(2)20"/>
      <sheetName val="d-safe_DELUXE19"/>
      <sheetName val="PRECAST_lightconc-II19"/>
      <sheetName val="Legal_Risk_Analysis19"/>
      <sheetName val="Mix_Design19"/>
      <sheetName val="Form_620"/>
      <sheetName val="PointNo_519"/>
      <sheetName val="RCC,Ret__Wall19"/>
      <sheetName val="E_&amp;_R19"/>
      <sheetName val="Break_up_Sheet19"/>
      <sheetName val="TBAL9697_-group_wise__sdpl19"/>
      <sheetName val="Abstract_Sheet19"/>
      <sheetName val="V_O_4_-_PCC_Qty19"/>
      <sheetName val="Fill_this_out_first___19"/>
      <sheetName val="REVISED4A_PROG_PERF-SITE_119"/>
      <sheetName val="BOQ_Direct_selling_cost19"/>
      <sheetName val="BOQ_(2)19"/>
      <sheetName val="CABLE_DATA19"/>
      <sheetName val="Staff_Acco_19"/>
      <sheetName val="Pipe_Supports19"/>
      <sheetName val="final_abstract19"/>
      <sheetName val="Rev_S1_Abstract19"/>
      <sheetName val="Quantity_Abstract19"/>
      <sheetName val="M-Book_for_Conc19"/>
      <sheetName val="M-Book_for_FW19"/>
      <sheetName val="Load_Details-220kV19"/>
      <sheetName val="beam-reinft-IIInd_floor19"/>
      <sheetName val="INPUT_SHEET19"/>
      <sheetName val="Project_Budget_Worksheet19"/>
      <sheetName val="SANJAY_PAL19"/>
      <sheetName val="P_A_SELVAM19"/>
      <sheetName val="ANSARI_19"/>
      <sheetName val="abdesh_pal19"/>
      <sheetName val="sujay_bagchi19"/>
      <sheetName val="S_K_SINHA_BASU19"/>
      <sheetName val="KRISHNA_PRASAD19"/>
      <sheetName val="BARATH_&amp;_CO19"/>
      <sheetName val="L_B_YADAV19"/>
      <sheetName val="DEEPAK_KUMAR19"/>
      <sheetName val="MUKLAL_YADAV19"/>
      <sheetName val="MADHU_SUDHAN19"/>
      <sheetName val="SAUD_ALAM_19"/>
      <sheetName val="RAMESH_BABU19"/>
      <sheetName val="SAILEN_SARKAR19"/>
      <sheetName val="SANJAY_JENA119"/>
      <sheetName val="upendra_saw_19"/>
      <sheetName val="ALLOK_KUMAR_19"/>
      <sheetName val="except_wiring19"/>
      <sheetName val="BOQ_-II_ph_219"/>
      <sheetName val="STAFFSCHED_18"/>
      <sheetName val="Metso_-_Forth_&amp;_Slurry_11_02_28"/>
      <sheetName val="Fee_Rate_Summary18"/>
      <sheetName val="d-safe_specs18"/>
      <sheetName val="Quote_Sheet18"/>
      <sheetName val="class_&amp;_category18"/>
      <sheetName val="Rein-Final_(Ph_1+Ph2)18"/>
      <sheetName val="Materials_Cost(PCC)18"/>
      <sheetName val="220_11__BS_18"/>
      <sheetName val="SSR_&amp;_NSSR_Market_final18"/>
      <sheetName val="Site_wise_NADs18"/>
      <sheetName val="RA_RCC_F18"/>
      <sheetName val="India_F&amp;S_Template18"/>
      <sheetName val="Stress_Calculation18"/>
      <sheetName val="precast_RC_element18"/>
      <sheetName val="plinth_Beam_+_Stirrups_18"/>
      <sheetName val="GF_COLUMNS18"/>
      <sheetName val="G_F_ROOF_BEAM_18"/>
      <sheetName val="GF_SLAB_STEEL18"/>
      <sheetName val="GF_Lintel18"/>
      <sheetName val="GF_Stair18"/>
      <sheetName val="FF_COLUMNS18"/>
      <sheetName val="F_F__Steel_FINAL_(2)18"/>
      <sheetName val="FF_Lintel18"/>
      <sheetName val="FF_Stair18"/>
      <sheetName val="S_F__Steel_FINAL_18"/>
      <sheetName val="SF_Lintel18"/>
      <sheetName val="Debits_as_on_12_04_081"/>
      <sheetName val="PRRM_Dashboard1"/>
      <sheetName val="SPT_vs_PHI22"/>
      <sheetName val="glass_project_concrete22"/>
      <sheetName val="glass_project_reift22"/>
      <sheetName val="glass_project_indices22"/>
      <sheetName val="SBC-BH_1921"/>
      <sheetName val="Rate_Analysis21"/>
      <sheetName val="Summary_050621"/>
      <sheetName val="Summary_0607-_31_MAR21"/>
      <sheetName val="Civil_Boq20"/>
      <sheetName val="Pile_cap20"/>
      <sheetName val="BH_12-11-10-1321"/>
      <sheetName val="BH_12-11-10-921"/>
      <sheetName val="BH_36-15-3721"/>
      <sheetName val="BH_16-35-25-1721"/>
      <sheetName val="BH_35-25-1721"/>
      <sheetName val="Sheet1_(2)21"/>
      <sheetName val="d-safe_DELUXE20"/>
      <sheetName val="PRECAST_lightconc-II20"/>
      <sheetName val="Legal_Risk_Analysis20"/>
      <sheetName val="Mix_Design20"/>
      <sheetName val="Form_621"/>
      <sheetName val="PointNo_520"/>
      <sheetName val="RCC,Ret__Wall20"/>
      <sheetName val="E_&amp;_R20"/>
      <sheetName val="Break_up_Sheet20"/>
      <sheetName val="TBAL9697_-group_wise__sdpl20"/>
      <sheetName val="Abstract_Sheet20"/>
      <sheetName val="V_O_4_-_PCC_Qty20"/>
      <sheetName val="Fill_this_out_first___20"/>
      <sheetName val="REVISED4A_PROG_PERF-SITE_120"/>
      <sheetName val="BOQ_Direct_selling_cost20"/>
      <sheetName val="BOQ_(2)20"/>
      <sheetName val="CABLE_DATA20"/>
      <sheetName val="Staff_Acco_20"/>
      <sheetName val="Pipe_Supports20"/>
      <sheetName val="final_abstract20"/>
      <sheetName val="Rev_S1_Abstract20"/>
      <sheetName val="Quantity_Abstract20"/>
      <sheetName val="M-Book_for_Conc20"/>
      <sheetName val="M-Book_for_FW20"/>
      <sheetName val="Load_Details-220kV20"/>
      <sheetName val="beam-reinft-IIInd_floor20"/>
      <sheetName val="INPUT_SHEET20"/>
      <sheetName val="Project_Budget_Worksheet20"/>
      <sheetName val="SANJAY_PAL20"/>
      <sheetName val="P_A_SELVAM20"/>
      <sheetName val="ANSARI_20"/>
      <sheetName val="abdesh_pal20"/>
      <sheetName val="sujay_bagchi20"/>
      <sheetName val="S_K_SINHA_BASU20"/>
      <sheetName val="KRISHNA_PRASAD20"/>
      <sheetName val="BARATH_&amp;_CO20"/>
      <sheetName val="L_B_YADAV20"/>
      <sheetName val="DEEPAK_KUMAR20"/>
      <sheetName val="MUKLAL_YADAV20"/>
      <sheetName val="MADHU_SUDHAN20"/>
      <sheetName val="SAUD_ALAM_20"/>
      <sheetName val="RAMESH_BABU20"/>
      <sheetName val="SAILEN_SARKAR20"/>
      <sheetName val="SANJAY_JENA120"/>
      <sheetName val="upendra_saw_20"/>
      <sheetName val="ALLOK_KUMAR_20"/>
      <sheetName val="except_wiring20"/>
      <sheetName val="BOQ_-II_ph_220"/>
      <sheetName val="STAFFSCHED_19"/>
      <sheetName val="Metso_-_Forth_&amp;_Slurry_11_02_29"/>
      <sheetName val="Fee_Rate_Summary19"/>
      <sheetName val="d-safe_specs19"/>
      <sheetName val="Quote_Sheet19"/>
      <sheetName val="class_&amp;_category19"/>
      <sheetName val="Rein-Final_(Ph_1+Ph2)19"/>
      <sheetName val="Materials_Cost(PCC)19"/>
      <sheetName val="220_11__BS_19"/>
      <sheetName val="SSR_&amp;_NSSR_Market_final19"/>
      <sheetName val="Site_wise_NADs19"/>
      <sheetName val="RA_RCC_F19"/>
      <sheetName val="India_F&amp;S_Template19"/>
      <sheetName val="Stress_Calculation19"/>
      <sheetName val="precast_RC_element19"/>
      <sheetName val="plinth_Beam_+_Stirrups_19"/>
      <sheetName val="GF_COLUMNS19"/>
      <sheetName val="G_F_ROOF_BEAM_19"/>
      <sheetName val="GF_SLAB_STEEL19"/>
      <sheetName val="GF_Lintel19"/>
      <sheetName val="GF_Stair19"/>
      <sheetName val="FF_COLUMNS19"/>
      <sheetName val="F_F__Steel_FINAL_(2)19"/>
      <sheetName val="FF_Lintel19"/>
      <sheetName val="FF_Stair19"/>
      <sheetName val="S_F__Steel_FINAL_19"/>
      <sheetName val="SF_Lintel19"/>
      <sheetName val="Debits_as_on_12_04_082"/>
      <sheetName val="PRRM_Dashboard2"/>
      <sheetName val="SPT_vs_PHI24"/>
      <sheetName val="glass_project_concrete24"/>
      <sheetName val="glass_project_reift24"/>
      <sheetName val="glass_project_indices24"/>
      <sheetName val="SBC-BH_1923"/>
      <sheetName val="Rate_Analysis23"/>
      <sheetName val="Summary_050623"/>
      <sheetName val="Summary_0607-_31_MAR23"/>
      <sheetName val="Civil_Boq22"/>
      <sheetName val="Pile_cap22"/>
      <sheetName val="BH_12-11-10-1323"/>
      <sheetName val="BH_12-11-10-923"/>
      <sheetName val="BH_36-15-3723"/>
      <sheetName val="BH_16-35-25-1723"/>
      <sheetName val="BH_35-25-1723"/>
      <sheetName val="Sheet1_(2)23"/>
      <sheetName val="d-safe_DELUXE22"/>
      <sheetName val="PRECAST_lightconc-II22"/>
      <sheetName val="Legal_Risk_Analysis22"/>
      <sheetName val="Mix_Design22"/>
      <sheetName val="Form_623"/>
      <sheetName val="PointNo_522"/>
      <sheetName val="RCC,Ret__Wall22"/>
      <sheetName val="E_&amp;_R22"/>
      <sheetName val="Break_up_Sheet22"/>
      <sheetName val="TBAL9697_-group_wise__sdpl22"/>
      <sheetName val="Abstract_Sheet22"/>
      <sheetName val="V_O_4_-_PCC_Qty22"/>
      <sheetName val="Fill_this_out_first___22"/>
      <sheetName val="REVISED4A_PROG_PERF-SITE_122"/>
      <sheetName val="BOQ_Direct_selling_cost22"/>
      <sheetName val="BOQ_(2)22"/>
      <sheetName val="CABLE_DATA22"/>
      <sheetName val="Staff_Acco_22"/>
      <sheetName val="Pipe_Supports22"/>
      <sheetName val="final_abstract22"/>
      <sheetName val="Rev_S1_Abstract22"/>
      <sheetName val="Quantity_Abstract22"/>
      <sheetName val="M-Book_for_Conc22"/>
      <sheetName val="M-Book_for_FW22"/>
      <sheetName val="Load_Details-220kV22"/>
      <sheetName val="beam-reinft-IIInd_floor22"/>
      <sheetName val="INPUT_SHEET22"/>
      <sheetName val="Project_Budget_Worksheet22"/>
      <sheetName val="SANJAY_PAL22"/>
      <sheetName val="P_A_SELVAM22"/>
      <sheetName val="ANSARI_22"/>
      <sheetName val="abdesh_pal22"/>
      <sheetName val="sujay_bagchi22"/>
      <sheetName val="S_K_SINHA_BASU22"/>
      <sheetName val="KRISHNA_PRASAD22"/>
      <sheetName val="BARATH_&amp;_CO22"/>
      <sheetName val="L_B_YADAV22"/>
      <sheetName val="DEEPAK_KUMAR22"/>
      <sheetName val="MUKLAL_YADAV22"/>
      <sheetName val="MADHU_SUDHAN22"/>
      <sheetName val="SAUD_ALAM_22"/>
      <sheetName val="RAMESH_BABU22"/>
      <sheetName val="SAILEN_SARKAR22"/>
      <sheetName val="SANJAY_JENA122"/>
      <sheetName val="upendra_saw_22"/>
      <sheetName val="ALLOK_KUMAR_22"/>
      <sheetName val="except_wiring22"/>
      <sheetName val="BOQ_-II_ph_222"/>
      <sheetName val="STAFFSCHED_21"/>
      <sheetName val="Metso_-_Forth_&amp;_Slurry_11_02_31"/>
      <sheetName val="Fee_Rate_Summary21"/>
      <sheetName val="d-safe_specs21"/>
      <sheetName val="Quote_Sheet21"/>
      <sheetName val="class_&amp;_category21"/>
      <sheetName val="Rein-Final_(Ph_1+Ph2)21"/>
      <sheetName val="Materials_Cost(PCC)21"/>
      <sheetName val="220_11__BS_21"/>
      <sheetName val="SSR_&amp;_NSSR_Market_final21"/>
      <sheetName val="Site_wise_NADs21"/>
      <sheetName val="RA_RCC_F21"/>
      <sheetName val="India_F&amp;S_Template21"/>
      <sheetName val="Stress_Calculation21"/>
      <sheetName val="precast_RC_element21"/>
      <sheetName val="plinth_Beam_+_Stirrups_21"/>
      <sheetName val="GF_COLUMNS21"/>
      <sheetName val="G_F_ROOF_BEAM_21"/>
      <sheetName val="GF_SLAB_STEEL21"/>
      <sheetName val="GF_Lintel21"/>
      <sheetName val="GF_Stair21"/>
      <sheetName val="FF_COLUMNS21"/>
      <sheetName val="F_F__Steel_FINAL_(2)21"/>
      <sheetName val="FF_Lintel21"/>
      <sheetName val="FF_Stair21"/>
      <sheetName val="S_F__Steel_FINAL_21"/>
      <sheetName val="SF_Lintel21"/>
      <sheetName val="Debits_as_on_12_04_084"/>
      <sheetName val="PRRM_Dashboard4"/>
      <sheetName val="SPT_vs_PHI25"/>
      <sheetName val="glass_project_concrete25"/>
      <sheetName val="glass_project_reift25"/>
      <sheetName val="glass_project_indices25"/>
      <sheetName val="SBC-BH_1924"/>
      <sheetName val="Rate_Analysis24"/>
      <sheetName val="Summary_050624"/>
      <sheetName val="Summary_0607-_31_MAR24"/>
      <sheetName val="Civil_Boq23"/>
      <sheetName val="Pile_cap23"/>
      <sheetName val="BH_12-11-10-1324"/>
      <sheetName val="BH_12-11-10-924"/>
      <sheetName val="BH_36-15-3724"/>
      <sheetName val="BH_16-35-25-1724"/>
      <sheetName val="BH_35-25-1724"/>
      <sheetName val="Sheet1_(2)24"/>
      <sheetName val="d-safe_DELUXE23"/>
      <sheetName val="PRECAST_lightconc-II23"/>
      <sheetName val="Legal_Risk_Analysis23"/>
      <sheetName val="Mix_Design23"/>
      <sheetName val="Form_624"/>
      <sheetName val="PointNo_523"/>
      <sheetName val="RCC,Ret__Wall23"/>
      <sheetName val="E_&amp;_R23"/>
      <sheetName val="Break_up_Sheet23"/>
      <sheetName val="TBAL9697_-group_wise__sdpl23"/>
      <sheetName val="Abstract_Sheet23"/>
      <sheetName val="V_O_4_-_PCC_Qty23"/>
      <sheetName val="Fill_this_out_first___23"/>
      <sheetName val="REVISED4A_PROG_PERF-SITE_123"/>
      <sheetName val="BOQ_Direct_selling_cost23"/>
      <sheetName val="BOQ_(2)23"/>
      <sheetName val="CABLE_DATA23"/>
      <sheetName val="Staff_Acco_23"/>
      <sheetName val="Pipe_Supports23"/>
      <sheetName val="final_abstract23"/>
      <sheetName val="Rev_S1_Abstract23"/>
      <sheetName val="Quantity_Abstract23"/>
      <sheetName val="M-Book_for_Conc23"/>
      <sheetName val="M-Book_for_FW23"/>
      <sheetName val="Load_Details-220kV23"/>
      <sheetName val="beam-reinft-IIInd_floor23"/>
      <sheetName val="INPUT_SHEET23"/>
      <sheetName val="Project_Budget_Worksheet23"/>
      <sheetName val="SANJAY_PAL23"/>
      <sheetName val="P_A_SELVAM23"/>
      <sheetName val="ANSARI_23"/>
      <sheetName val="abdesh_pal23"/>
      <sheetName val="sujay_bagchi23"/>
      <sheetName val="S_K_SINHA_BASU23"/>
      <sheetName val="KRISHNA_PRASAD23"/>
      <sheetName val="BARATH_&amp;_CO23"/>
      <sheetName val="L_B_YADAV23"/>
      <sheetName val="DEEPAK_KUMAR23"/>
      <sheetName val="MUKLAL_YADAV23"/>
      <sheetName val="MADHU_SUDHAN23"/>
      <sheetName val="SAUD_ALAM_23"/>
      <sheetName val="RAMESH_BABU23"/>
      <sheetName val="SAILEN_SARKAR23"/>
      <sheetName val="SANJAY_JENA123"/>
      <sheetName val="upendra_saw_23"/>
      <sheetName val="ALLOK_KUMAR_23"/>
      <sheetName val="except_wiring23"/>
      <sheetName val="BOQ_-II_ph_223"/>
      <sheetName val="STAFFSCHED_22"/>
      <sheetName val="Metso_-_Forth_&amp;_Slurry_11_02_32"/>
      <sheetName val="Fee_Rate_Summary22"/>
      <sheetName val="d-safe_specs22"/>
      <sheetName val="Quote_Sheet22"/>
      <sheetName val="class_&amp;_category22"/>
      <sheetName val="Rein-Final_(Ph_1+Ph2)22"/>
      <sheetName val="Materials_Cost(PCC)22"/>
      <sheetName val="220_11__BS_22"/>
      <sheetName val="SSR_&amp;_NSSR_Market_final22"/>
      <sheetName val="Site_wise_NADs22"/>
      <sheetName val="RA_RCC_F22"/>
      <sheetName val="India_F&amp;S_Template22"/>
      <sheetName val="Stress_Calculation22"/>
      <sheetName val="precast_RC_element22"/>
      <sheetName val="plinth_Beam_+_Stirrups_22"/>
      <sheetName val="GF_COLUMNS22"/>
      <sheetName val="G_F_ROOF_BEAM_22"/>
      <sheetName val="GF_SLAB_STEEL22"/>
      <sheetName val="GF_Lintel22"/>
      <sheetName val="GF_Stair22"/>
      <sheetName val="FF_COLUMNS22"/>
      <sheetName val="F_F__Steel_FINAL_(2)22"/>
      <sheetName val="FF_Lintel22"/>
      <sheetName val="FF_Stair22"/>
      <sheetName val="S_F__Steel_FINAL_22"/>
      <sheetName val="SF_Lintel22"/>
      <sheetName val="Debits_as_on_12_04_085"/>
      <sheetName val="PRRM_Dashboard5"/>
      <sheetName val="SPT_vs_PHI26"/>
      <sheetName val="glass_project_concrete26"/>
      <sheetName val="glass_project_reift26"/>
      <sheetName val="glass_project_indices26"/>
      <sheetName val="SBC-BH_1925"/>
      <sheetName val="Rate_Analysis25"/>
      <sheetName val="Summary_050625"/>
      <sheetName val="Summary_0607-_31_MAR25"/>
      <sheetName val="Civil_Boq24"/>
      <sheetName val="Pile_cap24"/>
      <sheetName val="BH_12-11-10-1325"/>
      <sheetName val="BH_12-11-10-925"/>
      <sheetName val="BH_36-15-3725"/>
      <sheetName val="BH_16-35-25-1725"/>
      <sheetName val="BH_35-25-1725"/>
      <sheetName val="Sheet1_(2)25"/>
      <sheetName val="d-safe_DELUXE24"/>
      <sheetName val="PRECAST_lightconc-II24"/>
      <sheetName val="Legal_Risk_Analysis24"/>
      <sheetName val="Mix_Design24"/>
      <sheetName val="Form_625"/>
      <sheetName val="PointNo_524"/>
      <sheetName val="RCC,Ret__Wall24"/>
      <sheetName val="E_&amp;_R24"/>
      <sheetName val="Break_up_Sheet24"/>
      <sheetName val="TBAL9697_-group_wise__sdpl24"/>
      <sheetName val="Abstract_Sheet24"/>
      <sheetName val="V_O_4_-_PCC_Qty24"/>
      <sheetName val="Fill_this_out_first___24"/>
      <sheetName val="REVISED4A_PROG_PERF-SITE_124"/>
      <sheetName val="BOQ_Direct_selling_cost24"/>
      <sheetName val="BOQ_(2)24"/>
      <sheetName val="CABLE_DATA24"/>
      <sheetName val="Staff_Acco_24"/>
      <sheetName val="Pipe_Supports24"/>
      <sheetName val="final_abstract24"/>
      <sheetName val="Rev_S1_Abstract24"/>
      <sheetName val="Quantity_Abstract24"/>
      <sheetName val="M-Book_for_Conc24"/>
      <sheetName val="M-Book_for_FW24"/>
      <sheetName val="Load_Details-220kV24"/>
      <sheetName val="beam-reinft-IIInd_floor24"/>
      <sheetName val="INPUT_SHEET24"/>
      <sheetName val="Project_Budget_Worksheet24"/>
      <sheetName val="SANJAY_PAL24"/>
      <sheetName val="P_A_SELVAM24"/>
      <sheetName val="ANSARI_24"/>
      <sheetName val="abdesh_pal24"/>
      <sheetName val="sujay_bagchi24"/>
      <sheetName val="S_K_SINHA_BASU24"/>
      <sheetName val="KRISHNA_PRASAD24"/>
      <sheetName val="BARATH_&amp;_CO24"/>
      <sheetName val="L_B_YADAV24"/>
      <sheetName val="DEEPAK_KUMAR24"/>
      <sheetName val="MUKLAL_YADAV24"/>
      <sheetName val="MADHU_SUDHAN24"/>
      <sheetName val="SAUD_ALAM_24"/>
      <sheetName val="RAMESH_BABU24"/>
      <sheetName val="SAILEN_SARKAR24"/>
      <sheetName val="SANJAY_JENA124"/>
      <sheetName val="upendra_saw_24"/>
      <sheetName val="ALLOK_KUMAR_24"/>
      <sheetName val="except_wiring24"/>
      <sheetName val="BOQ_-II_ph_224"/>
      <sheetName val="STAFFSCHED_23"/>
      <sheetName val="Metso_-_Forth_&amp;_Slurry_11_02_33"/>
      <sheetName val="Fee_Rate_Summary23"/>
      <sheetName val="d-safe_specs23"/>
      <sheetName val="Quote_Sheet23"/>
      <sheetName val="class_&amp;_category23"/>
      <sheetName val="Rein-Final_(Ph_1+Ph2)23"/>
      <sheetName val="Materials_Cost(PCC)23"/>
      <sheetName val="220_11__BS_23"/>
      <sheetName val="SSR_&amp;_NSSR_Market_final23"/>
      <sheetName val="Site_wise_NADs23"/>
      <sheetName val="RA_RCC_F23"/>
      <sheetName val="India_F&amp;S_Template23"/>
      <sheetName val="Stress_Calculation23"/>
      <sheetName val="precast_RC_element23"/>
      <sheetName val="plinth_Beam_+_Stirrups_23"/>
      <sheetName val="GF_COLUMNS23"/>
      <sheetName val="G_F_ROOF_BEAM_23"/>
      <sheetName val="GF_SLAB_STEEL23"/>
      <sheetName val="GF_Lintel23"/>
      <sheetName val="GF_Stair23"/>
      <sheetName val="FF_COLUMNS23"/>
      <sheetName val="F_F__Steel_FINAL_(2)23"/>
      <sheetName val="FF_Lintel23"/>
      <sheetName val="FF_Stair23"/>
      <sheetName val="S_F__Steel_FINAL_23"/>
      <sheetName val="SF_Lintel23"/>
      <sheetName val="Debits_as_on_12_04_086"/>
      <sheetName val="PRRM_Dashboard6"/>
      <sheetName val="SPT_vs_PHI27"/>
      <sheetName val="glass_project_concrete27"/>
      <sheetName val="glass_project_reift27"/>
      <sheetName val="glass_project_indices27"/>
      <sheetName val="SBC-BH_1926"/>
      <sheetName val="Rate_Analysis26"/>
      <sheetName val="Summary_050626"/>
      <sheetName val="Summary_0607-_31_MAR26"/>
      <sheetName val="Civil_Boq25"/>
      <sheetName val="Pile_cap25"/>
      <sheetName val="BH_12-11-10-1326"/>
      <sheetName val="BH_12-11-10-926"/>
      <sheetName val="BH_36-15-3726"/>
      <sheetName val="BH_16-35-25-1726"/>
      <sheetName val="BH_35-25-1726"/>
      <sheetName val="Sheet1_(2)26"/>
      <sheetName val="d-safe_DELUXE25"/>
      <sheetName val="PRECAST_lightconc-II25"/>
      <sheetName val="Legal_Risk_Analysis25"/>
      <sheetName val="Mix_Design25"/>
      <sheetName val="Form_626"/>
      <sheetName val="PointNo_525"/>
      <sheetName val="RCC,Ret__Wall25"/>
      <sheetName val="E_&amp;_R25"/>
      <sheetName val="Break_up_Sheet25"/>
      <sheetName val="TBAL9697_-group_wise__sdpl25"/>
      <sheetName val="Abstract_Sheet25"/>
      <sheetName val="V_O_4_-_PCC_Qty25"/>
      <sheetName val="Fill_this_out_first___25"/>
      <sheetName val="REVISED4A_PROG_PERF-SITE_125"/>
      <sheetName val="BOQ_Direct_selling_cost25"/>
      <sheetName val="BOQ_(2)25"/>
      <sheetName val="CABLE_DATA25"/>
      <sheetName val="Staff_Acco_25"/>
      <sheetName val="Pipe_Supports25"/>
      <sheetName val="final_abstract25"/>
      <sheetName val="Rev_S1_Abstract25"/>
      <sheetName val="Quantity_Abstract25"/>
      <sheetName val="M-Book_for_Conc25"/>
      <sheetName val="M-Book_for_FW25"/>
      <sheetName val="Load_Details-220kV25"/>
      <sheetName val="beam-reinft-IIInd_floor25"/>
      <sheetName val="INPUT_SHEET25"/>
      <sheetName val="Project_Budget_Worksheet25"/>
      <sheetName val="SANJAY_PAL25"/>
      <sheetName val="P_A_SELVAM25"/>
      <sheetName val="ANSARI_25"/>
      <sheetName val="abdesh_pal25"/>
      <sheetName val="sujay_bagchi25"/>
      <sheetName val="S_K_SINHA_BASU25"/>
      <sheetName val="KRISHNA_PRASAD25"/>
      <sheetName val="BARATH_&amp;_CO25"/>
      <sheetName val="L_B_YADAV25"/>
      <sheetName val="DEEPAK_KUMAR25"/>
      <sheetName val="MUKLAL_YADAV25"/>
      <sheetName val="MADHU_SUDHAN25"/>
      <sheetName val="SAUD_ALAM_25"/>
      <sheetName val="RAMESH_BABU25"/>
      <sheetName val="SAILEN_SARKAR25"/>
      <sheetName val="SANJAY_JENA125"/>
      <sheetName val="upendra_saw_25"/>
      <sheetName val="ALLOK_KUMAR_25"/>
      <sheetName val="except_wiring25"/>
      <sheetName val="BOQ_-II_ph_225"/>
      <sheetName val="STAFFSCHED_24"/>
      <sheetName val="Metso_-_Forth_&amp;_Slurry_11_02_34"/>
      <sheetName val="Fee_Rate_Summary24"/>
      <sheetName val="d-safe_specs24"/>
      <sheetName val="Quote_Sheet24"/>
      <sheetName val="class_&amp;_category24"/>
      <sheetName val="Rein-Final_(Ph_1+Ph2)24"/>
      <sheetName val="Materials_Cost(PCC)24"/>
      <sheetName val="220_11__BS_24"/>
      <sheetName val="SSR_&amp;_NSSR_Market_final24"/>
      <sheetName val="Site_wise_NADs24"/>
      <sheetName val="RA_RCC_F24"/>
      <sheetName val="India_F&amp;S_Template24"/>
      <sheetName val="Stress_Calculation24"/>
      <sheetName val="precast_RC_element24"/>
      <sheetName val="plinth_Beam_+_Stirrups_24"/>
      <sheetName val="GF_COLUMNS24"/>
      <sheetName val="G_F_ROOF_BEAM_24"/>
      <sheetName val="GF_SLAB_STEEL24"/>
      <sheetName val="GF_Lintel24"/>
      <sheetName val="GF_Stair24"/>
      <sheetName val="FF_COLUMNS24"/>
      <sheetName val="F_F__Steel_FINAL_(2)24"/>
      <sheetName val="FF_Lintel24"/>
      <sheetName val="FF_Stair24"/>
      <sheetName val="S_F__Steel_FINAL_24"/>
      <sheetName val="SF_Lintel24"/>
      <sheetName val="Debits_as_on_12_04_087"/>
      <sheetName val="PRRM_Dashboard7"/>
      <sheetName val="B@___x005f_x005f_x005f_x0004_@_"/>
      <sheetName val="B@__x005f_x005f_x005f_x005f_x00"/>
      <sheetName val="Staff_Forecast_spread"/>
      <sheetName val="Direct_cost_shed_A-2_"/>
      <sheetName val="Intro"/>
      <sheetName val="C1C2"/>
      <sheetName val="LIFE &amp; REP PROVN"/>
      <sheetName val="O&amp;M CREW"/>
      <sheetName val="SPT_vs_PHI28"/>
      <sheetName val="glass_project_concrete28"/>
      <sheetName val="glass_project_reift28"/>
      <sheetName val="glass_project_indices28"/>
      <sheetName val="Summary_050627"/>
      <sheetName val="Summary_0607-_31_MAR27"/>
      <sheetName val="Civil_Boq26"/>
      <sheetName val="Break_up_Sheet26"/>
      <sheetName val="SBC-BH_1927"/>
      <sheetName val="Rate_Analysis27"/>
      <sheetName val="TBAL9697_-group_wise__sdpl26"/>
      <sheetName val="Abstract_Sheet26"/>
      <sheetName val="Pile_cap26"/>
      <sheetName val="V_O_4_-_PCC_Qty26"/>
      <sheetName val="Legal_Risk_Analysis26"/>
      <sheetName val="BH_12-11-10-1327"/>
      <sheetName val="BH_12-11-10-927"/>
      <sheetName val="BH_36-15-3727"/>
      <sheetName val="BH_16-35-25-1727"/>
      <sheetName val="BH_35-25-1727"/>
      <sheetName val="Sheet1_(2)27"/>
      <sheetName val="d-safe_DELUXE26"/>
      <sheetName val="PRECAST_lightconc-II26"/>
      <sheetName val="RCC,Ret__Wall26"/>
      <sheetName val="Form_627"/>
      <sheetName val="PointNo_526"/>
      <sheetName val="E_&amp;_R26"/>
      <sheetName val="Mix_Design26"/>
      <sheetName val="CABLE_DATA26"/>
      <sheetName val="Fill_this_out_first___26"/>
      <sheetName val="REVISED4A_PROG_PERF-SITE_126"/>
      <sheetName val="BOQ_Direct_selling_cost26"/>
      <sheetName val="BOQ_(2)26"/>
      <sheetName val="final_abstract26"/>
      <sheetName val="Rev_S1_Abstract26"/>
      <sheetName val="Quantity_Abstract26"/>
      <sheetName val="Staff_Acco_26"/>
      <sheetName val="Pipe_Supports26"/>
      <sheetName val="M-Book_for_Conc26"/>
      <sheetName val="M-Book_for_FW26"/>
      <sheetName val="beam-reinft-IIInd_floor26"/>
      <sheetName val="INPUT_SHEET26"/>
      <sheetName val="Load_Details-220kV26"/>
      <sheetName val="Project_Budget_Worksheet26"/>
      <sheetName val="SANJAY_PAL26"/>
      <sheetName val="P_A_SELVAM26"/>
      <sheetName val="ANSARI_26"/>
      <sheetName val="abdesh_pal26"/>
      <sheetName val="sujay_bagchi26"/>
      <sheetName val="S_K_SINHA_BASU26"/>
      <sheetName val="KRISHNA_PRASAD26"/>
      <sheetName val="BARATH_&amp;_CO26"/>
      <sheetName val="L_B_YADAV26"/>
      <sheetName val="DEEPAK_KUMAR26"/>
      <sheetName val="MUKLAL_YADAV26"/>
      <sheetName val="MADHU_SUDHAN26"/>
      <sheetName val="SAUD_ALAM_26"/>
      <sheetName val="RAMESH_BABU26"/>
      <sheetName val="SAILEN_SARKAR26"/>
      <sheetName val="SANJAY_JENA126"/>
      <sheetName val="upendra_saw_26"/>
      <sheetName val="ALLOK_KUMAR_26"/>
      <sheetName val="except_wiring26"/>
      <sheetName val="BOQ_-II_ph_226"/>
      <sheetName val="STAFFSCHED_25"/>
      <sheetName val="Fee_Rate_Summary25"/>
      <sheetName val="d-safe_specs25"/>
      <sheetName val="Metso_-_Forth_&amp;_Slurry_11_02_35"/>
      <sheetName val="Site_wise_NADs25"/>
      <sheetName val="class_&amp;_category25"/>
      <sheetName val="Quote_Sheet25"/>
      <sheetName val="220_11__BS_25"/>
      <sheetName val="Rein-Final_(Ph_1+Ph2)25"/>
      <sheetName val="Materials_Cost(PCC)25"/>
      <sheetName val="SSR_&amp;_NSSR_Market_final25"/>
      <sheetName val="Debits_as_on_12_04_088"/>
      <sheetName val="India_F&amp;S_Template25"/>
      <sheetName val="PRRM_Dashboard8"/>
      <sheetName val="Stress_Calculation25"/>
      <sheetName val="precast_RC_element25"/>
      <sheetName val="RA_RCC_F25"/>
      <sheetName val="plinth_Beam_+_Stirrups_25"/>
      <sheetName val="GF_COLUMNS25"/>
      <sheetName val="G_F_ROOF_BEAM_25"/>
      <sheetName val="GF_SLAB_STEEL25"/>
      <sheetName val="GF_Lintel25"/>
      <sheetName val="GF_Stair25"/>
      <sheetName val="FF_COLUMNS25"/>
      <sheetName val="F_F__Steel_FINAL_(2)25"/>
      <sheetName val="FF_Lintel25"/>
      <sheetName val="FF_Stair25"/>
      <sheetName val="S_F__Steel_FINAL_25"/>
      <sheetName val="SF_Lintel25"/>
      <sheetName val="Inputs_&amp;_Summary_Output"/>
      <sheetName val="Broad_Refresher_Model"/>
      <sheetName val="Material_List_"/>
      <sheetName val="Cost_of_O_&amp;_O"/>
      <sheetName val="B@_@_x0000"/>
      <sheetName val="SPT_vs_PHI29"/>
      <sheetName val="glass_project_concrete29"/>
      <sheetName val="glass_project_reift29"/>
      <sheetName val="glass_project_indices29"/>
      <sheetName val="Summary_050628"/>
      <sheetName val="Summary_0607-_31_MAR28"/>
      <sheetName val="Civil_Boq27"/>
      <sheetName val="Break_up_Sheet27"/>
      <sheetName val="SBC-BH_1928"/>
      <sheetName val="Rate_Analysis28"/>
      <sheetName val="TBAL9697_-group_wise__sdpl27"/>
      <sheetName val="Abstract_Sheet27"/>
      <sheetName val="Pile_cap27"/>
      <sheetName val="V_O_4_-_PCC_Qty27"/>
      <sheetName val="Legal_Risk_Analysis27"/>
      <sheetName val="BH_12-11-10-1328"/>
      <sheetName val="BH_12-11-10-928"/>
      <sheetName val="BH_36-15-3728"/>
      <sheetName val="BH_16-35-25-1728"/>
      <sheetName val="BH_35-25-1728"/>
      <sheetName val="Sheet1_(2)28"/>
      <sheetName val="d-safe_DELUXE27"/>
      <sheetName val="PRECAST_lightconc-II27"/>
      <sheetName val="RCC,Ret__Wall27"/>
      <sheetName val="Form_628"/>
      <sheetName val="PointNo_527"/>
      <sheetName val="E_&amp;_R27"/>
      <sheetName val="Mix_Design27"/>
      <sheetName val="CABLE_DATA27"/>
      <sheetName val="Fill_this_out_first___27"/>
      <sheetName val="REVISED4A_PROG_PERF-SITE_127"/>
      <sheetName val="BOQ_Direct_selling_cost27"/>
      <sheetName val="BOQ_(2)27"/>
      <sheetName val="final_abstract27"/>
      <sheetName val="Rev_S1_Abstract27"/>
      <sheetName val="Quantity_Abstract27"/>
      <sheetName val="Staff_Acco_27"/>
      <sheetName val="Pipe_Supports27"/>
      <sheetName val="M-Book_for_Conc27"/>
      <sheetName val="M-Book_for_FW27"/>
      <sheetName val="beam-reinft-IIInd_floor27"/>
      <sheetName val="INPUT_SHEET27"/>
      <sheetName val="Load_Details-220kV27"/>
      <sheetName val="Project_Budget_Worksheet27"/>
      <sheetName val="SANJAY_PAL27"/>
      <sheetName val="P_A_SELVAM27"/>
      <sheetName val="ANSARI_27"/>
      <sheetName val="abdesh_pal27"/>
      <sheetName val="sujay_bagchi27"/>
      <sheetName val="S_K_SINHA_BASU27"/>
      <sheetName val="KRISHNA_PRASAD27"/>
      <sheetName val="BARATH_&amp;_CO27"/>
      <sheetName val="L_B_YADAV27"/>
      <sheetName val="DEEPAK_KUMAR27"/>
      <sheetName val="MUKLAL_YADAV27"/>
      <sheetName val="MADHU_SUDHAN27"/>
      <sheetName val="SAUD_ALAM_27"/>
      <sheetName val="RAMESH_BABU27"/>
      <sheetName val="SAILEN_SARKAR27"/>
      <sheetName val="SANJAY_JENA127"/>
      <sheetName val="upendra_saw_27"/>
      <sheetName val="ALLOK_KUMAR_27"/>
      <sheetName val="except_wiring27"/>
      <sheetName val="BOQ_-II_ph_227"/>
      <sheetName val="STAFFSCHED_26"/>
      <sheetName val="Fee_Rate_Summary26"/>
      <sheetName val="d-safe_specs26"/>
      <sheetName val="Metso_-_Forth_&amp;_Slurry_11_02_36"/>
      <sheetName val="Site_wise_NADs26"/>
      <sheetName val="class_&amp;_category26"/>
      <sheetName val="Quote_Sheet26"/>
      <sheetName val="220_11__BS_26"/>
      <sheetName val="Rein-Final_(Ph_1+Ph2)26"/>
      <sheetName val="Materials_Cost(PCC)26"/>
      <sheetName val="SSR_&amp;_NSSR_Market_final26"/>
      <sheetName val="Debits_as_on_12_04_089"/>
      <sheetName val="India_F&amp;S_Template26"/>
      <sheetName val="PRRM_Dashboard9"/>
      <sheetName val="Stress_Calculation26"/>
      <sheetName val="precast_RC_element26"/>
      <sheetName val="RA_RCC_F26"/>
      <sheetName val="plinth_Beam_+_Stirrups_26"/>
      <sheetName val="GF_COLUMNS26"/>
      <sheetName val="G_F_ROOF_BEAM_26"/>
      <sheetName val="GF_SLAB_STEEL26"/>
      <sheetName val="GF_Lintel26"/>
      <sheetName val="GF_Stair26"/>
      <sheetName val="FF_COLUMNS26"/>
      <sheetName val="F_F__Steel_FINAL_(2)26"/>
      <sheetName val="FF_Lintel26"/>
      <sheetName val="FF_Stair26"/>
      <sheetName val="S_F__Steel_FINAL_26"/>
      <sheetName val="SF_Lintel26"/>
      <sheetName val="Inputs_&amp;_Summary_Output1"/>
      <sheetName val="Broad_Refresher_Model1"/>
      <sheetName val="Assumption Inputs"/>
      <sheetName val="Break_Up (bc)"/>
      <sheetName val="Break_Up (bc1)"/>
      <sheetName val="Break_Up (bc2)"/>
      <sheetName val="2 BHK"/>
      <sheetName val="BALANCE-IOTL "/>
      <sheetName val="4NEXRA"/>
      <sheetName val=" "/>
      <sheetName val="Basic Rates"/>
      <sheetName val="activit-graph  "/>
      <sheetName val="syndicate codes"/>
      <sheetName val="Pipe_SupportÈ"/>
      <sheetName val="HDPE"/>
      <sheetName val="DI"/>
      <sheetName val="pvc"/>
      <sheetName val="Steel-Circular"/>
      <sheetName val="Material_"/>
      <sheetName val="Labour_&amp;_Plant"/>
      <sheetName val="pr_cal"/>
      <sheetName val="TRF_details"/>
      <sheetName val="Materials_Cost"/>
      <sheetName val="Civil-works"/>
      <sheetName val="ALL"/>
      <sheetName val="ANAL"/>
      <sheetName val="Basic Rate"/>
      <sheetName val="INFLUENCES ON GM"/>
      <sheetName val="SàQa_x0005_@"/>
      <sheetName val="Steel Payment Doc"/>
      <sheetName val="電気設備表"/>
      <sheetName val="Mat.Cost"/>
      <sheetName val="Ins &amp; Bonds"/>
      <sheetName val="Site facilities"/>
      <sheetName val="Clients Requirements"/>
      <sheetName val="DB_ET200(R. A)"/>
      <sheetName val="LTG-STG"/>
      <sheetName val="para"/>
      <sheetName val="kppl pl"/>
      <sheetName val="1.01 (a)"/>
      <sheetName val="Ra  stair"/>
      <sheetName val="石炭性状"/>
      <sheetName val="SP&amp;ST 제출가"/>
      <sheetName val="산업"/>
      <sheetName val="제출계산서"/>
      <sheetName val="공사내역"/>
      <sheetName val="eq_data"/>
      <sheetName val="가격분석@1100(990104)"/>
      <sheetName val="Escalation"/>
      <sheetName val="예가표"/>
      <sheetName val="TASKRSRC"/>
      <sheetName val="钢筋"/>
      <sheetName val="inter"/>
      <sheetName val="SàQa_x005f_x0005_@_x005f_x0000__x005f_x0000__x000"/>
      <sheetName val="간접비내역-1"/>
      <sheetName val="Vind - BtB"/>
      <sheetName val="BTB"/>
      <sheetName val="cf"/>
      <sheetName val="orders"/>
      <sheetName val="R2"/>
      <sheetName val="OVERHEADS"/>
      <sheetName val="[Spt-BH.xls][Spt-BH.xls]B@[_x0000__x0004_@_x0000_"/>
      <sheetName val="[Spt-BH.xls][Spt-BH.xls]B@[?_x0004_@?"/>
      <sheetName val="B@_?_x0004_@?_x0000"/>
      <sheetName val="DM tANK Allow"/>
      <sheetName val="CGL"/>
      <sheetName val="[Spt-BH.xls][Spt-BH.xls]B@[?@??"/>
      <sheetName val="PG-DIA.SEA"/>
      <sheetName val="[Spt-BH.xls][Spt-BH.xls]_Spt__6"/>
      <sheetName val="[Spt-BH.xls][Spt-BH.xls]B____22"/>
      <sheetName val="[Spt-BH.xls][Spt-BH.xls]B____23"/>
      <sheetName val="[Spt-BH.xls][Spt-BH.xls]B____24"/>
      <sheetName val="[Spt-BH.xls][Spt-BH.xls]_Spt__7"/>
      <sheetName val="[Spt-BH.xls][Spt-BH.xls]B____25"/>
      <sheetName val="[Spt-BH.xls][Spt-BH.xls]B____26"/>
      <sheetName val="[Spt-BH.xls][Spt-BH.xls]_Spt__2"/>
      <sheetName val="[Spt-BH.xls][Spt-BH.xls]B_____2"/>
      <sheetName val="[Spt-BH.xls][Spt-BH.xls]B_____3"/>
      <sheetName val="[Spt-BH.xls][Spt-BH.xls]B_____4"/>
      <sheetName val="[Spt-BH.xls][Spt-BH.xls]_Spt__3"/>
      <sheetName val="[Spt-BH.xls][Spt-BH.xls]B_____5"/>
      <sheetName val="[Spt-BH.xls][Spt-BH.xls]B_____6"/>
      <sheetName val="[Spt-BH.xls][Spt-BH.xls]B_____7"/>
      <sheetName val="[Spt-BH.xls][Spt-BH.xls]B_____8"/>
      <sheetName val="[Spt-BH.xls][Spt-BH.xls]B_____9"/>
      <sheetName val="[Spt-BH.xls][Spt-BH.xls]_Spt__4"/>
      <sheetName val="[Spt-BH.xls][Spt-BH.xls]B____10"/>
      <sheetName val="[Spt-BH.xls][Spt-BH.xls]B____11"/>
      <sheetName val="[Spt-BH.xls][Spt-BH.xls]B____12"/>
      <sheetName val="[Spt-BH.xls][Spt-BH.xls]B____13"/>
      <sheetName val="[Spt-BH.xls][Spt-BH.xls]B____14"/>
      <sheetName val="[Spt-BH.xls][Spt-BH.xls]B____15"/>
      <sheetName val="[Spt-BH.xls][Spt-BH.xls]B____16"/>
      <sheetName val="[Spt-BH.xls][Spt-BH.xls]_Spt__5"/>
      <sheetName val="[Spt-BH.xls][Spt-BH.xls]B____17"/>
      <sheetName val="[Spt-BH.xls][Spt-BH.xls]B____18"/>
      <sheetName val="[Spt-BH.xls][Spt-BH.xls]B____19"/>
      <sheetName val="[Spt-BH.xls][Spt-BH.xls]B____20"/>
      <sheetName val="[Spt-BH.xls][Spt-BH.xls]B____21"/>
      <sheetName val="[Spt-BH.xls][Spt-BH.xls]_Spt__8"/>
      <sheetName val="[Spt-BH.xls][Spt-BH.xls]B____27"/>
      <sheetName val="[Spt-BH.xls][Spt-BH.xls]B____28"/>
      <sheetName val="[Spt-BH.xls][Spt-BH.xls]B____29"/>
      <sheetName val="[Spt-BH.xls][Spt-BH.xls]_Spt__9"/>
      <sheetName val="[Spt-BH.xls][Spt-BH.xls]B____30"/>
      <sheetName val="[Spt-BH.xls][Spt-BH.xls]B____31"/>
      <sheetName val="[Spt-BH.xls][Spt-BH.xls][Spt-BH"/>
      <sheetName val="LIST-SUB-CON"/>
      <sheetName val="commercial"/>
      <sheetName val="Tender Appraisal"/>
      <sheetName val="[Spt-BH.xls][Spt-BH.xls]_Spt_13"/>
      <sheetName val="[Spt-BH.xls][Spt-BH.xls]B____45"/>
      <sheetName val="[Spt-BH.xls][Spt-BH.xls]B____46"/>
      <sheetName val="[Spt-BH.xls][Spt-BH.xls]B____40"/>
      <sheetName val="[Spt-BH.xls][Spt-BH.xls]B____41"/>
      <sheetName val="[Spt-BH.xls][Spt-BH.xls]B____42"/>
      <sheetName val="[Spt-BH.xls][Spt-BH.xls]_Spt_14"/>
      <sheetName val="[Spt-BH.xls][Spt-BH.xls]B____43"/>
      <sheetName val="[Spt-BH.xls][Spt-BH.xls]B____44"/>
      <sheetName val="[Spt-BH.xls][Spt-BH.xls]B____47"/>
      <sheetName val="[Spt-BH.xls][Spt-BH.xls]_Spt_15"/>
      <sheetName val="[Spt-BH.xls][Spt-BH.xls]B____48"/>
      <sheetName val="[Spt-BH.xls][Spt-BH.xls]B____49"/>
      <sheetName val="[Spt-BH.xls][Spt-BH.xls]_Spt_10"/>
      <sheetName val="[Spt-BH.xls][Spt-BH.xls]_Spt_11"/>
      <sheetName val="[Spt-BH.xls][Spt-BH.xls]B____32"/>
      <sheetName val="[Spt-BH.xls][Spt-BH.xls]B____33"/>
      <sheetName val="[Spt-BH.xls][Spt-BH.xls]B____34"/>
      <sheetName val="[Spt-BH.xls][Spt-BH.xls]_Spt_12"/>
      <sheetName val="[Spt-BH.xls][Spt-BH.xls]B____35"/>
      <sheetName val="[Spt-BH.xls][Spt-BH.xls]B____36"/>
      <sheetName val="[Spt-BH.xls][Spt-BH.xls]B____37"/>
      <sheetName val="[Spt-BH.xls][Spt-BH.xls]B____38"/>
      <sheetName val="[Spt-BH.xls][Spt-BH.xls]B____39"/>
      <sheetName val="[Spt-BH.xls][Spt-BH.xls]_Spt_16"/>
      <sheetName val="[Spt-BH.xls]B____x005f_x0004________2"/>
      <sheetName val="[Spt-BH.xls]B___x005f_x0000__x005f_x0004__2"/>
      <sheetName val="Rates"/>
      <sheetName val="B@__@___$_"/>
      <sheetName val="B@__x0000__x0004_@_"/>
      <sheetName val="B@__x005f_x0000__x0"/>
      <sheetName val="Measurements"/>
      <sheetName val="Flooring"/>
      <sheetName val="Ceilings"/>
      <sheetName val="ACAD Finishes"/>
      <sheetName val="Site Details"/>
      <sheetName val="Chair"/>
      <sheetName val="Site Area Statement"/>
      <sheetName val="Doors"/>
      <sheetName val="Legend"/>
      <sheetName val="SàQa_x0005_@_x0000__x0000__x000"/>
      <sheetName val="B@___x005f_x005f_x005f_x005f_x0"/>
      <sheetName val="MASTER_RATE ANALYSIS"/>
      <sheetName val="Labour Rate "/>
      <sheetName val="(M+L)"/>
      <sheetName val="foot-slab reinft"/>
      <sheetName val="Pay_Sep06"/>
      <sheetName val="GR.slab-reinft"/>
      <sheetName val="매크로"/>
      <sheetName val="見積書"/>
      <sheetName val="Data sheet"/>
      <sheetName val="BPL"/>
      <sheetName val="FT-05-02Is-5y"/>
      <sheetName val="Abstract_for_Variation1"/>
      <sheetName val="LBD_VARIATION1"/>
      <sheetName val="LT_Motor_catalog1"/>
      <sheetName val="Cable_cat1"/>
      <sheetName val="Index_"/>
      <sheetName val="Email_Approval_Template"/>
      <sheetName val="1_Executive_Summary"/>
      <sheetName val="2_Risk_Assessment_Analysis"/>
      <sheetName val="3_Pre-Approval"/>
      <sheetName val="4_CIS"/>
      <sheetName val="5_Change_Order"/>
      <sheetName val="5_1__Re-book_De-book_order"/>
      <sheetName val="6_Contract_Re-estimates"/>
      <sheetName val="7a_BG_Approval_Form"/>
      <sheetName val="7b_BG_Email_Approval_Template"/>
      <sheetName val="8_LAD_Approval_Form"/>
      <sheetName val="9_LOI_Checklist"/>
      <sheetName val="10_RPS_Information_Form"/>
      <sheetName val="11_Proj_Cashflow_"/>
      <sheetName val="11_1_Cash-flow_Chart"/>
      <sheetName val="Threshold_Calculator"/>
      <sheetName val="Version_Control"/>
      <sheetName val="Prebid_Review"/>
      <sheetName val="DJC_Parameters"/>
      <sheetName val="Selling_Summary"/>
      <sheetName val="1-BAS_(cost)"/>
      <sheetName val="Controller_Configuration"/>
      <sheetName val="IO_Summary"/>
      <sheetName val="2-FAS_(cost)"/>
      <sheetName val="Cost_Summary"/>
      <sheetName val="3-PA_(cost)"/>
      <sheetName val="Approved_Make"/>
      <sheetName val="Basis_of_offer"/>
      <sheetName val="High_Level_Summary"/>
      <sheetName val="4-ACS__(cost)"/>
      <sheetName val="5-CCTV__(cost)"/>
      <sheetName val="6-FFT__(cost)"/>
      <sheetName val="7-_Service_Retrofit__(cost)"/>
      <sheetName val="8-Service_PSA,O&amp;M__(cost)"/>
      <sheetName val="9-_Service_L&amp;M__(cost)"/>
      <sheetName val="non_fixed_DJC_"/>
      <sheetName val="10-UPG_(cost)"/>
      <sheetName val="11-ESG__(cost)"/>
      <sheetName val="12-Products_(cost)"/>
      <sheetName val="13-VAV__(cost)"/>
      <sheetName val="14-REF_(cost)"/>
      <sheetName val="15_-_Local_Chiller_(cost)"/>
      <sheetName val="Selling-Local_Chiller"/>
      <sheetName val="Material_Cost_JCS"/>
      <sheetName val="Costing_USD_Chiller"/>
      <sheetName val="Selling-USD_Chiller"/>
      <sheetName val="PRICE_MATRIX_-JCIPL"/>
      <sheetName val="COST_SUMMARY-_JCIPL"/>
      <sheetName val="6_-FFT-JCIPL"/>
      <sheetName val="7-Ser_Retro_-JCIPL"/>
      <sheetName val="8-Ser_PSA,_O&amp;M_-JCIPL"/>
      <sheetName val="9-Ser_L&amp;M_-JCIPL"/>
      <sheetName val="10-UPG_JCIPL"/>
      <sheetName val="11-ESG_JCIPL"/>
      <sheetName val="12-Products_JCIPL"/>
      <sheetName val="13-VAV_JCIPL"/>
      <sheetName val="14-REF_JCMRL_"/>
      <sheetName val="Proj__DJC-JCIPL"/>
      <sheetName val="_L0_DDC_1"/>
      <sheetName val="L0_DDC-2"/>
      <sheetName val="L16_DDC-3"/>
      <sheetName val="L16_DDC-5"/>
      <sheetName val="L17_DDC-6"/>
      <sheetName val="L17_DDC-7_"/>
      <sheetName val="L18_DDC-8"/>
      <sheetName val="2-AutoDialer_Sys"/>
      <sheetName val="1-BAS1_(cost)"/>
      <sheetName val="2-BAS2_(cost)"/>
      <sheetName val="Deviations-Project_Risks"/>
      <sheetName val="IO_Schedule"/>
      <sheetName val="[Spt-BH.xls][Spt-BH.xls]B@[?_x0"/>
      <sheetName val="[Spt-BH.xls]B@[_x005f_x0000__x005f_x0004_@_"/>
      <sheetName val="st"/>
      <sheetName val="2_2_띠장의_설계"/>
      <sheetName val="2_2_띠장의_설계1"/>
      <sheetName val="Abstract_for_Variation3"/>
      <sheetName val="LBD_VARIATION3"/>
      <sheetName val="2_2_띠장의_설계3"/>
      <sheetName val="LT_Motor_catalog3"/>
      <sheetName val="Cable_cat3"/>
      <sheetName val="Abstract_for_Variation2"/>
      <sheetName val="LBD_VARIATION2"/>
      <sheetName val="2_2_띠장의_설계2"/>
      <sheetName val="LT_Motor_catalog2"/>
      <sheetName val="Cable_cat2"/>
      <sheetName val="Abstract_for_Variation4"/>
      <sheetName val="LBD_VARIATION4"/>
      <sheetName val="2_2_띠장의_설계4"/>
      <sheetName val="LT_Motor_catalog4"/>
      <sheetName val="Cable_cat4"/>
      <sheetName val="B@__x005f_x005f_x005f_x005F_x005f_x0000__x0"/>
      <sheetName val="PANEL ANNEXURE"/>
      <sheetName val="B@___x0004_@__x0000"/>
      <sheetName val="SILICATE"/>
      <sheetName val="FT-05-02Is-"/>
      <sheetName val="[Spt-BH.xls][Spt-BH.xls]B@["/>
      <sheetName val="[Spt-BH.xls][Spt-BH.xls]B____50"/>
      <sheetName val="[Spt-BH.xls][Spt-BH.xls]B____51"/>
      <sheetName val="[Spt-BH.xls]B____x005f_x0004________3"/>
      <sheetName val="[Spt-BH.xls]B___x005f_x0000__x005f_x0004__3"/>
      <sheetName val="girder"/>
      <sheetName val="Rocker"/>
      <sheetName val="wt"/>
      <sheetName val="[Spt-BH.xls]B____x005f_x0004________4"/>
      <sheetName val="[Spt-BH.xls]B___x005f_x0000__x005f_x0004__4"/>
      <sheetName val="CPIPE"/>
      <sheetName val="conc-foot-gradeslab"/>
      <sheetName val="TMT STEEL"/>
      <sheetName val="95삼성급(본사)"/>
      <sheetName val="BQ List"/>
      <sheetName val="ENCL9"/>
      <sheetName val="SàQa_x005f_x0005_@_x005f_x0000_"/>
      <sheetName val="Extra Item"/>
      <sheetName val="[Spt-BH.xls][Spt-BH.xls]_Spt_19"/>
      <sheetName val="[Spt-BH.xls][Spt-BH.xls]B____80"/>
      <sheetName val="[Spt-BH.xls][Spt-BH.xls]B____81"/>
      <sheetName val="[Spt-BH.xls][Spt-BH.xls]B____82"/>
      <sheetName val="[Spt-BH.xls][Spt-BH.xls]_Spt_47"/>
      <sheetName val="[Spt-BH.xls][Spt-BH.xls]B____83"/>
      <sheetName val="[Spt-BH.xls][Spt-BH.xls]B____84"/>
      <sheetName val="[Spt-BH.xls][Spt-BH.xls]B____85"/>
      <sheetName val="[Spt-BH.xls][Spt-BH.xls]B___196"/>
      <sheetName val="[Spt-BH.xls][Spt-BH.xls]B___197"/>
      <sheetName val="[Spt-BH.xls][Spt-BH.xls]_Spt_48"/>
      <sheetName val="[Spt-BH.xls][Spt-BH.xls]B___198"/>
      <sheetName val="[Spt-BH.xls][Spt-BH.xls]B___199"/>
      <sheetName val="[Spt-BH.xls][Spt-BH.xls]B___200"/>
      <sheetName val="[Spt-BH.xls]B____x005f_x0004________7"/>
      <sheetName val="[Spt-BH.xls]B___x005f_x0000__x005f_x0004__7"/>
      <sheetName val="[Spt-BH.xls][Spt-BH.xls]B___201"/>
      <sheetName val="[Spt-BH.xls][Spt-BH.xls]B____52"/>
      <sheetName val="[Spt-BH.xls][Spt-BH.xls]B____53"/>
      <sheetName val="[Spt-BH.xls][Spt-BH.xls]B____54"/>
      <sheetName val="[Spt-BH.xls][Spt-BH.xls]B____55"/>
      <sheetName val="[Spt-BH.xls][Spt-BH.xls]B____56"/>
      <sheetName val="[Spt-BH.xls][Spt-BH.xls]B____57"/>
      <sheetName val="[Spt-BH.xls][Spt-BH.xls]B____58"/>
      <sheetName val="[Spt-BH.xls][Spt-BH.xls]B____59"/>
      <sheetName val="[Spt-BH.xls][Spt-BH.xls]B____60"/>
      <sheetName val="[Spt-BH.xls][Spt-BH.xls]B____61"/>
      <sheetName val="[Spt-BH.xls][Spt-BH.xls]_Spt_17"/>
      <sheetName val="[Spt-BH.xls][Spt-BH.xls]B____68"/>
      <sheetName val="[Spt-BH.xls][Spt-BH.xls]B____69"/>
      <sheetName val="[Spt-BH.xls][Spt-BH.xls]_Spt_18"/>
      <sheetName val="[Spt-BH.xls][Spt-BH.xls]B____70"/>
      <sheetName val="[Spt-BH.xls][Spt-BH.xls]B____71"/>
      <sheetName val="[Spt-BH.xls][Spt-BH.xls]B____72"/>
      <sheetName val="[Spt-BH.xls][Spt-BH.xls]B____73"/>
      <sheetName val="[Spt-BH.xls][Spt-BH.xls]B____74"/>
      <sheetName val="[Spt-BH.xls][Spt-BH.xls]B____75"/>
      <sheetName val="[Spt-BH.xls][Spt-BH.xls]B____76"/>
      <sheetName val="[Spt-BH.xls][Spt-BH.xls]B____77"/>
      <sheetName val="[Spt-BH.xls][Spt-BH.xls]B____78"/>
      <sheetName val="[Spt-BH.xls]B____x005f_x0004________6"/>
      <sheetName val="[Spt-BH.xls]B___x005f_x0000__x005f_x0004__6"/>
      <sheetName val="[Spt-BH.xls][Spt-BH.xls]B____79"/>
      <sheetName val="[Spt-BH.xls][Spt-BH.xls]B____62"/>
      <sheetName val="[Spt-BH.xls][Spt-BH.xls]B____63"/>
      <sheetName val="[Spt-BH.xls][Spt-BH.xls]B____64"/>
      <sheetName val="[Spt-BH.xls][Spt-BH.xls]B____65"/>
      <sheetName val="[Spt-BH.xls][Spt-BH.xls]B____66"/>
      <sheetName val="[Spt-BH.xls][Spt-BH.xls]B____67"/>
      <sheetName val="[Spt-BH.xls]B____x005f_x0004________5"/>
      <sheetName val="[Spt-BH.xls]B___x005f_x0000__x005f_x0004__5"/>
      <sheetName val="[Spt-BH.xls][Spt-BH.xls]B___202"/>
      <sheetName val="[Spt-BH.xls][Spt-BH.xls]B___203"/>
      <sheetName val="[Spt-BH.xls][Spt-BH.xls]_Spt_49"/>
      <sheetName val="[Spt-BH.xls][Spt-BH.xls]B___204"/>
      <sheetName val="[Spt-BH.xls][Spt-BH.xls]B___205"/>
      <sheetName val="[Spt-BH.xls][Spt-BH.xls]B___206"/>
      <sheetName val="[Spt-BH.xls][Spt-BH.xls]B____86"/>
      <sheetName val="[Spt-BH.xls][Spt-BH.xls]B____87"/>
      <sheetName val="[Spt-BH.xls][Spt-BH.xls]B____88"/>
      <sheetName val="[Spt-BH.xls][Spt-BH.xls]B____89"/>
      <sheetName val="[Spt-BH.xls][Spt-BH.xls]B____90"/>
      <sheetName val="[Spt-BH.xls][Spt-BH.xls]_Spt_20"/>
      <sheetName val="[Spt-BH.xls][Spt-BH.xls]B____91"/>
      <sheetName val="[Spt-BH.xls][Spt-BH.xls]_Spt_21"/>
      <sheetName val="[Spt-BH.xls][Spt-BH.xls]B____92"/>
      <sheetName val="[Spt-BH.xls][Spt-BH.xls]B____93"/>
      <sheetName val="[Spt-BH.xls][Spt-BH.xls]B____94"/>
      <sheetName val="[Spt-BH.xls][Spt-BH.xls]_Spt_22"/>
      <sheetName val="[Spt-BH.xls][Spt-BH.xls]B____95"/>
      <sheetName val="[Spt-BH.xls][Spt-BH.xls]B____96"/>
      <sheetName val="[Spt-BH.xls]B____x005f_x0004________8"/>
      <sheetName val="[Spt-BH.xls]B___x005f_x0000__x005f_x0004__8"/>
      <sheetName val="[Spt-BH.xls][Spt-BH.xls]B____97"/>
      <sheetName val="[Spt-BH.xls][Spt-BH.xls]B____98"/>
      <sheetName val="[Spt-BH.xls][Spt-BH.xls]B____99"/>
      <sheetName val="[Spt-BH.xls][Spt-BH.xls]B___100"/>
      <sheetName val="[Spt-BH.xls][Spt-BH.xls]_Spt_38"/>
      <sheetName val="[Spt-BH.xls][Spt-BH.xls]B___101"/>
      <sheetName val="[Spt-BH.xls][Spt-BH.xls]B___102"/>
      <sheetName val="[Spt-BH.xls]B____x005f_x0004________9"/>
      <sheetName val="[Spt-BH.xls]B___x005f_x0000__x005f_x0004__9"/>
      <sheetName val="[Spt-BH.xls][Spt-BH.xls]B___103"/>
      <sheetName val="[Spt-BH.xls][Spt-BH.xls]B___166"/>
      <sheetName val="[Spt-BH.xls][Spt-BH.xls]B___167"/>
      <sheetName val="[Spt-BH.xls][Spt-BH.xls]_Spt_41"/>
      <sheetName val="[Spt-BH.xls][Spt-BH.xls]B___168"/>
      <sheetName val="[Spt-BH.xls][Spt-BH.xls]B___169"/>
      <sheetName val="[Spt-BH.xls][Spt-BH.xls]B___170"/>
      <sheetName val="[Spt-BH.xls][Spt-BH.xls]B___142"/>
      <sheetName val="[Spt-BH.xls][Spt-BH.xls]B___143"/>
      <sheetName val="[Spt-BH.xls][Spt-BH.xls]B___144"/>
      <sheetName val="[Spt-BH.xls][Spt-BH.xls]_Spt_39"/>
      <sheetName val="[Spt-BH.xls][Spt-BH.xls]B___145"/>
      <sheetName val="[Spt-BH.xls][Spt-BH.xls]B___146"/>
      <sheetName val="[Spt-BH.xls][Spt-BH.xls]B___147"/>
      <sheetName val="[Spt-BH.xls]B____x005f_x0004_______10"/>
      <sheetName val="[Spt-BH.xls]B___x005f_x0000__x005f_x0004_10"/>
      <sheetName val="[Spt-BH.xls][Spt-BH.xls]B___171"/>
      <sheetName val="[Spt-BH.xls][Spt-BH.xls]B___127"/>
      <sheetName val="[Spt-BH.xls][Spt-BH.xls]B___128"/>
      <sheetName val="[Spt-BH.xls][Spt-BH.xls]B___129"/>
      <sheetName val="[Spt-BH.xls][Spt-BH.xls]_Spt_33"/>
      <sheetName val="[Spt-BH.xls][Spt-BH.xls]B___130"/>
      <sheetName val="[Spt-BH.xls][Spt-BH.xls]B___131"/>
      <sheetName val="[Spt-BH.xls][Spt-BH.xls]_Spt_32"/>
      <sheetName val="[Spt-BH.xls][Spt-BH.xls]_Spt_24"/>
      <sheetName val="[Spt-BH.xls][Spt-BH.xls]_Spt_25"/>
      <sheetName val="[Spt-BH.xls][Spt-BH.xls]_Spt_23"/>
      <sheetName val="[Spt-BH.xls][Spt-BH.xls]_Spt_28"/>
      <sheetName val="[Spt-BH.xls][Spt-BH.xls]_Spt_26"/>
      <sheetName val="[Spt-BH.xls][Spt-BH.xls]_Spt_29"/>
      <sheetName val="[Spt-BH.xls][Spt-BH.xls]_Spt_27"/>
      <sheetName val="[Spt-BH.xls][Spt-BH.xls]B___122"/>
      <sheetName val="[Spt-BH.xls][Spt-BH.xls]B___123"/>
      <sheetName val="[Spt-BH.xls][Spt-BH.xls]B___124"/>
      <sheetName val="[Spt-BH.xls][Spt-BH.xls]B___125"/>
      <sheetName val="[Spt-BH.xls][Spt-BH.xls]B___126"/>
      <sheetName val="[Spt-BH.xls][Spt-BH.xls]_Spt_31"/>
      <sheetName val="[Spt-BH.xls][Spt-BH.xls]B___112"/>
      <sheetName val="[Spt-BH.xls][Spt-BH.xls]B___113"/>
      <sheetName val="[Spt-BH.xls][Spt-BH.xls]B___114"/>
      <sheetName val="[Spt-BH.xls][Spt-BH.xls]_Spt_30"/>
      <sheetName val="[Spt-BH.xls][Spt-BH.xls]B___115"/>
      <sheetName val="[Spt-BH.xls][Spt-BH.xls]B___116"/>
      <sheetName val="[Spt-BH.xls][Spt-BH.xls]B___104"/>
      <sheetName val="[Spt-BH.xls][Spt-BH.xls]B___105"/>
      <sheetName val="[Spt-BH.xls][Spt-BH.xls]B___106"/>
      <sheetName val="[Spt-BH.xls][Spt-BH.xls]B___107"/>
      <sheetName val="[Spt-BH.xls][Spt-BH.xls]B___108"/>
      <sheetName val="[Spt-BH.xls][Spt-BH.xls]B___109"/>
      <sheetName val="[Spt-BH.xls][Spt-BH.xls]B___110"/>
      <sheetName val="[Spt-BH.xls][Spt-BH.xls]B___111"/>
      <sheetName val="[Spt-BH.xls][Spt-BH.xls]B___117"/>
      <sheetName val="[Spt-BH.xls][Spt-BH.xls]B___118"/>
      <sheetName val="[Spt-BH.xls][Spt-BH.xls]B___119"/>
      <sheetName val="[Spt-BH.xls][Spt-BH.xls]B___120"/>
      <sheetName val="[Spt-BH.xls][Spt-BH.xls]B___121"/>
      <sheetName val="[Spt-BH.xls][Spt-BH.xls]_Spt_34"/>
      <sheetName val="[Spt-BH.xls][Spt-BH.xls]B___132"/>
      <sheetName val="[Spt-BH.xls][Spt-BH.xls]B___133"/>
      <sheetName val="[Spt-BH.xls][Spt-BH.xls]_Spt_35"/>
      <sheetName val="[Spt-BH.xls][Spt-BH.xls]B___134"/>
      <sheetName val="[Spt-BH.xls][Spt-BH.xls]B___135"/>
      <sheetName val="[Spt-BH.xls][Spt-BH.xls]B___136"/>
      <sheetName val="[Spt-BH.xls][Spt-BH.xls]B___137"/>
      <sheetName val="[Spt-BH.xls][Spt-BH.xls]B___138"/>
      <sheetName val="[Spt-BH.xls][Spt-BH.xls]B___139"/>
      <sheetName val="[Spt-BH.xls][Spt-BH.xls]_Spt_37"/>
      <sheetName val="[Spt-BH.xls][Spt-BH.xls]B___140"/>
      <sheetName val="[Spt-BH.xls][Spt-BH.xls]B___141"/>
      <sheetName val="[Spt-BH.xls][Spt-BH.xls]_Spt_36"/>
      <sheetName val="[Spt-BH.xls][Spt-BH.xls]B___178"/>
      <sheetName val="[Spt-BH.xls][Spt-BH.xls]B___179"/>
      <sheetName val="[Spt-BH.xls][Spt-BH.xls]B___180"/>
      <sheetName val="[Spt-BH.xls][Spt-BH.xls]B___181"/>
      <sheetName val="[Spt-BH.xls][Spt-BH.xls]B___182"/>
      <sheetName val="[Spt-BH.xls]B____x005f_x0004_______13"/>
      <sheetName val="[Spt-BH.xls]B___x005f_x0000__x005f_x0004_13"/>
      <sheetName val="[Spt-BH.xls][Spt-BH.xls]B___183"/>
      <sheetName val="[Spt-BH.xls][Spt-BH.xls]B___160"/>
      <sheetName val="[Spt-BH.xls][Spt-BH.xls]B___161"/>
      <sheetName val="[Spt-BH.xls][Spt-BH.xls]B___162"/>
      <sheetName val="[Spt-BH.xls][Spt-BH.xls]B___163"/>
      <sheetName val="[Spt-BH.xls][Spt-BH.xls]B___164"/>
      <sheetName val="[Spt-BH.xls][Spt-BH.xls]B___165"/>
      <sheetName val="[Spt-BH.xls]B____x005f_x0004_______11"/>
      <sheetName val="[Spt-BH.xls]B___x005f_x0000__x005f_x0004_11"/>
      <sheetName val="[Spt-BH.xls][Spt-BH.xls]B___154"/>
      <sheetName val="[Spt-BH.xls][Spt-BH.xls]B___155"/>
      <sheetName val="[Spt-BH.xls][Spt-BH.xls]B___156"/>
      <sheetName val="[Spt-BH.xls][Spt-BH.xls]B___157"/>
      <sheetName val="[Spt-BH.xls][Spt-BH.xls]B___158"/>
      <sheetName val="[Spt-BH.xls][Spt-BH.xls]B___148"/>
      <sheetName val="[Spt-BH.xls][Spt-BH.xls]B___149"/>
      <sheetName val="[Spt-BH.xls][Spt-BH.xls]B___150"/>
      <sheetName val="[Spt-BH.xls][Spt-BH.xls]B___151"/>
      <sheetName val="[Spt-BH.xls][Spt-BH.xls]B___152"/>
      <sheetName val="[Spt-BH.xls][Spt-BH.xls]B___153"/>
      <sheetName val="[Spt-BH.xls][Spt-BH.xls]B___159"/>
      <sheetName val="[Spt-BH.xls]B____x005f_x0004_______12"/>
      <sheetName val="[Spt-BH.xls]B___x005f_x0000__x005f_x0004_12"/>
      <sheetName val="[Spt-BH.xls]B____x005f_x0004_______15"/>
      <sheetName val="[Spt-BH.xls]B___x005f_x0000__x005f_x0004_15"/>
      <sheetName val="[Spt-BH.xls][Spt-BH.xls]_Spt_40"/>
      <sheetName val="[Spt-BH.xls][Spt-BH.xls]B___172"/>
      <sheetName val="[Spt-BH.xls][Spt-BH.xls]B___173"/>
      <sheetName val="[Spt-BH.xls][Spt-BH.xls]B___174"/>
      <sheetName val="[Spt-BH.xls][Spt-BH.xls]B___175"/>
      <sheetName val="[Spt-BH.xls][Spt-BH.xls]B___176"/>
      <sheetName val="[Spt-BH.xls][Spt-BH.xls]B___177"/>
      <sheetName val="[Spt-BH.xls]B____x005f_x0004_______14"/>
      <sheetName val="[Spt-BH.xls]B___x005f_x0000__x005f_x0004_14"/>
      <sheetName val="[Spt-BH.xls]B____x005f_x0004_______17"/>
      <sheetName val="[Spt-BH.xls]B___x005f_x0000__x005f_x0004_17"/>
      <sheetName val="[Spt-BH.xls][Spt-BH.xls]B___207"/>
      <sheetName val="[Spt-BH.xls][Spt-BH.xls]_Spt_42"/>
      <sheetName val="[Spt-BH.xls][Spt-BH.xls]B___184"/>
      <sheetName val="[Spt-BH.xls][Spt-BH.xls]B___185"/>
      <sheetName val="[Spt-BH.xls][Spt-BH.xls]_Spt_43"/>
      <sheetName val="[Spt-BH.xls][Spt-BH.xls]B___186"/>
      <sheetName val="[Spt-BH.xls][Spt-BH.xls]B___187"/>
      <sheetName val="[Spt-BH.xls][Spt-BH.xls]B___188"/>
      <sheetName val="[Spt-BH.xls][Spt-BH.xls]B___189"/>
      <sheetName val="[Spt-BH.xls][Spt-BH.xls]_Spt_44"/>
      <sheetName val="[Spt-BH.xls][Spt-BH.xls]_Spt_45"/>
      <sheetName val="[Spt-BH.xls][Spt-BH.xls]B___190"/>
      <sheetName val="[Spt-BH.xls][Spt-BH.xls]B___191"/>
      <sheetName val="[Spt-BH.xls][Spt-BH.xls]B___192"/>
      <sheetName val="[Spt-BH.xls][Spt-BH.xls]B___193"/>
      <sheetName val="[Spt-BH.xls][Spt-BH.xls]B___194"/>
      <sheetName val="[Spt-BH.xls][Spt-BH.xls]_Spt_46"/>
      <sheetName val="[Spt-BH.xls][Spt-BH.xls]B___195"/>
      <sheetName val="[Spt-BH.xls]B____x005f_x0004_______16"/>
      <sheetName val="[Spt-BH.xls]B___x005f_x0000__x005f_x0004_16"/>
      <sheetName val="[Spt-BH.xls][Spt-BH.xls]B___401"/>
      <sheetName val="[Spt-BH.xls][Spt-BH.xls]B___402"/>
      <sheetName val="[Spt-BH.xls][Spt-BH.xls]_Sp_100"/>
      <sheetName val="[Spt-BH.xls][Spt-BH.xls]B___403"/>
      <sheetName val="[Spt-BH.xls][Spt-BH.xls]B___404"/>
      <sheetName val="[Spt-BH.xls][Spt-BH.xls]B___405"/>
      <sheetName val="[Spt-BH.xls][Spt-BH.xls]_Spt_99"/>
      <sheetName val="[Spt-BH.xls][Spt-BH.xls]B___407"/>
      <sheetName val="[Spt-BH.xls][Spt-BH.xls]B___408"/>
      <sheetName val="[Spt-BH.xls][Spt-BH.xls]_Sp_101"/>
      <sheetName val="[Spt-BH.xls][Spt-BH.xls]B___409"/>
      <sheetName val="[Spt-BH.xls][Spt-BH.xls]B___410"/>
      <sheetName val="[Spt-BH.xls][Spt-BH.xls]B___411"/>
      <sheetName val="[Spt-BH.xls][Spt-BH.xls]B___406"/>
      <sheetName val="[Spt-BH.xls][Spt-BH.xls]_Spt_54"/>
      <sheetName val="[Spt-BH.xls][Spt-BH.xls]B___220"/>
      <sheetName val="[Spt-BH.xls][Spt-BH.xls]B___221"/>
      <sheetName val="[Spt-BH.xls][Spt-BH.xls]_Spt_79"/>
      <sheetName val="[Spt-BH.xls][Spt-BH.xls]B___222"/>
      <sheetName val="[Spt-BH.xls][Spt-BH.xls]B___223"/>
      <sheetName val="[Spt-BH.xls][Spt-BH.xls]B___224"/>
      <sheetName val="[Spt-BH.xls][Spt-BH.xls]_Spt_52"/>
      <sheetName val="[Spt-BH.xls][Spt-BH.xls]B___208"/>
      <sheetName val="[Spt-BH.xls][Spt-BH.xls]B___209"/>
      <sheetName val="[Spt-BH.xls][Spt-BH.xls]B___210"/>
      <sheetName val="[Spt-BH.xls][Spt-BH.xls]B___211"/>
      <sheetName val="[Spt-BH.xls][Spt-BH.xls]B___212"/>
      <sheetName val="[Spt-BH.xls][Spt-BH.xls]B___213"/>
      <sheetName val="[Spt-BH.xls][Spt-BH.xls]_Spt_51"/>
      <sheetName val="[Spt-BH.xls][Spt-BH.xls]_Spt_50"/>
      <sheetName val="[Spt-BH.xls]B____x005f_x0004_______18"/>
      <sheetName val="[Spt-BH.xls]B___x005f_x0000__x005f_x0004_18"/>
      <sheetName val="[Spt-BH.xls][Spt-BH.xls]B___225"/>
      <sheetName val="[Spt-BH.xls][Spt-BH.xls]_Spt_53"/>
      <sheetName val="[Spt-BH.xls][Spt-BH.xls]B___214"/>
      <sheetName val="[Spt-BH.xls][Spt-BH.xls]B___215"/>
      <sheetName val="[Spt-BH.xls][Spt-BH.xls]B___216"/>
      <sheetName val="[Spt-BH.xls][Spt-BH.xls]B___217"/>
      <sheetName val="[Spt-BH.xls][Spt-BH.xls]B___218"/>
      <sheetName val="[Spt-BH.xls][Spt-BH.xls]B___219"/>
      <sheetName val="[Spt-BH.xls][Spt-BH.xls]_Spt_74"/>
      <sheetName val="[Spt-BH.xls][Spt-BH.xls]B___307"/>
      <sheetName val="[Spt-BH.xls][Spt-BH.xls]B___308"/>
      <sheetName val="[Spt-BH.xls][Spt-BH.xls]_Spt_76"/>
      <sheetName val="[Spt-BH.xls][Spt-BH.xls]B___309"/>
      <sheetName val="[Spt-BH.xls][Spt-BH.xls]B___310"/>
      <sheetName val="[Spt-BH.xls][Spt-BH.xls]B___311"/>
      <sheetName val="[Spt-BH.xls][Spt-BH.xls]B___301"/>
      <sheetName val="[Spt-BH.xls][Spt-BH.xls]B___302"/>
      <sheetName val="[Spt-BH.xls][Spt-BH.xls]B___303"/>
      <sheetName val="[Spt-BH.xls][Spt-BH.xls]_Spt_75"/>
      <sheetName val="[Spt-BH.xls][Spt-BH.xls]B___304"/>
      <sheetName val="[Spt-BH.xls][Spt-BH.xls]B___305"/>
      <sheetName val="[Spt-BH.xls][Spt-BH.xls]B___306"/>
      <sheetName val="[Spt-BH.xls]B____x005f_x0004_______22"/>
      <sheetName val="[Spt-BH.xls]B___x005f_x0000__x005f_x0004_22"/>
      <sheetName val="[Spt-BH.xls][Spt-BH.xls]B___312"/>
      <sheetName val="[Spt-BH.xls][Spt-BH.xls]_Spt_55"/>
      <sheetName val="[Spt-BH.xls][Spt-BH.xls]B___232"/>
      <sheetName val="[Spt-BH.xls][Spt-BH.xls]B___233"/>
      <sheetName val="[Spt-BH.xls][Spt-BH.xls]B___234"/>
      <sheetName val="[Spt-BH.xls][Spt-BH.xls]_Spt_73"/>
      <sheetName val="[Spt-BH.xls][Spt-BH.xls]B___235"/>
      <sheetName val="[Spt-BH.xls][Spt-BH.xls]B___236"/>
      <sheetName val="[Spt-BH.xls][Spt-BH.xls]B___237"/>
      <sheetName val="[Spt-BH.xls][Spt-BH.xls]B___295"/>
      <sheetName val="[Spt-BH.xls][Spt-BH.xls]B___296"/>
      <sheetName val="[Spt-BH.xls][Spt-BH.xls]B___297"/>
      <sheetName val="[Spt-BH.xls][Spt-BH.xls]B___298"/>
      <sheetName val="[Spt-BH.xls][Spt-BH.xls]B___299"/>
      <sheetName val="[Spt-BH.xls]B____x005f_x0004_______20"/>
      <sheetName val="[Spt-BH.xls]B___x005f_x0000__x005f_x0004_20"/>
      <sheetName val="[Spt-BH.xls][Spt-BH.xls]B___300"/>
      <sheetName val="[Spt-BH.xls][Spt-BH.xls]B___226"/>
      <sheetName val="[Spt-BH.xls][Spt-BH.xls]B___227"/>
      <sheetName val="[Spt-BH.xls][Spt-BH.xls]B___228"/>
      <sheetName val="[Spt-BH.xls][Spt-BH.xls]B___229"/>
      <sheetName val="[Spt-BH.xls][Spt-BH.xls]B___230"/>
      <sheetName val="[Spt-BH.xls][Spt-BH.xls]B___231"/>
      <sheetName val="[Spt-BH.xls]B____x005f_x0004_______19"/>
      <sheetName val="[Spt-BH.xls]B___x005f_x0000__x005f_x0004_19"/>
      <sheetName val="[Spt-BH.xls][Spt-BH.xls]_Spt_72"/>
      <sheetName val="[Spt-BH.xls][Spt-BH.xls]B___289"/>
      <sheetName val="[Spt-BH.xls][Spt-BH.xls]B___290"/>
      <sheetName val="[Spt-BH.xls][Spt-BH.xls]B___291"/>
      <sheetName val="[Spt-BH.xls][Spt-BH.xls]B___292"/>
      <sheetName val="[Spt-BH.xls][Spt-BH.xls]B___293"/>
      <sheetName val="[Spt-BH.xls][Spt-BH.xls]B___294"/>
      <sheetName val="[Spt-BH.xls][Spt-BH.xls]_Spt_70"/>
      <sheetName val="[Spt-BH.xls][Spt-BH.xls]B___279"/>
      <sheetName val="[Spt-BH.xls][Spt-BH.xls]B___280"/>
      <sheetName val="[Spt-BH.xls][Spt-BH.xls]_Spt_71"/>
      <sheetName val="[Spt-BH.xls][Spt-BH.xls]B___281"/>
      <sheetName val="[Spt-BH.xls][Spt-BH.xls]B___282"/>
      <sheetName val="[Spt-BH.xls][Spt-BH.xls]B___283"/>
      <sheetName val="[Spt-BH.xls][Spt-BH.xls]_Spt_67"/>
      <sheetName val="[Spt-BH.xls][Spt-BH.xls]_Spt_62"/>
      <sheetName val="Facilites Master"/>
      <sheetName val="EQP Master"/>
      <sheetName val="INPUTS"/>
      <sheetName val="1010"/>
      <sheetName val="1020"/>
      <sheetName val="1090"/>
      <sheetName val="Camp Power Cost"/>
      <sheetName val="Camp_Power_Cost"/>
      <sheetName val="_Spt-BH.xls__Spt-BH.xls_B@_"/>
      <sheetName val="_Spt-BH.xls__Spt-BH.xls_B@___x0004_@_"/>
      <sheetName val="_Spt-BH.xls__Spt-BH.xls__Spt-BH"/>
      <sheetName val="_Spt-BH.xls__Spt-BH.xls_B@__@__"/>
      <sheetName val="HOSPI-01"/>
      <sheetName val="Notes"/>
      <sheetName val="PCS DATA"/>
      <sheetName val="SPT_vs_PHI30"/>
      <sheetName val="glass_project_concrete30"/>
      <sheetName val="glass_project_reift30"/>
      <sheetName val="glass_project_indices30"/>
      <sheetName val="SBC-BH_1929"/>
      <sheetName val="Summary_050629"/>
      <sheetName val="Summary_0607-_31_MAR29"/>
      <sheetName val="Rate_Analysis29"/>
      <sheetName val="Civil_Boq28"/>
      <sheetName val="d-safe_DELUXE28"/>
      <sheetName val="BH_12-11-10-1329"/>
      <sheetName val="BH_12-11-10-929"/>
      <sheetName val="BH_36-15-3729"/>
      <sheetName val="BH_16-35-25-1729"/>
      <sheetName val="BH_35-25-1729"/>
      <sheetName val="Sheet1_(2)29"/>
      <sheetName val="PRECAST_lightconc-II28"/>
      <sheetName val="Pile_cap28"/>
      <sheetName val="RCC,Ret__Wall28"/>
      <sheetName val="Form_629"/>
      <sheetName val="PointNo_528"/>
      <sheetName val="E_&amp;_R28"/>
      <sheetName val="Break_up_Sheet28"/>
      <sheetName val="TBAL9697_-group_wise__sdpl28"/>
      <sheetName val="Abstract_Sheet28"/>
      <sheetName val="V_O_4_-_PCC_Qty28"/>
      <sheetName val="Legal_Risk_Analysis28"/>
      <sheetName val="Mix_Design28"/>
      <sheetName val="Fill_this_out_first___28"/>
      <sheetName val="REVISED4A_PROG_PERF-SITE_128"/>
      <sheetName val="BOQ_Direct_selling_cost28"/>
      <sheetName val="BOQ_(2)28"/>
      <sheetName val="CABLE_DATA28"/>
      <sheetName val="final_abstract28"/>
      <sheetName val="INPUT_SHEET28"/>
      <sheetName val="Rev_S1_Abstract28"/>
      <sheetName val="Quantity_Abstract28"/>
      <sheetName val="Staff_Acco_28"/>
      <sheetName val="Pipe_Supports28"/>
      <sheetName val="M-Book_for_Conc28"/>
      <sheetName val="M-Book_for_FW28"/>
      <sheetName val="Load_Details-220kV28"/>
      <sheetName val="beam-reinft-IIInd_floor28"/>
      <sheetName val="Project_Budget_Worksheet28"/>
      <sheetName val="SANJAY_PAL28"/>
      <sheetName val="P_A_SELVAM28"/>
      <sheetName val="ANSARI_28"/>
      <sheetName val="abdesh_pal28"/>
      <sheetName val="sujay_bagchi28"/>
      <sheetName val="S_K_SINHA_BASU28"/>
      <sheetName val="KRISHNA_PRASAD28"/>
      <sheetName val="BARATH_&amp;_CO28"/>
      <sheetName val="L_B_YADAV28"/>
      <sheetName val="DEEPAK_KUMAR28"/>
      <sheetName val="MUKLAL_YADAV28"/>
      <sheetName val="MADHU_SUDHAN28"/>
      <sheetName val="SAUD_ALAM_28"/>
      <sheetName val="RAMESH_BABU28"/>
      <sheetName val="SAILEN_SARKAR28"/>
      <sheetName val="SANJAY_JENA128"/>
      <sheetName val="upendra_saw_28"/>
      <sheetName val="ALLOK_KUMAR_28"/>
      <sheetName val="except_wiring28"/>
      <sheetName val="BOQ_-II_ph_228"/>
      <sheetName val="d-safe_specs27"/>
      <sheetName val="Metso_-_Forth_&amp;_Slurry_11_02_37"/>
      <sheetName val="STAFFSCHED_27"/>
      <sheetName val="Fee_Rate_Summary27"/>
      <sheetName val="class_&amp;_category27"/>
      <sheetName val="Rein-Final_(Ph_1+Ph2)27"/>
      <sheetName val="220_11__BS_27"/>
      <sheetName val="SSR_&amp;_NSSR_Market_final27"/>
      <sheetName val="India_F&amp;S_Template27"/>
      <sheetName val="Quote_Sheet27"/>
      <sheetName val="Site_wise_NADs27"/>
      <sheetName val="Stress_Calculation27"/>
      <sheetName val="Debits_as_on_12_04_0810"/>
      <sheetName val="precast_RC_element27"/>
      <sheetName val="RA_RCC_F27"/>
      <sheetName val="Materials_Cost(PCC)27"/>
      <sheetName val="PRRM_Dashboard10"/>
      <sheetName val="Inputs_&amp;_Summary_Output2"/>
      <sheetName val="Broad_Refresher_Model2"/>
      <sheetName val="plinth_Beam_+_Stirrups_27"/>
      <sheetName val="GF_COLUMNS27"/>
      <sheetName val="G_F_ROOF_BEAM_27"/>
      <sheetName val="GF_SLAB_STEEL27"/>
      <sheetName val="GF_Lintel27"/>
      <sheetName val="GF_Stair27"/>
      <sheetName val="FF_COLUMNS27"/>
      <sheetName val="F_F__Steel_FINAL_(2)27"/>
      <sheetName val="FF_Lintel27"/>
      <sheetName val="FF_Stair27"/>
      <sheetName val="S_F__Steel_FINAL_27"/>
      <sheetName val="SF_Lintel27"/>
      <sheetName val="Cost_of_O_&amp;_O1"/>
      <sheetName val="Staff_Forecast_spread1"/>
      <sheetName val="Direct_cost_shed_A-2_1"/>
      <sheetName val="Basic_Rate"/>
      <sheetName val="INFLUENCES_ON_GM"/>
      <sheetName val="Material_List_1"/>
      <sheetName val="IO_List"/>
      <sheetName val="B@_@__$_x0"/>
      <sheetName val="Break_Up_(bc)"/>
      <sheetName val="Break_Up_(bc1)"/>
      <sheetName val="Break_Up_(bc2)"/>
      <sheetName val="Assumption_Inputs"/>
      <sheetName val="SàQa@²"/>
      <sheetName val="Steel_Payment_Doc"/>
      <sheetName val="Fin_Sum"/>
      <sheetName val="kppl_pl"/>
      <sheetName val="Havells__LT_(XLPE)"/>
      <sheetName val="Works_-_Quote_Sheet"/>
      <sheetName val="PL_Inst_RA_12"/>
      <sheetName val="PACK_(B)"/>
      <sheetName val="_AT-1-220_"/>
      <sheetName val="_BC-220"/>
      <sheetName val="DETAILED__BOQ"/>
      <sheetName val="Mat_Cost"/>
      <sheetName val="Page_1"/>
      <sheetName val="Page_2"/>
      <sheetName val="Page_3"/>
      <sheetName val="Page_4_Installed"/>
      <sheetName val="Page_4_Required"/>
      <sheetName val="Page_5a"/>
      <sheetName val="Page_5b"/>
      <sheetName val="Page_5c"/>
      <sheetName val="Page_5d"/>
      <sheetName val="Page_5e"/>
      <sheetName val="Page_5f"/>
      <sheetName val="Page_5f_(2)"/>
      <sheetName val="Page_6a"/>
      <sheetName val="Page_6b"/>
      <sheetName val="Page_7-1"/>
      <sheetName val="Page_7-2a1-I"/>
      <sheetName val="Page_7-2a1-II"/>
      <sheetName val="Page_7-2a1-III"/>
      <sheetName val="Page_7-2a2"/>
      <sheetName val="Page_7-3"/>
      <sheetName val="Page_7-5a"/>
      <sheetName val="Page_7-5b1"/>
      <sheetName val="Page_7-5b2"/>
      <sheetName val="Page_7-5c"/>
      <sheetName val="Page_7-9a"/>
      <sheetName val="Page_7-9b1"/>
      <sheetName val="Page_7-9b2"/>
      <sheetName val="Page_7-9c"/>
      <sheetName val="Page_7-11a1-I"/>
      <sheetName val="Page_7-11a1-II"/>
      <sheetName val="Page_7-11a1-III"/>
      <sheetName val="Page_7-11a2"/>
      <sheetName val="Page_7-15"/>
      <sheetName val="Page_7-16a"/>
      <sheetName val="Page_7-16b"/>
      <sheetName val="Page_8"/>
      <sheetName val="_"/>
      <sheetName val="Ins_&amp;_Bonds"/>
      <sheetName val="Site_facilities"/>
      <sheetName val="Clients_Requirements"/>
      <sheetName val="Ra__stair"/>
      <sheetName val="syndicate_codes"/>
      <sheetName val="Tender_Appraisal"/>
      <sheetName val="DB_ET200(R__A)"/>
      <sheetName val="SàQa@"/>
      <sheetName val="2_BHK"/>
      <sheetName val="BALANCE-IOTL_"/>
      <sheetName val="[Spt-BH_xls][Spt-BH_xls]B@[@"/>
      <sheetName val="[Spt-BH_xls][Spt-BH_xls]B@[?@?"/>
      <sheetName val="SP Break Up"/>
      <sheetName val="기계내역서"/>
      <sheetName val="Prelims Breakup"/>
      <sheetName val="Staff planning"/>
      <sheetName val="1 yr maintainance"/>
      <sheetName val="PRRM_Dashboard11"/>
      <sheetName val="Index_10"/>
      <sheetName val="Email_Approval_Template10"/>
      <sheetName val="1_Executive_Summary10"/>
      <sheetName val="2_Risk_Assessment_Analysis10"/>
      <sheetName val="3_Pre-Approval10"/>
      <sheetName val="4_CIS10"/>
      <sheetName val="5_Change_Order10"/>
      <sheetName val="5_1__Re-book_De-book_order10"/>
      <sheetName val="6_Contract_Re-estimates10"/>
      <sheetName val="7a_BG_Approval_Form10"/>
      <sheetName val="7b_BG_Email_Approval_Template10"/>
      <sheetName val="8_LAD_Approval_Form10"/>
      <sheetName val="9_LOI_Checklist10"/>
      <sheetName val="10_RPS_Information_Form10"/>
      <sheetName val="11_Proj_Cashflow_10"/>
      <sheetName val="11_1_Cash-flow_Chart10"/>
      <sheetName val="Threshold_Calculator10"/>
      <sheetName val="Version_Control10"/>
      <sheetName val="Prebid_Review10"/>
      <sheetName val="DJC_Parameters10"/>
      <sheetName val="Selling_Summary10"/>
      <sheetName val="1-BAS_(cost)10"/>
      <sheetName val="Controller_Configuration10"/>
      <sheetName val="IO_Summary10"/>
      <sheetName val="2-FAS_(cost)10"/>
      <sheetName val="Cost_Summary10"/>
      <sheetName val="3-PA_(cost)10"/>
      <sheetName val="Approved_Make10"/>
      <sheetName val="Basis_of_offer10"/>
      <sheetName val="High_Level_Summary10"/>
      <sheetName val="4-ACS__(cost)10"/>
      <sheetName val="5-CCTV__(cost)10"/>
      <sheetName val="6-FFT__(cost)10"/>
      <sheetName val="7-_Service_Retrofit__(cost)10"/>
      <sheetName val="8-Service_PSA,O&amp;M__(cost)10"/>
      <sheetName val="9-_Service_L&amp;M__(cost)10"/>
      <sheetName val="non_fixed_DJC_10"/>
      <sheetName val="10-UPG_(cost)10"/>
      <sheetName val="11-ESG__(cost)10"/>
      <sheetName val="12-Products_(cost)10"/>
      <sheetName val="13-VAV__(cost)10"/>
      <sheetName val="14-REF_(cost)10"/>
      <sheetName val="15_-_Local_Chiller_(cost)10"/>
      <sheetName val="Selling-Local_Chiller10"/>
      <sheetName val="Material_Cost_JCS10"/>
      <sheetName val="Costing_USD_Chiller10"/>
      <sheetName val="Selling-USD_Chiller10"/>
      <sheetName val="PRICE_MATRIX_-JCIPL10"/>
      <sheetName val="COST_SUMMARY-_JCIPL10"/>
      <sheetName val="6_-FFT-JCIPL10"/>
      <sheetName val="7-Ser_Retro_-JCIPL10"/>
      <sheetName val="8-Ser_PSA,_O&amp;M_-JCIPL10"/>
      <sheetName val="9-Ser_L&amp;M_-JCIPL10"/>
      <sheetName val="10-UPG_JCIPL10"/>
      <sheetName val="11-ESG_JCIPL10"/>
      <sheetName val="12-Products_JCIPL10"/>
      <sheetName val="13-VAV_JCIPL10"/>
      <sheetName val="14-REF_JCMRL_10"/>
      <sheetName val="Proj__DJC-JCIPL10"/>
      <sheetName val="_L0_DDC_110"/>
      <sheetName val="L0_DDC-210"/>
      <sheetName val="L16_DDC-310"/>
      <sheetName val="L16_DDC-510"/>
      <sheetName val="L17_DDC-610"/>
      <sheetName val="L17_DDC-7_10"/>
      <sheetName val="L18_DDC-810"/>
      <sheetName val="2-AutoDialer_Sys10"/>
      <sheetName val="1-BAS1_(cost)10"/>
      <sheetName val="2-BAS2_(cost)10"/>
      <sheetName val="Deviations-Project_Risks10"/>
      <sheetName val="IO_Schedule10"/>
      <sheetName val="Direct_cost_shed_A-2_10"/>
      <sheetName val="Staff_Forecast_spread10"/>
      <sheetName val="Index_9"/>
      <sheetName val="Email_Approval_Template9"/>
      <sheetName val="1_Executive_Summary9"/>
      <sheetName val="2_Risk_Assessment_Analysis9"/>
      <sheetName val="3_Pre-Approval9"/>
      <sheetName val="4_CIS9"/>
      <sheetName val="5_Change_Order9"/>
      <sheetName val="5_1__Re-book_De-book_order9"/>
      <sheetName val="6_Contract_Re-estimates9"/>
      <sheetName val="7a_BG_Approval_Form9"/>
      <sheetName val="7b_BG_Email_Approval_Template9"/>
      <sheetName val="8_LAD_Approval_Form9"/>
      <sheetName val="9_LOI_Checklist9"/>
      <sheetName val="10_RPS_Information_Form9"/>
      <sheetName val="11_Proj_Cashflow_9"/>
      <sheetName val="11_1_Cash-flow_Chart9"/>
      <sheetName val="Threshold_Calculator9"/>
      <sheetName val="Version_Control9"/>
      <sheetName val="Prebid_Review9"/>
      <sheetName val="DJC_Parameters9"/>
      <sheetName val="Selling_Summary9"/>
      <sheetName val="1-BAS_(cost)9"/>
      <sheetName val="Controller_Configuration9"/>
      <sheetName val="IO_Summary9"/>
      <sheetName val="2-FAS_(cost)9"/>
      <sheetName val="Cost_Summary9"/>
      <sheetName val="3-PA_(cost)9"/>
      <sheetName val="Approved_Make9"/>
      <sheetName val="Basis_of_offer9"/>
      <sheetName val="High_Level_Summary9"/>
      <sheetName val="4-ACS__(cost)9"/>
      <sheetName val="5-CCTV__(cost)9"/>
      <sheetName val="6-FFT__(cost)9"/>
      <sheetName val="7-_Service_Retrofit__(cost)9"/>
      <sheetName val="8-Service_PSA,O&amp;M__(cost)9"/>
      <sheetName val="9-_Service_L&amp;M__(cost)9"/>
      <sheetName val="non_fixed_DJC_9"/>
      <sheetName val="10-UPG_(cost)9"/>
      <sheetName val="11-ESG__(cost)9"/>
      <sheetName val="12-Products_(cost)9"/>
      <sheetName val="13-VAV__(cost)9"/>
      <sheetName val="14-REF_(cost)9"/>
      <sheetName val="15_-_Local_Chiller_(cost)9"/>
      <sheetName val="Selling-Local_Chiller9"/>
      <sheetName val="Material_Cost_JCS9"/>
      <sheetName val="Costing_USD_Chiller9"/>
      <sheetName val="Selling-USD_Chiller9"/>
      <sheetName val="PRICE_MATRIX_-JCIPL9"/>
      <sheetName val="COST_SUMMARY-_JCIPL9"/>
      <sheetName val="6_-FFT-JCIPL9"/>
      <sheetName val="7-Ser_Retro_-JCIPL9"/>
      <sheetName val="8-Ser_PSA,_O&amp;M_-JCIPL9"/>
      <sheetName val="9-Ser_L&amp;M_-JCIPL9"/>
      <sheetName val="10-UPG_JCIPL9"/>
      <sheetName val="11-ESG_JCIPL9"/>
      <sheetName val="12-Products_JCIPL9"/>
      <sheetName val="13-VAV_JCIPL9"/>
      <sheetName val="14-REF_JCMRL_9"/>
      <sheetName val="Proj__DJC-JCIPL9"/>
      <sheetName val="_L0_DDC_19"/>
      <sheetName val="L0_DDC-29"/>
      <sheetName val="L16_DDC-39"/>
      <sheetName val="L16_DDC-59"/>
      <sheetName val="L17_DDC-69"/>
      <sheetName val="L17_DDC-7_9"/>
      <sheetName val="L18_DDC-89"/>
      <sheetName val="2-AutoDialer_Sys9"/>
      <sheetName val="1-BAS1_(cost)9"/>
      <sheetName val="2-BAS2_(cost)9"/>
      <sheetName val="Deviations-Project_Risks9"/>
      <sheetName val="IO_Schedule9"/>
      <sheetName val="Direct_cost_shed_A-2_9"/>
      <sheetName val="Staff_Forecast_spread9"/>
      <sheetName val="Index_1"/>
      <sheetName val="Email_Approval_Template1"/>
      <sheetName val="1_Executive_Summary1"/>
      <sheetName val="2_Risk_Assessment_Analysis1"/>
      <sheetName val="3_Pre-Approval1"/>
      <sheetName val="4_CIS1"/>
      <sheetName val="5_Change_Order1"/>
      <sheetName val="5_1__Re-book_De-book_order1"/>
      <sheetName val="6_Contract_Re-estimates1"/>
      <sheetName val="7a_BG_Approval_Form1"/>
      <sheetName val="7b_BG_Email_Approval_Template1"/>
      <sheetName val="8_LAD_Approval_Form1"/>
      <sheetName val="9_LOI_Checklist1"/>
      <sheetName val="10_RPS_Information_Form1"/>
      <sheetName val="11_Proj_Cashflow_1"/>
      <sheetName val="11_1_Cash-flow_Chart1"/>
      <sheetName val="Threshold_Calculator1"/>
      <sheetName val="Version_Control1"/>
      <sheetName val="Prebid_Review1"/>
      <sheetName val="DJC_Parameters1"/>
      <sheetName val="Selling_Summary1"/>
      <sheetName val="1-BAS_(cost)1"/>
      <sheetName val="Controller_Configuration1"/>
      <sheetName val="IO_Summary1"/>
      <sheetName val="2-FAS_(cost)1"/>
      <sheetName val="Cost_Summary1"/>
      <sheetName val="3-PA_(cost)1"/>
      <sheetName val="Approved_Make1"/>
      <sheetName val="Basis_of_offer1"/>
      <sheetName val="High_Level_Summary1"/>
      <sheetName val="4-ACS__(cost)1"/>
      <sheetName val="5-CCTV__(cost)1"/>
      <sheetName val="6-FFT__(cost)1"/>
      <sheetName val="7-_Service_Retrofit__(cost)1"/>
      <sheetName val="8-Service_PSA,O&amp;M__(cost)1"/>
      <sheetName val="9-_Service_L&amp;M__(cost)1"/>
      <sheetName val="non_fixed_DJC_1"/>
      <sheetName val="10-UPG_(cost)1"/>
      <sheetName val="11-ESG__(cost)1"/>
      <sheetName val="12-Products_(cost)1"/>
      <sheetName val="13-VAV__(cost)1"/>
      <sheetName val="14-REF_(cost)1"/>
      <sheetName val="15_-_Local_Chiller_(cost)1"/>
      <sheetName val="Selling-Local_Chiller1"/>
      <sheetName val="Material_Cost_JCS1"/>
      <sheetName val="Costing_USD_Chiller1"/>
      <sheetName val="Selling-USD_Chiller1"/>
      <sheetName val="PRICE_MATRIX_-JCIPL1"/>
      <sheetName val="COST_SUMMARY-_JCIPL1"/>
      <sheetName val="6_-FFT-JCIPL1"/>
      <sheetName val="7-Ser_Retro_-JCIPL1"/>
      <sheetName val="8-Ser_PSA,_O&amp;M_-JCIPL1"/>
      <sheetName val="9-Ser_L&amp;M_-JCIPL1"/>
      <sheetName val="10-UPG_JCIPL1"/>
      <sheetName val="11-ESG_JCIPL1"/>
      <sheetName val="12-Products_JCIPL1"/>
      <sheetName val="13-VAV_JCIPL1"/>
      <sheetName val="14-REF_JCMRL_1"/>
      <sheetName val="Proj__DJC-JCIPL1"/>
      <sheetName val="_L0_DDC_11"/>
      <sheetName val="L0_DDC-21"/>
      <sheetName val="L16_DDC-31"/>
      <sheetName val="L16_DDC-51"/>
      <sheetName val="L17_DDC-61"/>
      <sheetName val="L17_DDC-7_1"/>
      <sheetName val="L18_DDC-81"/>
      <sheetName val="2-AutoDialer_Sys1"/>
      <sheetName val="1-BAS1_(cost)1"/>
      <sheetName val="2-BAS2_(cost)1"/>
      <sheetName val="Deviations-Project_Risks1"/>
      <sheetName val="IO_Schedule1"/>
      <sheetName val="Index_2"/>
      <sheetName val="Email_Approval_Template2"/>
      <sheetName val="1_Executive_Summary2"/>
      <sheetName val="2_Risk_Assessment_Analysis2"/>
      <sheetName val="3_Pre-Approval2"/>
      <sheetName val="4_CIS2"/>
      <sheetName val="5_Change_Order2"/>
      <sheetName val="5_1__Re-book_De-book_order2"/>
      <sheetName val="6_Contract_Re-estimates2"/>
      <sheetName val="7a_BG_Approval_Form2"/>
      <sheetName val="7b_BG_Email_Approval_Template2"/>
      <sheetName val="8_LAD_Approval_Form2"/>
      <sheetName val="9_LOI_Checklist2"/>
      <sheetName val="10_RPS_Information_Form2"/>
      <sheetName val="11_Proj_Cashflow_2"/>
      <sheetName val="11_1_Cash-flow_Chart2"/>
      <sheetName val="Threshold_Calculator2"/>
      <sheetName val="Version_Control2"/>
      <sheetName val="Prebid_Review2"/>
      <sheetName val="DJC_Parameters2"/>
      <sheetName val="Selling_Summary2"/>
      <sheetName val="1-BAS_(cost)2"/>
      <sheetName val="Controller_Configuration2"/>
      <sheetName val="IO_Summary2"/>
      <sheetName val="2-FAS_(cost)2"/>
      <sheetName val="Cost_Summary2"/>
      <sheetName val="3-PA_(cost)2"/>
      <sheetName val="Approved_Make2"/>
      <sheetName val="Basis_of_offer2"/>
      <sheetName val="High_Level_Summary2"/>
      <sheetName val="4-ACS__(cost)2"/>
      <sheetName val="5-CCTV__(cost)2"/>
      <sheetName val="6-FFT__(cost)2"/>
      <sheetName val="7-_Service_Retrofit__(cost)2"/>
      <sheetName val="8-Service_PSA,O&amp;M__(cost)2"/>
      <sheetName val="9-_Service_L&amp;M__(cost)2"/>
      <sheetName val="non_fixed_DJC_2"/>
      <sheetName val="10-UPG_(cost)2"/>
      <sheetName val="11-ESG__(cost)2"/>
      <sheetName val="12-Products_(cost)2"/>
      <sheetName val="13-VAV__(cost)2"/>
      <sheetName val="14-REF_(cost)2"/>
      <sheetName val="15_-_Local_Chiller_(cost)2"/>
      <sheetName val="Selling-Local_Chiller2"/>
      <sheetName val="Material_Cost_JCS2"/>
      <sheetName val="Costing_USD_Chiller2"/>
      <sheetName val="Selling-USD_Chiller2"/>
      <sheetName val="PRICE_MATRIX_-JCIPL2"/>
      <sheetName val="COST_SUMMARY-_JCIPL2"/>
      <sheetName val="6_-FFT-JCIPL2"/>
      <sheetName val="7-Ser_Retro_-JCIPL2"/>
      <sheetName val="8-Ser_PSA,_O&amp;M_-JCIPL2"/>
      <sheetName val="9-Ser_L&amp;M_-JCIPL2"/>
      <sheetName val="10-UPG_JCIPL2"/>
      <sheetName val="11-ESG_JCIPL2"/>
      <sheetName val="12-Products_JCIPL2"/>
      <sheetName val="13-VAV_JCIPL2"/>
      <sheetName val="14-REF_JCMRL_2"/>
      <sheetName val="Proj__DJC-JCIPL2"/>
      <sheetName val="_L0_DDC_12"/>
      <sheetName val="L0_DDC-22"/>
      <sheetName val="L16_DDC-32"/>
      <sheetName val="L16_DDC-52"/>
      <sheetName val="L17_DDC-62"/>
      <sheetName val="L17_DDC-7_2"/>
      <sheetName val="L18_DDC-82"/>
      <sheetName val="2-AutoDialer_Sys2"/>
      <sheetName val="1-BAS1_(cost)2"/>
      <sheetName val="2-BAS2_(cost)2"/>
      <sheetName val="Deviations-Project_Risks2"/>
      <sheetName val="IO_Schedule2"/>
      <sheetName val="Direct_cost_shed_A-2_2"/>
      <sheetName val="Staff_Forecast_spread2"/>
      <sheetName val="Index_7"/>
      <sheetName val="Email_Approval_Template7"/>
      <sheetName val="1_Executive_Summary7"/>
      <sheetName val="2_Risk_Assessment_Analysis7"/>
      <sheetName val="3_Pre-Approval7"/>
      <sheetName val="4_CIS7"/>
      <sheetName val="5_Change_Order7"/>
      <sheetName val="5_1__Re-book_De-book_order7"/>
      <sheetName val="6_Contract_Re-estimates7"/>
      <sheetName val="7a_BG_Approval_Form7"/>
      <sheetName val="7b_BG_Email_Approval_Template7"/>
      <sheetName val="8_LAD_Approval_Form7"/>
      <sheetName val="9_LOI_Checklist7"/>
      <sheetName val="10_RPS_Information_Form7"/>
      <sheetName val="11_Proj_Cashflow_7"/>
      <sheetName val="11_1_Cash-flow_Chart7"/>
      <sheetName val="Threshold_Calculator7"/>
      <sheetName val="Version_Control7"/>
      <sheetName val="Prebid_Review7"/>
      <sheetName val="DJC_Parameters7"/>
      <sheetName val="Selling_Summary7"/>
      <sheetName val="1-BAS_(cost)7"/>
      <sheetName val="Controller_Configuration7"/>
      <sheetName val="IO_Summary7"/>
      <sheetName val="2-FAS_(cost)7"/>
      <sheetName val="Cost_Summary7"/>
      <sheetName val="3-PA_(cost)7"/>
      <sheetName val="Approved_Make7"/>
      <sheetName val="Basis_of_offer7"/>
      <sheetName val="High_Level_Summary7"/>
      <sheetName val="4-ACS__(cost)7"/>
      <sheetName val="5-CCTV__(cost)7"/>
      <sheetName val="6-FFT__(cost)7"/>
      <sheetName val="7-_Service_Retrofit__(cost)7"/>
      <sheetName val="8-Service_PSA,O&amp;M__(cost)7"/>
      <sheetName val="9-_Service_L&amp;M__(cost)7"/>
      <sheetName val="non_fixed_DJC_7"/>
      <sheetName val="10-UPG_(cost)7"/>
      <sheetName val="11-ESG__(cost)7"/>
      <sheetName val="12-Products_(cost)7"/>
      <sheetName val="13-VAV__(cost)7"/>
      <sheetName val="14-REF_(cost)7"/>
      <sheetName val="15_-_Local_Chiller_(cost)7"/>
      <sheetName val="Selling-Local_Chiller7"/>
      <sheetName val="Material_Cost_JCS7"/>
      <sheetName val="Costing_USD_Chiller7"/>
      <sheetName val="Selling-USD_Chiller7"/>
      <sheetName val="PRICE_MATRIX_-JCIPL7"/>
      <sheetName val="COST_SUMMARY-_JCIPL7"/>
      <sheetName val="6_-FFT-JCIPL7"/>
      <sheetName val="7-Ser_Retro_-JCIPL7"/>
      <sheetName val="8-Ser_PSA,_O&amp;M_-JCIPL7"/>
      <sheetName val="9-Ser_L&amp;M_-JCIPL7"/>
      <sheetName val="10-UPG_JCIPL7"/>
      <sheetName val="11-ESG_JCIPL7"/>
      <sheetName val="12-Products_JCIPL7"/>
      <sheetName val="13-VAV_JCIPL7"/>
      <sheetName val="14-REF_JCMRL_7"/>
      <sheetName val="Proj__DJC-JCIPL7"/>
      <sheetName val="_L0_DDC_17"/>
      <sheetName val="L0_DDC-27"/>
      <sheetName val="L16_DDC-37"/>
      <sheetName val="L16_DDC-57"/>
      <sheetName val="L17_DDC-67"/>
      <sheetName val="L17_DDC-7_7"/>
      <sheetName val="L18_DDC-87"/>
      <sheetName val="2-AutoDialer_Sys7"/>
      <sheetName val="1-BAS1_(cost)7"/>
      <sheetName val="2-BAS2_(cost)7"/>
      <sheetName val="Deviations-Project_Risks7"/>
      <sheetName val="IO_Schedule7"/>
      <sheetName val="Direct_cost_shed_A-2_7"/>
      <sheetName val="Staff_Forecast_spread7"/>
      <sheetName val="Index_4"/>
      <sheetName val="Email_Approval_Template4"/>
      <sheetName val="1_Executive_Summary4"/>
      <sheetName val="2_Risk_Assessment_Analysis4"/>
      <sheetName val="3_Pre-Approval4"/>
      <sheetName val="4_CIS4"/>
      <sheetName val="5_Change_Order4"/>
      <sheetName val="5_1__Re-book_De-book_order4"/>
      <sheetName val="6_Contract_Re-estimates4"/>
      <sheetName val="7a_BG_Approval_Form4"/>
      <sheetName val="7b_BG_Email_Approval_Template4"/>
      <sheetName val="8_LAD_Approval_Form4"/>
      <sheetName val="9_LOI_Checklist4"/>
      <sheetName val="10_RPS_Information_Form4"/>
      <sheetName val="11_Proj_Cashflow_4"/>
      <sheetName val="11_1_Cash-flow_Chart4"/>
      <sheetName val="Threshold_Calculator4"/>
      <sheetName val="Version_Control4"/>
      <sheetName val="Prebid_Review4"/>
      <sheetName val="DJC_Parameters4"/>
      <sheetName val="Selling_Summary4"/>
      <sheetName val="1-BAS_(cost)4"/>
      <sheetName val="Controller_Configuration4"/>
      <sheetName val="IO_Summary4"/>
      <sheetName val="2-FAS_(cost)4"/>
      <sheetName val="Cost_Summary4"/>
      <sheetName val="3-PA_(cost)4"/>
      <sheetName val="Approved_Make4"/>
      <sheetName val="Basis_of_offer4"/>
      <sheetName val="High_Level_Summary4"/>
      <sheetName val="4-ACS__(cost)4"/>
      <sheetName val="5-CCTV__(cost)4"/>
      <sheetName val="6-FFT__(cost)4"/>
      <sheetName val="7-_Service_Retrofit__(cost)4"/>
      <sheetName val="8-Service_PSA,O&amp;M__(cost)4"/>
      <sheetName val="9-_Service_L&amp;M__(cost)4"/>
      <sheetName val="non_fixed_DJC_4"/>
      <sheetName val="10-UPG_(cost)4"/>
      <sheetName val="11-ESG__(cost)4"/>
      <sheetName val="12-Products_(cost)4"/>
      <sheetName val="13-VAV__(cost)4"/>
      <sheetName val="14-REF_(cost)4"/>
      <sheetName val="15_-_Local_Chiller_(cost)4"/>
      <sheetName val="Selling-Local_Chiller4"/>
      <sheetName val="Material_Cost_JCS4"/>
      <sheetName val="Costing_USD_Chiller4"/>
      <sheetName val="Selling-USD_Chiller4"/>
      <sheetName val="PRICE_MATRIX_-JCIPL4"/>
      <sheetName val="COST_SUMMARY-_JCIPL4"/>
      <sheetName val="6_-FFT-JCIPL4"/>
      <sheetName val="7-Ser_Retro_-JCIPL4"/>
      <sheetName val="8-Ser_PSA,_O&amp;M_-JCIPL4"/>
      <sheetName val="9-Ser_L&amp;M_-JCIPL4"/>
      <sheetName val="10-UPG_JCIPL4"/>
      <sheetName val="11-ESG_JCIPL4"/>
      <sheetName val="12-Products_JCIPL4"/>
      <sheetName val="13-VAV_JCIPL4"/>
      <sheetName val="14-REF_JCMRL_4"/>
      <sheetName val="Proj__DJC-JCIPL4"/>
      <sheetName val="_L0_DDC_14"/>
      <sheetName val="L0_DDC-24"/>
      <sheetName val="L16_DDC-34"/>
      <sheetName val="L16_DDC-54"/>
      <sheetName val="L17_DDC-64"/>
      <sheetName val="L17_DDC-7_4"/>
      <sheetName val="L18_DDC-84"/>
      <sheetName val="2-AutoDialer_Sys4"/>
      <sheetName val="1-BAS1_(cost)4"/>
      <sheetName val="2-BAS2_(cost)4"/>
      <sheetName val="Deviations-Project_Risks4"/>
      <sheetName val="IO_Schedule4"/>
      <sheetName val="Direct_cost_shed_A-2_4"/>
      <sheetName val="Staff_Forecast_spread4"/>
      <sheetName val="Index_3"/>
      <sheetName val="Email_Approval_Template3"/>
      <sheetName val="1_Executive_Summary3"/>
      <sheetName val="2_Risk_Assessment_Analysis3"/>
      <sheetName val="3_Pre-Approval3"/>
      <sheetName val="4_CIS3"/>
      <sheetName val="5_Change_Order3"/>
      <sheetName val="5_1__Re-book_De-book_order3"/>
      <sheetName val="6_Contract_Re-estimates3"/>
      <sheetName val="7a_BG_Approval_Form3"/>
      <sheetName val="7b_BG_Email_Approval_Template3"/>
      <sheetName val="8_LAD_Approval_Form3"/>
      <sheetName val="9_LOI_Checklist3"/>
      <sheetName val="10_RPS_Information_Form3"/>
      <sheetName val="11_Proj_Cashflow_3"/>
      <sheetName val="11_1_Cash-flow_Chart3"/>
      <sheetName val="Threshold_Calculator3"/>
      <sheetName val="Version_Control3"/>
      <sheetName val="Prebid_Review3"/>
      <sheetName val="DJC_Parameters3"/>
      <sheetName val="Selling_Summary3"/>
      <sheetName val="1-BAS_(cost)3"/>
      <sheetName val="Controller_Configuration3"/>
      <sheetName val="IO_Summary3"/>
      <sheetName val="2-FAS_(cost)3"/>
      <sheetName val="Cost_Summary3"/>
      <sheetName val="3-PA_(cost)3"/>
      <sheetName val="Approved_Make3"/>
      <sheetName val="Basis_of_offer3"/>
      <sheetName val="High_Level_Summary3"/>
      <sheetName val="4-ACS__(cost)3"/>
      <sheetName val="5-CCTV__(cost)3"/>
      <sheetName val="6-FFT__(cost)3"/>
      <sheetName val="7-_Service_Retrofit__(cost)3"/>
      <sheetName val="8-Service_PSA,O&amp;M__(cost)3"/>
      <sheetName val="9-_Service_L&amp;M__(cost)3"/>
      <sheetName val="non_fixed_DJC_3"/>
      <sheetName val="10-UPG_(cost)3"/>
      <sheetName val="11-ESG__(cost)3"/>
      <sheetName val="12-Products_(cost)3"/>
      <sheetName val="13-VAV__(cost)3"/>
      <sheetName val="14-REF_(cost)3"/>
      <sheetName val="15_-_Local_Chiller_(cost)3"/>
      <sheetName val="Selling-Local_Chiller3"/>
      <sheetName val="Material_Cost_JCS3"/>
      <sheetName val="Costing_USD_Chiller3"/>
      <sheetName val="Selling-USD_Chiller3"/>
      <sheetName val="PRICE_MATRIX_-JCIPL3"/>
      <sheetName val="COST_SUMMARY-_JCIPL3"/>
      <sheetName val="6_-FFT-JCIPL3"/>
      <sheetName val="7-Ser_Retro_-JCIPL3"/>
      <sheetName val="8-Ser_PSA,_O&amp;M_-JCIPL3"/>
      <sheetName val="9-Ser_L&amp;M_-JCIPL3"/>
      <sheetName val="10-UPG_JCIPL3"/>
      <sheetName val="11-ESG_JCIPL3"/>
      <sheetName val="12-Products_JCIPL3"/>
      <sheetName val="13-VAV_JCIPL3"/>
      <sheetName val="14-REF_JCMRL_3"/>
      <sheetName val="Proj__DJC-JCIPL3"/>
      <sheetName val="_L0_DDC_13"/>
      <sheetName val="L0_DDC-23"/>
      <sheetName val="L16_DDC-33"/>
      <sheetName val="L16_DDC-53"/>
      <sheetName val="L17_DDC-63"/>
      <sheetName val="L17_DDC-7_3"/>
      <sheetName val="L18_DDC-83"/>
      <sheetName val="2-AutoDialer_Sys3"/>
      <sheetName val="1-BAS1_(cost)3"/>
      <sheetName val="2-BAS2_(cost)3"/>
      <sheetName val="Deviations-Project_Risks3"/>
      <sheetName val="IO_Schedule3"/>
      <sheetName val="Direct_cost_shed_A-2_3"/>
      <sheetName val="Staff_Forecast_spread3"/>
      <sheetName val="Index_5"/>
      <sheetName val="Email_Approval_Template5"/>
      <sheetName val="1_Executive_Summary5"/>
      <sheetName val="2_Risk_Assessment_Analysis5"/>
      <sheetName val="3_Pre-Approval5"/>
      <sheetName val="4_CIS5"/>
      <sheetName val="5_Change_Order5"/>
      <sheetName val="5_1__Re-book_De-book_order5"/>
      <sheetName val="6_Contract_Re-estimates5"/>
      <sheetName val="7a_BG_Approval_Form5"/>
      <sheetName val="7b_BG_Email_Approval_Template5"/>
      <sheetName val="8_LAD_Approval_Form5"/>
      <sheetName val="9_LOI_Checklist5"/>
      <sheetName val="10_RPS_Information_Form5"/>
      <sheetName val="11_Proj_Cashflow_5"/>
      <sheetName val="11_1_Cash-flow_Chart5"/>
      <sheetName val="Threshold_Calculator5"/>
      <sheetName val="Version_Control5"/>
      <sheetName val="Prebid_Review5"/>
      <sheetName val="DJC_Parameters5"/>
      <sheetName val="Selling_Summary5"/>
      <sheetName val="1-BAS_(cost)5"/>
      <sheetName val="Controller_Configuration5"/>
      <sheetName val="IO_Summary5"/>
      <sheetName val="2-FAS_(cost)5"/>
      <sheetName val="Cost_Summary5"/>
      <sheetName val="3-PA_(cost)5"/>
      <sheetName val="Approved_Make5"/>
      <sheetName val="Basis_of_offer5"/>
      <sheetName val="High_Level_Summary5"/>
      <sheetName val="4-ACS__(cost)5"/>
      <sheetName val="5-CCTV__(cost)5"/>
      <sheetName val="6-FFT__(cost)5"/>
      <sheetName val="7-_Service_Retrofit__(cost)5"/>
      <sheetName val="8-Service_PSA,O&amp;M__(cost)5"/>
      <sheetName val="9-_Service_L&amp;M__(cost)5"/>
      <sheetName val="non_fixed_DJC_5"/>
      <sheetName val="10-UPG_(cost)5"/>
      <sheetName val="11-ESG__(cost)5"/>
      <sheetName val="12-Products_(cost)5"/>
      <sheetName val="13-VAV__(cost)5"/>
      <sheetName val="14-REF_(cost)5"/>
      <sheetName val="15_-_Local_Chiller_(cost)5"/>
      <sheetName val="Selling-Local_Chiller5"/>
      <sheetName val="Material_Cost_JCS5"/>
      <sheetName val="Costing_USD_Chiller5"/>
      <sheetName val="Selling-USD_Chiller5"/>
      <sheetName val="PRICE_MATRIX_-JCIPL5"/>
      <sheetName val="COST_SUMMARY-_JCIPL5"/>
      <sheetName val="6_-FFT-JCIPL5"/>
      <sheetName val="7-Ser_Retro_-JCIPL5"/>
      <sheetName val="8-Ser_PSA,_O&amp;M_-JCIPL5"/>
      <sheetName val="9-Ser_L&amp;M_-JCIPL5"/>
      <sheetName val="10-UPG_JCIPL5"/>
      <sheetName val="11-ESG_JCIPL5"/>
      <sheetName val="12-Products_JCIPL5"/>
      <sheetName val="13-VAV_JCIPL5"/>
      <sheetName val="14-REF_JCMRL_5"/>
      <sheetName val="Proj__DJC-JCIPL5"/>
      <sheetName val="_L0_DDC_15"/>
      <sheetName val="L0_DDC-25"/>
      <sheetName val="L16_DDC-35"/>
      <sheetName val="L16_DDC-55"/>
      <sheetName val="L17_DDC-65"/>
      <sheetName val="L17_DDC-7_5"/>
      <sheetName val="L18_DDC-85"/>
      <sheetName val="2-AutoDialer_Sys5"/>
      <sheetName val="1-BAS1_(cost)5"/>
      <sheetName val="2-BAS2_(cost)5"/>
      <sheetName val="Deviations-Project_Risks5"/>
      <sheetName val="IO_Schedule5"/>
      <sheetName val="Direct_cost_shed_A-2_5"/>
      <sheetName val="Staff_Forecast_spread5"/>
      <sheetName val="Index_6"/>
      <sheetName val="Email_Approval_Template6"/>
      <sheetName val="1_Executive_Summary6"/>
      <sheetName val="2_Risk_Assessment_Analysis6"/>
      <sheetName val="3_Pre-Approval6"/>
      <sheetName val="4_CIS6"/>
      <sheetName val="5_Change_Order6"/>
      <sheetName val="5_1__Re-book_De-book_order6"/>
      <sheetName val="6_Contract_Re-estimates6"/>
      <sheetName val="7a_BG_Approval_Form6"/>
      <sheetName val="7b_BG_Email_Approval_Template6"/>
      <sheetName val="8_LAD_Approval_Form6"/>
      <sheetName val="9_LOI_Checklist6"/>
      <sheetName val="10_RPS_Information_Form6"/>
      <sheetName val="11_Proj_Cashflow_6"/>
      <sheetName val="11_1_Cash-flow_Chart6"/>
      <sheetName val="Threshold_Calculator6"/>
      <sheetName val="Version_Control6"/>
      <sheetName val="Prebid_Review6"/>
      <sheetName val="DJC_Parameters6"/>
      <sheetName val="Selling_Summary6"/>
      <sheetName val="1-BAS_(cost)6"/>
      <sheetName val="Controller_Configuration6"/>
      <sheetName val="IO_Summary6"/>
      <sheetName val="2-FAS_(cost)6"/>
      <sheetName val="Cost_Summary6"/>
      <sheetName val="3-PA_(cost)6"/>
      <sheetName val="Approved_Make6"/>
      <sheetName val="Basis_of_offer6"/>
      <sheetName val="High_Level_Summary6"/>
      <sheetName val="4-ACS__(cost)6"/>
      <sheetName val="5-CCTV__(cost)6"/>
      <sheetName val="6-FFT__(cost)6"/>
      <sheetName val="7-_Service_Retrofit__(cost)6"/>
      <sheetName val="8-Service_PSA,O&amp;M__(cost)6"/>
      <sheetName val="9-_Service_L&amp;M__(cost)6"/>
      <sheetName val="non_fixed_DJC_6"/>
      <sheetName val="10-UPG_(cost)6"/>
      <sheetName val="11-ESG__(cost)6"/>
      <sheetName val="12-Products_(cost)6"/>
      <sheetName val="13-VAV__(cost)6"/>
      <sheetName val="14-REF_(cost)6"/>
      <sheetName val="15_-_Local_Chiller_(cost)6"/>
      <sheetName val="Selling-Local_Chiller6"/>
      <sheetName val="Material_Cost_JCS6"/>
      <sheetName val="Costing_USD_Chiller6"/>
      <sheetName val="Selling-USD_Chiller6"/>
      <sheetName val="PRICE_MATRIX_-JCIPL6"/>
      <sheetName val="COST_SUMMARY-_JCIPL6"/>
      <sheetName val="6_-FFT-JCIPL6"/>
      <sheetName val="7-Ser_Retro_-JCIPL6"/>
      <sheetName val="8-Ser_PSA,_O&amp;M_-JCIPL6"/>
      <sheetName val="9-Ser_L&amp;M_-JCIPL6"/>
      <sheetName val="10-UPG_JCIPL6"/>
      <sheetName val="11-ESG_JCIPL6"/>
      <sheetName val="12-Products_JCIPL6"/>
      <sheetName val="13-VAV_JCIPL6"/>
      <sheetName val="14-REF_JCMRL_6"/>
      <sheetName val="Proj__DJC-JCIPL6"/>
      <sheetName val="_L0_DDC_16"/>
      <sheetName val="L0_DDC-26"/>
      <sheetName val="L16_DDC-36"/>
      <sheetName val="L16_DDC-56"/>
      <sheetName val="L17_DDC-66"/>
      <sheetName val="L17_DDC-7_6"/>
      <sheetName val="L18_DDC-86"/>
      <sheetName val="2-AutoDialer_Sys6"/>
      <sheetName val="1-BAS1_(cost)6"/>
      <sheetName val="2-BAS2_(cost)6"/>
      <sheetName val="Deviations-Project_Risks6"/>
      <sheetName val="IO_Schedule6"/>
      <sheetName val="Direct_cost_shed_A-2_6"/>
      <sheetName val="Staff_Forecast_spread6"/>
      <sheetName val="Index_8"/>
      <sheetName val="Email_Approval_Template8"/>
      <sheetName val="1_Executive_Summary8"/>
      <sheetName val="2_Risk_Assessment_Analysis8"/>
      <sheetName val="3_Pre-Approval8"/>
      <sheetName val="4_CIS8"/>
      <sheetName val="5_Change_Order8"/>
      <sheetName val="5_1__Re-book_De-book_order8"/>
      <sheetName val="6_Contract_Re-estimates8"/>
      <sheetName val="7a_BG_Approval_Form8"/>
      <sheetName val="7b_BG_Email_Approval_Template8"/>
      <sheetName val="8_LAD_Approval_Form8"/>
      <sheetName val="9_LOI_Checklist8"/>
      <sheetName val="10_RPS_Information_Form8"/>
      <sheetName val="11_Proj_Cashflow_8"/>
      <sheetName val="11_1_Cash-flow_Chart8"/>
      <sheetName val="Threshold_Calculator8"/>
      <sheetName val="Version_Control8"/>
      <sheetName val="Prebid_Review8"/>
      <sheetName val="DJC_Parameters8"/>
      <sheetName val="Selling_Summary8"/>
      <sheetName val="1-BAS_(cost)8"/>
      <sheetName val="Controller_Configuration8"/>
      <sheetName val="IO_Summary8"/>
      <sheetName val="2-FAS_(cost)8"/>
      <sheetName val="Cost_Summary8"/>
      <sheetName val="3-PA_(cost)8"/>
      <sheetName val="Approved_Make8"/>
      <sheetName val="Basis_of_offer8"/>
      <sheetName val="High_Level_Summary8"/>
      <sheetName val="4-ACS__(cost)8"/>
      <sheetName val="5-CCTV__(cost)8"/>
      <sheetName val="6-FFT__(cost)8"/>
      <sheetName val="7-_Service_Retrofit__(cost)8"/>
      <sheetName val="8-Service_PSA,O&amp;M__(cost)8"/>
      <sheetName val="9-_Service_L&amp;M__(cost)8"/>
      <sheetName val="non_fixed_DJC_8"/>
      <sheetName val="10-UPG_(cost)8"/>
      <sheetName val="11-ESG__(cost)8"/>
      <sheetName val="12-Products_(cost)8"/>
      <sheetName val="13-VAV__(cost)8"/>
      <sheetName val="14-REF_(cost)8"/>
      <sheetName val="15_-_Local_Chiller_(cost)8"/>
      <sheetName val="Selling-Local_Chiller8"/>
      <sheetName val="Material_Cost_JCS8"/>
      <sheetName val="Costing_USD_Chiller8"/>
      <sheetName val="Selling-USD_Chiller8"/>
      <sheetName val="PRICE_MATRIX_-JCIPL8"/>
      <sheetName val="COST_SUMMARY-_JCIPL8"/>
      <sheetName val="6_-FFT-JCIPL8"/>
      <sheetName val="7-Ser_Retro_-JCIPL8"/>
      <sheetName val="8-Ser_PSA,_O&amp;M_-JCIPL8"/>
      <sheetName val="9-Ser_L&amp;M_-JCIPL8"/>
      <sheetName val="10-UPG_JCIPL8"/>
      <sheetName val="11-ESG_JCIPL8"/>
      <sheetName val="12-Products_JCIPL8"/>
      <sheetName val="13-VAV_JCIPL8"/>
      <sheetName val="14-REF_JCMRL_8"/>
      <sheetName val="Proj__DJC-JCIPL8"/>
      <sheetName val="_L0_DDC_18"/>
      <sheetName val="L0_DDC-28"/>
      <sheetName val="L16_DDC-38"/>
      <sheetName val="L16_DDC-58"/>
      <sheetName val="L17_DDC-68"/>
      <sheetName val="L17_DDC-7_8"/>
      <sheetName val="L18_DDC-88"/>
      <sheetName val="2-AutoDialer_Sys8"/>
      <sheetName val="1-BAS1_(cost)8"/>
      <sheetName val="2-BAS2_(cost)8"/>
      <sheetName val="Deviations-Project_Risks8"/>
      <sheetName val="IO_Schedule8"/>
      <sheetName val="Direct_cost_shed_A-2_8"/>
      <sheetName val="Staff_Forecast_spread8"/>
      <sheetName val="PRRM_Dashboard18"/>
      <sheetName val="PRRM_Dashboard12"/>
      <sheetName val="PRRM_Dashboard15"/>
      <sheetName val="Debits_as_on_12_04_0814"/>
      <sheetName val="Index_14"/>
      <sheetName val="Email_Approval_Template14"/>
      <sheetName val="1_Executive_Summary14"/>
      <sheetName val="2_Risk_Assessment_Analysis14"/>
      <sheetName val="3_Pre-Approval14"/>
      <sheetName val="4_CIS14"/>
      <sheetName val="5_Change_Order14"/>
      <sheetName val="5_1__Re-book_De-book_order14"/>
      <sheetName val="6_Contract_Re-estimates14"/>
      <sheetName val="7a_BG_Approval_Form14"/>
      <sheetName val="7b_BG_Email_Approval_Template14"/>
      <sheetName val="8_LAD_Approval_Form14"/>
      <sheetName val="9_LOI_Checklist14"/>
      <sheetName val="10_RPS_Information_Form14"/>
      <sheetName val="11_Proj_Cashflow_14"/>
      <sheetName val="11_1_Cash-flow_Chart14"/>
      <sheetName val="Threshold_Calculator14"/>
      <sheetName val="Version_Control14"/>
      <sheetName val="Prebid_Review14"/>
      <sheetName val="DJC_Parameters14"/>
      <sheetName val="Selling_Summary14"/>
      <sheetName val="1-BAS_(cost)14"/>
      <sheetName val="Controller_Configuration14"/>
      <sheetName val="IO_Summary14"/>
      <sheetName val="2-FAS_(cost)14"/>
      <sheetName val="Cost_Summary14"/>
      <sheetName val="3-PA_(cost)14"/>
      <sheetName val="Approved_Make14"/>
      <sheetName val="Basis_of_offer14"/>
      <sheetName val="High_Level_Summary14"/>
      <sheetName val="4-ACS__(cost)14"/>
      <sheetName val="5-CCTV__(cost)14"/>
      <sheetName val="6-FFT__(cost)14"/>
      <sheetName val="7-_Service_Retrofit__(cost)14"/>
      <sheetName val="8-Service_PSA,O&amp;M__(cost)14"/>
      <sheetName val="9-_Service_L&amp;M__(cost)14"/>
      <sheetName val="non_fixed_DJC_14"/>
      <sheetName val="10-UPG_(cost)14"/>
      <sheetName val="11-ESG__(cost)14"/>
      <sheetName val="12-Products_(cost)14"/>
      <sheetName val="13-VAV__(cost)14"/>
      <sheetName val="14-REF_(cost)14"/>
      <sheetName val="15_-_Local_Chiller_(cost)14"/>
      <sheetName val="Selling-Local_Chiller14"/>
      <sheetName val="Material_Cost_JCS14"/>
      <sheetName val="Costing_USD_Chiller14"/>
      <sheetName val="Selling-USD_Chiller14"/>
      <sheetName val="PRICE_MATRIX_-JCIPL14"/>
      <sheetName val="COST_SUMMARY-_JCIPL14"/>
      <sheetName val="6_-FFT-JCIPL14"/>
      <sheetName val="7-Ser_Retro_-JCIPL14"/>
      <sheetName val="8-Ser_PSA,_O&amp;M_-JCIPL14"/>
      <sheetName val="9-Ser_L&amp;M_-JCIPL14"/>
      <sheetName val="10-UPG_JCIPL14"/>
      <sheetName val="11-ESG_JCIPL14"/>
      <sheetName val="12-Products_JCIPL14"/>
      <sheetName val="13-VAV_JCIPL14"/>
      <sheetName val="14-REF_JCMRL_14"/>
      <sheetName val="Proj__DJC-JCIPL14"/>
      <sheetName val="_L0_DDC_114"/>
      <sheetName val="L0_DDC-214"/>
      <sheetName val="L16_DDC-314"/>
      <sheetName val="L16_DDC-514"/>
      <sheetName val="L17_DDC-614"/>
      <sheetName val="L17_DDC-7_14"/>
      <sheetName val="L18_DDC-814"/>
      <sheetName val="2-AutoDialer_Sys14"/>
      <sheetName val="1-BAS1_(cost)14"/>
      <sheetName val="2-BAS2_(cost)14"/>
      <sheetName val="Deviations-Project_Risks14"/>
      <sheetName val="IO_Schedule14"/>
      <sheetName val="Direct_cost_shed_A-2_14"/>
      <sheetName val="Staff_Forecast_spread14"/>
      <sheetName val="PRRM_Dashboard14"/>
      <sheetName val="Index_13"/>
      <sheetName val="Email_Approval_Template13"/>
      <sheetName val="1_Executive_Summary13"/>
      <sheetName val="2_Risk_Assessment_Analysis13"/>
      <sheetName val="3_Pre-Approval13"/>
      <sheetName val="4_CIS13"/>
      <sheetName val="5_Change_Order13"/>
      <sheetName val="5_1__Re-book_De-book_order13"/>
      <sheetName val="6_Contract_Re-estimates13"/>
      <sheetName val="7a_BG_Approval_Form13"/>
      <sheetName val="7b_BG_Email_Approval_Template13"/>
      <sheetName val="8_LAD_Approval_Form13"/>
      <sheetName val="9_LOI_Checklist13"/>
      <sheetName val="10_RPS_Information_Form13"/>
      <sheetName val="11_Proj_Cashflow_13"/>
      <sheetName val="11_1_Cash-flow_Chart13"/>
      <sheetName val="Threshold_Calculator13"/>
      <sheetName val="Version_Control13"/>
      <sheetName val="Prebid_Review13"/>
      <sheetName val="DJC_Parameters13"/>
      <sheetName val="Selling_Summary13"/>
      <sheetName val="1-BAS_(cost)13"/>
      <sheetName val="Controller_Configuration13"/>
      <sheetName val="IO_Summary13"/>
      <sheetName val="2-FAS_(cost)13"/>
      <sheetName val="Cost_Summary13"/>
      <sheetName val="3-PA_(cost)13"/>
      <sheetName val="Approved_Make13"/>
      <sheetName val="Basis_of_offer13"/>
      <sheetName val="High_Level_Summary13"/>
      <sheetName val="4-ACS__(cost)13"/>
      <sheetName val="5-CCTV__(cost)13"/>
      <sheetName val="6-FFT__(cost)13"/>
      <sheetName val="7-_Service_Retrofit__(cost)13"/>
      <sheetName val="8-Service_PSA,O&amp;M__(cost)13"/>
      <sheetName val="9-_Service_L&amp;M__(cost)13"/>
      <sheetName val="non_fixed_DJC_13"/>
      <sheetName val="10-UPG_(cost)13"/>
      <sheetName val="11-ESG__(cost)13"/>
      <sheetName val="12-Products_(cost)13"/>
      <sheetName val="13-VAV__(cost)13"/>
      <sheetName val="14-REF_(cost)13"/>
      <sheetName val="15_-_Local_Chiller_(cost)13"/>
      <sheetName val="Selling-Local_Chiller13"/>
      <sheetName val="Material_Cost_JCS13"/>
      <sheetName val="Costing_USD_Chiller13"/>
      <sheetName val="Selling-USD_Chiller13"/>
      <sheetName val="PRICE_MATRIX_-JCIPL13"/>
      <sheetName val="COST_SUMMARY-_JCIPL13"/>
      <sheetName val="6_-FFT-JCIPL13"/>
      <sheetName val="7-Ser_Retro_-JCIPL13"/>
      <sheetName val="8-Ser_PSA,_O&amp;M_-JCIPL13"/>
      <sheetName val="9-Ser_L&amp;M_-JCIPL13"/>
      <sheetName val="10-UPG_JCIPL13"/>
      <sheetName val="11-ESG_JCIPL13"/>
      <sheetName val="12-Products_JCIPL13"/>
      <sheetName val="13-VAV_JCIPL13"/>
      <sheetName val="14-REF_JCMRL_13"/>
      <sheetName val="Proj__DJC-JCIPL13"/>
      <sheetName val="_L0_DDC_113"/>
      <sheetName val="L0_DDC-213"/>
      <sheetName val="L16_DDC-313"/>
      <sheetName val="L16_DDC-513"/>
      <sheetName val="L17_DDC-613"/>
      <sheetName val="L17_DDC-7_13"/>
      <sheetName val="L18_DDC-813"/>
      <sheetName val="2-AutoDialer_Sys13"/>
      <sheetName val="1-BAS1_(cost)13"/>
      <sheetName val="2-BAS2_(cost)13"/>
      <sheetName val="Deviations-Project_Risks13"/>
      <sheetName val="IO_Schedule13"/>
      <sheetName val="Debits_as_on_12_04_0813"/>
      <sheetName val="Direct_cost_shed_A-2_13"/>
      <sheetName val="Staff_Forecast_spread13"/>
      <sheetName val="PRRM_Dashboard13"/>
      <sheetName val="Index_12"/>
      <sheetName val="Email_Approval_Template12"/>
      <sheetName val="1_Executive_Summary12"/>
      <sheetName val="2_Risk_Assessment_Analysis12"/>
      <sheetName val="3_Pre-Approval12"/>
      <sheetName val="4_CIS12"/>
      <sheetName val="5_Change_Order12"/>
      <sheetName val="5_1__Re-book_De-book_order12"/>
      <sheetName val="6_Contract_Re-estimates12"/>
      <sheetName val="7a_BG_Approval_Form12"/>
      <sheetName val="7b_BG_Email_Approval_Template12"/>
      <sheetName val="8_LAD_Approval_Form12"/>
      <sheetName val="9_LOI_Checklist12"/>
      <sheetName val="10_RPS_Information_Form12"/>
      <sheetName val="11_Proj_Cashflow_12"/>
      <sheetName val="11_1_Cash-flow_Chart12"/>
      <sheetName val="Threshold_Calculator12"/>
      <sheetName val="Version_Control12"/>
      <sheetName val="Prebid_Review12"/>
      <sheetName val="DJC_Parameters12"/>
      <sheetName val="Selling_Summary12"/>
      <sheetName val="1-BAS_(cost)12"/>
      <sheetName val="Controller_Configuration12"/>
      <sheetName val="IO_Summary12"/>
      <sheetName val="2-FAS_(cost)12"/>
      <sheetName val="Cost_Summary12"/>
      <sheetName val="3-PA_(cost)12"/>
      <sheetName val="Approved_Make12"/>
      <sheetName val="Basis_of_offer12"/>
      <sheetName val="High_Level_Summary12"/>
      <sheetName val="4-ACS__(cost)12"/>
      <sheetName val="5-CCTV__(cost)12"/>
      <sheetName val="6-FFT__(cost)12"/>
      <sheetName val="7-_Service_Retrofit__(cost)12"/>
      <sheetName val="8-Service_PSA,O&amp;M__(cost)12"/>
      <sheetName val="9-_Service_L&amp;M__(cost)12"/>
      <sheetName val="non_fixed_DJC_12"/>
      <sheetName val="10-UPG_(cost)12"/>
      <sheetName val="11-ESG__(cost)12"/>
      <sheetName val="12-Products_(cost)12"/>
      <sheetName val="13-VAV__(cost)12"/>
      <sheetName val="14-REF_(cost)12"/>
      <sheetName val="15_-_Local_Chiller_(cost)12"/>
      <sheetName val="Selling-Local_Chiller12"/>
      <sheetName val="Material_Cost_JCS12"/>
      <sheetName val="Costing_USD_Chiller12"/>
      <sheetName val="Selling-USD_Chiller12"/>
      <sheetName val="PRICE_MATRIX_-JCIPL12"/>
      <sheetName val="COST_SUMMARY-_JCIPL12"/>
      <sheetName val="6_-FFT-JCIPL12"/>
      <sheetName val="7-Ser_Retro_-JCIPL12"/>
      <sheetName val="8-Ser_PSA,_O&amp;M_-JCIPL12"/>
      <sheetName val="9-Ser_L&amp;M_-JCIPL12"/>
      <sheetName val="10-UPG_JCIPL12"/>
      <sheetName val="11-ESG_JCIPL12"/>
      <sheetName val="12-Products_JCIPL12"/>
      <sheetName val="13-VAV_JCIPL12"/>
      <sheetName val="14-REF_JCMRL_12"/>
      <sheetName val="Proj__DJC-JCIPL12"/>
      <sheetName val="_L0_DDC_112"/>
      <sheetName val="L0_DDC-212"/>
      <sheetName val="L16_DDC-312"/>
      <sheetName val="L16_DDC-512"/>
      <sheetName val="L17_DDC-612"/>
      <sheetName val="L17_DDC-7_12"/>
      <sheetName val="L18_DDC-812"/>
      <sheetName val="2-AutoDialer_Sys12"/>
      <sheetName val="1-BAS1_(cost)12"/>
      <sheetName val="2-BAS2_(cost)12"/>
      <sheetName val="Deviations-Project_Risks12"/>
      <sheetName val="IO_Schedule12"/>
      <sheetName val="Debits_as_on_12_04_0812"/>
      <sheetName val="Direct_cost_shed_A-2_12"/>
      <sheetName val="Staff_Forecast_spread12"/>
      <sheetName val="Index_11"/>
      <sheetName val="Email_Approval_Template11"/>
      <sheetName val="1_Executive_Summary11"/>
      <sheetName val="2_Risk_Assessment_Analysis11"/>
      <sheetName val="3_Pre-Approval11"/>
      <sheetName val="4_CIS11"/>
      <sheetName val="5_Change_Order11"/>
      <sheetName val="5_1__Re-book_De-book_order11"/>
      <sheetName val="6_Contract_Re-estimates11"/>
      <sheetName val="7a_BG_Approval_Form11"/>
      <sheetName val="7b_BG_Email_Approval_Template11"/>
      <sheetName val="8_LAD_Approval_Form11"/>
      <sheetName val="9_LOI_Checklist11"/>
      <sheetName val="10_RPS_Information_Form11"/>
      <sheetName val="11_Proj_Cashflow_11"/>
      <sheetName val="11_1_Cash-flow_Chart11"/>
      <sheetName val="Threshold_Calculator11"/>
      <sheetName val="Version_Control11"/>
      <sheetName val="Prebid_Review11"/>
      <sheetName val="DJC_Parameters11"/>
      <sheetName val="Selling_Summary11"/>
      <sheetName val="1-BAS_(cost)11"/>
      <sheetName val="Controller_Configuration11"/>
      <sheetName val="IO_Summary11"/>
      <sheetName val="2-FAS_(cost)11"/>
      <sheetName val="Cost_Summary11"/>
      <sheetName val="3-PA_(cost)11"/>
      <sheetName val="Approved_Make11"/>
      <sheetName val="Basis_of_offer11"/>
      <sheetName val="High_Level_Summary11"/>
      <sheetName val="4-ACS__(cost)11"/>
      <sheetName val="5-CCTV__(cost)11"/>
      <sheetName val="6-FFT__(cost)11"/>
      <sheetName val="7-_Service_Retrofit__(cost)11"/>
      <sheetName val="8-Service_PSA,O&amp;M__(cost)11"/>
      <sheetName val="9-_Service_L&amp;M__(cost)11"/>
      <sheetName val="non_fixed_DJC_11"/>
      <sheetName val="10-UPG_(cost)11"/>
      <sheetName val="11-ESG__(cost)11"/>
      <sheetName val="12-Products_(cost)11"/>
      <sheetName val="13-VAV__(cost)11"/>
      <sheetName val="14-REF_(cost)11"/>
      <sheetName val="15_-_Local_Chiller_(cost)11"/>
      <sheetName val="Selling-Local_Chiller11"/>
      <sheetName val="Material_Cost_JCS11"/>
      <sheetName val="Costing_USD_Chiller11"/>
      <sheetName val="Selling-USD_Chiller11"/>
      <sheetName val="PRICE_MATRIX_-JCIPL11"/>
      <sheetName val="COST_SUMMARY-_JCIPL11"/>
      <sheetName val="6_-FFT-JCIPL11"/>
      <sheetName val="7-Ser_Retro_-JCIPL11"/>
      <sheetName val="8-Ser_PSA,_O&amp;M_-JCIPL11"/>
      <sheetName val="9-Ser_L&amp;M_-JCIPL11"/>
      <sheetName val="10-UPG_JCIPL11"/>
      <sheetName val="11-ESG_JCIPL11"/>
      <sheetName val="12-Products_JCIPL11"/>
      <sheetName val="13-VAV_JCIPL11"/>
      <sheetName val="14-REF_JCMRL_11"/>
      <sheetName val="Proj__DJC-JCIPL11"/>
      <sheetName val="_L0_DDC_111"/>
      <sheetName val="L0_DDC-211"/>
      <sheetName val="L16_DDC-311"/>
      <sheetName val="L16_DDC-511"/>
      <sheetName val="L17_DDC-611"/>
      <sheetName val="L17_DDC-7_11"/>
      <sheetName val="L18_DDC-811"/>
      <sheetName val="2-AutoDialer_Sys11"/>
      <sheetName val="1-BAS1_(cost)11"/>
      <sheetName val="2-BAS2_(cost)11"/>
      <sheetName val="Deviations-Project_Risks11"/>
      <sheetName val="IO_Schedule11"/>
      <sheetName val="Debits_as_on_12_04_0811"/>
      <sheetName val="Direct_cost_shed_A-2_11"/>
      <sheetName val="Staff_Forecast_spread11"/>
      <sheetName val="PRRM_Dashboard16"/>
      <sheetName val="Index_15"/>
      <sheetName val="Email_Approval_Template15"/>
      <sheetName val="1_Executive_Summary15"/>
      <sheetName val="2_Risk_Assessment_Analysis15"/>
      <sheetName val="3_Pre-Approval15"/>
      <sheetName val="4_CIS15"/>
      <sheetName val="5_Change_Order15"/>
      <sheetName val="5_1__Re-book_De-book_order15"/>
      <sheetName val="6_Contract_Re-estimates15"/>
      <sheetName val="7a_BG_Approval_Form15"/>
      <sheetName val="7b_BG_Email_Approval_Template15"/>
      <sheetName val="8_LAD_Approval_Form15"/>
      <sheetName val="9_LOI_Checklist15"/>
      <sheetName val="10_RPS_Information_Form15"/>
      <sheetName val="11_Proj_Cashflow_15"/>
      <sheetName val="11_1_Cash-flow_Chart15"/>
      <sheetName val="Threshold_Calculator15"/>
      <sheetName val="Version_Control15"/>
      <sheetName val="Prebid_Review15"/>
      <sheetName val="DJC_Parameters15"/>
      <sheetName val="Selling_Summary15"/>
      <sheetName val="1-BAS_(cost)15"/>
      <sheetName val="Controller_Configuration15"/>
      <sheetName val="IO_Summary15"/>
      <sheetName val="2-FAS_(cost)15"/>
      <sheetName val="Cost_Summary15"/>
      <sheetName val="3-PA_(cost)15"/>
      <sheetName val="Approved_Make15"/>
      <sheetName val="Basis_of_offer15"/>
      <sheetName val="High_Level_Summary15"/>
      <sheetName val="4-ACS__(cost)15"/>
      <sheetName val="5-CCTV__(cost)15"/>
      <sheetName val="6-FFT__(cost)15"/>
      <sheetName val="7-_Service_Retrofit__(cost)15"/>
      <sheetName val="8-Service_PSA,O&amp;M__(cost)15"/>
      <sheetName val="9-_Service_L&amp;M__(cost)15"/>
      <sheetName val="non_fixed_DJC_15"/>
      <sheetName val="10-UPG_(cost)15"/>
      <sheetName val="11-ESG__(cost)15"/>
      <sheetName val="12-Products_(cost)15"/>
      <sheetName val="13-VAV__(cost)15"/>
      <sheetName val="14-REF_(cost)15"/>
      <sheetName val="15_-_Local_Chiller_(cost)15"/>
      <sheetName val="Selling-Local_Chiller15"/>
      <sheetName val="Material_Cost_JCS15"/>
      <sheetName val="Costing_USD_Chiller15"/>
      <sheetName val="Selling-USD_Chiller15"/>
      <sheetName val="PRICE_MATRIX_-JCIPL15"/>
      <sheetName val="COST_SUMMARY-_JCIPL15"/>
      <sheetName val="6_-FFT-JCIPL15"/>
      <sheetName val="7-Ser_Retro_-JCIPL15"/>
      <sheetName val="8-Ser_PSA,_O&amp;M_-JCIPL15"/>
      <sheetName val="9-Ser_L&amp;M_-JCIPL15"/>
      <sheetName val="10-UPG_JCIPL15"/>
      <sheetName val="11-ESG_JCIPL15"/>
      <sheetName val="12-Products_JCIPL15"/>
      <sheetName val="13-VAV_JCIPL15"/>
      <sheetName val="14-REF_JCMRL_15"/>
      <sheetName val="Proj__DJC-JCIPL15"/>
      <sheetName val="_L0_DDC_115"/>
      <sheetName val="L0_DDC-215"/>
      <sheetName val="L16_DDC-315"/>
      <sheetName val="L16_DDC-515"/>
      <sheetName val="L17_DDC-615"/>
      <sheetName val="L17_DDC-7_15"/>
      <sheetName val="L18_DDC-815"/>
      <sheetName val="2-AutoDialer_Sys15"/>
      <sheetName val="1-BAS1_(cost)15"/>
      <sheetName val="2-BAS2_(cost)15"/>
      <sheetName val="Deviations-Project_Risks15"/>
      <sheetName val="IO_Schedule15"/>
      <sheetName val="Debits_as_on_12_04_0815"/>
      <sheetName val="Direct_cost_shed_A-2_15"/>
      <sheetName val="Staff_Forecast_spread15"/>
      <sheetName val="PRRM_Dashboard17"/>
      <sheetName val="Index_16"/>
      <sheetName val="Email_Approval_Template16"/>
      <sheetName val="1_Executive_Summary16"/>
      <sheetName val="2_Risk_Assessment_Analysis16"/>
      <sheetName val="3_Pre-Approval16"/>
      <sheetName val="4_CIS16"/>
      <sheetName val="5_Change_Order16"/>
      <sheetName val="5_1__Re-book_De-book_order16"/>
      <sheetName val="6_Contract_Re-estimates16"/>
      <sheetName val="7a_BG_Approval_Form16"/>
      <sheetName val="7b_BG_Email_Approval_Template16"/>
      <sheetName val="8_LAD_Approval_Form16"/>
      <sheetName val="9_LOI_Checklist16"/>
      <sheetName val="10_RPS_Information_Form16"/>
      <sheetName val="11_Proj_Cashflow_16"/>
      <sheetName val="11_1_Cash-flow_Chart16"/>
      <sheetName val="Threshold_Calculator16"/>
      <sheetName val="Version_Control16"/>
      <sheetName val="Prebid_Review16"/>
      <sheetName val="DJC_Parameters16"/>
      <sheetName val="Selling_Summary16"/>
      <sheetName val="1-BAS_(cost)16"/>
      <sheetName val="Controller_Configuration16"/>
      <sheetName val="IO_Summary16"/>
      <sheetName val="2-FAS_(cost)16"/>
      <sheetName val="Cost_Summary16"/>
      <sheetName val="3-PA_(cost)16"/>
      <sheetName val="Approved_Make16"/>
      <sheetName val="Basis_of_offer16"/>
      <sheetName val="High_Level_Summary16"/>
      <sheetName val="4-ACS__(cost)16"/>
      <sheetName val="5-CCTV__(cost)16"/>
      <sheetName val="6-FFT__(cost)16"/>
      <sheetName val="7-_Service_Retrofit__(cost)16"/>
      <sheetName val="8-Service_PSA,O&amp;M__(cost)16"/>
      <sheetName val="9-_Service_L&amp;M__(cost)16"/>
      <sheetName val="non_fixed_DJC_16"/>
      <sheetName val="10-UPG_(cost)16"/>
      <sheetName val="11-ESG__(cost)16"/>
      <sheetName val="12-Products_(cost)16"/>
      <sheetName val="13-VAV__(cost)16"/>
      <sheetName val="14-REF_(cost)16"/>
      <sheetName val="15_-_Local_Chiller_(cost)16"/>
      <sheetName val="Selling-Local_Chiller16"/>
      <sheetName val="Material_Cost_JCS16"/>
      <sheetName val="Costing_USD_Chiller16"/>
      <sheetName val="Selling-USD_Chiller16"/>
      <sheetName val="PRICE_MATRIX_-JCIPL16"/>
      <sheetName val="COST_SUMMARY-_JCIPL16"/>
      <sheetName val="6_-FFT-JCIPL16"/>
      <sheetName val="7-Ser_Retro_-JCIPL16"/>
      <sheetName val="8-Ser_PSA,_O&amp;M_-JCIPL16"/>
      <sheetName val="9-Ser_L&amp;M_-JCIPL16"/>
      <sheetName val="10-UPG_JCIPL16"/>
      <sheetName val="11-ESG_JCIPL16"/>
      <sheetName val="12-Products_JCIPL16"/>
      <sheetName val="13-VAV_JCIPL16"/>
      <sheetName val="14-REF_JCMRL_16"/>
      <sheetName val="Proj__DJC-JCIPL16"/>
      <sheetName val="_L0_DDC_116"/>
      <sheetName val="L0_DDC-216"/>
      <sheetName val="L16_DDC-316"/>
      <sheetName val="L16_DDC-516"/>
      <sheetName val="L17_DDC-616"/>
      <sheetName val="L17_DDC-7_16"/>
      <sheetName val="L18_DDC-816"/>
      <sheetName val="2-AutoDialer_Sys16"/>
      <sheetName val="1-BAS1_(cost)16"/>
      <sheetName val="2-BAS2_(cost)16"/>
      <sheetName val="Deviations-Project_Risks16"/>
      <sheetName val="IO_Schedule16"/>
      <sheetName val="Debits_as_on_12_04_0816"/>
      <sheetName val="Direct_cost_shed_A-2_16"/>
      <sheetName val="Staff_Forecast_spread16"/>
      <sheetName val="PRRM_Dashboard19"/>
      <sheetName val="Debits_as_on_12_04_0817"/>
      <sheetName val="Index_17"/>
      <sheetName val="Email_Approval_Template17"/>
      <sheetName val="1_Executive_Summary17"/>
      <sheetName val="2_Risk_Assessment_Analysis17"/>
      <sheetName val="3_Pre-Approval17"/>
      <sheetName val="4_CIS17"/>
      <sheetName val="5_Change_Order17"/>
      <sheetName val="5_1__Re-book_De-book_order17"/>
      <sheetName val="6_Contract_Re-estimates17"/>
      <sheetName val="7a_BG_Approval_Form17"/>
      <sheetName val="7b_BG_Email_Approval_Template17"/>
      <sheetName val="8_LAD_Approval_Form17"/>
      <sheetName val="9_LOI_Checklist17"/>
      <sheetName val="10_RPS_Information_Form17"/>
      <sheetName val="11_Proj_Cashflow_17"/>
      <sheetName val="11_1_Cash-flow_Chart17"/>
      <sheetName val="Threshold_Calculator17"/>
      <sheetName val="Version_Control17"/>
      <sheetName val="Prebid_Review17"/>
      <sheetName val="DJC_Parameters17"/>
      <sheetName val="Selling_Summary17"/>
      <sheetName val="1-BAS_(cost)17"/>
      <sheetName val="Controller_Configuration17"/>
      <sheetName val="IO_Summary17"/>
      <sheetName val="2-FAS_(cost)17"/>
      <sheetName val="Cost_Summary17"/>
      <sheetName val="3-PA_(cost)17"/>
      <sheetName val="Approved_Make17"/>
      <sheetName val="Basis_of_offer17"/>
      <sheetName val="High_Level_Summary17"/>
      <sheetName val="4-ACS__(cost)17"/>
      <sheetName val="5-CCTV__(cost)17"/>
      <sheetName val="6-FFT__(cost)17"/>
      <sheetName val="7-_Service_Retrofit__(cost)17"/>
      <sheetName val="8-Service_PSA,O&amp;M__(cost)17"/>
      <sheetName val="9-_Service_L&amp;M__(cost)17"/>
      <sheetName val="non_fixed_DJC_17"/>
      <sheetName val="10-UPG_(cost)17"/>
      <sheetName val="11-ESG__(cost)17"/>
      <sheetName val="12-Products_(cost)17"/>
      <sheetName val="13-VAV__(cost)17"/>
      <sheetName val="14-REF_(cost)17"/>
      <sheetName val="15_-_Local_Chiller_(cost)17"/>
      <sheetName val="Selling-Local_Chiller17"/>
      <sheetName val="Material_Cost_JCS17"/>
      <sheetName val="Costing_USD_Chiller17"/>
      <sheetName val="Selling-USD_Chiller17"/>
      <sheetName val="PRICE_MATRIX_-JCIPL17"/>
      <sheetName val="COST_SUMMARY-_JCIPL17"/>
      <sheetName val="6_-FFT-JCIPL17"/>
      <sheetName val="7-Ser_Retro_-JCIPL17"/>
      <sheetName val="8-Ser_PSA,_O&amp;M_-JCIPL17"/>
      <sheetName val="9-Ser_L&amp;M_-JCIPL17"/>
      <sheetName val="10-UPG_JCIPL17"/>
      <sheetName val="11-ESG_JCIPL17"/>
      <sheetName val="12-Products_JCIPL17"/>
      <sheetName val="13-VAV_JCIPL17"/>
      <sheetName val="14-REF_JCMRL_17"/>
      <sheetName val="Proj__DJC-JCIPL17"/>
      <sheetName val="_L0_DDC_117"/>
      <sheetName val="L0_DDC-217"/>
      <sheetName val="L16_DDC-317"/>
      <sheetName val="L16_DDC-517"/>
      <sheetName val="L17_DDC-617"/>
      <sheetName val="L17_DDC-7_17"/>
      <sheetName val="L18_DDC-817"/>
      <sheetName val="2-AutoDialer_Sys17"/>
      <sheetName val="1-BAS1_(cost)17"/>
      <sheetName val="2-BAS2_(cost)17"/>
      <sheetName val="Deviations-Project_Risks17"/>
      <sheetName val="IO_Schedule17"/>
      <sheetName val="Direct_cost_shed_A-2_17"/>
      <sheetName val="Staff_Forecast_spread17"/>
      <sheetName val="PRRM_Dashboard20"/>
      <sheetName val="Debits_as_on_12_04_0818"/>
      <sheetName val="Index_18"/>
      <sheetName val="Email_Approval_Template18"/>
      <sheetName val="1_Executive_Summary18"/>
      <sheetName val="2_Risk_Assessment_Analysis18"/>
      <sheetName val="3_Pre-Approval18"/>
      <sheetName val="4_CIS18"/>
      <sheetName val="5_Change_Order18"/>
      <sheetName val="5_1__Re-book_De-book_order18"/>
      <sheetName val="6_Contract_Re-estimates18"/>
      <sheetName val="7a_BG_Approval_Form18"/>
      <sheetName val="7b_BG_Email_Approval_Template18"/>
      <sheetName val="8_LAD_Approval_Form18"/>
      <sheetName val="9_LOI_Checklist18"/>
      <sheetName val="10_RPS_Information_Form18"/>
      <sheetName val="11_Proj_Cashflow_18"/>
      <sheetName val="11_1_Cash-flow_Chart18"/>
      <sheetName val="Threshold_Calculator18"/>
      <sheetName val="Version_Control18"/>
      <sheetName val="Prebid_Review18"/>
      <sheetName val="DJC_Parameters18"/>
      <sheetName val="Selling_Summary18"/>
      <sheetName val="1-BAS_(cost)18"/>
      <sheetName val="Controller_Configuration18"/>
      <sheetName val="IO_Summary18"/>
      <sheetName val="2-FAS_(cost)18"/>
      <sheetName val="Cost_Summary18"/>
      <sheetName val="3-PA_(cost)18"/>
      <sheetName val="Approved_Make18"/>
      <sheetName val="Basis_of_offer18"/>
      <sheetName val="High_Level_Summary18"/>
      <sheetName val="4-ACS__(cost)18"/>
      <sheetName val="5-CCTV__(cost)18"/>
      <sheetName val="6-FFT__(cost)18"/>
      <sheetName val="7-_Service_Retrofit__(cost)18"/>
      <sheetName val="8-Service_PSA,O&amp;M__(cost)18"/>
      <sheetName val="9-_Service_L&amp;M__(cost)18"/>
      <sheetName val="non_fixed_DJC_18"/>
      <sheetName val="10-UPG_(cost)18"/>
      <sheetName val="11-ESG__(cost)18"/>
      <sheetName val="12-Products_(cost)18"/>
      <sheetName val="13-VAV__(cost)18"/>
      <sheetName val="14-REF_(cost)18"/>
      <sheetName val="15_-_Local_Chiller_(cost)18"/>
      <sheetName val="Selling-Local_Chiller18"/>
      <sheetName val="Material_Cost_JCS18"/>
      <sheetName val="Costing_USD_Chiller18"/>
      <sheetName val="Selling-USD_Chiller18"/>
      <sheetName val="PRICE_MATRIX_-JCIPL18"/>
      <sheetName val="COST_SUMMARY-_JCIPL18"/>
      <sheetName val="6_-FFT-JCIPL18"/>
      <sheetName val="7-Ser_Retro_-JCIPL18"/>
      <sheetName val="8-Ser_PSA,_O&amp;M_-JCIPL18"/>
      <sheetName val="9-Ser_L&amp;M_-JCIPL18"/>
      <sheetName val="10-UPG_JCIPL18"/>
      <sheetName val="11-ESG_JCIPL18"/>
      <sheetName val="12-Products_JCIPL18"/>
      <sheetName val="13-VAV_JCIPL18"/>
      <sheetName val="14-REF_JCMRL_18"/>
      <sheetName val="Proj__DJC-JCIPL18"/>
      <sheetName val="_L0_DDC_118"/>
      <sheetName val="L0_DDC-218"/>
      <sheetName val="L16_DDC-318"/>
      <sheetName val="L16_DDC-518"/>
      <sheetName val="L17_DDC-618"/>
      <sheetName val="L17_DDC-7_18"/>
      <sheetName val="L18_DDC-818"/>
      <sheetName val="2-AutoDialer_Sys18"/>
      <sheetName val="1-BAS1_(cost)18"/>
      <sheetName val="2-BAS2_(cost)18"/>
      <sheetName val="Deviations-Project_Risks18"/>
      <sheetName val="IO_Schedule18"/>
      <sheetName val="Direct_cost_shed_A-2_18"/>
      <sheetName val="Staff_Forecast_spread18"/>
      <sheetName val="PRRM_Dashboard21"/>
      <sheetName val="Debits_as_on_12_04_0819"/>
      <sheetName val="Index_19"/>
      <sheetName val="Email_Approval_Template19"/>
      <sheetName val="1_Executive_Summary19"/>
      <sheetName val="2_Risk_Assessment_Analysis19"/>
      <sheetName val="3_Pre-Approval19"/>
      <sheetName val="4_CIS19"/>
      <sheetName val="5_Change_Order19"/>
      <sheetName val="5_1__Re-book_De-book_order19"/>
      <sheetName val="6_Contract_Re-estimates19"/>
      <sheetName val="7a_BG_Approval_Form19"/>
      <sheetName val="7b_BG_Email_Approval_Template19"/>
      <sheetName val="8_LAD_Approval_Form19"/>
      <sheetName val="9_LOI_Checklist19"/>
      <sheetName val="10_RPS_Information_Form19"/>
      <sheetName val="11_Proj_Cashflow_19"/>
      <sheetName val="11_1_Cash-flow_Chart19"/>
      <sheetName val="Threshold_Calculator19"/>
      <sheetName val="Version_Control19"/>
      <sheetName val="Prebid_Review19"/>
      <sheetName val="DJC_Parameters19"/>
      <sheetName val="Selling_Summary19"/>
      <sheetName val="1-BAS_(cost)19"/>
      <sheetName val="Controller_Configuration19"/>
      <sheetName val="IO_Summary19"/>
      <sheetName val="2-FAS_(cost)19"/>
      <sheetName val="Cost_Summary19"/>
      <sheetName val="3-PA_(cost)19"/>
      <sheetName val="Approved_Make19"/>
      <sheetName val="Basis_of_offer19"/>
      <sheetName val="High_Level_Summary19"/>
      <sheetName val="4-ACS__(cost)19"/>
      <sheetName val="5-CCTV__(cost)19"/>
      <sheetName val="6-FFT__(cost)19"/>
      <sheetName val="7-_Service_Retrofit__(cost)19"/>
      <sheetName val="8-Service_PSA,O&amp;M__(cost)19"/>
      <sheetName val="9-_Service_L&amp;M__(cost)19"/>
      <sheetName val="non_fixed_DJC_19"/>
      <sheetName val="10-UPG_(cost)19"/>
      <sheetName val="11-ESG__(cost)19"/>
      <sheetName val="12-Products_(cost)19"/>
      <sheetName val="13-VAV__(cost)19"/>
      <sheetName val="14-REF_(cost)19"/>
      <sheetName val="15_-_Local_Chiller_(cost)19"/>
      <sheetName val="Selling-Local_Chiller19"/>
      <sheetName val="Material_Cost_JCS19"/>
      <sheetName val="Costing_USD_Chiller19"/>
      <sheetName val="Selling-USD_Chiller19"/>
      <sheetName val="PRICE_MATRIX_-JCIPL19"/>
      <sheetName val="COST_SUMMARY-_JCIPL19"/>
      <sheetName val="6_-FFT-JCIPL19"/>
      <sheetName val="7-Ser_Retro_-JCIPL19"/>
      <sheetName val="8-Ser_PSA,_O&amp;M_-JCIPL19"/>
      <sheetName val="9-Ser_L&amp;M_-JCIPL19"/>
      <sheetName val="10-UPG_JCIPL19"/>
      <sheetName val="11-ESG_JCIPL19"/>
      <sheetName val="12-Products_JCIPL19"/>
      <sheetName val="13-VAV_JCIPL19"/>
      <sheetName val="14-REF_JCMRL_19"/>
      <sheetName val="Proj__DJC-JCIPL19"/>
      <sheetName val="_L0_DDC_119"/>
      <sheetName val="L0_DDC-219"/>
      <sheetName val="L16_DDC-319"/>
      <sheetName val="L16_DDC-519"/>
      <sheetName val="L17_DDC-619"/>
      <sheetName val="L17_DDC-7_19"/>
      <sheetName val="L18_DDC-819"/>
      <sheetName val="2-AutoDialer_Sys19"/>
      <sheetName val="1-BAS1_(cost)19"/>
      <sheetName val="2-BAS2_(cost)19"/>
      <sheetName val="Deviations-Project_Risks19"/>
      <sheetName val="IO_Schedule19"/>
      <sheetName val="Direct_cost_shed_A-2_19"/>
      <sheetName val="Staff_Forecast_spread19"/>
      <sheetName val="PRRM_Dashboard22"/>
      <sheetName val="Index_20"/>
      <sheetName val="Email_Approval_Template20"/>
      <sheetName val="1_Executive_Summary20"/>
      <sheetName val="2_Risk_Assessment_Analysis20"/>
      <sheetName val="3_Pre-Approval20"/>
      <sheetName val="4_CIS20"/>
      <sheetName val="5_Change_Order20"/>
      <sheetName val="5_1__Re-book_De-book_order20"/>
      <sheetName val="6_Contract_Re-estimates20"/>
      <sheetName val="7a_BG_Approval_Form20"/>
      <sheetName val="7b_BG_Email_Approval_Template20"/>
      <sheetName val="8_LAD_Approval_Form20"/>
      <sheetName val="9_LOI_Checklist20"/>
      <sheetName val="10_RPS_Information_Form20"/>
      <sheetName val="11_Proj_Cashflow_20"/>
      <sheetName val="11_1_Cash-flow_Chart20"/>
      <sheetName val="Threshold_Calculator20"/>
      <sheetName val="Version_Control20"/>
      <sheetName val="Prebid_Review20"/>
      <sheetName val="DJC_Parameters20"/>
      <sheetName val="Selling_Summary20"/>
      <sheetName val="1-BAS_(cost)20"/>
      <sheetName val="Controller_Configuration20"/>
      <sheetName val="IO_Summary20"/>
      <sheetName val="2-FAS_(cost)20"/>
      <sheetName val="Cost_Summary20"/>
      <sheetName val="3-PA_(cost)20"/>
      <sheetName val="Approved_Make20"/>
      <sheetName val="Basis_of_offer20"/>
      <sheetName val="High_Level_Summary20"/>
      <sheetName val="4-ACS__(cost)20"/>
      <sheetName val="5-CCTV__(cost)20"/>
      <sheetName val="6-FFT__(cost)20"/>
      <sheetName val="7-_Service_Retrofit__(cost)20"/>
      <sheetName val="8-Service_PSA,O&amp;M__(cost)20"/>
      <sheetName val="9-_Service_L&amp;M__(cost)20"/>
      <sheetName val="non_fixed_DJC_20"/>
      <sheetName val="10-UPG_(cost)20"/>
      <sheetName val="11-ESG__(cost)20"/>
      <sheetName val="12-Products_(cost)20"/>
      <sheetName val="13-VAV__(cost)20"/>
      <sheetName val="14-REF_(cost)20"/>
      <sheetName val="15_-_Local_Chiller_(cost)20"/>
      <sheetName val="Selling-Local_Chiller20"/>
      <sheetName val="Material_Cost_JCS20"/>
      <sheetName val="Costing_USD_Chiller20"/>
      <sheetName val="Selling-USD_Chiller20"/>
      <sheetName val="PRICE_MATRIX_-JCIPL20"/>
      <sheetName val="COST_SUMMARY-_JCIPL20"/>
      <sheetName val="6_-FFT-JCIPL20"/>
      <sheetName val="7-Ser_Retro_-JCIPL20"/>
      <sheetName val="8-Ser_PSA,_O&amp;M_-JCIPL20"/>
      <sheetName val="9-Ser_L&amp;M_-JCIPL20"/>
      <sheetName val="10-UPG_JCIPL20"/>
      <sheetName val="11-ESG_JCIPL20"/>
      <sheetName val="12-Products_JCIPL20"/>
      <sheetName val="13-VAV_JCIPL20"/>
      <sheetName val="14-REF_JCMRL_20"/>
      <sheetName val="Proj__DJC-JCIPL20"/>
      <sheetName val="_L0_DDC_120"/>
      <sheetName val="L0_DDC-220"/>
      <sheetName val="L16_DDC-320"/>
      <sheetName val="L16_DDC-520"/>
      <sheetName val="L17_DDC-620"/>
      <sheetName val="L17_DDC-7_20"/>
      <sheetName val="L18_DDC-820"/>
      <sheetName val="2-AutoDialer_Sys20"/>
      <sheetName val="1-BAS1_(cost)20"/>
      <sheetName val="2-BAS2_(cost)20"/>
      <sheetName val="Deviations-Project_Risks20"/>
      <sheetName val="IO_Schedule20"/>
      <sheetName val="Debits_as_on_12_04_0820"/>
      <sheetName val="Direct_cost_shed_A-2_20"/>
      <sheetName val="Staff_Forecast_spread20"/>
      <sheetName val="LT_Motor_catalog5"/>
      <sheetName val="Cable_cat5"/>
      <sheetName val="PRRM_Dashboard23"/>
      <sheetName val="Index_21"/>
      <sheetName val="Email_Approval_Template21"/>
      <sheetName val="1_Executive_Summary21"/>
      <sheetName val="2_Risk_Assessment_Analysis21"/>
      <sheetName val="3_Pre-Approval21"/>
      <sheetName val="4_CIS21"/>
      <sheetName val="5_Change_Order21"/>
      <sheetName val="5_1__Re-book_De-book_order21"/>
      <sheetName val="6_Contract_Re-estimates21"/>
      <sheetName val="7a_BG_Approval_Form21"/>
      <sheetName val="7b_BG_Email_Approval_Template21"/>
      <sheetName val="8_LAD_Approval_Form21"/>
      <sheetName val="9_LOI_Checklist21"/>
      <sheetName val="10_RPS_Information_Form21"/>
      <sheetName val="11_Proj_Cashflow_21"/>
      <sheetName val="11_1_Cash-flow_Chart21"/>
      <sheetName val="Threshold_Calculator21"/>
      <sheetName val="Version_Control21"/>
      <sheetName val="Prebid_Review21"/>
      <sheetName val="DJC_Parameters21"/>
      <sheetName val="Selling_Summary21"/>
      <sheetName val="1-BAS_(cost)21"/>
      <sheetName val="Controller_Configuration21"/>
      <sheetName val="IO_Summary21"/>
      <sheetName val="2-FAS_(cost)21"/>
      <sheetName val="Cost_Summary21"/>
      <sheetName val="3-PA_(cost)21"/>
      <sheetName val="Approved_Make21"/>
      <sheetName val="Basis_of_offer21"/>
      <sheetName val="High_Level_Summary21"/>
      <sheetName val="4-ACS__(cost)21"/>
      <sheetName val="5-CCTV__(cost)21"/>
      <sheetName val="6-FFT__(cost)21"/>
      <sheetName val="7-_Service_Retrofit__(cost)21"/>
      <sheetName val="8-Service_PSA,O&amp;M__(cost)21"/>
      <sheetName val="9-_Service_L&amp;M__(cost)21"/>
      <sheetName val="non_fixed_DJC_21"/>
      <sheetName val="10-UPG_(cost)21"/>
      <sheetName val="11-ESG__(cost)21"/>
      <sheetName val="12-Products_(cost)21"/>
      <sheetName val="13-VAV__(cost)21"/>
      <sheetName val="14-REF_(cost)21"/>
      <sheetName val="15_-_Local_Chiller_(cost)21"/>
      <sheetName val="Selling-Local_Chiller21"/>
      <sheetName val="Material_Cost_JCS21"/>
      <sheetName val="Costing_USD_Chiller21"/>
      <sheetName val="Selling-USD_Chiller21"/>
      <sheetName val="PRICE_MATRIX_-JCIPL21"/>
      <sheetName val="COST_SUMMARY-_JCIPL21"/>
      <sheetName val="6_-FFT-JCIPL21"/>
      <sheetName val="7-Ser_Retro_-JCIPL21"/>
      <sheetName val="8-Ser_PSA,_O&amp;M_-JCIPL21"/>
      <sheetName val="9-Ser_L&amp;M_-JCIPL21"/>
      <sheetName val="10-UPG_JCIPL21"/>
      <sheetName val="11-ESG_JCIPL21"/>
      <sheetName val="12-Products_JCIPL21"/>
      <sheetName val="13-VAV_JCIPL21"/>
      <sheetName val="14-REF_JCMRL_21"/>
      <sheetName val="Proj__DJC-JCIPL21"/>
      <sheetName val="_L0_DDC_121"/>
      <sheetName val="L0_DDC-221"/>
      <sheetName val="L16_DDC-321"/>
      <sheetName val="L16_DDC-521"/>
      <sheetName val="L17_DDC-621"/>
      <sheetName val="L17_DDC-7_21"/>
      <sheetName val="L18_DDC-821"/>
      <sheetName val="2-AutoDialer_Sys21"/>
      <sheetName val="1-BAS1_(cost)21"/>
      <sheetName val="2-BAS2_(cost)21"/>
      <sheetName val="Deviations-Project_Risks21"/>
      <sheetName val="IO_Schedule21"/>
      <sheetName val="Debits_as_on_12_04_0821"/>
      <sheetName val="Direct_cost_shed_A-2_21"/>
      <sheetName val="Staff_Forecast_spread21"/>
      <sheetName val="LT_Motor_catalog6"/>
      <sheetName val="Cable_cat6"/>
      <sheetName val="Metso_-_Forth_&amp;_Slurry_11_02_38"/>
      <sheetName val="Fee_Rate_Summary28"/>
      <sheetName val="PRRM_Dashboard26"/>
      <sheetName val="d-safe_specs28"/>
      <sheetName val="Rein-Final_(Ph_1+Ph2)28"/>
      <sheetName val="class_&amp;_category28"/>
      <sheetName val="STAFFSCHED_28"/>
      <sheetName val="Site_wise_NADs28"/>
      <sheetName val="Stress_Calculation28"/>
      <sheetName val="Quote_Sheet28"/>
      <sheetName val="Index_24"/>
      <sheetName val="Email_Approval_Template24"/>
      <sheetName val="1_Executive_Summary24"/>
      <sheetName val="2_Risk_Assessment_Analysis24"/>
      <sheetName val="3_Pre-Approval24"/>
      <sheetName val="4_CIS24"/>
      <sheetName val="5_Change_Order24"/>
      <sheetName val="5_1__Re-book_De-book_order24"/>
      <sheetName val="6_Contract_Re-estimates24"/>
      <sheetName val="7a_BG_Approval_Form24"/>
      <sheetName val="7b_BG_Email_Approval_Template24"/>
      <sheetName val="8_LAD_Approval_Form24"/>
      <sheetName val="9_LOI_Checklist24"/>
      <sheetName val="10_RPS_Information_Form24"/>
      <sheetName val="11_Proj_Cashflow_24"/>
      <sheetName val="11_1_Cash-flow_Chart24"/>
      <sheetName val="Threshold_Calculator24"/>
      <sheetName val="Version_Control24"/>
      <sheetName val="Prebid_Review24"/>
      <sheetName val="DJC_Parameters24"/>
      <sheetName val="Selling_Summary24"/>
      <sheetName val="1-BAS_(cost)24"/>
      <sheetName val="Controller_Configuration24"/>
      <sheetName val="IO_Summary24"/>
      <sheetName val="2-FAS_(cost)24"/>
      <sheetName val="Cost_Summary24"/>
      <sheetName val="3-PA_(cost)24"/>
      <sheetName val="Approved_Make24"/>
      <sheetName val="Basis_of_offer24"/>
      <sheetName val="High_Level_Summary24"/>
      <sheetName val="4-ACS__(cost)24"/>
      <sheetName val="5-CCTV__(cost)24"/>
      <sheetName val="6-FFT__(cost)24"/>
      <sheetName val="7-_Service_Retrofit__(cost)24"/>
      <sheetName val="8-Service_PSA,O&amp;M__(cost)24"/>
      <sheetName val="9-_Service_L&amp;M__(cost)24"/>
      <sheetName val="non_fixed_DJC_24"/>
      <sheetName val="10-UPG_(cost)24"/>
      <sheetName val="11-ESG__(cost)24"/>
      <sheetName val="12-Products_(cost)24"/>
      <sheetName val="13-VAV__(cost)24"/>
      <sheetName val="14-REF_(cost)24"/>
      <sheetName val="15_-_Local_Chiller_(cost)24"/>
      <sheetName val="Selling-Local_Chiller24"/>
      <sheetName val="Material_Cost_JCS24"/>
      <sheetName val="Costing_USD_Chiller24"/>
      <sheetName val="Selling-USD_Chiller24"/>
      <sheetName val="PRICE_MATRIX_-JCIPL24"/>
      <sheetName val="COST_SUMMARY-_JCIPL24"/>
      <sheetName val="6_-FFT-JCIPL24"/>
      <sheetName val="7-Ser_Retro_-JCIPL24"/>
      <sheetName val="8-Ser_PSA,_O&amp;M_-JCIPL24"/>
      <sheetName val="9-Ser_L&amp;M_-JCIPL24"/>
      <sheetName val="10-UPG_JCIPL24"/>
      <sheetName val="11-ESG_JCIPL24"/>
      <sheetName val="12-Products_JCIPL24"/>
      <sheetName val="13-VAV_JCIPL24"/>
      <sheetName val="14-REF_JCMRL_24"/>
      <sheetName val="Proj__DJC-JCIPL24"/>
      <sheetName val="_L0_DDC_124"/>
      <sheetName val="L0_DDC-224"/>
      <sheetName val="L16_DDC-324"/>
      <sheetName val="L16_DDC-524"/>
      <sheetName val="L17_DDC-624"/>
      <sheetName val="L17_DDC-7_24"/>
      <sheetName val="L18_DDC-824"/>
      <sheetName val="2-AutoDialer_Sys24"/>
      <sheetName val="1-BAS1_(cost)24"/>
      <sheetName val="2-BAS2_(cost)24"/>
      <sheetName val="Deviations-Project_Risks24"/>
      <sheetName val="IO_Schedule24"/>
      <sheetName val="Debits_as_on_12_04_0824"/>
      <sheetName val="Direct_cost_shed_A-2_24"/>
      <sheetName val="Staff_Forecast_spread24"/>
      <sheetName val="LT_Motor_catalog9"/>
      <sheetName val="Cable_cat9"/>
      <sheetName val="PRRM_Dashboard25"/>
      <sheetName val="Index_23"/>
      <sheetName val="Email_Approval_Template23"/>
      <sheetName val="1_Executive_Summary23"/>
      <sheetName val="2_Risk_Assessment_Analysis23"/>
      <sheetName val="3_Pre-Approval23"/>
      <sheetName val="4_CIS23"/>
      <sheetName val="5_Change_Order23"/>
      <sheetName val="5_1__Re-book_De-book_order23"/>
      <sheetName val="6_Contract_Re-estimates23"/>
      <sheetName val="7a_BG_Approval_Form23"/>
      <sheetName val="7b_BG_Email_Approval_Template23"/>
      <sheetName val="8_LAD_Approval_Form23"/>
      <sheetName val="9_LOI_Checklist23"/>
      <sheetName val="10_RPS_Information_Form23"/>
      <sheetName val="11_Proj_Cashflow_23"/>
      <sheetName val="11_1_Cash-flow_Chart23"/>
      <sheetName val="Threshold_Calculator23"/>
      <sheetName val="Version_Control23"/>
      <sheetName val="Prebid_Review23"/>
      <sheetName val="DJC_Parameters23"/>
      <sheetName val="Selling_Summary23"/>
      <sheetName val="1-BAS_(cost)23"/>
      <sheetName val="Controller_Configuration23"/>
      <sheetName val="IO_Summary23"/>
      <sheetName val="2-FAS_(cost)23"/>
      <sheetName val="Cost_Summary23"/>
      <sheetName val="3-PA_(cost)23"/>
      <sheetName val="Approved_Make23"/>
      <sheetName val="Basis_of_offer23"/>
      <sheetName val="High_Level_Summary23"/>
      <sheetName val="4-ACS__(cost)23"/>
      <sheetName val="5-CCTV__(cost)23"/>
      <sheetName val="6-FFT__(cost)23"/>
      <sheetName val="7-_Service_Retrofit__(cost)23"/>
      <sheetName val="8-Service_PSA,O&amp;M__(cost)23"/>
      <sheetName val="9-_Service_L&amp;M__(cost)23"/>
      <sheetName val="non_fixed_DJC_23"/>
      <sheetName val="10-UPG_(cost)23"/>
      <sheetName val="11-ESG__(cost)23"/>
      <sheetName val="12-Products_(cost)23"/>
      <sheetName val="13-VAV__(cost)23"/>
      <sheetName val="14-REF_(cost)23"/>
      <sheetName val="15_-_Local_Chiller_(cost)23"/>
      <sheetName val="Selling-Local_Chiller23"/>
      <sheetName val="Material_Cost_JCS23"/>
      <sheetName val="Costing_USD_Chiller23"/>
      <sheetName val="Selling-USD_Chiller23"/>
      <sheetName val="PRICE_MATRIX_-JCIPL23"/>
      <sheetName val="COST_SUMMARY-_JCIPL23"/>
      <sheetName val="6_-FFT-JCIPL23"/>
      <sheetName val="7-Ser_Retro_-JCIPL23"/>
      <sheetName val="8-Ser_PSA,_O&amp;M_-JCIPL23"/>
      <sheetName val="9-Ser_L&amp;M_-JCIPL23"/>
      <sheetName val="10-UPG_JCIPL23"/>
      <sheetName val="11-ESG_JCIPL23"/>
      <sheetName val="12-Products_JCIPL23"/>
      <sheetName val="13-VAV_JCIPL23"/>
      <sheetName val="14-REF_JCMRL_23"/>
      <sheetName val="Proj__DJC-JCIPL23"/>
      <sheetName val="_L0_DDC_123"/>
      <sheetName val="L0_DDC-223"/>
      <sheetName val="L16_DDC-323"/>
      <sheetName val="L16_DDC-523"/>
      <sheetName val="L17_DDC-623"/>
      <sheetName val="L17_DDC-7_23"/>
      <sheetName val="L18_DDC-823"/>
      <sheetName val="2-AutoDialer_Sys23"/>
      <sheetName val="1-BAS1_(cost)23"/>
      <sheetName val="2-BAS2_(cost)23"/>
      <sheetName val="Deviations-Project_Risks23"/>
      <sheetName val="IO_Schedule23"/>
      <sheetName val="Debits_as_on_12_04_0823"/>
      <sheetName val="Direct_cost_shed_A-2_23"/>
      <sheetName val="Staff_Forecast_spread23"/>
      <sheetName val="LT_Motor_catalog8"/>
      <sheetName val="Cable_cat8"/>
      <sheetName val="PRRM_Dashboard24"/>
      <sheetName val="Index_22"/>
      <sheetName val="Email_Approval_Template22"/>
      <sheetName val="1_Executive_Summary22"/>
      <sheetName val="2_Risk_Assessment_Analysis22"/>
      <sheetName val="3_Pre-Approval22"/>
      <sheetName val="4_CIS22"/>
      <sheetName val="5_Change_Order22"/>
      <sheetName val="5_1__Re-book_De-book_order22"/>
      <sheetName val="6_Contract_Re-estimates22"/>
      <sheetName val="7a_BG_Approval_Form22"/>
      <sheetName val="7b_BG_Email_Approval_Template22"/>
      <sheetName val="8_LAD_Approval_Form22"/>
      <sheetName val="9_LOI_Checklist22"/>
      <sheetName val="10_RPS_Information_Form22"/>
      <sheetName val="11_Proj_Cashflow_22"/>
      <sheetName val="11_1_Cash-flow_Chart22"/>
      <sheetName val="Threshold_Calculator22"/>
      <sheetName val="Version_Control22"/>
      <sheetName val="Prebid_Review22"/>
      <sheetName val="DJC_Parameters22"/>
      <sheetName val="Selling_Summary22"/>
      <sheetName val="1-BAS_(cost)22"/>
      <sheetName val="Controller_Configuration22"/>
      <sheetName val="IO_Summary22"/>
      <sheetName val="2-FAS_(cost)22"/>
      <sheetName val="Cost_Summary22"/>
      <sheetName val="3-PA_(cost)22"/>
      <sheetName val="Approved_Make22"/>
      <sheetName val="Basis_of_offer22"/>
      <sheetName val="High_Level_Summary22"/>
      <sheetName val="4-ACS__(cost)22"/>
      <sheetName val="5-CCTV__(cost)22"/>
      <sheetName val="6-FFT__(cost)22"/>
      <sheetName val="7-_Service_Retrofit__(cost)22"/>
      <sheetName val="8-Service_PSA,O&amp;M__(cost)22"/>
      <sheetName val="9-_Service_L&amp;M__(cost)22"/>
      <sheetName val="non_fixed_DJC_22"/>
      <sheetName val="10-UPG_(cost)22"/>
      <sheetName val="11-ESG__(cost)22"/>
      <sheetName val="12-Products_(cost)22"/>
      <sheetName val="13-VAV__(cost)22"/>
      <sheetName val="14-REF_(cost)22"/>
      <sheetName val="15_-_Local_Chiller_(cost)22"/>
      <sheetName val="Selling-Local_Chiller22"/>
      <sheetName val="Material_Cost_JCS22"/>
      <sheetName val="Costing_USD_Chiller22"/>
      <sheetName val="Selling-USD_Chiller22"/>
      <sheetName val="PRICE_MATRIX_-JCIPL22"/>
      <sheetName val="COST_SUMMARY-_JCIPL22"/>
      <sheetName val="6_-FFT-JCIPL22"/>
      <sheetName val="7-Ser_Retro_-JCIPL22"/>
      <sheetName val="8-Ser_PSA,_O&amp;M_-JCIPL22"/>
      <sheetName val="9-Ser_L&amp;M_-JCIPL22"/>
      <sheetName val="10-UPG_JCIPL22"/>
      <sheetName val="11-ESG_JCIPL22"/>
      <sheetName val="12-Products_JCIPL22"/>
      <sheetName val="13-VAV_JCIPL22"/>
      <sheetName val="14-REF_JCMRL_22"/>
      <sheetName val="Proj__DJC-JCIPL22"/>
      <sheetName val="_L0_DDC_122"/>
      <sheetName val="L0_DDC-222"/>
      <sheetName val="L16_DDC-322"/>
      <sheetName val="L16_DDC-522"/>
      <sheetName val="L17_DDC-622"/>
      <sheetName val="L17_DDC-7_22"/>
      <sheetName val="L18_DDC-822"/>
      <sheetName val="2-AutoDialer_Sys22"/>
      <sheetName val="1-BAS1_(cost)22"/>
      <sheetName val="2-BAS2_(cost)22"/>
      <sheetName val="Deviations-Project_Risks22"/>
      <sheetName val="IO_Schedule22"/>
      <sheetName val="Debits_as_on_12_04_0822"/>
      <sheetName val="Direct_cost_shed_A-2_22"/>
      <sheetName val="Staff_Forecast_spread22"/>
      <sheetName val="LT_Motor_catalog7"/>
      <sheetName val="Cable_cat7"/>
      <sheetName val="SPT_vs_PHI31"/>
      <sheetName val="glass_project_concrete31"/>
      <sheetName val="glass_project_reift31"/>
      <sheetName val="glass_project_indices31"/>
      <sheetName val="SBC-BH_1930"/>
      <sheetName val="Rate_Analysis30"/>
      <sheetName val="BH_12-11-10-1330"/>
      <sheetName val="BH_12-11-10-930"/>
      <sheetName val="BH_36-15-3730"/>
      <sheetName val="BH_16-35-25-1730"/>
      <sheetName val="BH_35-25-1730"/>
      <sheetName val="Sheet1_(2)30"/>
      <sheetName val="Summary_050630"/>
      <sheetName val="Summary_0607-_31_MAR30"/>
      <sheetName val="Civil_Boq29"/>
      <sheetName val="Pile_cap29"/>
      <sheetName val="V_O_4_-_PCC_Qty29"/>
      <sheetName val="TBAL9697_-group_wise__sdpl29"/>
      <sheetName val="Abstract_Sheet29"/>
      <sheetName val="Legal_Risk_Analysis29"/>
      <sheetName val="PRECAST_lightconc-II29"/>
      <sheetName val="d-safe_DELUXE29"/>
      <sheetName val="Mix_Design29"/>
      <sheetName val="Form_630"/>
      <sheetName val="PointNo_529"/>
      <sheetName val="RCC,Ret__Wall29"/>
      <sheetName val="E_&amp;_R29"/>
      <sheetName val="Break_up_Sheet29"/>
      <sheetName val="beam-reinft-IIInd_floor29"/>
      <sheetName val="Fill_this_out_first___29"/>
      <sheetName val="REVISED4A_PROG_PERF-SITE_129"/>
      <sheetName val="BOQ_Direct_selling_cost29"/>
      <sheetName val="Load_Details-220kV29"/>
      <sheetName val="BOQ_(2)29"/>
      <sheetName val="CABLE_DATA29"/>
      <sheetName val="final_abstract29"/>
      <sheetName val="Staff_Acco_29"/>
      <sheetName val="Pipe_Supports29"/>
      <sheetName val="SANJAY_PAL29"/>
      <sheetName val="P_A_SELVAM29"/>
      <sheetName val="ANSARI_29"/>
      <sheetName val="abdesh_pal29"/>
      <sheetName val="sujay_bagchi29"/>
      <sheetName val="S_K_SINHA_BASU29"/>
      <sheetName val="KRISHNA_PRASAD29"/>
      <sheetName val="BARATH_&amp;_CO29"/>
      <sheetName val="L_B_YADAV29"/>
      <sheetName val="DEEPAK_KUMAR29"/>
      <sheetName val="MUKLAL_YADAV29"/>
      <sheetName val="MADHU_SUDHAN29"/>
      <sheetName val="SAUD_ALAM_29"/>
      <sheetName val="RAMESH_BABU29"/>
      <sheetName val="SAILEN_SARKAR29"/>
      <sheetName val="SANJAY_JENA129"/>
      <sheetName val="upendra_saw_29"/>
      <sheetName val="ALLOK_KUMAR_29"/>
      <sheetName val="except_wiring29"/>
      <sheetName val="Rev_S1_Abstract29"/>
      <sheetName val="Quantity_Abstract29"/>
      <sheetName val="M-Book_for_Conc29"/>
      <sheetName val="M-Book_for_FW29"/>
      <sheetName val="INPUT_SHEET29"/>
      <sheetName val="Project_Budget_Worksheet29"/>
      <sheetName val="BOQ_-II_ph_229"/>
      <sheetName val="Metso_-_Forth_&amp;_Slurry_11_02_39"/>
      <sheetName val="Fee_Rate_Summary29"/>
      <sheetName val="PRRM_Dashboard27"/>
      <sheetName val="d-safe_specs29"/>
      <sheetName val="Rein-Final_(Ph_1+Ph2)29"/>
      <sheetName val="class_&amp;_category29"/>
      <sheetName val="STAFFSCHED_29"/>
      <sheetName val="Site_wise_NADs29"/>
      <sheetName val="Stress_Calculation29"/>
      <sheetName val="Quote_Sheet29"/>
      <sheetName val="Index_25"/>
      <sheetName val="Email_Approval_Template25"/>
      <sheetName val="1_Executive_Summary25"/>
      <sheetName val="2_Risk_Assessment_Analysis25"/>
      <sheetName val="3_Pre-Approval25"/>
      <sheetName val="4_CIS25"/>
      <sheetName val="5_Change_Order25"/>
      <sheetName val="5_1__Re-book_De-book_order25"/>
      <sheetName val="6_Contract_Re-estimates25"/>
      <sheetName val="7a_BG_Approval_Form25"/>
      <sheetName val="7b_BG_Email_Approval_Template25"/>
      <sheetName val="8_LAD_Approval_Form25"/>
      <sheetName val="9_LOI_Checklist25"/>
      <sheetName val="10_RPS_Information_Form25"/>
      <sheetName val="11_Proj_Cashflow_25"/>
      <sheetName val="11_1_Cash-flow_Chart25"/>
      <sheetName val="Threshold_Calculator25"/>
      <sheetName val="Version_Control25"/>
      <sheetName val="Prebid_Review25"/>
      <sheetName val="DJC_Parameters25"/>
      <sheetName val="Selling_Summary25"/>
      <sheetName val="1-BAS_(cost)25"/>
      <sheetName val="Controller_Configuration25"/>
      <sheetName val="IO_Summary25"/>
      <sheetName val="2-FAS_(cost)25"/>
      <sheetName val="Cost_Summary25"/>
      <sheetName val="3-PA_(cost)25"/>
      <sheetName val="Approved_Make25"/>
      <sheetName val="Basis_of_offer25"/>
      <sheetName val="High_Level_Summary25"/>
      <sheetName val="4-ACS__(cost)25"/>
      <sheetName val="5-CCTV__(cost)25"/>
      <sheetName val="6-FFT__(cost)25"/>
      <sheetName val="7-_Service_Retrofit__(cost)25"/>
      <sheetName val="8-Service_PSA,O&amp;M__(cost)25"/>
      <sheetName val="9-_Service_L&amp;M__(cost)25"/>
      <sheetName val="non_fixed_DJC_25"/>
      <sheetName val="10-UPG_(cost)25"/>
      <sheetName val="11-ESG__(cost)25"/>
      <sheetName val="12-Products_(cost)25"/>
      <sheetName val="13-VAV__(cost)25"/>
      <sheetName val="14-REF_(cost)25"/>
      <sheetName val="15_-_Local_Chiller_(cost)25"/>
      <sheetName val="Selling-Local_Chiller25"/>
      <sheetName val="Material_Cost_JCS25"/>
      <sheetName val="Costing_USD_Chiller25"/>
      <sheetName val="Selling-USD_Chiller25"/>
      <sheetName val="PRICE_MATRIX_-JCIPL25"/>
      <sheetName val="COST_SUMMARY-_JCIPL25"/>
      <sheetName val="6_-FFT-JCIPL25"/>
      <sheetName val="7-Ser_Retro_-JCIPL25"/>
      <sheetName val="8-Ser_PSA,_O&amp;M_-JCIPL25"/>
      <sheetName val="9-Ser_L&amp;M_-JCIPL25"/>
      <sheetName val="10-UPG_JCIPL25"/>
      <sheetName val="11-ESG_JCIPL25"/>
      <sheetName val="12-Products_JCIPL25"/>
      <sheetName val="13-VAV_JCIPL25"/>
      <sheetName val="14-REF_JCMRL_25"/>
      <sheetName val="Proj__DJC-JCIPL25"/>
      <sheetName val="_L0_DDC_125"/>
      <sheetName val="L0_DDC-225"/>
      <sheetName val="L16_DDC-325"/>
      <sheetName val="L16_DDC-525"/>
      <sheetName val="L17_DDC-625"/>
      <sheetName val="L17_DDC-7_25"/>
      <sheetName val="L18_DDC-825"/>
      <sheetName val="2-AutoDialer_Sys25"/>
      <sheetName val="1-BAS1_(cost)25"/>
      <sheetName val="2-BAS2_(cost)25"/>
      <sheetName val="Deviations-Project_Risks25"/>
      <sheetName val="IO_Schedule25"/>
      <sheetName val="Debits_as_on_12_04_0825"/>
      <sheetName val="Direct_cost_shed_A-2_25"/>
      <sheetName val="Staff_Forecast_spread25"/>
      <sheetName val="LT_Motor_catalog10"/>
      <sheetName val="Cable_cat10"/>
      <sheetName val="glass_project_i"/>
      <sheetName val="oject_indices4_"/>
      <sheetName val="_Recovered_SheetName_511_"/>
      <sheetName val="_Recovered_SheetName_512_"/>
      <sheetName val="_Recovered_SheetName_513_"/>
      <sheetName val="_Recovered_SheetName_514_"/>
      <sheetName val="_Recovered_SheetName_515_"/>
      <sheetName val="_Recovered_SheetName_516_"/>
      <sheetName val="_Recovered_SheetName_517_"/>
      <sheetName val="_Recovered_SheetName_518_"/>
      <sheetName val="_Recovered_SheetName_519_"/>
      <sheetName val="_Recovered_SheetName_520_"/>
      <sheetName val="_Recovered_SheetName_521_"/>
      <sheetName val="_Recovered_SheetName_522_"/>
      <sheetName val="_Recovered_SheetName_523_"/>
      <sheetName val="_Recovered_SheetName_524_"/>
      <sheetName val="_Recovered_SheetName_525_"/>
      <sheetName val="_Recovered_SheetName_526_"/>
      <sheetName val="_Recovered_SheetName_527_"/>
      <sheetName val="_Recovered_SheetName_528_"/>
      <sheetName val="_Recovered_SheetName_529_"/>
      <sheetName val="_Recovered_SheetName_530_"/>
      <sheetName val="_Recovered_SheetName_531_"/>
      <sheetName val="_Recovered_SheetName_532_"/>
      <sheetName val="_Recovered_SheetName_533_"/>
      <sheetName val="_Recovered_SheetName_534_"/>
      <sheetName val="_Recovered_SheetName_535_"/>
      <sheetName val="_Recovered_SheetName_536_"/>
      <sheetName val="_Recovered_SheetName_537_"/>
      <sheetName val="_Recovered_SheetName_538_"/>
      <sheetName val="_Recovered_SheetName_539_"/>
      <sheetName val="_Recovered_SheetName_540_"/>
      <sheetName val="_Recovered_SheetName_541_"/>
      <sheetName val="_Recovered_SheetName_542_"/>
      <sheetName val="_Recovered_SheetName_543_"/>
      <sheetName val="_Recovered_SheetName_544_"/>
      <sheetName val="_Recovered_SheetName_545_"/>
      <sheetName val="_Recovered_SheetName_546_"/>
      <sheetName val="_Recovered_SheetName_547_"/>
      <sheetName val="_Recovered_SheetName_548_"/>
      <sheetName val="_Recovered_SheetName_549_"/>
      <sheetName val="_Recovered_SheetName_550_"/>
      <sheetName val="_Recovered_SheetName_551_"/>
      <sheetName val="_Recovered_SheetName_552_"/>
      <sheetName val="_Recovered_SheetName_553_"/>
      <sheetName val="_Recovered_SheetName_554_"/>
      <sheetName val="_Recovered_SheetName_555_"/>
      <sheetName val="_Recovered_SheetName_556_"/>
      <sheetName val="_Recovered_SheetName_557_"/>
      <sheetName val="_Recovered_SheetName_558_"/>
      <sheetName val="_Recovered_SheetName_559_"/>
      <sheetName val="_Recovered_SheetName_560_"/>
      <sheetName val="_Recovered_SheetName_561_"/>
      <sheetName val="_Recovered_SheetName_562_"/>
      <sheetName val="_Recovered_SheetName_563_"/>
      <sheetName val="_Recovered_SheetName_564_"/>
      <sheetName val="_Recovered_SheetName_565_"/>
      <sheetName val="_Recovered_SheetName_566_"/>
      <sheetName val="_Recovered_SheetName_567_"/>
      <sheetName val="_Recovered_SheetName_568_"/>
      <sheetName val="_Recovered_SheetName_569_"/>
      <sheetName val="_Recovered_SheetName_570_"/>
      <sheetName val="_Recovered_SheetName_571_"/>
      <sheetName val="_Recovered_SheetName_572_"/>
      <sheetName val="_Recovered_SheetName_573_"/>
      <sheetName val="_Recovered_SheetName_574_"/>
      <sheetName val="_Recovered_SheetName_575_"/>
      <sheetName val="_Recovered_SheetName_576_"/>
      <sheetName val="_Recovered_SheetName_577_"/>
      <sheetName val="_Recovered_SheetName_578_"/>
      <sheetName val="_Recovered_SheetName_579_"/>
      <sheetName val="_Recovered_SheetName_580_"/>
      <sheetName val="_Recovered_SheetName_581_"/>
      <sheetName val="_Recovered_SheetName_582_"/>
      <sheetName val="_Recovered_SheetName_583_"/>
      <sheetName val="_Recovered_SheetName_584_"/>
      <sheetName val="_Recovered_SheetName_585_"/>
      <sheetName val="_Recovered_SheetName_586_"/>
      <sheetName val="_Recovered_SheetName_587_"/>
      <sheetName val="_Recovered_SheetName_588_"/>
      <sheetName val="_Recovered_SheetName_589_"/>
      <sheetName val="_Recovered_SheetName_590_"/>
      <sheetName val="_Recovered_SheetName_591_"/>
      <sheetName val="_Recovered_SheetName_592_"/>
      <sheetName val="_Recovered_SheetName_593_"/>
      <sheetName val="_Recovered_SheetName_594_"/>
      <sheetName val="_Recovered_SheetName_595_"/>
      <sheetName val="_Recovered_SheetName_596_"/>
      <sheetName val="_Recovered_SheetName_597_"/>
      <sheetName val="_Recovered_SheetName_598_"/>
      <sheetName val="_Recovered_SheetName_599_"/>
      <sheetName val="_Recovered_SheetName_600_"/>
      <sheetName val="_Recovered_SheetName_601_"/>
      <sheetName val="_Recovered_SheetName_602_"/>
      <sheetName val="_Recovered_SheetName_603_"/>
      <sheetName val="_Recovered_SheetName_604_"/>
      <sheetName val="_Recovered_SheetName_605_"/>
      <sheetName val="_Recovered_SheetName_606_"/>
      <sheetName val="_Recovered_SheetName_607_"/>
      <sheetName val="_Recovered_SheetName_608_"/>
      <sheetName val="_Recovered_SheetName_609_"/>
      <sheetName val="_Recovered_SheetName_610_"/>
      <sheetName val="_Recovered_SheetName_611_"/>
      <sheetName val="_Recovered_SheetName_612_"/>
      <sheetName val="_Recovered_SheetName_613_"/>
      <sheetName val="_Recovered_SheetName_614_"/>
      <sheetName val="_Recovered_SheetName_615_"/>
      <sheetName val="_Recovered_SheetName_616_"/>
      <sheetName val="_Recovered_SheetName_617_"/>
      <sheetName val="_Recovered_SheetName_618_"/>
      <sheetName val="_Recovered_SheetName_619_"/>
      <sheetName val="_Recovered_SheetName_620_"/>
      <sheetName val="_Recovered_SheetName_621_"/>
      <sheetName val="_Recovered_SheetName_622_"/>
      <sheetName val="_Recovered_SheetName_623_"/>
      <sheetName val="_Recovered_SheetName_624_"/>
      <sheetName val="_Recovered_SheetName_625_"/>
      <sheetName val="_Recovered_SheetName_626_"/>
      <sheetName val="_Recovered_SheetName_627_"/>
      <sheetName val="_Recovered_SheetName_628_"/>
      <sheetName val="_Recovered_SheetName_629_"/>
      <sheetName val="_Recovered_SheetName_630_"/>
      <sheetName val="_Recovered_SheetName_631_"/>
      <sheetName val="_Recovered_SheetName_632_"/>
      <sheetName val="_Recovered_SheetName_633_"/>
      <sheetName val="_Recovered_SheetName_634_"/>
      <sheetName val="_Recovered_SheetName_635_"/>
      <sheetName val="_Recovered_SheetName_636_"/>
      <sheetName val="_Recovered_SheetName_637_"/>
      <sheetName val="_Recovered_SheetName_638_"/>
      <sheetName val="_Recovered_SheetName_639_"/>
      <sheetName val="_Recovered_SheetName_640_"/>
      <sheetName val="_Recovered_SheetName_641_"/>
      <sheetName val="_Recovered_SheetName_642_"/>
      <sheetName val="_Recovered_SheetName_643_"/>
      <sheetName val="_Recovered_SheetName_644_"/>
      <sheetName val="_Recovered_SheetName_645_"/>
      <sheetName val="_Recovered_SheetName_646_"/>
      <sheetName val="_Recovered_SheetName_647_"/>
      <sheetName val="_Recovered_SheetName_648_"/>
      <sheetName val="_Recovered_SheetName_649_"/>
      <sheetName val="_Recovered_SheetName_650_"/>
      <sheetName val="_Recovered_SheetName_651_"/>
      <sheetName val="_Recovered_SheetName_652_"/>
      <sheetName val="_Recovered_SheetName_653_"/>
      <sheetName val="_Recovered_SheetName_654_"/>
      <sheetName val="_Recovered_SheetName_655_"/>
      <sheetName val="_Recovered_SheetName_656_"/>
      <sheetName val="_Recovered_SheetName_657_"/>
      <sheetName val="_Recovered_SheetName_658_"/>
      <sheetName val="_Recovered_SheetName_659_"/>
      <sheetName val="_Recovered_SheetName_660_"/>
      <sheetName val="_Recovered_SheetName_661_"/>
      <sheetName val="_Recovered_SheetName_662_"/>
      <sheetName val="_Recovered_SheetName_663_"/>
      <sheetName val="_Recovered_SheetName_664_"/>
      <sheetName val="_Recovered_SheetName_665_"/>
      <sheetName val="_Recovered_SheetName_666_"/>
      <sheetName val="_Recovered_SheetName_667_"/>
      <sheetName val="_Recovered_SheetName_668_"/>
      <sheetName val="_Recovered_SheetName_669_"/>
      <sheetName val="_Recovered_SheetName_670_"/>
      <sheetName val="_Recovered_SheetName_671_"/>
      <sheetName val="_Recovered_SheetName_672_"/>
      <sheetName val="_Recovered_SheetName_673_"/>
      <sheetName val="_Recovered_SheetName_674_"/>
      <sheetName val="_Recovered_SheetName_675_"/>
      <sheetName val="_Recovered_SheetName_676_"/>
      <sheetName val="_Recovered_SheetName_677_"/>
      <sheetName val="_Recovered_SheetName_678_"/>
      <sheetName val="_Recovered_SheetName_679_"/>
      <sheetName val="_Recovered_SheetName_680_"/>
      <sheetName val="_Recovered_SheetName_681_"/>
      <sheetName val="_Recovered_SheetName_682_"/>
      <sheetName val="_Recovered_SheetName_683_"/>
      <sheetName val="_Recovered_SheetName_684_"/>
      <sheetName val="_Recovered_SheetName_685_"/>
      <sheetName val="_Recovered_SheetName_686_"/>
      <sheetName val="_Recovered_SheetName_687_"/>
      <sheetName val="_Recovered_SheetName_688_"/>
      <sheetName val="_Recovered_SheetName_689_"/>
      <sheetName val="_Recovered_SheetName_690_"/>
      <sheetName val="_Recovered_SheetName_691_"/>
      <sheetName val="_Recovered_SheetName_692_"/>
      <sheetName val="_Recovered_SheetName_693_"/>
      <sheetName val="_Recovered_SheetName_694_"/>
      <sheetName val="_Recovered_SheetName_695_"/>
      <sheetName val="_Recovered_SheetName_696_"/>
      <sheetName val="_Recovered_SheetName_697_"/>
      <sheetName val="_Recovered_SheetName_698_"/>
      <sheetName val="_Recovered_SheetName_699_"/>
      <sheetName val="_Recovered_SheetName_700_"/>
      <sheetName val="_Recovered_SheetName_701_"/>
      <sheetName val="_Recovered_SheetName_702_"/>
      <sheetName val="_Recovered_SheetName_703_"/>
      <sheetName val="_Recovered_SheetName_704_"/>
      <sheetName val="_Recovered_SheetName_705_"/>
      <sheetName val="_Recovered_SheetName_706_"/>
      <sheetName val="_Recovered_SheetName_707_"/>
      <sheetName val="_Recovered_SheetName_708_"/>
      <sheetName val="_Recovered_SheetName_709_"/>
      <sheetName val="_Recovered_SheetName_710_"/>
      <sheetName val="_Recovered_SheetName_711_"/>
      <sheetName val="_Recovered_SheetName_712_"/>
      <sheetName val="_Recovered_SheetName_713_"/>
      <sheetName val="_Recovered_SheetName_714_"/>
      <sheetName val="_Recovered_SheetName_715_"/>
      <sheetName val="_Recovered_SheetName_716_"/>
      <sheetName val="_Recovered_SheetName_717_"/>
      <sheetName val="_Recovered_SheetName_718_"/>
      <sheetName val="_Recovered_SheetName_719_"/>
      <sheetName val="_Recovered_SheetName_720_"/>
      <sheetName val="_Recovered_SheetName_721_"/>
      <sheetName val="_Recovered_SheetName_722_"/>
      <sheetName val="_Recovered_SheetName_723_"/>
      <sheetName val="_Recovered_SheetName_724_"/>
      <sheetName val="_Recovered_SheetName_725_"/>
      <sheetName val="_Recovered_SheetName_726_"/>
      <sheetName val="_Recovered_SheetName_727_"/>
      <sheetName val="_Recovered_SheetName_728_"/>
      <sheetName val="_Recovered_SheetName_729_"/>
      <sheetName val="_Recovered_SheetName_730_"/>
      <sheetName val="_Recovered_SheetName_731_"/>
      <sheetName val="_Recovered_SheetName_732_"/>
      <sheetName val="_Recovered_SheetName_733_"/>
      <sheetName val="_Recovered_SheetName_734_"/>
      <sheetName val="_Recovered_SheetName_735_"/>
      <sheetName val="_Recovered_SheetName_736_"/>
      <sheetName val="_Recovered_SheetName_737_"/>
      <sheetName val="_Recovered_SheetName_738_"/>
      <sheetName val="_Recovered_SheetName_739_"/>
      <sheetName val="_Recovered_SheetName_740_"/>
      <sheetName val="_Recovered_SheetName_741_"/>
      <sheetName val="_Recovered_SheetName_742_"/>
      <sheetName val="_Recovered_SheetName_743_"/>
      <sheetName val="_Recovered_SheetName_744_"/>
      <sheetName val="_Recovered_SheetName_745_"/>
      <sheetName val="_Recovered_SheetName_746_"/>
      <sheetName val="_Recovered_SheetName_747_"/>
      <sheetName val="_Recovered_SheetName_748_"/>
      <sheetName val="_Recovered_SheetName_749_"/>
      <sheetName val="_Recovered_SheetName_750_"/>
      <sheetName val="_Recovered_SheetName_751_"/>
      <sheetName val="_Recovered_SheetName_752_"/>
      <sheetName val="_Recovered_SheetName_753_"/>
      <sheetName val="_Recovered_SheetName_754_"/>
      <sheetName val="_Recovered_SheetName_755_"/>
      <sheetName val="_Recovered_SheetName_756_"/>
      <sheetName val="_Recovered_SheetName_757_"/>
      <sheetName val="_Recovered_SheetName_758_"/>
      <sheetName val="_Recovered_SheetName_759_"/>
      <sheetName val="_Recovered_SheetName_760_"/>
      <sheetName val="_Recovered_SheetName_761_"/>
      <sheetName val="_Recovered_SheetName_762_"/>
      <sheetName val="_Recovered_SheetName_763_"/>
      <sheetName val="_Recovered_SheetName_764_"/>
      <sheetName val="_Recovered_SheetName_765_"/>
      <sheetName val="_Recovered_SheetName_766_"/>
      <sheetName val="_Recovered_SheetName_767_"/>
      <sheetName val="_Recovered_SheetName_768_"/>
      <sheetName val="_Recovered_SheetName_769_"/>
      <sheetName val="_Recovered_SheetName_770_"/>
      <sheetName val="_Recovered_SheetName_771_"/>
      <sheetName val="_Recovered_SheetName_772_"/>
      <sheetName val="_Recovered_SheetName_773_"/>
      <sheetName val="_Recovered_SheetName_774_"/>
      <sheetName val="_Recovered_SheetName_775_"/>
      <sheetName val="_Recovered_SheetName_776_"/>
      <sheetName val="_Recovered_SheetName_777_"/>
      <sheetName val="_Recovered_SheetName_778_"/>
      <sheetName val="_Recovered_SheetName_779_"/>
      <sheetName val="_Recovered_SheetName_780_"/>
      <sheetName val="_Recovered_SheetName_781_"/>
      <sheetName val="_Recovered_SheetName_782_"/>
      <sheetName val="_Recovered_SheetName_783_"/>
      <sheetName val="_Recovered_SheetName_784_"/>
      <sheetName val="_Recovered_SheetName_785_"/>
      <sheetName val="_Recovered_SheetName_786_"/>
      <sheetName val="_Recovered_SheetName_787_"/>
      <sheetName val="_Recovered_SheetName_788_"/>
      <sheetName val="_Recovered_SheetName_789_"/>
      <sheetName val="_Recovered_SheetName_790_"/>
      <sheetName val="_Recovered_SheetName_791_"/>
      <sheetName val="_Recovered_SheetName_792_"/>
      <sheetName val="_Recovered_SheetName_793_"/>
      <sheetName val="_Recovered_SheetName_794_"/>
      <sheetName val="_Recovered_SheetName_795_"/>
      <sheetName val="_Recovered_SheetName_796_"/>
      <sheetName val="_Recovered_SheetName_797_"/>
      <sheetName val="_Recovered_SheetName_798_"/>
      <sheetName val="_Recovered_SheetName_799_"/>
      <sheetName val="_Recovered_SheetName_800_"/>
      <sheetName val="_Recovered_SheetName_801_"/>
      <sheetName val="_Recovered_SheetName_802_"/>
      <sheetName val="_Recovered_SheetName_803_"/>
      <sheetName val="_Recovered_SheetName_804_"/>
      <sheetName val="_Recovered_SheetName_805_"/>
      <sheetName val="_Recovered_SheetName_806_"/>
      <sheetName val="_Recovered_SheetName_807_"/>
      <sheetName val="_Recovered_SheetName_808_"/>
      <sheetName val="_Recovered_SheetName_809_"/>
      <sheetName val="_Recovered_SheetName_810_"/>
      <sheetName val="_Recovered_SheetName_811_"/>
      <sheetName val="_Recovered_SheetName_812_"/>
      <sheetName val="_Recovered_SheetName_813_"/>
      <sheetName val="_Recovered_SheetName_814_"/>
      <sheetName val="_Recovered_SheetName_815_"/>
      <sheetName val="_Recovered_SheetName_816_"/>
      <sheetName val="_Recovered_SheetName_817_"/>
      <sheetName val="_Recovered_SheetName_818_"/>
      <sheetName val="_Recovered_SheetName_819_"/>
      <sheetName val="_Recovered_SheetName_820_"/>
      <sheetName val="_Recovered_SheetName_821_"/>
      <sheetName val="_Recovered_SheetName_822_"/>
      <sheetName val="_Recovered_SheetName_823_"/>
      <sheetName val="_Recovered_SheetName_824_"/>
      <sheetName val="_Recovered_SheetName_825_"/>
      <sheetName val="_Recovered_SheetName_826_"/>
      <sheetName val="_Recovered_SheetName_827_"/>
      <sheetName val="_Recovered_SheetName_828_"/>
      <sheetName val="_Recovered_SheetName_829_"/>
      <sheetName val="_Recovered_SheetName_830_"/>
      <sheetName val="_Recovered_SheetName_831_"/>
      <sheetName val="_Recovered_SheetName_832_"/>
      <sheetName val="_Recovered_SheetName_833_"/>
      <sheetName val="_Recovered_SheetName_834_"/>
      <sheetName val="_Recovered_SheetName_835_"/>
      <sheetName val="_Recovered_SheetName_836_"/>
      <sheetName val="_Recovered_SheetName_837_"/>
      <sheetName val="_Recovered_SheetName_838_"/>
      <sheetName val="_Recovered_SheetName_839_"/>
      <sheetName val="_Recovered_SheetName_840_"/>
      <sheetName val="_Recovered_SheetName_841_"/>
      <sheetName val="_Recovered_SheetName_842_"/>
      <sheetName val="_Recovered_SheetName_843_"/>
      <sheetName val="_Recovered_SheetName_844_"/>
      <sheetName val="_Recovered_SheetName_845_"/>
      <sheetName val="_Recovered_SheetName_846_"/>
      <sheetName val="_Recovered_SheetName_847_"/>
      <sheetName val="_Recovered_SheetName_848_"/>
      <sheetName val="_Recovered_SheetName_849_"/>
      <sheetName val="_Recovered_SheetName_850_"/>
      <sheetName val="_Recovered_SheetName_851_"/>
      <sheetName val="_Recovered_SheetName_852_"/>
      <sheetName val="_Recovered_SheetName_853_"/>
      <sheetName val="_Recovered_SheetName_854_"/>
      <sheetName val="_Recovered_SheetName_855_"/>
      <sheetName val="_Recovered_SheetName_856_"/>
      <sheetName val="_Recovered_SheetName_857_"/>
      <sheetName val="_Recovered_SheetName_858_"/>
      <sheetName val="_Recovered_SheetName_859_"/>
      <sheetName val="_Recovered_SheetName_860_"/>
      <sheetName val="_Recovered_SheetName_861_"/>
      <sheetName val="_Recovered_SheetName_862_"/>
      <sheetName val="_Recovered_SheetName_863_"/>
      <sheetName val="_Recovered_SheetName_864_"/>
      <sheetName val="_Recovered_SheetName_865_"/>
      <sheetName val="_Recovered_SheetName_866_"/>
      <sheetName val="_Recovered_SheetName_867_"/>
      <sheetName val="_Recovered_SheetName_868_"/>
      <sheetName val="_Recovered_SheetName_869_"/>
      <sheetName val="_Recovered_SheetName_870_"/>
      <sheetName val="_Recovered_SheetName_871_"/>
      <sheetName val="_Recovered_SheetName_872_"/>
      <sheetName val="_Recovered_SheetName_873_"/>
      <sheetName val="_Recovered_SheetName_874_"/>
      <sheetName val="_Recovered_SheetName_875_"/>
      <sheetName val="_Recovered_SheetName_876_"/>
      <sheetName val="_Recovered_SheetName_877_"/>
      <sheetName val="_Recovered_SheetName_878_"/>
      <sheetName val="_Recovered_SheetName_879_"/>
      <sheetName val="_Recovered_SheetName_880_"/>
      <sheetName val="_Recovered_SheetName_881_"/>
      <sheetName val="_Recovered_SheetName_882_"/>
      <sheetName val="_Recovered_SheetName_883_"/>
      <sheetName val="_Recovered_SheetName_884_"/>
      <sheetName val="_Recovered_SheetName_885_"/>
      <sheetName val="_Recovered_SheetName_886_"/>
      <sheetName val="_Recovered_SheetName_887_"/>
      <sheetName val="_Recovered_SheetName_888_"/>
      <sheetName val="_Recovered_SheetName_889_"/>
      <sheetName val="_Recovered_SheetName_890_"/>
      <sheetName val="_Recovered_SheetName_891_"/>
      <sheetName val="_Recovered_SheetName_892_"/>
      <sheetName val="_Recovered_SheetName_893_"/>
      <sheetName val="_Recovered_SheetName_894_"/>
      <sheetName val="_Recovered_SheetName_895_"/>
      <sheetName val="_Recovered_SheetName_896_"/>
      <sheetName val="_Recovered_SheetName_897_"/>
      <sheetName val="_Recovered_SheetName_898_"/>
      <sheetName val="_Recovered_SheetName_899_"/>
      <sheetName val="_Recovered_SheetName_900_"/>
      <sheetName val="_Recovered_SheetName_901_"/>
      <sheetName val="_Recovered_SheetName_902_"/>
      <sheetName val="_Recovered_SheetName_903_"/>
      <sheetName val="_Recovered_SheetName_904_"/>
      <sheetName val="_Recovered_SheetName_905_"/>
      <sheetName val="_Recovered_SheetName_906_"/>
      <sheetName val="_Recovered_SheetName_907_"/>
      <sheetName val="_Recovered_SheetName_908_"/>
      <sheetName val="_Recovered_SheetName_909_"/>
      <sheetName val="_Recovered_SheetName_910_"/>
      <sheetName val="_Recovered_SheetName_911_"/>
      <sheetName val="_Recovered_SheetName_912_"/>
      <sheetName val="_Recovered_SheetName_913_"/>
      <sheetName val="_Recovered_SheetName_914_"/>
      <sheetName val="_Recovered_SheetName_915_"/>
      <sheetName val="_Recovered_SheetName_916_"/>
      <sheetName val="_Recovered_SheetName_917_"/>
      <sheetName val="_Recovered_SheetName_918_"/>
      <sheetName val="_Recovered_SheetName_919_"/>
      <sheetName val="_Recovered_SheetName_920_"/>
      <sheetName val="_Recovered_SheetName_921_"/>
      <sheetName val="_Recovered_SheetName_922_"/>
      <sheetName val="_Recovered_SheetName_923_"/>
      <sheetName val="_Recovered_SheetName_924_"/>
      <sheetName val="_Recovered_SheetName_925_"/>
      <sheetName val="_Recovered_SheetName_926_"/>
      <sheetName val="_Recovered_SheetName_927_"/>
      <sheetName val="_Recovered_SheetName_928_"/>
      <sheetName val="_Recovered_SheetName_929_"/>
      <sheetName val="_Recovered_SheetName_930_"/>
      <sheetName val="_Recovered_SheetName_931_"/>
      <sheetName val="_Recovered_SheetName_932_"/>
      <sheetName val="_Recovered_SheetName_933_"/>
      <sheetName val="_Recovered_SheetName_934_"/>
      <sheetName val="_Recovered_SheetName_935_"/>
      <sheetName val="_Recovered_SheetName_936_"/>
      <sheetName val="_Recovered_SheetName_937_"/>
      <sheetName val="_Recovered_SheetName_938_"/>
      <sheetName val="_Recovered_SheetName_939_"/>
      <sheetName val="_Recovered_SheetName_940_"/>
      <sheetName val="_Recovered_SheetName_941_"/>
      <sheetName val="_Recovered_SheetName_942_"/>
      <sheetName val="_Recovered_SheetName_943_"/>
      <sheetName val="_Recovered_SheetName_944_"/>
      <sheetName val="_Recovered_SheetName_945_"/>
      <sheetName val="_Recovered_SheetName_946_"/>
      <sheetName val="_Recovered_SheetName_947_"/>
      <sheetName val="_Recovered_SheetName_948_"/>
      <sheetName val="_Recovered_SheetName_949_"/>
      <sheetName val="_Recovered_SheetName_950_"/>
      <sheetName val="_Recovered_SheetName_951_"/>
      <sheetName val="_Recovered_SheetName_952_"/>
      <sheetName val="_Recovered_SheetName_953_"/>
      <sheetName val="_Recovered_SheetName_954_"/>
      <sheetName val="_Recovered_SheetName_955_"/>
      <sheetName val="_Recovered_SheetName_956_"/>
      <sheetName val="_Recovered_SheetName_957_"/>
      <sheetName val="_Recovered_SheetName_958_"/>
      <sheetName val="_Recovered_SheetName_959_"/>
      <sheetName val="_Recovered_SheetName_960_"/>
      <sheetName val="_Recovered_SheetName_961_"/>
      <sheetName val="_Recovered_SheetName_962_"/>
      <sheetName val="_Recovered_SheetName_963_"/>
      <sheetName val="_Recovered_SheetName_964_"/>
      <sheetName val="_Recovered_SheetName_965_"/>
      <sheetName val="_Recovered_SheetName_966_"/>
      <sheetName val="_Recovered_SheetName_967_"/>
      <sheetName val="_Recovered_SheetName_968_"/>
      <sheetName val="_Recovered_SheetName_969_"/>
      <sheetName val="_Recovered_SheetName_970_"/>
      <sheetName val="_Recovered_SheetName_971_"/>
      <sheetName val="_Recovered_SheetName_972_"/>
      <sheetName val="_Recovered_SheetName_973_"/>
      <sheetName val="_Recovered_SheetName_974_"/>
      <sheetName val="_Recovered_SheetName_975_"/>
      <sheetName val="_Recovered_SheetName_976_"/>
      <sheetName val="_Recovered_SheetName_977_"/>
      <sheetName val="_Recovered_SheetName_978_"/>
      <sheetName val="_Recovered_SheetName_979_"/>
      <sheetName val="_Recovered_SheetName_980_"/>
      <sheetName val="_Recovered_SheetName_981_"/>
      <sheetName val="_Recovered_SheetName_982_"/>
      <sheetName val="_Recovered_SheetName_983_"/>
      <sheetName val="_Recovered_SheetName_984_"/>
      <sheetName val="_Recovered_SheetName_985_"/>
      <sheetName val="_Recovered_SheetName_986_"/>
      <sheetName val="_Recovered_SheetName_987_"/>
      <sheetName val="_Recovered_SheetName_988_"/>
      <sheetName val="_Recovered_SheetName_989_"/>
      <sheetName val="_Recovered_SheetName_990_"/>
      <sheetName val="_Recovered_SheetName_991_"/>
      <sheetName val="_Recovered_SheetName_992_"/>
      <sheetName val="_Recovered_SheetName_993_"/>
      <sheetName val="_Recovered_SheetName_994_"/>
      <sheetName val="_Recovered_SheetName_995_"/>
      <sheetName val="_Recovered_SheetName_996_"/>
      <sheetName val="_Recovered_SheetName_997_"/>
      <sheetName val="_Recovered_SheetName_998_"/>
      <sheetName val="_Recovered_SheetName_999_"/>
      <sheetName val="_Recovered_SheetName_1000_"/>
      <sheetName val="_Recovered_SheetName_1001_"/>
      <sheetName val="_Recovered_SheetName_1002_"/>
      <sheetName val="_Recovered_SheetName_1003_"/>
      <sheetName val="_Recovered_SheetName_1004_"/>
      <sheetName val="_Recovered_SheetName_1005_"/>
      <sheetName val="_Recovered_SheetName_1006_"/>
      <sheetName val="_Recovered_SheetName_1007_"/>
      <sheetName val="_Recovered_SheetName_1008_"/>
      <sheetName val="_Recovered_SheetName_1009_"/>
      <sheetName val="_Recovered_SheetName_1010_"/>
      <sheetName val="_Recovered_SheetName_1011_"/>
      <sheetName val="_Recovered_SheetName_1012_"/>
      <sheetName val="_Recovered_SheetName_1013_"/>
      <sheetName val="_Recovered_SheetName_1014_"/>
      <sheetName val="_Recovered_SheetName_1015_"/>
      <sheetName val="_Recovered_SheetName_1016_"/>
      <sheetName val="_Recovered_SheetName_1017_"/>
      <sheetName val="_Recovered_SheetName_1018_"/>
      <sheetName val="_Recovered_SheetName_1019_"/>
      <sheetName val="_Recovered_SheetName_1020_"/>
      <sheetName val="_Recovered_SheetName_1021_"/>
      <sheetName val="_Recovered_SheetName_1022_"/>
      <sheetName val="_Recovered_SheetName_1023_"/>
      <sheetName val="_Recovered_SheetName_1024_"/>
      <sheetName val="_Recovered_SheetName_1025_"/>
      <sheetName val="_Recovered_SheetName_1026_"/>
      <sheetName val="_Recovered_SheetName_1027_"/>
      <sheetName val="_Recovered_SheetName_1028_"/>
      <sheetName val="_Recovered_SheetName_1029_"/>
      <sheetName val="_Recovered_SheetName_1030_"/>
      <sheetName val="_Recovered_SheetName_1031_"/>
      <sheetName val="_Recovered_SheetName_1032_"/>
      <sheetName val="_Recovered_SheetName_1033_"/>
      <sheetName val="_Recovered_SheetName_1034_"/>
      <sheetName val="_Recovered_SheetName_1035_"/>
      <sheetName val="_Recovered_SheetName_1036_"/>
      <sheetName val="_Recovered_SheetName_1037_"/>
      <sheetName val="_Recovered_SheetName_1038_"/>
      <sheetName val="_Recovered_SheetName_1039_"/>
      <sheetName val="_Recovered_SheetName_1040_"/>
      <sheetName val="_Recovered_SheetName_1041_"/>
      <sheetName val="_Recovered_SheetName_1042_"/>
      <sheetName val="_Recovered_SheetName_1043_"/>
      <sheetName val="_Recovered_SheetName_1044_"/>
      <sheetName val="_Recovered_SheetName_1045_"/>
      <sheetName val="_Recovered_SheetName_1046_"/>
      <sheetName val="_Recovered_SheetName_1047_"/>
      <sheetName val="_Recovered_SheetName_1048_"/>
      <sheetName val="_Recovered_SheetName_1049_"/>
      <sheetName val="_Recovered_SheetName_1050_"/>
      <sheetName val="_Recovered_SheetName_1051_"/>
      <sheetName val="_Recovered_SheetName_1052_"/>
      <sheetName val="_Recovered_SheetName_1053_"/>
      <sheetName val="_Recovered_SheetName_1054_"/>
      <sheetName val="_Recovered_SheetName_1055_"/>
      <sheetName val="_Recovered_SheetName_1056_"/>
      <sheetName val="_Recovered_SheetName_1057_"/>
      <sheetName val="_Recovered_SheetName_1058_"/>
      <sheetName val="_Recovered_SheetName_1059_"/>
      <sheetName val="_Recovered_SheetName_1060_"/>
      <sheetName val="_Recovered_SheetName_1061_"/>
      <sheetName val="_Recovered_SheetName_1062_"/>
      <sheetName val="_Recovered_SheetName_1063_"/>
      <sheetName val="_Recovered_SheetName_1064_"/>
      <sheetName val="_Recovered_SheetName_1065_"/>
      <sheetName val="_Recovered_SheetName_1066_"/>
      <sheetName val="_Recovered_SheetName_1067_"/>
      <sheetName val="_Recovered_SheetName_1068_"/>
      <sheetName val="_Recovered_SheetName_1069_"/>
      <sheetName val="_Recovered_SheetName_1070_"/>
      <sheetName val="_Recovered_SheetName_1071_"/>
      <sheetName val="_Recovered_SheetName_1072_"/>
      <sheetName val="_Recovered_SheetName_1073_"/>
      <sheetName val="_Recovered_SheetName_1074_"/>
      <sheetName val="_Recovered_SheetName_1075_"/>
      <sheetName val="_Recovered_SheetName_1076_"/>
      <sheetName val="_Recovered_SheetName_1077_"/>
      <sheetName val="_Recovered_SheetName_1078_"/>
      <sheetName val="_Recovered_SheetName_1079_"/>
      <sheetName val="_Recovered_SheetName_1080_"/>
      <sheetName val="_Recovered_SheetName_1081_"/>
      <sheetName val="_Recovered_SheetName_1082_"/>
      <sheetName val="_Recovered_SheetName_1083_"/>
      <sheetName val="_Recovered_SheetName_1084_"/>
      <sheetName val="_Recovered_SheetName_1085_"/>
      <sheetName val="_Recovered_SheetName_1086_"/>
      <sheetName val="_Recovered_SheetName_1087_"/>
      <sheetName val="_Recovered_SheetName_1088_"/>
      <sheetName val="_Recovered_SheetName_1089_"/>
      <sheetName val="_Recovered_SheetName_1090_"/>
      <sheetName val="_Recovered_SheetName_1091_"/>
      <sheetName val="_Recovered_SheetName_1092_"/>
      <sheetName val="_Recovered_SheetName_1093_"/>
      <sheetName val="_Recovered_SheetName_1094_"/>
      <sheetName val="_Recovered_SheetName_1095_"/>
      <sheetName val="_Recovered_SheetName_1096_"/>
      <sheetName val="_Recovered_SheetName_1097_"/>
      <sheetName val="_Recovered_SheetName_1098_"/>
      <sheetName val="_Recovered_SheetName_1099_"/>
      <sheetName val="_Recovered_SheetName_1100_"/>
      <sheetName val="_Recovered_SheetName_1101_"/>
      <sheetName val="_Recovered_SheetName_1102_"/>
      <sheetName val="_Recovered_SheetName_1103_"/>
      <sheetName val="_Recovered_SheetName_1104_"/>
      <sheetName val="_Recovered_SheetName_1105_"/>
      <sheetName val="_Recovered_SheetName_1106_"/>
      <sheetName val="_Recovered_SheetName_1107_"/>
      <sheetName val="_Recovered_SheetName_1108_"/>
      <sheetName val="_Recovered_SheetName_1109_"/>
      <sheetName val="_Recovered_SheetName_1110_"/>
      <sheetName val="_Recovered_SheetName_1111_"/>
      <sheetName val="_Recovered_SheetName_1112_"/>
      <sheetName val="_Recovered_SheetName_1113_"/>
      <sheetName val="_Recovered_SheetName_1114_"/>
      <sheetName val="_Recovered_SheetName_1115_"/>
      <sheetName val="_Recovered_SheetName_1116_"/>
      <sheetName val="_Recovered_SheetName_1117_"/>
      <sheetName val="_Recovered_SheetName_1118_"/>
      <sheetName val="_Recovered_SheetName_1119_"/>
      <sheetName val="_Recovered_SheetName_1120_"/>
      <sheetName val="_Recovered_SheetName_1121_"/>
      <sheetName val="_Recovered_SheetName_1122_"/>
      <sheetName val="_Recovered_SheetName_1123_"/>
      <sheetName val="_Recovered_SheetName_1124_"/>
      <sheetName val="_Recovered_SheetName_1125_"/>
      <sheetName val="_Recovered_SheetName_1126_"/>
      <sheetName val="_Recovered_SheetName_1127_"/>
      <sheetName val="_Recovered_SheetName_1128_"/>
      <sheetName val="_Recovered_SheetName_1129_"/>
      <sheetName val="_Recovered_SheetName_1130_"/>
      <sheetName val="_Recovered_SheetName_1131_"/>
      <sheetName val="_Recovered_SheetName_1132_"/>
      <sheetName val="_Recovered_SheetName_1133_"/>
      <sheetName val="_Recovered_SheetName_1134_"/>
      <sheetName val="_Recovered_SheetName_1135_"/>
      <sheetName val="_Recovered_SheetName_1136_"/>
      <sheetName val="_Recovered_SheetName_1137_"/>
      <sheetName val="_Recovered_SheetName_1138_"/>
      <sheetName val="_Recovered_SheetName_1139_"/>
      <sheetName val="_Recovered_SheetName_1140_"/>
      <sheetName val="_Recovered_SheetName_1141_"/>
      <sheetName val="_Recovered_SheetName_1142_"/>
      <sheetName val="_Recovered_SheetName_1143_"/>
      <sheetName val="_Recovered_SheetName_1144_"/>
      <sheetName val="_Recovered_SheetName_1145_"/>
      <sheetName val="_Recovered_SheetName_1146_"/>
      <sheetName val="_Recovered_SheetName_1147_"/>
      <sheetName val="_Recovered_SheetName_1148_"/>
      <sheetName val="_Recovered_SheetName_1149_"/>
      <sheetName val="_Recovered_SheetName_1150_"/>
      <sheetName val="_Recovered_SheetName_1151_"/>
      <sheetName val="_Recovered_SheetName_1152_"/>
      <sheetName val="_Recovered_SheetName_1153_"/>
      <sheetName val="_Recovered_SheetName_1154_"/>
      <sheetName val="_Recovered_SheetName_1155_"/>
      <sheetName val="_Recovered_SheetName_1156_"/>
      <sheetName val="_Recovered_SheetName_1157_"/>
      <sheetName val="_Recovered_SheetName_1158_"/>
      <sheetName val="_Recovered_SheetName_1159_"/>
      <sheetName val="_Recovered_SheetName_1160_"/>
      <sheetName val="_Recovered_SheetName_1161_"/>
      <sheetName val="_Recovered_SheetName_1162_"/>
      <sheetName val="_Recovered_SheetName_1163_"/>
      <sheetName val="_Recovered_SheetName_1164_"/>
      <sheetName val="_Recovered_SheetName_1165_"/>
      <sheetName val="_Recovered_SheetName_1166_"/>
      <sheetName val="_Recovered_SheetName_1167_"/>
      <sheetName val="_Recovered_SheetName_1168_"/>
      <sheetName val="_Recovered_SheetName_1169_"/>
      <sheetName val="_Recovered_SheetName_1170_"/>
      <sheetName val="_Recovered_SheetName_1171_"/>
      <sheetName val="_Recovered_SheetName_1172_"/>
      <sheetName val="_Recovered_SheetName_1173_"/>
      <sheetName val="_Recovered_SheetName_1174_"/>
      <sheetName val="_Recovered_SheetName_1175_"/>
      <sheetName val="_Recovered_SheetName_1176_"/>
      <sheetName val="_Recovered_SheetName_1177_"/>
      <sheetName val="_Recovered_SheetName_1178_"/>
      <sheetName val="_Recovered_SheetName_1179_"/>
      <sheetName val="_Recovered_SheetName_1180_"/>
      <sheetName val="_Recovered_SheetName_1181_"/>
      <sheetName val="_Recovered_SheetName_1182_"/>
      <sheetName val="_Recovered_SheetName_1183_"/>
      <sheetName val="_Recovered_SheetName_1184_"/>
      <sheetName val="_Recovered_SheetName_1185_"/>
      <sheetName val="_Recovered_SheetName_1186_"/>
      <sheetName val="_Recovered_SheetName_1187_"/>
      <sheetName val="_Recovered_SheetName_1188_"/>
      <sheetName val="_Recovered_SheetName_1189_"/>
      <sheetName val="_Recovered_SheetName_1190_"/>
      <sheetName val="_Recovered_SheetName_1191_"/>
      <sheetName val="_Recovered_SheetName_1192_"/>
      <sheetName val="_Recovered_SheetName_1193_"/>
      <sheetName val="_Recovered_SheetName_1194_"/>
      <sheetName val="_Recovered_SheetName_1195_"/>
      <sheetName val="_Recovered_SheetName_1196_"/>
      <sheetName val="_Recovered_SheetName_1197_"/>
      <sheetName val="_Recovered_SheetName_1198_"/>
      <sheetName val="_Recovered_SheetName_1199_"/>
      <sheetName val="_Recovered_SheetName_1200_"/>
      <sheetName val="_Recovered_SheetName_1201_"/>
      <sheetName val="_Recovered_SheetName_1202_"/>
      <sheetName val="_Recovered_SheetName_1203_"/>
      <sheetName val="_Recovered_SheetName_1204_"/>
      <sheetName val="_Recovered_SheetName_1205_"/>
      <sheetName val="_Recovered_SheetName_1206_"/>
      <sheetName val="_Recovered_SheetName_1207_"/>
      <sheetName val="_Recovered_SheetName_1208_"/>
      <sheetName val="_Recovered_SheetName_1209_"/>
      <sheetName val="_Recovered_SheetName_1210_"/>
      <sheetName val="_Recovered_SheetName_1211_"/>
      <sheetName val="_Recovered_SheetName_1212_"/>
      <sheetName val="_Recovered_SheetName_1213_"/>
      <sheetName val="_Recovered_SheetName_1214_"/>
      <sheetName val="_Recovered_SheetName_1215_"/>
      <sheetName val="_Recovered_SheetName_1216_"/>
      <sheetName val="_Recovered_SheetName_1217_"/>
      <sheetName val="_Recovered_SheetName_1218_"/>
      <sheetName val="_Recovered_SheetName_1219_"/>
      <sheetName val="_Recovered_SheetName_1220_"/>
      <sheetName val="_Recovered_SheetName_1221_"/>
      <sheetName val="_Recovered_SheetName_1222_"/>
      <sheetName val="_Recovered_SheetName_1223_"/>
      <sheetName val="_Recovered_SheetName_1224_"/>
      <sheetName val="_Recovered_SheetName_1225_"/>
      <sheetName val="_Recovered_SheetName_1226_"/>
      <sheetName val="_Recovered_SheetName_1227_"/>
      <sheetName val="_Recovered_SheetName_1228_"/>
      <sheetName val="_Recovered_SheetName_1229_"/>
      <sheetName val="_Recovered_SheetName_1230_"/>
      <sheetName val="_Recovered_SheetName_1231_"/>
      <sheetName val="_Recovered_SheetName_1232_"/>
      <sheetName val="_Recovered_SheetName_1233_"/>
      <sheetName val="_Recovered_SheetName_1234_"/>
      <sheetName val="_Recovered_SheetName_1235_"/>
      <sheetName val="_Recovered_SheetName_1236_"/>
      <sheetName val="_Recovered_SheetName_1237_"/>
      <sheetName val="_Recovered_SheetName_1238_"/>
      <sheetName val="_Recovered_SheetName_1239_"/>
      <sheetName val="_Recovered_SheetName_1240_"/>
      <sheetName val="_Recovered_SheetName_1241_"/>
      <sheetName val="_Recovered_SheetName_1242_"/>
      <sheetName val="_Recovered_SheetName_1243_"/>
      <sheetName val="_Recovered_SheetName_1244_"/>
      <sheetName val="_Recovered_SheetName_1245_"/>
      <sheetName val="_Recovered_SheetName_1246_"/>
      <sheetName val="_Recovered_SheetName_1247_"/>
      <sheetName val="_Recovered_SheetName_1248_"/>
      <sheetName val="_Recovered_SheetName_1249_"/>
      <sheetName val="_Recovered_SheetName_1250_"/>
      <sheetName val="_Recovered_SheetName_1251_"/>
      <sheetName val="_Recovered_SheetName_1252_"/>
      <sheetName val="_Recovered_SheetName_1253_"/>
      <sheetName val="_Recovered_SheetName_1254_"/>
      <sheetName val="_Recovered_SheetName_1255_"/>
      <sheetName val="_Recovered_SheetName_1256_"/>
      <sheetName val="_Recovered_SheetName_1257_"/>
      <sheetName val="_Recovered_SheetName_1258_"/>
      <sheetName val="_Recovered_SheetName_1259_"/>
      <sheetName val="_Recovered_SheetName_1260_"/>
      <sheetName val="_Recovered_SheetName_1261_"/>
      <sheetName val="_Recovered_SheetName_1262_"/>
      <sheetName val="_Recovered_SheetName_1263_"/>
      <sheetName val="_Recovered_SheetName_1264_"/>
      <sheetName val="_Recovered_SheetName_1265_"/>
      <sheetName val="_Recovered_SheetName_1266_"/>
      <sheetName val="_Recovered_SheetName_1267_"/>
      <sheetName val="_Recovered_SheetName_1268_"/>
      <sheetName val="_Recovered_SheetName_1269_"/>
      <sheetName val="_Recovered_SheetName_1270_"/>
      <sheetName val="_Recovered_SheetName_1271_"/>
      <sheetName val="_Recovered_SheetName_1272_"/>
      <sheetName val="_Recovered_SheetName_1273_"/>
      <sheetName val="_Recovered_SheetName_1274_"/>
      <sheetName val="_Recovered_SheetName_1275_"/>
      <sheetName val="_Recovered_SheetName_1276_"/>
      <sheetName val="_Recovered_SheetName_1277_"/>
      <sheetName val="_Recovered_SheetName_1278_"/>
      <sheetName val="_Recovered_SheetName_1279_"/>
      <sheetName val="_Recovered_SheetName_1280_"/>
      <sheetName val="_Recovered_SheetName_1281_"/>
      <sheetName val="_Recovered_SheetName_1282_"/>
      <sheetName val="_Recovered_SheetName_1283_"/>
      <sheetName val="_Recovered_SheetName_1284_"/>
      <sheetName val="_Recovered_SheetName_1285_"/>
      <sheetName val="_Recovered_SheetName_1286_"/>
      <sheetName val="_Recovered_SheetName_1287_"/>
      <sheetName val="_Recovered_SheetName_1288_"/>
      <sheetName val="_Recovered_SheetName_1289_"/>
      <sheetName val="_Recovered_SheetName_1290_"/>
      <sheetName val="_Recovered_SheetName_1291_"/>
      <sheetName val="_Recovered_SheetName_1292_"/>
      <sheetName val="_Recovered_SheetName_1293_"/>
      <sheetName val="_Recovered_SheetName_1294_"/>
      <sheetName val="_Recovered_SheetName_1295_"/>
      <sheetName val="_Recovered_SheetName_1296_"/>
      <sheetName val="_Recovered_SheetName_1297_"/>
      <sheetName val="_Recovered_SheetName_1298_"/>
      <sheetName val="_Recovered_SheetName_1299_"/>
      <sheetName val="_Recovered_SheetName_1300_"/>
      <sheetName val="_Recovered_SheetName_1301_"/>
      <sheetName val="_Recovered_SheetName_1302_"/>
      <sheetName val="_Recovered_SheetName_1303_"/>
      <sheetName val="_Recovered_SheetName_1304_"/>
      <sheetName val="_Recovered_SheetName_1305_"/>
      <sheetName val="_Recovered_SheetName_1306_"/>
      <sheetName val="_Recovered_SheetName_1307_"/>
      <sheetName val="_Recovered_SheetName_1308_"/>
      <sheetName val="_Recovered_SheetName_1309_"/>
      <sheetName val="_Recovered_SheetName_1310_"/>
      <sheetName val="_Recovered_SheetName_1311_"/>
      <sheetName val="_Recovered_SheetName_1312_"/>
      <sheetName val="_Recovered_SheetName_1313_"/>
      <sheetName val="_Recovered_SheetName_1314_"/>
      <sheetName val="_Recovered_SheetName_1315_"/>
      <sheetName val="_Recovered_SheetName_1316_"/>
      <sheetName val="_Recovered_SheetName_1317_"/>
      <sheetName val="_Recovered_SheetName_1318_"/>
      <sheetName val="_Recovered_SheetName_1319_"/>
      <sheetName val="_Recovered_SheetName_1320_"/>
      <sheetName val="_Recovered_SheetName_1321_"/>
      <sheetName val="_Recovered_SheetName_1322_"/>
      <sheetName val="_Recovered_SheetName_1323_"/>
      <sheetName val="_Recovered_SheetName_1324_"/>
      <sheetName val="_Recovered_SheetName_1325_"/>
      <sheetName val="_Recovered_SheetName_1326_"/>
      <sheetName val="_Recovered_SheetName_1327_"/>
      <sheetName val="_Recovered_SheetName_1328_"/>
      <sheetName val="_Recovered_SheetName_1329_"/>
      <sheetName val="_Recovered_SheetName_1330_"/>
      <sheetName val="_Recovered_SheetName_1331_"/>
      <sheetName val="_Recovered_SheetName_1332_"/>
      <sheetName val="_Recovered_SheetName_1333_"/>
      <sheetName val="_Recovered_SheetName_1334_"/>
      <sheetName val="_Recovered_SheetName_1335_"/>
      <sheetName val="_Recovered_SheetName_1336_"/>
      <sheetName val="_Recovered_SheetName_1337_"/>
      <sheetName val="_Recovered_SheetName_1338_"/>
      <sheetName val="_Recovered_SheetName_1339_"/>
      <sheetName val="_Recovered_SheetName_1340_"/>
      <sheetName val="_Recovered_SheetName_1341_"/>
      <sheetName val="_Recovered_SheetName_1342_"/>
      <sheetName val="_Recovered_SheetName_1343_"/>
      <sheetName val="_Recovered_SheetName_1344_"/>
      <sheetName val="_Recovered_SheetName_1345_"/>
      <sheetName val="_Recovered_SheetName_1346_"/>
      <sheetName val="_Recovered_SheetName_1347_"/>
      <sheetName val="_Recovered_SheetName_1348_"/>
      <sheetName val="_Recovered_SheetName_1349_"/>
      <sheetName val="_Recovered_SheetName_1350_"/>
      <sheetName val="_Recovered_SheetName_1351_"/>
      <sheetName val="_Recovered_SheetName_1352_"/>
      <sheetName val="_Recovered_SheetName_1353_"/>
      <sheetName val="_Recovered_SheetName_1354_"/>
      <sheetName val="_Recovered_SheetName_1355_"/>
      <sheetName val="_Recovered_SheetName_1356_"/>
      <sheetName val="_Recovered_SheetName_1357_"/>
      <sheetName val="_Recovered_SheetName_1358_"/>
      <sheetName val="_Recovered_SheetName_1359_"/>
      <sheetName val="_Recovered_SheetName_1360_"/>
      <sheetName val="_Recovered_SheetName_1361_"/>
      <sheetName val="_Recovered_SheetName_1362_"/>
      <sheetName val="_Recovered_SheetName_1363_"/>
      <sheetName val="_Recovered_SheetName_1364_"/>
      <sheetName val="_Recovered_SheetName_1365_"/>
      <sheetName val="_Recovered_SheetName_1366_"/>
      <sheetName val="_Recovered_SheetName_1367_"/>
      <sheetName val="_Recovered_SheetName_1368_"/>
      <sheetName val="_Recovered_SheetName_1369_"/>
      <sheetName val="_Recovered_SheetName_1370_"/>
      <sheetName val="_Recovered_SheetName_1371_"/>
      <sheetName val="_Recovered_SheetName_1372_"/>
      <sheetName val="_Recovered_SheetName_1373_"/>
      <sheetName val="_Recovered_SheetName_1374_"/>
      <sheetName val="_Recovered_SheetName_1375_"/>
      <sheetName val="_Recovered_SheetName_1376_"/>
      <sheetName val="_Recovered_SheetName_1377_"/>
      <sheetName val="_Recovered_SheetName_1378_"/>
      <sheetName val="_Recovered_SheetName_1379_"/>
      <sheetName val="_Recovered_SheetName_1380_"/>
      <sheetName val="_Recovered_SheetName_1381_"/>
      <sheetName val="_Recovered_SheetName_1382_"/>
      <sheetName val="_Recovered_SheetName_1383_"/>
      <sheetName val="_Recovered_SheetName_1384_"/>
      <sheetName val="_Recovered_SheetName_1385_"/>
      <sheetName val="_Recovered_SheetName_1386_"/>
      <sheetName val="_Recovered_SheetName_1387_"/>
      <sheetName val="_Recovered_SheetName_1388_"/>
      <sheetName val="_Recovered_SheetName_1389_"/>
      <sheetName val="_Recovered_SheetName_1390_"/>
      <sheetName val="_Recovered_SheetName_1391_"/>
      <sheetName val="_Recovered_SheetName_1392_"/>
      <sheetName val="_Recovered_SheetName_1393_"/>
      <sheetName val="_Recovered_SheetName_1394_"/>
      <sheetName val="_Recovered_SheetName_1395_"/>
      <sheetName val="_Recovered_SheetName_1396_"/>
      <sheetName val="_Recovered_SheetName_1397_"/>
      <sheetName val="_Recovered_SheetName_1398_"/>
      <sheetName val="_Recovered_SheetName_1399_"/>
      <sheetName val="_Recovered_SheetName_1400_"/>
      <sheetName val="_Recovered_SheetName_1401_"/>
      <sheetName val="_Recovered_SheetName_1402_"/>
      <sheetName val="_Recovered_SheetName_1403_"/>
      <sheetName val="_Recovered_SheetName_1404_"/>
      <sheetName val="_Recovered_SheetName_1405_"/>
      <sheetName val="_Recovered_SheetName_1406_"/>
      <sheetName val="_Recovered_SheetName_1407_"/>
      <sheetName val="_Recovered_SheetName_1408_"/>
      <sheetName val="_Recovered_SheetName_1409_"/>
      <sheetName val="_Recovered_SheetName_1410_"/>
      <sheetName val="_Recovered_SheetName_1411_"/>
      <sheetName val="_Recovered_SheetName_1412_"/>
      <sheetName val="_Recovered_SheetName_1413_"/>
      <sheetName val="_Recovered_SheetName_1414_"/>
      <sheetName val="_Recovered_SheetName_1415_"/>
      <sheetName val="_Recovered_SheetName_1416_"/>
      <sheetName val="_Recovered_SheetName_1417_"/>
      <sheetName val="_Recovered_SheetName_1418_"/>
      <sheetName val="_Recovered_SheetName_1419_"/>
      <sheetName val="_Recovered_SheetName_1420_"/>
      <sheetName val="_Recovered_SheetName_1421_"/>
      <sheetName val="_Recovered_SheetName_1422_"/>
      <sheetName val="_Recovered_SheetName_1423_"/>
      <sheetName val="_Recovered_SheetName_1424_"/>
      <sheetName val="_Recovered_SheetName_1425_"/>
      <sheetName val="_Recovered_SheetName_1426_"/>
      <sheetName val="_Recovered_SheetName_1427_"/>
      <sheetName val="_Recovered_SheetName_1428_"/>
      <sheetName val="_Recovered_SheetName_1429_"/>
      <sheetName val="_Recovered_SheetName_1430_"/>
      <sheetName val="_Recovered_SheetName_1431_"/>
      <sheetName val="_Recovered_SheetName_1432_"/>
      <sheetName val="_Recovered_SheetName_1433_"/>
      <sheetName val="_Recovered_SheetName_1434_"/>
      <sheetName val="_Recovered_SheetName_1435_"/>
      <sheetName val="_Recovered_SheetName_1436_"/>
      <sheetName val="_Recovered_SheetName_1437_"/>
      <sheetName val="_Recovered_SheetName_1438_"/>
      <sheetName val="_Recovered_SheetName_1439_"/>
      <sheetName val="_Recovered_SheetName_1440_"/>
      <sheetName val="_Recovered_SheetName_1441_"/>
      <sheetName val="_Recovered_SheetName_1442_"/>
      <sheetName val="_Recovered_SheetName_1443_"/>
      <sheetName val="_Recovered_SheetName_1444_"/>
      <sheetName val="_Recovered_SheetName_1445_"/>
      <sheetName val="_Recovered_SheetName_1446_"/>
      <sheetName val="_Recovered_SheetName_1447_"/>
      <sheetName val="_Recovered_SheetName_1448_"/>
      <sheetName val="_Recovered_SheetName_1449_"/>
      <sheetName val="_Recovered_SheetName_1450_"/>
      <sheetName val="_Recovered_SheetName_1451_"/>
      <sheetName val="_Recovered_SheetName_1452_"/>
      <sheetName val="_Recovered_SheetName_1453_"/>
      <sheetName val="_Recovered_SheetName_1454_"/>
      <sheetName val="_Recovered_SheetName_1455_"/>
      <sheetName val="_Recovered_SheetName_1456_"/>
      <sheetName val="_Recovered_SheetName_1457_"/>
      <sheetName val="_Recovered_SheetName_1458_"/>
      <sheetName val="_Recovered_SheetName_1459_"/>
      <sheetName val="_Recovered_SheetName_1460_"/>
      <sheetName val="_Recovered_SheetName_1461_"/>
      <sheetName val="_Recovered_SheetName_1462_"/>
      <sheetName val="_Recovered_SheetName_1463_"/>
      <sheetName val="_Recovered_SheetName_1464_"/>
      <sheetName val="_Recovered_SheetName_1465_"/>
      <sheetName val="_Recovered_SheetName_1466_"/>
      <sheetName val="_Recovered_SheetName_1467_"/>
      <sheetName val="_Recovered_SheetName_1468_"/>
      <sheetName val="_Recovered_SheetName_1469_"/>
      <sheetName val="_Recovered_SheetName_1470_"/>
      <sheetName val="_Recovered_SheetName_1471_"/>
      <sheetName val="_Recovered_SheetName_1472_"/>
      <sheetName val="_Recovered_SheetName_1473_"/>
      <sheetName val="_Recovered_SheetName_1474_"/>
      <sheetName val="_Recovered_SheetName_1475_"/>
      <sheetName val="_Recovered_SheetName_1476_"/>
      <sheetName val="_Recovered_SheetName_1477_"/>
      <sheetName val="_Recovered_SheetName_1478_"/>
      <sheetName val="_Recovered_SheetName_1479_"/>
      <sheetName val="_Recovered_SheetName_1480_"/>
      <sheetName val="_Recovered_SheetName_1481_"/>
      <sheetName val="_Recovered_SheetName_1482_"/>
      <sheetName val="_Recovered_SheetName_1483_"/>
      <sheetName val="_Recovered_SheetName_1484_"/>
      <sheetName val="_Recovered_SheetName_1485_"/>
      <sheetName val="_Recovered_SheetName_1486_"/>
      <sheetName val="_Recovered_SheetName_1487_"/>
      <sheetName val="_Recovered_SheetName_1488_"/>
      <sheetName val="_Recovered_SheetName_1489_"/>
      <sheetName val="_Recovered_SheetName_1490_"/>
      <sheetName val="_Recovered_SheetName_1491_"/>
      <sheetName val="_Recovered_SheetName_1492_"/>
      <sheetName val="_Recovered_SheetName_1493_"/>
      <sheetName val="_Recovered_SheetName_1494_"/>
      <sheetName val="_Recovered_SheetName_1495_"/>
      <sheetName val="_Recovered_SheetName_1496_"/>
      <sheetName val="_Recovered_SheetName_1497_"/>
      <sheetName val="_Recovered_SheetName_1498_"/>
      <sheetName val="_Recovered_SheetName_1499_"/>
      <sheetName val="_Recovered_SheetName_1500_"/>
      <sheetName val="_Recovered_SheetName_1501_"/>
      <sheetName val="_Recovered_SheetName_1502_"/>
      <sheetName val="_Recovered_SheetName_1503_"/>
      <sheetName val="_Recovered_SheetName_1504_"/>
      <sheetName val="_Recovered_SheetName_1505_"/>
      <sheetName val="_Recovered_SheetName_1506_"/>
      <sheetName val="_Recovered_SheetName_1507_"/>
      <sheetName val="_Recovered_SheetName_1508_"/>
      <sheetName val="_Recovered_SheetName_1509_"/>
      <sheetName val="_Recovered_SheetName_1510_"/>
      <sheetName val="_Recovered_SheetName_1511_"/>
      <sheetName val="_Recovered_SheetName_1512_"/>
      <sheetName val="_Recovered_SheetName_1513_"/>
      <sheetName val="_Recovered_SheetName_1514_"/>
      <sheetName val="_Recovered_SheetName_1515_"/>
      <sheetName val="_Recovered_SheetName_1516_"/>
      <sheetName val="_Recovered_SheetName_1517_"/>
      <sheetName val="_Recovered_SheetName_1518_"/>
      <sheetName val="_Recovered_SheetName_1519_"/>
      <sheetName val="_Recovered_SheetName_1520_"/>
      <sheetName val="_Recovered_SheetName_1521_"/>
      <sheetName val="_Recovered_SheetName_1522_"/>
      <sheetName val="_Recovered_SheetName_1523_"/>
      <sheetName val="_Recovered_SheetName_1524_"/>
      <sheetName val="_Recovered_SheetName_1525_"/>
      <sheetName val="_Recovered_SheetName_1526_"/>
      <sheetName val="_Recovered_SheetName_1527_"/>
      <sheetName val="_Recovered_SheetName_1528_"/>
      <sheetName val="_Recovered_SheetName_1529_"/>
      <sheetName val="_Recovered_SheetName_1530_"/>
      <sheetName val="_Recovered_SheetName_1531_"/>
      <sheetName val="_Recovered_SheetName_1532_"/>
      <sheetName val="_Recovered_SheetName_1533_"/>
      <sheetName val="_Recovered_SheetName_1534_"/>
      <sheetName val="_Recovered_SheetName_1535_"/>
      <sheetName val="_Recovered_SheetName_1536_"/>
      <sheetName val="_Recovered_SheetName_1537_"/>
      <sheetName val="_Recovered_SheetName_1538_"/>
      <sheetName val="_Recovered_SheetName_1539_"/>
      <sheetName val="_Recovered_SheetName_1540_"/>
      <sheetName val="_Recovered_SheetName_1541_"/>
      <sheetName val="_Recovered_SheetName_1542_"/>
      <sheetName val="_Recovered_SheetName_1543_"/>
      <sheetName val="_Recovered_SheetName_1544_"/>
      <sheetName val="_Recovered_SheetName_1545_"/>
      <sheetName val="_Recovered_SheetName_1546_"/>
      <sheetName val="_Recovered_SheetName_1547_"/>
      <sheetName val="_Recovered_SheetName_1548_"/>
      <sheetName val="_Recovered_SheetName_1549_"/>
      <sheetName val="_Recovered_SheetName_1550_"/>
      <sheetName val="_Recovered_SheetName_1551_"/>
      <sheetName val="_Recovered_SheetName_1552_"/>
      <sheetName val="_Recovered_SheetName_1553_"/>
      <sheetName val="_Recovered_SheetName_1554_"/>
      <sheetName val="_Recovered_SheetName_1555_"/>
      <sheetName val="_Recovered_SheetName_1556_"/>
      <sheetName val="_Recovered_SheetName_1557_"/>
      <sheetName val="_Recovered_SheetName_1558_"/>
      <sheetName val="_Recovered_SheetName_1559_"/>
      <sheetName val="_Recovered_SheetName_1560_"/>
      <sheetName val="_Recovered_SheetName_1561_"/>
      <sheetName val="_Recovered_SheetName_1562_"/>
      <sheetName val="_Recovered_SheetName_1563_"/>
      <sheetName val="_Recovered_SheetName_1564_"/>
      <sheetName val="_Recovered_SheetName_1565_"/>
      <sheetName val="_Recovered_SheetName_1566_"/>
      <sheetName val="_Recovered_SheetName_1567_"/>
      <sheetName val="_Recovered_SheetName_1568_"/>
      <sheetName val="_Recovered_SheetName_1569_"/>
      <sheetName val="_Recovered_SheetName_1570_"/>
      <sheetName val="_Recovered_SheetName_1571_"/>
      <sheetName val="_Recovered_SheetName_1572_"/>
      <sheetName val="_Recovered_SheetName_1573_"/>
      <sheetName val="_Recovered_SheetName_1574_"/>
      <sheetName val="_Recovered_SheetName_1575_"/>
      <sheetName val="_Recovered_SheetName_1576_"/>
      <sheetName val="_Recovered_SheetName_1577_"/>
      <sheetName val="_Recovered_SheetName_1578_"/>
      <sheetName val="_Recovered_SheetName_1579_"/>
      <sheetName val="_Recovered_SheetName_1580_"/>
      <sheetName val="_Recovered_SheetName_1581_"/>
      <sheetName val="_Recovered_SheetName_1582_"/>
      <sheetName val="_Recovered_SheetName_1583_"/>
      <sheetName val="_Recovered_SheetName_1584_"/>
      <sheetName val="_Recovered_SheetName_1585_"/>
      <sheetName val="_Recovered_SheetName_1586_"/>
      <sheetName val="_Recovered_SheetName_1587_"/>
      <sheetName val="_Recovered_SheetName_1588_"/>
      <sheetName val="_Recovered_SheetName_1589_"/>
      <sheetName val="_Recovered_SheetName_1590_"/>
      <sheetName val="_Recovered_SheetName_1591_"/>
      <sheetName val="_Recovered_SheetName_1592_"/>
      <sheetName val="_Recovered_SheetName_1593_"/>
      <sheetName val="_Recovered_SheetName_1594_"/>
      <sheetName val="_Recovered_SheetName_1595_"/>
      <sheetName val="_Recovered_SheetName_1596_"/>
      <sheetName val="_Recovered_SheetName_1597_"/>
      <sheetName val="_Recovered_SheetName_1598_"/>
      <sheetName val="_Recovered_SheetName_1599_"/>
      <sheetName val="_Recovered_SheetName_1600_"/>
      <sheetName val="_Recovered_SheetName_1601_"/>
      <sheetName val="_Recovered_SheetName_1602_"/>
      <sheetName val="_Recovered_SheetName_1603_"/>
      <sheetName val="_Recovered_SheetName_1604_"/>
      <sheetName val="_Recovered_SheetName_1605_"/>
      <sheetName val="_Recovered_SheetName_1606_"/>
      <sheetName val="_Recovered_SheetName_1607_"/>
      <sheetName val="_Recovered_SheetName_1608_"/>
      <sheetName val="_Recovered_SheetName_1609_"/>
      <sheetName val="_Recovered_SheetName_1610_"/>
      <sheetName val="_Recovered_SheetName_1611_"/>
      <sheetName val="_Recovered_SheetName_1612_"/>
      <sheetName val="_Recovered_SheetName_1613_"/>
      <sheetName val="_Recovered_SheetName_1614_"/>
      <sheetName val="_Recovered_SheetName_1615_"/>
      <sheetName val="_Recovered_SheetName_1616_"/>
      <sheetName val="_Recovered_SheetName_1617_"/>
      <sheetName val="_Recovered_SheetName_1618_"/>
      <sheetName val="_Recovered_SheetName_1619_"/>
      <sheetName val="_Recovered_SheetName_1620_"/>
      <sheetName val="_Recovered_SheetName_1621_"/>
      <sheetName val="_Recovered_SheetName_1622_"/>
      <sheetName val="_Recovered_SheetName_1623_"/>
      <sheetName val="_Recovered_SheetName_1624_"/>
      <sheetName val="_Recovered_SheetName_1625_"/>
      <sheetName val="_Recovered_SheetName_1626_"/>
      <sheetName val="_Recovered_SheetName_1627_"/>
      <sheetName val="_Recovered_SheetName_1628_"/>
      <sheetName val="_Recovered_SheetName_1629_"/>
      <sheetName val="_Recovered_SheetName_1630_"/>
      <sheetName val="_Recovered_SheetName_1631_"/>
      <sheetName val="_Recovered_SheetName_1632_"/>
      <sheetName val="_Recovered_SheetName_1633_"/>
      <sheetName val="_Recovered_SheetName_1634_"/>
      <sheetName val="_Recovered_SheetName_1635_"/>
      <sheetName val="_Recovered_SheetName_1636_"/>
      <sheetName val="_Recovered_SheetName_1637_"/>
      <sheetName val="_Recovered_SheetName_1638_"/>
      <sheetName val="_Recovered_SheetName_1639_"/>
      <sheetName val="_Recovered_SheetName_1640_"/>
      <sheetName val="_Recovered_SheetName_1641_"/>
      <sheetName val="_Recovered_SheetName_1642_"/>
      <sheetName val="_Recovered_SheetName_1643_"/>
      <sheetName val="_Recovered_SheetName_1644_"/>
      <sheetName val="_Recovered_SheetName_1645_"/>
      <sheetName val="_Recovered_SheetName_1646_"/>
      <sheetName val="_Recovered_SheetName_1647_"/>
      <sheetName val="_Recovered_SheetName_1648_"/>
      <sheetName val="_Recovered_SheetName_1649_"/>
      <sheetName val="_Recovered_SheetName_1650_"/>
      <sheetName val="_Recovered_SheetName_1651_"/>
      <sheetName val="_Recovered_SheetName_1652_"/>
      <sheetName val="_Recovered_SheetName_1653_"/>
      <sheetName val="_Recovered_SheetName_1654_"/>
      <sheetName val="_Recovered_SheetName_1655_"/>
      <sheetName val="_Recovered_SheetName_1656_"/>
      <sheetName val="_Recovered_SheetName_1657_"/>
      <sheetName val="_Recovered_SheetName_1658_"/>
      <sheetName val="_Recovered_SheetName_1659_"/>
      <sheetName val="_Recovered_SheetName_1660_"/>
      <sheetName val="_Recovered_SheetName_1661_"/>
      <sheetName val="_Recovered_SheetName_1662_"/>
      <sheetName val="_Recovered_SheetName_1663_"/>
      <sheetName val="_Recovered_SheetName_1664_"/>
      <sheetName val="_Recovered_SheetName_1665_"/>
      <sheetName val="_Recovered_SheetName_1666_"/>
      <sheetName val="_Recovered_SheetName_1667_"/>
      <sheetName val="_Recovered_SheetName_1668_"/>
      <sheetName val="_Recovered_SheetName_1669_"/>
      <sheetName val="_Recovered_SheetName_1670_"/>
      <sheetName val="_Recovered_SheetName_1671_"/>
      <sheetName val="_Recovered_SheetName_1672_"/>
      <sheetName val="_Recovered_SheetName_1673_"/>
      <sheetName val="_Recovered_SheetName_1674_"/>
      <sheetName val="_Recovered_SheetName_1675_"/>
      <sheetName val="_Recovered_SheetName_1676_"/>
      <sheetName val="_Recovered_SheetName_1677_"/>
      <sheetName val="_Recovered_SheetName_1678_"/>
      <sheetName val="_Recovered_SheetName_1679_"/>
      <sheetName val="_Recovered_SheetName_1680_"/>
      <sheetName val="_Recovered_SheetName_1681_"/>
      <sheetName val="_Recovered_SheetName_1682_"/>
      <sheetName val="_Recovered_SheetName_1683_"/>
      <sheetName val="_Recovered_SheetName_1684_"/>
      <sheetName val="_Recovered_SheetName_1685_"/>
      <sheetName val="_Recovered_SheetName_1686_"/>
      <sheetName val="_Recovered_SheetName_1687_"/>
      <sheetName val="_Recovered_SheetName_1688_"/>
      <sheetName val="_Recovered_SheetName_1689_"/>
      <sheetName val="_Recovered_SheetName_1690_"/>
      <sheetName val="_Recovered_SheetName_1691_"/>
      <sheetName val="_Recovered_SheetName_1692_"/>
      <sheetName val="_Recovered_SheetName_1693_"/>
      <sheetName val="_Recovered_SheetName_1694_"/>
      <sheetName val="_Recovered_SheetName_1695_"/>
      <sheetName val="_Recovered_SheetName_1696_"/>
      <sheetName val="_Recovered_SheetName_1697_"/>
      <sheetName val="_Recovered_SheetName_1698_"/>
      <sheetName val="_Recovered_SheetName_1699_"/>
      <sheetName val="_Recovered_SheetName_1700_"/>
      <sheetName val="_Recovered_SheetName_1701_"/>
      <sheetName val="_Recovered_SheetName_1702_"/>
      <sheetName val="_Recovered_SheetName_1703_"/>
      <sheetName val="_Recovered_SheetName_1704_"/>
      <sheetName val="_Recovered_SheetName_1705_"/>
      <sheetName val="_Recovered_SheetName_1706_"/>
      <sheetName val="_Recovered_SheetName_1707_"/>
      <sheetName val="_Recovered_SheetName_1708_"/>
      <sheetName val="_Recovered_SheetName_1709_"/>
      <sheetName val="_Recovered_SheetName_1710_"/>
      <sheetName val="_Recovered_SheetName_1711_"/>
      <sheetName val="_Recovered_SheetName_1712_"/>
      <sheetName val="_Recovered_SheetName_1713_"/>
      <sheetName val="_Recovered_SheetName_1714_"/>
      <sheetName val="_Recovered_SheetName_1715_"/>
      <sheetName val="_Recovered_SheetName_1716_"/>
      <sheetName val="_Recovered_SheetName_1717_"/>
      <sheetName val="_Recovered_SheetName_1718_"/>
      <sheetName val="_Recovered_SheetName_1719_"/>
      <sheetName val="_Recovered_SheetName_1720_"/>
      <sheetName val="_Recovered_SheetName_1721_"/>
      <sheetName val="_Recovered_SheetName_1722_"/>
      <sheetName val="_Recovered_SheetName_1723_"/>
      <sheetName val="_Recovered_SheetName_1724_"/>
      <sheetName val="_Recovered_SheetName_1725_"/>
      <sheetName val="_Recovered_SheetName_1726_"/>
      <sheetName val="_Recovered_SheetName_1727_"/>
      <sheetName val="_Recovered_SheetName_1728_"/>
      <sheetName val="_Recovered_SheetName_1729_"/>
      <sheetName val="_Recovered_SheetName_1730_"/>
      <sheetName val="_Recovered_SheetName_1731_"/>
      <sheetName val="_Recovered_SheetName_1732_"/>
      <sheetName val="_Recovered_SheetName_1733_"/>
      <sheetName val="_Recovered_SheetName_1734_"/>
      <sheetName val="_Recovered_SheetName_1735_"/>
      <sheetName val="_Recovered_SheetName_1736_"/>
      <sheetName val="_Recovered_SheetName_1737_"/>
      <sheetName val="_Recovered_SheetName_1738_"/>
      <sheetName val="_Recovered_SheetName_1739_"/>
      <sheetName val="_Recovered_SheetName_1740_"/>
      <sheetName val="_Recovered_SheetName_1741_"/>
      <sheetName val="_Recovered_SheetName_1742_"/>
      <sheetName val="_Recovered_SheetName_1743_"/>
      <sheetName val="_Recovered_SheetName_1744_"/>
      <sheetName val="_Recovered_SheetName_1745_"/>
      <sheetName val="_Recovered_SheetName_1746_"/>
      <sheetName val="_Recovered_SheetName_1747_"/>
      <sheetName val="_Recovered_SheetName_1748_"/>
      <sheetName val="_Recovered_SheetName_1749_"/>
      <sheetName val="_Recovered_SheetName_1750_"/>
      <sheetName val="_Recovered_SheetName_1751_"/>
      <sheetName val="_Recovered_SheetName_1752_"/>
      <sheetName val="_Recovered_SheetName_1753_"/>
      <sheetName val="_Recovered_SheetName_1754_"/>
      <sheetName val="_Recovered_SheetName_1755_"/>
      <sheetName val="_Recovered_SheetName_1756_"/>
      <sheetName val="_Recovered_SheetName_1757_"/>
      <sheetName val="_Recovered_SheetName_1758_"/>
      <sheetName val="_Recovered_SheetName_1759_"/>
      <sheetName val="_Recovered_SheetName_1760_"/>
      <sheetName val="_Recovered_SheetName_1761_"/>
      <sheetName val="_Recovered_SheetName_1762_"/>
      <sheetName val="_Recovered_SheetName_1763_"/>
      <sheetName val="_Recovered_SheetName_1764_"/>
      <sheetName val="_Recovered_SheetName_1765_"/>
      <sheetName val="_Recovered_SheetName_1766_"/>
      <sheetName val="_Recovered_SheetName_1767_"/>
      <sheetName val="_Recovered_SheetName_1768_"/>
      <sheetName val="_Recovered_SheetName_1769_"/>
      <sheetName val="_Recovered_SheetName_1770_"/>
      <sheetName val="_Recovered_SheetName_1771_"/>
      <sheetName val="_Recovered_SheetName_1772_"/>
      <sheetName val="_Recovered_SheetName_1773_"/>
      <sheetName val="_Recovered_SheetName_1774_"/>
      <sheetName val="_Recovered_SheetName_1775_"/>
      <sheetName val="_Recovered_SheetName_1776_"/>
      <sheetName val="_Recovered_SheetName_1777_"/>
      <sheetName val="_Recovered_SheetName_1778_"/>
      <sheetName val="_Recovered_SheetName_1779_"/>
      <sheetName val="_Recovered_SheetName_1780_"/>
      <sheetName val="_Recovered_SheetName_1781_"/>
      <sheetName val="_Recovered_SheetName_1782_"/>
      <sheetName val="_Recovered_SheetName_1783_"/>
      <sheetName val="_Recovered_SheetName_1784_"/>
      <sheetName val="_Recovered_SheetName_1785_"/>
      <sheetName val="_Recovered_SheetName_1786_"/>
      <sheetName val="_Recovered_SheetName_1787_"/>
      <sheetName val="_Recovered_SheetName_1788_"/>
      <sheetName val="_Recovered_SheetName_1789_"/>
      <sheetName val="_Recovered_SheetName_1790_"/>
      <sheetName val="_Recovered_SheetName_1791_"/>
      <sheetName val="_Recovered_SheetName_1792_"/>
      <sheetName val="_Recovered_SheetName_1793_"/>
      <sheetName val="_Recovered_SheetName_1794_"/>
      <sheetName val="_Recovered_SheetName_1795_"/>
      <sheetName val="_Recovered_SheetName_1796_"/>
      <sheetName val="_Recovered_SheetName_1797_"/>
      <sheetName val="_Recovered_SheetName_1798_"/>
      <sheetName val="_Recovered_SheetName_1799_"/>
      <sheetName val="_Recovered_SheetName_1800_"/>
      <sheetName val="_Recovered_SheetName_1801_"/>
      <sheetName val="_Recovered_SheetName_1802_"/>
      <sheetName val="_Recovered_SheetName_1803_"/>
      <sheetName val="_Recovered_SheetName_1804_"/>
      <sheetName val="_Recovered_SheetName_1805_"/>
      <sheetName val="_Recovered_SheetName_1806_"/>
      <sheetName val="_Recovered_SheetName_1807_"/>
      <sheetName val="_Recovered_SheetName_1808_"/>
      <sheetName val="_Recovered_SheetName_1809_"/>
      <sheetName val="_Recovered_SheetName_1810_"/>
      <sheetName val="_Recovered_SheetName_1811_"/>
      <sheetName val="_Recovered_SheetName_1812_"/>
      <sheetName val="_Recovered_SheetName_1813_"/>
      <sheetName val="_Recovered_SheetName_1814_"/>
      <sheetName val="_Recovered_SheetName_1815_"/>
      <sheetName val="_Recovered_SheetName_1816_"/>
      <sheetName val="_Recovered_SheetName_1817_"/>
      <sheetName val="_Recovered_SheetName_1818_"/>
      <sheetName val="_Recovered_SheetName_1819_"/>
      <sheetName val="_Recovered_SheetName_1820_"/>
      <sheetName val="_Recovered_SheetName_1821_"/>
      <sheetName val="_Recovered_SheetName_1822_"/>
      <sheetName val="_Recovered_SheetName_1823_"/>
      <sheetName val="_Recovered_SheetName_1824_"/>
      <sheetName val="_Recovered_SheetName_1825_"/>
      <sheetName val="_Recovered_SheetName_1826_"/>
      <sheetName val="_Recovered_SheetName_1827_"/>
      <sheetName val="_Recovered_SheetName_1828_"/>
      <sheetName val="_Recovered_SheetName_1829_"/>
      <sheetName val="_Recovered_SheetName_1830_"/>
      <sheetName val="_Recovered_SheetName_1831_"/>
      <sheetName val="_Recovered_SheetName_1832_"/>
      <sheetName val="_Recovered_SheetName_1833_"/>
      <sheetName val="_Recovered_SheetName_1834_"/>
      <sheetName val="_Recovered_SheetName_1835_"/>
      <sheetName val="_Recovered_SheetName_1836_"/>
      <sheetName val="_Recovered_SheetName_1837_"/>
      <sheetName val="_Recovered_SheetName_1838_"/>
      <sheetName val="_Recovered_SheetName_1839_"/>
      <sheetName val="_Recovered_SheetName_1840_"/>
      <sheetName val="_Recovered_SheetName_1841_"/>
      <sheetName val="_Recovered_SheetName_1842_"/>
      <sheetName val="_Recovered_SheetName_1843_"/>
      <sheetName val="_Recovered_SheetName_1844_"/>
      <sheetName val="_Recovered_SheetName_1845_"/>
      <sheetName val="_Recovered_SheetName_1846_"/>
      <sheetName val="_Recovered_SheetName_1847_"/>
      <sheetName val="_Recovered_SheetName_1848_"/>
      <sheetName val="_Recovered_SheetName_1849_"/>
      <sheetName val="_Recovered_SheetName_1850_"/>
      <sheetName val="_Recovered_SheetName_1851_"/>
      <sheetName val="_Recovered_SheetName_1852_"/>
      <sheetName val="_Recovered_SheetName_1853_"/>
      <sheetName val="_Recovered_SheetName_1854_"/>
      <sheetName val="_Recovered_SheetName_1855_"/>
      <sheetName val="_Recovered_SheetName_1856_"/>
      <sheetName val="_Recovered_SheetName_1857_"/>
      <sheetName val="_Recovered_SheetName_1858_"/>
      <sheetName val="_Recovered_SheetName_1859_"/>
      <sheetName val="_Recovered_SheetName_1860_"/>
      <sheetName val="_Recovered_SheetName_1861_"/>
      <sheetName val="_Recovered_SheetName_1862_"/>
      <sheetName val="_Recovered_SheetName_1863_"/>
      <sheetName val="_Recovered_SheetName_1864_"/>
      <sheetName val="_Recovered_SheetName_1865_"/>
      <sheetName val="_Recovered_SheetName_1866_"/>
      <sheetName val="_Recovered_SheetName_1867_"/>
      <sheetName val="_Recovered_SheetName_1868_"/>
      <sheetName val="_Recovered_SheetName_1869_"/>
      <sheetName val="_Recovered_SheetName_1870_"/>
      <sheetName val="_Recovered_SheetName_1871_"/>
      <sheetName val="_Recovered_SheetName_1872_"/>
      <sheetName val="_Recovered_SheetName_1873_"/>
      <sheetName val="_Recovered_SheetName_1874_"/>
      <sheetName val="_Recovered_SheetName_1875_"/>
      <sheetName val="_Recovered_SheetName_1876_"/>
      <sheetName val="_Recovered_SheetName_1877_"/>
      <sheetName val="_Recovered_SheetName_1878_"/>
      <sheetName val="_Recovered_SheetName_1879_"/>
      <sheetName val="_Recovered_SheetName_1880_"/>
      <sheetName val="_Recovered_SheetName_1881_"/>
      <sheetName val="_Recovered_SheetName_1882_"/>
      <sheetName val="_Recovered_SheetName_1883_"/>
      <sheetName val="_Recovered_SheetName_1884_"/>
      <sheetName val="_Recovered_SheetName_1885_"/>
      <sheetName val="_Recovered_SheetName_1886_"/>
      <sheetName val="_Recovered_SheetName_1887_"/>
      <sheetName val="_Recovered_SheetName_1888_"/>
      <sheetName val="_Recovered_SheetName_1889_"/>
      <sheetName val="_Recovered_SheetName_1890_"/>
      <sheetName val="_Recovered_SheetName_1891_"/>
      <sheetName val="_Recovered_SheetName_1892_"/>
      <sheetName val="_Recovered_SheetName_1893_"/>
      <sheetName val="_Recovered_SheetName_1894_"/>
      <sheetName val="_Recovered_SheetName_1895_"/>
      <sheetName val="_Recovered_SheetName_1896_"/>
      <sheetName val="_Recovered_SheetName_1897_"/>
      <sheetName val="_Recovered_SheetName_1898_"/>
      <sheetName val="_Recovered_SheetName_1899_"/>
      <sheetName val="_Recovered_SheetName_1900_"/>
      <sheetName val="_Recovered_SheetName_1901_"/>
      <sheetName val="_Recovered_SheetName_1902_"/>
      <sheetName val="_Recovered_SheetName_1903_"/>
      <sheetName val="_Recovered_SheetName_1904_"/>
      <sheetName val="_Recovered_SheetName_1905_"/>
      <sheetName val="_Recovered_SheetName_1906_"/>
      <sheetName val="_Recovered_SheetName_1907_"/>
      <sheetName val="_Recovered_SheetName_1908_"/>
      <sheetName val="_Recovered_SheetName_1909_"/>
      <sheetName val="_Recovered_SheetName_1910_"/>
      <sheetName val="_Recovered_SheetName_1911_"/>
      <sheetName val="_Recovered_SheetName_1912_"/>
      <sheetName val="_Recovered_SheetName_1913_"/>
      <sheetName val="_Recovered_SheetName_1914_"/>
      <sheetName val="_Recovered_SheetName_1915_"/>
      <sheetName val="_Recovered_SheetName_1916_"/>
      <sheetName val="_Recovered_SheetName_1917_"/>
      <sheetName val="_Recovered_SheetName_1918_"/>
      <sheetName val="_Recovered_SheetName_1919_"/>
      <sheetName val="_Recovered_SheetName_1920_"/>
      <sheetName val="_Recovered_SheetName_1921_"/>
      <sheetName val="_Recovered_SheetName_1922_"/>
      <sheetName val="_Recovered_SheetName_1923_"/>
      <sheetName val="_Recovered_SheetName_1924_"/>
      <sheetName val="_Recovered_SheetName_1925_"/>
      <sheetName val="_Recovered_SheetName_1926_"/>
      <sheetName val="_Recovered_SheetName_1927_"/>
      <sheetName val="_Recovered_SheetName_1928_"/>
      <sheetName val="_Recovered_SheetName_1929_"/>
      <sheetName val="_Recovered_SheetName_1930_"/>
      <sheetName val="_Recovered_SheetName_1931_"/>
      <sheetName val="_Recovered_SheetName_1932_"/>
      <sheetName val="_Recovered_SheetName_1933_"/>
      <sheetName val="_Recovered_SheetName_1934_"/>
      <sheetName val="_Recovered_SheetName_1935_"/>
      <sheetName val="_Recovered_SheetName_1936_"/>
      <sheetName val="_Recovered_SheetName_1937_"/>
      <sheetName val="_Recovered_SheetName_1938_"/>
      <sheetName val="_Recovered_SheetName_1939_"/>
      <sheetName val="_Recovered_SheetName_1940_"/>
      <sheetName val="_Recovered_SheetName_1941_"/>
      <sheetName val="_Recovered_SheetName_1942_"/>
      <sheetName val="_Recovered_SheetName_1943_"/>
      <sheetName val="_Recovered_SheetName_1944_"/>
      <sheetName val="_Recovered_SheetName_1945_"/>
      <sheetName val="_Recovered_SheetName_1946_"/>
      <sheetName val="_Recovered_SheetName_1947_"/>
      <sheetName val="_Recovered_SheetName_1948_"/>
      <sheetName val="_Recovered_SheetName_1949_"/>
      <sheetName val="_Recovered_SheetName_1950_"/>
      <sheetName val="_Recovered_SheetName_1951_"/>
      <sheetName val="_Recovered_SheetName_1952_"/>
      <sheetName val="_Recovered_SheetName_1953_"/>
      <sheetName val="_Recovered_SheetName_1954_"/>
      <sheetName val="_Recovered_SheetName_1955_"/>
      <sheetName val="_Recovered_SheetName_1956_"/>
      <sheetName val="_Recovered_SheetName_1957_"/>
      <sheetName val="_Recovered_SheetName_1958_"/>
      <sheetName val="_Recovered_SheetName_1959_"/>
      <sheetName val="_Recovered_SheetName_1960_"/>
      <sheetName val="_Recovered_SheetName_1961_"/>
      <sheetName val="_Recovered_SheetName_1962_"/>
      <sheetName val="_Recovered_SheetName_1963_"/>
      <sheetName val="_Recovered_SheetName_1964_"/>
      <sheetName val="_Recovered_SheetName_1965_"/>
      <sheetName val="_Recovered_SheetName_1966_"/>
      <sheetName val="_Recovered_SheetName_1967_"/>
      <sheetName val="_Recovered_SheetName_1968_"/>
      <sheetName val="_Recovered_SheetName_1969_"/>
      <sheetName val="_Recovered_SheetName_1970_"/>
      <sheetName val="_Recovered_SheetName_1971_"/>
      <sheetName val="_Recovered_SheetName_1972_"/>
      <sheetName val="_Recovered_SheetName_1973_"/>
      <sheetName val="_Recovered_SheetName_1974_"/>
      <sheetName val="_Recovered_SheetName_1975_"/>
      <sheetName val="_Recovered_SheetName_1976_"/>
      <sheetName val="_Recovered_SheetName_1977_"/>
      <sheetName val="_Recovered_SheetName_1978_"/>
      <sheetName val="_Recovered_SheetName_1979_"/>
      <sheetName val="_Recovered_SheetName_1980_"/>
      <sheetName val="_Recovered_SheetName_1981_"/>
      <sheetName val="_Recovered_SheetName_1982_"/>
      <sheetName val="_Recovered_SheetName_1983_"/>
      <sheetName val="_Recovered_SheetName_1984_"/>
      <sheetName val="_Recovered_SheetName_1985_"/>
      <sheetName val="_Recovered_SheetName_1986_"/>
      <sheetName val="_Recovered_SheetName_1987_"/>
      <sheetName val="_Recovered_SheetName_1988_"/>
      <sheetName val="_Recovered_SheetName_1989_"/>
      <sheetName val="_Recovered_SheetName_1990_"/>
      <sheetName val="_Recovered_SheetName_1991_"/>
      <sheetName val="_Recovered_SheetName_1992_"/>
      <sheetName val="_Recovered_SheetName_1993_"/>
      <sheetName val="_Recovered_SheetName_1994_"/>
      <sheetName val="_Recovered_SheetName_1995_"/>
      <sheetName val="_Recovered_SheetName_1996_"/>
      <sheetName val="_Recovered_SheetName_1997_"/>
      <sheetName val="_Recovered_SheetName_1998_"/>
      <sheetName val="_Recovered_SheetName_1999_"/>
      <sheetName val="_Recovered_SheetName_2000_"/>
      <sheetName val="_Recovered_SheetName_2001_"/>
      <sheetName val="_Recovered_SheetName_2002_"/>
      <sheetName val="_Recovered_SheetName_2003_"/>
      <sheetName val="_Recovered_SheetName_2004_"/>
      <sheetName val="_Recovered_SheetName_2005_"/>
      <sheetName val="_Recovered_SheetName_2006_"/>
      <sheetName val="_Recovered_SheetName_2007_"/>
      <sheetName val="_Recovered_SheetName_2008_"/>
      <sheetName val="_Recovered_SheetName_2009_"/>
      <sheetName val="_Recovered_SheetName_2010_"/>
      <sheetName val="_Recovered_SheetName_2011_"/>
      <sheetName val="_Recovered_SheetName_2012_"/>
      <sheetName val="_Recovered_SheetName_2013_"/>
      <sheetName val="_Recovered_SheetName_2014_"/>
      <sheetName val="_Recovered_SheetName_2015_"/>
      <sheetName val="_Recovered_SheetName_2016_"/>
      <sheetName val="_Recovered_SheetName_2017_"/>
      <sheetName val="_Recovered_SheetName_2018_"/>
      <sheetName val="_Recovered_SheetName_2019_"/>
      <sheetName val="_Recovered_SheetName_2020_"/>
      <sheetName val="_Recovered_SheetName_2021_"/>
      <sheetName val="_Recovered_SheetName_2022_"/>
      <sheetName val="_Recovered_SheetName_2023_"/>
      <sheetName val="_Recovered_SheetName_2024_"/>
      <sheetName val="_Recovered_SheetName_2025_"/>
      <sheetName val="_Recovered_SheetName_2026_"/>
      <sheetName val="_Recovered_SheetName_2027_"/>
      <sheetName val="_Recovered_SheetName_2028_"/>
      <sheetName val="_Recovered_SheetName_2029_"/>
      <sheetName val="_Recovered_SheetName_2030_"/>
      <sheetName val="_Recovered_SheetName_2031_"/>
      <sheetName val="_Recovered_SheetName_2032_"/>
      <sheetName val="_Recovered_SheetName_2033_"/>
      <sheetName val="_Recovered_SheetName_2034_"/>
      <sheetName val="_Recovered_SheetName_2035_"/>
      <sheetName val="_Recovered_SheetName_2036_"/>
      <sheetName val="_Recovered_SheetName_2037_"/>
      <sheetName val="_Recovered_SheetName_2038_"/>
      <sheetName val="_Recovered_SheetName_2039_"/>
      <sheetName val="_Recovered_SheetName_2040_"/>
      <sheetName val="_Recovered_SheetName_2041_"/>
      <sheetName val="_Recovered_SheetName_2042_"/>
      <sheetName val="_Recovered_SheetName_2043_"/>
      <sheetName val="_Recovered_SheetName_2044_"/>
      <sheetName val="_Recovered_SheetName_2045_"/>
      <sheetName val="_Recovered_SheetName_2046_"/>
      <sheetName val="_Recovered_SheetName_2047_"/>
      <sheetName val="_Recovered_SheetName_2048_"/>
      <sheetName val="_Recovered_SheetName_2049_"/>
      <sheetName val="_Recovered_SheetName_2050_"/>
      <sheetName val="_Recovered_SheetName_2051_"/>
      <sheetName val="_Recovered_SheetName_2052_"/>
      <sheetName val="_Recovered_SheetName_2053_"/>
      <sheetName val="_Recovered_SheetName_2054_"/>
      <sheetName val="_Recovered_SheetName_2055_"/>
      <sheetName val="_Recovered_SheetName_2056_"/>
      <sheetName val="_Recovered_SheetName_2057_"/>
      <sheetName val="_Recovered_SheetName_2058_"/>
      <sheetName val="_Recovered_SheetName_2059_"/>
      <sheetName val="_Recovered_SheetName_2060_"/>
      <sheetName val="_Recovered_SheetName_2061_"/>
      <sheetName val="_Recovered_SheetName_2062_"/>
      <sheetName val="_Recovered_SheetName_2063_"/>
      <sheetName val="_Recovered_SheetName_2064_"/>
      <sheetName val="_Recovered_SheetName_2065_"/>
      <sheetName val="_Recovered_SheetName_2066_"/>
      <sheetName val="_Recovered_SheetName_2067_"/>
      <sheetName val="_Recovered_SheetName_2068_"/>
      <sheetName val="_Recovered_SheetName_2069_"/>
      <sheetName val="_Recovered_SheetName_2070_"/>
      <sheetName val="_Recovered_SheetName_2071_"/>
      <sheetName val="_Recovered_SheetName_2072_"/>
      <sheetName val="_Recovered_SheetName_2073_"/>
      <sheetName val="_Recovered_SheetName_2074_"/>
      <sheetName val="_Recovered_SheetName_2075_"/>
      <sheetName val="_Recovered_SheetName_2076_"/>
      <sheetName val="_Recovered_SheetName_2077_"/>
      <sheetName val="_Recovered_SheetName_2078_"/>
      <sheetName val="_Recovered_SheetName_2079_"/>
      <sheetName val="_Recovered_SheetName_2080_"/>
      <sheetName val="_Recovered_SheetName_2081_"/>
      <sheetName val="_Recovered_SheetName_2082_"/>
      <sheetName val="_Recovered_SheetName_2083_"/>
      <sheetName val="_Recovered_SheetName_2084_"/>
      <sheetName val="_Recovered_SheetName_2085_"/>
      <sheetName val="_Recovered_SheetName_2086_"/>
      <sheetName val="_Recovered_SheetName_2087_"/>
      <sheetName val="_Recovered_SheetName_2088_"/>
      <sheetName val="_Recovered_SheetName_2089_"/>
      <sheetName val="_Recovered_SheetName_2090_"/>
      <sheetName val="_Recovered_SheetName_2091_"/>
      <sheetName val="_Recovered_SheetName_2092_"/>
      <sheetName val="_Recovered_SheetName_2093_"/>
      <sheetName val="_Recovered_SheetName_2094_"/>
      <sheetName val="_Recovered_SheetName_2095_"/>
      <sheetName val="_Recovered_SheetName_2096_"/>
      <sheetName val="_Recovered_SheetName_2097_"/>
      <sheetName val="_Recovered_SheetName_2098_"/>
      <sheetName val="_Recovered_SheetName_2099_"/>
      <sheetName val="_Recovered_SheetName_2100_"/>
      <sheetName val="_Recovered_SheetName_2101_"/>
      <sheetName val="_Recovered_SheetName_2102_"/>
      <sheetName val="_Recovered_SheetName_2103_"/>
      <sheetName val="_Recovered_SheetName_2104_"/>
      <sheetName val="_Recovered_SheetName_2105_"/>
      <sheetName val="_Recovered_SheetName_2106_"/>
      <sheetName val="_Recovered_SheetName_2107_"/>
      <sheetName val="_Recovered_SheetName_2108_"/>
      <sheetName val="_Recovered_SheetName_2109_"/>
      <sheetName val="_Recovered_SheetName_2110_"/>
      <sheetName val="_Recovered_SheetName_2111_"/>
      <sheetName val="_Recovered_SheetName_2112_"/>
      <sheetName val="_Recovered_SheetName_2113_"/>
      <sheetName val="_Recovered_SheetName_2114_"/>
      <sheetName val="_Recovered_SheetName_2115_"/>
      <sheetName val="_Recovered_SheetName_2116_"/>
      <sheetName val="_Recovered_SheetName_2117_"/>
      <sheetName val="_Recovered_SheetName_2118_"/>
      <sheetName val="_Recovered_SheetName_2119_"/>
      <sheetName val="_Recovered_SheetName_2120_"/>
      <sheetName val="_Recovered_SheetName_2121_"/>
      <sheetName val="_Recovered_SheetName_2122_"/>
      <sheetName val="_Recovered_SheetName_2123_"/>
      <sheetName val="_Recovered_SheetName_2124_"/>
      <sheetName val="_Recovered_SheetName_2125_"/>
      <sheetName val="_Recovered_SheetName_2126_"/>
      <sheetName val="_Recovered_SheetName_2127_"/>
      <sheetName val="_Recovered_SheetName_2128_"/>
      <sheetName val="_Recovered_SheetName_2129_"/>
      <sheetName val="_Recovered_SheetName_2130_"/>
      <sheetName val="_Recovered_SheetName_2131_"/>
      <sheetName val="_Recovered_SheetName_2132_"/>
      <sheetName val="_Recovered_SheetName_2133_"/>
      <sheetName val="_Recovered_SheetName_2134_"/>
      <sheetName val="_Recovered_SheetName_2135_"/>
      <sheetName val="_Recovered_SheetName_2136_"/>
      <sheetName val="_Recovered_SheetName_2137_"/>
      <sheetName val="_Recovered_SheetName_2138_"/>
      <sheetName val="_Recovered_SheetName_2139_"/>
      <sheetName val="_Recovered_SheetName_2140_"/>
      <sheetName val="_Recovered_SheetName_2141_"/>
      <sheetName val="_Recovered_SheetName_2142_"/>
      <sheetName val="_Recovered_SheetName_2143_"/>
      <sheetName val="_Recovered_SheetName_2144_"/>
      <sheetName val="_Recovered_SheetName_2145_"/>
      <sheetName val="_Recovered_SheetName_2146_"/>
      <sheetName val="_Recovered_SheetName_2147_"/>
      <sheetName val="_Recovered_SheetName_2148_"/>
      <sheetName val="_Recovered_SheetName_2149_"/>
      <sheetName val="_Recovered_SheetName_2150_"/>
      <sheetName val="_Recovered_SheetName_2151_"/>
      <sheetName val="_Recovered_SheetName_2152_"/>
      <sheetName val="_Recovered_SheetName_2153_"/>
      <sheetName val="_Recovered_SheetName_2154_"/>
      <sheetName val="_Recovered_SheetName_2155_"/>
      <sheetName val="_Recovered_SheetName_2156_"/>
      <sheetName val="_Recovered_SheetName_2157_"/>
      <sheetName val="_Recovered_SheetName_2158_"/>
      <sheetName val="_Recovered_SheetName_2159_"/>
      <sheetName val="_Recovered_SheetName_2160_"/>
      <sheetName val="_Recovered_SheetName_2161_"/>
      <sheetName val="_Recovered_SheetName_2162_"/>
      <sheetName val="_Recovered_SheetName_2163_"/>
      <sheetName val="_Recovered_SheetName_2164_"/>
      <sheetName val="_Recovered_SheetName_2165_"/>
      <sheetName val="_Recovered_SheetName_2166_"/>
      <sheetName val="_Recovered_SheetName_2167_"/>
      <sheetName val="_Recovered_SheetName_2168_"/>
      <sheetName val="_Recovered_SheetName_2169_"/>
      <sheetName val="_Recovered_SheetName_2170_"/>
      <sheetName val="_Recovered_SheetName_2171_"/>
      <sheetName val="_Recovered_SheetName_2172_"/>
      <sheetName val="_Recovered_SheetName_2173_"/>
      <sheetName val="_Recovered_SheetName_2174_"/>
      <sheetName val="_Recovered_SheetName_2175_"/>
      <sheetName val="_Recovered_SheetName_2176_"/>
      <sheetName val="_Recovered_SheetName_2177_"/>
      <sheetName val="_Recovered_SheetName_2178_"/>
      <sheetName val="_Recovered_SheetName_2179_"/>
      <sheetName val="_Recovered_SheetName_2180_"/>
      <sheetName val="_Recovered_SheetName_2181_"/>
      <sheetName val="_Recovered_SheetName_2182_"/>
      <sheetName val="_Recovered_SheetName_2183_"/>
      <sheetName val="_Recovered_SheetName_2184_"/>
      <sheetName val="_Recovered_SheetName_2185_"/>
      <sheetName val="_Recovered_SheetName_2186_"/>
      <sheetName val="_Recovered_SheetName_2187_"/>
      <sheetName val="_Recovered_SheetName_2188_"/>
      <sheetName val="_Recovered_SheetName_2189_"/>
      <sheetName val="_Recovered_SheetName_2190_"/>
      <sheetName val="_Recovered_SheetName_2191_"/>
      <sheetName val="_Recovered_SheetName_2192_"/>
      <sheetName val="_Recovered_SheetName_2193_"/>
      <sheetName val="_Recovered_SheetName_2194_"/>
      <sheetName val="_Recovered_SheetName_2195_"/>
      <sheetName val="_Recovered_SheetName_2196_"/>
      <sheetName val="_Recovered_SheetName_2197_"/>
      <sheetName val="_Recovered_SheetName_2198_"/>
      <sheetName val="_Recovered_SheetName_2199_"/>
      <sheetName val="_Recovered_SheetName_2200_"/>
      <sheetName val="_Recovered_SheetName_2201_"/>
      <sheetName val="_Recovered_SheetName_2202_"/>
      <sheetName val="_Recovered_SheetName_2203_"/>
      <sheetName val="_Recovered_SheetName_2204_"/>
      <sheetName val="_Recovered_SheetName_2205_"/>
      <sheetName val="_Recovered_SheetName_2206_"/>
      <sheetName val="_Recovered_SheetName_2207_"/>
      <sheetName val="_Recovered_SheetName_2208_"/>
      <sheetName val="_Recovered_SheetName_2209_"/>
      <sheetName val="_Recovered_SheetName_2210_"/>
      <sheetName val="_Recovered_SheetName_2211_"/>
      <sheetName val="_Recovered_SheetName_2212_"/>
      <sheetName val="_Recovered_SheetName_2213_"/>
      <sheetName val="_Recovered_SheetName_2214_"/>
      <sheetName val="_Recovered_SheetName_2215_"/>
      <sheetName val="_Recovered_SheetName_2216_"/>
      <sheetName val="_Recovered_SheetName_2217_"/>
      <sheetName val="_Recovered_SheetName_2218_"/>
      <sheetName val="_Recovered_SheetName_2219_"/>
      <sheetName val="_Recovered_SheetName_2220_"/>
      <sheetName val="_Recovered_SheetName_2221_"/>
      <sheetName val="_Recovered_SheetName_2222_"/>
      <sheetName val="_Recovered_SheetName_2223_"/>
      <sheetName val="_Recovered_SheetName_2224_"/>
      <sheetName val="_Recovered_SheetName_2225_"/>
      <sheetName val="_Recovered_SheetName_2226_"/>
      <sheetName val="_Recovered_SheetName_2227_"/>
      <sheetName val="_Recovered_SheetName_2228_"/>
      <sheetName val="_Recovered_SheetName_2229_"/>
      <sheetName val="_Recovered_SheetName_2230_"/>
      <sheetName val="_Recovered_SheetName_2231_"/>
      <sheetName val="_Recovered_SheetName_2232_"/>
      <sheetName val="_Recovered_SheetName_2233_"/>
      <sheetName val="_Recovered_SheetName_2234_"/>
      <sheetName val="_Recovered_SheetName_2235_"/>
      <sheetName val="_Recovered_SheetName_2236_"/>
      <sheetName val="_Recovered_SheetName_2237_"/>
      <sheetName val="_Recovered_SheetName_2238_"/>
      <sheetName val="_Recovered_SheetName_2239_"/>
      <sheetName val="_Recovered_SheetName_2240_"/>
      <sheetName val="_Recovered_SheetName_2241_"/>
      <sheetName val="_Recovered_SheetName_2242_"/>
      <sheetName val="_Recovered_SheetName_2243_"/>
      <sheetName val="_Recovered_SheetName_2244_"/>
      <sheetName val="_Recovered_SheetName_2245_"/>
      <sheetName val="_Recovered_SheetName_2246_"/>
      <sheetName val="_Recovered_SheetName_2247_"/>
      <sheetName val="_Recovered_SheetName_2248_"/>
      <sheetName val="_Recovered_SheetName_2249_"/>
      <sheetName val="_Recovered_SheetName_2250_"/>
      <sheetName val="_Recovered_SheetName_2251_"/>
      <sheetName val="_Recovered_SheetName_2252_"/>
      <sheetName val="_Recovered_SheetName_2253_"/>
      <sheetName val="_Recovered_SheetName_2254_"/>
      <sheetName val="_Recovered_SheetName_2255_"/>
      <sheetName val="_Recovered_SheetName_2256_"/>
      <sheetName val="_Recovered_SheetName_2257_"/>
      <sheetName val="_Recovered_SheetName_2258_"/>
      <sheetName val="_Recovered_SheetName_2259_"/>
      <sheetName val="_Recovered_SheetName_2260_"/>
      <sheetName val="_Recovered_SheetName_2261_"/>
      <sheetName val="_Recovered_SheetName_2262_"/>
      <sheetName val="_Recovered_SheetName_2263_"/>
      <sheetName val="_Recovered_SheetName_2264_"/>
      <sheetName val="_Recovered_SheetName_2265_"/>
      <sheetName val="_Recovered_SheetName_2266_"/>
      <sheetName val="_Recovered_SheetName_2267_"/>
      <sheetName val="_Recovered_SheetName_2268_"/>
      <sheetName val="_Recovered_SheetName_2269_"/>
      <sheetName val="_Recovered_SheetName_2270_"/>
      <sheetName val="_Recovered_SheetName_2271_"/>
      <sheetName val="_Recovered_SheetName_2272_"/>
      <sheetName val="_Recovered_SheetName_2273_"/>
      <sheetName val="_Recovered_SheetName_2274_"/>
      <sheetName val="_Recovered_SheetName_2275_"/>
      <sheetName val="_Recovered_SheetName_2276_"/>
      <sheetName val="_Recovered_SheetName_2277_"/>
      <sheetName val="_Recovered_SheetName_2278_"/>
      <sheetName val="_Recovered_SheetName_2279_"/>
      <sheetName val="_Recovered_SheetName_2280_"/>
      <sheetName val="_Recovered_SheetName_2281_"/>
      <sheetName val="_Recovered_SheetName_2282_"/>
      <sheetName val="_Recovered_SheetName_2283_"/>
      <sheetName val="_Recovered_SheetName_2284_"/>
      <sheetName val="_Recovered_SheetName_2285_"/>
      <sheetName val="_Recovered_SheetName_2286_"/>
      <sheetName val="_Recovered_SheetName_2287_"/>
      <sheetName val="_Recovered_SheetName_2288_"/>
      <sheetName val="_Recovered_SheetName_2289_"/>
      <sheetName val="_Recovered_SheetName_2290_"/>
      <sheetName val="_Recovered_SheetName_2291_"/>
      <sheetName val="_Recovered_SheetName_2292_"/>
      <sheetName val="_Recovered_SheetName_2293_"/>
      <sheetName val="_Recovered_SheetName_2294_"/>
      <sheetName val="_Recovered_SheetName_2295_"/>
      <sheetName val="_Recovered_SheetName_2296_"/>
      <sheetName val="_Recovered_SheetName_2297_"/>
      <sheetName val="_Recovered_SheetName_2298_"/>
      <sheetName val="_Recovered_SheetName_2299_"/>
      <sheetName val="_Recovered_SheetName_2300_"/>
      <sheetName val="_Recovered_SheetName_2301_"/>
      <sheetName val="_Recovered_SheetName_2302_"/>
      <sheetName val="_Recovered_SheetName_2303_"/>
      <sheetName val="_Recovered_SheetName_2304_"/>
      <sheetName val="_Recovered_SheetName_2305_"/>
      <sheetName val="_Recovered_SheetName_2306_"/>
      <sheetName val="_Recovered_SheetName_2307_"/>
      <sheetName val="_Recovered_SheetName_2308_"/>
      <sheetName val="_Recovered_SheetName_2309_"/>
      <sheetName val="_Recovered_SheetName_2310_"/>
      <sheetName val="_Recovered_SheetName_2311_"/>
      <sheetName val="_Recovered_SheetName_2312_"/>
      <sheetName val="_Recovered_SheetName_2313_"/>
      <sheetName val="_Recovered_SheetName_2314_"/>
      <sheetName val="_Recovered_SheetName_2315_"/>
      <sheetName val="_Recovered_SheetName_2316_"/>
      <sheetName val="_Recovered_SheetName_2317_"/>
      <sheetName val="_Recovered_SheetName_2318_"/>
      <sheetName val="_Recovered_SheetName_2319_"/>
      <sheetName val="_Recovered_SheetName_2320_"/>
      <sheetName val="_Recovered_SheetName_2321_"/>
      <sheetName val="_Recovered_SheetName_2322_"/>
      <sheetName val="_Recovered_SheetName_2323_"/>
      <sheetName val="_Recovered_SheetName_2324_"/>
      <sheetName val="_Recovered_SheetName_2325_"/>
      <sheetName val="_Recovered_SheetName_2326_"/>
      <sheetName val="_Recovered_SheetName_2327_"/>
      <sheetName val="_Recovered_SheetName_2328_"/>
      <sheetName val="_Recovered_SheetName_2329_"/>
      <sheetName val="_Recovered_SheetName_2330_"/>
      <sheetName val="_Recovered_SheetName_2331_"/>
      <sheetName val="_Recovered_SheetName_2332_"/>
      <sheetName val="_Recovered_SheetName_2333_"/>
      <sheetName val="_Recovered_SheetName_2334_"/>
      <sheetName val="_Recovered_SheetName_2335_"/>
      <sheetName val="_Recovered_SheetName_2336_"/>
      <sheetName val="_Recovered_SheetName_2337_"/>
      <sheetName val="_Recovered_SheetName_2338_"/>
      <sheetName val="_Recovered_SheetName_2339_"/>
      <sheetName val="_Recovered_SheetName_2340_"/>
      <sheetName val="_Recovered_SheetName_2341_"/>
      <sheetName val="_Recovered_SheetName_2342_"/>
      <sheetName val="_Recovered_SheetName_2343_"/>
      <sheetName val="_Recovered_SheetName_2344_"/>
      <sheetName val="_Recovered_SheetName_2345_"/>
      <sheetName val="_Recovered_SheetName_2346_"/>
      <sheetName val="_Recovered_SheetName_2347_"/>
      <sheetName val="_Recovered_SheetName_2348_"/>
      <sheetName val="_Recovered_SheetName_2349_"/>
      <sheetName val="_Recovered_SheetName_2350_"/>
      <sheetName val="_Recovered_SheetName_2351_"/>
      <sheetName val="_Recovered_SheetName_2352_"/>
      <sheetName val="_Recovered_SheetName_2353_"/>
      <sheetName val="_Recovered_SheetName_2354_"/>
      <sheetName val="_Recovered_SheetName_2355_"/>
      <sheetName val="_Recovered_SheetName_2356_"/>
      <sheetName val="_Recovered_SheetName_2357_"/>
      <sheetName val="_Recovered_SheetName_2358_"/>
      <sheetName val="_Recovered_SheetName_2359_"/>
      <sheetName val="_Recovered_SheetName_2360_"/>
      <sheetName val="_Recovered_SheetName_2361_"/>
      <sheetName val="_Recovered_SheetName_2362_"/>
      <sheetName val="_Recovered_SheetName_2363_"/>
      <sheetName val="_Recovered_SheetName_2364_"/>
      <sheetName val="_Recovered_SheetName_2365_"/>
      <sheetName val="_Recovered_SheetName_2366_"/>
      <sheetName val="_Recovered_SheetName_2367_"/>
      <sheetName val="_Recovered_SheetName_2368_"/>
      <sheetName val="_Recovered_SheetName_2369_"/>
      <sheetName val="_Recovered_SheetName_2370_"/>
      <sheetName val="_Recovered_SheetName_2371_"/>
      <sheetName val="_Recovered_SheetName_2372_"/>
      <sheetName val="_Recovered_SheetName_2373_"/>
      <sheetName val="_Recovered_SheetName_2374_"/>
      <sheetName val="_Recovered_SheetName_2375_"/>
      <sheetName val="_Recovered_SheetName_2376_"/>
      <sheetName val="_Recovered_SheetName_2377_"/>
      <sheetName val="_Recovered_SheetName_2378_"/>
      <sheetName val="_Recovered_SheetName_2379_"/>
      <sheetName val="_Recovered_SheetName_2380_"/>
      <sheetName val="_Recovered_SheetName_2381_"/>
      <sheetName val="_Recovered_SheetName_2382_"/>
      <sheetName val="_Recovered_SheetName_2383_"/>
      <sheetName val="_Recovered_SheetName_2384_"/>
      <sheetName val="_Recovered_SheetName_2385_"/>
      <sheetName val="_Recovered_SheetName_2386_"/>
      <sheetName val="_Recovered_SheetName_2387_"/>
      <sheetName val="_Recovered_SheetName_2388_"/>
      <sheetName val="_Recovered_SheetName_2389_"/>
      <sheetName val="_Recovered_SheetName_2390_"/>
      <sheetName val="_Recovered_SheetName_2391_"/>
      <sheetName val="_Recovered_SheetName_2392_"/>
      <sheetName val="_Recovered_SheetName_2393_"/>
      <sheetName val="_Recovered_SheetName_2394_"/>
      <sheetName val="_Recovered_SheetName_2395_"/>
      <sheetName val="_Recovered_SheetName_2396_"/>
      <sheetName val="_Recovered_SheetName_2397_"/>
      <sheetName val="_Recovered_SheetName_2398_"/>
      <sheetName val="_Recovered_SheetName_2399_"/>
      <sheetName val="_Recovered_SheetName_2400_"/>
      <sheetName val="_Recovered_SheetName_2401_"/>
      <sheetName val="_Recovered_SheetName_2402_"/>
      <sheetName val="_Recovered_SheetName_2403_"/>
      <sheetName val="_Recovered_SheetName_2404_"/>
      <sheetName val="_Recovered_SheetName_2405_"/>
      <sheetName val="_Recovered_SheetName_2406_"/>
      <sheetName val="_Recovered_SheetName_2407_"/>
      <sheetName val="_Recovered_SheetName_2408_"/>
      <sheetName val="_Recovered_SheetName_2409_"/>
      <sheetName val="_Recovered_SheetName_2410_"/>
      <sheetName val="_Recovered_SheetName_2411_"/>
      <sheetName val="_Recovered_SheetName_2412_"/>
      <sheetName val="_Recovered_SheetName_2413_"/>
      <sheetName val="_Recovered_SheetName_2414_"/>
      <sheetName val="_Recovered_SheetName_2415_"/>
      <sheetName val="_Recovered_SheetName_2416_"/>
      <sheetName val="_Recovered_SheetName_2417_"/>
      <sheetName val="_Recovered_SheetName_2418_"/>
      <sheetName val="_Recovered_SheetName_2419_"/>
      <sheetName val="_Recovered_SheetName_2420_"/>
      <sheetName val="_Recovered_SheetName_2421_"/>
      <sheetName val="_Recovered_SheetName_2422_"/>
      <sheetName val="_Recovered_SheetName_2423_"/>
      <sheetName val="_Recovered_SheetName_2424_"/>
      <sheetName val="_Recovered_SheetName_2425_"/>
      <sheetName val="_Recovered_SheetName_2426_"/>
      <sheetName val="_Recovered_SheetName_2427_"/>
      <sheetName val="_Recovered_SheetName_2428_"/>
      <sheetName val="_Recovered_SheetName_2429_"/>
      <sheetName val="_Recovered_SheetName_2430_"/>
      <sheetName val="_Recovered_SheetName_2431_"/>
      <sheetName val="_Recovered_SheetName_2432_"/>
      <sheetName val="_Recovered_SheetName_2433_"/>
      <sheetName val="_Recovered_SheetName_2434_"/>
      <sheetName val="_Recovered_SheetName_2435_"/>
      <sheetName val="_Recovered_SheetName_2436_"/>
      <sheetName val="_Recovered_SheetName_2437_"/>
      <sheetName val="_Recovered_SheetName_2438_"/>
      <sheetName val="_Recovered_SheetName_2439_"/>
      <sheetName val="_Recovered_SheetName_2440_"/>
      <sheetName val="_Recovered_SheetName_2441_"/>
      <sheetName val="_Recovered_SheetName_2442_"/>
      <sheetName val="_Recovered_SheetName_2443_"/>
      <sheetName val="_Recovered_SheetName_2444_"/>
      <sheetName val="_Recovered_SheetName_2445_"/>
      <sheetName val="_Recovered_SheetName_2446_"/>
      <sheetName val="_Recovered_SheetName_2447_"/>
      <sheetName val="_Recovered_SheetName_2448_"/>
      <sheetName val="_Recovered_SheetName_2449_"/>
      <sheetName val="_Recovered_SheetName_2450_"/>
      <sheetName val="_Recovered_SheetName_2451_"/>
      <sheetName val="_Recovered_SheetName_2452_"/>
      <sheetName val="_Recovered_SheetName_2453_"/>
      <sheetName val="_Recovered_SheetName_2454_"/>
      <sheetName val="_Recovered_SheetName_2455_"/>
      <sheetName val="_Recovered_SheetName_2456_"/>
      <sheetName val="_Recovered_SheetName_2457_"/>
      <sheetName val="_Recovered_SheetName_2458_"/>
      <sheetName val="_Recovered_SheetName_2459_"/>
      <sheetName val="_Recovered_SheetName_2460_"/>
      <sheetName val="_Recovered_SheetName_2461_"/>
      <sheetName val="_Recovered_SheetName_2462_"/>
      <sheetName val="_Recovered_SheetName_2463_"/>
      <sheetName val="_Recovered_SheetName_2464_"/>
      <sheetName val="_Recovered_SheetName_2465_"/>
      <sheetName val="_Recovered_SheetName_2466_"/>
      <sheetName val="_Recovered_SheetName_2467_"/>
      <sheetName val="_Recovered_SheetName_2468_"/>
      <sheetName val="_Recovered_SheetName_2469_"/>
      <sheetName val="_Recovered_SheetName_2470_"/>
      <sheetName val="_Recovered_SheetName_2471_"/>
      <sheetName val="_Recovered_SheetName_2472_"/>
      <sheetName val="_Recovered_SheetName_2473_"/>
      <sheetName val="_Recovered_SheetName_2474_"/>
      <sheetName val="_Recovered_SheetName_2475_"/>
      <sheetName val="_Recovered_SheetName_2476_"/>
      <sheetName val="_Recovered_SheetName_2477_"/>
      <sheetName val="_Recovered_SheetName_2478_"/>
      <sheetName val="_Recovered_SheetName_2479_"/>
      <sheetName val="_Recovered_SheetName_2480_"/>
      <sheetName val="_Recovered_SheetName_2481_"/>
      <sheetName val="_Recovered_SheetName_2482_"/>
      <sheetName val="_Recovered_SheetName_2483_"/>
      <sheetName val="_Recovered_SheetName_2484_"/>
      <sheetName val="_Recovered_SheetName_2485_"/>
      <sheetName val="_Recovered_SheetName_2486_"/>
      <sheetName val="_Recovered_SheetName_2487_"/>
      <sheetName val="_Recovered_SheetName_2488_"/>
      <sheetName val="_Recovered_SheetName_2489_"/>
      <sheetName val="_Recovered_SheetName_2490_"/>
      <sheetName val="_Recovered_SheetName_2491_"/>
      <sheetName val="_Recovered_SheetName_2492_"/>
      <sheetName val="_Recovered_SheetName_2493_"/>
      <sheetName val="_Recovered_SheetName_2494_"/>
      <sheetName val="_Recovered_SheetName_2495_"/>
      <sheetName val="_Recovered_SheetName_2496_"/>
      <sheetName val="_Recovered_SheetName_2497_"/>
      <sheetName val="_Recovered_SheetName_2498_"/>
      <sheetName val="_Recovered_SheetName_2499_"/>
      <sheetName val="_Recovered_SheetName_2500_"/>
      <sheetName val="_Recovered_SheetName_2501_"/>
      <sheetName val="_Recovered_SheetName_2502_"/>
      <sheetName val="_Recovered_SheetName_2503_"/>
      <sheetName val="_Recovered_SheetName_2504_"/>
      <sheetName val="_Recovered_SheetName_2505_"/>
      <sheetName val="_Recovered_SheetName_2506_"/>
      <sheetName val="_Recovered_SheetName_2507_"/>
      <sheetName val="_Recovered_SheetName_2508_"/>
      <sheetName val="_Recovered_SheetName_2509_"/>
      <sheetName val="_Recovered_SheetName_2510_"/>
      <sheetName val="_Recovered_SheetName_2511_"/>
      <sheetName val="_Recovered_SheetName_2512_"/>
      <sheetName val="_Recovered_SheetName_2513_"/>
      <sheetName val="_Recovered_SheetName_2514_"/>
      <sheetName val="_Recovered_SheetName_2515_"/>
      <sheetName val="_Recovered_SheetName_2516_"/>
      <sheetName val="_Recovered_SheetName_2517_"/>
      <sheetName val="_Recovered_SheetName_2518_"/>
      <sheetName val="_Recovered_SheetName_2519_"/>
      <sheetName val="_Recovered_SheetName_2520_"/>
      <sheetName val="_Recovered_SheetName_2521_"/>
      <sheetName val="_Recovered_SheetName_2522_"/>
      <sheetName val="_Recovered_SheetName_2523_"/>
      <sheetName val="_Recovered_SheetName_2524_"/>
      <sheetName val="_Recovered_SheetName_2525_"/>
      <sheetName val="_Recovered_SheetName_2526_"/>
      <sheetName val="_Recovered_SheetName_2527_"/>
      <sheetName val="_Recovered_SheetName_2528_"/>
      <sheetName val="_Recovered_SheetName_2529_"/>
      <sheetName val="_Recovered_SheetName_2530_"/>
      <sheetName val="_Recovered_SheetName_2531_"/>
      <sheetName val="_Recovered_SheetName_2532_"/>
      <sheetName val="_Recovered_SheetName_2533_"/>
      <sheetName val="_Recovered_SheetName_2534_"/>
      <sheetName val="_Recovered_SheetName_2535_"/>
      <sheetName val="_Recovered_SheetName_2536_"/>
      <sheetName val="_Recovered_SheetName_2537_"/>
      <sheetName val="_Recovered_SheetName_2538_"/>
      <sheetName val="_Recovered_SheetName_2539_"/>
      <sheetName val="_Recovered_SheetName_2540_"/>
      <sheetName val="_Recovered_SheetName_2541_"/>
      <sheetName val="_Recovered_SheetName_2542_"/>
      <sheetName val="_Recovered_SheetName_2543_"/>
      <sheetName val="_Recovered_SheetName_2544_"/>
      <sheetName val="_Recovered_SheetName_2545_"/>
      <sheetName val="_Recovered_SheetName_2546_"/>
      <sheetName val="_Recovered_SheetName_2547_"/>
      <sheetName val="_Recovered_SheetName_2548_"/>
      <sheetName val="_Recovered_SheetName_2549_"/>
      <sheetName val="_Recovered_SheetName_2550_"/>
      <sheetName val="_Recovered_SheetName_2551_"/>
      <sheetName val="_Recovered_SheetName_2552_"/>
      <sheetName val="_Recovered_SheetName_2553_"/>
      <sheetName val="_Recovered_SheetName_2554_"/>
      <sheetName val="_Recovered_SheetName_2555_"/>
      <sheetName val="_Recovered_SheetName_2556_"/>
      <sheetName val="_Recovered_SheetName_2557_"/>
      <sheetName val="_Recovered_SheetName_2558_"/>
      <sheetName val="_Recovered_SheetName_2559_"/>
      <sheetName val="_Recovered_SheetName_2560_"/>
      <sheetName val="_Recovered_SheetName_2561_"/>
      <sheetName val="_Recovered_SheetName_2562_"/>
      <sheetName val="_Recovered_SheetName_2563_"/>
      <sheetName val="_Recovered_SheetName_2564_"/>
      <sheetName val="_Recovered_SheetName_2565_"/>
      <sheetName val="_Recovered_SheetName_2566_"/>
      <sheetName val="_Recovered_SheetName_2567_"/>
      <sheetName val="_Recovered_SheetName_2568_"/>
      <sheetName val="_Recovered_SheetName_2569_"/>
      <sheetName val="_Recovered_SheetName_2570_"/>
      <sheetName val="_Recovered_SheetName_2571_"/>
      <sheetName val="_Recovered_SheetName_2572_"/>
      <sheetName val="_Recovered_SheetName_2573_"/>
      <sheetName val="_Recovered_SheetName_2574_"/>
      <sheetName val="_Recovered_SheetName_2575_"/>
      <sheetName val="_Recovered_SheetName_2576_"/>
      <sheetName val="_Recovered_SheetName_2577_"/>
      <sheetName val="_Recovered_SheetName_2578_"/>
      <sheetName val="_Recovered_SheetName_2579_"/>
      <sheetName val="_Recovered_SheetName_2580_"/>
      <sheetName val="_Recovered_SheetName_2581_"/>
      <sheetName val="_Recovered_SheetName_2582_"/>
      <sheetName val="_Recovered_SheetName_2583_"/>
      <sheetName val="_Recovered_SheetName_2584_"/>
      <sheetName val="_Recovered_SheetName_2585_"/>
      <sheetName val="_Recovered_SheetName_2586_"/>
      <sheetName val="_Recovered_SheetName_2587_"/>
      <sheetName val="_Recovered_SheetName_2588_"/>
      <sheetName val="_Recovered_SheetName_2589_"/>
      <sheetName val="_Recovered_SheetName_2590_"/>
      <sheetName val="_Recovered_SheetName_2591_"/>
      <sheetName val="_Recovered_SheetName_2592_"/>
      <sheetName val="_Recovered_SheetName_2593_"/>
      <sheetName val="_Recovered_SheetName_2594_"/>
      <sheetName val="_Recovered_SheetName_2595_"/>
      <sheetName val="_Recovered_SheetName_2596_"/>
      <sheetName val="_Recovered_SheetName_2597_"/>
      <sheetName val="_Recovered_SheetName_2598_"/>
      <sheetName val="_Recovered_SheetName_2599_"/>
      <sheetName val="_Recovered_SheetName_2600_"/>
      <sheetName val="_Recovered_SheetName_2601_"/>
      <sheetName val="_Recovered_SheetName_2602_"/>
      <sheetName val="_Recovered_SheetName_2603_"/>
      <sheetName val="_Recovered_SheetName_2604_"/>
      <sheetName val="_Recovered_SheetName_2605_"/>
      <sheetName val="_Recovered_SheetName_2606_"/>
      <sheetName val="_Recovered_SheetName_2607_"/>
      <sheetName val="_Recovered_SheetName_2608_"/>
      <sheetName val="_Recovered_SheetName_2609_"/>
      <sheetName val="_Recovered_SheetName_2610_"/>
      <sheetName val="_Recovered_SheetName_2611_"/>
      <sheetName val="_Recovered_SheetName_2612_"/>
      <sheetName val="_Recovered_SheetName_2613_"/>
      <sheetName val="_Recovered_SheetName_2614_"/>
      <sheetName val="_Recovered_SheetName_2615_"/>
      <sheetName val="_Recovered_SheetName_2616_"/>
      <sheetName val="_Recovered_SheetName_2617_"/>
      <sheetName val="_Recovered_SheetName_2618_"/>
      <sheetName val="_Recovered_SheetName_2619_"/>
      <sheetName val="_Recovered_SheetName_2620_"/>
      <sheetName val="_Recovered_SheetName_2621_"/>
      <sheetName val="_Recovered_SheetName_2622_"/>
      <sheetName val="_Recovered_SheetName_2623_"/>
      <sheetName val="_Recovered_SheetName_2624_"/>
      <sheetName val="_Recovered_SheetName_2625_"/>
      <sheetName val="_Recovered_SheetName_2626_"/>
      <sheetName val="_Recovered_SheetName_2627_"/>
      <sheetName val="_Recovered_SheetName_2628_"/>
      <sheetName val="_Recovered_SheetName_2629_"/>
      <sheetName val="_Recovered_SheetName_2630_"/>
      <sheetName val="_Recovered_SheetName_2631_"/>
      <sheetName val="_Recovered_SheetName_2632_"/>
      <sheetName val="_Recovered_SheetName_2633_"/>
      <sheetName val="_Recovered_SheetName_2634_"/>
      <sheetName val="_Recovered_SheetName_2635_"/>
      <sheetName val="_Recovered_SheetName_2636_"/>
      <sheetName val="_Recovered_SheetName_2637_"/>
      <sheetName val="_Recovered_SheetName_2638_"/>
      <sheetName val="_Recovered_SheetName_2639_"/>
      <sheetName val="_Recovered_SheetName_2640_"/>
      <sheetName val="_Recovered_SheetName_2641_"/>
      <sheetName val="_Recovered_SheetName_2642_"/>
      <sheetName val="_Recovered_SheetName_2643_"/>
      <sheetName val="_Recovered_SheetName_2644_"/>
      <sheetName val="_Recovered_SheetName_2645_"/>
      <sheetName val="_Recovered_SheetName_2646_"/>
      <sheetName val="_Recovered_SheetName_2647_"/>
      <sheetName val="_Recovered_SheetName_2648_"/>
      <sheetName val="_Recovered_SheetName_2649_"/>
      <sheetName val="_Recovered_SheetName_2650_"/>
      <sheetName val="_Recovered_SheetName_2651_"/>
      <sheetName val="_Recovered_SheetName_2652_"/>
      <sheetName val="_Recovered_SheetName_2653_"/>
      <sheetName val="_Recovered_SheetName_2654_"/>
      <sheetName val="_Recovered_SheetName_2655_"/>
      <sheetName val="_Recovered_SheetName_2656_"/>
      <sheetName val="_Recovered_SheetName_2657_"/>
      <sheetName val="_Recovered_SheetName_2658_"/>
      <sheetName val="_Recovered_SheetName_2659_"/>
      <sheetName val="_Recovered_SheetName_2660_"/>
      <sheetName val="_Recovered_SheetName_2661_"/>
      <sheetName val="_Recovered_SheetName_2662_"/>
      <sheetName val="_Recovered_SheetName_2663_"/>
      <sheetName val="_Recovered_SheetName_2664_"/>
      <sheetName val="_Recovered_SheetName_2665_"/>
      <sheetName val="_Recovered_SheetName_2666_"/>
      <sheetName val="_Recovered_SheetName_2667_"/>
      <sheetName val="_Recovered_SheetName_2668_"/>
      <sheetName val="_Recovered_SheetName_2669_"/>
      <sheetName val="_Recovered_SheetName_2670_"/>
      <sheetName val="_Recovered_SheetName_2671_"/>
      <sheetName val="_Recovered_SheetName_2672_"/>
      <sheetName val="_Recovered_SheetName_2673_"/>
      <sheetName val="_Recovered_SheetName_2674_"/>
      <sheetName val="_Recovered_SheetName_2675_"/>
      <sheetName val="_Recovered_SheetName_2676_"/>
      <sheetName val="_Recovered_SheetName_2677_"/>
      <sheetName val="_Recovered_SheetName_2678_"/>
      <sheetName val="_Recovered_SheetName_2679_"/>
      <sheetName val="_Recovered_SheetName_2680_"/>
      <sheetName val="_Recovered_SheetName_2681_"/>
      <sheetName val="_Recovered_SheetName_2682_"/>
      <sheetName val="_Recovered_SheetName_2683_"/>
      <sheetName val="_Recovered_SheetName_2684_"/>
      <sheetName val="_Recovered_SheetName_2685_"/>
      <sheetName val="_Recovered_SheetName_2686_"/>
      <sheetName val="_Recovered_SheetName_2687_"/>
      <sheetName val="_Recovered_SheetName_2688_"/>
      <sheetName val="_Recovered_SheetName_2689_"/>
      <sheetName val="_Recovered_SheetName_2690_"/>
      <sheetName val="_Recovered_SheetName_2691_"/>
      <sheetName val="_Recovered_SheetName_2692_"/>
      <sheetName val="_Recovered_SheetName_2693_"/>
      <sheetName val="_Recovered_SheetName_2694_"/>
      <sheetName val="_Recovered_SheetName_2695_"/>
      <sheetName val="_Recovered_SheetName_2696_"/>
      <sheetName val="_Recovered_SheetName_2697_"/>
      <sheetName val="_Recovered_SheetName_2698_"/>
      <sheetName val="_Recovered_SheetName_2699_"/>
      <sheetName val="_Recovered_SheetName_2700_"/>
      <sheetName val="_Recovered_SheetName_2701_"/>
      <sheetName val="_Recovered_SheetName_2702_"/>
      <sheetName val="_Recovered_SheetName_2703_"/>
      <sheetName val="_Recovered_SheetName_2704_"/>
      <sheetName val="_Recovered_SheetName_2705_"/>
      <sheetName val="_Recovered_SheetName_2706_"/>
      <sheetName val="_Recovered_SheetName_2707_"/>
      <sheetName val="_Recovered_SheetName_2708_"/>
      <sheetName val="_Recovered_SheetName_2709_"/>
      <sheetName val="_Recovered_SheetName_2710_"/>
      <sheetName val="_Recovered_SheetName_2711_"/>
      <sheetName val="_Recovered_SheetName_2712_"/>
      <sheetName val="_Recovered_SheetName_2713_"/>
      <sheetName val="_Recovered_SheetName_2714_"/>
      <sheetName val="_Recovered_SheetName_2715_"/>
      <sheetName val="_Recovered_SheetName_2716_"/>
      <sheetName val="_Recovered_SheetName_2717_"/>
      <sheetName val="_Recovered_SheetName_2718_"/>
      <sheetName val="_Recovered_SheetName_2719_"/>
      <sheetName val="_Recovered_SheetName_2720_"/>
      <sheetName val="_Recovered_SheetName_2721_"/>
      <sheetName val="_Recovered_SheetName_2722_"/>
      <sheetName val="_Recovered_SheetName_2723_"/>
      <sheetName val="_Recovered_SheetName_2724_"/>
      <sheetName val="_Recovered_SheetName_2725_"/>
      <sheetName val="_Recovered_SheetName_2726_"/>
      <sheetName val="_Recovered_SheetName_2727_"/>
      <sheetName val="_Recovered_SheetName_2728_"/>
      <sheetName val="_Recovered_SheetName_2729_"/>
      <sheetName val="_Recovered_SheetName_2730_"/>
      <sheetName val="_Recovered_SheetName_2731_"/>
      <sheetName val="_Recovered_SheetName_2732_"/>
      <sheetName val="_Recovered_SheetName_2733_"/>
      <sheetName val="_Recovered_SheetName_2734_"/>
      <sheetName val="_Recovered_SheetName_2735_"/>
      <sheetName val="_Recovered_SheetName_2736_"/>
      <sheetName val="_Recovered_SheetName_2737_"/>
      <sheetName val="_Recovered_SheetName_2738_"/>
      <sheetName val="_Recovered_SheetName_2739_"/>
      <sheetName val="_Recovered_SheetName_2740_"/>
      <sheetName val="_Recovered_SheetName_2741_"/>
      <sheetName val="_Recovered_SheetName_2742_"/>
      <sheetName val="_Recovered_SheetName_2743_"/>
      <sheetName val="_Recovered_SheetName_2744_"/>
      <sheetName val="_Recovered_SheetName_2745_"/>
      <sheetName val="_Recovered_SheetName_2746_"/>
      <sheetName val="_Recovered_SheetName_2747_"/>
      <sheetName val="_Recovered_SheetName_2748_"/>
      <sheetName val="_Recovered_SheetName_2749_"/>
      <sheetName val="_Recovered_SheetName_2750_"/>
      <sheetName val="_Recovered_SheetName_2751_"/>
      <sheetName val="_Recovered_SheetName_2752_"/>
      <sheetName val="_Recovered_SheetName_2753_"/>
      <sheetName val="_Recovered_SheetName_2754_"/>
      <sheetName val="_Recovered_SheetName_2755_"/>
      <sheetName val="_Recovered_SheetName_2756_"/>
      <sheetName val="_Recovered_SheetName_2757_"/>
      <sheetName val="_Recovered_SheetName_2758_"/>
      <sheetName val="_Recovered_SheetName_2759_"/>
      <sheetName val="_Recovered_SheetName_2760_"/>
      <sheetName val="_Recovered_SheetName_2761_"/>
      <sheetName val="_Recovered_SheetName_2762_"/>
      <sheetName val="_Recovered_SheetName_2763_"/>
      <sheetName val="_Recovered_SheetName_2764_"/>
      <sheetName val="_Recovered_SheetName_2765_"/>
      <sheetName val="_Recovered_SheetName_2766_"/>
      <sheetName val="_Recovered_SheetName_2767_"/>
      <sheetName val="_Recovered_SheetName_2768_"/>
      <sheetName val="_Recovered_SheetName_2769_"/>
      <sheetName val="_Recovered_SheetName_2770_"/>
      <sheetName val="_Recovered_SheetName_2771_"/>
      <sheetName val="_Recovered_SheetName_2772_"/>
      <sheetName val="_Recovered_SheetName_2773_"/>
      <sheetName val="_Recovered_SheetName_2774_"/>
      <sheetName val="_Recovered_SheetName_2775_"/>
      <sheetName val="_Recovered_SheetName_2776_"/>
      <sheetName val="_Recovered_SheetName_2777_"/>
      <sheetName val="_Recovered_SheetName_2778_"/>
      <sheetName val="_Recovered_SheetName_2779_"/>
      <sheetName val="_Recovered_SheetName_2780_"/>
      <sheetName val="_Recovered_SheetName_2781_"/>
      <sheetName val="_Recovered_SheetName_2782_"/>
      <sheetName val="_Recovered_SheetName_2783_"/>
      <sheetName val="_Recovered_SheetName_2784_"/>
      <sheetName val="_Recovered_SheetName_2785_"/>
      <sheetName val="_Recovered_SheetName_2786_"/>
      <sheetName val="_Recovered_SheetName_2787_"/>
      <sheetName val="_Recovered_SheetName_2788_"/>
      <sheetName val="_Recovered_SheetName_2789_"/>
      <sheetName val="_Recovered_SheetName_2790_"/>
      <sheetName val="_Recovered_SheetName_2791_"/>
      <sheetName val="_Recovered_SheetName_2792_"/>
      <sheetName val="_Recovered_SheetName_2793_"/>
      <sheetName val="_Recovered_SheetName_2794_"/>
      <sheetName val="_Recovered_SheetName_2795_"/>
      <sheetName val="_Recovered_SheetName_2796_"/>
      <sheetName val="_Recovered_SheetName_2797_"/>
      <sheetName val="_Recovered_SheetName_2798_"/>
      <sheetName val="_Recovered_SheetName_2799_"/>
      <sheetName val="_Recovered_SheetName_2800_"/>
      <sheetName val="_Recovered_SheetName_2801_"/>
      <sheetName val="_Recovered_SheetName_2802_"/>
      <sheetName val="_Recovered_SheetName_2803_"/>
      <sheetName val="_Recovered_SheetName_2804_"/>
      <sheetName val="_Recovered_SheetName_2805_"/>
      <sheetName val="_Recovered_SheetName_2806_"/>
      <sheetName val="_Recovered_SheetName_2807_"/>
      <sheetName val="_Recovered_SheetName_2808_"/>
      <sheetName val="_Recovered_SheetName_2809_"/>
      <sheetName val="_Recovered_SheetName_2810_"/>
      <sheetName val="_Recovered_SheetName_2811_"/>
      <sheetName val="_Recovered_SheetName_2812_"/>
      <sheetName val="_Recovered_SheetName_2813_"/>
      <sheetName val="_Recovered_SheetName_2814_"/>
      <sheetName val="_Recovered_SheetName_2815_"/>
      <sheetName val="_Recovered_SheetName_2816_"/>
      <sheetName val="_Recovered_SheetName_2817_"/>
      <sheetName val="_Recovered_SheetName_2818_"/>
      <sheetName val="_Recovered_SheetName_2819_"/>
      <sheetName val="_Recovered_SheetName_2820_"/>
      <sheetName val="_Recovered_SheetName_2821_"/>
      <sheetName val="_Recovered_SheetName_2822_"/>
      <sheetName val="_Recovered_SheetName_2823_"/>
      <sheetName val="_Recovered_SheetName_2824_"/>
      <sheetName val="_Recovered_SheetName_2825_"/>
      <sheetName val="_Recovered_SheetName_2826_"/>
      <sheetName val="_Recovered_SheetName_2827_"/>
      <sheetName val="_Recovered_SheetName_2828_"/>
      <sheetName val="_Recovered_SheetName_2829_"/>
      <sheetName val="_Recovered_SheetName_2830_"/>
      <sheetName val="_Recovered_SheetName_2831_"/>
      <sheetName val="_Recovered_SheetName_2832_"/>
      <sheetName val="_Recovered_SheetName_2833_"/>
      <sheetName val="_Recovered_SheetName_2834_"/>
      <sheetName val="_Recovered_SheetName_2835_"/>
      <sheetName val="_Recovered_SheetName_2836_"/>
      <sheetName val="_Recovered_SheetName_2837_"/>
      <sheetName val="_Recovered_SheetName_2838_"/>
      <sheetName val="_Recovered_SheetName_2839_"/>
      <sheetName val="_Recovered_SheetName_2840_"/>
      <sheetName val="_Recovered_SheetName_2841_"/>
      <sheetName val="_Recovered_SheetName_2842_"/>
      <sheetName val="_Recovered_SheetName_2843_"/>
      <sheetName val="_Recovered_SheetName_2844_"/>
      <sheetName val="_Recovered_SheetName_2845_"/>
      <sheetName val="_Recovered_SheetName_2846_"/>
      <sheetName val="_Recovered_SheetName_2847_"/>
      <sheetName val="_Recovered_SheetName_2848_"/>
      <sheetName val="_Recovered_SheetName_2849_"/>
      <sheetName val="_Recovered_SheetName_2850_"/>
      <sheetName val="_Recovered_SheetName_2851_"/>
      <sheetName val="_Recovered_SheetName_2852_"/>
      <sheetName val="_Recovered_SheetName_2853_"/>
      <sheetName val="_Recovered_SheetName_2854_"/>
      <sheetName val="_Recovered_SheetName_2855_"/>
      <sheetName val="_Recovered_SheetName_2856_"/>
      <sheetName val="_Recovered_SheetName_2857_"/>
      <sheetName val="_Recovered_SheetName_2858_"/>
      <sheetName val="_Recovered_SheetName_2859_"/>
      <sheetName val="_Recovered_SheetName_2860_"/>
      <sheetName val="_Recovered_SheetName_2861_"/>
      <sheetName val="_Recovered_SheetName_2862_"/>
      <sheetName val="_Recovered_SheetName_2863_"/>
      <sheetName val="_Recovered_SheetName_2864_"/>
      <sheetName val="_Recovered_SheetName_2865_"/>
      <sheetName val="_Recovered_SheetName_2866_"/>
      <sheetName val="_Recovered_SheetName_2867_"/>
      <sheetName val="_Recovered_SheetName_2868_"/>
      <sheetName val="_Recovered_SheetName_2869_"/>
      <sheetName val="_Recovered_SheetName_2870_"/>
      <sheetName val="_Recovered_SheetName_2871_"/>
      <sheetName val="_Recovered_SheetName_2872_"/>
      <sheetName val="_Recovered_SheetName_2873_"/>
      <sheetName val="_Recovered_SheetName_2874_"/>
      <sheetName val="_Recovered_SheetName_2875_"/>
      <sheetName val="_Recovered_SheetName_2876_"/>
      <sheetName val="_Recovered_SheetName_2877_"/>
      <sheetName val="_Recovered_SheetName_2878_"/>
      <sheetName val="_Recovered_SheetName_2879_"/>
      <sheetName val="_Recovered_SheetName_2880_"/>
      <sheetName val="_Recovered_SheetName_2881_"/>
      <sheetName val="_Recovered_SheetName_2882_"/>
      <sheetName val="_Recovered_SheetName_2883_"/>
      <sheetName val="_Recovered_SheetName_2884_"/>
      <sheetName val="_Recovered_SheetName_2885_"/>
      <sheetName val="_Recovered_SheetName_2886_"/>
      <sheetName val="_Recovered_SheetName_2887_"/>
      <sheetName val="_Recovered_SheetName_2888_"/>
      <sheetName val="_Recovered_SheetName_2889_"/>
      <sheetName val="_Recovered_SheetName_2890_"/>
      <sheetName val="_Recovered_SheetName_2891_"/>
      <sheetName val="_Recovered_SheetName_2892_"/>
      <sheetName val="_Recovered_SheetName_2893_"/>
      <sheetName val="_Recovered_SheetName_2894_"/>
      <sheetName val="_Recovered_SheetName_2895_"/>
      <sheetName val="_Recovered_SheetName_2896_"/>
      <sheetName val="_Recovered_SheetName_2897_"/>
      <sheetName val="_Recovered_SheetName_2898_"/>
      <sheetName val="_Recovered_SheetName_2899_"/>
      <sheetName val="_Recovered_SheetName_2900_"/>
      <sheetName val="_Recovered_SheetName_2901_"/>
      <sheetName val="_Recovered_SheetName_2902_"/>
      <sheetName val="_Recovered_SheetName_2903_"/>
      <sheetName val="_Recovered_SheetName_2904_"/>
      <sheetName val="_Recovered_SheetName_2905_"/>
      <sheetName val="_Recovered_SheetName_2906_"/>
      <sheetName val="_Recovered_SheetName_2907_"/>
      <sheetName val="_Recovered_SheetName_2908_"/>
      <sheetName val="_Recovered_SheetName_2909_"/>
      <sheetName val="_Recovered_SheetName_2910_"/>
      <sheetName val="_Recovered_SheetName_2911_"/>
      <sheetName val="_Recovered_SheetName_2912_"/>
      <sheetName val="_Recovered_SheetName_2913_"/>
      <sheetName val="_Recovered_SheetName_2914_"/>
      <sheetName val="_Recovered_SheetName_2915_"/>
      <sheetName val="_Recovered_SheetName_2916_"/>
      <sheetName val="_Recovered_SheetName_2917_"/>
      <sheetName val="_Recovered_SheetName_2918_"/>
      <sheetName val="_Recovered_SheetName_2919_"/>
      <sheetName val="_Recovered_SheetName_2920_"/>
      <sheetName val="_Recovered_SheetName_2921_"/>
      <sheetName val="_Recovered_SheetName_2922_"/>
      <sheetName val="_Recovered_SheetName_2923_"/>
      <sheetName val="_Recovered_SheetName_2924_"/>
      <sheetName val="_Recovered_SheetName_2925_"/>
      <sheetName val="_Recovered_SheetName_2926_"/>
      <sheetName val="_Recovered_SheetName_2927_"/>
      <sheetName val="_Recovered_SheetName_2928_"/>
      <sheetName val="_Recovered_SheetName_2929_"/>
      <sheetName val="_Recovered_SheetName_2930_"/>
      <sheetName val="_Recovered_SheetName_2931_"/>
      <sheetName val="_Recovered_SheetName_2932_"/>
      <sheetName val="_Recovered_SheetName_2933_"/>
      <sheetName val="_Recovered_SheetName_2934_"/>
      <sheetName val="_Recovered_SheetName_2935_"/>
      <sheetName val="_Recovered_SheetName_2936_"/>
      <sheetName val="_Recovered_SheetName_2937_"/>
      <sheetName val="_Recovered_SheetName_2938_"/>
      <sheetName val="_Recovered_SheetName_2939_"/>
      <sheetName val="_Recovered_SheetName_2940_"/>
      <sheetName val="_Recovered_SheetName_2941_"/>
      <sheetName val="_Recovered_SheetName_2942_"/>
      <sheetName val="_Recovered_SheetName_2943_"/>
      <sheetName val="_Recovered_SheetName_2944_"/>
      <sheetName val="_Recovered_SheetName_2945_"/>
      <sheetName val="_Recovered_SheetName_2946_"/>
      <sheetName val="_Recovered_SheetName_2947_"/>
      <sheetName val="_Recovered_SheetName_2948_"/>
      <sheetName val="_Recovered_SheetName_2949_"/>
      <sheetName val="_Recovered_SheetName_2950_"/>
      <sheetName val="_Recovered_SheetName_2951_"/>
      <sheetName val="_Recovered_SheetName_2952_"/>
      <sheetName val="_Recovered_SheetName_2953_"/>
      <sheetName val="_Recovered_SheetName_2954_"/>
      <sheetName val="_Recovered_SheetName_2955_"/>
      <sheetName val="_Recovered_SheetName_2956_"/>
      <sheetName val="_Recovered_SheetName_2957_"/>
      <sheetName val="_Recovered_SheetName_2958_"/>
      <sheetName val="_Recovered_SheetName_2959_"/>
      <sheetName val="_Recovered_SheetName_2960_"/>
      <sheetName val="_Recovered_SheetName_2961_"/>
      <sheetName val="_Recovered_SheetName_2962_"/>
      <sheetName val="_Recovered_SheetName_2963_"/>
      <sheetName val="_Recovered_SheetName_2964_"/>
      <sheetName val="_Recovered_SheetName_2965_"/>
      <sheetName val="_Recovered_SheetName_2966_"/>
      <sheetName val="_Recovered_SheetName_2967_"/>
      <sheetName val="_Recovered_SheetName_2968_"/>
      <sheetName val="_Recovered_SheetName_2969_"/>
      <sheetName val="_Recovered_SheetName_2970_"/>
      <sheetName val="_Recovered_SheetName_2971_"/>
      <sheetName val="_Recovered_SheetName_2972_"/>
      <sheetName val="_Recovered_SheetName_2973_"/>
      <sheetName val="_Recovered_SheetName_2974_"/>
      <sheetName val="_Recovered_SheetName_2975_"/>
      <sheetName val="_Recovered_SheetName_2976_"/>
      <sheetName val="_Recovered_SheetName_2977_"/>
      <sheetName val="_Recovered_SheetName_2978_"/>
      <sheetName val="_Recovered_SheetName_2979_"/>
      <sheetName val="_Recovered_SheetName_2980_"/>
      <sheetName val="_Recovered_SheetName_2981_"/>
      <sheetName val="_Recovered_SheetName_2982_"/>
      <sheetName val="_Recovered_SheetName_2983_"/>
      <sheetName val="_Recovered_SheetName_2984_"/>
      <sheetName val="_Recovered_SheetName_2985_"/>
      <sheetName val="_Recovered_SheetName_2986_"/>
      <sheetName val="_Recovered_SheetName_2987_"/>
      <sheetName val="_Recovered_SheetName_2988_"/>
      <sheetName val="_Recovered_SheetName_2989_"/>
      <sheetName val="_Recovered_SheetName_2990_"/>
      <sheetName val="_Recovered_SheetName_2991_"/>
      <sheetName val="_Recovered_SheetName_2992_"/>
      <sheetName val="_Recovered_SheetName_2993_"/>
      <sheetName val="_Recovered_SheetName_2994_"/>
      <sheetName val="_Recovered_SheetName_2995_"/>
      <sheetName val="_Recovered_SheetName_2996_"/>
      <sheetName val="_Recovered_SheetName_2997_"/>
      <sheetName val="_Recovered_SheetName_2998_"/>
      <sheetName val="_Recovered_SheetName_2999_"/>
      <sheetName val="_Recovered_SheetName_3000_"/>
      <sheetName val="_Recovered_SheetName_3001_"/>
      <sheetName val="_Recovered_SheetName_3002_"/>
      <sheetName val="_Recovered_SheetName_3003_"/>
      <sheetName val="_Recovered_SheetName_3004_"/>
      <sheetName val="_Recovered_SheetName_3005_"/>
      <sheetName val="_Recovered_SheetName_3006_"/>
      <sheetName val="_Recovered_SheetName_3007_"/>
      <sheetName val="_Recovered_SheetName_3008_"/>
      <sheetName val="_Recovered_SheetName_3009_"/>
      <sheetName val="_Recovered_SheetName_3010_"/>
      <sheetName val="_Recovered_SheetName_3011_"/>
      <sheetName val="_Recovered_SheetName_3012_"/>
      <sheetName val="_Recovered_SheetName_3013_"/>
      <sheetName val="_Recovered_SheetName_3014_"/>
      <sheetName val="_Recovered_SheetName_3015_"/>
      <sheetName val="_Recovered_SheetName_3016_"/>
      <sheetName val="_Recovered_SheetName_3017_"/>
      <sheetName val="_Recovered_SheetName_3018_"/>
      <sheetName val="_Recovered_SheetName_3019_"/>
      <sheetName val="_Recovered_SheetName_3020_"/>
      <sheetName val="_Recovered_SheetName_3021_"/>
      <sheetName val="_Recovered_SheetName_3022_"/>
      <sheetName val="_Recovered_SheetName_3023_"/>
      <sheetName val="_Recovered_SheetName_3024_"/>
      <sheetName val="_Recovered_SheetName_3025_"/>
      <sheetName val="_Recovered_SheetName_3026_"/>
      <sheetName val="_Recovered_SheetName_3027_"/>
      <sheetName val="_Recovered_SheetName_3028_"/>
      <sheetName val="_Recovered_SheetName_3029_"/>
      <sheetName val="_Recovered_SheetName_3030_"/>
      <sheetName val="_Recovered_SheetName_3031_"/>
      <sheetName val="_Recovered_SheetName_3032_"/>
      <sheetName val="_Recovered_SheetName_3033_"/>
      <sheetName val="_Recovered_SheetName_3034_"/>
      <sheetName val="_Recovered_SheetName_3035_"/>
      <sheetName val="_Recovered_SheetName_3036_"/>
      <sheetName val="_Recovered_SheetName_3037_"/>
      <sheetName val="_Recovered_SheetName_3038_"/>
      <sheetName val="_Recovered_SheetName_3039_"/>
      <sheetName val="_Recovered_SheetName_3040_"/>
      <sheetName val="_Recovered_SheetName_3041_"/>
      <sheetName val="_Recovered_SheetName_3042_"/>
      <sheetName val="_Recovered_SheetName_3043_"/>
      <sheetName val="_Recovered_SheetName_3044_"/>
      <sheetName val="_Recovered_SheetName_3045_"/>
      <sheetName val="_Recovered_SheetName_3046_"/>
      <sheetName val="_Recovered_SheetName_3047_"/>
      <sheetName val="_Recovered_SheetName_3048_"/>
      <sheetName val="_Recovered_SheetName_3049_"/>
      <sheetName val="_Recovered_SheetName_3050_"/>
      <sheetName val="_Recovered_SheetName_3051_"/>
      <sheetName val="_Recovered_SheetName_3052_"/>
      <sheetName val="_Recovered_SheetName_3053_"/>
      <sheetName val="_Recovered_SheetName_3054_"/>
      <sheetName val="_Recovered_SheetName_3055_"/>
      <sheetName val="_Recovered_SheetName_3056_"/>
      <sheetName val="_Recovered_SheetName_3057_"/>
      <sheetName val="_Recovered_SheetName_3058_"/>
      <sheetName val="_Recovered_SheetName_3059_"/>
      <sheetName val="_Recovered_SheetName_3060_"/>
      <sheetName val="_Recovered_SheetName_3061_"/>
      <sheetName val="_Recovered_SheetName_3062_"/>
      <sheetName val="_Recovered_SheetName_3063_"/>
      <sheetName val="_Recovered_SheetName_3064_"/>
      <sheetName val="_Recovered_SheetName_3065_"/>
      <sheetName val="_Recovered_SheetName_3066_"/>
      <sheetName val="_Recovered_SheetName_3067_"/>
      <sheetName val="_Recovered_SheetName_3068_"/>
      <sheetName val="_Recovered_SheetName_3069_"/>
      <sheetName val="_Recovered_SheetName_3070_"/>
      <sheetName val="_Recovered_SheetName_3071_"/>
      <sheetName val="_Recovered_SheetName_3072_"/>
      <sheetName val="_Recovered_SheetName_3073_"/>
      <sheetName val="_Recovered_SheetName_3074_"/>
      <sheetName val="_Recovered_SheetName_3075_"/>
      <sheetName val="_Recovered_SheetName_3076_"/>
      <sheetName val="_Recovered_SheetName_3077_"/>
      <sheetName val="_Recovered_SheetName_3078_"/>
      <sheetName val="_Recovered_SheetName_3079_"/>
      <sheetName val="_Recovered_SheetName_3080_"/>
      <sheetName val="_Recovered_SheetName_3081_"/>
      <sheetName val="_Recovered_SheetName_3082_"/>
      <sheetName val="_Recovered_SheetName_3083_"/>
      <sheetName val="_Recovered_SheetName_3084_"/>
      <sheetName val="_Recovered_SheetName_3085_"/>
      <sheetName val="_Recovered_SheetName_3086_"/>
      <sheetName val="_Recovered_SheetName_3087_"/>
      <sheetName val="_Recovered_SheetName_3088_"/>
      <sheetName val="_Recovered_SheetName_3089_"/>
      <sheetName val="_Recovered_SheetName_3090_"/>
      <sheetName val="_Recovered_SheetName_3091_"/>
      <sheetName val="_Recovered_SheetName_3092_"/>
      <sheetName val="_Recovered_SheetName_3093_"/>
      <sheetName val="_Recovered_SheetName_3094_"/>
      <sheetName val="_Recovered_SheetName_3095_"/>
      <sheetName val="_Recovered_SheetName_3096_"/>
      <sheetName val="_Recovered_SheetName_3097_"/>
      <sheetName val="_Recovered_SheetName_3098_"/>
      <sheetName val="_Recovered_SheetName_3099_"/>
      <sheetName val="_Recovered_SheetName_3100_"/>
      <sheetName val="_Recovered_SheetName_3101_"/>
      <sheetName val="_Recovered_SheetName_3102_"/>
      <sheetName val="_Recovered_SheetName_3103_"/>
      <sheetName val="_Recovered_SheetName_3104_"/>
      <sheetName val="_Recovered_SheetName_3105_"/>
      <sheetName val="_Recovered_SheetName_3106_"/>
      <sheetName val="_Recovered_SheetName_3107_"/>
      <sheetName val="_Recovered_SheetName_3108_"/>
      <sheetName val="_Recovered_SheetName_3109_"/>
      <sheetName val="_Recovered_SheetName_3110_"/>
      <sheetName val="_Recovered_SheetName_3111_"/>
      <sheetName val="_Recovered_SheetName_3112_"/>
      <sheetName val="_Recovered_SheetName_3113_"/>
      <sheetName val="_Recovered_SheetName_3114_"/>
      <sheetName val="_Recovered_SheetName_3115_"/>
      <sheetName val="_Recovered_SheetName_3116_"/>
      <sheetName val="_Recovered_SheetName_3117_"/>
      <sheetName val="_Recovered_SheetName_3118_"/>
      <sheetName val="_Recovered_SheetName_3119_"/>
      <sheetName val="_Recovered_SheetName_3120_"/>
      <sheetName val="_Recovered_SheetName_3121_"/>
      <sheetName val="_Recovered_SheetName_3122_"/>
      <sheetName val="_Recovered_SheetName_3123_"/>
      <sheetName val="_Recovered_SheetName_3124_"/>
      <sheetName val="_Recovered_SheetName_3125_"/>
      <sheetName val="_Recovered_SheetName_3126_"/>
      <sheetName val="_Recovered_SheetName_3127_"/>
      <sheetName val="_Recovered_SheetName_3128_"/>
      <sheetName val="_Recovered_SheetName_3129_"/>
      <sheetName val="_Recovered_SheetName_3130_"/>
      <sheetName val="_Recovered_SheetName_3131_"/>
      <sheetName val="_Recovered_SheetName_3132_"/>
      <sheetName val="_Recovered_SheetName_3133_"/>
      <sheetName val="_Recovered_SheetName_3134_"/>
      <sheetName val="_Recovered_SheetName_3135_"/>
      <sheetName val="_Recovered_SheetName_3136_"/>
      <sheetName val="_Recovered_SheetName_3137_"/>
      <sheetName val="_Recovered_SheetName_3138_"/>
      <sheetName val="_Recovered_SheetName_3139_"/>
      <sheetName val="_Recovered_SheetName_3140_"/>
      <sheetName val="_Recovered_SheetName_3141_"/>
      <sheetName val="_Recovered_SheetName_3142_"/>
      <sheetName val="_Recovered_SheetName_3143_"/>
      <sheetName val="_Recovered_SheetName_3144_"/>
      <sheetName val="_Recovered_SheetName_3145_"/>
      <sheetName val="_Recovered_SheetName_3146_"/>
      <sheetName val="_Recovered_SheetName_3147_"/>
      <sheetName val="_Recovered_SheetName_3148_"/>
      <sheetName val="_Recovered_SheetName_3149_"/>
      <sheetName val="_Recovered_SheetName_3150_"/>
      <sheetName val="_Recovered_SheetName_3151_"/>
      <sheetName val="_Recovered_SheetName_3152_"/>
      <sheetName val="_Recovered_SheetName_3153_"/>
      <sheetName val="_Recovered_SheetName_3154_"/>
      <sheetName val="_Recovered_SheetName_3155_"/>
      <sheetName val="_Recovered_SheetName_3156_"/>
      <sheetName val="_Recovered_SheetName_3157_"/>
      <sheetName val="_Recovered_SheetName_3158_"/>
      <sheetName val="_Recovered_SheetName_3159_"/>
      <sheetName val="_Recovered_SheetName_3160_"/>
      <sheetName val="_Recovered_SheetName_3161_"/>
      <sheetName val="_Recovered_SheetName_3162_"/>
      <sheetName val="_Recovered_SheetName_3163_"/>
      <sheetName val="_Recovered_SheetName_3164_"/>
      <sheetName val="_Recovered_SheetName_3165_"/>
      <sheetName val="_Recovered_SheetName_3166_"/>
      <sheetName val="_Recovered_SheetName_3167_"/>
      <sheetName val="_Recovered_SheetName_3168_"/>
      <sheetName val="_Recovered_SheetName_3169_"/>
      <sheetName val="_Recovered_SheetName_3170_"/>
      <sheetName val="_Recovered_SheetName_3171_"/>
      <sheetName val="_Recovered_SheetName_3172_"/>
      <sheetName val="_Recovered_SheetName_3173_"/>
      <sheetName val="_Recovered_SheetName_3174_"/>
      <sheetName val="_Recovered_SheetName_3175_"/>
      <sheetName val="_Recovered_SheetName_3176_"/>
      <sheetName val="_Recovered_SheetName_3177_"/>
      <sheetName val="_Recovered_SheetName_3178_"/>
      <sheetName val="_Recovered_SheetName_3179_"/>
      <sheetName val="_Recovered_SheetName_3180_"/>
      <sheetName val="_Recovered_SheetName_3181_"/>
      <sheetName val="_Recovered_SheetName_3182_"/>
      <sheetName val="_Recovered_SheetName_3183_"/>
      <sheetName val="_Recovered_SheetName_3184_"/>
      <sheetName val="_Recovered_SheetName_3185_"/>
      <sheetName val="_Recovered_SheetName_3186_"/>
      <sheetName val="_Recovered_SheetName_3187_"/>
      <sheetName val="_Recovered_SheetName_3188_"/>
      <sheetName val="_Recovered_SheetName_3189_"/>
      <sheetName val="_Recovered_SheetName_3190_"/>
      <sheetName val="_Recovered_SheetName_3191_"/>
      <sheetName val="_Recovered_SheetName_3192_"/>
      <sheetName val="_Recovered_SheetName_3193_"/>
      <sheetName val="_Recovered_SheetName_3194_"/>
      <sheetName val="_Recovered_SheetName_3195_"/>
      <sheetName val="_Recovered_SheetName_3196_"/>
      <sheetName val="_Recovered_SheetName_3197_"/>
      <sheetName val="_Recovered_SheetName_3198_"/>
      <sheetName val="_Recovered_SheetName_3199_"/>
      <sheetName val="_Recovered_SheetName_3200_"/>
      <sheetName val="_Recovered_SheetName_3201_"/>
      <sheetName val="_Recovered_SheetName_3202_"/>
      <sheetName val="_Recovered_SheetName_3203_"/>
      <sheetName val="_Recovered_SheetName_3204_"/>
      <sheetName val="_Recovered_SheetName_3205_"/>
      <sheetName val="_Recovered_SheetName_3206_"/>
      <sheetName val="_Recovered_SheetName_3207_"/>
      <sheetName val="_Recovered_SheetName_3208_"/>
      <sheetName val="_Recovered_SheetName_3209_"/>
      <sheetName val="_Recovered_SheetName_3210_"/>
      <sheetName val="_Recovered_SheetName_3211_"/>
      <sheetName val="_Recovered_SheetName_3212_"/>
      <sheetName val="_Recovered_SheetName_3213_"/>
      <sheetName val="_Recovered_SheetName_3214_"/>
      <sheetName val="_Recovered_SheetName_3215_"/>
      <sheetName val="_Recovered_SheetName_3216_"/>
      <sheetName val="_Recovered_SheetName_3217_"/>
      <sheetName val="_Recovered_SheetName_3218_"/>
      <sheetName val="_Recovered_SheetName_3219_"/>
      <sheetName val="_Recovered_SheetName_3220_"/>
      <sheetName val="_Recovered_SheetName_3221_"/>
      <sheetName val="_Recovered_SheetName_3222_"/>
      <sheetName val="_Recovered_SheetName_3223_"/>
      <sheetName val="_Recovered_SheetName_3224_"/>
      <sheetName val="_Recovered_SheetName_3225_"/>
      <sheetName val="_Recovered_SheetName_3226_"/>
      <sheetName val="_Recovered_SheetName_3227_"/>
      <sheetName val="_Recovered_SheetName_3228_"/>
      <sheetName val="_Recovered_SheetName_3229_"/>
      <sheetName val="_Recovered_SheetName_3230_"/>
      <sheetName val="_Recovered_SheetName_3231_"/>
      <sheetName val="_Recovered_SheetName_3232_"/>
      <sheetName val="_Recovered_SheetName_3233_"/>
      <sheetName val="_Recovered_SheetName_3234_"/>
      <sheetName val="_Recovered_SheetName_3235_"/>
      <sheetName val="_Recovered_SheetName_3236_"/>
      <sheetName val="_Recovered_SheetName_3237_"/>
      <sheetName val="_Recovered_SheetName_3238_"/>
      <sheetName val="_Recovered_SheetName_3239_"/>
      <sheetName val="_Recovered_SheetName_3240_"/>
      <sheetName val="_Recovered_SheetName_3241_"/>
      <sheetName val="_Recovered_SheetName_3242_"/>
      <sheetName val="_Recovered_SheetName_3243_"/>
      <sheetName val="_Recovered_SheetName_3244_"/>
      <sheetName val="_Recovered_SheetName_3245_"/>
      <sheetName val="_Recovered_SheetName_3246_"/>
      <sheetName val="_Recovered_SheetName_3247_"/>
      <sheetName val="_Recovered_SheetName_3248_"/>
      <sheetName val="_Recovered_SheetName_3249_"/>
      <sheetName val="_Recovered_SheetName_3250_"/>
      <sheetName val="_Recovered_SheetName_3251_"/>
      <sheetName val="_Recovered_SheetName_3252_"/>
      <sheetName val="_Recovered_SheetName_3253_"/>
      <sheetName val="_Recovered_SheetName_3254_"/>
      <sheetName val="_Recovered_SheetName_3255_"/>
      <sheetName val="_Recovered_SheetName_3256_"/>
      <sheetName val="_Recovered_SheetName_3257_"/>
      <sheetName val="_Recovered_SheetName_3258_"/>
      <sheetName val="_Recovered_SheetName_3259_"/>
      <sheetName val="_Recovered_SheetName_3260_"/>
      <sheetName val="_Recovered_SheetName_3261_"/>
      <sheetName val="_Recovered_SheetName_3262_"/>
      <sheetName val="_Recovered_SheetName_3263_"/>
      <sheetName val="_Recovered_SheetName_3264_"/>
      <sheetName val="_Recovered_SheetName_3265_"/>
      <sheetName val="_Recovered_SheetName_3266_"/>
      <sheetName val="_Recovered_SheetName_3267_"/>
      <sheetName val="_Recovered_SheetName_3268_"/>
      <sheetName val="_Recovered_SheetName_3269_"/>
      <sheetName val="_Recovered_SheetName_3270_"/>
      <sheetName val="_Recovered_SheetName_3271_"/>
      <sheetName val="_Recovered_SheetName_3272_"/>
      <sheetName val="_Recovered_SheetName_3273_"/>
      <sheetName val="_Recovered_SheetName_3274_"/>
      <sheetName val="_Recovered_SheetName_3275_"/>
      <sheetName val="_Recovered_SheetName_3276_"/>
      <sheetName val="_Recovered_SheetName_3277_"/>
      <sheetName val="_Recovered_SheetName_3278_"/>
      <sheetName val="_Recovered_SheetName_3279_"/>
      <sheetName val="_Recovered_SheetName_3280_"/>
      <sheetName val="_Recovered_SheetName_3281_"/>
      <sheetName val="_Recovered_SheetName_3282_"/>
      <sheetName val="_Recovered_SheetName_3283_"/>
      <sheetName val="_Recovered_SheetName_3284_"/>
      <sheetName val="_Recovered_SheetName_3285_"/>
      <sheetName val="_Recovered_SheetName_3286_"/>
      <sheetName val="_Recovered_SheetName_3287_"/>
      <sheetName val="_Recovered_SheetName_3288_"/>
      <sheetName val="_Recovered_SheetName_3289_"/>
      <sheetName val="_Recovered_SheetName_3290_"/>
      <sheetName val="_Recovered_SheetName_3291_"/>
      <sheetName val="_Recovered_SheetName_3292_"/>
      <sheetName val="_Recovered_SheetName_3293_"/>
      <sheetName val="_Recovered_SheetName_3294_"/>
      <sheetName val="_Recovered_SheetName_3295_"/>
      <sheetName val="_Recovered_SheetName_3296_"/>
      <sheetName val="_Recovered_SheetName_3297_"/>
      <sheetName val="_Recovered_SheetName_3298_"/>
      <sheetName val="_Recovered_SheetName_3299_"/>
      <sheetName val="_Recovered_SheetName_3300_"/>
      <sheetName val="_Recovered_SheetName_3301_"/>
      <sheetName val="_Recovered_SheetName_3302_"/>
      <sheetName val="_Recovered_SheetName_3303_"/>
      <sheetName val="_Recovered_SheetName_3304_"/>
      <sheetName val="_Recovered_SheetName_3305_"/>
      <sheetName val="_Recovered_SheetName_3306_"/>
      <sheetName val="_Recovered_SheetName_3307_"/>
      <sheetName val="_Recovered_SheetName_3308_"/>
      <sheetName val="_Recovered_SheetName_3309_"/>
      <sheetName val="_Recovered_SheetName_3310_"/>
      <sheetName val="_Recovered_SheetName_3311_"/>
      <sheetName val="_Recovered_SheetName_3312_"/>
      <sheetName val="_Recovered_SheetName_3313_"/>
      <sheetName val="_Recovered_SheetName_3314_"/>
      <sheetName val="_Recovered_SheetName_3315_"/>
      <sheetName val="_Recovered_SheetName_3316_"/>
      <sheetName val="_Recovered_SheetName_3317_"/>
      <sheetName val="_Recovered_SheetName_3318_"/>
      <sheetName val="_Recovered_SheetName_3319_"/>
      <sheetName val="_Recovered_SheetName_3320_"/>
      <sheetName val="_Recovered_SheetName_3321_"/>
      <sheetName val="_Recovered_SheetName_3322_"/>
      <sheetName val="_Recovered_SheetName_3323_"/>
      <sheetName val="_Recovered_SheetName_3324_"/>
      <sheetName val="_Recovered_SheetName_3325_"/>
      <sheetName val="_Recovered_SheetName_3326_"/>
      <sheetName val="_Recovered_SheetName_3327_"/>
      <sheetName val="_Recovered_SheetName_3328_"/>
      <sheetName val="_Recovered_SheetName_3329_"/>
      <sheetName val="_Recovered_SheetName_3330_"/>
      <sheetName val="_Recovered_SheetName_3331_"/>
      <sheetName val="_Recovered_SheetName_3332_"/>
      <sheetName val="_Recovered_SheetName_3333_"/>
      <sheetName val="_Recovered_SheetName_3334_"/>
      <sheetName val="_Recovered_SheetName_3335_"/>
      <sheetName val="_Recovered_SheetName_3336_"/>
      <sheetName val="_Recovered_SheetName_3337_"/>
      <sheetName val="_Recovered_SheetName_3338_"/>
      <sheetName val="_Recovered_SheetName_3339_"/>
      <sheetName val="_Recovered_SheetName_3340_"/>
      <sheetName val="_Recovered_SheetName_3341_"/>
      <sheetName val="_Recovered_SheetName_3342_"/>
      <sheetName val="_Recovered_SheetName_3343_"/>
      <sheetName val="_Recovered_SheetName_3344_"/>
      <sheetName val="_Recovered_SheetName_3345_"/>
      <sheetName val="_Recovered_SheetName_3346_"/>
      <sheetName val="_Recovered_SheetName_3347_"/>
      <sheetName val="_Recovered_SheetName_3348_"/>
      <sheetName val="_Recovered_SheetName_3349_"/>
      <sheetName val="_Recovered_SheetName_3350_"/>
      <sheetName val="_Recovered_SheetName_3351_"/>
      <sheetName val="_Recovered_SheetName_3352_"/>
      <sheetName val="_Recovered_SheetName_3353_"/>
      <sheetName val="_Recovered_SheetName_3354_"/>
      <sheetName val="_Recovered_SheetName_3355_"/>
      <sheetName val="_Recovered_SheetName_3356_"/>
      <sheetName val="_Recovered_SheetName_3357_"/>
      <sheetName val="_Recovered_SheetName_3358_"/>
      <sheetName val="_Recovered_SheetName_3359_"/>
      <sheetName val="_Recovered_SheetName_3360_"/>
      <sheetName val="_Recovered_SheetName_3361_"/>
      <sheetName val="_Recovered_SheetName_3362_"/>
      <sheetName val="_Recovered_SheetName_3363_"/>
      <sheetName val="_Recovered_SheetName_3364_"/>
      <sheetName val="_Recovered_SheetName_3365_"/>
      <sheetName val="_Recovered_SheetName_3366_"/>
      <sheetName val="_Recovered_SheetName_3367_"/>
      <sheetName val="_Recovered_SheetName_3368_"/>
      <sheetName val="_Recovered_SheetName_3369_"/>
      <sheetName val="_Recovered_SheetName_3370_"/>
      <sheetName val="_Recovered_SheetName_3371_"/>
      <sheetName val="_Recovered_SheetName_3372_"/>
      <sheetName val="_Recovered_SheetName_3373_"/>
      <sheetName val="_Recovered_SheetName_3374_"/>
      <sheetName val="_Recovered_SheetName_3375_"/>
      <sheetName val="_Recovered_SheetName_3376_"/>
      <sheetName val="_Recovered_SheetName_3377_"/>
      <sheetName val="_Recovered_SheetName_3378_"/>
      <sheetName val="_Recovered_SheetName_3379_"/>
      <sheetName val="_Recovered_SheetName_3380_"/>
      <sheetName val="_Recovered_SheetName_3381_"/>
      <sheetName val="_Recovered_SheetName_3382_"/>
      <sheetName val="_Recovered_SheetName_3383_"/>
      <sheetName val="_Recovered_SheetName_3384_"/>
      <sheetName val="_Recovered_SheetName_3385_"/>
      <sheetName val="_Recovered_SheetName_3386_"/>
      <sheetName val="_Recovered_SheetName_3387_"/>
      <sheetName val="_Recovered_SheetName_3388_"/>
      <sheetName val="_Recovered_SheetName_3389_"/>
      <sheetName val="_Recovered_SheetName_3390_"/>
      <sheetName val="_Recovered_SheetName_3391_"/>
      <sheetName val="_Recovered_SheetName_3392_"/>
      <sheetName val="_Recovered_SheetName_3393_"/>
      <sheetName val="_Recovered_SheetName_3394_"/>
      <sheetName val="_Recovered_SheetName_3395_"/>
      <sheetName val="_Recovered_SheetName_3396_"/>
      <sheetName val="_Recovered_SheetName_3397_"/>
      <sheetName val="_Recovered_SheetName_3398_"/>
      <sheetName val="_Recovered_SheetName_3399_"/>
      <sheetName val="_Recovered_SheetName_3400_"/>
      <sheetName val="_Recovered_SheetName_3401_"/>
      <sheetName val="_Recovered_SheetName_3402_"/>
      <sheetName val="_Recovered_SheetName_3403_"/>
      <sheetName val="_Recovered_SheetName_3404_"/>
      <sheetName val="_Recovered_SheetName_3405_"/>
      <sheetName val="_Recovered_SheetName_3406_"/>
      <sheetName val="_Recovered_SheetName_3407_"/>
      <sheetName val="_Recovered_SheetName_3408_"/>
      <sheetName val="_Recovered_SheetName_3409_"/>
      <sheetName val="_Recovered_SheetName_3410_"/>
      <sheetName val="_Recovered_SheetName_3411_"/>
      <sheetName val="_Recovered_SheetName_3412_"/>
      <sheetName val="_Recovered_SheetName_3413_"/>
      <sheetName val="_Recovered_SheetName_3414_"/>
      <sheetName val="_Recovered_SheetName_3415_"/>
      <sheetName val="_Recovered_SheetName_3416_"/>
      <sheetName val="_Recovered_SheetName_3417_"/>
      <sheetName val="_Recovered_SheetName_3418_"/>
      <sheetName val="_Recovered_SheetName_3419_"/>
      <sheetName val="_Recovered_SheetName_3420_"/>
      <sheetName val="_Recovered_SheetName_3421_"/>
      <sheetName val="_Recovered_SheetName_3422_"/>
      <sheetName val="_Recovered_SheetName_3423_"/>
      <sheetName val="_Recovered_SheetName_3424_"/>
      <sheetName val="_Recovered_SheetName_3425_"/>
      <sheetName val="_Recovered_SheetName_3426_"/>
      <sheetName val="_Recovered_SheetName_3427_"/>
      <sheetName val="_Recovered_SheetName_3428_"/>
      <sheetName val="_Recovered_SheetName_3429_"/>
      <sheetName val="_Recovered_SheetName_3430_"/>
      <sheetName val="_Recovered_SheetName_3431_"/>
      <sheetName val="_Recovered_SheetName_3432_"/>
      <sheetName val="_Recovered_SheetName_3433_"/>
      <sheetName val="_Recovered_SheetName_3434_"/>
      <sheetName val="_Recovered_SheetName_3435_"/>
      <sheetName val="_Recovered_SheetName_3436_"/>
      <sheetName val="_Recovered_SheetName_3437_"/>
      <sheetName val="_Recovered_SheetName_3438_"/>
      <sheetName val="_Recovered_SheetName_3439_"/>
      <sheetName val="_Recovered_SheetName_3440_"/>
      <sheetName val="_Recovered_SheetName_3441_"/>
      <sheetName val="_Recovered_SheetName_3442_"/>
      <sheetName val="_Recovered_SheetName_3443_"/>
      <sheetName val="_Recovered_SheetName_3444_"/>
      <sheetName val="_Recovered_SheetName_3445_"/>
      <sheetName val="_Recovered_SheetName_3446_"/>
      <sheetName val="_Recovered_SheetName_3447_"/>
      <sheetName val="_Recovered_SheetName_3448_"/>
      <sheetName val="_Recovered_SheetName_3449_"/>
      <sheetName val="_Recovered_SheetName_3450_"/>
      <sheetName val="_Recovered_SheetName_3451_"/>
      <sheetName val="_Recovered_SheetName_3452_"/>
      <sheetName val="_Recovered_SheetName_3453_"/>
      <sheetName val="_Recovered_SheetName_3454_"/>
      <sheetName val="_Recovered_SheetName_3455_"/>
      <sheetName val="_Recovered_SheetName_3456_"/>
      <sheetName val="_Recovered_SheetName_3457_"/>
      <sheetName val="_Recovered_SheetName_3458_"/>
      <sheetName val="_Recovered_SheetName_3459_"/>
      <sheetName val="_Recovered_SheetName_3460_"/>
      <sheetName val="_Recovered_SheetName_3461_"/>
      <sheetName val="_Recovered_SheetName_3462_"/>
      <sheetName val="_Recovered_SheetName_3463_"/>
      <sheetName val="_Recovered_SheetName_3464_"/>
      <sheetName val="_Recovered_SheetName_3465_"/>
      <sheetName val="_Recovered_SheetName_3466_"/>
      <sheetName val="_Recovered_SheetName_3467_"/>
      <sheetName val="_Recovered_SheetName_3468_"/>
      <sheetName val="_Recovered_SheetName_3469_"/>
      <sheetName val="_Recovered_SheetName_3470_"/>
      <sheetName val="_Recovered_SheetName_3471_"/>
      <sheetName val="_Recovered_SheetName_3472_"/>
      <sheetName val="_Recovered_SheetName_3473_"/>
      <sheetName val="_Recovered_SheetName_3474_"/>
      <sheetName val="_Recovered_SheetName_3475_"/>
      <sheetName val="_Recovered_SheetName_3476_"/>
      <sheetName val="_Recovered_SheetName_3477_"/>
      <sheetName val="_Recovered_SheetName_3478_"/>
      <sheetName val="_Recovered_SheetName_3479_"/>
      <sheetName val="_Recovered_SheetName_3480_"/>
      <sheetName val="_Recovered_SheetName_3481_"/>
      <sheetName val="_Recovered_SheetName_3482_"/>
      <sheetName val="_Recovered_SheetName_3483_"/>
      <sheetName val="_Recovered_SheetName_3484_"/>
      <sheetName val="_Recovered_SheetName_3485_"/>
      <sheetName val="_Recovered_SheetName_3486_"/>
      <sheetName val="_Recovered_SheetName_3487_"/>
      <sheetName val="_Recovered_SheetName_3488_"/>
      <sheetName val="_Recovered_SheetName_3489_"/>
      <sheetName val="_Recovered_SheetName_3490_"/>
      <sheetName val="_Recovered_SheetName_3491_"/>
      <sheetName val="_Recovered_SheetName_3492_"/>
      <sheetName val="_Recovered_SheetName_3493_"/>
      <sheetName val="_Recovered_SheetName_3494_"/>
      <sheetName val="_Recovered_SheetName_3495_"/>
      <sheetName val="_Recovered_SheetName_3496_"/>
      <sheetName val="_Recovered_SheetName_3497_"/>
      <sheetName val="_Recovered_SheetName_3498_"/>
      <sheetName val="_Recovered_SheetName_3499_"/>
      <sheetName val="_Recovered_SheetName_3500_"/>
      <sheetName val="_Recovered_SheetName_3501_"/>
      <sheetName val="_Recovered_SheetName_3502_"/>
      <sheetName val="_Recovered_SheetName_3503_"/>
      <sheetName val="_Recovered_SheetName_3504_"/>
      <sheetName val="_Recovered_SheetName_3505_"/>
      <sheetName val="_Recovered_SheetName_3506_"/>
      <sheetName val="_Recovered_SheetName_3507_"/>
      <sheetName val="_Recovered_SheetName_3508_"/>
      <sheetName val="_Recovered_SheetName_3509_"/>
      <sheetName val="_Recovered_SheetName_3510_"/>
      <sheetName val="_Recovered_SheetName_3511_"/>
      <sheetName val="_Recovered_SheetName_3512_"/>
      <sheetName val="_Recovered_SheetName_3513_"/>
      <sheetName val="_Recovered_SheetName_3514_"/>
      <sheetName val="_Recovered_SheetName_3515_"/>
      <sheetName val="_Recovered_SheetName_3516_"/>
      <sheetName val="_Recovered_SheetName_3517_"/>
      <sheetName val="_Recovered_SheetName_3518_"/>
      <sheetName val="_Recovered_SheetName_3519_"/>
      <sheetName val="_Recovered_SheetName_3520_"/>
      <sheetName val="_Recovered_SheetName_3521_"/>
      <sheetName val="_Recovered_SheetName_3522_"/>
      <sheetName val="_Recovered_SheetName_3523_"/>
      <sheetName val="_Recovered_SheetName_3524_"/>
      <sheetName val="_Recovered_SheetName_3525_"/>
      <sheetName val="_Recovered_SheetName_3526_"/>
      <sheetName val="_Recovered_SheetName_3527_"/>
      <sheetName val="_Recovered_SheetName_3528_"/>
      <sheetName val="_Recovered_SheetName_3529_"/>
      <sheetName val="_Recovered_SheetName_3530_"/>
      <sheetName val="_Recovered_SheetName_3531_"/>
      <sheetName val="_Recovered_SheetName_3532_"/>
      <sheetName val="_Recovered_SheetName_3533_"/>
      <sheetName val="_Recovered_SheetName_3534_"/>
      <sheetName val="_Recovered_SheetName_3535_"/>
      <sheetName val="_Recovered_SheetName_3536_"/>
      <sheetName val="_Recovered_SheetName_3537_"/>
      <sheetName val="_Recovered_SheetName_3538_"/>
      <sheetName val="_Recovered_SheetName_3539_"/>
      <sheetName val="_Recovered_SheetName_3540_"/>
      <sheetName val="_Recovered_SheetName_3541_"/>
      <sheetName val="_Recovered_SheetName_3542_"/>
      <sheetName val="_Recovered_SheetName_3543_"/>
      <sheetName val="_Recovered_SheetName_3544_"/>
      <sheetName val="_Recovered_SheetName_3545_"/>
      <sheetName val="_Recovered_SheetName_3546_"/>
      <sheetName val="_Recovered_SheetName_3547_"/>
      <sheetName val="_Recovered_SheetName_3548_"/>
      <sheetName val="_Recovered_SheetName_3549_"/>
      <sheetName val="_Recovered_SheetName_3550_"/>
      <sheetName val="_Recovered_SheetName_3551_"/>
      <sheetName val="_Recovered_SheetName_3552_"/>
      <sheetName val="_Recovered_SheetName_3553_"/>
      <sheetName val="_Recovered_SheetName_3554_"/>
      <sheetName val="_Recovered_SheetName_3555_"/>
      <sheetName val="_Recovered_SheetName_3556_"/>
      <sheetName val="_Recovered_SheetName_3557_"/>
      <sheetName val="_Recovered_SheetName_3558_"/>
      <sheetName val="_Recovered_SheetName_3559_"/>
      <sheetName val="_Recovered_SheetName_3560_"/>
      <sheetName val="_Recovered_SheetName_3561_"/>
      <sheetName val="_Recovered_SheetName_3562_"/>
      <sheetName val="_Recovered_SheetName_3563_"/>
      <sheetName val="_Recovered_SheetName_3564_"/>
      <sheetName val="_Recovered_SheetName_3565_"/>
      <sheetName val="_Recovered_SheetName_3566_"/>
      <sheetName val="_Recovered_SheetName_3567_"/>
      <sheetName val="_Recovered_SheetName_3568_"/>
      <sheetName val="_Recovered_SheetName_3569_"/>
      <sheetName val="_Recovered_SheetName_3570_"/>
      <sheetName val="_Recovered_SheetName_3571_"/>
      <sheetName val="_Recovered_SheetName_3572_"/>
      <sheetName val="_Recovered_SheetName_3573_"/>
      <sheetName val="_Recovered_SheetName_3574_"/>
      <sheetName val="_Recovered_SheetName_3575_"/>
      <sheetName val="_Recovered_SheetName_3576_"/>
      <sheetName val="_Recovered_SheetName_3577_"/>
      <sheetName val="_Recovered_SheetName_3578_"/>
      <sheetName val="_Recovered_SheetName_3579_"/>
      <sheetName val="_Recovered_SheetName_3580_"/>
      <sheetName val="_Recovered_SheetName_3581_"/>
      <sheetName val="_Recovered_SheetName_3582_"/>
      <sheetName val="_Recovered_SheetName_3583_"/>
      <sheetName val="_Recovered_SheetName_3584_"/>
      <sheetName val="_Recovered_SheetName_3585_"/>
      <sheetName val="_Recovered_SheetName_3586_"/>
      <sheetName val="_Recovered_SheetName_3587_"/>
      <sheetName val="_Recovered_SheetName_3588_"/>
      <sheetName val="_Recovered_SheetName_3589_"/>
      <sheetName val="_Recovered_SheetName_3590_"/>
      <sheetName val="_Recovered_SheetName_3591_"/>
      <sheetName val="_Recovered_SheetName_3592_"/>
      <sheetName val="_Recovered_SheetName_3593_"/>
      <sheetName val="_Recovered_SheetName_3594_"/>
      <sheetName val="_Recovered_SheetName_3595_"/>
      <sheetName val="_Recovered_SheetName_3596_"/>
      <sheetName val="_Recovered_SheetName_3597_"/>
      <sheetName val="_Recovered_SheetName_3598_"/>
      <sheetName val="_Recovered_SheetName_3599_"/>
      <sheetName val="_Recovered_SheetName_3600_"/>
      <sheetName val="_Recovered_SheetName_3601_"/>
      <sheetName val="_Recovered_SheetName_3602_"/>
      <sheetName val="_Recovered_SheetName_3603_"/>
      <sheetName val="_Recovered_SheetName_3604_"/>
      <sheetName val="_Recovered_SheetName_3605_"/>
      <sheetName val="_Recovered_SheetName_3606_"/>
      <sheetName val="_Recovered_SheetName_3607_"/>
      <sheetName val="_Recovered_SheetName_3608_"/>
      <sheetName val="_Recovered_SheetName_3609_"/>
      <sheetName val="_Recovered_SheetName_3610_"/>
      <sheetName val="_Recovered_SheetName_3611_"/>
      <sheetName val="_Recovered_SheetName_3612_"/>
      <sheetName val="_Recovered_SheetName_3613_"/>
      <sheetName val="_Recovered_SheetName_3614_"/>
      <sheetName val="_Recovered_SheetName_3615_"/>
      <sheetName val="_Recovered_SheetName_3616_"/>
      <sheetName val="_Recovered_SheetName_3617_"/>
      <sheetName val="_Recovered_SheetName_3618_"/>
      <sheetName val="_Recovered_SheetName_3619_"/>
      <sheetName val="_Recovered_SheetName_3620_"/>
      <sheetName val="_Recovered_SheetName_3621_"/>
      <sheetName val="_Recovered_SheetName_3622_"/>
      <sheetName val="_Recovered_SheetName_3623_"/>
      <sheetName val="_Recovered_SheetName_3624_"/>
      <sheetName val="_Recovered_SheetName_3625_"/>
      <sheetName val="_Recovered_SheetName_3626_"/>
      <sheetName val="_Recovered_SheetName_3627_"/>
      <sheetName val="_Recovered_SheetName_3628_"/>
      <sheetName val="_Recovered_SheetName_3629_"/>
      <sheetName val="_Recovered_SheetName_3630_"/>
      <sheetName val="_Recovered_SheetName_3631_"/>
      <sheetName val="_Recovered_SheetName_3632_"/>
      <sheetName val="_Recovered_SheetName_3633_"/>
      <sheetName val="_Recovered_SheetName_3634_"/>
      <sheetName val="_Recovered_SheetName_3635_"/>
      <sheetName val="_Recovered_SheetName_3636_"/>
      <sheetName val="_Recovered_SheetName_3637_"/>
      <sheetName val="_Recovered_SheetName_3638_"/>
      <sheetName val="_Recovered_SheetName_3639_"/>
      <sheetName val="_Recovered_SheetName_3640_"/>
      <sheetName val="_Recovered_SheetName_3641_"/>
      <sheetName val="_Recovered_SheetName_3642_"/>
      <sheetName val="_Recovered_SheetName_3643_"/>
      <sheetName val="_Recovered_SheetName_3644_"/>
      <sheetName val="_Recovered_SheetName_3645_"/>
      <sheetName val="_Recovered_SheetName_3646_"/>
      <sheetName val="_Recovered_SheetName_3647_"/>
      <sheetName val="_Recovered_SheetName_3648_"/>
      <sheetName val="_Recovered_SheetName_3649_"/>
      <sheetName val="_Recovered_SheetName_3650_"/>
      <sheetName val="_Recovered_SheetName_3651_"/>
      <sheetName val="_Recovered_SheetName_3652_"/>
      <sheetName val="_Recovered_SheetName_3653_"/>
      <sheetName val="_Recovered_SheetName_3654_"/>
      <sheetName val="_Recovered_SheetName_3655_"/>
      <sheetName val="_Recovered_SheetName_3656_"/>
      <sheetName val="_Recovered_SheetName_3657_"/>
      <sheetName val="_Recovered_SheetName_3658_"/>
      <sheetName val="_Recovered_SheetName_3659_"/>
      <sheetName val="_Recovered_SheetName_3660_"/>
      <sheetName val="_Recovered_SheetName_3661_"/>
      <sheetName val="_Recovered_SheetName_3662_"/>
      <sheetName val="_Recovered_SheetName_3663_"/>
      <sheetName val="_Recovered_SheetName_3664_"/>
      <sheetName val="_Recovered_SheetName_3665_"/>
      <sheetName val="_Recovered_SheetName_3666_"/>
      <sheetName val="_Recovered_SheetName_3667_"/>
      <sheetName val="_Recovered_SheetName_3668_"/>
      <sheetName val="_Recovered_SheetName_3669_"/>
      <sheetName val="_Recovered_SheetName_3670_"/>
      <sheetName val="_Recovered_SheetName_3671_"/>
      <sheetName val="_Recovered_SheetName_3672_"/>
      <sheetName val="_Recovered_SheetName_3673_"/>
      <sheetName val="_Recovered_SheetName_3674_"/>
      <sheetName val="_Recovered_SheetName_3675_"/>
      <sheetName val="_Recovered_SheetName_3676_"/>
      <sheetName val="_Recovered_SheetName_3677_"/>
      <sheetName val="_Recovered_SheetName_3678_"/>
      <sheetName val="_Recovered_SheetName_3679_"/>
      <sheetName val="_Recovered_SheetName_3680_"/>
      <sheetName val="_Recovered_SheetName_3681_"/>
      <sheetName val="_Recovered_SheetName_3682_"/>
      <sheetName val="_Recovered_SheetName_3683_"/>
      <sheetName val="_Recovered_SheetName_3684_"/>
      <sheetName val="_Recovered_SheetName_3685_"/>
      <sheetName val="_Recovered_SheetName_3686_"/>
      <sheetName val="_Recovered_SheetName_3687_"/>
      <sheetName val="_Recovered_SheetName_3688_"/>
      <sheetName val="_Recovered_SheetName_3689_"/>
      <sheetName val="_Recovered_SheetName_3690_"/>
      <sheetName val="_Recovered_SheetName_3691_"/>
      <sheetName val="_Recovered_SheetName_3692_"/>
      <sheetName val="_Recovered_SheetName_3693_"/>
      <sheetName val="_Recovered_SheetName_3694_"/>
      <sheetName val="_Recovered_SheetName_3695_"/>
      <sheetName val="_Recovered_SheetName_3696_"/>
      <sheetName val="_Recovered_SheetName_3697_"/>
      <sheetName val="_Recovered_SheetName_3698_"/>
      <sheetName val="_Recovered_SheetName_3699_"/>
      <sheetName val="_Recovered_SheetName_3700_"/>
      <sheetName val="_Recovered_SheetName_3701_"/>
      <sheetName val="_Recovered_SheetName_3702_"/>
      <sheetName val="_Recovered_SheetName_3703_"/>
      <sheetName val="_Recovered_SheetName_3704_"/>
      <sheetName val="_Recovered_SheetName_3705_"/>
      <sheetName val="_Recovered_SheetName_3706_"/>
      <sheetName val="_Recovered_SheetName_3707_"/>
      <sheetName val="_Recovered_SheetName_3708_"/>
      <sheetName val="_Recovered_SheetName_3709_"/>
      <sheetName val="_Recovered_SheetName_3710_"/>
      <sheetName val="_Recovered_SheetName_3711_"/>
      <sheetName val="_Recovered_SheetName_3712_"/>
      <sheetName val="_Recovered_SheetName_3713_"/>
      <sheetName val="_Recovered_SheetName_3714_"/>
      <sheetName val="_Recovered_SheetName_3715_"/>
      <sheetName val="_Recovered_SheetName_3716_"/>
      <sheetName val="_Recovered_SheetName_3717_"/>
      <sheetName val="_Recovered_SheetName_3718_"/>
      <sheetName val="_Recovered_SheetName_3719_"/>
      <sheetName val="_Recovered_SheetName_3720_"/>
      <sheetName val="_Recovered_SheetName_3721_"/>
      <sheetName val="_Recovered_SheetName_3722_"/>
      <sheetName val="_Recovered_SheetName_3723_"/>
      <sheetName val="_Recovered_SheetName_3724_"/>
      <sheetName val="_Recovered_SheetName_3725_"/>
      <sheetName val="_Recovered_SheetName_3726_"/>
      <sheetName val="_Recovered_SheetName_3727_"/>
      <sheetName val="_Recovered_SheetName_3728_"/>
      <sheetName val="_Recovered_SheetName_3729_"/>
      <sheetName val="_Recovered_SheetName_3730_"/>
      <sheetName val="_Recovered_SheetName_3731_"/>
      <sheetName val="_Recovered_SheetName_3732_"/>
      <sheetName val="_Recovered_SheetName_3733_"/>
      <sheetName val="_Recovered_SheetName_3734_"/>
      <sheetName val="_Recovered_SheetName_3735_"/>
      <sheetName val="_Recovered_SheetName_3736_"/>
      <sheetName val="_Recovered_SheetName_3737_"/>
      <sheetName val="_Recovered_SheetName_3738_"/>
      <sheetName val="_Recovered_SheetName_3739_"/>
      <sheetName val="_Recovered_SheetName_3740_"/>
      <sheetName val="_Recovered_SheetName_3741_"/>
      <sheetName val="_Recovered_SheetName_3742_"/>
      <sheetName val="_Recovered_SheetName_3743_"/>
      <sheetName val="_Recovered_SheetName_3744_"/>
      <sheetName val="_Recovered_SheetName_3745_"/>
      <sheetName val="_Recovered_SheetName_3746_"/>
      <sheetName val="_Recovered_SheetName_3747_"/>
      <sheetName val="_Recovered_SheetName_3748_"/>
      <sheetName val="_Recovered_SheetName_3749_"/>
      <sheetName val="_Recovered_SheetName_3750_"/>
      <sheetName val="_Recovered_SheetName_3751_"/>
      <sheetName val="_Recovered_SheetName_3752_"/>
      <sheetName val="_Recovered_SheetName_3753_"/>
      <sheetName val="_Recovered_SheetName_3754_"/>
      <sheetName val="_Recovered_SheetName_3755_"/>
      <sheetName val="_Recovered_SheetName_3756_"/>
      <sheetName val="_Recovered_SheetName_3757_"/>
      <sheetName val="_Recovered_SheetName_3758_"/>
      <sheetName val="_Recovered_SheetName_3759_"/>
      <sheetName val="_Recovered_SheetName_3760_"/>
      <sheetName val="_Recovered_SheetName_3761_"/>
      <sheetName val="_Recovered_SheetName_3762_"/>
      <sheetName val="_Recovered_SheetName_3763_"/>
      <sheetName val="_Recovered_SheetName_3764_"/>
      <sheetName val="_Recovered_SheetName_3765_"/>
      <sheetName val="_Recovered_SheetName_3766_"/>
      <sheetName val="_Recovered_SheetName_3767_"/>
      <sheetName val="_Recovered_SheetName_3768_"/>
      <sheetName val="_Recovered_SheetName_3769_"/>
      <sheetName val="_Recovered_SheetName_3770_"/>
      <sheetName val="_Recovered_SheetName_3771_"/>
      <sheetName val="_Recovered_SheetName_3772_"/>
      <sheetName val="_Recovered_SheetName_3773_"/>
      <sheetName val="_Recovered_SheetName_3774_"/>
      <sheetName val="_Recovered_SheetName_3775_"/>
      <sheetName val="_Recovered_SheetName_3776_"/>
      <sheetName val="_Recovered_SheetName_3777_"/>
      <sheetName val="_Recovered_SheetName_3778_"/>
      <sheetName val="_Recovered_SheetName_3779_"/>
      <sheetName val="_Recovered_SheetName_3780_"/>
      <sheetName val="_Recovered_SheetName_3781_"/>
      <sheetName val="_Recovered_SheetName_3782_"/>
      <sheetName val="_Recovered_SheetName_3783_"/>
      <sheetName val="_Recovered_SheetName_3784_"/>
      <sheetName val="_Recovered_SheetName_3785_"/>
      <sheetName val="_Recovered_SheetName_3786_"/>
      <sheetName val="_Recovered_SheetName_3787_"/>
      <sheetName val="_Recovered_SheetName_3788_"/>
      <sheetName val="_Recovered_SheetName_3789_"/>
      <sheetName val="_Recovered_SheetName_3790_"/>
      <sheetName val="_Recovered_SheetName_3791_"/>
      <sheetName val="_Recovered_SheetName_3792_"/>
      <sheetName val="_Recovered_SheetName_3793_"/>
      <sheetName val="_Recovered_SheetName_3794_"/>
      <sheetName val="_Recovered_SheetName_3795_"/>
      <sheetName val="_Recovered_SheetName_3796_"/>
      <sheetName val="_Recovered_SheetName_3797_"/>
      <sheetName val="_Recovered_SheetName_3798_"/>
      <sheetName val="_Recovered_SheetName_3799_"/>
      <sheetName val="_Recovered_SheetName_3800_"/>
      <sheetName val="_Recovered_SheetName_3801_"/>
      <sheetName val="_Recovered_SheetName_3802_"/>
      <sheetName val="_Recovered_SheetName_3803_"/>
      <sheetName val="_Recovered_SheetName_3804_"/>
      <sheetName val="_Recovered_SheetName_3805_"/>
      <sheetName val="_Recovered_SheetName_3806_"/>
      <sheetName val="_Recovered_SheetName_3807_"/>
      <sheetName val="_Recovered_SheetName_3808_"/>
      <sheetName val="_Recovered_SheetName_3809_"/>
      <sheetName val="_Recovered_SheetName_3810_"/>
      <sheetName val="_Recovered_SheetName_3811_"/>
      <sheetName val="_Recovered_SheetName_3812_"/>
      <sheetName val="_Recovered_SheetName_3813_"/>
      <sheetName val="_Recovered_SheetName_3814_"/>
      <sheetName val="_Recovered_SheetName_3815_"/>
      <sheetName val="_Recovered_SheetName_3816_"/>
      <sheetName val="_Recovered_SheetName_3817_"/>
      <sheetName val="_Recovered_SheetName_3818_"/>
      <sheetName val="_Recovered_SheetName_3819_"/>
      <sheetName val="_Recovered_SheetName_3820_"/>
      <sheetName val="_Recovered_SheetName_3821_"/>
      <sheetName val="_Recovered_SheetName_3822_"/>
      <sheetName val="_Recovered_SheetName_3823_"/>
      <sheetName val="_Recovered_SheetName_3824_"/>
      <sheetName val="_Recovered_SheetName_3825_"/>
      <sheetName val="_Recovered_SheetName_3826_"/>
      <sheetName val="_Recovered_SheetName_3827_"/>
      <sheetName val="_Recovered_SheetName_3828_"/>
      <sheetName val="_Recovered_SheetName_3829_"/>
      <sheetName val="_Recovered_SheetName_3830_"/>
      <sheetName val="_Recovered_SheetName_3831_"/>
      <sheetName val="_Recovered_SheetName_3832_"/>
      <sheetName val="_Recovered_SheetName_3833_"/>
      <sheetName val="_Recovered_SheetName_3834_"/>
      <sheetName val="_Recovered_SheetName_3835_"/>
      <sheetName val="_Recovered_SheetName_3836_"/>
      <sheetName val="_Recovered_SheetName_3837_"/>
      <sheetName val="_Recovered_SheetName_3838_"/>
      <sheetName val="_Recovered_SheetName_3839_"/>
      <sheetName val="_Recovered_SheetName_3840_"/>
      <sheetName val="_Recovered_SheetName_3841_"/>
      <sheetName val="_Recovered_SheetName_3842_"/>
      <sheetName val="_Recovered_SheetName_3843_"/>
      <sheetName val="_Recovered_SheetName_3844_"/>
      <sheetName val="_Recovered_SheetName_3845_"/>
      <sheetName val="_Recovered_SheetName_3846_"/>
      <sheetName val="_Recovered_SheetName_3847_"/>
      <sheetName val="_Recovered_SheetName_3848_"/>
      <sheetName val="_Recovered_SheetName_3849_"/>
      <sheetName val="_Recovered_SheetName_3850_"/>
      <sheetName val="_Recovered_SheetName_3851_"/>
      <sheetName val="_Recovered_SheetName_3852_"/>
      <sheetName val="_Recovered_SheetName_3853_"/>
      <sheetName val="_Recovered_SheetName_3854_"/>
      <sheetName val="_Recovered_SheetName_3855_"/>
      <sheetName val="_Recovered_SheetName_3856_"/>
      <sheetName val="_Recovered_SheetName_3857_"/>
      <sheetName val="_Recovered_SheetName_3858_"/>
      <sheetName val="_Recovered_SheetName_3859_"/>
      <sheetName val="_Recovered_SheetName_3860_"/>
      <sheetName val="_Recovered_SheetName_3861_"/>
      <sheetName val="_Recovered_SheetName_3862_"/>
      <sheetName val="_Recovered_SheetName_3863_"/>
      <sheetName val="_Recovered_SheetName_3864_"/>
      <sheetName val="_Recovered_SheetName_3865_"/>
      <sheetName val="_Recovered_SheetName_3866_"/>
      <sheetName val="_Recovered_SheetName_3867_"/>
      <sheetName val="_Recovered_SheetName_3868_"/>
      <sheetName val="_Recovered_SheetName_3869_"/>
      <sheetName val="_Recovered_SheetName_3870_"/>
      <sheetName val="_Recovered_SheetName_3871_"/>
      <sheetName val="_Recovered_SheetName_3872_"/>
      <sheetName val="_Recovered_SheetName_3873_"/>
      <sheetName val="_Recovered_SheetName_3874_"/>
      <sheetName val="_Recovered_SheetName_3875_"/>
      <sheetName val="_Recovered_SheetName_3876_"/>
      <sheetName val="_Recovered_SheetName_3877_"/>
      <sheetName val="_Recovered_SheetName_3878_"/>
      <sheetName val="_Recovered_SheetName_3879_"/>
      <sheetName val="_Recovered_SheetName_3880_"/>
      <sheetName val="_Recovered_SheetName_3881_"/>
      <sheetName val="_Recovered_SheetName_3882_"/>
      <sheetName val="_Recovered_SheetName_3883_"/>
      <sheetName val="_Recovered_SheetName_3884_"/>
      <sheetName val="_Recovered_SheetName_3885_"/>
      <sheetName val="_Recovered_SheetName_3886_"/>
      <sheetName val="_Recovered_SheetName_3887_"/>
      <sheetName val="_Recovered_SheetName_3888_"/>
      <sheetName val="_Recovered_SheetName_3889_"/>
      <sheetName val="_Recovered_SheetName_3890_"/>
      <sheetName val="_Recovered_SheetName_3891_"/>
      <sheetName val="_Recovered_SheetName_3892_"/>
      <sheetName val="_Recovered_SheetName_3893_"/>
      <sheetName val="_Recovered_SheetName_3894_"/>
      <sheetName val="_Recovered_SheetName_3895_"/>
      <sheetName val="_Recovered_SheetName_3896_"/>
      <sheetName val="_Recovered_SheetName_3897_"/>
      <sheetName val="_Recovered_SheetName_3898_"/>
      <sheetName val="_Recovered_SheetName_3899_"/>
      <sheetName val="_Recovered_SheetName_3900_"/>
      <sheetName val="_Recovered_SheetName_3901_"/>
      <sheetName val="_Recovered_SheetName_3902_"/>
      <sheetName val="_Recovered_SheetName_3903_"/>
      <sheetName val="_Recovered_SheetName_3904_"/>
      <sheetName val="_Recovered_SheetName_3905_"/>
      <sheetName val="_Recovered_SheetName_3906_"/>
      <sheetName val="_Recovered_SheetName_3907_"/>
      <sheetName val="_Recovered_SheetName_3908_"/>
      <sheetName val="_Recovered_SheetName_3909_"/>
      <sheetName val="_Recovered_SheetName_3910_"/>
      <sheetName val="_Recovered_SheetName_3911_"/>
      <sheetName val="_Recovered_SheetName_3912_"/>
      <sheetName val="_Recovered_SheetName_3913_"/>
      <sheetName val="_Recovered_SheetName_3914_"/>
      <sheetName val="_Recovered_SheetName_3915_"/>
      <sheetName val="_Recovered_SheetName_3916_"/>
      <sheetName val="_Recovered_SheetName_3917_"/>
      <sheetName val="_Recovered_SheetName_3918_"/>
      <sheetName val="_Recovered_SheetName_3919_"/>
      <sheetName val="_Recovered_SheetName_3920_"/>
      <sheetName val="_Recovered_SheetName_3921_"/>
      <sheetName val="_Recovered_SheetName_3922_"/>
      <sheetName val="_Recovered_SheetName_3923_"/>
      <sheetName val="_Recovered_SheetName_3924_"/>
      <sheetName val="_Recovered_SheetName_3925_"/>
      <sheetName val="_Recovered_SheetName_3926_"/>
      <sheetName val="_Recovered_SheetName_3927_"/>
      <sheetName val="_Recovered_SheetName_3928_"/>
      <sheetName val="_Recovered_SheetName_3929_"/>
      <sheetName val="_Recovered_SheetName_3930_"/>
      <sheetName val="_Recovered_SheetName_3931_"/>
      <sheetName val="_Recovered_SheetName_3932_"/>
      <sheetName val="_Recovered_SheetName_3933_"/>
      <sheetName val="_Recovered_SheetName_3934_"/>
      <sheetName val="_Recovered_SheetName_3935_"/>
      <sheetName val="_Recovered_SheetName_3936_"/>
      <sheetName val="_Recovered_SheetName_3937_"/>
      <sheetName val="_Recovered_SheetName_3938_"/>
      <sheetName val="_Recovered_SheetName_3939_"/>
      <sheetName val="_Recovered_SheetName_3940_"/>
      <sheetName val="_Recovered_SheetName_3941_"/>
      <sheetName val="_Recovered_SheetName_3942_"/>
      <sheetName val="_Recovered_SheetName_3943_"/>
      <sheetName val="_Recovered_SheetName_3944_"/>
      <sheetName val="_Recovered_SheetName_3945_"/>
      <sheetName val="_Recovered_SheetName_3946_"/>
      <sheetName val="_Recovered_SheetName_3947_"/>
      <sheetName val="_Recovered_SheetName_3948_"/>
      <sheetName val="_Recovered_SheetName_3949_"/>
      <sheetName val="_Recovered_SheetName_3950_"/>
      <sheetName val="_Recovered_SheetName_3951_"/>
      <sheetName val="_Recovered_SheetName_3952_"/>
      <sheetName val="_Recovered_SheetName_3953_"/>
      <sheetName val="_Recovered_SheetName_3954_"/>
      <sheetName val="_Recovered_SheetName_3955_"/>
      <sheetName val="_Recovered_SheetName_3956_"/>
      <sheetName val="_Recovered_SheetName_3957_"/>
      <sheetName val="_Recovered_SheetName_3958_"/>
      <sheetName val="_Recovered_SheetName_3959_"/>
      <sheetName val="_Recovered_SheetName_3960_"/>
      <sheetName val="_Recovered_SheetName_3961_"/>
      <sheetName val="_Recovered_SheetName_3962_"/>
      <sheetName val="_Recovered_SheetName_3963_"/>
      <sheetName val="_Recovered_SheetName_3964_"/>
      <sheetName val="_Recovered_SheetName_3965_"/>
      <sheetName val="_Recovered_SheetName_3966_"/>
      <sheetName val="_Recovered_SheetName_3967_"/>
      <sheetName val="_Recovered_SheetName_3968_"/>
      <sheetName val="_Recovered_SheetName_3969_"/>
      <sheetName val="_Recovered_SheetName_3970_"/>
      <sheetName val="_Recovered_SheetName_3971_"/>
      <sheetName val="_Recovered_SheetName_3972_"/>
      <sheetName val="_Recovered_SheetName_3973_"/>
      <sheetName val="_Recovered_SheetName_3974_"/>
      <sheetName val="_Recovered_SheetName_3975_"/>
      <sheetName val="_Recovered_SheetName_3976_"/>
      <sheetName val="_Recovered_SheetName_3977_"/>
      <sheetName val="_Recovered_SheetName_3978_"/>
      <sheetName val="_Recovered_SheetName_3979_"/>
      <sheetName val="_Recovered_SheetName_3980_"/>
      <sheetName val="_Recovered_SheetName_3981_"/>
      <sheetName val="_Recovered_SheetName_3982_"/>
      <sheetName val="_Recovered_SheetName_3983_"/>
      <sheetName val="_Recovered_SheetName_3984_"/>
      <sheetName val="_Recovered_SheetName_3985_"/>
      <sheetName val="_Recovered_SheetName_3986_"/>
      <sheetName val="_Recovered_SheetName_3987_"/>
      <sheetName val="_Recovered_SheetName_3988_"/>
      <sheetName val="_Recovered_SheetName_3989_"/>
      <sheetName val="_Recovered_SheetName_3990_"/>
      <sheetName val="_Recovered_SheetName_3991_"/>
      <sheetName val="_Recovered_SheetName_3992_"/>
      <sheetName val="_Recovered_SheetName_3993_"/>
      <sheetName val="_Recovered_SheetName_3994_"/>
      <sheetName val="_Recovered_SheetName_3995_"/>
      <sheetName val="_Recovered_SheetName_3996_"/>
      <sheetName val="_Recovered_SheetName_3997_"/>
      <sheetName val="_Recovered_SheetName_3998_"/>
      <sheetName val="_Recovered_SheetName_3999_"/>
      <sheetName val="_Recovered_SheetName_4000_"/>
      <sheetName val="_Recovered_SheetName_4001_"/>
      <sheetName val="_Recovered_SheetName_4002_"/>
      <sheetName val="_Recovered_SheetName_4003_"/>
      <sheetName val="_Recovered_SheetName_4004_"/>
      <sheetName val="_Recovered_SheetName_4005_"/>
      <sheetName val="_Recovered_SheetName_4006_"/>
      <sheetName val="_Recovered_SheetName_4007_"/>
      <sheetName val="_Recovered_SheetName_4008_"/>
      <sheetName val="_Recovered_SheetName_4009_"/>
      <sheetName val="_Recovered_SheetName_4010_"/>
      <sheetName val="_Recovered_SheetName_4011_"/>
      <sheetName val="_Recovered_SheetName_4012_"/>
      <sheetName val="_Recovered_SheetName_4013_"/>
      <sheetName val="_Recovered_SheetName_4014_"/>
      <sheetName val="_Recovered_SheetName_4015_"/>
      <sheetName val="_Recovered_SheetName_4016_"/>
      <sheetName val="_Recovered_SheetName_4017_"/>
      <sheetName val="_Recovered_SheetName_4018_"/>
      <sheetName val="_Recovered_SheetName_4019_"/>
      <sheetName val="_Recovered_SheetName_4020_"/>
      <sheetName val="_Recovered_SheetName_4021_"/>
      <sheetName val="_Recovered_SheetName_4022_"/>
      <sheetName val="_Recovered_SheetName_4023_"/>
      <sheetName val="_Recovered_SheetName_4024_"/>
      <sheetName val="_Recovered_SheetName_4025_"/>
      <sheetName val="_Recovered_SheetName_4026_"/>
      <sheetName val="_Recovered_SheetName_4027_"/>
      <sheetName val="_Recovered_SheetName_4028_"/>
      <sheetName val="_Recovered_SheetName_4029_"/>
      <sheetName val="_Recovered_SheetName_4030_"/>
      <sheetName val="_Recovered_SheetName_4031_"/>
      <sheetName val="_Recovered_SheetName_4032_"/>
      <sheetName val="_Recovered_SheetName_4033_"/>
      <sheetName val="_Recovered_SheetName_4034_"/>
      <sheetName val="_Recovered_SheetName_4035_"/>
      <sheetName val="_Recovered_SheetName_4036_"/>
      <sheetName val="_Recovered_SheetName_4037_"/>
      <sheetName val="_Recovered_SheetName_4038_"/>
      <sheetName val="_Recovered_SheetName_4039_"/>
      <sheetName val="_Recovered_SheetName_4040_"/>
      <sheetName val="_Recovered_SheetName_4041_"/>
      <sheetName val="_Recovered_SheetName_4042_"/>
      <sheetName val="_Recovered_SheetName_4043_"/>
      <sheetName val="_Recovered_SheetName_4044_"/>
      <sheetName val="_Recovered_SheetName_4045_"/>
      <sheetName val="_Recovered_SheetName_4046_"/>
      <sheetName val="_Recovered_SheetName_4047_"/>
      <sheetName val="_Recovered_SheetName_4048_"/>
      <sheetName val="_Recovered_SheetName_4049_"/>
      <sheetName val="_Recovered_SheetName_4050_"/>
      <sheetName val="_Recovered_SheetName_4051_"/>
      <sheetName val="_Recovered_SheetName_4052_"/>
      <sheetName val="_Recovered_SheetName_4053_"/>
      <sheetName val="_Recovered_SheetName_4054_"/>
      <sheetName val="_Recovered_SheetName_4055_"/>
      <sheetName val="_Recovered_SheetName_4056_"/>
      <sheetName val="_Recovered_SheetName_4057_"/>
      <sheetName val="_Recovered_SheetName_4058_"/>
      <sheetName val="_Recovered_SheetName_4059_"/>
      <sheetName val="_Recovered_SheetName_4060_"/>
      <sheetName val="_Recovered_SheetName_4061_"/>
      <sheetName val="_Recovered_SheetName_4062_"/>
      <sheetName val="_Recovered_SheetName_4063_"/>
      <sheetName val="_Recovered_SheetName_4064_"/>
      <sheetName val="_Recovered_SheetName_4065_"/>
      <sheetName val="_Recovered_SheetName_4066_"/>
      <sheetName val="_Recovered_SheetName_4067_"/>
      <sheetName val="_Recovered_SheetName_4068_"/>
      <sheetName val="_Recovered_SheetName_4069_"/>
      <sheetName val="_Recovered_SheetName_4070_"/>
      <sheetName val="_Recovered_SheetName_4071_"/>
      <sheetName val="_Recovered_SheetName_4072_"/>
      <sheetName val="_Recovered_SheetName_4073_"/>
      <sheetName val="_Recovered_SheetName_4074_"/>
      <sheetName val="_Recovered_SheetName_4075_"/>
      <sheetName val="_Recovered_SheetName_4076_"/>
      <sheetName val="_Recovered_SheetName_4077_"/>
      <sheetName val="_Recovered_SheetName_4078_"/>
      <sheetName val="_Recovered_SheetName_4079_"/>
      <sheetName val="_Recovered_SheetName_4080_"/>
      <sheetName val="_Recovered_SheetName_4081_"/>
      <sheetName val="_Recovered_SheetName_4082_"/>
      <sheetName val="_Recovered_SheetName_4083_"/>
      <sheetName val="_Recovered_SheetName_4084_"/>
      <sheetName val="_Recovered_SheetName_4085_"/>
      <sheetName val="_Recovered_SheetName_4086_"/>
      <sheetName val="_Recovered_SheetName_4087_"/>
      <sheetName val="_Recovered_SheetName_4088_"/>
      <sheetName val="_Recovered_SheetName_4089_"/>
      <sheetName val="_Recovered_SheetName_4090_"/>
      <sheetName val="_Recovered_SheetName_4091_"/>
      <sheetName val="_Recovered_SheetName_4092_"/>
      <sheetName val="_Recovered_SheetName_4093_"/>
      <sheetName val="_Recovered_SheetName_4094_"/>
      <sheetName val="_Recovered_SheetName_4095_"/>
      <sheetName val="_Recovered_SheetName_4096_"/>
      <sheetName val="_Recovered_SheetName_4097_"/>
      <sheetName val="_Recovered_SheetName_4098_"/>
      <sheetName val="_Recovered_SheetName_4099_"/>
      <sheetName val="_Recovered_SheetName_4100_"/>
      <sheetName val="_Recovered_SheetName_4101_"/>
      <sheetName val="_Recovered_SheetName_4102_"/>
      <sheetName val="_Recovered_SheetName_4103_"/>
      <sheetName val="_Recovered_SheetName_4104_"/>
      <sheetName val="_Recovered_SheetName_4105_"/>
      <sheetName val="_Recovered_SheetName_4106_"/>
      <sheetName val="_Recovered_SheetName_4107_"/>
      <sheetName val="_Recovered_SheetName_4108_"/>
      <sheetName val="_Recovered_SheetName_4109_"/>
      <sheetName val="_Recovered_SheetName_4110_"/>
      <sheetName val="_Recovered_SheetName_4111_"/>
      <sheetName val="_Recovered_SheetName_4112_"/>
      <sheetName val="_Recovered_SheetName_4113_"/>
      <sheetName val="_Recovered_SheetName_4114_"/>
      <sheetName val="_Recovered_SheetName_4115_"/>
      <sheetName val="_Recovered_SheetName_4116_"/>
      <sheetName val="_Recovered_SheetName_4117_"/>
      <sheetName val="_Recovered_SheetName_4118_"/>
      <sheetName val="_Recovered_SheetName_4119_"/>
      <sheetName val="_Recovered_SheetName_4120_"/>
      <sheetName val="_Recovered_SheetName_4121_"/>
      <sheetName val="_Recovered_SheetName_4122_"/>
      <sheetName val="_Recovered_SheetName_4123_"/>
      <sheetName val="_Recovered_SheetName_4124_"/>
      <sheetName val="_Recovered_SheetName_4125_"/>
      <sheetName val="_Recovered_SheetName_4126_"/>
      <sheetName val="_Recovered_SheetName_4127_"/>
      <sheetName val="_Recovered_SheetName_4128_"/>
      <sheetName val="_Recovered_SheetName_4129_"/>
      <sheetName val="_Recovered_SheetName_4130_"/>
      <sheetName val="_Recovered_SheetName_4131_"/>
      <sheetName val="_Recovered_SheetName_4132_"/>
      <sheetName val="_Recovered_SheetName_4133_"/>
      <sheetName val="_Recovered_SheetName_4134_"/>
      <sheetName val="_Recovered_SheetName_4135_"/>
      <sheetName val="_Recovered_SheetName_4136_"/>
      <sheetName val="_Recovered_SheetName_4137_"/>
      <sheetName val="_Recovered_SheetName_4138_"/>
      <sheetName val="_Recovered_SheetName_4139_"/>
      <sheetName val="_Recovered_SheetName_4140_"/>
      <sheetName val="_Recovered_SheetName_4141_"/>
      <sheetName val="_Recovered_SheetName_4142_"/>
      <sheetName val="_Recovered_SheetName_4143_"/>
      <sheetName val="_Recovered_SheetName_4144_"/>
      <sheetName val="_Recovered_SheetName_4145_"/>
      <sheetName val="_Recovered_SheetName_4146_"/>
      <sheetName val="_Recovered_SheetName_4147_"/>
      <sheetName val="_Recovered_SheetName_4148_"/>
      <sheetName val="_Recovered_SheetName_4149_"/>
      <sheetName val="_Recovered_SheetName_4150_"/>
      <sheetName val="_Recovered_SheetName_4151_"/>
      <sheetName val="_Recovered_SheetName_4152_"/>
      <sheetName val="_Recovered_SheetName_4153_"/>
      <sheetName val="_Recovered_SheetName_4154_"/>
      <sheetName val="_Recovered_SheetName_4155_"/>
      <sheetName val="_Recovered_SheetName_4156_"/>
      <sheetName val="_Recovered_SheetName_4157_"/>
      <sheetName val="_Recovered_SheetName_4158_"/>
      <sheetName val="_Recovered_SheetName_4159_"/>
      <sheetName val="_Recovered_SheetName_4160_"/>
      <sheetName val="_Recovered_SheetName_4161_"/>
      <sheetName val="_Recovered_SheetName_4162_"/>
      <sheetName val="_Recovered_SheetName_4163_"/>
      <sheetName val="_Recovered_SheetName_4164_"/>
      <sheetName val="_Recovered_SheetName_4165_"/>
      <sheetName val="_Recovered_SheetName_4166_"/>
      <sheetName val="_Recovered_SheetName_4167_"/>
      <sheetName val="_Recovered_SheetName_4168_"/>
      <sheetName val="_Recovered_SheetName_4169_"/>
      <sheetName val="_Recovered_SheetName_4170_"/>
      <sheetName val="_Recovered_SheetName_4171_"/>
      <sheetName val="_Recovered_SheetName_4172_"/>
      <sheetName val="_Recovered_SheetName_4173_"/>
      <sheetName val="_Recovered_SheetName_4174_"/>
      <sheetName val="_Recovered_SheetName_4175_"/>
      <sheetName val="_Recovered_SheetName_4176_"/>
      <sheetName val="_Recovered_SheetName_4177_"/>
      <sheetName val="_Recovered_SheetName_4178_"/>
      <sheetName val="_Recovered_SheetName_4179_"/>
      <sheetName val="_Recovered_SheetName_4180_"/>
      <sheetName val="_Recovered_SheetName_4181_"/>
      <sheetName val="_Recovered_SheetName_4182_"/>
      <sheetName val="_Recovered_SheetName_4183_"/>
      <sheetName val="_Recovered_SheetName_4184_"/>
      <sheetName val="_Recovered_SheetName_4185_"/>
      <sheetName val="_Recovered_SheetName_4186_"/>
      <sheetName val="_Recovered_SheetName_4187_"/>
      <sheetName val="_Recovered_SheetName_4188_"/>
      <sheetName val="_Recovered_SheetName_4189_"/>
      <sheetName val="_Recovered_SheetName_4190_"/>
      <sheetName val="_Recovered_SheetName_4191_"/>
      <sheetName val="_Recovered_SheetName_4192_"/>
      <sheetName val="_Recovered_SheetName_4193_"/>
      <sheetName val="_Recovered_SheetName_4194_"/>
      <sheetName val="_Recovered_SheetName_4195_"/>
      <sheetName val="_Recovered_SheetName_4196_"/>
      <sheetName val="_Recovered_SheetName_4197_"/>
      <sheetName val="_Recovered_SheetName_4198_"/>
      <sheetName val="_Recovered_SheetName_4199_"/>
      <sheetName val="_Recovered_SheetName_4200_"/>
      <sheetName val="_Recovered_SheetName_4201_"/>
      <sheetName val="_Recovered_SheetName_4202_"/>
      <sheetName val="_Recovered_SheetName_4203_"/>
      <sheetName val="_Recovered_SheetName_4204_"/>
      <sheetName val="_Recovered_SheetName_4205_"/>
      <sheetName val="_Recovered_SheetName_4206_"/>
      <sheetName val="_Recovered_SheetName_4207_"/>
      <sheetName val="_Recovered_SheetName_4208_"/>
      <sheetName val="_Recovered_SheetName_4209_"/>
      <sheetName val="_Recovered_SheetName_4210_"/>
      <sheetName val="_Recovered_SheetName_4211_"/>
      <sheetName val="_Recovered_SheetName_4212_"/>
      <sheetName val="_Recovered_SheetName_4213_"/>
      <sheetName val="_Recovered_SheetName_4214_"/>
      <sheetName val="_Recovered_SheetName_4215_"/>
      <sheetName val="_Recovered_SheetName_4216_"/>
      <sheetName val="_Recovered_SheetName_4217_"/>
      <sheetName val="_Recovered_SheetName_4218_"/>
      <sheetName val="_Recovered_SheetName_4219_"/>
      <sheetName val="_Recovered_SheetName_4220_"/>
      <sheetName val="_Recovered_SheetName_4221_"/>
      <sheetName val="_Recovered_SheetName_4222_"/>
      <sheetName val="_Recovered_SheetName_4223_"/>
      <sheetName val="_Recovered_SheetName_4224_"/>
      <sheetName val="_Recovered_SheetName_4225_"/>
      <sheetName val="_Recovered_SheetName_4226_"/>
      <sheetName val="_Recovered_SheetName_4227_"/>
      <sheetName val="_Recovered_SheetName_4228_"/>
      <sheetName val="_Recovered_SheetName_4229_"/>
      <sheetName val="_Recovered_SheetName_4230_"/>
      <sheetName val="_Recovered_SheetName_4231_"/>
      <sheetName val="_Recovered_SheetName_4232_"/>
      <sheetName val="_Recovered_SheetName_4233_"/>
      <sheetName val="_Recovered_SheetName_4234_"/>
      <sheetName val="_Recovered_SheetName_4235_"/>
      <sheetName val="_Recovered_SheetName_4236_"/>
      <sheetName val="_Recovered_SheetName_4237_"/>
      <sheetName val="_Recovered_SheetName_4238_"/>
      <sheetName val="_Recovered_SheetName_4239_"/>
      <sheetName val="_Recovered_SheetName_4240_"/>
      <sheetName val="_Recovered_SheetName_4241_"/>
      <sheetName val="_Recovered_SheetName_4242_"/>
      <sheetName val="_Recovered_SheetName_4243_"/>
      <sheetName val="_Recovered_SheetName_4244_"/>
      <sheetName val="_Recovered_SheetName_4245_"/>
      <sheetName val="_Recovered_SheetName_4246_"/>
      <sheetName val="_Recovered_SheetName_4247_"/>
      <sheetName val="_Recovered_SheetName_4248_"/>
      <sheetName val="_Recovered_SheetName_4249_"/>
      <sheetName val="_Recovered_SheetName_4250_"/>
      <sheetName val="_Recovered_SheetName_4251_"/>
      <sheetName val="_Recovered_SheetName_4252_"/>
      <sheetName val="_Recovered_SheetName_4253_"/>
      <sheetName val="_Recovered_SheetName_4254_"/>
      <sheetName val="_Recovered_SheetName_4255_"/>
      <sheetName val="_Recovered_SheetName_4256_"/>
      <sheetName val="_Recovered_SheetName_4257_"/>
      <sheetName val="_Recovered_SheetName_4258_"/>
      <sheetName val="_Recovered_SheetName_4259_"/>
      <sheetName val="_Recovered_SheetName_4260_"/>
      <sheetName val="_Recovered_SheetName_4261_"/>
      <sheetName val="_Recovered_SheetName_4262_"/>
      <sheetName val="_Recovered_SheetName_4263_"/>
      <sheetName val="_Recovered_SheetName_4264_"/>
      <sheetName val="_Recovered_SheetName_4265_"/>
      <sheetName val="_Recovered_SheetName_4266_"/>
      <sheetName val="_Recovered_SheetName_4267_"/>
      <sheetName val="_Recovered_SheetName_4268_"/>
      <sheetName val="_Recovered_SheetName_4269_"/>
      <sheetName val="_Recovered_SheetName_4270_"/>
      <sheetName val="_Recovered_SheetName_4271_"/>
      <sheetName val="_Recovered_SheetName_4272_"/>
      <sheetName val="_Recovered_SheetName_4273_"/>
      <sheetName val="_Recovered_SheetName_4274_"/>
      <sheetName val="_Recovered_SheetName_4275_"/>
      <sheetName val="_Recovered_SheetName_4276_"/>
      <sheetName val="_Recovered_SheetName_4277_"/>
      <sheetName val="_Recovered_SheetName_4278_"/>
      <sheetName val="_Recovered_SheetName_4279_"/>
      <sheetName val="_Recovered_SheetName_4280_"/>
      <sheetName val="_Recovered_SheetName_4281_"/>
      <sheetName val="_Recovered_SheetName_4282_"/>
      <sheetName val="_Recovered_SheetName_4283_"/>
      <sheetName val="_Recovered_SheetName_4284_"/>
      <sheetName val="_Recovered_SheetName_4285_"/>
      <sheetName val="_Recovered_SheetName_4286_"/>
      <sheetName val="_Recovered_SheetName_4287_"/>
      <sheetName val="_Recovered_SheetName_4288_"/>
      <sheetName val="_Recovered_SheetName_4289_"/>
      <sheetName val="_Recovered_SheetName_4290_"/>
      <sheetName val="_Recovered_SheetName_4291_"/>
      <sheetName val="_Recovered_SheetName_4292_"/>
      <sheetName val="_Recovered_SheetName_4293_"/>
      <sheetName val="_Recovered_SheetName_4294_"/>
      <sheetName val="_Recovered_SheetName_4295_"/>
      <sheetName val="_Recovered_SheetName_4296_"/>
      <sheetName val="_Recovered_SheetName_4297_"/>
      <sheetName val="_Recovered_SheetName_4298_"/>
      <sheetName val="_Recovered_SheetName_4299_"/>
      <sheetName val="_Recovered_SheetName_4300_"/>
      <sheetName val="_Recovered_SheetName_4301_"/>
      <sheetName val="_Recovered_SheetName_4302_"/>
      <sheetName val="_Recovered_SheetName_4303_"/>
      <sheetName val="_Recovered_SheetName_4304_"/>
      <sheetName val="_Recovered_SheetName_4305_"/>
      <sheetName val="_Recovered_SheetName_4306_"/>
      <sheetName val="_Recovered_SheetName_4307_"/>
      <sheetName val="_Recovered_SheetName_4308_"/>
      <sheetName val="_Recovered_SheetName_4309_"/>
      <sheetName val="_Recovered_SheetName_4310_"/>
      <sheetName val="_Recovered_SheetName_4311_"/>
      <sheetName val="_Recovered_SheetName_4312_"/>
      <sheetName val="_Recovered_SheetName_4313_"/>
      <sheetName val="_Recovered_SheetName_4314_"/>
      <sheetName val="_Recovered_SheetName_4315_"/>
      <sheetName val="_Recovered_SheetName_4316_"/>
      <sheetName val="_Recovered_SheetName_4317_"/>
      <sheetName val="_Recovered_SheetName_4318_"/>
      <sheetName val="_Recovered_SheetName_4319_"/>
      <sheetName val="_Recovered_SheetName_4320_"/>
      <sheetName val="_Recovered_SheetName_4321_"/>
      <sheetName val="_Recovered_SheetName_4322_"/>
      <sheetName val="_Recovered_SheetName_4323_"/>
      <sheetName val="_Recovered_SheetName_4324_"/>
      <sheetName val="_Recovered_SheetName_4325_"/>
      <sheetName val="_Recovered_SheetName_4326_"/>
      <sheetName val="_Recovered_SheetName_4327_"/>
      <sheetName val="_Recovered_SheetName_4328_"/>
      <sheetName val="_Recovered_SheetName_4329_"/>
      <sheetName val="_Recovered_SheetName_4330_"/>
      <sheetName val="_Recovered_SheetName_4331_"/>
      <sheetName val="_Recovered_SheetName_4332_"/>
      <sheetName val="_Recovered_SheetName_4333_"/>
      <sheetName val="_Recovered_SheetName_4334_"/>
      <sheetName val="_Recovered_SheetName_4335_"/>
      <sheetName val="_Recovered_SheetName_4336_"/>
      <sheetName val="_Recovered_SheetName_4337_"/>
      <sheetName val="_Recovered_SheetName_4338_"/>
      <sheetName val="_Recovered_SheetName_4339_"/>
      <sheetName val="_Recovered_SheetName_4340_"/>
      <sheetName val="_Recovered_SheetName_4341_"/>
      <sheetName val="_Recovered_SheetName_4342_"/>
      <sheetName val="_Recovered_SheetName_4343_"/>
      <sheetName val="_Recovered_SheetName_4344_"/>
      <sheetName val="_Recovered_SheetName_4345_"/>
      <sheetName val="_Recovered_SheetName_4346_"/>
      <sheetName val="_Recovered_SheetName_4347_"/>
      <sheetName val="_Recovered_SheetName_4348_"/>
      <sheetName val="_Recovered_SheetName_4349_"/>
      <sheetName val="_Recovered_SheetName_4350_"/>
      <sheetName val="_Recovered_SheetName_4351_"/>
      <sheetName val="_Recovered_SheetName_4352_"/>
      <sheetName val="_Recovered_SheetName_4353_"/>
      <sheetName val="_Recovered_SheetName_4354_"/>
      <sheetName val="_Recovered_SheetName_4355_"/>
      <sheetName val="_Recovered_SheetName_4356_"/>
      <sheetName val="_Recovered_SheetName_4357_"/>
      <sheetName val="_Recovered_SheetName_4358_"/>
      <sheetName val="_Recovered_SheetName_4359_"/>
      <sheetName val="_Recovered_SheetName_4360_"/>
      <sheetName val="_Recovered_SheetName_4361_"/>
      <sheetName val="_Recovered_SheetName_4362_"/>
      <sheetName val="_Recovered_SheetName_4363_"/>
      <sheetName val="_Recovered_SheetName_4364_"/>
      <sheetName val="_Recovered_SheetName_4365_"/>
      <sheetName val="_Recovered_SheetName_4366_"/>
      <sheetName val="_Recovered_SheetName_4367_"/>
      <sheetName val="_Recovered_SheetName_4368_"/>
      <sheetName val="_Recovered_SheetName_4369_"/>
      <sheetName val="_Recovered_SheetName_4370_"/>
      <sheetName val="_Recovered_SheetName_4371_"/>
      <sheetName val="_Recovered_SheetName_4372_"/>
      <sheetName val="_Recovered_SheetName_4373_"/>
      <sheetName val="_Recovered_SheetName_4374_"/>
      <sheetName val="_Recovered_SheetName_4375_"/>
      <sheetName val="_Recovered_SheetName_4376_"/>
      <sheetName val="_Recovered_SheetName_4377_"/>
      <sheetName val="_Recovered_SheetName_4378_"/>
      <sheetName val="_Recovered_SheetName_4379_"/>
      <sheetName val="_Recovered_SheetName_4380_"/>
      <sheetName val="_Recovered_SheetName_4381_"/>
      <sheetName val="_Recovered_SheetName_4382_"/>
      <sheetName val="_Recovered_SheetName_4383_"/>
      <sheetName val="_Recovered_SheetName_4384_"/>
      <sheetName val="_Recovered_SheetName_4385_"/>
      <sheetName val="_Recovered_SheetName_4386_"/>
      <sheetName val="_Recovered_SheetName_4387_"/>
      <sheetName val="_Recovered_SheetName_4388_"/>
      <sheetName val="_Recovered_SheetName_4389_"/>
      <sheetName val="_Recovered_SheetName_4390_"/>
      <sheetName val="_Recovered_SheetName_4391_"/>
      <sheetName val="_Recovered_SheetName_4392_"/>
      <sheetName val="_Recovered_SheetName_4393_"/>
      <sheetName val="_Recovered_SheetName_4394_"/>
      <sheetName val="_Recovered_SheetName_4395_"/>
      <sheetName val="_Recovered_SheetName_4396_"/>
      <sheetName val="_Recovered_SheetName_4397_"/>
      <sheetName val="_Recovered_SheetName_4398_"/>
      <sheetName val="_Recovered_SheetName_4399_"/>
      <sheetName val="_Recovered_SheetName_4400_"/>
      <sheetName val="_Recovered_SheetName_4401_"/>
      <sheetName val="_Recovered_SheetName_4402_"/>
      <sheetName val="_Recovered_SheetName_4403_"/>
      <sheetName val="_Recovered_SheetName_4404_"/>
      <sheetName val="_Recovered_SheetName_4405_"/>
      <sheetName val="_Recovered_SheetName_4406_"/>
      <sheetName val="_Recovered_SheetName_4407_"/>
      <sheetName val="_Recovered_SheetName_4408_"/>
      <sheetName val="_Recovered_SheetName_4409_"/>
      <sheetName val="_Recovered_SheetName_4410_"/>
      <sheetName val="_Recovered_SheetName_4411_"/>
      <sheetName val="_Recovered_SheetName_4412_"/>
      <sheetName val="_Recovered_SheetName_4413_"/>
      <sheetName val="_Recovered_SheetName_4414_"/>
      <sheetName val="_Recovered_SheetName_4415_"/>
      <sheetName val="_Recovered_SheetName_4416_"/>
      <sheetName val="_Recovered_SheetName_4417_"/>
      <sheetName val="_Recovered_SheetName_4418_"/>
      <sheetName val="_Recovered_SheetName_4419_"/>
      <sheetName val="_Recovered_SheetName_4420_"/>
      <sheetName val="_Recovered_SheetName_4421_"/>
      <sheetName val="_Recovered_SheetName_4422_"/>
      <sheetName val="_Recovered_SheetName_4423_"/>
      <sheetName val="_Recovered_SheetName_4424_"/>
      <sheetName val="_Recovered_SheetName_4425_"/>
      <sheetName val="_Recovered_SheetName_4426_"/>
      <sheetName val="_Recovered_SheetName_4427_"/>
      <sheetName val="_Recovered_SheetName_4428_"/>
      <sheetName val="_Recovered_SheetName_4429_"/>
      <sheetName val="_Recovered_SheetName_4430_"/>
      <sheetName val="_Recovered_SheetName_4431_"/>
      <sheetName val="_Recovered_SheetName_4432_"/>
      <sheetName val="_Recovered_SheetName_4433_"/>
      <sheetName val="_Recovered_SheetName_4434_"/>
      <sheetName val="_Recovered_SheetName_4435_"/>
      <sheetName val="_Recovered_SheetName_4436_"/>
      <sheetName val="_Recovered_SheetName_4437_"/>
      <sheetName val="_Recovered_SheetName_4438_"/>
      <sheetName val="_Recovered_SheetName_4439_"/>
      <sheetName val="_Recovered_SheetName_4440_"/>
      <sheetName val="_Recovered_SheetName_4441_"/>
      <sheetName val="_Recovered_SheetName_4442_"/>
      <sheetName val="_Recovered_SheetName_4443_"/>
      <sheetName val="_Recovered_SheetName_4444_"/>
      <sheetName val="_Recovered_SheetName_4445_"/>
      <sheetName val="_Recovered_SheetName_4446_"/>
      <sheetName val="_Recovered_SheetName_4447_"/>
      <sheetName val="_Recovered_SheetName_4448_"/>
      <sheetName val="_Recovered_SheetName_4449_"/>
      <sheetName val="_Recovered_SheetName_4450_"/>
      <sheetName val="_Recovered_SheetName_4451_"/>
      <sheetName val="_Recovered_SheetName_4452_"/>
      <sheetName val="_Recovered_SheetName_4453_"/>
      <sheetName val="_Recovered_SheetName_4454_"/>
      <sheetName val="_Recovered_SheetName_4455_"/>
      <sheetName val="_Recovered_SheetName_4456_"/>
      <sheetName val="_Recovered_SheetName_4457_"/>
      <sheetName val="_Recovered_SheetName_4458_"/>
      <sheetName val="_Recovered_SheetName_4459_"/>
      <sheetName val="_Recovered_SheetName_4460_"/>
      <sheetName val="_Recovered_SheetName_4461_"/>
      <sheetName val="_Recovered_SheetName_4462_"/>
      <sheetName val="_Recovered_SheetName_4463_"/>
      <sheetName val="_Recovered_SheetName_4464_"/>
      <sheetName val="_Recovered_SheetName_4465_"/>
      <sheetName val="_Recovered_SheetName_4466_"/>
      <sheetName val="_Recovered_SheetName_4467_"/>
      <sheetName val="_Recovered_SheetName_4468_"/>
      <sheetName val="_Recovered_SheetName_4469_"/>
      <sheetName val="_Recovered_SheetName_4470_"/>
      <sheetName val="_Recovered_SheetName_4471_"/>
      <sheetName val="_Recovered_SheetName_4472_"/>
      <sheetName val="_Recovered_SheetName_4473_"/>
      <sheetName val="_Recovered_SheetName_4474_"/>
      <sheetName val="_Recovered_SheetName_4475_"/>
      <sheetName val="_Recovered_SheetName_4476_"/>
      <sheetName val="_Recovered_SheetName_4477_"/>
      <sheetName val="_Recovered_SheetName_4478_"/>
      <sheetName val="_Recovered_SheetName_4479_"/>
      <sheetName val="_Recovered_SheetName_4480_"/>
      <sheetName val="_Recovered_SheetName_4481_"/>
      <sheetName val="_Recovered_SheetName_4482_"/>
      <sheetName val="_Recovered_SheetName_4483_"/>
      <sheetName val="_Recovered_SheetName_4484_"/>
      <sheetName val="_Recovered_SheetName_4485_"/>
      <sheetName val="_Recovered_SheetName_4486_"/>
      <sheetName val="_Recovered_SheetName_4487_"/>
      <sheetName val="_Recovered_SheetName_4488_"/>
      <sheetName val="_Recovered_SheetName_4489_"/>
      <sheetName val="_Recovered_SheetName_4490_"/>
      <sheetName val="_Recovered_SheetName_4491_"/>
      <sheetName val="_Recovered_SheetName_4492_"/>
      <sheetName val="_Recovered_SheetName_4493_"/>
      <sheetName val="_Recovered_SheetName_4494_"/>
      <sheetName val="_Recovered_SheetName_4495_"/>
      <sheetName val="_Recovered_SheetName_4496_"/>
      <sheetName val="_Recovered_SheetName_4497_"/>
      <sheetName val="_Recovered_SheetName_4498_"/>
      <sheetName val="_Recovered_SheetName_4499_"/>
      <sheetName val="_Recovered_SheetName_4500_"/>
      <sheetName val="_Recovered_SheetName_4501_"/>
      <sheetName val="_Recovered_SheetName_4502_"/>
      <sheetName val="_Recovered_SheetName_4503_"/>
      <sheetName val="_Recovered_SheetName_4504_"/>
      <sheetName val="_Recovered_SheetName_4505_"/>
      <sheetName val="_Recovered_SheetName_4506_"/>
      <sheetName val="_Recovered_SheetName_4507_"/>
      <sheetName val="_Recovered_SheetName_4508_"/>
      <sheetName val="_Recovered_SheetName_4509_"/>
      <sheetName val="_Recovered_SheetName_4510_"/>
      <sheetName val="_Recovered_SheetName_4511_"/>
      <sheetName val="_Recovered_SheetName_4512_"/>
      <sheetName val="_Recovered_SheetName_4513_"/>
      <sheetName val="_Recovered_SheetName_4514_"/>
      <sheetName val="_Recovered_SheetName_4515_"/>
      <sheetName val="_Recovered_SheetName_4516_"/>
      <sheetName val="_Recovered_SheetName_4517_"/>
      <sheetName val="_Recovered_SheetName_4518_"/>
      <sheetName val="_Recovered_SheetName_4519_"/>
      <sheetName val="_Recovered_SheetName_4520_"/>
      <sheetName val="_Recovered_SheetName_4521_"/>
      <sheetName val="_Recovered_SheetName_4522_"/>
      <sheetName val="_Recovered_SheetName_4523_"/>
      <sheetName val="_Recovered_SheetName_4524_"/>
      <sheetName val="_Recovered_SheetName_4525_"/>
      <sheetName val="_Recovered_SheetName_4526_"/>
      <sheetName val="_Recovered_SheetName_4527_"/>
      <sheetName val="_Recovered_SheetName_4528_"/>
      <sheetName val="_Recovered_SheetName_4529_"/>
      <sheetName val="_Recovered_SheetName_4530_"/>
      <sheetName val="_Recovered_SheetName_4531_"/>
      <sheetName val="_Recovered_SheetName_4532_"/>
      <sheetName val="_Recovered_SheetName_4533_"/>
      <sheetName val="_Recovered_SheetName_4534_"/>
      <sheetName val="_Recovered_SheetName_4535_"/>
      <sheetName val="_Recovered_SheetName_4536_"/>
      <sheetName val="_Recovered_SheetName_4537_"/>
      <sheetName val="_Recovered_SheetName_4538_"/>
      <sheetName val="_Recovered_SheetName_4539_"/>
      <sheetName val="_Recovered_SheetName_4540_"/>
      <sheetName val="_Recovered_SheetName_4541_"/>
      <sheetName val="_Recovered_SheetName_4542_"/>
      <sheetName val="_Recovered_SheetName_4543_"/>
      <sheetName val="_Recovered_SheetName_4544_"/>
      <sheetName val="_Recovered_SheetName_4545_"/>
      <sheetName val="_Recovered_SheetName_4546_"/>
      <sheetName val="_Recovered_SheetName_4547_"/>
      <sheetName val="_Recovered_SheetName_4548_"/>
      <sheetName val="_Recovered_SheetName_4549_"/>
      <sheetName val="_Recovered_SheetName_4550_"/>
      <sheetName val="_Recovered_SheetName_4551_"/>
      <sheetName val="_Recovered_SheetName_4552_"/>
      <sheetName val="_Recovered_SheetName_4553_"/>
      <sheetName val="_Recovered_SheetName_4554_"/>
      <sheetName val="_Recovered_SheetName_4555_"/>
      <sheetName val="_Recovered_SheetName_4556_"/>
      <sheetName val="_Recovered_SheetName_4557_"/>
      <sheetName val="_Recovered_SheetName_4558_"/>
      <sheetName val="_Recovered_SheetName_4559_"/>
      <sheetName val="_Recovered_SheetName_4560_"/>
      <sheetName val="_Recovered_SheetName_4561_"/>
      <sheetName val="_Recovered_SheetName_4562_"/>
      <sheetName val="_Recovered_SheetName_4563_"/>
      <sheetName val="_Recovered_SheetName_4564_"/>
      <sheetName val="_Recovered_SheetName_4565_"/>
      <sheetName val="_Recovered_SheetName_4566_"/>
      <sheetName val="_Recovered_SheetName_4567_"/>
      <sheetName val="_Recovered_SheetName_4568_"/>
      <sheetName val="_Recovered_SheetName_4569_"/>
      <sheetName val="_Recovered_SheetName_4570_"/>
      <sheetName val="_Recovered_SheetName_4571_"/>
      <sheetName val="_Recovered_SheetName_4572_"/>
      <sheetName val="_Recovered_SheetName_4573_"/>
      <sheetName val="_Recovered_SheetName_4574_"/>
      <sheetName val="_Recovered_SheetName_4575_"/>
      <sheetName val="_Recovered_SheetName_4576_"/>
      <sheetName val="_Recovered_SheetName_4577_"/>
      <sheetName val="_Recovered_SheetName_4578_"/>
      <sheetName val="_Recovered_SheetName_4579_"/>
      <sheetName val="_Recovered_SheetName_4580_"/>
      <sheetName val="_Recovered_SheetName_4581_"/>
      <sheetName val="_Recovered_SheetName_4582_"/>
      <sheetName val="_Recovered_SheetName_4583_"/>
      <sheetName val="_Recovered_SheetName_4584_"/>
      <sheetName val="_Recovered_SheetName_4585_"/>
      <sheetName val="_Recovered_SheetName_4586_"/>
      <sheetName val="_Recovered_SheetName_4587_"/>
      <sheetName val="_Recovered_SheetName_4588_"/>
      <sheetName val="_Recovered_SheetName_4589_"/>
      <sheetName val="_Recovered_SheetName_4590_"/>
      <sheetName val="_Recovered_SheetName_4591_"/>
      <sheetName val="_Recovered_SheetName_4592_"/>
      <sheetName val="_Recovered_SheetName_4593_"/>
      <sheetName val="_Recovered_SheetName_4594_"/>
      <sheetName val="_Recovered_SheetName_4595_"/>
      <sheetName val="_Recovered_SheetName_4596_"/>
      <sheetName val="_Recovered_SheetName_4597_"/>
      <sheetName val="_Recovered_SheetName_4598_"/>
      <sheetName val="_Recovered_SheetName_4599_"/>
      <sheetName val="_Recovered_SheetName_4600_"/>
      <sheetName val="_Recovered_SheetName_4601_"/>
      <sheetName val="_Recovered_SheetName_4602_"/>
      <sheetName val="_Recovered_SheetName_4603_"/>
      <sheetName val="_Recovered_SheetName_4604_"/>
      <sheetName val="_Recovered_SheetName_4605_"/>
      <sheetName val="_Recovered_SheetName_4606_"/>
      <sheetName val="_Recovered_SheetName_4607_"/>
      <sheetName val="_Recovered_SheetName_4608_"/>
      <sheetName val="_Recovered_SheetName_4609_"/>
      <sheetName val="_Recovered_SheetName_4610_"/>
      <sheetName val="_Recovered_SheetName_4611_"/>
      <sheetName val="_Recovered_SheetName_4612_"/>
      <sheetName val="_Recovered_SheetName_4613_"/>
      <sheetName val="_Recovered_SheetName_4614_"/>
      <sheetName val="_Recovered_SheetName_4615_"/>
      <sheetName val="_Recovered_SheetName_4616_"/>
      <sheetName val="_Recovered_SheetName_4617_"/>
      <sheetName val="_Recovered_SheetName_4618_"/>
      <sheetName val="_Recovered_SheetName_4619_"/>
      <sheetName val="_Recovered_SheetName_4620_"/>
      <sheetName val="_Recovered_SheetName_4621_"/>
      <sheetName val="_Recovered_SheetName_4622_"/>
      <sheetName val="_Recovered_SheetName_4623_"/>
      <sheetName val="_Recovered_SheetName_4624_"/>
      <sheetName val="_Recovered_SheetName_4625_"/>
      <sheetName val="_Recovered_SheetName_4626_"/>
      <sheetName val="_Recovered_SheetName_4627_"/>
      <sheetName val="_Recovered_SheetName_4628_"/>
      <sheetName val="_Recovered_SheetName_4629_"/>
      <sheetName val="_Recovered_SheetName_4630_"/>
      <sheetName val="_Recovered_SheetName_4631_"/>
      <sheetName val="_Recovered_SheetName_4632_"/>
      <sheetName val="_Recovered_SheetName_4633_"/>
      <sheetName val="_Recovered_SheetName_4634_"/>
      <sheetName val="_Recovered_SheetName_4635_"/>
      <sheetName val="_Recovered_SheetName_4636_"/>
      <sheetName val="_Recovered_SheetName_4637_"/>
      <sheetName val="_Recovered_SheetName_4638_"/>
      <sheetName val="_Recovered_SheetName_4639_"/>
      <sheetName val="_Recovered_SheetName_4640_"/>
      <sheetName val="_Recovered_SheetName_4641_"/>
      <sheetName val="_Recovered_SheetName_4642_"/>
      <sheetName val="_Recovered_SheetName_4643_"/>
      <sheetName val="_Recovered_SheetName_4644_"/>
      <sheetName val="_Recovered_SheetName_4645_"/>
      <sheetName val="_Recovered_SheetName_4646_"/>
      <sheetName val="_Recovered_SheetName_4647_"/>
      <sheetName val="_Recovered_SheetName_4648_"/>
      <sheetName val="_Recovered_SheetName_4649_"/>
      <sheetName val="_Recovered_SheetName_4650_"/>
      <sheetName val="_Recovered_SheetName_4651_"/>
      <sheetName val="_Recovered_SheetName_4652_"/>
      <sheetName val="_Recovered_SheetName_4653_"/>
      <sheetName val="_Recovered_SheetName_4654_"/>
      <sheetName val="_Recovered_SheetName_4655_"/>
      <sheetName val="_Recovered_SheetName_4656_"/>
      <sheetName val="_Recovered_SheetName_4657_"/>
      <sheetName val="_Recovered_SheetName_4658_"/>
      <sheetName val="_Recovered_SheetName_4659_"/>
      <sheetName val="_Recovered_SheetName_4660_"/>
      <sheetName val="_Recovered_SheetName_4661_"/>
      <sheetName val="_Recovered_SheetName_4662_"/>
      <sheetName val="_Recovered_SheetName_4663_"/>
      <sheetName val="_Recovered_SheetName_4664_"/>
      <sheetName val="_Recovered_SheetName_4665_"/>
      <sheetName val="_Recovered_SheetName_4666_"/>
      <sheetName val="_Recovered_SheetName_4667_"/>
      <sheetName val="_Recovered_SheetName_4668_"/>
      <sheetName val="_Recovered_SheetName_4669_"/>
      <sheetName val="_Recovered_SheetName_4670_"/>
      <sheetName val="_Recovered_SheetName_4671_"/>
      <sheetName val="_Recovered_SheetName_4672_"/>
      <sheetName val="_Recovered_SheetName_4673_"/>
      <sheetName val="_Recovered_SheetName_4674_"/>
      <sheetName val="_Recovered_SheetName_4675_"/>
      <sheetName val="_Recovered_SheetName_4676_"/>
      <sheetName val="_Recovered_SheetName_4677_"/>
      <sheetName val="_Recovered_SheetName_4678_"/>
      <sheetName val="_Recovered_SheetName_4679_"/>
      <sheetName val="_Recovered_SheetName_4680_"/>
      <sheetName val="_Recovered_SheetName_4681_"/>
      <sheetName val="_Recovered_SheetName_4682_"/>
      <sheetName val="_Recovered_SheetName_4683_"/>
      <sheetName val="_Recovered_SheetName_4684_"/>
      <sheetName val="_Recovered_SheetName_4685_"/>
      <sheetName val="_Recovered_SheetName_4686_"/>
      <sheetName val="_Recovered_SheetName_4687_"/>
      <sheetName val="_Recovered_SheetName_4688_"/>
      <sheetName val="_Recovered_SheetName_4689_"/>
      <sheetName val="_Recovered_SheetName_4690_"/>
      <sheetName val="_Recovered_SheetName_4691_"/>
      <sheetName val="_Recovered_SheetName_4692_"/>
      <sheetName val="_Recovered_SheetName_4693_"/>
      <sheetName val="_Recovered_SheetName_4694_"/>
      <sheetName val="_Recovered_SheetName_4695_"/>
      <sheetName val="_Recovered_SheetName_4696_"/>
      <sheetName val="_Recovered_SheetName_4697_"/>
      <sheetName val="_Recovered_SheetName_4698_"/>
      <sheetName val="_Recovered_SheetName_4699_"/>
      <sheetName val="_Recovered_SheetName_4700_"/>
      <sheetName val="_Recovered_SheetName_4701_"/>
      <sheetName val="_Recovered_SheetName_4702_"/>
      <sheetName val="_Recovered_SheetName_4703_"/>
      <sheetName val="_Recovered_SheetName_4704_"/>
      <sheetName val="_Recovered_SheetName_4705_"/>
      <sheetName val="_Recovered_SheetName_4706_"/>
      <sheetName val="_Recovered_SheetName_4707_"/>
      <sheetName val="_Recovered_SheetName_4708_"/>
      <sheetName val="_Recovered_SheetName_4709_"/>
      <sheetName val="_Recovered_SheetName_4710_"/>
      <sheetName val="_Recovered_SheetName_4711_"/>
      <sheetName val="_Recovered_SheetName_4712_"/>
      <sheetName val="_Recovered_SheetName_4713_"/>
      <sheetName val="_Recovered_SheetName_4714_"/>
      <sheetName val="_Recovered_SheetName_4715_"/>
      <sheetName val="_Recovered_SheetName_4716_"/>
      <sheetName val="_Recovered_SheetName_4717_"/>
      <sheetName val="_Recovered_SheetName_4718_"/>
      <sheetName val="_Recovered_SheetName_4719_"/>
      <sheetName val="_Recovered_SheetName_4720_"/>
      <sheetName val="_Recovered_SheetName_4721_"/>
      <sheetName val="_Recovered_SheetName_4722_"/>
      <sheetName val="_Recovered_SheetName_4723_"/>
      <sheetName val="_Recovered_SheetName_4724_"/>
      <sheetName val="_Recovered_SheetName_4725_"/>
      <sheetName val="_Recovered_SheetName_4726_"/>
      <sheetName val="_Recovered_SheetName_4727_"/>
      <sheetName val="_Recovered_SheetName_4728_"/>
      <sheetName val="_Recovered_SheetName_4729_"/>
      <sheetName val="_Recovered_SheetName_4730_"/>
      <sheetName val="_Recovered_SheetName_4731_"/>
      <sheetName val="_Recovered_SheetName_4732_"/>
      <sheetName val="_Recovered_SheetName_4733_"/>
      <sheetName val="_Recovered_SheetName_4734_"/>
      <sheetName val="_Recovered_SheetName_4735_"/>
      <sheetName val="_Recovered_SheetName_4736_"/>
      <sheetName val="_Recovered_SheetName_4737_"/>
      <sheetName val="_Recovered_SheetName_4738_"/>
      <sheetName val="_Recovered_SheetName_4739_"/>
      <sheetName val="_Recovered_SheetName_4740_"/>
      <sheetName val="_Recovered_SheetName_4741_"/>
      <sheetName val="_Recovered_SheetName_4742_"/>
      <sheetName val="_Recovered_SheetName_4743_"/>
      <sheetName val="_Recovered_SheetName_4744_"/>
      <sheetName val="_Recovered_SheetName_4745_"/>
      <sheetName val="_Recovered_SheetName_4746_"/>
      <sheetName val="_Recovered_SheetName_4747_"/>
      <sheetName val="_Recovered_SheetName_4748_"/>
      <sheetName val="_Recovered_SheetName_4749_"/>
      <sheetName val="_Recovered_SheetName_4750_"/>
      <sheetName val="_Recovered_SheetName_4751_"/>
      <sheetName val="_Recovered_SheetName_4752_"/>
      <sheetName val="_Recovered_SheetName_4753_"/>
      <sheetName val="_Recovered_SheetName_4754_"/>
      <sheetName val="_Recovered_SheetName_4755_"/>
      <sheetName val="_Recovered_SheetName_4756_"/>
      <sheetName val="_Recovered_SheetName_4757_"/>
      <sheetName val="_Recovered_SheetName_4758_"/>
      <sheetName val="_Recovered_SheetName_4759_"/>
      <sheetName val="_Recovered_SheetName_4760_"/>
      <sheetName val="_Recovered_SheetName_4761_"/>
      <sheetName val="_Recovered_SheetName_4762_"/>
      <sheetName val="_Recovered_SheetName_4763_"/>
      <sheetName val="_Recovered_SheetName_4764_"/>
      <sheetName val="_Recovered_SheetName_4765_"/>
      <sheetName val="_Recovered_SheetName_4766_"/>
      <sheetName val="_Recovered_SheetName_4767_"/>
      <sheetName val="_Recovered_SheetName_4768_"/>
      <sheetName val="_Recovered_SheetName_4769_"/>
      <sheetName val="_Recovered_SheetName_4770_"/>
      <sheetName val="_Recovered_SheetName_4771_"/>
      <sheetName val="_Recovered_SheetName_4772_"/>
      <sheetName val="_Recovered_SheetName_4773_"/>
      <sheetName val="_Recovered_SheetName_4774_"/>
      <sheetName val="_Recovered_SheetName_4775_"/>
      <sheetName val="_Recovered_SheetName_4776_"/>
      <sheetName val="_Recovered_SheetName_4777_"/>
      <sheetName val="_Recovered_SheetName_4778_"/>
      <sheetName val="_Recovered_SheetName_4779_"/>
      <sheetName val="_Recovered_SheetName_4780_"/>
      <sheetName val="_Recovered_SheetName_4781_"/>
      <sheetName val="_Recovered_SheetName_4782_"/>
      <sheetName val="_Recovered_SheetName_4783_"/>
      <sheetName val="_Recovered_SheetName_4784_"/>
      <sheetName val="_Recovered_SheetName_4785_"/>
      <sheetName val="_Recovered_SheetName_4786_"/>
      <sheetName val="_Recovered_SheetName_4787_"/>
      <sheetName val="_Recovered_SheetName_4788_"/>
      <sheetName val="_Recovered_SheetName_4789_"/>
      <sheetName val="_Recovered_SheetName_4790_"/>
      <sheetName val="_Recovered_SheetName_4791_"/>
      <sheetName val="_Recovered_SheetName_4792_"/>
      <sheetName val="_Recovered_SheetName_4793_"/>
      <sheetName val="_Recovered_SheetName_4794_"/>
      <sheetName val="_Recovered_SheetName_4795_"/>
      <sheetName val="_Recovered_SheetName_4796_"/>
      <sheetName val="_Recovered_SheetName_4797_"/>
      <sheetName val="_Recovered_SheetName_4798_"/>
      <sheetName val="_Recovered_SheetName_4799_"/>
      <sheetName val="_Recovered_SheetName_4800_"/>
      <sheetName val="_Recovered_SheetName_4801_"/>
      <sheetName val="_Recovered_SheetName_4802_"/>
      <sheetName val="_Recovered_SheetName_4803_"/>
      <sheetName val="_Recovered_SheetName_4804_"/>
      <sheetName val="_Recovered_SheetName_4805_"/>
      <sheetName val="_Recovered_SheetName_4806_"/>
      <sheetName val="_Recovered_SheetName_4807_"/>
      <sheetName val="_Recovered_SheetName_4808_"/>
      <sheetName val="_Recovered_SheetName_4809_"/>
      <sheetName val="_Recovered_SheetName_4810_"/>
      <sheetName val="_Recovered_SheetName_4811_"/>
      <sheetName val="_Recovered_SheetName_4812_"/>
      <sheetName val="_Recovered_SheetName_4813_"/>
      <sheetName val="_Recovered_SheetName_4814_"/>
      <sheetName val="_Recovered_SheetName_4815_"/>
      <sheetName val="_Recovered_SheetName_4816_"/>
      <sheetName val="_Recovered_SheetName_4817_"/>
      <sheetName val="_Recovered_SheetName_4818_"/>
      <sheetName val="_Recovered_SheetName_4819_"/>
      <sheetName val="_Recovered_SheetName_4820_"/>
      <sheetName val="_Recovered_SheetName_4821_"/>
      <sheetName val="_Recovered_SheetName_4822_"/>
      <sheetName val="_Recovered_SheetName_4823_"/>
      <sheetName val="_Recovered_SheetName_4824_"/>
      <sheetName val="_Recovered_SheetName_4825_"/>
      <sheetName val="_Recovered_SheetName_4826_"/>
      <sheetName val="_Recovered_SheetName_4827_"/>
      <sheetName val="_Recovered_SheetName_4828_"/>
      <sheetName val="_Recovered_SheetName_4829_"/>
      <sheetName val="_Recovered_SheetName_4830_"/>
      <sheetName val="_Recovered_SheetName_4831_"/>
      <sheetName val="_Recovered_SheetName_4832_"/>
      <sheetName val="_Recovered_SheetName_4833_"/>
      <sheetName val="_Recovered_SheetName_4834_"/>
      <sheetName val="_Recovered_SheetName_4835_"/>
      <sheetName val="_Recovered_SheetName_4836_"/>
      <sheetName val="_Recovered_SheetName_4837_"/>
      <sheetName val="_Recovered_SheetName_4838_"/>
      <sheetName val="_Recovered_SheetName_4839_"/>
      <sheetName val="_Recovered_SheetName_4840_"/>
      <sheetName val="_Recovered_SheetName_4841_"/>
      <sheetName val="_Recovered_SheetName_4842_"/>
      <sheetName val="_Recovered_SheetName_4843_"/>
      <sheetName val="_Recovered_SheetName_4844_"/>
      <sheetName val="_Recovered_SheetName_4845_"/>
      <sheetName val="_Recovered_SheetName_4846_"/>
      <sheetName val="_Recovered_SheetName_4847_"/>
      <sheetName val="_Recovered_SheetName_4848_"/>
      <sheetName val="_Recovered_SheetName_4849_"/>
      <sheetName val="_Recovered_SheetName_4850_"/>
      <sheetName val="_Recovered_SheetName_4851_"/>
      <sheetName val="_Recovered_SheetName_4852_"/>
      <sheetName val="_Recovered_SheetName_4853_"/>
      <sheetName val="_Recovered_SheetName_4854_"/>
      <sheetName val="_Recovered_SheetName_4855_"/>
      <sheetName val="_Recovered_SheetName_4856_"/>
      <sheetName val="_Recovered_SheetName_4857_"/>
      <sheetName val="_Recovered_SheetName_4858_"/>
      <sheetName val="_Recovered_SheetName_4859_"/>
      <sheetName val="_Recovered_SheetName_4860_"/>
      <sheetName val="_Recovered_SheetName_4861_"/>
      <sheetName val="_Recovered_SheetName_4862_"/>
      <sheetName val="_Recovered_SheetName_4863_"/>
      <sheetName val="_Recovered_SheetName_4864_"/>
      <sheetName val="_Recovered_SheetName_4865_"/>
      <sheetName val="_Recovered_SheetName_4866_"/>
      <sheetName val="_Recovered_SheetName_4867_"/>
      <sheetName val="_Recovered_SheetName_4868_"/>
      <sheetName val="_Recovered_SheetName_4869_"/>
      <sheetName val="_Recovered_SheetName_4870_"/>
      <sheetName val="_Recovered_SheetName_4871_"/>
      <sheetName val="_Recovered_SheetName_4872_"/>
      <sheetName val="_Recovered_SheetName_4873_"/>
      <sheetName val="_Recovered_SheetName_4874_"/>
      <sheetName val="_Recovered_SheetName_4875_"/>
      <sheetName val="_Recovered_SheetName_4876_"/>
      <sheetName val="_Recovered_SheetName_4877_"/>
      <sheetName val="_Recovered_SheetName_4878_"/>
      <sheetName val="_Recovered_SheetName_4879_"/>
      <sheetName val="_Recovered_SheetName_4880_"/>
      <sheetName val="_Recovered_SheetName_4881_"/>
      <sheetName val="_Recovered_SheetName_4882_"/>
      <sheetName val="_Recovered_SheetName_4883_"/>
      <sheetName val="_Recovered_SheetName_4884_"/>
      <sheetName val="_Recovered_SheetName_4885_"/>
      <sheetName val="_Recovered_SheetName_4886_"/>
      <sheetName val="_Recovered_SheetName_4887_"/>
      <sheetName val="_Recovered_SheetName_4888_"/>
      <sheetName val="_Recovered_SheetName_4889_"/>
      <sheetName val="_Recovered_SheetName_4890_"/>
      <sheetName val="_Recovered_SheetName_4891_"/>
      <sheetName val="_Recovered_SheetName_4892_"/>
      <sheetName val="_Recovered_SheetName_4893_"/>
      <sheetName val="_Recovered_SheetName_4894_"/>
      <sheetName val="_Recovered_SheetName_4895_"/>
      <sheetName val="_Recovered_SheetName_4896_"/>
      <sheetName val="_Recovered_SheetName_4897_"/>
      <sheetName val="_Recovered_SheetName_4898_"/>
      <sheetName val="_Recovered_SheetName_4899_"/>
      <sheetName val="_Recovered_SheetName_4900_"/>
      <sheetName val="_Recovered_SheetName_4901_"/>
      <sheetName val="_Recovered_SheetName_4902_"/>
      <sheetName val="_Recovered_SheetName_4903_"/>
      <sheetName val="_Recovered_SheetName_4904_"/>
      <sheetName val="_Recovered_SheetName_4905_"/>
      <sheetName val="_Recovered_SheetName_4906_"/>
      <sheetName val="_Recovered_SheetName_4907_"/>
      <sheetName val="_Recovered_SheetName_4908_"/>
      <sheetName val="_Recovered_SheetName_4909_"/>
      <sheetName val="_Recovered_SheetName_4910_"/>
      <sheetName val="_Recovered_SheetName_4911_"/>
      <sheetName val="_Recovered_SheetName_4912_"/>
      <sheetName val="_Recovered_SheetName_4913_"/>
      <sheetName val="_Recovered_SheetName_4914_"/>
      <sheetName val="_Recovered_SheetName_4915_"/>
      <sheetName val="_Recovered_SheetName_4916_"/>
      <sheetName val="_Recovered_SheetName_4917_"/>
      <sheetName val="_Recovered_SheetName_4918_"/>
      <sheetName val="_Recovered_SheetName_4919_"/>
      <sheetName val="_Recovered_SheetName_4920_"/>
      <sheetName val="_Recovered_SheetName_4921_"/>
      <sheetName val="_Recovered_SheetName_4922_"/>
      <sheetName val="_Recovered_SheetName_4923_"/>
      <sheetName val="_Recovered_SheetName_4924_"/>
      <sheetName val="_Recovered_SheetName_4925_"/>
      <sheetName val="_Recovered_SheetName_4926_"/>
      <sheetName val="_Recovered_SheetName_4927_"/>
      <sheetName val="_Recovered_SheetName_4928_"/>
      <sheetName val="_Recovered_SheetName_4929_"/>
      <sheetName val="_Recovered_SheetName_4930_"/>
      <sheetName val="_Recovered_SheetName_4931_"/>
      <sheetName val="_Recovered_SheetName_4932_"/>
      <sheetName val="_Recovered_SheetName_4933_"/>
      <sheetName val="_Recovered_SheetName_4934_"/>
      <sheetName val="_Recovered_SheetName_4935_"/>
      <sheetName val="_Recovered_SheetName_4936_"/>
      <sheetName val="_Recovered_SheetName_4937_"/>
      <sheetName val="_Recovered_SheetName_4938_"/>
      <sheetName val="_Recovered_SheetName_4939_"/>
      <sheetName val="_Recovered_SheetName_4940_"/>
      <sheetName val="_Recovered_SheetName_4941_"/>
      <sheetName val="_Recovered_SheetName_4942_"/>
      <sheetName val="_Recovered_SheetName_4943_"/>
      <sheetName val="_Recovered_SheetName_4944_"/>
      <sheetName val="_Recovered_SheetName_4945_"/>
      <sheetName val="_Recovered_SheetName_4946_"/>
      <sheetName val="_Recovered_SheetName_4947_"/>
      <sheetName val="_Recovered_SheetName_4948_"/>
      <sheetName val="_Recovered_SheetName_4949_"/>
      <sheetName val="_Recovered_SheetName_4950_"/>
      <sheetName val="_Recovered_SheetName_4951_"/>
      <sheetName val="_Recovered_SheetName_4952_"/>
      <sheetName val="_Recovered_SheetName_4953_"/>
      <sheetName val="_Recovered_SheetName_4954_"/>
      <sheetName val="_Recovered_SheetName_4955_"/>
      <sheetName val="_Recovered_SheetName_4956_"/>
      <sheetName val="_Recovered_SheetName_4957_"/>
      <sheetName val="_Recovered_SheetName_4958_"/>
      <sheetName val="_Recovered_SheetName_4959_"/>
      <sheetName val="_Recovered_SheetName_4960_"/>
      <sheetName val="_Recovered_SheetName_4961_"/>
      <sheetName val="_Recovered_SheetName_4962_"/>
      <sheetName val="_Recovered_SheetName_4963_"/>
      <sheetName val="_Recovered_SheetName_4964_"/>
      <sheetName val="_Recovered_SheetName_4965_"/>
      <sheetName val="_Recovered_SheetName_4966_"/>
      <sheetName val="_Recovered_SheetName_4967_"/>
      <sheetName val="_Recovered_SheetName_4968_"/>
      <sheetName val="_Recovered_SheetName_4969_"/>
      <sheetName val="_Recovered_SheetName_4970_"/>
      <sheetName val="_Recovered_SheetName_4971_"/>
      <sheetName val="_Recovered_SheetName_4972_"/>
      <sheetName val="_Recovered_SheetName_4973_"/>
      <sheetName val="_Recovered_SheetName_4974_"/>
      <sheetName val="_Recovered_SheetName_4975_"/>
      <sheetName val="_Recovered_SheetName_4976_"/>
      <sheetName val="_Recovered_SheetName_4977_"/>
      <sheetName val="_Recovered_SheetName_4978_"/>
      <sheetName val="_Recovered_SheetName_4979_"/>
      <sheetName val="_Recovered_SheetName_4980_"/>
      <sheetName val="_Recovered_SheetName_4981_"/>
      <sheetName val="_Recovered_SheetName_4982_"/>
      <sheetName val="_Recovered_SheetName_4983_"/>
      <sheetName val="_Recovered_SheetName_4984_"/>
      <sheetName val="_Recovered_SheetName_4985_"/>
      <sheetName val="_Recovered_SheetName_4986_"/>
      <sheetName val="_Recovered_SheetName_4987_"/>
      <sheetName val="_Recovered_SheetName_4988_"/>
      <sheetName val="_Recovered_SheetName_4989_"/>
      <sheetName val="_Recovered_SheetName_4990_"/>
      <sheetName val="_Recovered_SheetName_4991_"/>
      <sheetName val="_Recovered_SheetName_4992_"/>
      <sheetName val="_Recovered_SheetName_4993_"/>
      <sheetName val="_Recovered_SheetName_4994_"/>
      <sheetName val="_Recovered_SheetName_4995_"/>
      <sheetName val="_Recovered_SheetName_4996_"/>
      <sheetName val="_Recovered_SheetName_4997_"/>
      <sheetName val="_Recovered_SheetName_4998_"/>
      <sheetName val="_Recovered_SheetName_4999_"/>
      <sheetName val="_Recovered_SheetName_5000_"/>
      <sheetName val="_Recovered_SheetName_5001_"/>
      <sheetName val="_Recovered_SheetName_5002_"/>
      <sheetName val="_Recovered_SheetName_5003_"/>
      <sheetName val="_Recovered_SheetName_5004_"/>
      <sheetName val="_Recovered_SheetName_5005_"/>
      <sheetName val="_Recovered_SheetName_5006_"/>
      <sheetName val="_Recovered_SheetName_5007_"/>
      <sheetName val="_Recovered_SheetName_5008_"/>
      <sheetName val="_Recovered_SheetName_5009_"/>
      <sheetName val="_Recovered_SheetName_5010_"/>
      <sheetName val="_Recovered_SheetName_5011_"/>
      <sheetName val="_Recovered_SheetName_5012_"/>
      <sheetName val="_Recovered_SheetName_5013_"/>
      <sheetName val="_Recovered_SheetName_5014_"/>
      <sheetName val="_Recovered_SheetName_5015_"/>
      <sheetName val="_Recovered_SheetName_5016_"/>
      <sheetName val="_Recovered_SheetName_5017_"/>
      <sheetName val="_Recovered_SheetName_5018_"/>
      <sheetName val="_Recovered_SheetName_5019_"/>
      <sheetName val="_Recovered_SheetName_5020_"/>
      <sheetName val="_Recovered_SheetName_5021_"/>
      <sheetName val="_Recovered_SheetName_5022_"/>
      <sheetName val="_Recovered_SheetName_5023_"/>
      <sheetName val="_Recovered_SheetName_5024_"/>
      <sheetName val="_Recovered_SheetName_5025_"/>
      <sheetName val="_Recovered_SheetName_5026_"/>
      <sheetName val="_Recovered_SheetName_5027_"/>
      <sheetName val="_Recovered_SheetName_5028_"/>
      <sheetName val="_Recovered_SheetName_5029_"/>
      <sheetName val="_Recovered_SheetName_5030_"/>
      <sheetName val="_Recovered_SheetName_5031_"/>
      <sheetName val="_Recovered_SheetName_5032_"/>
      <sheetName val="_Recovered_SheetName_5033_"/>
      <sheetName val="_Recovered_SheetName_5034_"/>
      <sheetName val="_Recovered_SheetName_5035_"/>
      <sheetName val="_Recovered_SheetName_5036_"/>
      <sheetName val="_Recovered_SheetName_5037_"/>
      <sheetName val="_Recovered_SheetName_5038_"/>
      <sheetName val="_Recovered_SheetName_5039_"/>
      <sheetName val="_Recovered_SheetName_5040_"/>
      <sheetName val="_Recovered_SheetName_5041_"/>
      <sheetName val="_Recovered_SheetName_5042_"/>
      <sheetName val="_Recovered_SheetName_5043_"/>
      <sheetName val="_Recovered_SheetName_5044_"/>
      <sheetName val="_Recovered_SheetName_5045_"/>
      <sheetName val="_Recovered_SheetName_5046_"/>
      <sheetName val="_Recovered_SheetName_5047_"/>
      <sheetName val="_Recovered_SheetName_5048_"/>
      <sheetName val="_Recovered_SheetName_5049_"/>
      <sheetName val="_Recovered_SheetName_5050_"/>
      <sheetName val="_Recovered_SheetName_5051_"/>
      <sheetName val="_Recovered_SheetName_5052_"/>
      <sheetName val="_Recovered_SheetName_5053_"/>
      <sheetName val="_Recovered_SheetName_5054_"/>
      <sheetName val="_Recovered_SheetName_5055_"/>
      <sheetName val="_Recovered_SheetName_5056_"/>
      <sheetName val="_Recovered_SheetName_5057_"/>
      <sheetName val="_Recovered_SheetName_5058_"/>
      <sheetName val="_Recovered_SheetName_5059_"/>
      <sheetName val="_Recovered_SheetName_5060_"/>
      <sheetName val="_Recovered_SheetName_5061_"/>
      <sheetName val="_Recovered_SheetName_5062_"/>
      <sheetName val="_Recovered_SheetName_5063_"/>
      <sheetName val="_Recovered_SheetName_5064_"/>
      <sheetName val="_Recovered_SheetName_5065_"/>
      <sheetName val="_Recovered_SheetName_5066_"/>
      <sheetName val="_Recovered_SheetName_5067_"/>
      <sheetName val="_Recovered_SheetName_5068_"/>
      <sheetName val="_Recovered_SheetName_5069_"/>
      <sheetName val="_Recovered_SheetName_5070_"/>
      <sheetName val="_Recovered_SheetName_5071_"/>
      <sheetName val="_Recovered_SheetName_5072_"/>
      <sheetName val="_Recovered_SheetName_5073_"/>
      <sheetName val="_Recovered_SheetName_5074_"/>
      <sheetName val="_Recovered_SheetName_5075_"/>
      <sheetName val="_Recovered_SheetName_5076_"/>
      <sheetName val="_Recovered_SheetName_5077_"/>
      <sheetName val="_Recovered_SheetName_5078_"/>
      <sheetName val="_Recovered_SheetName_5079_"/>
      <sheetName val="_Recovered_SheetName_5080_"/>
      <sheetName val="_Recovered_SheetName_5081_"/>
      <sheetName val="_Recovered_SheetName_5082_"/>
      <sheetName val="_Recovered_SheetName_5083_"/>
      <sheetName val="_Recovered_SheetName_5084_"/>
      <sheetName val="_Recovered_SheetName_5085_"/>
      <sheetName val="_Recovered_SheetName_5086_"/>
      <sheetName val="_Recovered_SheetName_5087_"/>
      <sheetName val="_Recovered_SheetName_5088_"/>
      <sheetName val="_Recovered_SheetName_5089_"/>
      <sheetName val="_Recovered_SheetName_5090_"/>
      <sheetName val="_Recovered_SheetName_5091_"/>
      <sheetName val="_Recovered_SheetName_5092_"/>
      <sheetName val="_Recovered_SheetName_5093_"/>
      <sheetName val="_Recovered_SheetName_5094_"/>
      <sheetName val="_Recovered_SheetName_5095_"/>
      <sheetName val="_Recovered_SheetName_5096_"/>
      <sheetName val="_Recovered_SheetName_5097_"/>
      <sheetName val="_Recovered_SheetName_5098_"/>
      <sheetName val="_Recovered_SheetName_5099_"/>
      <sheetName val="_Recovered_SheetName_5100_"/>
      <sheetName val="_Recovered_SheetName_5101_"/>
      <sheetName val="_Recovered_SheetName_5102_"/>
      <sheetName val="_Recovered_SheetName_5103_"/>
      <sheetName val="_Recovered_SheetName_5104_"/>
      <sheetName val="_Recovered_SheetName_5105_"/>
      <sheetName val="_Recovered_SheetName_5106_"/>
      <sheetName val="_Recovered_SheetName_5107_"/>
      <sheetName val="_Recovered_SheetName_5108_"/>
      <sheetName val="_Recovered_SheetName_5109_"/>
      <sheetName val="_Recovered_SheetName_5110_"/>
      <sheetName val="_Recovered_SheetName_5111_"/>
      <sheetName val="_Recovered_SheetName_5112_"/>
      <sheetName val="_Recovered_SheetName_5113_"/>
      <sheetName val="_Recovered_SheetName_5114_"/>
      <sheetName val="_Recovered_SheetName_5115_"/>
      <sheetName val="_Recovered_SheetName_5116_"/>
      <sheetName val="_Recovered_SheetName_5117_"/>
      <sheetName val="_Recovered_SheetName_5118_"/>
      <sheetName val="_Recovered_SheetName_5119_"/>
      <sheetName val="_Recovered_SheetName_5120_"/>
      <sheetName val="_Recovered_SheetName_5121_"/>
      <sheetName val="_Recovered_SheetName_5122_"/>
      <sheetName val="_Recovered_SheetName_5123_"/>
      <sheetName val="_Recovered_SheetName_5124_"/>
      <sheetName val="_Recovered_SheetName_5125_"/>
      <sheetName val="_Recovered_SheetName_5126_"/>
      <sheetName val="_Recovered_SheetName_5127_"/>
      <sheetName val="_Recovered_SheetName_5128_"/>
      <sheetName val="_Recovered_SheetName_5129_"/>
      <sheetName val="_Recovered_SheetName_5130_"/>
      <sheetName val="_Recovered_SheetName_5131_"/>
      <sheetName val="_Recovered_SheetName_5132_"/>
      <sheetName val="_Recovered_SheetName_5133_"/>
      <sheetName val="_Recovered_SheetName_5134_"/>
      <sheetName val="_Recovered_SheetName_5135_"/>
      <sheetName val="_Recovered_SheetName_5136_"/>
      <sheetName val="_Recovered_SheetName_5137_"/>
      <sheetName val="_Recovered_SheetName_5138_"/>
      <sheetName val="_Recovered_SheetName_5139_"/>
      <sheetName val="_Recovered_SheetName_5140_"/>
      <sheetName val="_Recovered_SheetName_5141_"/>
      <sheetName val="_Recovered_SheetName_5142_"/>
      <sheetName val="_Recovered_SheetName_5143_"/>
      <sheetName val="_Recovered_SheetName_5144_"/>
      <sheetName val="_Recovered_SheetName_5145_"/>
      <sheetName val="_Recovered_SheetName_5146_"/>
      <sheetName val="_Recovered_SheetName_5147_"/>
      <sheetName val="_Recovered_SheetName_5148_"/>
      <sheetName val="_Recovered_SheetName_5149_"/>
      <sheetName val="_Recovered_SheetName_5150_"/>
      <sheetName val="_Recovered_SheetName_5151_"/>
      <sheetName val="_Recovered_SheetName_5152_"/>
      <sheetName val="_Recovered_SheetName_5153_"/>
      <sheetName val="_Recovered_SheetName_5154_"/>
      <sheetName val="_Recovered_SheetName_5155_"/>
      <sheetName val="_Recovered_SheetName_5156_"/>
      <sheetName val="_Recovered_SheetName_5157_"/>
      <sheetName val="_Recovered_SheetName_5158_"/>
      <sheetName val="_Recovered_SheetName_5159_"/>
      <sheetName val="_Recovered_SheetName_5160_"/>
      <sheetName val="_Recovered_SheetName_5161_"/>
      <sheetName val="_Recovered_SheetName_5162_"/>
      <sheetName val="_Recovered_SheetName_5163_"/>
      <sheetName val="_Recovered_SheetName_5164_"/>
      <sheetName val="_Recovered_SheetName_5165_"/>
      <sheetName val="_Recovered_SheetName_5166_"/>
      <sheetName val="_Recovered_SheetName_5167_"/>
      <sheetName val="_Recovered_SheetName_5168_"/>
      <sheetName val="_Recovered_SheetName_5169_"/>
      <sheetName val="_Recovered_SheetName_5170_"/>
      <sheetName val="_Recovered_SheetName_5171_"/>
      <sheetName val="_Recovered_SheetName_5172_"/>
      <sheetName val="_Recovered_SheetName_5173_"/>
      <sheetName val="_Recovered_SheetName_5174_"/>
      <sheetName val="_Recovered_SheetName_5175_"/>
      <sheetName val="_Recovered_SheetName_5176_"/>
      <sheetName val="_Recovered_SheetName_5177_"/>
      <sheetName val="_Recovered_SheetName_5178_"/>
      <sheetName val="_Recovered_SheetName_5179_"/>
      <sheetName val="_Recovered_SheetName_5180_"/>
      <sheetName val="_Recovered_SheetName_5181_"/>
      <sheetName val="_Recovered_SheetName_5182_"/>
      <sheetName val="_Recovered_SheetName_5183_"/>
      <sheetName val="_Recovered_SheetName_5184_"/>
      <sheetName val="_Recovered_SheetName_5185_"/>
      <sheetName val="_Recovered_SheetName_5186_"/>
      <sheetName val="_Recovered_SheetName_5187_"/>
      <sheetName val="_Recovered_SheetName_5188_"/>
      <sheetName val="_Recovered_SheetName_5189_"/>
      <sheetName val="_Recovered_SheetName_5190_"/>
      <sheetName val="_Recovered_SheetName_5191_"/>
      <sheetName val="_Recovered_SheetName_5192_"/>
      <sheetName val="_Recovered_SheetName_5193_"/>
      <sheetName val="_Recovered_SheetName_5194_"/>
      <sheetName val="_Recovered_SheetName_5195_"/>
      <sheetName val="_Recovered_SheetName_5196_"/>
      <sheetName val="_Recovered_SheetName_5197_"/>
      <sheetName val="_Recovered_SheetName_5198_"/>
      <sheetName val="_Recovered_SheetName_5199_"/>
      <sheetName val="_Recovered_SheetName_5200_"/>
      <sheetName val="_Recovered_SheetName_5201_"/>
      <sheetName val="_Recovered_SheetName_5202_"/>
      <sheetName val="_Recovered_SheetName_5203_"/>
      <sheetName val="_Recovered_SheetName_5204_"/>
      <sheetName val="_Recovered_SheetName_5205_"/>
      <sheetName val="_Recovered_SheetName_5206_"/>
      <sheetName val="_Recovered_SheetName_5207_"/>
      <sheetName val="_Recovered_SheetName_5208_"/>
      <sheetName val="_Recovered_SheetName_5209_"/>
      <sheetName val="_Recovered_SheetName_5210_"/>
      <sheetName val="_Recovered_SheetName_5211_"/>
      <sheetName val="_Recovered_SheetName_5212_"/>
      <sheetName val="_Recovered_SheetName_5213_"/>
      <sheetName val="_Recovered_SheetName_5214_"/>
      <sheetName val="_Recovered_SheetName_5215_"/>
      <sheetName val="_Recovered_SheetName_5216_"/>
      <sheetName val="_Recovered_SheetName_5217_"/>
      <sheetName val="_Recovered_SheetName_5218_"/>
      <sheetName val="_Recovered_SheetName_5219_"/>
      <sheetName val="_Recovered_SheetName_5220_"/>
      <sheetName val="_Recovered_SheetName_5221_"/>
      <sheetName val="_Recovered_SheetName_5222_"/>
      <sheetName val="_Recovered_SheetName_5223_"/>
      <sheetName val="_Recovered_SheetName_5224_"/>
      <sheetName val="_Recovered_SheetName_5225_"/>
      <sheetName val="_Recovered_SheetName_5226_"/>
      <sheetName val="_Recovered_SheetName_5227_"/>
      <sheetName val="_Recovered_SheetName_5228_"/>
      <sheetName val="_Recovered_SheetName_5229_"/>
      <sheetName val="_Recovered_SheetName_5230_"/>
      <sheetName val="_Recovered_SheetName_5231_"/>
      <sheetName val="_Recovered_SheetName_5232_"/>
      <sheetName val="_Recovered_SheetName_5233_"/>
      <sheetName val="_Recovered_SheetName_5234_"/>
      <sheetName val="_Recovered_SheetName_5235_"/>
      <sheetName val="_Recovered_SheetName_5236_"/>
      <sheetName val="_Recovered_SheetName_5237_"/>
      <sheetName val="_Recovered_SheetName_5238_"/>
      <sheetName val="_Recovered_SheetName_5239_"/>
      <sheetName val="_Recovered_SheetName_5240_"/>
      <sheetName val="_Recovered_SheetName_5241_"/>
      <sheetName val="_Recovered_SheetName_5242_"/>
      <sheetName val="_Recovered_SheetName_5243_"/>
      <sheetName val="_Recovered_SheetName_5244_"/>
      <sheetName val="_Recovered_SheetName_5245_"/>
      <sheetName val="_Recovered_SheetName_5246_"/>
      <sheetName val="_Recovered_SheetName_5247_"/>
      <sheetName val="_Recovered_SheetName_5248_"/>
      <sheetName val="_Recovered_SheetName_5249_"/>
      <sheetName val="_Recovered_SheetName_5250_"/>
      <sheetName val="_Recovered_SheetName_5251_"/>
      <sheetName val="_Recovered_SheetName_5252_"/>
      <sheetName val="_Recovered_SheetName_5253_"/>
      <sheetName val="_Recovered_SheetName_5254_"/>
      <sheetName val="_Recovered_SheetName_5255_"/>
      <sheetName val="_Recovered_SheetName_5256_"/>
      <sheetName val="_Recovered_SheetName_5257_"/>
      <sheetName val="_Recovered_SheetName_5258_"/>
      <sheetName val="_Recovered_SheetName_5259_"/>
      <sheetName val="_Recovered_SheetName_5260_"/>
      <sheetName val="_Recovered_SheetName_5261_"/>
      <sheetName val="_Recovered_SheetName_5262_"/>
      <sheetName val="_Recovered_SheetName_5263_"/>
      <sheetName val="_Recovered_SheetName_5264_"/>
      <sheetName val="_Recovered_SheetName_5265_"/>
      <sheetName val="_Recovered_SheetName_5266_"/>
      <sheetName val="_Recovered_SheetName_5267_"/>
      <sheetName val="_Recovered_SheetName_5268_"/>
      <sheetName val="_Recovered_SheetName_5269_"/>
      <sheetName val="_Recovered_SheetName_5270_"/>
      <sheetName val="_Recovered_SheetName_5271_"/>
      <sheetName val="_Recovered_SheetName_5272_"/>
      <sheetName val="_Recovered_SheetName_5273_"/>
      <sheetName val="_Recovered_SheetName_5274_"/>
      <sheetName val="_Recovered_SheetName_5275_"/>
      <sheetName val="_Recovered_SheetName_5276_"/>
      <sheetName val="_Recovered_SheetName_5277_"/>
      <sheetName val="_Recovered_SheetName_5278_"/>
      <sheetName val="_Recovered_SheetName_5279_"/>
      <sheetName val="_Recovered_SheetName_5280_"/>
      <sheetName val="_Recovered_SheetName_5281_"/>
      <sheetName val="_Recovered_SheetName_5282_"/>
      <sheetName val="_Recovered_SheetName_5283_"/>
      <sheetName val="_Recovered_SheetName_5284_"/>
      <sheetName val="_Recovered_SheetName_5285_"/>
      <sheetName val="_Recovered_SheetName_5286_"/>
      <sheetName val="_Recovered_SheetName_5287_"/>
      <sheetName val="_Recovered_SheetName_5288_"/>
      <sheetName val="_Recovered_SheetName_5289_"/>
      <sheetName val="_Recovered_SheetName_5290_"/>
      <sheetName val="_Recovered_SheetName_5291_"/>
      <sheetName val="_Recovered_SheetName_5292_"/>
      <sheetName val="_Recovered_SheetName_5293_"/>
      <sheetName val="_Recovered_SheetName_5294_"/>
      <sheetName val="_Recovered_SheetName_5295_"/>
      <sheetName val="_Recovered_SheetName_5296_"/>
      <sheetName val="_Recovered_SheetName_5297_"/>
      <sheetName val="_Recovered_SheetName_5298_"/>
      <sheetName val="_Recovered_SheetName_5299_"/>
      <sheetName val="_Recovered_SheetName_5300_"/>
      <sheetName val="_Recovered_SheetName_5301_"/>
      <sheetName val="_Recovered_SheetName_5302_"/>
      <sheetName val="_Recovered_SheetName_5303_"/>
      <sheetName val="_Recovered_SheetName_5304_"/>
      <sheetName val="_Recovered_SheetName_5305_"/>
      <sheetName val="_Recovered_SheetName_5306_"/>
      <sheetName val="_Recovered_SheetName_5307_"/>
      <sheetName val="_Recovered_SheetName_5308_"/>
      <sheetName val="_Recovered_SheetName_5309_"/>
      <sheetName val="_Recovered_SheetName_5310_"/>
      <sheetName val="_Recovered_SheetName_5311_"/>
      <sheetName val="_Recovered_SheetName_5312_"/>
      <sheetName val="_Recovered_SheetName_5313_"/>
      <sheetName val="_Recovered_SheetName_5314_"/>
      <sheetName val="_Recovered_SheetName_5315_"/>
      <sheetName val="_Recovered_SheetName_5316_"/>
      <sheetName val="_Recovered_SheetName_5317_"/>
      <sheetName val="_Recovered_SheetName_5318_"/>
      <sheetName val="_Recovered_SheetName_5319_"/>
      <sheetName val="_Recovered_SheetName_5320_"/>
      <sheetName val="_Recovered_SheetName_5321_"/>
      <sheetName val="_Recovered_SheetName_5322_"/>
      <sheetName val="_Recovered_SheetName_5323_"/>
      <sheetName val="_Recovered_SheetName_5324_"/>
      <sheetName val="_Recovered_SheetName_5325_"/>
      <sheetName val="_Recovered_SheetName_5326_"/>
      <sheetName val="_Recovered_SheetName_5327_"/>
      <sheetName val="_Recovered_SheetName_5328_"/>
      <sheetName val="_Recovered_SheetName_5329_"/>
      <sheetName val="_Recovered_SheetName_5330_"/>
      <sheetName val="_Recovered_SheetName_5331_"/>
      <sheetName val="_Recovered_SheetName_5332_"/>
      <sheetName val="_Recovered_SheetName_5333_"/>
      <sheetName val="_Recovered_SheetName_5334_"/>
      <sheetName val="_Recovered_SheetName_5335_"/>
      <sheetName val="_Recovered_SheetName_5336_"/>
      <sheetName val="_Recovered_SheetName_5337_"/>
      <sheetName val="_Recovered_SheetName_5338_"/>
      <sheetName val="_Recovered_SheetName_5339_"/>
      <sheetName val="_Recovered_SheetName_5340_"/>
      <sheetName val="_Recovered_SheetName_5341_"/>
      <sheetName val="_Recovered_SheetName_5342_"/>
      <sheetName val="Schd 8 Input"/>
      <sheetName val="Emp &amp; Trng"/>
      <sheetName val="SANJAY_JENE120"/>
      <sheetName val="sujay_fagchi20"/>
      <sheetName val="RCC-Rates"/>
      <sheetName val="Rate analysis- BOQ 1 "/>
      <sheetName val="p_m"/>
      <sheetName val="dummy2"/>
      <sheetName val="SCHEDULE"/>
      <sheetName val="beam-reinft-machine rm"/>
      <sheetName val="TB"/>
      <sheetName val="입찰내역 발주처 양식"/>
      <sheetName val="detail'02"/>
      <sheetName val="CASHFLOWS"/>
      <sheetName val="MFG"/>
      <sheetName val="Contract Status"/>
      <sheetName val="Budget"/>
      <sheetName val="Door"/>
      <sheetName val="_Spt-BH.xls__Spt-BH.xls_B@__x00"/>
      <sheetName val="_Spt-BH.xls__Spt-BH.xls_B@___x0"/>
      <sheetName val="_Spt-BH.xls_B@__x005f_x0000__x0"/>
      <sheetName val="_Spt-BH.xls_B@__x0000__x0004_@_"/>
      <sheetName val="_Spt-BH.xls_B@___x0004_@_____$_"/>
      <sheetName val="_Spt-BH.xls_B@_@__$"/>
      <sheetName val="_Spt-BH.xls_B@__@_____$__"/>
      <sheetName val="_Spt-BH.xls_B@___x0004_@___$_"/>
      <sheetName val="_Spt-BH.xls_B@__@___$_"/>
      <sheetName val="_Spt-BH.xls__Spt-BH.xls_B@_@__$"/>
      <sheetName val="Sales"/>
      <sheetName val="Internet"/>
      <sheetName val="SC Cost FEB 03"/>
      <sheetName val="MG"/>
      <sheetName val="Schedule(4)"/>
      <sheetName val="B@[_x0000__x0004_@_x0000__x0000"/>
      <sheetName val="B@[_x005f_x0000__x005f_x0004_@_"/>
      <sheetName val="PPA Summary"/>
      <sheetName val="Bill No 2 to 8 (Rev)"/>
      <sheetName val="20th Office"/>
      <sheetName val="[Spt-BH.xls][Spt-BH.xls]B___238"/>
      <sheetName val="[Spt-BH.xls][Spt-BH.xls]_Spt_56"/>
      <sheetName val="[Spt-BH.xls][Spt-BH.xls]B___244"/>
      <sheetName val="[Spt-BH.xls][Spt-BH.xls]B___245"/>
      <sheetName val="[Spt-BH.xls][Spt-BH.xls]B___246"/>
      <sheetName val="[Spt-BH.xls][Spt-BH.xls]_Spt_59"/>
      <sheetName val="[Spt-BH.xls][Spt-BH.xls]B___247"/>
      <sheetName val="[Spt-BH.xls][Spt-BH.xls]B___248"/>
      <sheetName val="[Spt-BH.xls][Spt-BH.xls]_Spt_58"/>
      <sheetName val="[Spt-BH.xls][Spt-BH.xls]B___239"/>
      <sheetName val="[Spt-BH.xls][Spt-BH.xls]B___240"/>
      <sheetName val="[Spt-BH.xls][Spt-BH.xls]B___241"/>
      <sheetName val="[Spt-BH.xls][Spt-BH.xls]B___242"/>
      <sheetName val="[Spt-BH.xls][Spt-BH.xls]B___243"/>
      <sheetName val="[Spt-BH.xls][Spt-BH.xls]_Spt_57"/>
      <sheetName val="[Spt-BH.xls][Spt-BH.xls]_Spt_61"/>
      <sheetName val="[Spt-BH.xls][Spt-BH.xls]_Spt_60"/>
      <sheetName val="[Spt-BH.xls][Spt-BH.xls]B___249"/>
      <sheetName val="[Spt-BH.xls][Spt-BH.xls]B___250"/>
      <sheetName val="[Spt-BH.xls][Spt-BH.xls]_Spt_64"/>
      <sheetName val="[Spt-BH.xls][Spt-BH.xls]B___251"/>
      <sheetName val="[Spt-BH.xls][Spt-BH.xls]B___252"/>
      <sheetName val="[Spt-BH.xls][Spt-BH.xls]B___253"/>
      <sheetName val="[Spt-BH.xls][Spt-BH.xls]_Spt_63"/>
      <sheetName val="[Spt-BH.xls][Spt-BH.xls]B___254"/>
      <sheetName val="[Spt-BH.xls][Spt-BH.xls]B___261"/>
      <sheetName val="[Spt-BH.xls][Spt-BH.xls]B___262"/>
      <sheetName val="[Spt-BH.xls][Spt-BH.xls]_Spt_66"/>
      <sheetName val="[Spt-BH.xls][Spt-BH.xls]B___263"/>
      <sheetName val="[Spt-BH.xls][Spt-BH.xls]B___264"/>
      <sheetName val="[Spt-BH.xls][Spt-BH.xls]B___265"/>
      <sheetName val="[Spt-BH.xls][Spt-BH.xls]B___255"/>
      <sheetName val="[Spt-BH.xls][Spt-BH.xls]B___256"/>
      <sheetName val="[Spt-BH.xls][Spt-BH.xls]_Spt_65"/>
      <sheetName val="[Spt-BH.xls][Spt-BH.xls]B___257"/>
      <sheetName val="[Spt-BH.xls][Spt-BH.xls]B___258"/>
      <sheetName val="[Spt-BH.xls][Spt-BH.xls]B___259"/>
      <sheetName val="[Spt-BH.xls][Spt-BH.xls]B___260"/>
      <sheetName val="[Spt-BH.xls][Spt-BH.xls]B___266"/>
      <sheetName val="[Spt-BH.xls][Spt-BH.xls]_Spt_68"/>
      <sheetName val="[Spt-BH.xls][Spt-BH.xls]B___273"/>
      <sheetName val="[Spt-BH.xls][Spt-BH.xls]B___274"/>
      <sheetName val="[Spt-BH.xls][Spt-BH.xls]_Spt_69"/>
      <sheetName val="[Spt-BH.xls][Spt-BH.xls]B___275"/>
      <sheetName val="[Spt-BH.xls][Spt-BH.xls]B___276"/>
      <sheetName val="[Spt-BH.xls][Spt-BH.xls]B___277"/>
      <sheetName val="[Spt-BH.xls][Spt-BH.xls]B___278"/>
      <sheetName val="[Spt-BH.xls][Spt-BH.xls]B___267"/>
      <sheetName val="[Spt-BH.xls][Spt-BH.xls]B___268"/>
      <sheetName val="[Spt-BH.xls][Spt-BH.xls]B___269"/>
      <sheetName val="[Spt-BH.xls][Spt-BH.xls]B___270"/>
      <sheetName val="[Spt-BH.xls][Spt-BH.xls]B___271"/>
      <sheetName val="[Spt-BH.xls][Spt-BH.xls]B___272"/>
      <sheetName val="[Spt-BH.xls][Spt-BH.xls]B___284"/>
      <sheetName val="[Spt-BH.xls][Spt-BH.xls]B___285"/>
      <sheetName val="[Spt-BH.xls][Spt-BH.xls]B___286"/>
      <sheetName val="[Spt-BH.xls][Spt-BH.xls]B___287"/>
      <sheetName val="[Spt-BH.xls][Spt-BH.xls]B___288"/>
      <sheetName val="[Spt-BH.xls]B____x005f_x0004_______21"/>
      <sheetName val="[Spt-BH.xls]B___x005f_x0000__x005f_x0004_21"/>
      <sheetName val="[Spt-BH.xls][Spt-BH.xls]B___313"/>
      <sheetName val="[Spt-BH.xls][Spt-BH.xls]B___314"/>
      <sheetName val="[Spt-BH.xls][Spt-BH.xls]_Spt_78"/>
      <sheetName val="[Spt-BH.xls][Spt-BH.xls]B___315"/>
      <sheetName val="[Spt-BH.xls][Spt-BH.xls]B___316"/>
      <sheetName val="[Spt-BH.xls][Spt-BH.xls]B___317"/>
      <sheetName val="[Spt-BH.xls][Spt-BH.xls]_Spt_77"/>
      <sheetName val="[Spt-BH.xls][Spt-BH.xls]B___318"/>
      <sheetName val="[Spt-BH.xls][Spt-BH.xls]B___319"/>
      <sheetName val="[Spt-BH.xls][Spt-BH.xls]B___320"/>
      <sheetName val="[Spt-BH.xls][Spt-BH.xls]_Spt_80"/>
      <sheetName val="[Spt-BH.xls][Spt-BH.xls]B___321"/>
      <sheetName val="[Spt-BH.xls][Spt-BH.xls]B___322"/>
      <sheetName val="[Spt-BH.xls][Spt-BH.xls]B___323"/>
      <sheetName val="[Spt-BH.xls][Spt-BH.xls]B___324"/>
      <sheetName val="[Spt-BH.xls][Spt-BH.xls]_Spt_81"/>
      <sheetName val="[Spt-BH.xls][Spt-BH.xls]B___325"/>
      <sheetName val="[Spt-BH.xls][Spt-BH.xls]B___326"/>
      <sheetName val="[Spt-BH.xls][Spt-BH.xls]_Spt_82"/>
      <sheetName val="[Spt-BH.xls][Spt-BH.xls]B___327"/>
      <sheetName val="[Spt-BH.xls][Spt-BH.xls]B___328"/>
      <sheetName val="[Spt-BH.xls][Spt-BH.xls]B___329"/>
      <sheetName val="[Spt-BH.xls][Spt-BH.xls]B___330"/>
      <sheetName val="[Spt-BH.xls][Spt-BH.xls]B___331"/>
      <sheetName val="[Spt-BH.xls][Spt-BH.xls]B___332"/>
      <sheetName val="[Spt-BH.xls][Spt-BH.xls]_Spt_84"/>
      <sheetName val="[Spt-BH.xls][Spt-BH.xls]B___333"/>
      <sheetName val="[Spt-BH.xls][Spt-BH.xls]B___334"/>
      <sheetName val="[Spt-BH.xls][Spt-BH.xls]B___335"/>
      <sheetName val="[Spt-BH.xls]B____x005f_x0004_______23"/>
      <sheetName val="[Spt-BH.xls]B___x005f_x0000__x005f_x0004_23"/>
      <sheetName val="[Spt-BH.xls][Spt-BH.xls]B___336"/>
      <sheetName val="[Spt-BH.xls][Spt-BH.xls]B___349"/>
      <sheetName val="[Spt-BH.xls][Spt-BH.xls]B___350"/>
      <sheetName val="[Spt-BH.xls][Spt-BH.xls]_Spt_85"/>
      <sheetName val="[Spt-BH.xls][Spt-BH.xls]B___351"/>
      <sheetName val="[Spt-BH.xls][Spt-BH.xls]B___352"/>
      <sheetName val="[Spt-BH.xls][Spt-BH.xls]B___353"/>
      <sheetName val="[Spt-BH.xls][Spt-BH.xls]B___354"/>
      <sheetName val="[Spt-BH.xls]B____x005f_x0004_______24"/>
      <sheetName val="[Spt-BH.xls]B___x005f_x0000__x005f_x0004_24"/>
      <sheetName val="[Spt-BH.xls]B____x005f_x0004_______25"/>
      <sheetName val="[Spt-BH.xls]B___x005f_x0000__x005f_x0004_25"/>
      <sheetName val="[Spt-BH.xls][Spt-BH.xls]B___337"/>
      <sheetName val="[Spt-BH.xls][Spt-BH.xls]B___338"/>
      <sheetName val="[Spt-BH.xls][Spt-BH.xls]B___339"/>
      <sheetName val="[Spt-BH.xls][Spt-BH.xls]B___340"/>
      <sheetName val="[Spt-BH.xls][Spt-BH.xls]B___341"/>
      <sheetName val="[Spt-BH.xls][Spt-BH.xls]B___342"/>
      <sheetName val="[Spt-BH.xls][Spt-BH.xls]_Spt_83"/>
      <sheetName val="[Spt-BH.xls][Spt-BH.xls]B___343"/>
      <sheetName val="[Spt-BH.xls][Spt-BH.xls]B___344"/>
      <sheetName val="[Spt-BH.xls][Spt-BH.xls]B___345"/>
      <sheetName val="[Spt-BH.xls][Spt-BH.xls]B___346"/>
      <sheetName val="[Spt-BH.xls][Spt-BH.xls]B___347"/>
      <sheetName val="[Spt-BH.xls][Spt-BH.xls]B___348"/>
      <sheetName val="[Spt-BH.xls]B____x005f_x0004_______30"/>
      <sheetName val="[Spt-BH.xls]B___x005f_x0000__x005f_x0004_30"/>
      <sheetName val="[Spt-BH.xls][Spt-BH.xls]B___412"/>
      <sheetName val="B@__x005f_x005f_x005F"/>
      <sheetName val="B@__x005f_x005F_x00"/>
      <sheetName val="B@___x005f_x005F_x0"/>
      <sheetName val="B@___x005f_x0004_@_"/>
      <sheetName val="cash-flow"/>
      <sheetName val="[Spt-BH.xls][Spt-BH.xls]_Spt_89"/>
      <sheetName val="[Spt-BH.xls][Spt-BH.xls]B___373"/>
      <sheetName val="[Spt-BH.xls][Spt-BH.xls]B___374"/>
      <sheetName val="[Spt-BH.xls][Spt-BH.xls]_Spt_90"/>
      <sheetName val="[Spt-BH.xls][Spt-BH.xls]B___375"/>
      <sheetName val="[Spt-BH.xls][Spt-BH.xls]B___376"/>
      <sheetName val="[Spt-BH.xls][Spt-BH.xls]B___377"/>
      <sheetName val="[Spt-BH.xls][Spt-BH.xls]B___378"/>
      <sheetName val="[Spt-BH.xls][Spt-BH.xls]B___379"/>
      <sheetName val="[Spt-BH.xls][Spt-BH.xls]B___380"/>
      <sheetName val="[Spt-BH.xls][Spt-BH.xls]_Spt_92"/>
      <sheetName val="[Spt-BH.xls][Spt-BH.xls]B___381"/>
      <sheetName val="[Spt-BH.xls][Spt-BH.xls]B___382"/>
      <sheetName val="[Spt-BH.xls][Spt-BH.xls]B___383"/>
      <sheetName val="[Spt-BH.xls]B____x005f_x0004_______29"/>
      <sheetName val="[Spt-BH.xls]B___x005f_x0000__x005f_x0004_29"/>
      <sheetName val="[Spt-BH.xls][Spt-BH.xls]B___384"/>
      <sheetName val="[Spt-BH.xls][Spt-BH.xls]_Spt_86"/>
      <sheetName val="[Spt-BH.xls][Spt-BH.xls]B___355"/>
      <sheetName val="[Spt-BH.xls][Spt-BH.xls]B___356"/>
      <sheetName val="[Spt-BH.xls][Spt-BH.xls]_Spt_87"/>
      <sheetName val="[Spt-BH.xls][Spt-BH.xls]B___357"/>
      <sheetName val="[Spt-BH.xls][Spt-BH.xls]B___358"/>
      <sheetName val="[Spt-BH.xls][Spt-BH.xls]B___359"/>
      <sheetName val="[Spt-BH.xls][Spt-BH.xls]B___360"/>
      <sheetName val="[Spt-BH.xls][Spt-BH.xls]B___361"/>
      <sheetName val="[Spt-BH.xls][Spt-BH.xls]B___362"/>
      <sheetName val="[Spt-BH.xls][Spt-BH.xls]B___363"/>
      <sheetName val="[Spt-BH.xls][Spt-BH.xls]_Spt_88"/>
      <sheetName val="[Spt-BH.xls][Spt-BH.xls]B___364"/>
      <sheetName val="[Spt-BH.xls][Spt-BH.xls]B___365"/>
      <sheetName val="[Spt-BH.xls]B____x005f_x0004_______26"/>
      <sheetName val="[Spt-BH.xls]B___x005f_x0000__x005f_x0004_26"/>
      <sheetName val="[Spt-BH.xls][Spt-BH.xls]B___366"/>
      <sheetName val="[Spt-BH.xls][Spt-BH.xls]B___367"/>
      <sheetName val="[Spt-BH.xls][Spt-BH.xls]B___368"/>
      <sheetName val="[Spt-BH.xls][Spt-BH.xls]B___369"/>
      <sheetName val="[Spt-BH.xls][Spt-BH.xls]B___370"/>
      <sheetName val="[Spt-BH.xls][Spt-BH.xls]B___371"/>
      <sheetName val="[Spt-BH.xls]B____x005f_x0004_______27"/>
      <sheetName val="[Spt-BH.xls]B___x005f_x0000__x005f_x0004_27"/>
      <sheetName val="[Spt-BH.xls][Spt-BH.xls]B___372"/>
      <sheetName val="[Spt-BH.xls]B____x005f_x0004_______28"/>
      <sheetName val="[Spt-BH.xls]B___x005f_x0000__x005f_x0004_28"/>
      <sheetName val="[Spt-BH.xls][Spt-BH.xls]_Spt_91"/>
      <sheetName val="[Spt-BH.xls][Spt-BH.xls]_Spt_93"/>
      <sheetName val="[Spt-BH.xls][Spt-BH.xls]_Spt_94"/>
      <sheetName val="[Spt-BH.xls][Spt-BH.xls]B___385"/>
      <sheetName val="[Spt-BH.xls][Spt-BH.xls]B___386"/>
      <sheetName val="[Spt-BH.xls][Spt-BH.xls]_Spt_95"/>
      <sheetName val="[Spt-BH.xls][Spt-BH.xls]B___387"/>
      <sheetName val="[Spt-BH.xls][Spt-BH.xls]B___388"/>
      <sheetName val="[Spt-BH.xls][Spt-BH.xls]B___389"/>
      <sheetName val="[Spt-BH.xls][Spt-BH.xls]B___390"/>
      <sheetName val="[Spt-BH.xls][Spt-BH.xls]B___396"/>
      <sheetName val="[Spt-BH.xls][Spt-BH.xls]B___397"/>
      <sheetName val="[Spt-BH.xls][Spt-BH.xls]_Spt_98"/>
      <sheetName val="[Spt-BH.xls][Spt-BH.xls]B___398"/>
      <sheetName val="[Spt-BH.xls][Spt-BH.xls]B___399"/>
      <sheetName val="[Spt-BH.xls][Spt-BH.xls]B___400"/>
      <sheetName val="[Spt-BH.xls][Spt-BH.xls]B___391"/>
      <sheetName val="[Spt-BH.xls][Spt-BH.xls]B___392"/>
      <sheetName val="[Spt-BH.xls][Spt-BH.xls]_Spt_97"/>
      <sheetName val="[Spt-BH.xls][Spt-BH.xls]B___393"/>
      <sheetName val="[Spt-BH.xls][Spt-BH.xls]B___394"/>
      <sheetName val="[Spt-BH.xls][Spt-BH.xls]B___395"/>
      <sheetName val="[Spt-BH.xls][Spt-BH.xls]_Spt_96"/>
      <sheetName val="[Spt-BH.xls][Spt-BH.xls]B___413"/>
      <sheetName val="[Spt-BH.xls][Spt-BH.xls]B___414"/>
      <sheetName val="[Spt-BH.xls][Spt-BH.xls]_Sp_102"/>
      <sheetName val="[Spt-BH.xls][Spt-BH.xls]B___415"/>
      <sheetName val="[Spt-BH.xls][Spt-BH.xls]B___416"/>
      <sheetName val="[Spt-BH.xls][Spt-BH.xls]B___417"/>
      <sheetName val="[Spt-BH.xls][Spt-BH.xls]B___419"/>
      <sheetName val="[Spt-BH.xls][Spt-BH.xls]B___420"/>
      <sheetName val="[Spt-BH.xls][Spt-BH.xls]_Sp_103"/>
      <sheetName val="[Spt-BH.xls][Spt-BH.xls]B___421"/>
      <sheetName val="[Spt-BH.xls][Spt-BH.xls]B___422"/>
      <sheetName val="[Spt-BH.xls][Spt-BH.xls]B___423"/>
      <sheetName val="[Spt-BH.xls][Spt-BH.xls]B___418"/>
      <sheetName val="[Spt-BH.xls]B____x005f_x0004_______31"/>
      <sheetName val="[Spt-BH.xls]B___x005f_x0000__x005f_x0004_31"/>
      <sheetName val="[Spt-BH.xls][Spt-BH.xls]B___424"/>
      <sheetName val="[Spt-BH.xls][Spt-BH.xls]B___425"/>
      <sheetName val="[Spt-BH.xls][Spt-BH.xls]B___426"/>
      <sheetName val="[Spt-BH.xls][Spt-BH.xls]_Sp_104"/>
      <sheetName val="[Spt-BH.xls][Spt-BH.xls]B___427"/>
      <sheetName val="[Spt-BH.xls][Spt-BH.xls]B___428"/>
      <sheetName val="[Spt-BH.xls][Spt-BH.xls]B___429"/>
      <sheetName val="[Spt-BH.xls][Spt-BH.xls]B___430"/>
      <sheetName val="[Spt-BH.xls][Spt-BH.xls]B___431"/>
      <sheetName val="[Spt-BH.xls][Spt-BH.xls]B___432"/>
      <sheetName val="[Spt-BH.xls][Spt-BH.xls]_Sp_106"/>
      <sheetName val="[Spt-BH.xls][Spt-BH.xls]B___433"/>
      <sheetName val="[Spt-BH.xls][Spt-BH.xls]B___434"/>
      <sheetName val="[Spt-BH.xls][Spt-BH.xls]_Sp_105"/>
      <sheetName val="[Spt-BH.xls][Spt-BH.xls]_Sp_162"/>
      <sheetName val="[Spt-BH.xls][Spt-BH.xls]B___697"/>
      <sheetName val="[Spt-BH.xls][Spt-BH.xls]B___698"/>
      <sheetName val="[Spt-BH.xls][Spt-BH.xls]_Sp_163"/>
      <sheetName val="[Spt-BH.xls][Spt-BH.xls]B___699"/>
      <sheetName val="[Spt-BH.xls][Spt-BH.xls]B___700"/>
      <sheetName val="[Spt-BH.xls][Spt-BH.xls]B___701"/>
      <sheetName val="[Spt-BH.xls][Spt-BH.xls]B___702"/>
      <sheetName val="[Spt-BH.xls][Spt-BH.xls]B___703"/>
      <sheetName val="[Spt-BH.xls][Spt-BH.xls]B___704"/>
      <sheetName val="[Spt-BH.xls][Spt-BH.xls]_Sp_164"/>
      <sheetName val="[Spt-BH.xls][Spt-BH.xls]B___705"/>
      <sheetName val="[Spt-BH.xls][Spt-BH.xls]B___706"/>
      <sheetName val="[Spt-BH.xls][Spt-BH.xls]B___707"/>
      <sheetName val="[Spt-BH.xls][Spt-BH.xls]_Sp_107"/>
      <sheetName val="[Spt-BH.xls][Spt-BH.xls]B___435"/>
      <sheetName val="[Spt-BH.xls][Spt-BH.xls]B___436"/>
      <sheetName val="[Spt-BH.xls][Spt-BH.xls]B___437"/>
      <sheetName val="[Spt-BH.xls][Spt-BH.xls]B___438"/>
      <sheetName val="[Spt-BH.xls][Spt-BH.xls]_Sp_109"/>
      <sheetName val="[Spt-BH.xls][Spt-BH.xls]B___439"/>
      <sheetName val="[Spt-BH.xls][Spt-BH.xls]B___440"/>
      <sheetName val="[Spt-BH.xls][Spt-BH.xls]B___441"/>
      <sheetName val="[Spt-BH.xls][Spt-BH.xls]B___448"/>
      <sheetName val="[Spt-BH.xls][Spt-BH.xls]B___449"/>
      <sheetName val="[Spt-BH.xls][Spt-BH.xls]B___450"/>
      <sheetName val="[Spt-BH.xls][Spt-BH.xls]_Sp_110"/>
      <sheetName val="[Spt-BH.xls][Spt-BH.xls]B___451"/>
      <sheetName val="[Spt-BH.xls][Spt-BH.xls]B___452"/>
      <sheetName val="[Spt-BH.xls][Spt-BH.xls]B___453"/>
      <sheetName val="[Spt-BH.xls][Spt-BH.xls]_Sp_108"/>
      <sheetName val="[Spt-BH.xls][Spt-BH.xls]B___442"/>
      <sheetName val="[Spt-BH.xls][Spt-BH.xls]B___443"/>
      <sheetName val="[Spt-BH.xls][Spt-BH.xls]B___444"/>
      <sheetName val="[Spt-BH.xls][Spt-BH.xls]B___445"/>
      <sheetName val="[Spt-BH.xls][Spt-BH.xls]B___446"/>
      <sheetName val="[Spt-BH.xls][Spt-BH.xls]B___447"/>
      <sheetName val="[Spt-BH.xls][Spt-BH.xls]_Sp_111"/>
      <sheetName val="[Spt-BH.xls][Spt-BH.xls]B___454"/>
      <sheetName val="[Spt-BH.xls][Spt-BH.xls]B___455"/>
      <sheetName val="[Spt-BH.xls][Spt-BH.xls]_Sp_129"/>
      <sheetName val="[Spt-BH.xls][Spt-BH.xls]B___456"/>
      <sheetName val="[Spt-BH.xls][Spt-BH.xls]B___457"/>
      <sheetName val="[Spt-BH.xls][Spt-BH.xls]B___458"/>
      <sheetName val="[Spt-BH.xls][Spt-BH.xls]B___459"/>
      <sheetName val="[Spt-BH.xls][Spt-BH.xls]B___544"/>
      <sheetName val="[Spt-BH.xls][Spt-BH.xls]B___545"/>
      <sheetName val="[Spt-BH.xls][Spt-BH.xls]B___546"/>
      <sheetName val="[Spt-BH.xls][Spt-BH.xls]B___547"/>
      <sheetName val="[Spt-BH.xls][Spt-BH.xls]B___548"/>
      <sheetName val="[Spt-BH.xls]B____x005f_x0004_______32"/>
      <sheetName val="[Spt-BH.xls]B___x005f_x0000__x005f_x0004_32"/>
      <sheetName val="[Spt-BH.xls][Spt-BH.xls]B___549"/>
      <sheetName val="[Spt-BH.xls][Spt-BH.xls]_Sp_112"/>
      <sheetName val="[Spt-BH.xls][Spt-BH.xls]B___460"/>
      <sheetName val="[Spt-BH.xls][Spt-BH.xls]B___461"/>
      <sheetName val="[Spt-BH.xls][Spt-BH.xls]_Sp_113"/>
      <sheetName val="[Spt-BH.xls][Spt-BH.xls]B___462"/>
      <sheetName val="[Spt-BH.xls][Spt-BH.xls]B___463"/>
      <sheetName val="[Spt-BH.xls][Spt-BH.xls]B___464"/>
      <sheetName val="[Spt-BH.xls][Spt-BH.xls]B___465"/>
      <sheetName val="[Spt-BH.xls][Spt-BH.xls]B___466"/>
      <sheetName val="[Spt-BH.xls][Spt-BH.xls]B___467"/>
      <sheetName val="[Spt-BH.xls][Spt-BH.xls]_Sp_115"/>
      <sheetName val="[Spt-BH.xls][Spt-BH.xls]B___468"/>
      <sheetName val="[Spt-BH.xls][Spt-BH.xls]B___469"/>
      <sheetName val="[Spt-BH.xls][Spt-BH.xls]B___470"/>
      <sheetName val="[Spt-BH.xls][Spt-BH.xls]B___471"/>
      <sheetName val="[Spt-BH.xls][Spt-BH.xls]B___478"/>
      <sheetName val="[Spt-BH.xls][Spt-BH.xls]B___479"/>
      <sheetName val="[Spt-BH.xls][Spt-BH.xls]B___480"/>
      <sheetName val="[Spt-BH.xls][Spt-BH.xls]_Sp_116"/>
      <sheetName val="[Spt-BH.xls][Spt-BH.xls]B___481"/>
      <sheetName val="[Spt-BH.xls][Spt-BH.xls]B___482"/>
      <sheetName val="[Spt-BH.xls]B____x005f_x0004_______33"/>
      <sheetName val="[Spt-BH.xls]B___x005f_x0000__x005f_x0004_33"/>
      <sheetName val="[Spt-BH.xls][Spt-BH.xls]B___483"/>
      <sheetName val="[Spt-BH.xls][Spt-BH.xls]B___484"/>
      <sheetName val="[Spt-BH.xls][Spt-BH.xls]B___485"/>
      <sheetName val="[Spt-BH.xls][Spt-BH.xls]B___486"/>
      <sheetName val="[Spt-BH.xls][Spt-BH.xls]_Sp_119"/>
      <sheetName val="[Spt-BH.xls][Spt-BH.xls]B___487"/>
      <sheetName val="[Spt-BH.xls][Spt-BH.xls]B___488"/>
      <sheetName val="[Spt-BH.xls]B____x005f_x0004_______35"/>
      <sheetName val="[Spt-BH.xls]B___x005f_x0000__x005f_x0004_35"/>
      <sheetName val="[Spt-BH.xls][Spt-BH.xls]B___489"/>
      <sheetName val="[Spt-BH.xls][Spt-BH.xls]_Sp_114"/>
      <sheetName val="[Spt-BH.xls][Spt-BH.xls]B___472"/>
      <sheetName val="[Spt-BH.xls][Spt-BH.xls]B___473"/>
      <sheetName val="[Spt-BH.xls][Spt-BH.xls]B___474"/>
      <sheetName val="[Spt-BH.xls][Spt-BH.xls]B___475"/>
      <sheetName val="[Spt-BH.xls][Spt-BH.xls]B___476"/>
      <sheetName val="[Spt-BH.xls][Spt-BH.xls]B___477"/>
      <sheetName val="[Spt-BH.xls]B____x005f_x0004_______34"/>
      <sheetName val="[Spt-BH.xls]B___x005f_x0000__x005f_x0004_34"/>
      <sheetName val="[Spt-BH.xls][Spt-BH.xls]B___490"/>
      <sheetName val="[Spt-BH.xls][Spt-BH.xls]B___491"/>
      <sheetName val="[Spt-BH.xls][Spt-BH.xls]B___492"/>
      <sheetName val="[Spt-BH.xls][Spt-BH.xls]_Sp_126"/>
      <sheetName val="[Spt-BH.xls][Spt-BH.xls]B___493"/>
      <sheetName val="[Spt-BH.xls][Spt-BH.xls]B___494"/>
      <sheetName val="[Spt-BH.xls]B____x005f_x0004_______36"/>
      <sheetName val="[Spt-BH.xls]B___x005f_x0000__x005f_x0004_36"/>
      <sheetName val="[Spt-BH.xls][Spt-BH.xls]B___495"/>
      <sheetName val="[Spt-BH.xls][Spt-BH.xls]B___526"/>
      <sheetName val="[Spt-BH.xls][Spt-BH.xls]B___527"/>
      <sheetName val="[Spt-BH.xls][Spt-BH.xls]_Sp_128"/>
      <sheetName val="[Spt-BH.xls][Spt-BH.xls]B___528"/>
      <sheetName val="[Spt-BH.xls][Spt-BH.xls]B___529"/>
      <sheetName val="[Spt-BH.xls][Spt-BH.xls]B___530"/>
      <sheetName val="[Spt-BH.xls]B____x005f_x0004_______37"/>
      <sheetName val="[Spt-BH.xls]B___x005f_x0000__x005f_x0004_37"/>
      <sheetName val="[Spt-BH.xls][Spt-BH.xls]B___531"/>
      <sheetName val="[Spt-BH.xls][Spt-BH.xls]_Sp_118"/>
      <sheetName val="[Spt-BH.xls][Spt-BH.xls]_Sp_117"/>
      <sheetName val="[Spt-BH.xls][Spt-BH.xls]_Sp_125"/>
      <sheetName val="[Spt-BH.xls][Spt-BH.xls]B___520"/>
      <sheetName val="[Spt-BH.xls][Spt-BH.xls]B___521"/>
      <sheetName val="[Spt-BH.xls][Spt-BH.xls]B___522"/>
      <sheetName val="[Spt-BH.xls][Spt-BH.xls]B___523"/>
      <sheetName val="[Spt-BH.xls][Spt-BH.xls]B___524"/>
      <sheetName val="[Spt-BH.xls][Spt-BH.xls]B___525"/>
      <sheetName val="_Spt-BH.xls_B@_"/>
      <sheetName val="_Spt-BH.xls_B@___x0004_@_____$__"/>
      <sheetName val="[Spt-BH.xls][Spt-BH.xls]B___496"/>
      <sheetName val="[Spt-BH.xls][Spt-BH.xls]B___497"/>
      <sheetName val="[Spt-BH.xls][Spt-BH.xls]_Sp_120"/>
      <sheetName val="[Spt-BH.xls][Spt-BH.xls]B___498"/>
      <sheetName val="[Spt-BH.xls][Spt-BH.xls]B___499"/>
      <sheetName val="[Spt-BH.xls][Spt-BH.xls]B___500"/>
      <sheetName val="[Spt-BH.xls][Spt-BH.xls]B___501"/>
      <sheetName val="[Spt-BH.xls][Spt-BH.xls]_Sp_122"/>
      <sheetName val="[Spt-BH.xls][Spt-BH.xls]B___508"/>
      <sheetName val="[Spt-BH.xls][Spt-BH.xls]B___509"/>
      <sheetName val="[Spt-BH.xls][Spt-BH.xls]_Sp_123"/>
      <sheetName val="[Spt-BH.xls][Spt-BH.xls]B___510"/>
      <sheetName val="[Spt-BH.xls][Spt-BH.xls]B___511"/>
      <sheetName val="[Spt-BH.xls][Spt-BH.xls]B___512"/>
      <sheetName val="[Spt-BH.xls][Spt-BH.xls]B___513"/>
      <sheetName val="[Spt-BH.xls][Spt-BH.xls]B___514"/>
      <sheetName val="[Spt-BH.xls][Spt-BH.xls]B___515"/>
      <sheetName val="[Spt-BH.xls][Spt-BH.xls]_Sp_124"/>
      <sheetName val="[Spt-BH.xls][Spt-BH.xls]B___516"/>
      <sheetName val="[Spt-BH.xls][Spt-BH.xls]B___517"/>
      <sheetName val="[Spt-BH.xls][Spt-BH.xls]B___518"/>
      <sheetName val="[Spt-BH.xls]B____x005f_x0004_______39"/>
      <sheetName val="[Spt-BH.xls]B___x005f_x0000__x005f_x0004_39"/>
      <sheetName val="[Spt-BH.xls][Spt-BH.xls]B___519"/>
      <sheetName val="[Spt-BH.xls][Spt-BH.xls]_Sp_121"/>
      <sheetName val="[Spt-BH.xls][Spt-BH.xls]B___502"/>
      <sheetName val="[Spt-BH.xls][Spt-BH.xls]B___503"/>
      <sheetName val="[Spt-BH.xls][Spt-BH.xls]B___504"/>
      <sheetName val="[Spt-BH.xls][Spt-BH.xls]B___505"/>
      <sheetName val="[Spt-BH.xls][Spt-BH.xls]B___506"/>
      <sheetName val="[Spt-BH.xls][Spt-BH.xls]B___507"/>
      <sheetName val="[Spt-BH.xls]B____x005f_x0004_______38"/>
      <sheetName val="[Spt-BH.xls]B___x005f_x0000__x005f_x0004_38"/>
      <sheetName val="[Spt-BH.xls][Spt-BH.xls]B___538"/>
      <sheetName val="[Spt-BH.xls][Spt-BH.xls]B___539"/>
      <sheetName val="[Spt-BH.xls][Spt-BH.xls]B___540"/>
      <sheetName val="[Spt-BH.xls][Spt-BH.xls]B___541"/>
      <sheetName val="[Spt-BH.xls][Spt-BH.xls]B___542"/>
      <sheetName val="[Spt-BH.xls][Spt-BH.xls]B___543"/>
      <sheetName val="[Spt-BH.xls][Spt-BH.xls]_Sp_127"/>
      <sheetName val="[Spt-BH.xls][Spt-BH.xls]B___532"/>
      <sheetName val="[Spt-BH.xls][Spt-BH.xls]B___533"/>
      <sheetName val="[Spt-BH.xls][Spt-BH.xls]B___534"/>
      <sheetName val="[Spt-BH.xls][Spt-BH.xls]B___535"/>
      <sheetName val="[Spt-BH.xls][Spt-BH.xls]B___536"/>
      <sheetName val="[Spt-BH.xls][Spt-BH.xls]B___537"/>
      <sheetName val="[Spt-BH.xls]B____x005f_x0004_______40"/>
      <sheetName val="[Spt-BH.xls]B___x005f_x0000__x005f_x0004_40"/>
      <sheetName val="[Spt-BH.xls][Spt-BH.xls]B___662"/>
      <sheetName val="[Spt-BH.xls][Spt-BH.xls]B___663"/>
      <sheetName val="[Spt-BH.xls][Spt-BH.xls]B___667"/>
      <sheetName val="[Spt-BH.xls][Spt-BH.xls]B___668"/>
      <sheetName val="[Spt-BH.xls][Spt-BH.xls]_Sp_157"/>
      <sheetName val="[Spt-BH.xls][Spt-BH.xls]B___669"/>
      <sheetName val="[Spt-BH.xls][Spt-BH.xls]B___670"/>
      <sheetName val="[Spt-BH.xls][Spt-BH.xls]B___671"/>
      <sheetName val="[Spt-BH.xls][Spt-BH.xls]_Sp_156"/>
      <sheetName val="[Spt-BH.xls][Spt-BH.xls]B___664"/>
      <sheetName val="[Spt-BH.xls][Spt-BH.xls]B___665"/>
      <sheetName val="[Spt-BH.xls][Spt-BH.xls]B___666"/>
      <sheetName val="[Spt-BH.xls][Spt-BH.xls]_Sp_144"/>
      <sheetName val="[Spt-BH.xls][Spt-BH.xls]_Sp_131"/>
      <sheetName val="[Spt-BH.xls][Spt-BH.xls]B___556"/>
      <sheetName val="[Spt-BH.xls][Spt-BH.xls]B___557"/>
      <sheetName val="[Spt-BH.xls][Spt-BH.xls]_Sp_133"/>
      <sheetName val="[Spt-BH.xls][Spt-BH.xls]B___558"/>
      <sheetName val="[Spt-BH.xls][Spt-BH.xls]B___559"/>
      <sheetName val="[Spt-BH.xls][Spt-BH.xls]B___560"/>
      <sheetName val="[Spt-BH.xls][Spt-BH.xls]B___561"/>
      <sheetName val="[Spt-BH.xls][Spt-BH.xls]B___568"/>
      <sheetName val="[Spt-BH.xls][Spt-BH.xls]B___569"/>
      <sheetName val="[Spt-BH.xls][Spt-BH.xls]_Sp_134"/>
      <sheetName val="[Spt-BH.xls][Spt-BH.xls]B___570"/>
      <sheetName val="[Spt-BH.xls][Spt-BH.xls]B___571"/>
      <sheetName val="[Spt-BH.xls][Spt-BH.xls]B___572"/>
      <sheetName val="[Spt-BH.xls]B____x005f_x0004_______42"/>
      <sheetName val="[Spt-BH.xls]B___x005f_x0000__x005f_x0004_42"/>
      <sheetName val="[Spt-BH.xls][Spt-BH.xls]B___573"/>
      <sheetName val="[Spt-BH.xls][Spt-BH.xls]_Sp_130"/>
      <sheetName val="[Spt-BH.xls][Spt-BH.xls]B___550"/>
      <sheetName val="[Spt-BH.xls][Spt-BH.xls]B___551"/>
      <sheetName val="[Spt-BH.xls][Spt-BH.xls]B___552"/>
      <sheetName val="[Spt-BH.xls][Spt-BH.xls]B___553"/>
      <sheetName val="[Spt-BH.xls][Spt-BH.xls]B___554"/>
      <sheetName val="[Spt-BH.xls][Spt-BH.xls]B___555"/>
      <sheetName val="[Spt-BH.xls]B____x005f_x0004_______41"/>
      <sheetName val="[Spt-BH.xls]B___x005f_x0000__x005f_x0004_41"/>
      <sheetName val="[Spt-BH.xls][Spt-BH.xls]_Sp_132"/>
      <sheetName val="[Spt-BH.xls][Spt-BH.xls]B___562"/>
      <sheetName val="[Spt-BH.xls][Spt-BH.xls]B___563"/>
      <sheetName val="[Spt-BH.xls][Spt-BH.xls]B___564"/>
      <sheetName val="[Spt-BH.xls][Spt-BH.xls]B___565"/>
      <sheetName val="[Spt-BH.xls][Spt-BH.xls]B___566"/>
      <sheetName val="[Spt-BH.xls][Spt-BH.xls]B___567"/>
      <sheetName val="[Spt-BH.xls][Spt-BH.xls]_Sp_139"/>
      <sheetName val="[Spt-BH.xls][Spt-BH.xls]_Sp_136"/>
      <sheetName val="[Spt-BH.xls][Spt-BH.xls]_Sp_137"/>
      <sheetName val="[Spt-BH.xls][Spt-BH.xls]_Sp_135"/>
      <sheetName val="[Spt-BH.xls][Spt-BH.xls]_Sp_138"/>
      <sheetName val="[Spt-BH.xls][Spt-BH.xls]_Sp_140"/>
      <sheetName val="[Spt-BH.xls][Spt-BH.xls]B___574"/>
      <sheetName val="[Spt-BH.xls][Spt-BH.xls]B___575"/>
      <sheetName val="[Spt-BH.xls][Spt-BH.xls]_Sp_143"/>
      <sheetName val="[Spt-BH.xls][Spt-BH.xls]B___576"/>
      <sheetName val="[Spt-BH.xls][Spt-BH.xls]B___577"/>
      <sheetName val="[Spt-BH.xls][Spt-BH.xls]B___578"/>
      <sheetName val="[Spt-BH.xls][Spt-BH.xls]B___579"/>
      <sheetName val="[Spt-BH.xls][Spt-BH.xls]_Sp_141"/>
      <sheetName val="[Spt-BH.xls][Spt-BH.xls]_Sp_142"/>
      <sheetName val="[Spt-BH.xls][Spt-BH.xls]B___580"/>
      <sheetName val="[Spt-BH.xls][Spt-BH.xls]B___581"/>
      <sheetName val="[Spt-BH.xls][Spt-BH.xls]_Sp_155"/>
      <sheetName val="[Spt-BH.xls][Spt-BH.xls]B___582"/>
      <sheetName val="[Spt-BH.xls][Spt-BH.xls]B___583"/>
      <sheetName val="[Spt-BH.xls][Spt-BH.xls]B___584"/>
      <sheetName val="[Spt-BH.xls][Spt-BH.xls]_Sp_154"/>
      <sheetName val="[Spt-BH.xls][Spt-BH.xls]_Sp_152"/>
      <sheetName val="[Spt-BH.xls][Spt-BH.xls]_Sp_150"/>
      <sheetName val="[Spt-BH.xls][Spt-BH.xls]B___590"/>
      <sheetName val="[Spt-BH.xls][Spt-BH.xls]B___591"/>
      <sheetName val="[Spt-BH.xls][Spt-BH.xls]B___592"/>
      <sheetName val="[Spt-BH.xls][Spt-BH.xls]B___593"/>
      <sheetName val="[Spt-BH.xls][Spt-BH.xls]B___594"/>
      <sheetName val="[Spt-BH.xls][Spt-BH.xls]B___608"/>
      <sheetName val="[Spt-BH.xls][Spt-BH.xls]B___609"/>
      <sheetName val="[Spt-BH.xls][Spt-BH.xls]_Sp_145"/>
      <sheetName val="[Spt-BH.xls][Spt-BH.xls]B___610"/>
      <sheetName val="[Spt-BH.xls][Spt-BH.xls]B___611"/>
      <sheetName val="[Spt-BH.xls][Spt-BH.xls]B___612"/>
      <sheetName val="[Spt-BH.xls][Spt-BH.xls]B___595"/>
      <sheetName val="[Spt-BH.xls]B____x005f_x0004_______43"/>
      <sheetName val="[Spt-BH.xls]B___x005f_x0000__x005f_x0004_43"/>
      <sheetName val="[Spt-BH.xls][Spt-BH.xls]B___613"/>
      <sheetName val="[Spt-BH.xls][Spt-BH.xls]B___585"/>
      <sheetName val="[Spt-BH.xls][Spt-BH.xls]B___586"/>
      <sheetName val="[Spt-BH.xls][Spt-BH.xls]B___587"/>
      <sheetName val="[Spt-BH.xls][Spt-BH.xls]B___588"/>
      <sheetName val="[Spt-BH.xls][Spt-BH.xls]B___589"/>
      <sheetName val="[Spt-BH.xls][Spt-BH.xls]B___596"/>
      <sheetName val="[Spt-BH.xls][Spt-BH.xls]B___597"/>
      <sheetName val="[Spt-BH.xls][Spt-BH.xls]B___598"/>
      <sheetName val="[Spt-BH.xls][Spt-BH.xls]B___599"/>
      <sheetName val="[Spt-BH.xls][Spt-BH.xls]B___600"/>
      <sheetName val="[Spt-BH.xls][Spt-BH.xls]B___601"/>
      <sheetName val="[Spt-BH.xls][Spt-BH.xls]B___602"/>
      <sheetName val="[Spt-BH.xls][Spt-BH.xls]B___603"/>
      <sheetName val="[Spt-BH.xls][Spt-BH.xls]B___604"/>
      <sheetName val="[Spt-BH.xls][Spt-BH.xls]B___605"/>
      <sheetName val="[Spt-BH.xls][Spt-BH.xls]B___606"/>
      <sheetName val="[Spt-BH.xls][Spt-BH.xls]B___607"/>
      <sheetName val="[Spt-BH.xls][Spt-BH.xls]B___626"/>
      <sheetName val="[Spt-BH.xls][Spt-BH.xls]B___627"/>
      <sheetName val="[Spt-BH.xls][Spt-BH.xls]_Sp_147"/>
      <sheetName val="[Spt-BH.xls][Spt-BH.xls]B___628"/>
      <sheetName val="[Spt-BH.xls][Spt-BH.xls]B___629"/>
      <sheetName val="[Spt-BH.xls][Spt-BH.xls]B___630"/>
      <sheetName val="[Spt-BH.xls][Spt-BH.xls]B___631"/>
      <sheetName val="[Spt-BH.xls][Spt-BH.xls]B___614"/>
      <sheetName val="[Spt-BH.xls][Spt-BH.xls]B___615"/>
      <sheetName val="[Spt-BH.xls][Spt-BH.xls]B___616"/>
      <sheetName val="[Spt-BH.xls][Spt-BH.xls]B___617"/>
      <sheetName val="[Spt-BH.xls][Spt-BH.xls]B___618"/>
      <sheetName val="[Spt-BH.xls][Spt-BH.xls]B___619"/>
      <sheetName val="[Spt-BH.xls][Spt-BH.xls]B___638"/>
      <sheetName val="[Spt-BH.xls][Spt-BH.xls]B___639"/>
      <sheetName val="[Spt-BH.xls][Spt-BH.xls]_Sp_148"/>
      <sheetName val="[Spt-BH.xls][Spt-BH.xls]B___640"/>
      <sheetName val="[Spt-BH.xls][Spt-BH.xls]B___641"/>
      <sheetName val="[Spt-BH.xls][Spt-BH.xls]B___642"/>
      <sheetName val="[Spt-BH.xls]B____x005f_x0004_______45"/>
      <sheetName val="[Spt-BH.xls]B___x005f_x0000__x005f_x0004_45"/>
      <sheetName val="[Spt-BH.xls][Spt-BH.xls]B___643"/>
      <sheetName val="[Spt-BH.xls][Spt-BH.xls]B___620"/>
      <sheetName val="[Spt-BH.xls][Spt-BH.xls]B___621"/>
      <sheetName val="[Spt-BH.xls][Spt-BH.xls]B___622"/>
      <sheetName val="[Spt-BH.xls][Spt-BH.xls]B___623"/>
      <sheetName val="[Spt-BH.xls][Spt-BH.xls]B___624"/>
      <sheetName val="[Spt-BH.xls][Spt-BH.xls]B___625"/>
      <sheetName val="[Spt-BH.xls]B____x005f_x0004_______44"/>
      <sheetName val="[Spt-BH.xls]B___x005f_x0000__x005f_x0004_44"/>
      <sheetName val="[Spt-BH.xls][Spt-BH.xls]_Sp_146"/>
      <sheetName val="[Spt-BH.xls][Spt-BH.xls]B___632"/>
      <sheetName val="[Spt-BH.xls][Spt-BH.xls]B___633"/>
      <sheetName val="[Spt-BH.xls][Spt-BH.xls]B___634"/>
      <sheetName val="[Spt-BH.xls][Spt-BH.xls]B___635"/>
      <sheetName val="[Spt-BH.xls][Spt-BH.xls]B___636"/>
      <sheetName val="[Spt-BH.xls][Spt-BH.xls]B___637"/>
      <sheetName val="[Spt-BH.xls]B____x005f_x0004_______46"/>
      <sheetName val="[Spt-BH.xls]B___x005f_x0000__x005f_x0004_46"/>
      <sheetName val="[Spt-BH.xls][Spt-BH.xls]_Sp_149"/>
      <sheetName val="[Spt-BH.xls][Spt-BH.xls]B___644"/>
      <sheetName val="[Spt-BH.xls][Spt-BH.xls]B___645"/>
      <sheetName val="[Spt-BH.xls][Spt-BH.xls]_Sp_151"/>
      <sheetName val="[Spt-BH.xls][Spt-BH.xls]B___646"/>
      <sheetName val="[Spt-BH.xls][Spt-BH.xls]B___647"/>
      <sheetName val="[Spt-BH.xls][Spt-BH.xls]B___648"/>
      <sheetName val="[Spt-BH.xls][Spt-BH.xls]B___649"/>
      <sheetName val="[Spt-BH.xls][Spt-BH.xls]B___650"/>
      <sheetName val="[Spt-BH.xls][Spt-BH.xls]B___651"/>
      <sheetName val="[Spt-BH.xls][Spt-BH.xls]B___652"/>
      <sheetName val="[Spt-BH.xls][Spt-BH.xls]B___653"/>
      <sheetName val="[Spt-BH.xls][Spt-BH.xls]B___654"/>
      <sheetName val="[Spt-BH.xls][Spt-BH.xls]B___655"/>
      <sheetName val="[Spt-BH.xls][Spt-BH.xls]_Sp_153"/>
      <sheetName val="[Spt-BH.xls][Spt-BH.xls]B___656"/>
      <sheetName val="[Spt-BH.xls][Spt-BH.xls]B___657"/>
      <sheetName val="[Spt-BH.xls][Spt-BH.xls]B___658"/>
      <sheetName val="[Spt-BH.xls][Spt-BH.xls]B___659"/>
      <sheetName val="[Spt-BH.xls][Spt-BH.xls]B___660"/>
      <sheetName val="[Spt-BH.xls][Spt-BH.xls]B___661"/>
      <sheetName val="[Spt-BH.xls][Spt-BH.xls]B___672"/>
      <sheetName val="[Spt-BH.xls][Spt-BH.xls]B___673"/>
      <sheetName val="[Spt-BH.xls][Spt-BH.xls]_Sp_158"/>
      <sheetName val="[Spt-BH.xls][Spt-BH.xls]B___674"/>
      <sheetName val="[Spt-BH.xls][Spt-BH.xls]B___675"/>
      <sheetName val="[Spt-BH.xls][Spt-BH.xls]B___676"/>
      <sheetName val="[Spt-BH.xls][Spt-BH.xls]B___677"/>
      <sheetName val="[Spt-BH.xls][Spt-BH.xls]B___678"/>
      <sheetName val="[Spt-BH.xls][Spt-BH.xls]B___679"/>
      <sheetName val="[Spt-BH.xls][Spt-BH.xls]B___680"/>
      <sheetName val="[Spt-BH.xls][Spt-BH.xls]B___681"/>
      <sheetName val="[Spt-BH.xls][Spt-BH.xls]_Sp_161"/>
      <sheetName val="[Spt-BH.xls][Spt-BH.xls]B___692"/>
      <sheetName val="[Spt-BH.xls][Spt-BH.xls]B___693"/>
      <sheetName val="[Spt-BH.xls][Spt-BH.xls]B___694"/>
      <sheetName val="[Spt-BH.xls][Spt-BH.xls]B___695"/>
      <sheetName val="[Spt-BH.xls][Spt-BH.xls]B___696"/>
      <sheetName val="[Spt-BH.xls][Spt-BH.xls]_Sp_159"/>
      <sheetName val="[Spt-BH.xls][Spt-BH.xls]B___682"/>
      <sheetName val="[Spt-BH.xls][Spt-BH.xls]B___683"/>
      <sheetName val="[Spt-BH.xls][Spt-BH.xls]B___684"/>
      <sheetName val="[Spt-BH.xls][Spt-BH.xls]B___685"/>
      <sheetName val="[Spt-BH.xls][Spt-BH.xls]B___686"/>
      <sheetName val="[Spt-BH.xls][Spt-BH.xls]_Sp_160"/>
      <sheetName val="[Spt-BH.xls][Spt-BH.xls]B___687"/>
      <sheetName val="[Spt-BH.xls][Spt-BH.xls]B___688"/>
      <sheetName val="[Spt-BH.xls][Spt-BH.xls]B___689"/>
      <sheetName val="[Spt-BH.xls][Spt-BH.xls]B___690"/>
      <sheetName val="[Spt-BH.xls][Spt-BH.xls]B___691"/>
      <sheetName val="[Spt-BH.xls][Spt-BH.xls]B___708"/>
      <sheetName val="[Spt-BH.xls][Spt-BH.xls]B___709"/>
      <sheetName val="[Spt-BH.xls][Spt-BH.xls]B___710"/>
      <sheetName val="[Spt-BH.xls][Spt-BH.xls]_Sp_165"/>
      <sheetName val="[Spt-BH.xls][Spt-BH.xls]B___711"/>
      <sheetName val="[Spt-BH.xls][Spt-BH.xls]B___712"/>
      <sheetName val="[Spt-BH.xls][Spt-BH.xls]B___723"/>
      <sheetName val="[Spt-BH.xls][Spt-BH.xls]B___724"/>
      <sheetName val="[Spt-BH.xls][Spt-BH.xls]B___725"/>
      <sheetName val="[Spt-BH.xls][Spt-BH.xls]_Sp_168"/>
      <sheetName val="[Spt-BH.xls][Spt-BH.xls]B___726"/>
      <sheetName val="[Spt-BH.xls][Spt-BH.xls]B___727"/>
      <sheetName val="[Spt-BH.xls][Spt-BH.xls]B___718"/>
      <sheetName val="[Spt-BH.xls][Spt-BH.xls]B___719"/>
      <sheetName val="[Spt-BH.xls][Spt-BH.xls]B___720"/>
      <sheetName val="[Spt-BH.xls][Spt-BH.xls]_Sp_167"/>
      <sheetName val="[Spt-BH.xls][Spt-BH.xls]B___721"/>
      <sheetName val="[Spt-BH.xls][Spt-BH.xls]B___722"/>
      <sheetName val="[Spt-BH.xls][Spt-BH.xls]B___713"/>
      <sheetName val="[Spt-BH.xls][Spt-BH.xls]B___714"/>
      <sheetName val="[Spt-BH.xls][Spt-BH.xls]B___715"/>
      <sheetName val="[Spt-BH.xls][Spt-BH.xls]_Sp_166"/>
      <sheetName val="[Spt-BH.xls][Spt-BH.xls]B___716"/>
      <sheetName val="[Spt-BH.xls][Spt-BH.xls]B___717"/>
      <sheetName val="rdamdata"/>
      <sheetName val="C-data"/>
      <sheetName val="maya"/>
      <sheetName val="P-Ins &amp; Bonds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 refreshError="1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/>
      <sheetData sheetId="135" refreshError="1"/>
      <sheetData sheetId="136" refreshError="1"/>
      <sheetData sheetId="137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/>
      <sheetData sheetId="278"/>
      <sheetData sheetId="279"/>
      <sheetData sheetId="280"/>
      <sheetData sheetId="281"/>
      <sheetData sheetId="282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/>
      <sheetData sheetId="335"/>
      <sheetData sheetId="336" refreshError="1"/>
      <sheetData sheetId="337"/>
      <sheetData sheetId="338"/>
      <sheetData sheetId="339"/>
      <sheetData sheetId="340"/>
      <sheetData sheetId="341"/>
      <sheetData sheetId="342"/>
      <sheetData sheetId="343"/>
      <sheetData sheetId="344" refreshError="1"/>
      <sheetData sheetId="345" refreshError="1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 refreshError="1"/>
      <sheetData sheetId="379" refreshError="1"/>
      <sheetData sheetId="380" refreshError="1"/>
      <sheetData sheetId="381" refreshError="1"/>
      <sheetData sheetId="382"/>
      <sheetData sheetId="383"/>
      <sheetData sheetId="384"/>
      <sheetData sheetId="385"/>
      <sheetData sheetId="386"/>
      <sheetData sheetId="387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/>
      <sheetData sheetId="412"/>
      <sheetData sheetId="413" refreshError="1"/>
      <sheetData sheetId="414" refreshError="1"/>
      <sheetData sheetId="415" refreshError="1"/>
      <sheetData sheetId="416" refreshError="1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/>
      <sheetData sheetId="2538"/>
      <sheetData sheetId="2539"/>
      <sheetData sheetId="2540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/>
      <sheetData sheetId="2986"/>
      <sheetData sheetId="2987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/>
      <sheetData sheetId="3030"/>
      <sheetData sheetId="3031"/>
      <sheetData sheetId="3032"/>
      <sheetData sheetId="3033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/>
      <sheetData sheetId="3042" refreshError="1"/>
      <sheetData sheetId="3043" refreshError="1"/>
      <sheetData sheetId="3044" refreshError="1"/>
      <sheetData sheetId="3045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/>
      <sheetData sheetId="3079"/>
      <sheetData sheetId="3080"/>
      <sheetData sheetId="3081" refreshError="1"/>
      <sheetData sheetId="3082"/>
      <sheetData sheetId="3083"/>
      <sheetData sheetId="3084"/>
      <sheetData sheetId="3085"/>
      <sheetData sheetId="3086"/>
      <sheetData sheetId="3087" refreshError="1"/>
      <sheetData sheetId="3088" refreshError="1"/>
      <sheetData sheetId="3089" refreshError="1"/>
      <sheetData sheetId="3090"/>
      <sheetData sheetId="3091"/>
      <sheetData sheetId="3092" refreshError="1"/>
      <sheetData sheetId="3093" refreshError="1"/>
      <sheetData sheetId="3094" refreshError="1"/>
      <sheetData sheetId="3095"/>
      <sheetData sheetId="3096"/>
      <sheetData sheetId="3097" refreshError="1"/>
      <sheetData sheetId="3098" refreshError="1"/>
      <sheetData sheetId="3099" refreshError="1"/>
      <sheetData sheetId="3100"/>
      <sheetData sheetId="3101" refreshError="1"/>
      <sheetData sheetId="3102" refreshError="1"/>
      <sheetData sheetId="3103" refreshError="1"/>
      <sheetData sheetId="3104"/>
      <sheetData sheetId="3105"/>
      <sheetData sheetId="3106" refreshError="1"/>
      <sheetData sheetId="3107" refreshError="1"/>
      <sheetData sheetId="3108" refreshError="1"/>
      <sheetData sheetId="3109"/>
      <sheetData sheetId="3110"/>
      <sheetData sheetId="3111" refreshError="1"/>
      <sheetData sheetId="3112" refreshError="1"/>
      <sheetData sheetId="3113" refreshError="1"/>
      <sheetData sheetId="3114"/>
      <sheetData sheetId="3115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/>
      <sheetData sheetId="3122"/>
      <sheetData sheetId="3123" refreshError="1"/>
      <sheetData sheetId="3124" refreshError="1"/>
      <sheetData sheetId="3125" refreshError="1"/>
      <sheetData sheetId="3126"/>
      <sheetData sheetId="3127"/>
      <sheetData sheetId="3128" refreshError="1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 refreshError="1"/>
      <sheetData sheetId="3138" refreshError="1"/>
      <sheetData sheetId="3139"/>
      <sheetData sheetId="3140" refreshError="1"/>
      <sheetData sheetId="3141" refreshError="1"/>
      <sheetData sheetId="3142"/>
      <sheetData sheetId="3143" refreshError="1"/>
      <sheetData sheetId="3144"/>
      <sheetData sheetId="3145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/>
      <sheetData sheetId="3176"/>
      <sheetData sheetId="3177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 refreshError="1"/>
      <sheetData sheetId="3263"/>
      <sheetData sheetId="3264" refreshError="1"/>
      <sheetData sheetId="3265"/>
      <sheetData sheetId="3266"/>
      <sheetData sheetId="3267"/>
      <sheetData sheetId="3268" refreshError="1"/>
      <sheetData sheetId="3269" refreshError="1"/>
      <sheetData sheetId="3270"/>
      <sheetData sheetId="3271"/>
      <sheetData sheetId="3272"/>
      <sheetData sheetId="3273"/>
      <sheetData sheetId="3274" refreshError="1"/>
      <sheetData sheetId="3275"/>
      <sheetData sheetId="3276"/>
      <sheetData sheetId="3277" refreshError="1"/>
      <sheetData sheetId="3278" refreshError="1"/>
      <sheetData sheetId="3279" refreshError="1"/>
      <sheetData sheetId="3280" refreshError="1"/>
      <sheetData sheetId="3281"/>
      <sheetData sheetId="3282"/>
      <sheetData sheetId="3283" refreshError="1"/>
      <sheetData sheetId="3284" refreshError="1"/>
      <sheetData sheetId="3285"/>
      <sheetData sheetId="3286" refreshError="1"/>
      <sheetData sheetId="3287" refreshError="1"/>
      <sheetData sheetId="3288"/>
      <sheetData sheetId="3289"/>
      <sheetData sheetId="3290" refreshError="1"/>
      <sheetData sheetId="3291" refreshError="1"/>
      <sheetData sheetId="3292"/>
      <sheetData sheetId="3293" refreshError="1"/>
      <sheetData sheetId="3294"/>
      <sheetData sheetId="3295" refreshError="1"/>
      <sheetData sheetId="3296"/>
      <sheetData sheetId="3297" refreshError="1"/>
      <sheetData sheetId="3298"/>
      <sheetData sheetId="3299" refreshError="1"/>
      <sheetData sheetId="3300" refreshError="1"/>
      <sheetData sheetId="3301" refreshError="1"/>
      <sheetData sheetId="3302"/>
      <sheetData sheetId="3303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/>
      <sheetData sheetId="3312" refreshError="1"/>
      <sheetData sheetId="3313" refreshError="1"/>
      <sheetData sheetId="3314" refreshError="1"/>
      <sheetData sheetId="3315"/>
      <sheetData sheetId="3316"/>
      <sheetData sheetId="3317"/>
      <sheetData sheetId="3318"/>
      <sheetData sheetId="3319"/>
      <sheetData sheetId="3320" refreshError="1"/>
      <sheetData sheetId="3321"/>
      <sheetData sheetId="3322" refreshError="1"/>
      <sheetData sheetId="3323" refreshError="1"/>
      <sheetData sheetId="3324" refreshError="1"/>
      <sheetData sheetId="3325" refreshError="1"/>
      <sheetData sheetId="3326"/>
      <sheetData sheetId="3327" refreshError="1"/>
      <sheetData sheetId="3328" refreshError="1"/>
      <sheetData sheetId="3329" refreshError="1"/>
      <sheetData sheetId="3330" refreshError="1"/>
      <sheetData sheetId="3331"/>
      <sheetData sheetId="3332"/>
      <sheetData sheetId="3333" refreshError="1"/>
      <sheetData sheetId="3334" refreshError="1"/>
      <sheetData sheetId="3335"/>
      <sheetData sheetId="3336"/>
      <sheetData sheetId="3337" refreshError="1"/>
      <sheetData sheetId="3338" refreshError="1"/>
      <sheetData sheetId="3339" refreshError="1"/>
      <sheetData sheetId="3340"/>
      <sheetData sheetId="3341" refreshError="1"/>
      <sheetData sheetId="3342" refreshError="1"/>
      <sheetData sheetId="3343" refreshError="1"/>
      <sheetData sheetId="3344" refreshError="1"/>
      <sheetData sheetId="3345"/>
      <sheetData sheetId="3346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/>
      <sheetData sheetId="3354"/>
      <sheetData sheetId="3355" refreshError="1"/>
      <sheetData sheetId="3356" refreshError="1"/>
      <sheetData sheetId="3357" refreshError="1"/>
      <sheetData sheetId="3358" refreshError="1"/>
      <sheetData sheetId="3359"/>
      <sheetData sheetId="3360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/>
      <sheetData sheetId="3378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/>
      <sheetData sheetId="3396" refreshError="1"/>
      <sheetData sheetId="3397"/>
      <sheetData sheetId="3398" refreshError="1"/>
      <sheetData sheetId="3399"/>
      <sheetData sheetId="3400" refreshError="1"/>
      <sheetData sheetId="3401" refreshError="1"/>
      <sheetData sheetId="3402" refreshError="1"/>
      <sheetData sheetId="3403"/>
      <sheetData sheetId="3404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/>
      <sheetData sheetId="3411" refreshError="1"/>
      <sheetData sheetId="3412"/>
      <sheetData sheetId="3413" refreshError="1"/>
      <sheetData sheetId="3414"/>
      <sheetData sheetId="3415" refreshError="1"/>
      <sheetData sheetId="3416"/>
      <sheetData sheetId="3417" refreshError="1"/>
      <sheetData sheetId="3418" refreshError="1"/>
      <sheetData sheetId="3419" refreshError="1"/>
      <sheetData sheetId="3420"/>
      <sheetData sheetId="3421" refreshError="1"/>
      <sheetData sheetId="3422" refreshError="1"/>
      <sheetData sheetId="3423"/>
      <sheetData sheetId="3424" refreshError="1"/>
      <sheetData sheetId="3425"/>
      <sheetData sheetId="3426" refreshError="1"/>
      <sheetData sheetId="3427" refreshError="1"/>
      <sheetData sheetId="3428" refreshError="1"/>
      <sheetData sheetId="3429" refreshError="1"/>
      <sheetData sheetId="3430"/>
      <sheetData sheetId="3431" refreshError="1"/>
      <sheetData sheetId="3432" refreshError="1"/>
      <sheetData sheetId="3433" refreshError="1"/>
      <sheetData sheetId="3434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/>
      <sheetData sheetId="3441"/>
      <sheetData sheetId="3442" refreshError="1"/>
      <sheetData sheetId="3443" refreshError="1"/>
      <sheetData sheetId="3444" refreshError="1"/>
      <sheetData sheetId="3445" refreshError="1"/>
      <sheetData sheetId="3446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/>
      <sheetData sheetId="3463" refreshError="1"/>
      <sheetData sheetId="3464" refreshError="1"/>
      <sheetData sheetId="3465" refreshError="1"/>
      <sheetData sheetId="3466" refreshError="1"/>
      <sheetData sheetId="3467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/>
      <sheetData sheetId="3477" refreshError="1"/>
      <sheetData sheetId="3478" refreshError="1"/>
      <sheetData sheetId="3479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/>
      <sheetData sheetId="3489" refreshError="1"/>
      <sheetData sheetId="3490" refreshError="1"/>
      <sheetData sheetId="3491"/>
      <sheetData sheetId="3492"/>
      <sheetData sheetId="3493" refreshError="1"/>
      <sheetData sheetId="3494" refreshError="1"/>
      <sheetData sheetId="3495" refreshError="1"/>
      <sheetData sheetId="3496"/>
      <sheetData sheetId="3497"/>
      <sheetData sheetId="3498" refreshError="1"/>
      <sheetData sheetId="3499"/>
      <sheetData sheetId="3500" refreshError="1"/>
      <sheetData sheetId="3501" refreshError="1"/>
      <sheetData sheetId="3502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/>
      <sheetData sheetId="3510"/>
      <sheetData sheetId="3511" refreshError="1"/>
      <sheetData sheetId="3512" refreshError="1"/>
      <sheetData sheetId="3513"/>
      <sheetData sheetId="3514" refreshError="1"/>
      <sheetData sheetId="3515" refreshError="1"/>
      <sheetData sheetId="3516"/>
      <sheetData sheetId="3517"/>
      <sheetData sheetId="3518" refreshError="1"/>
      <sheetData sheetId="3519" refreshError="1"/>
      <sheetData sheetId="3520" refreshError="1"/>
      <sheetData sheetId="3521"/>
      <sheetData sheetId="3522" refreshError="1"/>
      <sheetData sheetId="3523" refreshError="1"/>
      <sheetData sheetId="3524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/>
      <sheetData sheetId="3532" refreshError="1"/>
      <sheetData sheetId="3533" refreshError="1"/>
      <sheetData sheetId="3534" refreshError="1"/>
      <sheetData sheetId="3535"/>
      <sheetData sheetId="3536"/>
      <sheetData sheetId="3537" refreshError="1"/>
      <sheetData sheetId="3538" refreshError="1"/>
      <sheetData sheetId="3539" refreshError="1"/>
      <sheetData sheetId="3540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/>
      <sheetData sheetId="3547" refreshError="1"/>
      <sheetData sheetId="3548" refreshError="1"/>
      <sheetData sheetId="3549" refreshError="1"/>
      <sheetData sheetId="3550"/>
      <sheetData sheetId="3551" refreshError="1"/>
      <sheetData sheetId="3552"/>
      <sheetData sheetId="3553" refreshError="1"/>
      <sheetData sheetId="3554" refreshError="1"/>
      <sheetData sheetId="3555" refreshError="1"/>
      <sheetData sheetId="3556" refreshError="1"/>
      <sheetData sheetId="3557"/>
      <sheetData sheetId="3558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/>
      <sheetData sheetId="3565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/>
      <sheetData sheetId="3572" refreshError="1"/>
      <sheetData sheetId="3573" refreshError="1"/>
      <sheetData sheetId="3574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/>
      <sheetData sheetId="3589" refreshError="1"/>
      <sheetData sheetId="3590" refreshError="1"/>
      <sheetData sheetId="3591" refreshError="1"/>
      <sheetData sheetId="3592"/>
      <sheetData sheetId="3593" refreshError="1"/>
      <sheetData sheetId="3594" refreshError="1"/>
      <sheetData sheetId="3595"/>
      <sheetData sheetId="3596" refreshError="1"/>
      <sheetData sheetId="3597"/>
      <sheetData sheetId="3598" refreshError="1"/>
      <sheetData sheetId="3599" refreshError="1"/>
      <sheetData sheetId="3600" refreshError="1"/>
      <sheetData sheetId="3601" refreshError="1"/>
      <sheetData sheetId="3602"/>
      <sheetData sheetId="3603"/>
      <sheetData sheetId="3604" refreshError="1"/>
      <sheetData sheetId="3605" refreshError="1"/>
      <sheetData sheetId="3606" refreshError="1"/>
      <sheetData sheetId="3607" refreshError="1"/>
      <sheetData sheetId="3608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/>
      <sheetData sheetId="3617" refreshError="1"/>
      <sheetData sheetId="3618" refreshError="1"/>
      <sheetData sheetId="3619"/>
      <sheetData sheetId="3620"/>
      <sheetData sheetId="3621"/>
      <sheetData sheetId="3622" refreshError="1"/>
      <sheetData sheetId="3623" refreshError="1"/>
      <sheetData sheetId="3624" refreshError="1"/>
      <sheetData sheetId="3625"/>
      <sheetData sheetId="3626"/>
      <sheetData sheetId="3627"/>
      <sheetData sheetId="3628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/>
      <sheetData sheetId="3635"/>
      <sheetData sheetId="3636"/>
      <sheetData sheetId="3637"/>
      <sheetData sheetId="3638"/>
      <sheetData sheetId="3639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/>
      <sheetData sheetId="3694"/>
      <sheetData sheetId="3695"/>
      <sheetData sheetId="3696" refreshError="1"/>
      <sheetData sheetId="3697" refreshError="1"/>
      <sheetData sheetId="3698" refreshError="1"/>
      <sheetData sheetId="3699" refreshError="1"/>
      <sheetData sheetId="3700"/>
      <sheetData sheetId="3701"/>
      <sheetData sheetId="3702" refreshError="1"/>
      <sheetData sheetId="3703" refreshError="1"/>
      <sheetData sheetId="3704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/>
      <sheetData sheetId="3744"/>
      <sheetData sheetId="3745"/>
      <sheetData sheetId="3746" refreshError="1"/>
      <sheetData sheetId="3747" refreshError="1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/>
      <sheetData sheetId="3784"/>
      <sheetData sheetId="3785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/>
      <sheetData sheetId="3798" refreshError="1"/>
      <sheetData sheetId="3799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/>
      <sheetData sheetId="3806" refreshError="1"/>
      <sheetData sheetId="3807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/>
      <sheetData sheetId="3814" refreshError="1"/>
      <sheetData sheetId="3815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/>
      <sheetData sheetId="3830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 refreshError="1"/>
      <sheetData sheetId="3906" refreshError="1"/>
      <sheetData sheetId="3907" refreshError="1"/>
      <sheetData sheetId="3908" refreshError="1"/>
      <sheetData sheetId="3909" refreshError="1"/>
      <sheetData sheetId="3910" refreshError="1"/>
      <sheetData sheetId="3911" refreshError="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  <sheetData sheetId="3925" refreshError="1"/>
      <sheetData sheetId="3926" refreshError="1"/>
      <sheetData sheetId="3927" refreshError="1"/>
      <sheetData sheetId="3928" refreshError="1"/>
      <sheetData sheetId="3929" refreshError="1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 refreshError="1"/>
      <sheetData sheetId="3936" refreshError="1"/>
      <sheetData sheetId="3937" refreshError="1"/>
      <sheetData sheetId="3938" refreshError="1"/>
      <sheetData sheetId="3939" refreshError="1"/>
      <sheetData sheetId="3940" refreshError="1"/>
      <sheetData sheetId="3941" refreshError="1"/>
      <sheetData sheetId="3942" refreshError="1"/>
      <sheetData sheetId="3943" refreshError="1"/>
      <sheetData sheetId="3944" refreshError="1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 refreshError="1"/>
      <sheetData sheetId="3960" refreshError="1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/>
      <sheetData sheetId="4064"/>
      <sheetData sheetId="4065"/>
      <sheetData sheetId="4066"/>
      <sheetData sheetId="4067"/>
      <sheetData sheetId="4068"/>
      <sheetData sheetId="4069"/>
      <sheetData sheetId="4070"/>
      <sheetData sheetId="4071"/>
      <sheetData sheetId="4072"/>
      <sheetData sheetId="4073"/>
      <sheetData sheetId="4074"/>
      <sheetData sheetId="4075"/>
      <sheetData sheetId="4076"/>
      <sheetData sheetId="4077"/>
      <sheetData sheetId="4078"/>
      <sheetData sheetId="4079"/>
      <sheetData sheetId="4080"/>
      <sheetData sheetId="4081"/>
      <sheetData sheetId="4082"/>
      <sheetData sheetId="4083"/>
      <sheetData sheetId="4084"/>
      <sheetData sheetId="4085"/>
      <sheetData sheetId="4086"/>
      <sheetData sheetId="4087"/>
      <sheetData sheetId="4088"/>
      <sheetData sheetId="4089"/>
      <sheetData sheetId="4090"/>
      <sheetData sheetId="4091"/>
      <sheetData sheetId="4092"/>
      <sheetData sheetId="4093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/>
      <sheetData sheetId="4133"/>
      <sheetData sheetId="4134"/>
      <sheetData sheetId="4135"/>
      <sheetData sheetId="4136"/>
      <sheetData sheetId="4137"/>
      <sheetData sheetId="4138"/>
      <sheetData sheetId="4139"/>
      <sheetData sheetId="4140"/>
      <sheetData sheetId="4141"/>
      <sheetData sheetId="4142"/>
      <sheetData sheetId="4143"/>
      <sheetData sheetId="4144"/>
      <sheetData sheetId="4145"/>
      <sheetData sheetId="4146"/>
      <sheetData sheetId="4147"/>
      <sheetData sheetId="4148"/>
      <sheetData sheetId="4149"/>
      <sheetData sheetId="4150"/>
      <sheetData sheetId="4151"/>
      <sheetData sheetId="4152"/>
      <sheetData sheetId="4153"/>
      <sheetData sheetId="4154"/>
      <sheetData sheetId="4155"/>
      <sheetData sheetId="4156"/>
      <sheetData sheetId="4157"/>
      <sheetData sheetId="4158"/>
      <sheetData sheetId="4159"/>
      <sheetData sheetId="4160"/>
      <sheetData sheetId="4161"/>
      <sheetData sheetId="4162"/>
      <sheetData sheetId="4163"/>
      <sheetData sheetId="4164"/>
      <sheetData sheetId="4165"/>
      <sheetData sheetId="4166"/>
      <sheetData sheetId="4167"/>
      <sheetData sheetId="4168"/>
      <sheetData sheetId="4169"/>
      <sheetData sheetId="4170"/>
      <sheetData sheetId="4171"/>
      <sheetData sheetId="4172"/>
      <sheetData sheetId="4173"/>
      <sheetData sheetId="4174"/>
      <sheetData sheetId="4175"/>
      <sheetData sheetId="4176"/>
      <sheetData sheetId="4177"/>
      <sheetData sheetId="4178"/>
      <sheetData sheetId="4179"/>
      <sheetData sheetId="4180"/>
      <sheetData sheetId="4181"/>
      <sheetData sheetId="4182"/>
      <sheetData sheetId="4183"/>
      <sheetData sheetId="4184"/>
      <sheetData sheetId="4185"/>
      <sheetData sheetId="4186"/>
      <sheetData sheetId="4187"/>
      <sheetData sheetId="4188"/>
      <sheetData sheetId="4189"/>
      <sheetData sheetId="4190"/>
      <sheetData sheetId="4191"/>
      <sheetData sheetId="4192"/>
      <sheetData sheetId="4193"/>
      <sheetData sheetId="4194"/>
      <sheetData sheetId="4195"/>
      <sheetData sheetId="4196"/>
      <sheetData sheetId="4197"/>
      <sheetData sheetId="4198"/>
      <sheetData sheetId="4199"/>
      <sheetData sheetId="4200"/>
      <sheetData sheetId="4201"/>
      <sheetData sheetId="4202"/>
      <sheetData sheetId="4203"/>
      <sheetData sheetId="4204"/>
      <sheetData sheetId="4205"/>
      <sheetData sheetId="4206"/>
      <sheetData sheetId="4207"/>
      <sheetData sheetId="4208"/>
      <sheetData sheetId="4209"/>
      <sheetData sheetId="4210"/>
      <sheetData sheetId="4211"/>
      <sheetData sheetId="4212"/>
      <sheetData sheetId="4213"/>
      <sheetData sheetId="4214"/>
      <sheetData sheetId="4215"/>
      <sheetData sheetId="4216"/>
      <sheetData sheetId="4217"/>
      <sheetData sheetId="4218"/>
      <sheetData sheetId="4219"/>
      <sheetData sheetId="4220"/>
      <sheetData sheetId="4221"/>
      <sheetData sheetId="4222"/>
      <sheetData sheetId="4223"/>
      <sheetData sheetId="4224"/>
      <sheetData sheetId="4225"/>
      <sheetData sheetId="4226"/>
      <sheetData sheetId="4227"/>
      <sheetData sheetId="4228"/>
      <sheetData sheetId="4229"/>
      <sheetData sheetId="4230"/>
      <sheetData sheetId="4231"/>
      <sheetData sheetId="4232"/>
      <sheetData sheetId="4233"/>
      <sheetData sheetId="4234"/>
      <sheetData sheetId="4235"/>
      <sheetData sheetId="4236"/>
      <sheetData sheetId="4237"/>
      <sheetData sheetId="4238"/>
      <sheetData sheetId="4239"/>
      <sheetData sheetId="4240"/>
      <sheetData sheetId="4241"/>
      <sheetData sheetId="4242"/>
      <sheetData sheetId="4243"/>
      <sheetData sheetId="4244"/>
      <sheetData sheetId="4245"/>
      <sheetData sheetId="4246"/>
      <sheetData sheetId="4247"/>
      <sheetData sheetId="4248"/>
      <sheetData sheetId="4249"/>
      <sheetData sheetId="4250"/>
      <sheetData sheetId="4251"/>
      <sheetData sheetId="4252"/>
      <sheetData sheetId="4253"/>
      <sheetData sheetId="4254"/>
      <sheetData sheetId="4255"/>
      <sheetData sheetId="4256"/>
      <sheetData sheetId="4257"/>
      <sheetData sheetId="4258"/>
      <sheetData sheetId="4259"/>
      <sheetData sheetId="4260"/>
      <sheetData sheetId="4261"/>
      <sheetData sheetId="4262"/>
      <sheetData sheetId="4263"/>
      <sheetData sheetId="4264"/>
      <sheetData sheetId="4265"/>
      <sheetData sheetId="4266"/>
      <sheetData sheetId="4267"/>
      <sheetData sheetId="4268"/>
      <sheetData sheetId="4269"/>
      <sheetData sheetId="4270"/>
      <sheetData sheetId="4271"/>
      <sheetData sheetId="4272"/>
      <sheetData sheetId="4273"/>
      <sheetData sheetId="4274"/>
      <sheetData sheetId="4275"/>
      <sheetData sheetId="4276"/>
      <sheetData sheetId="4277"/>
      <sheetData sheetId="4278"/>
      <sheetData sheetId="4279"/>
      <sheetData sheetId="4280"/>
      <sheetData sheetId="4281"/>
      <sheetData sheetId="4282"/>
      <sheetData sheetId="4283"/>
      <sheetData sheetId="4284"/>
      <sheetData sheetId="4285"/>
      <sheetData sheetId="4286"/>
      <sheetData sheetId="4287"/>
      <sheetData sheetId="4288"/>
      <sheetData sheetId="4289"/>
      <sheetData sheetId="4290"/>
      <sheetData sheetId="4291"/>
      <sheetData sheetId="4292"/>
      <sheetData sheetId="4293"/>
      <sheetData sheetId="4294"/>
      <sheetData sheetId="4295"/>
      <sheetData sheetId="4296"/>
      <sheetData sheetId="4297"/>
      <sheetData sheetId="4298"/>
      <sheetData sheetId="4299"/>
      <sheetData sheetId="4300"/>
      <sheetData sheetId="4301"/>
      <sheetData sheetId="4302"/>
      <sheetData sheetId="4303"/>
      <sheetData sheetId="4304"/>
      <sheetData sheetId="4305"/>
      <sheetData sheetId="4306"/>
      <sheetData sheetId="4307"/>
      <sheetData sheetId="4308"/>
      <sheetData sheetId="4309"/>
      <sheetData sheetId="4310"/>
      <sheetData sheetId="4311"/>
      <sheetData sheetId="4312"/>
      <sheetData sheetId="4313"/>
      <sheetData sheetId="4314"/>
      <sheetData sheetId="4315"/>
      <sheetData sheetId="4316"/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 refreshError="1"/>
      <sheetData sheetId="4563" refreshError="1"/>
      <sheetData sheetId="4564" refreshError="1"/>
      <sheetData sheetId="4565" refreshError="1"/>
      <sheetData sheetId="4566" refreshError="1"/>
      <sheetData sheetId="4567" refreshError="1"/>
      <sheetData sheetId="4568" refreshError="1"/>
      <sheetData sheetId="4569" refreshError="1"/>
      <sheetData sheetId="4570" refreshError="1"/>
      <sheetData sheetId="4571" refreshError="1"/>
      <sheetData sheetId="4572" refreshError="1"/>
      <sheetData sheetId="4573" refreshError="1"/>
      <sheetData sheetId="4574" refreshError="1"/>
      <sheetData sheetId="4575" refreshError="1"/>
      <sheetData sheetId="4576" refreshError="1"/>
      <sheetData sheetId="4577" refreshError="1"/>
      <sheetData sheetId="4578" refreshError="1"/>
      <sheetData sheetId="4579" refreshError="1"/>
      <sheetData sheetId="4580" refreshError="1"/>
      <sheetData sheetId="4581" refreshError="1"/>
      <sheetData sheetId="4582" refreshError="1"/>
      <sheetData sheetId="4583" refreshError="1"/>
      <sheetData sheetId="4584" refreshError="1"/>
      <sheetData sheetId="4585" refreshError="1"/>
      <sheetData sheetId="4586" refreshError="1"/>
      <sheetData sheetId="4587" refreshError="1"/>
      <sheetData sheetId="4588" refreshError="1"/>
      <sheetData sheetId="4589" refreshError="1"/>
      <sheetData sheetId="4590" refreshError="1"/>
      <sheetData sheetId="4591" refreshError="1"/>
      <sheetData sheetId="4592" refreshError="1"/>
      <sheetData sheetId="4593" refreshError="1"/>
      <sheetData sheetId="4594" refreshError="1"/>
      <sheetData sheetId="4595" refreshError="1"/>
      <sheetData sheetId="4596" refreshError="1"/>
      <sheetData sheetId="4597" refreshError="1"/>
      <sheetData sheetId="4598" refreshError="1"/>
      <sheetData sheetId="4599" refreshError="1"/>
      <sheetData sheetId="4600" refreshError="1"/>
      <sheetData sheetId="4601" refreshError="1"/>
      <sheetData sheetId="4602" refreshError="1"/>
      <sheetData sheetId="4603" refreshError="1"/>
      <sheetData sheetId="4604" refreshError="1"/>
      <sheetData sheetId="4605" refreshError="1"/>
      <sheetData sheetId="4606" refreshError="1"/>
      <sheetData sheetId="4607" refreshError="1"/>
      <sheetData sheetId="4608" refreshError="1"/>
      <sheetData sheetId="4609" refreshError="1"/>
      <sheetData sheetId="4610" refreshError="1"/>
      <sheetData sheetId="4611" refreshError="1"/>
      <sheetData sheetId="4612" refreshError="1"/>
      <sheetData sheetId="4613" refreshError="1"/>
      <sheetData sheetId="4614" refreshError="1"/>
      <sheetData sheetId="4615" refreshError="1"/>
      <sheetData sheetId="4616" refreshError="1"/>
      <sheetData sheetId="4617" refreshError="1"/>
      <sheetData sheetId="4618" refreshError="1"/>
      <sheetData sheetId="4619" refreshError="1"/>
      <sheetData sheetId="4620" refreshError="1"/>
      <sheetData sheetId="4621" refreshError="1"/>
      <sheetData sheetId="4622" refreshError="1"/>
      <sheetData sheetId="4623" refreshError="1"/>
      <sheetData sheetId="4624" refreshError="1"/>
      <sheetData sheetId="4625" refreshError="1"/>
      <sheetData sheetId="4626" refreshError="1"/>
      <sheetData sheetId="4627" refreshError="1"/>
      <sheetData sheetId="4628" refreshError="1"/>
      <sheetData sheetId="4629" refreshError="1"/>
      <sheetData sheetId="4630" refreshError="1"/>
      <sheetData sheetId="4631" refreshError="1"/>
      <sheetData sheetId="4632" refreshError="1"/>
      <sheetData sheetId="4633" refreshError="1"/>
      <sheetData sheetId="4634" refreshError="1"/>
      <sheetData sheetId="4635" refreshError="1"/>
      <sheetData sheetId="4636" refreshError="1"/>
      <sheetData sheetId="4637" refreshError="1"/>
      <sheetData sheetId="4638" refreshError="1"/>
      <sheetData sheetId="4639" refreshError="1"/>
      <sheetData sheetId="4640" refreshError="1"/>
      <sheetData sheetId="4641" refreshError="1"/>
      <sheetData sheetId="4642" refreshError="1"/>
      <sheetData sheetId="4643" refreshError="1"/>
      <sheetData sheetId="4644" refreshError="1"/>
      <sheetData sheetId="4645" refreshError="1"/>
      <sheetData sheetId="4646" refreshError="1"/>
      <sheetData sheetId="4647" refreshError="1"/>
      <sheetData sheetId="4648" refreshError="1"/>
      <sheetData sheetId="4649" refreshError="1"/>
      <sheetData sheetId="4650" refreshError="1"/>
      <sheetData sheetId="4651" refreshError="1"/>
      <sheetData sheetId="4652" refreshError="1"/>
      <sheetData sheetId="4653" refreshError="1"/>
      <sheetData sheetId="4654" refreshError="1"/>
      <sheetData sheetId="4655" refreshError="1"/>
      <sheetData sheetId="4656" refreshError="1"/>
      <sheetData sheetId="4657" refreshError="1"/>
      <sheetData sheetId="4658" refreshError="1"/>
      <sheetData sheetId="4659" refreshError="1"/>
      <sheetData sheetId="4660" refreshError="1"/>
      <sheetData sheetId="4661" refreshError="1"/>
      <sheetData sheetId="4662" refreshError="1"/>
      <sheetData sheetId="4663" refreshError="1"/>
      <sheetData sheetId="4664" refreshError="1"/>
      <sheetData sheetId="4665" refreshError="1"/>
      <sheetData sheetId="4666" refreshError="1"/>
      <sheetData sheetId="4667" refreshError="1"/>
      <sheetData sheetId="4668" refreshError="1"/>
      <sheetData sheetId="4669" refreshError="1"/>
      <sheetData sheetId="4670" refreshError="1"/>
      <sheetData sheetId="4671" refreshError="1"/>
      <sheetData sheetId="4672" refreshError="1"/>
      <sheetData sheetId="4673" refreshError="1"/>
      <sheetData sheetId="4674" refreshError="1"/>
      <sheetData sheetId="4675" refreshError="1"/>
      <sheetData sheetId="4676" refreshError="1"/>
      <sheetData sheetId="4677" refreshError="1"/>
      <sheetData sheetId="4678" refreshError="1"/>
      <sheetData sheetId="4679" refreshError="1"/>
      <sheetData sheetId="4680" refreshError="1"/>
      <sheetData sheetId="4681" refreshError="1"/>
      <sheetData sheetId="4682" refreshError="1"/>
      <sheetData sheetId="4683" refreshError="1"/>
      <sheetData sheetId="4684" refreshError="1"/>
      <sheetData sheetId="4685" refreshError="1"/>
      <sheetData sheetId="4686" refreshError="1"/>
      <sheetData sheetId="4687" refreshError="1"/>
      <sheetData sheetId="4688" refreshError="1"/>
      <sheetData sheetId="4689" refreshError="1"/>
      <sheetData sheetId="4690" refreshError="1"/>
      <sheetData sheetId="4691" refreshError="1"/>
      <sheetData sheetId="4692" refreshError="1"/>
      <sheetData sheetId="4693" refreshError="1"/>
      <sheetData sheetId="4694" refreshError="1"/>
      <sheetData sheetId="4695" refreshError="1"/>
      <sheetData sheetId="4696" refreshError="1"/>
      <sheetData sheetId="4697" refreshError="1"/>
      <sheetData sheetId="4698" refreshError="1"/>
      <sheetData sheetId="4699" refreshError="1"/>
      <sheetData sheetId="4700" refreshError="1"/>
      <sheetData sheetId="4701" refreshError="1"/>
      <sheetData sheetId="4702" refreshError="1"/>
      <sheetData sheetId="4703" refreshError="1"/>
      <sheetData sheetId="4704" refreshError="1"/>
      <sheetData sheetId="4705" refreshError="1"/>
      <sheetData sheetId="4706" refreshError="1"/>
      <sheetData sheetId="4707" refreshError="1"/>
      <sheetData sheetId="4708" refreshError="1"/>
      <sheetData sheetId="4709" refreshError="1"/>
      <sheetData sheetId="4710" refreshError="1"/>
      <sheetData sheetId="4711" refreshError="1"/>
      <sheetData sheetId="4712" refreshError="1"/>
      <sheetData sheetId="4713" refreshError="1"/>
      <sheetData sheetId="4714" refreshError="1"/>
      <sheetData sheetId="4715" refreshError="1"/>
      <sheetData sheetId="4716" refreshError="1"/>
      <sheetData sheetId="4717" refreshError="1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/>
      <sheetData sheetId="4828"/>
      <sheetData sheetId="4829"/>
      <sheetData sheetId="4830"/>
      <sheetData sheetId="4831"/>
      <sheetData sheetId="4832"/>
      <sheetData sheetId="4833"/>
      <sheetData sheetId="4834"/>
      <sheetData sheetId="4835"/>
      <sheetData sheetId="4836"/>
      <sheetData sheetId="4837"/>
      <sheetData sheetId="4838"/>
      <sheetData sheetId="4839"/>
      <sheetData sheetId="4840"/>
      <sheetData sheetId="4841"/>
      <sheetData sheetId="4842"/>
      <sheetData sheetId="4843"/>
      <sheetData sheetId="4844"/>
      <sheetData sheetId="4845"/>
      <sheetData sheetId="4846"/>
      <sheetData sheetId="4847"/>
      <sheetData sheetId="4848"/>
      <sheetData sheetId="4849"/>
      <sheetData sheetId="4850"/>
      <sheetData sheetId="4851"/>
      <sheetData sheetId="4852"/>
      <sheetData sheetId="4853"/>
      <sheetData sheetId="4854"/>
      <sheetData sheetId="4855"/>
      <sheetData sheetId="4856"/>
      <sheetData sheetId="4857"/>
      <sheetData sheetId="4858"/>
      <sheetData sheetId="4859"/>
      <sheetData sheetId="4860"/>
      <sheetData sheetId="4861"/>
      <sheetData sheetId="4862"/>
      <sheetData sheetId="4863"/>
      <sheetData sheetId="4864"/>
      <sheetData sheetId="4865"/>
      <sheetData sheetId="4866"/>
      <sheetData sheetId="4867"/>
      <sheetData sheetId="4868"/>
      <sheetData sheetId="4869"/>
      <sheetData sheetId="4870"/>
      <sheetData sheetId="4871"/>
      <sheetData sheetId="4872"/>
      <sheetData sheetId="4873"/>
      <sheetData sheetId="4874"/>
      <sheetData sheetId="4875"/>
      <sheetData sheetId="4876"/>
      <sheetData sheetId="4877"/>
      <sheetData sheetId="4878"/>
      <sheetData sheetId="4879"/>
      <sheetData sheetId="4880"/>
      <sheetData sheetId="4881"/>
      <sheetData sheetId="4882"/>
      <sheetData sheetId="4883"/>
      <sheetData sheetId="4884"/>
      <sheetData sheetId="4885"/>
      <sheetData sheetId="4886"/>
      <sheetData sheetId="4887"/>
      <sheetData sheetId="4888"/>
      <sheetData sheetId="4889"/>
      <sheetData sheetId="4890"/>
      <sheetData sheetId="4891"/>
      <sheetData sheetId="4892"/>
      <sheetData sheetId="4893"/>
      <sheetData sheetId="4894"/>
      <sheetData sheetId="4895"/>
      <sheetData sheetId="4896"/>
      <sheetData sheetId="4897"/>
      <sheetData sheetId="4898"/>
      <sheetData sheetId="4899"/>
      <sheetData sheetId="4900"/>
      <sheetData sheetId="4901"/>
      <sheetData sheetId="4902"/>
      <sheetData sheetId="4903"/>
      <sheetData sheetId="4904"/>
      <sheetData sheetId="4905"/>
      <sheetData sheetId="4906"/>
      <sheetData sheetId="4907"/>
      <sheetData sheetId="4908"/>
      <sheetData sheetId="4909"/>
      <sheetData sheetId="4910"/>
      <sheetData sheetId="4911"/>
      <sheetData sheetId="4912"/>
      <sheetData sheetId="4913"/>
      <sheetData sheetId="4914"/>
      <sheetData sheetId="4915"/>
      <sheetData sheetId="4916"/>
      <sheetData sheetId="4917"/>
      <sheetData sheetId="4918"/>
      <sheetData sheetId="4919"/>
      <sheetData sheetId="4920"/>
      <sheetData sheetId="4921"/>
      <sheetData sheetId="4922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/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/>
      <sheetData sheetId="4972"/>
      <sheetData sheetId="4973"/>
      <sheetData sheetId="4974"/>
      <sheetData sheetId="4975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/>
      <sheetData sheetId="5010"/>
      <sheetData sheetId="5011"/>
      <sheetData sheetId="5012"/>
      <sheetData sheetId="5013"/>
      <sheetData sheetId="5014"/>
      <sheetData sheetId="5015"/>
      <sheetData sheetId="5016"/>
      <sheetData sheetId="5017"/>
      <sheetData sheetId="5018"/>
      <sheetData sheetId="5019"/>
      <sheetData sheetId="5020"/>
      <sheetData sheetId="5021"/>
      <sheetData sheetId="5022"/>
      <sheetData sheetId="5023"/>
      <sheetData sheetId="5024"/>
      <sheetData sheetId="5025"/>
      <sheetData sheetId="5026"/>
      <sheetData sheetId="5027"/>
      <sheetData sheetId="5028"/>
      <sheetData sheetId="5029"/>
      <sheetData sheetId="5030"/>
      <sheetData sheetId="5031"/>
      <sheetData sheetId="5032"/>
      <sheetData sheetId="5033"/>
      <sheetData sheetId="5034"/>
      <sheetData sheetId="5035"/>
      <sheetData sheetId="5036"/>
      <sheetData sheetId="5037"/>
      <sheetData sheetId="5038"/>
      <sheetData sheetId="5039"/>
      <sheetData sheetId="5040"/>
      <sheetData sheetId="5041"/>
      <sheetData sheetId="5042"/>
      <sheetData sheetId="5043"/>
      <sheetData sheetId="5044"/>
      <sheetData sheetId="5045"/>
      <sheetData sheetId="5046"/>
      <sheetData sheetId="5047"/>
      <sheetData sheetId="5048"/>
      <sheetData sheetId="5049"/>
      <sheetData sheetId="5050"/>
      <sheetData sheetId="5051"/>
      <sheetData sheetId="5052"/>
      <sheetData sheetId="5053"/>
      <sheetData sheetId="5054"/>
      <sheetData sheetId="5055"/>
      <sheetData sheetId="5056"/>
      <sheetData sheetId="5057"/>
      <sheetData sheetId="5058"/>
      <sheetData sheetId="5059"/>
      <sheetData sheetId="5060"/>
      <sheetData sheetId="5061"/>
      <sheetData sheetId="5062"/>
      <sheetData sheetId="5063"/>
      <sheetData sheetId="5064"/>
      <sheetData sheetId="5065"/>
      <sheetData sheetId="5066"/>
      <sheetData sheetId="5067"/>
      <sheetData sheetId="5068"/>
      <sheetData sheetId="5069"/>
      <sheetData sheetId="5070"/>
      <sheetData sheetId="5071"/>
      <sheetData sheetId="5072"/>
      <sheetData sheetId="5073"/>
      <sheetData sheetId="5074"/>
      <sheetData sheetId="5075"/>
      <sheetData sheetId="5076"/>
      <sheetData sheetId="5077"/>
      <sheetData sheetId="5078"/>
      <sheetData sheetId="5079"/>
      <sheetData sheetId="5080"/>
      <sheetData sheetId="5081"/>
      <sheetData sheetId="5082"/>
      <sheetData sheetId="5083"/>
      <sheetData sheetId="5084"/>
      <sheetData sheetId="5085"/>
      <sheetData sheetId="5086"/>
      <sheetData sheetId="5087"/>
      <sheetData sheetId="5088"/>
      <sheetData sheetId="5089"/>
      <sheetData sheetId="5090"/>
      <sheetData sheetId="5091"/>
      <sheetData sheetId="5092"/>
      <sheetData sheetId="5093"/>
      <sheetData sheetId="5094"/>
      <sheetData sheetId="5095"/>
      <sheetData sheetId="5096"/>
      <sheetData sheetId="5097"/>
      <sheetData sheetId="5098"/>
      <sheetData sheetId="5099"/>
      <sheetData sheetId="5100"/>
      <sheetData sheetId="5101"/>
      <sheetData sheetId="5102"/>
      <sheetData sheetId="5103"/>
      <sheetData sheetId="5104"/>
      <sheetData sheetId="5105"/>
      <sheetData sheetId="5106"/>
      <sheetData sheetId="5107"/>
      <sheetData sheetId="5108"/>
      <sheetData sheetId="5109"/>
      <sheetData sheetId="5110"/>
      <sheetData sheetId="5111"/>
      <sheetData sheetId="5112"/>
      <sheetData sheetId="5113"/>
      <sheetData sheetId="5114"/>
      <sheetData sheetId="5115"/>
      <sheetData sheetId="5116"/>
      <sheetData sheetId="5117"/>
      <sheetData sheetId="5118"/>
      <sheetData sheetId="5119"/>
      <sheetData sheetId="5120"/>
      <sheetData sheetId="5121"/>
      <sheetData sheetId="5122"/>
      <sheetData sheetId="5123"/>
      <sheetData sheetId="5124"/>
      <sheetData sheetId="5125"/>
      <sheetData sheetId="5126"/>
      <sheetData sheetId="5127"/>
      <sheetData sheetId="5128"/>
      <sheetData sheetId="5129"/>
      <sheetData sheetId="5130"/>
      <sheetData sheetId="5131"/>
      <sheetData sheetId="5132"/>
      <sheetData sheetId="5133"/>
      <sheetData sheetId="5134"/>
      <sheetData sheetId="5135"/>
      <sheetData sheetId="5136"/>
      <sheetData sheetId="5137"/>
      <sheetData sheetId="5138"/>
      <sheetData sheetId="5139"/>
      <sheetData sheetId="5140"/>
      <sheetData sheetId="5141"/>
      <sheetData sheetId="5142"/>
      <sheetData sheetId="5143"/>
      <sheetData sheetId="5144"/>
      <sheetData sheetId="5145"/>
      <sheetData sheetId="5146"/>
      <sheetData sheetId="5147"/>
      <sheetData sheetId="5148"/>
      <sheetData sheetId="5149"/>
      <sheetData sheetId="5150"/>
      <sheetData sheetId="5151"/>
      <sheetData sheetId="5152"/>
      <sheetData sheetId="5153"/>
      <sheetData sheetId="5154"/>
      <sheetData sheetId="5155"/>
      <sheetData sheetId="5156"/>
      <sheetData sheetId="5157"/>
      <sheetData sheetId="5158"/>
      <sheetData sheetId="5159"/>
      <sheetData sheetId="5160"/>
      <sheetData sheetId="5161"/>
      <sheetData sheetId="5162"/>
      <sheetData sheetId="5163"/>
      <sheetData sheetId="5164"/>
      <sheetData sheetId="5165"/>
      <sheetData sheetId="5166"/>
      <sheetData sheetId="5167"/>
      <sheetData sheetId="5168"/>
      <sheetData sheetId="5169"/>
      <sheetData sheetId="5170"/>
      <sheetData sheetId="5171"/>
      <sheetData sheetId="5172"/>
      <sheetData sheetId="5173"/>
      <sheetData sheetId="5174"/>
      <sheetData sheetId="5175"/>
      <sheetData sheetId="5176"/>
      <sheetData sheetId="5177"/>
      <sheetData sheetId="5178" refreshError="1"/>
      <sheetData sheetId="5179" refreshError="1"/>
      <sheetData sheetId="5180" refreshError="1"/>
      <sheetData sheetId="5181" refreshError="1"/>
      <sheetData sheetId="5182" refreshError="1"/>
      <sheetData sheetId="5183" refreshError="1"/>
      <sheetData sheetId="5184" refreshError="1"/>
      <sheetData sheetId="5185" refreshError="1"/>
      <sheetData sheetId="5186" refreshError="1"/>
      <sheetData sheetId="5187" refreshError="1"/>
      <sheetData sheetId="5188" refreshError="1"/>
      <sheetData sheetId="5189" refreshError="1"/>
      <sheetData sheetId="5190" refreshError="1"/>
      <sheetData sheetId="5191" refreshError="1"/>
      <sheetData sheetId="5192" refreshError="1"/>
      <sheetData sheetId="5193" refreshError="1"/>
      <sheetData sheetId="5194" refreshError="1"/>
      <sheetData sheetId="5195" refreshError="1"/>
      <sheetData sheetId="5196" refreshError="1"/>
      <sheetData sheetId="5197" refreshError="1"/>
      <sheetData sheetId="5198" refreshError="1"/>
      <sheetData sheetId="5199" refreshError="1"/>
      <sheetData sheetId="5200" refreshError="1"/>
      <sheetData sheetId="5201" refreshError="1"/>
      <sheetData sheetId="5202" refreshError="1"/>
      <sheetData sheetId="5203" refreshError="1"/>
      <sheetData sheetId="5204" refreshError="1"/>
      <sheetData sheetId="5205" refreshError="1"/>
      <sheetData sheetId="5206" refreshError="1"/>
      <sheetData sheetId="5207" refreshError="1"/>
      <sheetData sheetId="5208" refreshError="1"/>
      <sheetData sheetId="5209" refreshError="1"/>
      <sheetData sheetId="5210" refreshError="1"/>
      <sheetData sheetId="5211" refreshError="1"/>
      <sheetData sheetId="5212" refreshError="1"/>
      <sheetData sheetId="5213" refreshError="1"/>
      <sheetData sheetId="5214" refreshError="1"/>
      <sheetData sheetId="5215" refreshError="1"/>
      <sheetData sheetId="5216" refreshError="1"/>
      <sheetData sheetId="5217" refreshError="1"/>
      <sheetData sheetId="5218" refreshError="1"/>
      <sheetData sheetId="5219" refreshError="1"/>
      <sheetData sheetId="5220" refreshError="1"/>
      <sheetData sheetId="5221" refreshError="1"/>
      <sheetData sheetId="5222" refreshError="1"/>
      <sheetData sheetId="5223" refreshError="1"/>
      <sheetData sheetId="5224" refreshError="1"/>
      <sheetData sheetId="5225" refreshError="1"/>
      <sheetData sheetId="5226" refreshError="1"/>
      <sheetData sheetId="5227" refreshError="1"/>
      <sheetData sheetId="5228" refreshError="1"/>
      <sheetData sheetId="5229" refreshError="1"/>
      <sheetData sheetId="5230" refreshError="1"/>
      <sheetData sheetId="5231" refreshError="1"/>
      <sheetData sheetId="5232" refreshError="1"/>
      <sheetData sheetId="5233" refreshError="1"/>
      <sheetData sheetId="5234" refreshError="1"/>
      <sheetData sheetId="5235" refreshError="1"/>
      <sheetData sheetId="5236" refreshError="1"/>
      <sheetData sheetId="5237" refreshError="1"/>
      <sheetData sheetId="5238" refreshError="1"/>
      <sheetData sheetId="5239" refreshError="1"/>
      <sheetData sheetId="5240" refreshError="1"/>
      <sheetData sheetId="5241" refreshError="1"/>
      <sheetData sheetId="5242" refreshError="1"/>
      <sheetData sheetId="5243" refreshError="1"/>
      <sheetData sheetId="5244" refreshError="1"/>
      <sheetData sheetId="5245" refreshError="1"/>
      <sheetData sheetId="5246" refreshError="1"/>
      <sheetData sheetId="5247" refreshError="1"/>
      <sheetData sheetId="5248" refreshError="1"/>
      <sheetData sheetId="5249" refreshError="1"/>
      <sheetData sheetId="5250" refreshError="1"/>
      <sheetData sheetId="5251" refreshError="1"/>
      <sheetData sheetId="5252" refreshError="1"/>
      <sheetData sheetId="5253" refreshError="1"/>
      <sheetData sheetId="5254" refreshError="1"/>
      <sheetData sheetId="5255" refreshError="1"/>
      <sheetData sheetId="5256" refreshError="1"/>
      <sheetData sheetId="5257" refreshError="1"/>
      <sheetData sheetId="5258" refreshError="1"/>
      <sheetData sheetId="5259" refreshError="1"/>
      <sheetData sheetId="5260" refreshError="1"/>
      <sheetData sheetId="5261" refreshError="1"/>
      <sheetData sheetId="5262" refreshError="1"/>
      <sheetData sheetId="5263" refreshError="1"/>
      <sheetData sheetId="5264" refreshError="1"/>
      <sheetData sheetId="5265" refreshError="1"/>
      <sheetData sheetId="5266" refreshError="1"/>
      <sheetData sheetId="5267" refreshError="1"/>
      <sheetData sheetId="5268" refreshError="1"/>
      <sheetData sheetId="5269" refreshError="1"/>
      <sheetData sheetId="5270" refreshError="1"/>
      <sheetData sheetId="5271" refreshError="1"/>
      <sheetData sheetId="5272" refreshError="1"/>
      <sheetData sheetId="5273" refreshError="1"/>
      <sheetData sheetId="5274" refreshError="1"/>
      <sheetData sheetId="5275" refreshError="1"/>
      <sheetData sheetId="5276" refreshError="1"/>
      <sheetData sheetId="5277" refreshError="1"/>
      <sheetData sheetId="5278" refreshError="1"/>
      <sheetData sheetId="5279" refreshError="1"/>
      <sheetData sheetId="5280" refreshError="1"/>
      <sheetData sheetId="5281" refreshError="1"/>
      <sheetData sheetId="5282" refreshError="1"/>
      <sheetData sheetId="5283" refreshError="1"/>
      <sheetData sheetId="5284" refreshError="1"/>
      <sheetData sheetId="5285" refreshError="1"/>
      <sheetData sheetId="5286" refreshError="1"/>
      <sheetData sheetId="5287" refreshError="1"/>
      <sheetData sheetId="5288" refreshError="1"/>
      <sheetData sheetId="5289" refreshError="1"/>
      <sheetData sheetId="5290" refreshError="1"/>
      <sheetData sheetId="5291" refreshError="1"/>
      <sheetData sheetId="5292" refreshError="1"/>
      <sheetData sheetId="5293" refreshError="1"/>
      <sheetData sheetId="5294" refreshError="1"/>
      <sheetData sheetId="5295" refreshError="1"/>
      <sheetData sheetId="5296" refreshError="1"/>
      <sheetData sheetId="5297" refreshError="1"/>
      <sheetData sheetId="5298" refreshError="1"/>
      <sheetData sheetId="5299" refreshError="1"/>
      <sheetData sheetId="5300" refreshError="1"/>
      <sheetData sheetId="5301" refreshError="1"/>
      <sheetData sheetId="5302" refreshError="1"/>
      <sheetData sheetId="5303" refreshError="1"/>
      <sheetData sheetId="5304" refreshError="1"/>
      <sheetData sheetId="5305" refreshError="1"/>
      <sheetData sheetId="5306" refreshError="1"/>
      <sheetData sheetId="5307" refreshError="1"/>
      <sheetData sheetId="5308" refreshError="1"/>
      <sheetData sheetId="5309" refreshError="1"/>
      <sheetData sheetId="5310" refreshError="1"/>
      <sheetData sheetId="5311" refreshError="1"/>
      <sheetData sheetId="5312" refreshError="1"/>
      <sheetData sheetId="5313" refreshError="1"/>
      <sheetData sheetId="5314" refreshError="1"/>
      <sheetData sheetId="5315" refreshError="1"/>
      <sheetData sheetId="5316" refreshError="1"/>
      <sheetData sheetId="5317" refreshError="1"/>
      <sheetData sheetId="5318" refreshError="1"/>
      <sheetData sheetId="5319" refreshError="1"/>
      <sheetData sheetId="5320" refreshError="1"/>
      <sheetData sheetId="5321" refreshError="1"/>
      <sheetData sheetId="5322" refreshError="1"/>
      <sheetData sheetId="5323" refreshError="1"/>
      <sheetData sheetId="5324" refreshError="1"/>
      <sheetData sheetId="5325" refreshError="1"/>
      <sheetData sheetId="5326" refreshError="1"/>
      <sheetData sheetId="5327" refreshError="1"/>
      <sheetData sheetId="5328" refreshError="1"/>
      <sheetData sheetId="5329" refreshError="1"/>
      <sheetData sheetId="5330" refreshError="1"/>
      <sheetData sheetId="5331" refreshError="1"/>
      <sheetData sheetId="5332" refreshError="1"/>
      <sheetData sheetId="5333" refreshError="1"/>
      <sheetData sheetId="5334" refreshError="1"/>
      <sheetData sheetId="5335" refreshError="1"/>
      <sheetData sheetId="5336" refreshError="1"/>
      <sheetData sheetId="5337" refreshError="1"/>
      <sheetData sheetId="5338" refreshError="1"/>
      <sheetData sheetId="5339" refreshError="1"/>
      <sheetData sheetId="5340" refreshError="1"/>
      <sheetData sheetId="5341" refreshError="1"/>
      <sheetData sheetId="5342" refreshError="1"/>
      <sheetData sheetId="5343" refreshError="1"/>
      <sheetData sheetId="5344" refreshError="1"/>
      <sheetData sheetId="5345" refreshError="1"/>
      <sheetData sheetId="5346" refreshError="1"/>
      <sheetData sheetId="5347" refreshError="1"/>
      <sheetData sheetId="5348" refreshError="1"/>
      <sheetData sheetId="5349" refreshError="1"/>
      <sheetData sheetId="5350" refreshError="1"/>
      <sheetData sheetId="5351" refreshError="1"/>
      <sheetData sheetId="5352" refreshError="1"/>
      <sheetData sheetId="5353" refreshError="1"/>
      <sheetData sheetId="5354" refreshError="1"/>
      <sheetData sheetId="5355" refreshError="1"/>
      <sheetData sheetId="5356" refreshError="1"/>
      <sheetData sheetId="5357" refreshError="1"/>
      <sheetData sheetId="5358" refreshError="1"/>
      <sheetData sheetId="5359" refreshError="1"/>
      <sheetData sheetId="5360" refreshError="1"/>
      <sheetData sheetId="5361" refreshError="1"/>
      <sheetData sheetId="5362" refreshError="1"/>
      <sheetData sheetId="5363" refreshError="1"/>
      <sheetData sheetId="5364" refreshError="1"/>
      <sheetData sheetId="5365" refreshError="1"/>
      <sheetData sheetId="5366" refreshError="1"/>
      <sheetData sheetId="5367" refreshError="1"/>
      <sheetData sheetId="5368" refreshError="1"/>
      <sheetData sheetId="5369" refreshError="1"/>
      <sheetData sheetId="5370" refreshError="1"/>
      <sheetData sheetId="5371" refreshError="1"/>
      <sheetData sheetId="5372" refreshError="1"/>
      <sheetData sheetId="5373" refreshError="1"/>
      <sheetData sheetId="5374" refreshError="1"/>
      <sheetData sheetId="5375" refreshError="1"/>
      <sheetData sheetId="5376" refreshError="1"/>
      <sheetData sheetId="5377" refreshError="1"/>
      <sheetData sheetId="5378" refreshError="1"/>
      <sheetData sheetId="5379" refreshError="1"/>
      <sheetData sheetId="5380" refreshError="1"/>
      <sheetData sheetId="5381" refreshError="1"/>
      <sheetData sheetId="5382" refreshError="1"/>
      <sheetData sheetId="5383" refreshError="1"/>
      <sheetData sheetId="5384" refreshError="1"/>
      <sheetData sheetId="5385" refreshError="1"/>
      <sheetData sheetId="5386" refreshError="1"/>
      <sheetData sheetId="5387" refreshError="1"/>
      <sheetData sheetId="5388" refreshError="1"/>
      <sheetData sheetId="5389" refreshError="1"/>
      <sheetData sheetId="5390" refreshError="1"/>
      <sheetData sheetId="5391" refreshError="1"/>
      <sheetData sheetId="5392" refreshError="1"/>
      <sheetData sheetId="5393" refreshError="1"/>
      <sheetData sheetId="5394" refreshError="1"/>
      <sheetData sheetId="5395" refreshError="1"/>
      <sheetData sheetId="5396" refreshError="1"/>
      <sheetData sheetId="5397" refreshError="1"/>
      <sheetData sheetId="5398" refreshError="1"/>
      <sheetData sheetId="5399" refreshError="1"/>
      <sheetData sheetId="5400" refreshError="1"/>
      <sheetData sheetId="5401" refreshError="1"/>
      <sheetData sheetId="5402" refreshError="1"/>
      <sheetData sheetId="5403" refreshError="1"/>
      <sheetData sheetId="5404" refreshError="1"/>
      <sheetData sheetId="5405" refreshError="1"/>
      <sheetData sheetId="5406" refreshError="1"/>
      <sheetData sheetId="5407" refreshError="1"/>
      <sheetData sheetId="5408" refreshError="1"/>
      <sheetData sheetId="5409" refreshError="1"/>
      <sheetData sheetId="5410" refreshError="1"/>
      <sheetData sheetId="5411" refreshError="1"/>
      <sheetData sheetId="5412" refreshError="1"/>
      <sheetData sheetId="5413" refreshError="1"/>
      <sheetData sheetId="5414" refreshError="1"/>
      <sheetData sheetId="5415" refreshError="1"/>
      <sheetData sheetId="5416" refreshError="1"/>
      <sheetData sheetId="5417" refreshError="1"/>
      <sheetData sheetId="5418" refreshError="1"/>
      <sheetData sheetId="5419" refreshError="1"/>
      <sheetData sheetId="5420" refreshError="1"/>
      <sheetData sheetId="5421" refreshError="1"/>
      <sheetData sheetId="5422" refreshError="1"/>
      <sheetData sheetId="5423" refreshError="1"/>
      <sheetData sheetId="5424" refreshError="1"/>
      <sheetData sheetId="5425" refreshError="1"/>
      <sheetData sheetId="5426" refreshError="1"/>
      <sheetData sheetId="5427" refreshError="1"/>
      <sheetData sheetId="5428" refreshError="1"/>
      <sheetData sheetId="5429" refreshError="1"/>
      <sheetData sheetId="5430" refreshError="1"/>
      <sheetData sheetId="5431" refreshError="1"/>
      <sheetData sheetId="5432" refreshError="1"/>
      <sheetData sheetId="5433" refreshError="1"/>
      <sheetData sheetId="5434" refreshError="1"/>
      <sheetData sheetId="5435" refreshError="1"/>
      <sheetData sheetId="5436" refreshError="1"/>
      <sheetData sheetId="5437" refreshError="1"/>
      <sheetData sheetId="5438" refreshError="1"/>
      <sheetData sheetId="5439" refreshError="1"/>
      <sheetData sheetId="5440" refreshError="1"/>
      <sheetData sheetId="5441" refreshError="1"/>
      <sheetData sheetId="5442" refreshError="1"/>
      <sheetData sheetId="5443" refreshError="1"/>
      <sheetData sheetId="5444" refreshError="1"/>
      <sheetData sheetId="5445" refreshError="1"/>
      <sheetData sheetId="5446" refreshError="1"/>
      <sheetData sheetId="5447" refreshError="1"/>
      <sheetData sheetId="5448" refreshError="1"/>
      <sheetData sheetId="5449" refreshError="1"/>
      <sheetData sheetId="5450" refreshError="1"/>
      <sheetData sheetId="5451" refreshError="1"/>
      <sheetData sheetId="5452" refreshError="1"/>
      <sheetData sheetId="5453" refreshError="1"/>
      <sheetData sheetId="5454" refreshError="1"/>
      <sheetData sheetId="5455" refreshError="1"/>
      <sheetData sheetId="5456" refreshError="1"/>
      <sheetData sheetId="5457" refreshError="1"/>
      <sheetData sheetId="5458" refreshError="1"/>
      <sheetData sheetId="5459" refreshError="1"/>
      <sheetData sheetId="5460" refreshError="1"/>
      <sheetData sheetId="5461" refreshError="1"/>
      <sheetData sheetId="5462" refreshError="1"/>
      <sheetData sheetId="5463" refreshError="1"/>
      <sheetData sheetId="5464" refreshError="1"/>
      <sheetData sheetId="5465" refreshError="1"/>
      <sheetData sheetId="5466" refreshError="1"/>
      <sheetData sheetId="5467" refreshError="1"/>
      <sheetData sheetId="5468" refreshError="1"/>
      <sheetData sheetId="5469" refreshError="1"/>
      <sheetData sheetId="5470" refreshError="1"/>
      <sheetData sheetId="5471" refreshError="1"/>
      <sheetData sheetId="5472" refreshError="1"/>
      <sheetData sheetId="5473" refreshError="1"/>
      <sheetData sheetId="5474" refreshError="1"/>
      <sheetData sheetId="5475" refreshError="1"/>
      <sheetData sheetId="5476" refreshError="1"/>
      <sheetData sheetId="5477" refreshError="1"/>
      <sheetData sheetId="5478" refreshError="1"/>
      <sheetData sheetId="5479" refreshError="1"/>
      <sheetData sheetId="5480" refreshError="1"/>
      <sheetData sheetId="5481" refreshError="1"/>
      <sheetData sheetId="5482" refreshError="1"/>
      <sheetData sheetId="5483" refreshError="1"/>
      <sheetData sheetId="5484" refreshError="1"/>
      <sheetData sheetId="5485" refreshError="1"/>
      <sheetData sheetId="5486" refreshError="1"/>
      <sheetData sheetId="5487" refreshError="1"/>
      <sheetData sheetId="5488" refreshError="1"/>
      <sheetData sheetId="5489" refreshError="1"/>
      <sheetData sheetId="5490" refreshError="1"/>
      <sheetData sheetId="5491" refreshError="1"/>
      <sheetData sheetId="5492" refreshError="1"/>
      <sheetData sheetId="5493" refreshError="1"/>
      <sheetData sheetId="5494" refreshError="1"/>
      <sheetData sheetId="5495" refreshError="1"/>
      <sheetData sheetId="5496" refreshError="1"/>
      <sheetData sheetId="5497" refreshError="1"/>
      <sheetData sheetId="5498" refreshError="1"/>
      <sheetData sheetId="5499" refreshError="1"/>
      <sheetData sheetId="5500" refreshError="1"/>
      <sheetData sheetId="5501" refreshError="1"/>
      <sheetData sheetId="5502" refreshError="1"/>
      <sheetData sheetId="5503" refreshError="1"/>
      <sheetData sheetId="5504" refreshError="1"/>
      <sheetData sheetId="5505" refreshError="1"/>
      <sheetData sheetId="5506" refreshError="1"/>
      <sheetData sheetId="5507" refreshError="1"/>
      <sheetData sheetId="5508" refreshError="1"/>
      <sheetData sheetId="5509" refreshError="1"/>
      <sheetData sheetId="5510" refreshError="1"/>
      <sheetData sheetId="5511" refreshError="1"/>
      <sheetData sheetId="5512" refreshError="1"/>
      <sheetData sheetId="5513" refreshError="1"/>
      <sheetData sheetId="5514" refreshError="1"/>
      <sheetData sheetId="5515" refreshError="1"/>
      <sheetData sheetId="5516" refreshError="1"/>
      <sheetData sheetId="5517" refreshError="1"/>
      <sheetData sheetId="5518" refreshError="1"/>
      <sheetData sheetId="5519" refreshError="1"/>
      <sheetData sheetId="5520" refreshError="1"/>
      <sheetData sheetId="5521" refreshError="1"/>
      <sheetData sheetId="5522" refreshError="1"/>
      <sheetData sheetId="5523" refreshError="1"/>
      <sheetData sheetId="5524" refreshError="1"/>
      <sheetData sheetId="5525" refreshError="1"/>
      <sheetData sheetId="5526" refreshError="1"/>
      <sheetData sheetId="5527" refreshError="1"/>
      <sheetData sheetId="5528" refreshError="1"/>
      <sheetData sheetId="5529" refreshError="1"/>
      <sheetData sheetId="5530" refreshError="1"/>
      <sheetData sheetId="5531" refreshError="1"/>
      <sheetData sheetId="5532" refreshError="1"/>
      <sheetData sheetId="5533" refreshError="1"/>
      <sheetData sheetId="5534" refreshError="1"/>
      <sheetData sheetId="5535" refreshError="1"/>
      <sheetData sheetId="5536" refreshError="1"/>
      <sheetData sheetId="5537" refreshError="1"/>
      <sheetData sheetId="5538" refreshError="1"/>
      <sheetData sheetId="5539" refreshError="1"/>
      <sheetData sheetId="5540" refreshError="1"/>
      <sheetData sheetId="5541" refreshError="1"/>
      <sheetData sheetId="5542" refreshError="1"/>
      <sheetData sheetId="5543" refreshError="1"/>
      <sheetData sheetId="5544" refreshError="1"/>
      <sheetData sheetId="5545" refreshError="1"/>
      <sheetData sheetId="5546" refreshError="1"/>
      <sheetData sheetId="5547" refreshError="1"/>
      <sheetData sheetId="5548" refreshError="1"/>
      <sheetData sheetId="5549" refreshError="1"/>
      <sheetData sheetId="5550" refreshError="1"/>
      <sheetData sheetId="5551" refreshError="1"/>
      <sheetData sheetId="5552" refreshError="1"/>
      <sheetData sheetId="5553" refreshError="1"/>
      <sheetData sheetId="5554" refreshError="1"/>
      <sheetData sheetId="5555" refreshError="1"/>
      <sheetData sheetId="5556" refreshError="1"/>
      <sheetData sheetId="5557" refreshError="1"/>
      <sheetData sheetId="5558" refreshError="1"/>
      <sheetData sheetId="5559" refreshError="1"/>
      <sheetData sheetId="5560" refreshError="1"/>
      <sheetData sheetId="5561" refreshError="1"/>
      <sheetData sheetId="5562" refreshError="1"/>
      <sheetData sheetId="5563" refreshError="1"/>
      <sheetData sheetId="5564" refreshError="1"/>
      <sheetData sheetId="5565" refreshError="1"/>
      <sheetData sheetId="5566" refreshError="1"/>
      <sheetData sheetId="5567" refreshError="1"/>
      <sheetData sheetId="5568" refreshError="1"/>
      <sheetData sheetId="5569" refreshError="1"/>
      <sheetData sheetId="5570" refreshError="1"/>
      <sheetData sheetId="5571" refreshError="1"/>
      <sheetData sheetId="5572" refreshError="1"/>
      <sheetData sheetId="5573" refreshError="1"/>
      <sheetData sheetId="5574" refreshError="1"/>
      <sheetData sheetId="5575" refreshError="1"/>
      <sheetData sheetId="5576" refreshError="1"/>
      <sheetData sheetId="5577" refreshError="1"/>
      <sheetData sheetId="5578" refreshError="1"/>
      <sheetData sheetId="5579" refreshError="1"/>
      <sheetData sheetId="5580" refreshError="1"/>
      <sheetData sheetId="5581" refreshError="1"/>
      <sheetData sheetId="5582" refreshError="1"/>
      <sheetData sheetId="5583" refreshError="1"/>
      <sheetData sheetId="5584" refreshError="1"/>
      <sheetData sheetId="5585" refreshError="1"/>
      <sheetData sheetId="5586" refreshError="1"/>
      <sheetData sheetId="5587" refreshError="1"/>
      <sheetData sheetId="5588" refreshError="1"/>
      <sheetData sheetId="5589" refreshError="1"/>
      <sheetData sheetId="5590" refreshError="1"/>
      <sheetData sheetId="5591" refreshError="1"/>
      <sheetData sheetId="5592" refreshError="1"/>
      <sheetData sheetId="5593" refreshError="1"/>
      <sheetData sheetId="5594" refreshError="1"/>
      <sheetData sheetId="5595" refreshError="1"/>
      <sheetData sheetId="5596" refreshError="1"/>
      <sheetData sheetId="5597" refreshError="1"/>
      <sheetData sheetId="5598" refreshError="1"/>
      <sheetData sheetId="5599" refreshError="1"/>
      <sheetData sheetId="5600" refreshError="1"/>
      <sheetData sheetId="5601" refreshError="1"/>
      <sheetData sheetId="5602" refreshError="1"/>
      <sheetData sheetId="5603" refreshError="1"/>
      <sheetData sheetId="5604" refreshError="1"/>
      <sheetData sheetId="5605" refreshError="1"/>
      <sheetData sheetId="5606" refreshError="1"/>
      <sheetData sheetId="5607" refreshError="1"/>
      <sheetData sheetId="5608" refreshError="1"/>
      <sheetData sheetId="5609" refreshError="1"/>
      <sheetData sheetId="5610" refreshError="1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 refreshError="1"/>
      <sheetData sheetId="5633" refreshError="1"/>
      <sheetData sheetId="5634" refreshError="1"/>
      <sheetData sheetId="5635" refreshError="1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 refreshError="1"/>
      <sheetData sheetId="5656" refreshError="1"/>
      <sheetData sheetId="5657" refreshError="1"/>
      <sheetData sheetId="5658" refreshError="1"/>
      <sheetData sheetId="5659" refreshError="1"/>
      <sheetData sheetId="5660" refreshError="1"/>
      <sheetData sheetId="5661" refreshError="1"/>
      <sheetData sheetId="5662" refreshError="1"/>
      <sheetData sheetId="5663" refreshError="1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 refreshError="1"/>
      <sheetData sheetId="5688" refreshError="1"/>
      <sheetData sheetId="5689" refreshError="1"/>
      <sheetData sheetId="5690" refreshError="1"/>
      <sheetData sheetId="5691" refreshError="1"/>
      <sheetData sheetId="5692" refreshError="1"/>
      <sheetData sheetId="5693" refreshError="1"/>
      <sheetData sheetId="5694" refreshError="1"/>
      <sheetData sheetId="5695" refreshError="1"/>
      <sheetData sheetId="5696" refreshError="1"/>
      <sheetData sheetId="5697" refreshError="1"/>
      <sheetData sheetId="5698" refreshError="1"/>
      <sheetData sheetId="5699" refreshError="1"/>
      <sheetData sheetId="5700" refreshError="1"/>
      <sheetData sheetId="5701" refreshError="1"/>
      <sheetData sheetId="5702" refreshError="1"/>
      <sheetData sheetId="5703" refreshError="1"/>
      <sheetData sheetId="5704" refreshError="1"/>
      <sheetData sheetId="5705" refreshError="1"/>
      <sheetData sheetId="5706" refreshError="1"/>
      <sheetData sheetId="5707" refreshError="1"/>
      <sheetData sheetId="5708" refreshError="1"/>
      <sheetData sheetId="5709" refreshError="1"/>
      <sheetData sheetId="5710" refreshError="1"/>
      <sheetData sheetId="5711" refreshError="1"/>
      <sheetData sheetId="5712" refreshError="1"/>
      <sheetData sheetId="5713" refreshError="1"/>
      <sheetData sheetId="5714" refreshError="1"/>
      <sheetData sheetId="5715" refreshError="1"/>
      <sheetData sheetId="5716" refreshError="1"/>
      <sheetData sheetId="5717" refreshError="1"/>
      <sheetData sheetId="5718" refreshError="1"/>
      <sheetData sheetId="5719" refreshError="1"/>
      <sheetData sheetId="5720" refreshError="1"/>
      <sheetData sheetId="5721" refreshError="1"/>
      <sheetData sheetId="5722" refreshError="1"/>
      <sheetData sheetId="5723" refreshError="1"/>
      <sheetData sheetId="5724" refreshError="1"/>
      <sheetData sheetId="5725" refreshError="1"/>
      <sheetData sheetId="5726" refreshError="1"/>
      <sheetData sheetId="5727" refreshError="1"/>
      <sheetData sheetId="5728" refreshError="1"/>
      <sheetData sheetId="5729" refreshError="1"/>
      <sheetData sheetId="5730" refreshError="1"/>
      <sheetData sheetId="5731" refreshError="1"/>
      <sheetData sheetId="5732" refreshError="1"/>
      <sheetData sheetId="5733" refreshError="1"/>
      <sheetData sheetId="5734" refreshError="1"/>
      <sheetData sheetId="5735" refreshError="1"/>
      <sheetData sheetId="5736" refreshError="1"/>
      <sheetData sheetId="5737" refreshError="1"/>
      <sheetData sheetId="5738" refreshError="1"/>
      <sheetData sheetId="5739" refreshError="1"/>
      <sheetData sheetId="5740" refreshError="1"/>
      <sheetData sheetId="5741" refreshError="1"/>
      <sheetData sheetId="5742" refreshError="1"/>
      <sheetData sheetId="5743"/>
      <sheetData sheetId="5744"/>
      <sheetData sheetId="5745"/>
      <sheetData sheetId="5746" refreshError="1"/>
      <sheetData sheetId="5747" refreshError="1"/>
      <sheetData sheetId="5748" refreshError="1"/>
      <sheetData sheetId="5749" refreshError="1"/>
      <sheetData sheetId="5750" refreshError="1"/>
      <sheetData sheetId="5751" refreshError="1"/>
      <sheetData sheetId="5752" refreshError="1"/>
      <sheetData sheetId="5753" refreshError="1"/>
      <sheetData sheetId="5754" refreshError="1"/>
      <sheetData sheetId="5755" refreshError="1"/>
      <sheetData sheetId="5756" refreshError="1"/>
      <sheetData sheetId="5757" refreshError="1"/>
      <sheetData sheetId="5758" refreshError="1"/>
      <sheetData sheetId="5759" refreshError="1"/>
      <sheetData sheetId="5760" refreshError="1"/>
      <sheetData sheetId="5761" refreshError="1"/>
      <sheetData sheetId="5762" refreshError="1"/>
      <sheetData sheetId="5763" refreshError="1"/>
      <sheetData sheetId="5764" refreshError="1"/>
      <sheetData sheetId="5765" refreshError="1"/>
      <sheetData sheetId="5766" refreshError="1"/>
      <sheetData sheetId="5767" refreshError="1"/>
      <sheetData sheetId="5768" refreshError="1"/>
      <sheetData sheetId="5769" refreshError="1"/>
      <sheetData sheetId="5770" refreshError="1"/>
      <sheetData sheetId="5771" refreshError="1"/>
      <sheetData sheetId="5772" refreshError="1"/>
      <sheetData sheetId="5773" refreshError="1"/>
      <sheetData sheetId="5774" refreshError="1"/>
      <sheetData sheetId="5775" refreshError="1"/>
      <sheetData sheetId="5776" refreshError="1"/>
      <sheetData sheetId="5777" refreshError="1"/>
      <sheetData sheetId="5778" refreshError="1"/>
      <sheetData sheetId="5779" refreshError="1"/>
      <sheetData sheetId="5780" refreshError="1"/>
      <sheetData sheetId="5781" refreshError="1"/>
      <sheetData sheetId="5782" refreshError="1"/>
      <sheetData sheetId="5783" refreshError="1"/>
      <sheetData sheetId="5784" refreshError="1"/>
      <sheetData sheetId="5785" refreshError="1"/>
      <sheetData sheetId="5786" refreshError="1"/>
      <sheetData sheetId="5787" refreshError="1"/>
      <sheetData sheetId="5788" refreshError="1"/>
      <sheetData sheetId="5789" refreshError="1"/>
      <sheetData sheetId="5790" refreshError="1"/>
      <sheetData sheetId="5791" refreshError="1"/>
      <sheetData sheetId="5792" refreshError="1"/>
      <sheetData sheetId="5793" refreshError="1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/>
      <sheetData sheetId="6124"/>
      <sheetData sheetId="6125"/>
      <sheetData sheetId="6126"/>
      <sheetData sheetId="6127"/>
      <sheetData sheetId="6128"/>
      <sheetData sheetId="6129"/>
      <sheetData sheetId="6130"/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/>
      <sheetData sheetId="6143"/>
      <sheetData sheetId="6144"/>
      <sheetData sheetId="6145"/>
      <sheetData sheetId="6146"/>
      <sheetData sheetId="6147"/>
      <sheetData sheetId="6148"/>
      <sheetData sheetId="6149"/>
      <sheetData sheetId="6150"/>
      <sheetData sheetId="6151"/>
      <sheetData sheetId="6152"/>
      <sheetData sheetId="6153"/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/>
      <sheetData sheetId="6168"/>
      <sheetData sheetId="6169"/>
      <sheetData sheetId="6170"/>
      <sheetData sheetId="6171"/>
      <sheetData sheetId="6172"/>
      <sheetData sheetId="6173"/>
      <sheetData sheetId="6174"/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/>
      <sheetData sheetId="6274"/>
      <sheetData sheetId="6275"/>
      <sheetData sheetId="6276"/>
      <sheetData sheetId="6277"/>
      <sheetData sheetId="6278"/>
      <sheetData sheetId="6279"/>
      <sheetData sheetId="6280"/>
      <sheetData sheetId="6281"/>
      <sheetData sheetId="6282"/>
      <sheetData sheetId="6283"/>
      <sheetData sheetId="6284"/>
      <sheetData sheetId="6285"/>
      <sheetData sheetId="6286"/>
      <sheetData sheetId="6287"/>
      <sheetData sheetId="6288"/>
      <sheetData sheetId="6289"/>
      <sheetData sheetId="6290"/>
      <sheetData sheetId="6291"/>
      <sheetData sheetId="6292"/>
      <sheetData sheetId="6293"/>
      <sheetData sheetId="6294"/>
      <sheetData sheetId="6295"/>
      <sheetData sheetId="6296"/>
      <sheetData sheetId="6297"/>
      <sheetData sheetId="6298"/>
      <sheetData sheetId="6299"/>
      <sheetData sheetId="6300"/>
      <sheetData sheetId="6301"/>
      <sheetData sheetId="6302"/>
      <sheetData sheetId="6303"/>
      <sheetData sheetId="6304"/>
      <sheetData sheetId="6305"/>
      <sheetData sheetId="6306"/>
      <sheetData sheetId="6307"/>
      <sheetData sheetId="6308"/>
      <sheetData sheetId="6309"/>
      <sheetData sheetId="6310"/>
      <sheetData sheetId="6311"/>
      <sheetData sheetId="6312"/>
      <sheetData sheetId="6313"/>
      <sheetData sheetId="6314"/>
      <sheetData sheetId="6315"/>
      <sheetData sheetId="6316"/>
      <sheetData sheetId="6317"/>
      <sheetData sheetId="6318"/>
      <sheetData sheetId="6319"/>
      <sheetData sheetId="6320"/>
      <sheetData sheetId="6321"/>
      <sheetData sheetId="6322"/>
      <sheetData sheetId="6323"/>
      <sheetData sheetId="6324"/>
      <sheetData sheetId="6325"/>
      <sheetData sheetId="6326"/>
      <sheetData sheetId="6327"/>
      <sheetData sheetId="6328"/>
      <sheetData sheetId="6329"/>
      <sheetData sheetId="6330"/>
      <sheetData sheetId="6331"/>
      <sheetData sheetId="6332"/>
      <sheetData sheetId="6333"/>
      <sheetData sheetId="6334"/>
      <sheetData sheetId="6335"/>
      <sheetData sheetId="6336"/>
      <sheetData sheetId="6337"/>
      <sheetData sheetId="6338"/>
      <sheetData sheetId="6339"/>
      <sheetData sheetId="6340"/>
      <sheetData sheetId="6341"/>
      <sheetData sheetId="6342"/>
      <sheetData sheetId="6343"/>
      <sheetData sheetId="6344"/>
      <sheetData sheetId="6345"/>
      <sheetData sheetId="6346"/>
      <sheetData sheetId="6347"/>
      <sheetData sheetId="6348"/>
      <sheetData sheetId="6349"/>
      <sheetData sheetId="6350"/>
      <sheetData sheetId="6351"/>
      <sheetData sheetId="6352"/>
      <sheetData sheetId="6353"/>
      <sheetData sheetId="6354"/>
      <sheetData sheetId="6355"/>
      <sheetData sheetId="6356"/>
      <sheetData sheetId="6357"/>
      <sheetData sheetId="6358"/>
      <sheetData sheetId="6359"/>
      <sheetData sheetId="6360"/>
      <sheetData sheetId="6361"/>
      <sheetData sheetId="6362"/>
      <sheetData sheetId="6363"/>
      <sheetData sheetId="6364"/>
      <sheetData sheetId="6365"/>
      <sheetData sheetId="6366"/>
      <sheetData sheetId="6367"/>
      <sheetData sheetId="6368"/>
      <sheetData sheetId="6369"/>
      <sheetData sheetId="6370"/>
      <sheetData sheetId="6371"/>
      <sheetData sheetId="6372"/>
      <sheetData sheetId="6373"/>
      <sheetData sheetId="6374"/>
      <sheetData sheetId="6375"/>
      <sheetData sheetId="6376"/>
      <sheetData sheetId="6377"/>
      <sheetData sheetId="6378"/>
      <sheetData sheetId="6379"/>
      <sheetData sheetId="6380"/>
      <sheetData sheetId="6381"/>
      <sheetData sheetId="6382"/>
      <sheetData sheetId="6383"/>
      <sheetData sheetId="6384"/>
      <sheetData sheetId="6385"/>
      <sheetData sheetId="6386"/>
      <sheetData sheetId="6387"/>
      <sheetData sheetId="6388"/>
      <sheetData sheetId="6389"/>
      <sheetData sheetId="6390"/>
      <sheetData sheetId="6391"/>
      <sheetData sheetId="6392"/>
      <sheetData sheetId="6393"/>
      <sheetData sheetId="6394"/>
      <sheetData sheetId="6395"/>
      <sheetData sheetId="6396"/>
      <sheetData sheetId="6397"/>
      <sheetData sheetId="6398"/>
      <sheetData sheetId="6399"/>
      <sheetData sheetId="6400"/>
      <sheetData sheetId="6401"/>
      <sheetData sheetId="6402"/>
      <sheetData sheetId="6403"/>
      <sheetData sheetId="6404"/>
      <sheetData sheetId="6405"/>
      <sheetData sheetId="6406"/>
      <sheetData sheetId="6407"/>
      <sheetData sheetId="6408"/>
      <sheetData sheetId="6409"/>
      <sheetData sheetId="6410"/>
      <sheetData sheetId="6411"/>
      <sheetData sheetId="6412"/>
      <sheetData sheetId="6413"/>
      <sheetData sheetId="6414"/>
      <sheetData sheetId="6415"/>
      <sheetData sheetId="6416"/>
      <sheetData sheetId="6417"/>
      <sheetData sheetId="6418"/>
      <sheetData sheetId="6419"/>
      <sheetData sheetId="6420"/>
      <sheetData sheetId="6421"/>
      <sheetData sheetId="6422"/>
      <sheetData sheetId="6423"/>
      <sheetData sheetId="6424"/>
      <sheetData sheetId="6425"/>
      <sheetData sheetId="6426"/>
      <sheetData sheetId="6427"/>
      <sheetData sheetId="6428"/>
      <sheetData sheetId="6429"/>
      <sheetData sheetId="6430"/>
      <sheetData sheetId="6431"/>
      <sheetData sheetId="6432"/>
      <sheetData sheetId="6433"/>
      <sheetData sheetId="6434"/>
      <sheetData sheetId="6435"/>
      <sheetData sheetId="6436"/>
      <sheetData sheetId="6437"/>
      <sheetData sheetId="6438"/>
      <sheetData sheetId="6439"/>
      <sheetData sheetId="6440"/>
      <sheetData sheetId="6441"/>
      <sheetData sheetId="6442"/>
      <sheetData sheetId="6443"/>
      <sheetData sheetId="6444"/>
      <sheetData sheetId="6445"/>
      <sheetData sheetId="6446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/>
      <sheetData sheetId="6469"/>
      <sheetData sheetId="6470"/>
      <sheetData sheetId="6471"/>
      <sheetData sheetId="6472"/>
      <sheetData sheetId="6473"/>
      <sheetData sheetId="6474"/>
      <sheetData sheetId="6475"/>
      <sheetData sheetId="6476"/>
      <sheetData sheetId="6477"/>
      <sheetData sheetId="6478"/>
      <sheetData sheetId="6479"/>
      <sheetData sheetId="6480"/>
      <sheetData sheetId="6481"/>
      <sheetData sheetId="6482"/>
      <sheetData sheetId="6483"/>
      <sheetData sheetId="6484"/>
      <sheetData sheetId="6485"/>
      <sheetData sheetId="6486"/>
      <sheetData sheetId="6487"/>
      <sheetData sheetId="6488"/>
      <sheetData sheetId="6489"/>
      <sheetData sheetId="6490"/>
      <sheetData sheetId="6491"/>
      <sheetData sheetId="6492"/>
      <sheetData sheetId="6493"/>
      <sheetData sheetId="6494"/>
      <sheetData sheetId="6495"/>
      <sheetData sheetId="6496"/>
      <sheetData sheetId="6497"/>
      <sheetData sheetId="6498"/>
      <sheetData sheetId="6499"/>
      <sheetData sheetId="6500"/>
      <sheetData sheetId="6501"/>
      <sheetData sheetId="6502"/>
      <sheetData sheetId="6503"/>
      <sheetData sheetId="6504"/>
      <sheetData sheetId="6505"/>
      <sheetData sheetId="6506"/>
      <sheetData sheetId="6507"/>
      <sheetData sheetId="6508"/>
      <sheetData sheetId="6509"/>
      <sheetData sheetId="6510"/>
      <sheetData sheetId="6511"/>
      <sheetData sheetId="6512"/>
      <sheetData sheetId="6513"/>
      <sheetData sheetId="6514"/>
      <sheetData sheetId="6515"/>
      <sheetData sheetId="6516"/>
      <sheetData sheetId="6517"/>
      <sheetData sheetId="6518"/>
      <sheetData sheetId="6519"/>
      <sheetData sheetId="6520"/>
      <sheetData sheetId="6521"/>
      <sheetData sheetId="6522"/>
      <sheetData sheetId="6523"/>
      <sheetData sheetId="6524"/>
      <sheetData sheetId="6525"/>
      <sheetData sheetId="6526"/>
      <sheetData sheetId="6527"/>
      <sheetData sheetId="6528"/>
      <sheetData sheetId="6529"/>
      <sheetData sheetId="6530"/>
      <sheetData sheetId="6531"/>
      <sheetData sheetId="6532"/>
      <sheetData sheetId="6533"/>
      <sheetData sheetId="6534"/>
      <sheetData sheetId="6535"/>
      <sheetData sheetId="6536"/>
      <sheetData sheetId="6537"/>
      <sheetData sheetId="6538"/>
      <sheetData sheetId="6539"/>
      <sheetData sheetId="6540"/>
      <sheetData sheetId="6541"/>
      <sheetData sheetId="6542"/>
      <sheetData sheetId="6543"/>
      <sheetData sheetId="6544"/>
      <sheetData sheetId="6545"/>
      <sheetData sheetId="6546"/>
      <sheetData sheetId="6547"/>
      <sheetData sheetId="6548"/>
      <sheetData sheetId="6549"/>
      <sheetData sheetId="6550"/>
      <sheetData sheetId="6551"/>
      <sheetData sheetId="6552"/>
      <sheetData sheetId="6553"/>
      <sheetData sheetId="6554"/>
      <sheetData sheetId="6555"/>
      <sheetData sheetId="6556"/>
      <sheetData sheetId="6557"/>
      <sheetData sheetId="6558"/>
      <sheetData sheetId="6559"/>
      <sheetData sheetId="6560"/>
      <sheetData sheetId="6561"/>
      <sheetData sheetId="6562"/>
      <sheetData sheetId="6563"/>
      <sheetData sheetId="6564"/>
      <sheetData sheetId="6565"/>
      <sheetData sheetId="6566"/>
      <sheetData sheetId="6567"/>
      <sheetData sheetId="6568"/>
      <sheetData sheetId="6569"/>
      <sheetData sheetId="6570"/>
      <sheetData sheetId="6571"/>
      <sheetData sheetId="6572"/>
      <sheetData sheetId="6573"/>
      <sheetData sheetId="6574"/>
      <sheetData sheetId="6575"/>
      <sheetData sheetId="6576"/>
      <sheetData sheetId="6577"/>
      <sheetData sheetId="6578"/>
      <sheetData sheetId="6579"/>
      <sheetData sheetId="6580"/>
      <sheetData sheetId="6581"/>
      <sheetData sheetId="6582"/>
      <sheetData sheetId="6583"/>
      <sheetData sheetId="6584"/>
      <sheetData sheetId="6585"/>
      <sheetData sheetId="6586"/>
      <sheetData sheetId="6587"/>
      <sheetData sheetId="6588"/>
      <sheetData sheetId="6589"/>
      <sheetData sheetId="6590"/>
      <sheetData sheetId="6591"/>
      <sheetData sheetId="6592"/>
      <sheetData sheetId="6593"/>
      <sheetData sheetId="6594"/>
      <sheetData sheetId="6595"/>
      <sheetData sheetId="6596"/>
      <sheetData sheetId="6597"/>
      <sheetData sheetId="6598"/>
      <sheetData sheetId="6599"/>
      <sheetData sheetId="6600"/>
      <sheetData sheetId="6601"/>
      <sheetData sheetId="6602"/>
      <sheetData sheetId="6603"/>
      <sheetData sheetId="6604"/>
      <sheetData sheetId="6605"/>
      <sheetData sheetId="6606"/>
      <sheetData sheetId="6607"/>
      <sheetData sheetId="6608"/>
      <sheetData sheetId="6609"/>
      <sheetData sheetId="6610"/>
      <sheetData sheetId="6611"/>
      <sheetData sheetId="6612"/>
      <sheetData sheetId="6613"/>
      <sheetData sheetId="6614"/>
      <sheetData sheetId="6615"/>
      <sheetData sheetId="6616"/>
      <sheetData sheetId="6617"/>
      <sheetData sheetId="6618"/>
      <sheetData sheetId="6619"/>
      <sheetData sheetId="6620"/>
      <sheetData sheetId="6621"/>
      <sheetData sheetId="6622"/>
      <sheetData sheetId="6623"/>
      <sheetData sheetId="6624"/>
      <sheetData sheetId="6625"/>
      <sheetData sheetId="6626"/>
      <sheetData sheetId="6627"/>
      <sheetData sheetId="6628"/>
      <sheetData sheetId="6629"/>
      <sheetData sheetId="6630"/>
      <sheetData sheetId="6631"/>
      <sheetData sheetId="6632"/>
      <sheetData sheetId="6633"/>
      <sheetData sheetId="6634"/>
      <sheetData sheetId="6635"/>
      <sheetData sheetId="6636"/>
      <sheetData sheetId="6637"/>
      <sheetData sheetId="6638"/>
      <sheetData sheetId="6639"/>
      <sheetData sheetId="6640"/>
      <sheetData sheetId="6641"/>
      <sheetData sheetId="6642"/>
      <sheetData sheetId="6643"/>
      <sheetData sheetId="6644"/>
      <sheetData sheetId="6645"/>
      <sheetData sheetId="6646"/>
      <sheetData sheetId="6647"/>
      <sheetData sheetId="6648"/>
      <sheetData sheetId="6649"/>
      <sheetData sheetId="6650"/>
      <sheetData sheetId="6651"/>
      <sheetData sheetId="6652"/>
      <sheetData sheetId="6653"/>
      <sheetData sheetId="6654"/>
      <sheetData sheetId="6655"/>
      <sheetData sheetId="6656"/>
      <sheetData sheetId="6657"/>
      <sheetData sheetId="6658"/>
      <sheetData sheetId="6659"/>
      <sheetData sheetId="6660"/>
      <sheetData sheetId="6661"/>
      <sheetData sheetId="6662"/>
      <sheetData sheetId="6663"/>
      <sheetData sheetId="6664"/>
      <sheetData sheetId="6665"/>
      <sheetData sheetId="6666"/>
      <sheetData sheetId="6667"/>
      <sheetData sheetId="6668"/>
      <sheetData sheetId="6669"/>
      <sheetData sheetId="6670"/>
      <sheetData sheetId="6671"/>
      <sheetData sheetId="6672"/>
      <sheetData sheetId="6673"/>
      <sheetData sheetId="6674"/>
      <sheetData sheetId="6675"/>
      <sheetData sheetId="6676"/>
      <sheetData sheetId="6677"/>
      <sheetData sheetId="6678"/>
      <sheetData sheetId="6679"/>
      <sheetData sheetId="6680"/>
      <sheetData sheetId="6681"/>
      <sheetData sheetId="6682"/>
      <sheetData sheetId="6683"/>
      <sheetData sheetId="6684"/>
      <sheetData sheetId="6685"/>
      <sheetData sheetId="6686"/>
      <sheetData sheetId="6687"/>
      <sheetData sheetId="6688"/>
      <sheetData sheetId="6689"/>
      <sheetData sheetId="6690"/>
      <sheetData sheetId="6691"/>
      <sheetData sheetId="6692"/>
      <sheetData sheetId="6693"/>
      <sheetData sheetId="6694"/>
      <sheetData sheetId="6695"/>
      <sheetData sheetId="6696"/>
      <sheetData sheetId="6697"/>
      <sheetData sheetId="6698"/>
      <sheetData sheetId="6699"/>
      <sheetData sheetId="6700"/>
      <sheetData sheetId="6701"/>
      <sheetData sheetId="6702"/>
      <sheetData sheetId="6703"/>
      <sheetData sheetId="6704"/>
      <sheetData sheetId="6705"/>
      <sheetData sheetId="6706"/>
      <sheetData sheetId="6707"/>
      <sheetData sheetId="6708"/>
      <sheetData sheetId="6709"/>
      <sheetData sheetId="6710"/>
      <sheetData sheetId="6711"/>
      <sheetData sheetId="6712"/>
      <sheetData sheetId="6713"/>
      <sheetData sheetId="6714"/>
      <sheetData sheetId="6715"/>
      <sheetData sheetId="6716"/>
      <sheetData sheetId="6717"/>
      <sheetData sheetId="6718"/>
      <sheetData sheetId="6719"/>
      <sheetData sheetId="6720"/>
      <sheetData sheetId="6721"/>
      <sheetData sheetId="6722"/>
      <sheetData sheetId="6723"/>
      <sheetData sheetId="6724"/>
      <sheetData sheetId="6725"/>
      <sheetData sheetId="6726"/>
      <sheetData sheetId="6727"/>
      <sheetData sheetId="6728"/>
      <sheetData sheetId="6729"/>
      <sheetData sheetId="6730"/>
      <sheetData sheetId="6731"/>
      <sheetData sheetId="6732"/>
      <sheetData sheetId="6733"/>
      <sheetData sheetId="6734"/>
      <sheetData sheetId="6735"/>
      <sheetData sheetId="6736"/>
      <sheetData sheetId="6737"/>
      <sheetData sheetId="6738"/>
      <sheetData sheetId="6739"/>
      <sheetData sheetId="6740"/>
      <sheetData sheetId="6741"/>
      <sheetData sheetId="6742"/>
      <sheetData sheetId="6743"/>
      <sheetData sheetId="6744"/>
      <sheetData sheetId="6745"/>
      <sheetData sheetId="6746"/>
      <sheetData sheetId="6747"/>
      <sheetData sheetId="6748"/>
      <sheetData sheetId="6749"/>
      <sheetData sheetId="6750"/>
      <sheetData sheetId="6751"/>
      <sheetData sheetId="6752"/>
      <sheetData sheetId="6753"/>
      <sheetData sheetId="6754"/>
      <sheetData sheetId="6755"/>
      <sheetData sheetId="6756"/>
      <sheetData sheetId="6757"/>
      <sheetData sheetId="6758"/>
      <sheetData sheetId="6759"/>
      <sheetData sheetId="6760"/>
      <sheetData sheetId="6761"/>
      <sheetData sheetId="6762"/>
      <sheetData sheetId="6763"/>
      <sheetData sheetId="6764"/>
      <sheetData sheetId="6765"/>
      <sheetData sheetId="6766"/>
      <sheetData sheetId="6767"/>
      <sheetData sheetId="6768"/>
      <sheetData sheetId="6769"/>
      <sheetData sheetId="6770"/>
      <sheetData sheetId="6771"/>
      <sheetData sheetId="6772"/>
      <sheetData sheetId="6773"/>
      <sheetData sheetId="6774"/>
      <sheetData sheetId="6775"/>
      <sheetData sheetId="6776"/>
      <sheetData sheetId="6777"/>
      <sheetData sheetId="6778"/>
      <sheetData sheetId="6779"/>
      <sheetData sheetId="6780"/>
      <sheetData sheetId="6781"/>
      <sheetData sheetId="6782"/>
      <sheetData sheetId="6783"/>
      <sheetData sheetId="6784"/>
      <sheetData sheetId="6785"/>
      <sheetData sheetId="6786"/>
      <sheetData sheetId="6787"/>
      <sheetData sheetId="6788"/>
      <sheetData sheetId="6789"/>
      <sheetData sheetId="6790"/>
      <sheetData sheetId="6791"/>
      <sheetData sheetId="6792"/>
      <sheetData sheetId="6793"/>
      <sheetData sheetId="6794"/>
      <sheetData sheetId="6795"/>
      <sheetData sheetId="6796"/>
      <sheetData sheetId="6797"/>
      <sheetData sheetId="6798"/>
      <sheetData sheetId="6799"/>
      <sheetData sheetId="6800"/>
      <sheetData sheetId="6801"/>
      <sheetData sheetId="6802"/>
      <sheetData sheetId="6803"/>
      <sheetData sheetId="6804"/>
      <sheetData sheetId="6805"/>
      <sheetData sheetId="6806"/>
      <sheetData sheetId="6807"/>
      <sheetData sheetId="6808"/>
      <sheetData sheetId="6809"/>
      <sheetData sheetId="6810"/>
      <sheetData sheetId="6811"/>
      <sheetData sheetId="6812"/>
      <sheetData sheetId="6813"/>
      <sheetData sheetId="6814"/>
      <sheetData sheetId="6815"/>
      <sheetData sheetId="6816"/>
      <sheetData sheetId="6817"/>
      <sheetData sheetId="6818"/>
      <sheetData sheetId="6819"/>
      <sheetData sheetId="6820"/>
      <sheetData sheetId="6821"/>
      <sheetData sheetId="6822"/>
      <sheetData sheetId="6823"/>
      <sheetData sheetId="6824"/>
      <sheetData sheetId="6825"/>
      <sheetData sheetId="6826"/>
      <sheetData sheetId="6827"/>
      <sheetData sheetId="6828"/>
      <sheetData sheetId="6829"/>
      <sheetData sheetId="6830"/>
      <sheetData sheetId="6831"/>
      <sheetData sheetId="6832"/>
      <sheetData sheetId="6833"/>
      <sheetData sheetId="6834"/>
      <sheetData sheetId="6835"/>
      <sheetData sheetId="6836"/>
      <sheetData sheetId="6837"/>
      <sheetData sheetId="6838"/>
      <sheetData sheetId="6839"/>
      <sheetData sheetId="6840"/>
      <sheetData sheetId="6841"/>
      <sheetData sheetId="6842"/>
      <sheetData sheetId="6843"/>
      <sheetData sheetId="6844"/>
      <sheetData sheetId="6845"/>
      <sheetData sheetId="6846"/>
      <sheetData sheetId="6847"/>
      <sheetData sheetId="6848"/>
      <sheetData sheetId="6849"/>
      <sheetData sheetId="6850"/>
      <sheetData sheetId="6851"/>
      <sheetData sheetId="6852"/>
      <sheetData sheetId="6853"/>
      <sheetData sheetId="6854"/>
      <sheetData sheetId="6855"/>
      <sheetData sheetId="6856"/>
      <sheetData sheetId="6857"/>
      <sheetData sheetId="6858"/>
      <sheetData sheetId="6859"/>
      <sheetData sheetId="6860"/>
      <sheetData sheetId="6861"/>
      <sheetData sheetId="6862"/>
      <sheetData sheetId="6863"/>
      <sheetData sheetId="6864"/>
      <sheetData sheetId="6865"/>
      <sheetData sheetId="6866"/>
      <sheetData sheetId="6867"/>
      <sheetData sheetId="6868"/>
      <sheetData sheetId="6869"/>
      <sheetData sheetId="6870"/>
      <sheetData sheetId="6871"/>
      <sheetData sheetId="6872"/>
      <sheetData sheetId="6873"/>
      <sheetData sheetId="6874"/>
      <sheetData sheetId="6875"/>
      <sheetData sheetId="6876"/>
      <sheetData sheetId="6877"/>
      <sheetData sheetId="6878"/>
      <sheetData sheetId="6879"/>
      <sheetData sheetId="6880"/>
      <sheetData sheetId="6881"/>
      <sheetData sheetId="6882"/>
      <sheetData sheetId="6883"/>
      <sheetData sheetId="6884"/>
      <sheetData sheetId="6885"/>
      <sheetData sheetId="6886"/>
      <sheetData sheetId="6887"/>
      <sheetData sheetId="6888"/>
      <sheetData sheetId="6889"/>
      <sheetData sheetId="6890"/>
      <sheetData sheetId="6891"/>
      <sheetData sheetId="6892"/>
      <sheetData sheetId="6893"/>
      <sheetData sheetId="6894"/>
      <sheetData sheetId="6895"/>
      <sheetData sheetId="6896"/>
      <sheetData sheetId="6897"/>
      <sheetData sheetId="6898"/>
      <sheetData sheetId="6899"/>
      <sheetData sheetId="6900"/>
      <sheetData sheetId="6901"/>
      <sheetData sheetId="6902"/>
      <sheetData sheetId="6903"/>
      <sheetData sheetId="6904"/>
      <sheetData sheetId="6905"/>
      <sheetData sheetId="6906"/>
      <sheetData sheetId="6907"/>
      <sheetData sheetId="6908"/>
      <sheetData sheetId="6909"/>
      <sheetData sheetId="6910"/>
      <sheetData sheetId="6911"/>
      <sheetData sheetId="6912"/>
      <sheetData sheetId="6913"/>
      <sheetData sheetId="6914"/>
      <sheetData sheetId="6915"/>
      <sheetData sheetId="6916"/>
      <sheetData sheetId="6917"/>
      <sheetData sheetId="6918"/>
      <sheetData sheetId="6919"/>
      <sheetData sheetId="6920"/>
      <sheetData sheetId="6921"/>
      <sheetData sheetId="6922"/>
      <sheetData sheetId="6923"/>
      <sheetData sheetId="6924"/>
      <sheetData sheetId="6925"/>
      <sheetData sheetId="6926"/>
      <sheetData sheetId="6927"/>
      <sheetData sheetId="6928"/>
      <sheetData sheetId="6929"/>
      <sheetData sheetId="6930"/>
      <sheetData sheetId="6931"/>
      <sheetData sheetId="6932"/>
      <sheetData sheetId="6933"/>
      <sheetData sheetId="6934"/>
      <sheetData sheetId="6935"/>
      <sheetData sheetId="6936"/>
      <sheetData sheetId="6937"/>
      <sheetData sheetId="6938"/>
      <sheetData sheetId="6939"/>
      <sheetData sheetId="6940"/>
      <sheetData sheetId="6941"/>
      <sheetData sheetId="6942"/>
      <sheetData sheetId="6943"/>
      <sheetData sheetId="6944"/>
      <sheetData sheetId="6945"/>
      <sheetData sheetId="6946"/>
      <sheetData sheetId="6947"/>
      <sheetData sheetId="6948"/>
      <sheetData sheetId="6949"/>
      <sheetData sheetId="6950"/>
      <sheetData sheetId="6951"/>
      <sheetData sheetId="6952"/>
      <sheetData sheetId="6953"/>
      <sheetData sheetId="6954"/>
      <sheetData sheetId="6955"/>
      <sheetData sheetId="6956"/>
      <sheetData sheetId="6957"/>
      <sheetData sheetId="6958"/>
      <sheetData sheetId="6959"/>
      <sheetData sheetId="6960"/>
      <sheetData sheetId="6961"/>
      <sheetData sheetId="6962"/>
      <sheetData sheetId="6963"/>
      <sheetData sheetId="6964"/>
      <sheetData sheetId="6965"/>
      <sheetData sheetId="6966"/>
      <sheetData sheetId="6967"/>
      <sheetData sheetId="6968"/>
      <sheetData sheetId="6969"/>
      <sheetData sheetId="6970"/>
      <sheetData sheetId="6971"/>
      <sheetData sheetId="6972"/>
      <sheetData sheetId="6973"/>
      <sheetData sheetId="6974"/>
      <sheetData sheetId="6975"/>
      <sheetData sheetId="6976"/>
      <sheetData sheetId="6977"/>
      <sheetData sheetId="6978"/>
      <sheetData sheetId="6979"/>
      <sheetData sheetId="6980"/>
      <sheetData sheetId="6981"/>
      <sheetData sheetId="6982"/>
      <sheetData sheetId="6983"/>
      <sheetData sheetId="6984"/>
      <sheetData sheetId="6985"/>
      <sheetData sheetId="6986"/>
      <sheetData sheetId="6987"/>
      <sheetData sheetId="6988"/>
      <sheetData sheetId="6989"/>
      <sheetData sheetId="6990"/>
      <sheetData sheetId="6991"/>
      <sheetData sheetId="6992"/>
      <sheetData sheetId="6993"/>
      <sheetData sheetId="6994"/>
      <sheetData sheetId="6995"/>
      <sheetData sheetId="6996"/>
      <sheetData sheetId="6997"/>
      <sheetData sheetId="6998"/>
      <sheetData sheetId="6999"/>
      <sheetData sheetId="7000"/>
      <sheetData sheetId="7001"/>
      <sheetData sheetId="7002"/>
      <sheetData sheetId="7003"/>
      <sheetData sheetId="7004"/>
      <sheetData sheetId="7005"/>
      <sheetData sheetId="7006"/>
      <sheetData sheetId="7007"/>
      <sheetData sheetId="7008"/>
      <sheetData sheetId="7009"/>
      <sheetData sheetId="7010"/>
      <sheetData sheetId="7011"/>
      <sheetData sheetId="7012"/>
      <sheetData sheetId="7013"/>
      <sheetData sheetId="7014"/>
      <sheetData sheetId="7015"/>
      <sheetData sheetId="7016"/>
      <sheetData sheetId="7017"/>
      <sheetData sheetId="7018"/>
      <sheetData sheetId="7019"/>
      <sheetData sheetId="7020"/>
      <sheetData sheetId="7021"/>
      <sheetData sheetId="7022"/>
      <sheetData sheetId="7023"/>
      <sheetData sheetId="7024"/>
      <sheetData sheetId="7025"/>
      <sheetData sheetId="7026"/>
      <sheetData sheetId="7027"/>
      <sheetData sheetId="7028"/>
      <sheetData sheetId="7029"/>
      <sheetData sheetId="7030"/>
      <sheetData sheetId="7031"/>
      <sheetData sheetId="7032"/>
      <sheetData sheetId="7033"/>
      <sheetData sheetId="7034"/>
      <sheetData sheetId="7035"/>
      <sheetData sheetId="7036"/>
      <sheetData sheetId="7037"/>
      <sheetData sheetId="7038"/>
      <sheetData sheetId="7039"/>
      <sheetData sheetId="7040"/>
      <sheetData sheetId="7041"/>
      <sheetData sheetId="7042"/>
      <sheetData sheetId="7043"/>
      <sheetData sheetId="7044"/>
      <sheetData sheetId="7045"/>
      <sheetData sheetId="7046"/>
      <sheetData sheetId="7047"/>
      <sheetData sheetId="7048"/>
      <sheetData sheetId="7049"/>
      <sheetData sheetId="7050"/>
      <sheetData sheetId="7051"/>
      <sheetData sheetId="7052"/>
      <sheetData sheetId="7053"/>
      <sheetData sheetId="7054"/>
      <sheetData sheetId="7055"/>
      <sheetData sheetId="7056"/>
      <sheetData sheetId="7057"/>
      <sheetData sheetId="7058"/>
      <sheetData sheetId="7059"/>
      <sheetData sheetId="7060"/>
      <sheetData sheetId="7061"/>
      <sheetData sheetId="7062"/>
      <sheetData sheetId="7063"/>
      <sheetData sheetId="7064"/>
      <sheetData sheetId="7065"/>
      <sheetData sheetId="7066"/>
      <sheetData sheetId="7067"/>
      <sheetData sheetId="7068"/>
      <sheetData sheetId="7069"/>
      <sheetData sheetId="7070"/>
      <sheetData sheetId="7071"/>
      <sheetData sheetId="7072"/>
      <sheetData sheetId="7073"/>
      <sheetData sheetId="7074"/>
      <sheetData sheetId="7075"/>
      <sheetData sheetId="7076"/>
      <sheetData sheetId="7077"/>
      <sheetData sheetId="7078"/>
      <sheetData sheetId="7079"/>
      <sheetData sheetId="7080"/>
      <sheetData sheetId="7081"/>
      <sheetData sheetId="7082"/>
      <sheetData sheetId="7083"/>
      <sheetData sheetId="7084"/>
      <sheetData sheetId="7085"/>
      <sheetData sheetId="7086"/>
      <sheetData sheetId="7087"/>
      <sheetData sheetId="7088"/>
      <sheetData sheetId="7089"/>
      <sheetData sheetId="7090"/>
      <sheetData sheetId="7091"/>
      <sheetData sheetId="7092"/>
      <sheetData sheetId="7093"/>
      <sheetData sheetId="7094"/>
      <sheetData sheetId="7095"/>
      <sheetData sheetId="7096"/>
      <sheetData sheetId="7097"/>
      <sheetData sheetId="7098"/>
      <sheetData sheetId="7099"/>
      <sheetData sheetId="7100"/>
      <sheetData sheetId="7101"/>
      <sheetData sheetId="7102"/>
      <sheetData sheetId="7103"/>
      <sheetData sheetId="7104"/>
      <sheetData sheetId="7105"/>
      <sheetData sheetId="7106"/>
      <sheetData sheetId="7107"/>
      <sheetData sheetId="7108"/>
      <sheetData sheetId="7109"/>
      <sheetData sheetId="7110"/>
      <sheetData sheetId="7111"/>
      <sheetData sheetId="7112"/>
      <sheetData sheetId="7113"/>
      <sheetData sheetId="7114"/>
      <sheetData sheetId="7115"/>
      <sheetData sheetId="7116"/>
      <sheetData sheetId="7117"/>
      <sheetData sheetId="7118"/>
      <sheetData sheetId="7119"/>
      <sheetData sheetId="7120"/>
      <sheetData sheetId="7121"/>
      <sheetData sheetId="7122"/>
      <sheetData sheetId="7123"/>
      <sheetData sheetId="7124"/>
      <sheetData sheetId="7125"/>
      <sheetData sheetId="7126"/>
      <sheetData sheetId="7127"/>
      <sheetData sheetId="7128"/>
      <sheetData sheetId="7129"/>
      <sheetData sheetId="7130"/>
      <sheetData sheetId="7131"/>
      <sheetData sheetId="7132"/>
      <sheetData sheetId="7133"/>
      <sheetData sheetId="7134"/>
      <sheetData sheetId="7135"/>
      <sheetData sheetId="7136"/>
      <sheetData sheetId="7137"/>
      <sheetData sheetId="7138"/>
      <sheetData sheetId="7139"/>
      <sheetData sheetId="7140"/>
      <sheetData sheetId="7141"/>
      <sheetData sheetId="7142"/>
      <sheetData sheetId="7143"/>
      <sheetData sheetId="7144"/>
      <sheetData sheetId="7145"/>
      <sheetData sheetId="7146"/>
      <sheetData sheetId="7147"/>
      <sheetData sheetId="7148"/>
      <sheetData sheetId="7149"/>
      <sheetData sheetId="7150"/>
      <sheetData sheetId="7151"/>
      <sheetData sheetId="7152"/>
      <sheetData sheetId="7153"/>
      <sheetData sheetId="7154"/>
      <sheetData sheetId="7155"/>
      <sheetData sheetId="7156"/>
      <sheetData sheetId="7157"/>
      <sheetData sheetId="7158"/>
      <sheetData sheetId="7159"/>
      <sheetData sheetId="7160"/>
      <sheetData sheetId="7161"/>
      <sheetData sheetId="7162"/>
      <sheetData sheetId="7163"/>
      <sheetData sheetId="7164"/>
      <sheetData sheetId="7165"/>
      <sheetData sheetId="7166"/>
      <sheetData sheetId="7167"/>
      <sheetData sheetId="7168"/>
      <sheetData sheetId="7169"/>
      <sheetData sheetId="7170"/>
      <sheetData sheetId="7171"/>
      <sheetData sheetId="7172"/>
      <sheetData sheetId="7173"/>
      <sheetData sheetId="7174"/>
      <sheetData sheetId="7175"/>
      <sheetData sheetId="7176"/>
      <sheetData sheetId="7177"/>
      <sheetData sheetId="7178"/>
      <sheetData sheetId="7179"/>
      <sheetData sheetId="7180"/>
      <sheetData sheetId="7181"/>
      <sheetData sheetId="7182"/>
      <sheetData sheetId="7183"/>
      <sheetData sheetId="7184"/>
      <sheetData sheetId="7185"/>
      <sheetData sheetId="7186"/>
      <sheetData sheetId="7187"/>
      <sheetData sheetId="7188"/>
      <sheetData sheetId="7189"/>
      <sheetData sheetId="7190"/>
      <sheetData sheetId="7191"/>
      <sheetData sheetId="7192"/>
      <sheetData sheetId="7193"/>
      <sheetData sheetId="7194"/>
      <sheetData sheetId="7195"/>
      <sheetData sheetId="7196"/>
      <sheetData sheetId="7197"/>
      <sheetData sheetId="7198"/>
      <sheetData sheetId="7199"/>
      <sheetData sheetId="7200"/>
      <sheetData sheetId="7201"/>
      <sheetData sheetId="7202"/>
      <sheetData sheetId="7203"/>
      <sheetData sheetId="7204"/>
      <sheetData sheetId="7205"/>
      <sheetData sheetId="7206"/>
      <sheetData sheetId="7207"/>
      <sheetData sheetId="7208"/>
      <sheetData sheetId="7209"/>
      <sheetData sheetId="7210"/>
      <sheetData sheetId="7211"/>
      <sheetData sheetId="7212"/>
      <sheetData sheetId="7213"/>
      <sheetData sheetId="7214"/>
      <sheetData sheetId="7215"/>
      <sheetData sheetId="7216"/>
      <sheetData sheetId="7217"/>
      <sheetData sheetId="7218"/>
      <sheetData sheetId="7219"/>
      <sheetData sheetId="7220"/>
      <sheetData sheetId="7221"/>
      <sheetData sheetId="7222"/>
      <sheetData sheetId="7223"/>
      <sheetData sheetId="7224"/>
      <sheetData sheetId="7225"/>
      <sheetData sheetId="7226"/>
      <sheetData sheetId="7227"/>
      <sheetData sheetId="7228"/>
      <sheetData sheetId="7229"/>
      <sheetData sheetId="7230"/>
      <sheetData sheetId="7231"/>
      <sheetData sheetId="7232"/>
      <sheetData sheetId="7233"/>
      <sheetData sheetId="7234"/>
      <sheetData sheetId="7235"/>
      <sheetData sheetId="7236"/>
      <sheetData sheetId="7237"/>
      <sheetData sheetId="7238"/>
      <sheetData sheetId="7239"/>
      <sheetData sheetId="7240"/>
      <sheetData sheetId="7241"/>
      <sheetData sheetId="7242"/>
      <sheetData sheetId="7243"/>
      <sheetData sheetId="7244"/>
      <sheetData sheetId="7245"/>
      <sheetData sheetId="7246"/>
      <sheetData sheetId="7247"/>
      <sheetData sheetId="7248"/>
      <sheetData sheetId="7249"/>
      <sheetData sheetId="7250"/>
      <sheetData sheetId="7251"/>
      <sheetData sheetId="7252"/>
      <sheetData sheetId="7253"/>
      <sheetData sheetId="7254"/>
      <sheetData sheetId="7255"/>
      <sheetData sheetId="7256"/>
      <sheetData sheetId="7257"/>
      <sheetData sheetId="7258"/>
      <sheetData sheetId="7259"/>
      <sheetData sheetId="7260"/>
      <sheetData sheetId="7261"/>
      <sheetData sheetId="7262"/>
      <sheetData sheetId="7263"/>
      <sheetData sheetId="7264"/>
      <sheetData sheetId="7265"/>
      <sheetData sheetId="7266"/>
      <sheetData sheetId="7267"/>
      <sheetData sheetId="7268"/>
      <sheetData sheetId="7269"/>
      <sheetData sheetId="7270"/>
      <sheetData sheetId="7271"/>
      <sheetData sheetId="7272"/>
      <sheetData sheetId="7273"/>
      <sheetData sheetId="7274"/>
      <sheetData sheetId="7275"/>
      <sheetData sheetId="7276"/>
      <sheetData sheetId="7277"/>
      <sheetData sheetId="7278"/>
      <sheetData sheetId="7279"/>
      <sheetData sheetId="7280"/>
      <sheetData sheetId="7281"/>
      <sheetData sheetId="7282"/>
      <sheetData sheetId="7283"/>
      <sheetData sheetId="7284"/>
      <sheetData sheetId="7285"/>
      <sheetData sheetId="7286"/>
      <sheetData sheetId="7287"/>
      <sheetData sheetId="7288"/>
      <sheetData sheetId="7289"/>
      <sheetData sheetId="7290"/>
      <sheetData sheetId="7291"/>
      <sheetData sheetId="7292"/>
      <sheetData sheetId="7293"/>
      <sheetData sheetId="7294"/>
      <sheetData sheetId="7295"/>
      <sheetData sheetId="7296"/>
      <sheetData sheetId="7297"/>
      <sheetData sheetId="7298"/>
      <sheetData sheetId="7299"/>
      <sheetData sheetId="7300"/>
      <sheetData sheetId="7301"/>
      <sheetData sheetId="7302"/>
      <sheetData sheetId="7303"/>
      <sheetData sheetId="7304"/>
      <sheetData sheetId="7305"/>
      <sheetData sheetId="7306"/>
      <sheetData sheetId="7307"/>
      <sheetData sheetId="7308"/>
      <sheetData sheetId="7309"/>
      <sheetData sheetId="7310"/>
      <sheetData sheetId="7311"/>
      <sheetData sheetId="7312"/>
      <sheetData sheetId="7313"/>
      <sheetData sheetId="7314"/>
      <sheetData sheetId="7315"/>
      <sheetData sheetId="7316"/>
      <sheetData sheetId="7317"/>
      <sheetData sheetId="7318"/>
      <sheetData sheetId="7319"/>
      <sheetData sheetId="7320"/>
      <sheetData sheetId="7321"/>
      <sheetData sheetId="7322"/>
      <sheetData sheetId="7323"/>
      <sheetData sheetId="7324"/>
      <sheetData sheetId="7325"/>
      <sheetData sheetId="7326"/>
      <sheetData sheetId="7327"/>
      <sheetData sheetId="7328"/>
      <sheetData sheetId="7329"/>
      <sheetData sheetId="7330"/>
      <sheetData sheetId="7331"/>
      <sheetData sheetId="7332"/>
      <sheetData sheetId="7333"/>
      <sheetData sheetId="7334"/>
      <sheetData sheetId="7335"/>
      <sheetData sheetId="7336"/>
      <sheetData sheetId="7337"/>
      <sheetData sheetId="7338"/>
      <sheetData sheetId="7339"/>
      <sheetData sheetId="7340"/>
      <sheetData sheetId="7341"/>
      <sheetData sheetId="7342"/>
      <sheetData sheetId="7343"/>
      <sheetData sheetId="7344"/>
      <sheetData sheetId="7345"/>
      <sheetData sheetId="7346"/>
      <sheetData sheetId="7347"/>
      <sheetData sheetId="7348"/>
      <sheetData sheetId="7349"/>
      <sheetData sheetId="7350"/>
      <sheetData sheetId="7351"/>
      <sheetData sheetId="7352"/>
      <sheetData sheetId="7353"/>
      <sheetData sheetId="7354"/>
      <sheetData sheetId="7355"/>
      <sheetData sheetId="7356"/>
      <sheetData sheetId="7357"/>
      <sheetData sheetId="7358"/>
      <sheetData sheetId="7359"/>
      <sheetData sheetId="7360"/>
      <sheetData sheetId="7361"/>
      <sheetData sheetId="7362"/>
      <sheetData sheetId="7363"/>
      <sheetData sheetId="7364"/>
      <sheetData sheetId="7365"/>
      <sheetData sheetId="7366"/>
      <sheetData sheetId="7367"/>
      <sheetData sheetId="7368"/>
      <sheetData sheetId="7369"/>
      <sheetData sheetId="7370"/>
      <sheetData sheetId="7371"/>
      <sheetData sheetId="7372"/>
      <sheetData sheetId="7373"/>
      <sheetData sheetId="7374"/>
      <sheetData sheetId="7375"/>
      <sheetData sheetId="7376"/>
      <sheetData sheetId="7377"/>
      <sheetData sheetId="7378"/>
      <sheetData sheetId="7379"/>
      <sheetData sheetId="7380"/>
      <sheetData sheetId="7381"/>
      <sheetData sheetId="7382"/>
      <sheetData sheetId="7383"/>
      <sheetData sheetId="7384"/>
      <sheetData sheetId="7385"/>
      <sheetData sheetId="7386"/>
      <sheetData sheetId="7387"/>
      <sheetData sheetId="7388"/>
      <sheetData sheetId="7389"/>
      <sheetData sheetId="7390"/>
      <sheetData sheetId="7391"/>
      <sheetData sheetId="7392"/>
      <sheetData sheetId="7393"/>
      <sheetData sheetId="7394"/>
      <sheetData sheetId="7395"/>
      <sheetData sheetId="7396"/>
      <sheetData sheetId="7397"/>
      <sheetData sheetId="7398"/>
      <sheetData sheetId="7399"/>
      <sheetData sheetId="7400"/>
      <sheetData sheetId="7401"/>
      <sheetData sheetId="7402"/>
      <sheetData sheetId="7403"/>
      <sheetData sheetId="7404"/>
      <sheetData sheetId="7405"/>
      <sheetData sheetId="7406"/>
      <sheetData sheetId="7407"/>
      <sheetData sheetId="7408"/>
      <sheetData sheetId="7409"/>
      <sheetData sheetId="7410"/>
      <sheetData sheetId="7411"/>
      <sheetData sheetId="7412"/>
      <sheetData sheetId="7413"/>
      <sheetData sheetId="7414"/>
      <sheetData sheetId="7415"/>
      <sheetData sheetId="7416"/>
      <sheetData sheetId="7417"/>
      <sheetData sheetId="7418"/>
      <sheetData sheetId="7419"/>
      <sheetData sheetId="7420"/>
      <sheetData sheetId="7421"/>
      <sheetData sheetId="7422"/>
      <sheetData sheetId="7423"/>
      <sheetData sheetId="7424"/>
      <sheetData sheetId="7425"/>
      <sheetData sheetId="7426"/>
      <sheetData sheetId="7427"/>
      <sheetData sheetId="7428"/>
      <sheetData sheetId="7429"/>
      <sheetData sheetId="7430"/>
      <sheetData sheetId="7431"/>
      <sheetData sheetId="7432"/>
      <sheetData sheetId="7433"/>
      <sheetData sheetId="7434"/>
      <sheetData sheetId="7435"/>
      <sheetData sheetId="7436"/>
      <sheetData sheetId="7437"/>
      <sheetData sheetId="7438"/>
      <sheetData sheetId="7439"/>
      <sheetData sheetId="7440"/>
      <sheetData sheetId="7441"/>
      <sheetData sheetId="7442"/>
      <sheetData sheetId="7443"/>
      <sheetData sheetId="7444"/>
      <sheetData sheetId="7445"/>
      <sheetData sheetId="7446"/>
      <sheetData sheetId="7447"/>
      <sheetData sheetId="7448"/>
      <sheetData sheetId="7449"/>
      <sheetData sheetId="7450"/>
      <sheetData sheetId="7451"/>
      <sheetData sheetId="7452"/>
      <sheetData sheetId="7453"/>
      <sheetData sheetId="7454"/>
      <sheetData sheetId="7455"/>
      <sheetData sheetId="7456"/>
      <sheetData sheetId="7457"/>
      <sheetData sheetId="7458"/>
      <sheetData sheetId="7459"/>
      <sheetData sheetId="7460"/>
      <sheetData sheetId="7461"/>
      <sheetData sheetId="7462"/>
      <sheetData sheetId="7463"/>
      <sheetData sheetId="7464"/>
      <sheetData sheetId="7465"/>
      <sheetData sheetId="7466"/>
      <sheetData sheetId="7467"/>
      <sheetData sheetId="7468"/>
      <sheetData sheetId="7469"/>
      <sheetData sheetId="7470"/>
      <sheetData sheetId="7471"/>
      <sheetData sheetId="7472"/>
      <sheetData sheetId="7473"/>
      <sheetData sheetId="7474"/>
      <sheetData sheetId="7475"/>
      <sheetData sheetId="7476"/>
      <sheetData sheetId="7477"/>
      <sheetData sheetId="7478"/>
      <sheetData sheetId="7479"/>
      <sheetData sheetId="7480"/>
      <sheetData sheetId="7481"/>
      <sheetData sheetId="7482"/>
      <sheetData sheetId="7483"/>
      <sheetData sheetId="7484"/>
      <sheetData sheetId="7485"/>
      <sheetData sheetId="7486"/>
      <sheetData sheetId="7487"/>
      <sheetData sheetId="7488"/>
      <sheetData sheetId="7489"/>
      <sheetData sheetId="7490"/>
      <sheetData sheetId="7491"/>
      <sheetData sheetId="7492"/>
      <sheetData sheetId="7493"/>
      <sheetData sheetId="7494"/>
      <sheetData sheetId="7495"/>
      <sheetData sheetId="7496"/>
      <sheetData sheetId="7497"/>
      <sheetData sheetId="7498"/>
      <sheetData sheetId="7499"/>
      <sheetData sheetId="7500"/>
      <sheetData sheetId="7501"/>
      <sheetData sheetId="7502"/>
      <sheetData sheetId="7503"/>
      <sheetData sheetId="7504"/>
      <sheetData sheetId="7505"/>
      <sheetData sheetId="7506"/>
      <sheetData sheetId="7507"/>
      <sheetData sheetId="7508"/>
      <sheetData sheetId="7509"/>
      <sheetData sheetId="7510"/>
      <sheetData sheetId="7511"/>
      <sheetData sheetId="7512"/>
      <sheetData sheetId="7513"/>
      <sheetData sheetId="7514"/>
      <sheetData sheetId="7515"/>
      <sheetData sheetId="7516"/>
      <sheetData sheetId="7517"/>
      <sheetData sheetId="7518"/>
      <sheetData sheetId="7519"/>
      <sheetData sheetId="7520"/>
      <sheetData sheetId="7521"/>
      <sheetData sheetId="7522"/>
      <sheetData sheetId="7523"/>
      <sheetData sheetId="7524"/>
      <sheetData sheetId="7525"/>
      <sheetData sheetId="7526"/>
      <sheetData sheetId="7527"/>
      <sheetData sheetId="7528"/>
      <sheetData sheetId="7529"/>
      <sheetData sheetId="7530"/>
      <sheetData sheetId="7531"/>
      <sheetData sheetId="7532"/>
      <sheetData sheetId="7533"/>
      <sheetData sheetId="7534"/>
      <sheetData sheetId="7535"/>
      <sheetData sheetId="7536"/>
      <sheetData sheetId="7537"/>
      <sheetData sheetId="7538"/>
      <sheetData sheetId="7539"/>
      <sheetData sheetId="7540"/>
      <sheetData sheetId="7541"/>
      <sheetData sheetId="7542"/>
      <sheetData sheetId="7543"/>
      <sheetData sheetId="7544"/>
      <sheetData sheetId="7545"/>
      <sheetData sheetId="7546"/>
      <sheetData sheetId="7547"/>
      <sheetData sheetId="7548"/>
      <sheetData sheetId="7549"/>
      <sheetData sheetId="7550"/>
      <sheetData sheetId="7551"/>
      <sheetData sheetId="7552"/>
      <sheetData sheetId="7553"/>
      <sheetData sheetId="7554"/>
      <sheetData sheetId="7555"/>
      <sheetData sheetId="7556"/>
      <sheetData sheetId="7557"/>
      <sheetData sheetId="7558"/>
      <sheetData sheetId="7559"/>
      <sheetData sheetId="7560"/>
      <sheetData sheetId="7561"/>
      <sheetData sheetId="7562"/>
      <sheetData sheetId="7563"/>
      <sheetData sheetId="7564"/>
      <sheetData sheetId="7565"/>
      <sheetData sheetId="7566"/>
      <sheetData sheetId="7567"/>
      <sheetData sheetId="7568"/>
      <sheetData sheetId="7569"/>
      <sheetData sheetId="7570"/>
      <sheetData sheetId="7571"/>
      <sheetData sheetId="7572"/>
      <sheetData sheetId="7573"/>
      <sheetData sheetId="7574"/>
      <sheetData sheetId="7575"/>
      <sheetData sheetId="7576"/>
      <sheetData sheetId="7577"/>
      <sheetData sheetId="7578"/>
      <sheetData sheetId="7579"/>
      <sheetData sheetId="7580"/>
      <sheetData sheetId="7581"/>
      <sheetData sheetId="7582"/>
      <sheetData sheetId="7583"/>
      <sheetData sheetId="7584"/>
      <sheetData sheetId="7585"/>
      <sheetData sheetId="7586"/>
      <sheetData sheetId="7587"/>
      <sheetData sheetId="7588"/>
      <sheetData sheetId="7589"/>
      <sheetData sheetId="7590"/>
      <sheetData sheetId="7591"/>
      <sheetData sheetId="7592"/>
      <sheetData sheetId="7593"/>
      <sheetData sheetId="7594"/>
      <sheetData sheetId="7595"/>
      <sheetData sheetId="7596"/>
      <sheetData sheetId="7597"/>
      <sheetData sheetId="7598"/>
      <sheetData sheetId="7599"/>
      <sheetData sheetId="7600"/>
      <sheetData sheetId="7601"/>
      <sheetData sheetId="7602"/>
      <sheetData sheetId="7603"/>
      <sheetData sheetId="7604"/>
      <sheetData sheetId="7605"/>
      <sheetData sheetId="7606"/>
      <sheetData sheetId="7607"/>
      <sheetData sheetId="7608"/>
      <sheetData sheetId="7609"/>
      <sheetData sheetId="7610"/>
      <sheetData sheetId="7611"/>
      <sheetData sheetId="7612"/>
      <sheetData sheetId="7613"/>
      <sheetData sheetId="7614"/>
      <sheetData sheetId="7615"/>
      <sheetData sheetId="7616"/>
      <sheetData sheetId="7617"/>
      <sheetData sheetId="7618"/>
      <sheetData sheetId="7619"/>
      <sheetData sheetId="7620"/>
      <sheetData sheetId="7621"/>
      <sheetData sheetId="7622"/>
      <sheetData sheetId="7623"/>
      <sheetData sheetId="7624"/>
      <sheetData sheetId="7625"/>
      <sheetData sheetId="7626"/>
      <sheetData sheetId="7627"/>
      <sheetData sheetId="7628"/>
      <sheetData sheetId="7629"/>
      <sheetData sheetId="7630"/>
      <sheetData sheetId="7631"/>
      <sheetData sheetId="7632"/>
      <sheetData sheetId="7633"/>
      <sheetData sheetId="7634"/>
      <sheetData sheetId="7635"/>
      <sheetData sheetId="7636"/>
      <sheetData sheetId="7637"/>
      <sheetData sheetId="7638"/>
      <sheetData sheetId="7639"/>
      <sheetData sheetId="7640"/>
      <sheetData sheetId="7641"/>
      <sheetData sheetId="7642"/>
      <sheetData sheetId="7643"/>
      <sheetData sheetId="7644"/>
      <sheetData sheetId="7645"/>
      <sheetData sheetId="7646"/>
      <sheetData sheetId="7647"/>
      <sheetData sheetId="7648"/>
      <sheetData sheetId="7649"/>
      <sheetData sheetId="7650"/>
      <sheetData sheetId="7651"/>
      <sheetData sheetId="7652"/>
      <sheetData sheetId="7653"/>
      <sheetData sheetId="7654"/>
      <sheetData sheetId="7655"/>
      <sheetData sheetId="7656"/>
      <sheetData sheetId="7657"/>
      <sheetData sheetId="7658"/>
      <sheetData sheetId="7659"/>
      <sheetData sheetId="7660"/>
      <sheetData sheetId="7661"/>
      <sheetData sheetId="7662"/>
      <sheetData sheetId="7663"/>
      <sheetData sheetId="7664"/>
      <sheetData sheetId="7665"/>
      <sheetData sheetId="7666"/>
      <sheetData sheetId="7667"/>
      <sheetData sheetId="7668"/>
      <sheetData sheetId="7669"/>
      <sheetData sheetId="7670"/>
      <sheetData sheetId="7671"/>
      <sheetData sheetId="7672"/>
      <sheetData sheetId="7673"/>
      <sheetData sheetId="7674"/>
      <sheetData sheetId="7675"/>
      <sheetData sheetId="7676"/>
      <sheetData sheetId="7677"/>
      <sheetData sheetId="7678"/>
      <sheetData sheetId="7679"/>
      <sheetData sheetId="7680"/>
      <sheetData sheetId="7681"/>
      <sheetData sheetId="7682"/>
      <sheetData sheetId="7683"/>
      <sheetData sheetId="7684"/>
      <sheetData sheetId="7685"/>
      <sheetData sheetId="7686"/>
      <sheetData sheetId="7687"/>
      <sheetData sheetId="7688"/>
      <sheetData sheetId="7689"/>
      <sheetData sheetId="7690"/>
      <sheetData sheetId="7691"/>
      <sheetData sheetId="7692"/>
      <sheetData sheetId="7693"/>
      <sheetData sheetId="7694"/>
      <sheetData sheetId="7695"/>
      <sheetData sheetId="7696"/>
      <sheetData sheetId="7697"/>
      <sheetData sheetId="7698"/>
      <sheetData sheetId="7699"/>
      <sheetData sheetId="7700"/>
      <sheetData sheetId="7701"/>
      <sheetData sheetId="7702"/>
      <sheetData sheetId="7703"/>
      <sheetData sheetId="7704"/>
      <sheetData sheetId="7705"/>
      <sheetData sheetId="7706"/>
      <sheetData sheetId="7707"/>
      <sheetData sheetId="7708"/>
      <sheetData sheetId="7709"/>
      <sheetData sheetId="7710"/>
      <sheetData sheetId="7711"/>
      <sheetData sheetId="7712"/>
      <sheetData sheetId="7713"/>
      <sheetData sheetId="7714"/>
      <sheetData sheetId="7715"/>
      <sheetData sheetId="7716"/>
      <sheetData sheetId="7717"/>
      <sheetData sheetId="7718"/>
      <sheetData sheetId="7719"/>
      <sheetData sheetId="7720"/>
      <sheetData sheetId="7721"/>
      <sheetData sheetId="7722"/>
      <sheetData sheetId="7723"/>
      <sheetData sheetId="7724"/>
      <sheetData sheetId="7725"/>
      <sheetData sheetId="7726"/>
      <sheetData sheetId="7727"/>
      <sheetData sheetId="7728"/>
      <sheetData sheetId="7729"/>
      <sheetData sheetId="7730"/>
      <sheetData sheetId="7731"/>
      <sheetData sheetId="7732"/>
      <sheetData sheetId="7733"/>
      <sheetData sheetId="7734"/>
      <sheetData sheetId="7735"/>
      <sheetData sheetId="7736"/>
      <sheetData sheetId="7737"/>
      <sheetData sheetId="7738"/>
      <sheetData sheetId="7739"/>
      <sheetData sheetId="7740"/>
      <sheetData sheetId="7741"/>
      <sheetData sheetId="7742"/>
      <sheetData sheetId="7743"/>
      <sheetData sheetId="7744"/>
      <sheetData sheetId="7745"/>
      <sheetData sheetId="7746"/>
      <sheetData sheetId="7747"/>
      <sheetData sheetId="7748"/>
      <sheetData sheetId="7749"/>
      <sheetData sheetId="7750"/>
      <sheetData sheetId="7751"/>
      <sheetData sheetId="7752"/>
      <sheetData sheetId="7753"/>
      <sheetData sheetId="7754"/>
      <sheetData sheetId="7755"/>
      <sheetData sheetId="7756"/>
      <sheetData sheetId="7757"/>
      <sheetData sheetId="7758"/>
      <sheetData sheetId="7759"/>
      <sheetData sheetId="7760"/>
      <sheetData sheetId="7761"/>
      <sheetData sheetId="7762"/>
      <sheetData sheetId="7763"/>
      <sheetData sheetId="7764"/>
      <sheetData sheetId="7765"/>
      <sheetData sheetId="7766"/>
      <sheetData sheetId="7767"/>
      <sheetData sheetId="7768"/>
      <sheetData sheetId="7769"/>
      <sheetData sheetId="7770"/>
      <sheetData sheetId="7771"/>
      <sheetData sheetId="7772"/>
      <sheetData sheetId="7773"/>
      <sheetData sheetId="7774"/>
      <sheetData sheetId="7775"/>
      <sheetData sheetId="7776"/>
      <sheetData sheetId="7777"/>
      <sheetData sheetId="7778"/>
      <sheetData sheetId="7779"/>
      <sheetData sheetId="7780"/>
      <sheetData sheetId="7781"/>
      <sheetData sheetId="7782"/>
      <sheetData sheetId="7783"/>
      <sheetData sheetId="7784"/>
      <sheetData sheetId="7785"/>
      <sheetData sheetId="7786"/>
      <sheetData sheetId="7787"/>
      <sheetData sheetId="7788"/>
      <sheetData sheetId="7789"/>
      <sheetData sheetId="7790"/>
      <sheetData sheetId="7791"/>
      <sheetData sheetId="7792"/>
      <sheetData sheetId="7793"/>
      <sheetData sheetId="7794"/>
      <sheetData sheetId="7795"/>
      <sheetData sheetId="7796"/>
      <sheetData sheetId="7797"/>
      <sheetData sheetId="7798"/>
      <sheetData sheetId="7799"/>
      <sheetData sheetId="7800"/>
      <sheetData sheetId="7801"/>
      <sheetData sheetId="7802"/>
      <sheetData sheetId="7803"/>
      <sheetData sheetId="7804"/>
      <sheetData sheetId="7805"/>
      <sheetData sheetId="7806"/>
      <sheetData sheetId="7807"/>
      <sheetData sheetId="7808"/>
      <sheetData sheetId="7809"/>
      <sheetData sheetId="7810"/>
      <sheetData sheetId="7811"/>
      <sheetData sheetId="7812"/>
      <sheetData sheetId="7813"/>
      <sheetData sheetId="7814"/>
      <sheetData sheetId="7815"/>
      <sheetData sheetId="7816"/>
      <sheetData sheetId="7817"/>
      <sheetData sheetId="7818"/>
      <sheetData sheetId="7819"/>
      <sheetData sheetId="7820"/>
      <sheetData sheetId="7821"/>
      <sheetData sheetId="7822"/>
      <sheetData sheetId="7823"/>
      <sheetData sheetId="7824"/>
      <sheetData sheetId="7825"/>
      <sheetData sheetId="7826"/>
      <sheetData sheetId="7827"/>
      <sheetData sheetId="7828"/>
      <sheetData sheetId="7829"/>
      <sheetData sheetId="7830"/>
      <sheetData sheetId="7831"/>
      <sheetData sheetId="7832"/>
      <sheetData sheetId="7833"/>
      <sheetData sheetId="7834"/>
      <sheetData sheetId="7835"/>
      <sheetData sheetId="7836"/>
      <sheetData sheetId="7837"/>
      <sheetData sheetId="7838"/>
      <sheetData sheetId="7839"/>
      <sheetData sheetId="7840"/>
      <sheetData sheetId="7841"/>
      <sheetData sheetId="7842"/>
      <sheetData sheetId="7843"/>
      <sheetData sheetId="7844"/>
      <sheetData sheetId="7845"/>
      <sheetData sheetId="7846"/>
      <sheetData sheetId="7847"/>
      <sheetData sheetId="7848"/>
      <sheetData sheetId="7849"/>
      <sheetData sheetId="7850"/>
      <sheetData sheetId="7851"/>
      <sheetData sheetId="7852"/>
      <sheetData sheetId="7853"/>
      <sheetData sheetId="7854"/>
      <sheetData sheetId="7855"/>
      <sheetData sheetId="7856"/>
      <sheetData sheetId="7857"/>
      <sheetData sheetId="7858"/>
      <sheetData sheetId="7859"/>
      <sheetData sheetId="7860"/>
      <sheetData sheetId="7861"/>
      <sheetData sheetId="7862"/>
      <sheetData sheetId="7863"/>
      <sheetData sheetId="7864"/>
      <sheetData sheetId="7865"/>
      <sheetData sheetId="7866"/>
      <sheetData sheetId="7867"/>
      <sheetData sheetId="7868"/>
      <sheetData sheetId="7869"/>
      <sheetData sheetId="7870"/>
      <sheetData sheetId="7871"/>
      <sheetData sheetId="7872"/>
      <sheetData sheetId="7873"/>
      <sheetData sheetId="7874"/>
      <sheetData sheetId="7875"/>
      <sheetData sheetId="7876"/>
      <sheetData sheetId="7877"/>
      <sheetData sheetId="7878"/>
      <sheetData sheetId="7879"/>
      <sheetData sheetId="7880"/>
      <sheetData sheetId="7881"/>
      <sheetData sheetId="7882"/>
      <sheetData sheetId="7883"/>
      <sheetData sheetId="7884"/>
      <sheetData sheetId="7885"/>
      <sheetData sheetId="7886"/>
      <sheetData sheetId="7887"/>
      <sheetData sheetId="7888"/>
      <sheetData sheetId="7889"/>
      <sheetData sheetId="7890"/>
      <sheetData sheetId="7891"/>
      <sheetData sheetId="7892"/>
      <sheetData sheetId="7893"/>
      <sheetData sheetId="7894"/>
      <sheetData sheetId="7895"/>
      <sheetData sheetId="7896"/>
      <sheetData sheetId="7897"/>
      <sheetData sheetId="7898"/>
      <sheetData sheetId="7899"/>
      <sheetData sheetId="7900"/>
      <sheetData sheetId="7901"/>
      <sheetData sheetId="7902"/>
      <sheetData sheetId="7903"/>
      <sheetData sheetId="7904"/>
      <sheetData sheetId="7905"/>
      <sheetData sheetId="7906"/>
      <sheetData sheetId="7907"/>
      <sheetData sheetId="7908"/>
      <sheetData sheetId="7909"/>
      <sheetData sheetId="7910"/>
      <sheetData sheetId="7911"/>
      <sheetData sheetId="7912"/>
      <sheetData sheetId="7913"/>
      <sheetData sheetId="7914"/>
      <sheetData sheetId="7915"/>
      <sheetData sheetId="7916"/>
      <sheetData sheetId="7917"/>
      <sheetData sheetId="7918"/>
      <sheetData sheetId="7919"/>
      <sheetData sheetId="7920"/>
      <sheetData sheetId="7921"/>
      <sheetData sheetId="7922"/>
      <sheetData sheetId="7923"/>
      <sheetData sheetId="7924"/>
      <sheetData sheetId="7925"/>
      <sheetData sheetId="7926"/>
      <sheetData sheetId="7927"/>
      <sheetData sheetId="7928"/>
      <sheetData sheetId="7929"/>
      <sheetData sheetId="7930"/>
      <sheetData sheetId="7931"/>
      <sheetData sheetId="7932"/>
      <sheetData sheetId="7933"/>
      <sheetData sheetId="7934"/>
      <sheetData sheetId="7935"/>
      <sheetData sheetId="7936"/>
      <sheetData sheetId="7937"/>
      <sheetData sheetId="7938"/>
      <sheetData sheetId="7939"/>
      <sheetData sheetId="7940"/>
      <sheetData sheetId="7941"/>
      <sheetData sheetId="7942"/>
      <sheetData sheetId="7943"/>
      <sheetData sheetId="7944"/>
      <sheetData sheetId="7945"/>
      <sheetData sheetId="7946"/>
      <sheetData sheetId="7947"/>
      <sheetData sheetId="7948"/>
      <sheetData sheetId="7949"/>
      <sheetData sheetId="7950"/>
      <sheetData sheetId="7951"/>
      <sheetData sheetId="7952"/>
      <sheetData sheetId="7953"/>
      <sheetData sheetId="7954"/>
      <sheetData sheetId="7955"/>
      <sheetData sheetId="7956"/>
      <sheetData sheetId="7957"/>
      <sheetData sheetId="7958"/>
      <sheetData sheetId="7959"/>
      <sheetData sheetId="7960"/>
      <sheetData sheetId="7961"/>
      <sheetData sheetId="7962"/>
      <sheetData sheetId="7963"/>
      <sheetData sheetId="7964"/>
      <sheetData sheetId="7965"/>
      <sheetData sheetId="7966"/>
      <sheetData sheetId="7967"/>
      <sheetData sheetId="7968"/>
      <sheetData sheetId="7969"/>
      <sheetData sheetId="7970"/>
      <sheetData sheetId="7971"/>
      <sheetData sheetId="7972"/>
      <sheetData sheetId="7973"/>
      <sheetData sheetId="7974"/>
      <sheetData sheetId="7975"/>
      <sheetData sheetId="7976"/>
      <sheetData sheetId="7977"/>
      <sheetData sheetId="7978"/>
      <sheetData sheetId="7979"/>
      <sheetData sheetId="7980"/>
      <sheetData sheetId="7981"/>
      <sheetData sheetId="7982"/>
      <sheetData sheetId="7983"/>
      <sheetData sheetId="7984"/>
      <sheetData sheetId="7985"/>
      <sheetData sheetId="7986"/>
      <sheetData sheetId="7987"/>
      <sheetData sheetId="7988"/>
      <sheetData sheetId="7989"/>
      <sheetData sheetId="7990"/>
      <sheetData sheetId="7991"/>
      <sheetData sheetId="7992"/>
      <sheetData sheetId="7993"/>
      <sheetData sheetId="7994"/>
      <sheetData sheetId="7995"/>
      <sheetData sheetId="7996"/>
      <sheetData sheetId="7997"/>
      <sheetData sheetId="7998"/>
      <sheetData sheetId="7999"/>
      <sheetData sheetId="8000"/>
      <sheetData sheetId="8001"/>
      <sheetData sheetId="8002"/>
      <sheetData sheetId="8003"/>
      <sheetData sheetId="8004"/>
      <sheetData sheetId="8005"/>
      <sheetData sheetId="8006"/>
      <sheetData sheetId="8007"/>
      <sheetData sheetId="8008"/>
      <sheetData sheetId="8009"/>
      <sheetData sheetId="8010"/>
      <sheetData sheetId="8011"/>
      <sheetData sheetId="8012"/>
      <sheetData sheetId="8013"/>
      <sheetData sheetId="8014"/>
      <sheetData sheetId="8015"/>
      <sheetData sheetId="8016"/>
      <sheetData sheetId="8017"/>
      <sheetData sheetId="8018"/>
      <sheetData sheetId="8019"/>
      <sheetData sheetId="8020"/>
      <sheetData sheetId="8021"/>
      <sheetData sheetId="8022"/>
      <sheetData sheetId="8023"/>
      <sheetData sheetId="8024"/>
      <sheetData sheetId="8025"/>
      <sheetData sheetId="8026"/>
      <sheetData sheetId="8027"/>
      <sheetData sheetId="8028"/>
      <sheetData sheetId="8029"/>
      <sheetData sheetId="8030"/>
      <sheetData sheetId="8031"/>
      <sheetData sheetId="8032"/>
      <sheetData sheetId="8033"/>
      <sheetData sheetId="8034"/>
      <sheetData sheetId="8035"/>
      <sheetData sheetId="8036"/>
      <sheetData sheetId="8037"/>
      <sheetData sheetId="8038"/>
      <sheetData sheetId="8039"/>
      <sheetData sheetId="8040"/>
      <sheetData sheetId="8041"/>
      <sheetData sheetId="8042"/>
      <sheetData sheetId="8043"/>
      <sheetData sheetId="8044"/>
      <sheetData sheetId="8045"/>
      <sheetData sheetId="8046"/>
      <sheetData sheetId="8047"/>
      <sheetData sheetId="8048"/>
      <sheetData sheetId="8049"/>
      <sheetData sheetId="8050"/>
      <sheetData sheetId="8051"/>
      <sheetData sheetId="8052"/>
      <sheetData sheetId="8053"/>
      <sheetData sheetId="8054"/>
      <sheetData sheetId="8055"/>
      <sheetData sheetId="8056"/>
      <sheetData sheetId="8057"/>
      <sheetData sheetId="8058"/>
      <sheetData sheetId="8059"/>
      <sheetData sheetId="8060"/>
      <sheetData sheetId="8061"/>
      <sheetData sheetId="8062"/>
      <sheetData sheetId="8063"/>
      <sheetData sheetId="8064"/>
      <sheetData sheetId="8065"/>
      <sheetData sheetId="8066"/>
      <sheetData sheetId="8067"/>
      <sheetData sheetId="8068"/>
      <sheetData sheetId="8069"/>
      <sheetData sheetId="8070"/>
      <sheetData sheetId="8071"/>
      <sheetData sheetId="8072"/>
      <sheetData sheetId="8073"/>
      <sheetData sheetId="8074"/>
      <sheetData sheetId="8075"/>
      <sheetData sheetId="8076"/>
      <sheetData sheetId="8077"/>
      <sheetData sheetId="8078"/>
      <sheetData sheetId="8079"/>
      <sheetData sheetId="8080"/>
      <sheetData sheetId="8081"/>
      <sheetData sheetId="8082"/>
      <sheetData sheetId="8083"/>
      <sheetData sheetId="8084"/>
      <sheetData sheetId="8085"/>
      <sheetData sheetId="8086"/>
      <sheetData sheetId="8087"/>
      <sheetData sheetId="8088"/>
      <sheetData sheetId="8089"/>
      <sheetData sheetId="8090"/>
      <sheetData sheetId="8091"/>
      <sheetData sheetId="8092"/>
      <sheetData sheetId="8093"/>
      <sheetData sheetId="8094"/>
      <sheetData sheetId="8095"/>
      <sheetData sheetId="8096"/>
      <sheetData sheetId="8097"/>
      <sheetData sheetId="8098"/>
      <sheetData sheetId="8099"/>
      <sheetData sheetId="8100"/>
      <sheetData sheetId="8101"/>
      <sheetData sheetId="8102"/>
      <sheetData sheetId="8103"/>
      <sheetData sheetId="8104"/>
      <sheetData sheetId="8105"/>
      <sheetData sheetId="8106"/>
      <sheetData sheetId="8107"/>
      <sheetData sheetId="8108"/>
      <sheetData sheetId="8109"/>
      <sheetData sheetId="8110"/>
      <sheetData sheetId="8111"/>
      <sheetData sheetId="8112"/>
      <sheetData sheetId="8113"/>
      <sheetData sheetId="8114"/>
      <sheetData sheetId="8115"/>
      <sheetData sheetId="8116"/>
      <sheetData sheetId="8117"/>
      <sheetData sheetId="8118"/>
      <sheetData sheetId="8119"/>
      <sheetData sheetId="8120"/>
      <sheetData sheetId="8121"/>
      <sheetData sheetId="8122"/>
      <sheetData sheetId="8123"/>
      <sheetData sheetId="8124"/>
      <sheetData sheetId="8125"/>
      <sheetData sheetId="8126"/>
      <sheetData sheetId="8127"/>
      <sheetData sheetId="8128"/>
      <sheetData sheetId="8129"/>
      <sheetData sheetId="8130"/>
      <sheetData sheetId="8131"/>
      <sheetData sheetId="8132"/>
      <sheetData sheetId="8133"/>
      <sheetData sheetId="8134"/>
      <sheetData sheetId="8135"/>
      <sheetData sheetId="8136"/>
      <sheetData sheetId="8137"/>
      <sheetData sheetId="8138"/>
      <sheetData sheetId="8139"/>
      <sheetData sheetId="8140"/>
      <sheetData sheetId="8141"/>
      <sheetData sheetId="8142"/>
      <sheetData sheetId="8143"/>
      <sheetData sheetId="8144"/>
      <sheetData sheetId="8145"/>
      <sheetData sheetId="8146"/>
      <sheetData sheetId="8147"/>
      <sheetData sheetId="8148"/>
      <sheetData sheetId="8149"/>
      <sheetData sheetId="8150"/>
      <sheetData sheetId="8151"/>
      <sheetData sheetId="8152"/>
      <sheetData sheetId="8153"/>
      <sheetData sheetId="8154"/>
      <sheetData sheetId="8155"/>
      <sheetData sheetId="8156"/>
      <sheetData sheetId="8157"/>
      <sheetData sheetId="8158"/>
      <sheetData sheetId="8159"/>
      <sheetData sheetId="8160"/>
      <sheetData sheetId="8161"/>
      <sheetData sheetId="8162"/>
      <sheetData sheetId="8163"/>
      <sheetData sheetId="8164"/>
      <sheetData sheetId="8165"/>
      <sheetData sheetId="8166"/>
      <sheetData sheetId="8167"/>
      <sheetData sheetId="8168"/>
      <sheetData sheetId="8169"/>
      <sheetData sheetId="8170"/>
      <sheetData sheetId="8171"/>
      <sheetData sheetId="8172"/>
      <sheetData sheetId="8173"/>
      <sheetData sheetId="8174"/>
      <sheetData sheetId="8175"/>
      <sheetData sheetId="8176"/>
      <sheetData sheetId="8177"/>
      <sheetData sheetId="8178"/>
      <sheetData sheetId="8179"/>
      <sheetData sheetId="8180"/>
      <sheetData sheetId="8181"/>
      <sheetData sheetId="8182"/>
      <sheetData sheetId="8183"/>
      <sheetData sheetId="8184"/>
      <sheetData sheetId="8185"/>
      <sheetData sheetId="8186"/>
      <sheetData sheetId="8187"/>
      <sheetData sheetId="8188"/>
      <sheetData sheetId="8189"/>
      <sheetData sheetId="8190"/>
      <sheetData sheetId="8191"/>
      <sheetData sheetId="8192"/>
      <sheetData sheetId="8193"/>
      <sheetData sheetId="8194"/>
      <sheetData sheetId="8195"/>
      <sheetData sheetId="8196"/>
      <sheetData sheetId="8197"/>
      <sheetData sheetId="8198"/>
      <sheetData sheetId="8199"/>
      <sheetData sheetId="8200"/>
      <sheetData sheetId="8201"/>
      <sheetData sheetId="8202"/>
      <sheetData sheetId="8203"/>
      <sheetData sheetId="8204"/>
      <sheetData sheetId="8205"/>
      <sheetData sheetId="8206"/>
      <sheetData sheetId="8207"/>
      <sheetData sheetId="8208"/>
      <sheetData sheetId="8209"/>
      <sheetData sheetId="8210"/>
      <sheetData sheetId="8211"/>
      <sheetData sheetId="8212"/>
      <sheetData sheetId="8213"/>
      <sheetData sheetId="8214"/>
      <sheetData sheetId="8215"/>
      <sheetData sheetId="8216"/>
      <sheetData sheetId="8217"/>
      <sheetData sheetId="8218"/>
      <sheetData sheetId="8219"/>
      <sheetData sheetId="8220"/>
      <sheetData sheetId="8221"/>
      <sheetData sheetId="8222"/>
      <sheetData sheetId="8223"/>
      <sheetData sheetId="8224"/>
      <sheetData sheetId="8225"/>
      <sheetData sheetId="8226"/>
      <sheetData sheetId="8227"/>
      <sheetData sheetId="8228"/>
      <sheetData sheetId="8229"/>
      <sheetData sheetId="8230"/>
      <sheetData sheetId="8231"/>
      <sheetData sheetId="8232"/>
      <sheetData sheetId="8233"/>
      <sheetData sheetId="8234"/>
      <sheetData sheetId="8235"/>
      <sheetData sheetId="8236"/>
      <sheetData sheetId="8237"/>
      <sheetData sheetId="8238"/>
      <sheetData sheetId="8239"/>
      <sheetData sheetId="8240"/>
      <sheetData sheetId="8241"/>
      <sheetData sheetId="8242"/>
      <sheetData sheetId="8243"/>
      <sheetData sheetId="8244"/>
      <sheetData sheetId="8245"/>
      <sheetData sheetId="8246"/>
      <sheetData sheetId="8247"/>
      <sheetData sheetId="8248"/>
      <sheetData sheetId="8249"/>
      <sheetData sheetId="8250"/>
      <sheetData sheetId="8251"/>
      <sheetData sheetId="8252"/>
      <sheetData sheetId="8253"/>
      <sheetData sheetId="8254"/>
      <sheetData sheetId="8255"/>
      <sheetData sheetId="8256"/>
      <sheetData sheetId="8257"/>
      <sheetData sheetId="8258"/>
      <sheetData sheetId="8259"/>
      <sheetData sheetId="8260"/>
      <sheetData sheetId="8261"/>
      <sheetData sheetId="8262"/>
      <sheetData sheetId="8263"/>
      <sheetData sheetId="8264"/>
      <sheetData sheetId="8265"/>
      <sheetData sheetId="8266"/>
      <sheetData sheetId="8267"/>
      <sheetData sheetId="8268"/>
      <sheetData sheetId="8269"/>
      <sheetData sheetId="8270"/>
      <sheetData sheetId="8271"/>
      <sheetData sheetId="8272"/>
      <sheetData sheetId="8273"/>
      <sheetData sheetId="8274"/>
      <sheetData sheetId="8275"/>
      <sheetData sheetId="8276"/>
      <sheetData sheetId="8277"/>
      <sheetData sheetId="8278"/>
      <sheetData sheetId="8279"/>
      <sheetData sheetId="8280"/>
      <sheetData sheetId="8281"/>
      <sheetData sheetId="8282"/>
      <sheetData sheetId="8283"/>
      <sheetData sheetId="8284"/>
      <sheetData sheetId="8285"/>
      <sheetData sheetId="8286"/>
      <sheetData sheetId="8287"/>
      <sheetData sheetId="8288"/>
      <sheetData sheetId="8289"/>
      <sheetData sheetId="8290"/>
      <sheetData sheetId="8291"/>
      <sheetData sheetId="8292"/>
      <sheetData sheetId="8293"/>
      <sheetData sheetId="8294"/>
      <sheetData sheetId="8295"/>
      <sheetData sheetId="8296"/>
      <sheetData sheetId="8297"/>
      <sheetData sheetId="8298"/>
      <sheetData sheetId="8299"/>
      <sheetData sheetId="8300"/>
      <sheetData sheetId="8301"/>
      <sheetData sheetId="8302"/>
      <sheetData sheetId="8303"/>
      <sheetData sheetId="8304"/>
      <sheetData sheetId="8305"/>
      <sheetData sheetId="8306"/>
      <sheetData sheetId="8307"/>
      <sheetData sheetId="8308"/>
      <sheetData sheetId="8309"/>
      <sheetData sheetId="8310"/>
      <sheetData sheetId="8311"/>
      <sheetData sheetId="8312"/>
      <sheetData sheetId="8313"/>
      <sheetData sheetId="8314"/>
      <sheetData sheetId="8315"/>
      <sheetData sheetId="8316"/>
      <sheetData sheetId="8317"/>
      <sheetData sheetId="8318"/>
      <sheetData sheetId="8319"/>
      <sheetData sheetId="8320"/>
      <sheetData sheetId="8321"/>
      <sheetData sheetId="8322"/>
      <sheetData sheetId="8323"/>
      <sheetData sheetId="8324"/>
      <sheetData sheetId="8325"/>
      <sheetData sheetId="8326"/>
      <sheetData sheetId="8327"/>
      <sheetData sheetId="8328"/>
      <sheetData sheetId="8329"/>
      <sheetData sheetId="8330"/>
      <sheetData sheetId="8331"/>
      <sheetData sheetId="8332"/>
      <sheetData sheetId="8333"/>
      <sheetData sheetId="8334"/>
      <sheetData sheetId="8335"/>
      <sheetData sheetId="8336"/>
      <sheetData sheetId="8337"/>
      <sheetData sheetId="8338"/>
      <sheetData sheetId="8339"/>
      <sheetData sheetId="8340"/>
      <sheetData sheetId="8341"/>
      <sheetData sheetId="8342"/>
      <sheetData sheetId="8343"/>
      <sheetData sheetId="8344"/>
      <sheetData sheetId="8345"/>
      <sheetData sheetId="8346"/>
      <sheetData sheetId="8347"/>
      <sheetData sheetId="8348"/>
      <sheetData sheetId="8349"/>
      <sheetData sheetId="8350"/>
      <sheetData sheetId="8351"/>
      <sheetData sheetId="8352"/>
      <sheetData sheetId="8353"/>
      <sheetData sheetId="8354"/>
      <sheetData sheetId="8355"/>
      <sheetData sheetId="8356"/>
      <sheetData sheetId="8357"/>
      <sheetData sheetId="8358"/>
      <sheetData sheetId="8359"/>
      <sheetData sheetId="8360"/>
      <sheetData sheetId="8361"/>
      <sheetData sheetId="8362"/>
      <sheetData sheetId="8363"/>
      <sheetData sheetId="8364"/>
      <sheetData sheetId="8365"/>
      <sheetData sheetId="8366"/>
      <sheetData sheetId="8367"/>
      <sheetData sheetId="8368"/>
      <sheetData sheetId="8369"/>
      <sheetData sheetId="8370"/>
      <sheetData sheetId="8371"/>
      <sheetData sheetId="8372"/>
      <sheetData sheetId="8373"/>
      <sheetData sheetId="8374"/>
      <sheetData sheetId="8375"/>
      <sheetData sheetId="8376"/>
      <sheetData sheetId="8377"/>
      <sheetData sheetId="8378"/>
      <sheetData sheetId="8379"/>
      <sheetData sheetId="8380"/>
      <sheetData sheetId="8381"/>
      <sheetData sheetId="8382"/>
      <sheetData sheetId="8383"/>
      <sheetData sheetId="8384"/>
      <sheetData sheetId="8385"/>
      <sheetData sheetId="8386"/>
      <sheetData sheetId="8387"/>
      <sheetData sheetId="8388"/>
      <sheetData sheetId="8389"/>
      <sheetData sheetId="8390"/>
      <sheetData sheetId="8391"/>
      <sheetData sheetId="8392"/>
      <sheetData sheetId="8393"/>
      <sheetData sheetId="8394"/>
      <sheetData sheetId="8395"/>
      <sheetData sheetId="8396"/>
      <sheetData sheetId="8397"/>
      <sheetData sheetId="8398"/>
      <sheetData sheetId="8399"/>
      <sheetData sheetId="8400"/>
      <sheetData sheetId="8401"/>
      <sheetData sheetId="8402"/>
      <sheetData sheetId="8403"/>
      <sheetData sheetId="8404"/>
      <sheetData sheetId="8405"/>
      <sheetData sheetId="8406"/>
      <sheetData sheetId="8407"/>
      <sheetData sheetId="8408"/>
      <sheetData sheetId="8409"/>
      <sheetData sheetId="8410"/>
      <sheetData sheetId="8411"/>
      <sheetData sheetId="8412"/>
      <sheetData sheetId="8413"/>
      <sheetData sheetId="8414"/>
      <sheetData sheetId="8415"/>
      <sheetData sheetId="8416"/>
      <sheetData sheetId="8417"/>
      <sheetData sheetId="8418"/>
      <sheetData sheetId="8419"/>
      <sheetData sheetId="8420"/>
      <sheetData sheetId="8421"/>
      <sheetData sheetId="8422"/>
      <sheetData sheetId="8423"/>
      <sheetData sheetId="8424"/>
      <sheetData sheetId="8425"/>
      <sheetData sheetId="8426"/>
      <sheetData sheetId="8427"/>
      <sheetData sheetId="8428"/>
      <sheetData sheetId="8429"/>
      <sheetData sheetId="8430"/>
      <sheetData sheetId="8431"/>
      <sheetData sheetId="8432"/>
      <sheetData sheetId="8433"/>
      <sheetData sheetId="8434"/>
      <sheetData sheetId="8435"/>
      <sheetData sheetId="8436"/>
      <sheetData sheetId="8437"/>
      <sheetData sheetId="8438"/>
      <sheetData sheetId="8439"/>
      <sheetData sheetId="8440"/>
      <sheetData sheetId="8441"/>
      <sheetData sheetId="8442"/>
      <sheetData sheetId="8443"/>
      <sheetData sheetId="8444"/>
      <sheetData sheetId="8445"/>
      <sheetData sheetId="8446"/>
      <sheetData sheetId="8447"/>
      <sheetData sheetId="8448"/>
      <sheetData sheetId="8449"/>
      <sheetData sheetId="8450"/>
      <sheetData sheetId="8451"/>
      <sheetData sheetId="8452"/>
      <sheetData sheetId="8453"/>
      <sheetData sheetId="8454"/>
      <sheetData sheetId="8455"/>
      <sheetData sheetId="8456"/>
      <sheetData sheetId="8457"/>
      <sheetData sheetId="8458"/>
      <sheetData sheetId="8459"/>
      <sheetData sheetId="8460"/>
      <sheetData sheetId="8461"/>
      <sheetData sheetId="8462"/>
      <sheetData sheetId="8463"/>
      <sheetData sheetId="8464"/>
      <sheetData sheetId="8465"/>
      <sheetData sheetId="8466"/>
      <sheetData sheetId="8467"/>
      <sheetData sheetId="8468"/>
      <sheetData sheetId="8469"/>
      <sheetData sheetId="8470"/>
      <sheetData sheetId="8471"/>
      <sheetData sheetId="8472"/>
      <sheetData sheetId="8473"/>
      <sheetData sheetId="8474"/>
      <sheetData sheetId="8475"/>
      <sheetData sheetId="8476"/>
      <sheetData sheetId="8477"/>
      <sheetData sheetId="8478"/>
      <sheetData sheetId="8479"/>
      <sheetData sheetId="8480"/>
      <sheetData sheetId="8481"/>
      <sheetData sheetId="8482"/>
      <sheetData sheetId="8483"/>
      <sheetData sheetId="8484"/>
      <sheetData sheetId="8485"/>
      <sheetData sheetId="8486"/>
      <sheetData sheetId="8487"/>
      <sheetData sheetId="8488"/>
      <sheetData sheetId="8489"/>
      <sheetData sheetId="8490"/>
      <sheetData sheetId="8491"/>
      <sheetData sheetId="8492"/>
      <sheetData sheetId="8493"/>
      <sheetData sheetId="8494"/>
      <sheetData sheetId="8495"/>
      <sheetData sheetId="8496"/>
      <sheetData sheetId="8497"/>
      <sheetData sheetId="8498"/>
      <sheetData sheetId="8499"/>
      <sheetData sheetId="8500"/>
      <sheetData sheetId="8501"/>
      <sheetData sheetId="8502"/>
      <sheetData sheetId="8503"/>
      <sheetData sheetId="8504"/>
      <sheetData sheetId="8505"/>
      <sheetData sheetId="8506"/>
      <sheetData sheetId="8507"/>
      <sheetData sheetId="8508"/>
      <sheetData sheetId="8509"/>
      <sheetData sheetId="8510"/>
      <sheetData sheetId="8511"/>
      <sheetData sheetId="8512"/>
      <sheetData sheetId="8513"/>
      <sheetData sheetId="8514"/>
      <sheetData sheetId="8515"/>
      <sheetData sheetId="8516"/>
      <sheetData sheetId="8517"/>
      <sheetData sheetId="8518"/>
      <sheetData sheetId="8519"/>
      <sheetData sheetId="8520"/>
      <sheetData sheetId="8521"/>
      <sheetData sheetId="8522"/>
      <sheetData sheetId="8523"/>
      <sheetData sheetId="8524"/>
      <sheetData sheetId="8525"/>
      <sheetData sheetId="8526"/>
      <sheetData sheetId="8527"/>
      <sheetData sheetId="8528"/>
      <sheetData sheetId="8529"/>
      <sheetData sheetId="8530"/>
      <sheetData sheetId="8531"/>
      <sheetData sheetId="8532"/>
      <sheetData sheetId="8533"/>
      <sheetData sheetId="8534"/>
      <sheetData sheetId="8535"/>
      <sheetData sheetId="8536"/>
      <sheetData sheetId="8537"/>
      <sheetData sheetId="8538"/>
      <sheetData sheetId="8539"/>
      <sheetData sheetId="8540"/>
      <sheetData sheetId="8541"/>
      <sheetData sheetId="8542"/>
      <sheetData sheetId="8543"/>
      <sheetData sheetId="8544"/>
      <sheetData sheetId="8545"/>
      <sheetData sheetId="8546"/>
      <sheetData sheetId="8547"/>
      <sheetData sheetId="8548"/>
      <sheetData sheetId="8549"/>
      <sheetData sheetId="8550"/>
      <sheetData sheetId="8551"/>
      <sheetData sheetId="8552"/>
      <sheetData sheetId="8553"/>
      <sheetData sheetId="8554"/>
      <sheetData sheetId="8555"/>
      <sheetData sheetId="8556"/>
      <sheetData sheetId="8557"/>
      <sheetData sheetId="8558"/>
      <sheetData sheetId="8559"/>
      <sheetData sheetId="8560"/>
      <sheetData sheetId="8561"/>
      <sheetData sheetId="8562"/>
      <sheetData sheetId="8563"/>
      <sheetData sheetId="8564"/>
      <sheetData sheetId="8565"/>
      <sheetData sheetId="8566"/>
      <sheetData sheetId="8567"/>
      <sheetData sheetId="8568"/>
      <sheetData sheetId="8569"/>
      <sheetData sheetId="8570"/>
      <sheetData sheetId="8571"/>
      <sheetData sheetId="8572"/>
      <sheetData sheetId="8573"/>
      <sheetData sheetId="8574"/>
      <sheetData sheetId="8575"/>
      <sheetData sheetId="8576"/>
      <sheetData sheetId="8577"/>
      <sheetData sheetId="8578"/>
      <sheetData sheetId="8579"/>
      <sheetData sheetId="8580"/>
      <sheetData sheetId="8581"/>
      <sheetData sheetId="8582"/>
      <sheetData sheetId="8583"/>
      <sheetData sheetId="8584"/>
      <sheetData sheetId="8585"/>
      <sheetData sheetId="8586"/>
      <sheetData sheetId="8587"/>
      <sheetData sheetId="8588"/>
      <sheetData sheetId="8589"/>
      <sheetData sheetId="8590"/>
      <sheetData sheetId="8591"/>
      <sheetData sheetId="8592"/>
      <sheetData sheetId="8593"/>
      <sheetData sheetId="8594"/>
      <sheetData sheetId="8595"/>
      <sheetData sheetId="8596"/>
      <sheetData sheetId="8597"/>
      <sheetData sheetId="8598"/>
      <sheetData sheetId="8599"/>
      <sheetData sheetId="8600"/>
      <sheetData sheetId="8601"/>
      <sheetData sheetId="8602"/>
      <sheetData sheetId="8603"/>
      <sheetData sheetId="8604"/>
      <sheetData sheetId="8605"/>
      <sheetData sheetId="8606"/>
      <sheetData sheetId="8607"/>
      <sheetData sheetId="8608"/>
      <sheetData sheetId="8609"/>
      <sheetData sheetId="8610"/>
      <sheetData sheetId="8611"/>
      <sheetData sheetId="8612"/>
      <sheetData sheetId="8613"/>
      <sheetData sheetId="8614"/>
      <sheetData sheetId="8615"/>
      <sheetData sheetId="8616"/>
      <sheetData sheetId="8617"/>
      <sheetData sheetId="8618"/>
      <sheetData sheetId="8619"/>
      <sheetData sheetId="8620"/>
      <sheetData sheetId="8621"/>
      <sheetData sheetId="8622"/>
      <sheetData sheetId="8623"/>
      <sheetData sheetId="8624"/>
      <sheetData sheetId="8625"/>
      <sheetData sheetId="8626"/>
      <sheetData sheetId="8627"/>
      <sheetData sheetId="8628"/>
      <sheetData sheetId="8629"/>
      <sheetData sheetId="8630"/>
      <sheetData sheetId="8631"/>
      <sheetData sheetId="8632"/>
      <sheetData sheetId="8633"/>
      <sheetData sheetId="8634"/>
      <sheetData sheetId="8635"/>
      <sheetData sheetId="8636"/>
      <sheetData sheetId="8637"/>
      <sheetData sheetId="8638"/>
      <sheetData sheetId="8639"/>
      <sheetData sheetId="8640"/>
      <sheetData sheetId="8641"/>
      <sheetData sheetId="8642"/>
      <sheetData sheetId="8643"/>
      <sheetData sheetId="8644"/>
      <sheetData sheetId="8645"/>
      <sheetData sheetId="8646"/>
      <sheetData sheetId="8647"/>
      <sheetData sheetId="8648"/>
      <sheetData sheetId="8649"/>
      <sheetData sheetId="8650"/>
      <sheetData sheetId="8651"/>
      <sheetData sheetId="8652"/>
      <sheetData sheetId="8653"/>
      <sheetData sheetId="8654"/>
      <sheetData sheetId="8655"/>
      <sheetData sheetId="8656"/>
      <sheetData sheetId="8657"/>
      <sheetData sheetId="8658"/>
      <sheetData sheetId="8659"/>
      <sheetData sheetId="8660"/>
      <sheetData sheetId="8661"/>
      <sheetData sheetId="8662"/>
      <sheetData sheetId="8663"/>
      <sheetData sheetId="8664"/>
      <sheetData sheetId="8665"/>
      <sheetData sheetId="8666"/>
      <sheetData sheetId="8667"/>
      <sheetData sheetId="8668"/>
      <sheetData sheetId="8669"/>
      <sheetData sheetId="8670"/>
      <sheetData sheetId="8671"/>
      <sheetData sheetId="8672"/>
      <sheetData sheetId="8673"/>
      <sheetData sheetId="8674"/>
      <sheetData sheetId="8675"/>
      <sheetData sheetId="8676"/>
      <sheetData sheetId="8677"/>
      <sheetData sheetId="8678"/>
      <sheetData sheetId="8679"/>
      <sheetData sheetId="8680"/>
      <sheetData sheetId="8681"/>
      <sheetData sheetId="8682"/>
      <sheetData sheetId="8683"/>
      <sheetData sheetId="8684"/>
      <sheetData sheetId="8685"/>
      <sheetData sheetId="8686"/>
      <sheetData sheetId="8687"/>
      <sheetData sheetId="8688"/>
      <sheetData sheetId="8689"/>
      <sheetData sheetId="8690"/>
      <sheetData sheetId="8691"/>
      <sheetData sheetId="8692"/>
      <sheetData sheetId="8693"/>
      <sheetData sheetId="8694"/>
      <sheetData sheetId="8695"/>
      <sheetData sheetId="8696"/>
      <sheetData sheetId="8697"/>
      <sheetData sheetId="8698"/>
      <sheetData sheetId="8699"/>
      <sheetData sheetId="8700"/>
      <sheetData sheetId="8701"/>
      <sheetData sheetId="8702"/>
      <sheetData sheetId="8703"/>
      <sheetData sheetId="8704"/>
      <sheetData sheetId="8705"/>
      <sheetData sheetId="8706"/>
      <sheetData sheetId="8707"/>
      <sheetData sheetId="8708"/>
      <sheetData sheetId="8709"/>
      <sheetData sheetId="8710"/>
      <sheetData sheetId="8711"/>
      <sheetData sheetId="8712"/>
      <sheetData sheetId="8713"/>
      <sheetData sheetId="8714"/>
      <sheetData sheetId="8715"/>
      <sheetData sheetId="8716"/>
      <sheetData sheetId="8717"/>
      <sheetData sheetId="8718"/>
      <sheetData sheetId="8719"/>
      <sheetData sheetId="8720"/>
      <sheetData sheetId="8721"/>
      <sheetData sheetId="8722"/>
      <sheetData sheetId="8723"/>
      <sheetData sheetId="8724"/>
      <sheetData sheetId="8725"/>
      <sheetData sheetId="8726"/>
      <sheetData sheetId="8727"/>
      <sheetData sheetId="8728"/>
      <sheetData sheetId="8729"/>
      <sheetData sheetId="8730"/>
      <sheetData sheetId="8731"/>
      <sheetData sheetId="8732"/>
      <sheetData sheetId="8733"/>
      <sheetData sheetId="8734"/>
      <sheetData sheetId="8735"/>
      <sheetData sheetId="8736"/>
      <sheetData sheetId="8737"/>
      <sheetData sheetId="8738"/>
      <sheetData sheetId="8739"/>
      <sheetData sheetId="8740"/>
      <sheetData sheetId="8741"/>
      <sheetData sheetId="8742"/>
      <sheetData sheetId="8743"/>
      <sheetData sheetId="8744"/>
      <sheetData sheetId="8745"/>
      <sheetData sheetId="8746"/>
      <sheetData sheetId="8747"/>
      <sheetData sheetId="8748"/>
      <sheetData sheetId="8749"/>
      <sheetData sheetId="8750"/>
      <sheetData sheetId="8751"/>
      <sheetData sheetId="8752"/>
      <sheetData sheetId="8753"/>
      <sheetData sheetId="8754"/>
      <sheetData sheetId="8755"/>
      <sheetData sheetId="8756"/>
      <sheetData sheetId="8757"/>
      <sheetData sheetId="8758"/>
      <sheetData sheetId="8759"/>
      <sheetData sheetId="8760"/>
      <sheetData sheetId="8761"/>
      <sheetData sheetId="8762"/>
      <sheetData sheetId="8763"/>
      <sheetData sheetId="8764"/>
      <sheetData sheetId="8765"/>
      <sheetData sheetId="8766"/>
      <sheetData sheetId="8767"/>
      <sheetData sheetId="8768"/>
      <sheetData sheetId="8769"/>
      <sheetData sheetId="8770"/>
      <sheetData sheetId="8771"/>
      <sheetData sheetId="8772"/>
      <sheetData sheetId="8773"/>
      <sheetData sheetId="8774"/>
      <sheetData sheetId="8775"/>
      <sheetData sheetId="8776"/>
      <sheetData sheetId="8777"/>
      <sheetData sheetId="8778"/>
      <sheetData sheetId="8779"/>
      <sheetData sheetId="8780"/>
      <sheetData sheetId="8781"/>
      <sheetData sheetId="8782"/>
      <sheetData sheetId="8783"/>
      <sheetData sheetId="8784"/>
      <sheetData sheetId="8785"/>
      <sheetData sheetId="8786"/>
      <sheetData sheetId="8787"/>
      <sheetData sheetId="8788"/>
      <sheetData sheetId="8789"/>
      <sheetData sheetId="8790"/>
      <sheetData sheetId="8791"/>
      <sheetData sheetId="8792"/>
      <sheetData sheetId="8793"/>
      <sheetData sheetId="8794"/>
      <sheetData sheetId="8795"/>
      <sheetData sheetId="8796"/>
      <sheetData sheetId="8797"/>
      <sheetData sheetId="8798"/>
      <sheetData sheetId="8799"/>
      <sheetData sheetId="8800"/>
      <sheetData sheetId="8801"/>
      <sheetData sheetId="8802"/>
      <sheetData sheetId="8803"/>
      <sheetData sheetId="8804"/>
      <sheetData sheetId="8805"/>
      <sheetData sheetId="8806"/>
      <sheetData sheetId="8807"/>
      <sheetData sheetId="8808"/>
      <sheetData sheetId="8809"/>
      <sheetData sheetId="8810"/>
      <sheetData sheetId="8811"/>
      <sheetData sheetId="8812"/>
      <sheetData sheetId="8813"/>
      <sheetData sheetId="8814"/>
      <sheetData sheetId="8815"/>
      <sheetData sheetId="8816"/>
      <sheetData sheetId="8817"/>
      <sheetData sheetId="8818"/>
      <sheetData sheetId="8819"/>
      <sheetData sheetId="8820"/>
      <sheetData sheetId="8821"/>
      <sheetData sheetId="8822"/>
      <sheetData sheetId="8823"/>
      <sheetData sheetId="8824"/>
      <sheetData sheetId="8825"/>
      <sheetData sheetId="8826"/>
      <sheetData sheetId="8827"/>
      <sheetData sheetId="8828"/>
      <sheetData sheetId="8829"/>
      <sheetData sheetId="8830"/>
      <sheetData sheetId="8831"/>
      <sheetData sheetId="8832"/>
      <sheetData sheetId="8833"/>
      <sheetData sheetId="8834"/>
      <sheetData sheetId="8835"/>
      <sheetData sheetId="8836"/>
      <sheetData sheetId="8837"/>
      <sheetData sheetId="8838"/>
      <sheetData sheetId="8839"/>
      <sheetData sheetId="8840"/>
      <sheetData sheetId="8841"/>
      <sheetData sheetId="8842"/>
      <sheetData sheetId="8843"/>
      <sheetData sheetId="8844"/>
      <sheetData sheetId="8845"/>
      <sheetData sheetId="8846"/>
      <sheetData sheetId="8847"/>
      <sheetData sheetId="8848"/>
      <sheetData sheetId="8849"/>
      <sheetData sheetId="8850"/>
      <sheetData sheetId="8851"/>
      <sheetData sheetId="8852"/>
      <sheetData sheetId="8853"/>
      <sheetData sheetId="8854"/>
      <sheetData sheetId="8855"/>
      <sheetData sheetId="8856"/>
      <sheetData sheetId="8857"/>
      <sheetData sheetId="8858"/>
      <sheetData sheetId="8859"/>
      <sheetData sheetId="8860"/>
      <sheetData sheetId="8861"/>
      <sheetData sheetId="8862"/>
      <sheetData sheetId="8863"/>
      <sheetData sheetId="8864"/>
      <sheetData sheetId="8865"/>
      <sheetData sheetId="8866"/>
      <sheetData sheetId="8867"/>
      <sheetData sheetId="8868"/>
      <sheetData sheetId="8869"/>
      <sheetData sheetId="8870"/>
      <sheetData sheetId="8871"/>
      <sheetData sheetId="8872"/>
      <sheetData sheetId="8873"/>
      <sheetData sheetId="8874"/>
      <sheetData sheetId="8875"/>
      <sheetData sheetId="8876"/>
      <sheetData sheetId="8877"/>
      <sheetData sheetId="8878"/>
      <sheetData sheetId="8879"/>
      <sheetData sheetId="8880"/>
      <sheetData sheetId="8881"/>
      <sheetData sheetId="8882"/>
      <sheetData sheetId="8883"/>
      <sheetData sheetId="8884"/>
      <sheetData sheetId="8885"/>
      <sheetData sheetId="8886"/>
      <sheetData sheetId="8887"/>
      <sheetData sheetId="8888"/>
      <sheetData sheetId="8889"/>
      <sheetData sheetId="8890"/>
      <sheetData sheetId="8891"/>
      <sheetData sheetId="8892"/>
      <sheetData sheetId="8893"/>
      <sheetData sheetId="8894"/>
      <sheetData sheetId="8895"/>
      <sheetData sheetId="8896"/>
      <sheetData sheetId="8897"/>
      <sheetData sheetId="8898"/>
      <sheetData sheetId="8899"/>
      <sheetData sheetId="8900"/>
      <sheetData sheetId="8901"/>
      <sheetData sheetId="8902"/>
      <sheetData sheetId="8903"/>
      <sheetData sheetId="8904"/>
      <sheetData sheetId="8905"/>
      <sheetData sheetId="8906"/>
      <sheetData sheetId="8907"/>
      <sheetData sheetId="8908"/>
      <sheetData sheetId="8909"/>
      <sheetData sheetId="8910"/>
      <sheetData sheetId="8911"/>
      <sheetData sheetId="8912"/>
      <sheetData sheetId="8913"/>
      <sheetData sheetId="8914"/>
      <sheetData sheetId="8915"/>
      <sheetData sheetId="8916"/>
      <sheetData sheetId="8917"/>
      <sheetData sheetId="8918"/>
      <sheetData sheetId="8919"/>
      <sheetData sheetId="8920"/>
      <sheetData sheetId="8921"/>
      <sheetData sheetId="8922"/>
      <sheetData sheetId="8923"/>
      <sheetData sheetId="8924"/>
      <sheetData sheetId="8925"/>
      <sheetData sheetId="8926"/>
      <sheetData sheetId="8927"/>
      <sheetData sheetId="8928"/>
      <sheetData sheetId="8929"/>
      <sheetData sheetId="8930"/>
      <sheetData sheetId="8931"/>
      <sheetData sheetId="8932"/>
      <sheetData sheetId="8933"/>
      <sheetData sheetId="8934"/>
      <sheetData sheetId="8935"/>
      <sheetData sheetId="8936"/>
      <sheetData sheetId="8937"/>
      <sheetData sheetId="8938"/>
      <sheetData sheetId="8939"/>
      <sheetData sheetId="8940"/>
      <sheetData sheetId="8941"/>
      <sheetData sheetId="8942"/>
      <sheetData sheetId="8943"/>
      <sheetData sheetId="8944"/>
      <sheetData sheetId="8945"/>
      <sheetData sheetId="8946"/>
      <sheetData sheetId="8947"/>
      <sheetData sheetId="8948"/>
      <sheetData sheetId="8949"/>
      <sheetData sheetId="8950"/>
      <sheetData sheetId="8951"/>
      <sheetData sheetId="8952"/>
      <sheetData sheetId="8953"/>
      <sheetData sheetId="8954"/>
      <sheetData sheetId="8955"/>
      <sheetData sheetId="8956"/>
      <sheetData sheetId="8957"/>
      <sheetData sheetId="8958"/>
      <sheetData sheetId="8959"/>
      <sheetData sheetId="8960"/>
      <sheetData sheetId="8961"/>
      <sheetData sheetId="8962"/>
      <sheetData sheetId="8963"/>
      <sheetData sheetId="8964"/>
      <sheetData sheetId="8965"/>
      <sheetData sheetId="8966"/>
      <sheetData sheetId="8967"/>
      <sheetData sheetId="8968"/>
      <sheetData sheetId="8969"/>
      <sheetData sheetId="8970"/>
      <sheetData sheetId="8971"/>
      <sheetData sheetId="8972"/>
      <sheetData sheetId="8973"/>
      <sheetData sheetId="8974"/>
      <sheetData sheetId="8975"/>
      <sheetData sheetId="8976"/>
      <sheetData sheetId="8977"/>
      <sheetData sheetId="8978"/>
      <sheetData sheetId="8979"/>
      <sheetData sheetId="8980"/>
      <sheetData sheetId="8981"/>
      <sheetData sheetId="8982"/>
      <sheetData sheetId="8983"/>
      <sheetData sheetId="8984"/>
      <sheetData sheetId="8985"/>
      <sheetData sheetId="8986"/>
      <sheetData sheetId="8987"/>
      <sheetData sheetId="8988"/>
      <sheetData sheetId="8989"/>
      <sheetData sheetId="8990"/>
      <sheetData sheetId="8991"/>
      <sheetData sheetId="8992"/>
      <sheetData sheetId="8993"/>
      <sheetData sheetId="8994"/>
      <sheetData sheetId="8995"/>
      <sheetData sheetId="8996"/>
      <sheetData sheetId="8997"/>
      <sheetData sheetId="8998"/>
      <sheetData sheetId="8999"/>
      <sheetData sheetId="9000"/>
      <sheetData sheetId="9001"/>
      <sheetData sheetId="9002"/>
      <sheetData sheetId="9003"/>
      <sheetData sheetId="9004"/>
      <sheetData sheetId="9005"/>
      <sheetData sheetId="9006"/>
      <sheetData sheetId="9007"/>
      <sheetData sheetId="9008"/>
      <sheetData sheetId="9009"/>
      <sheetData sheetId="9010"/>
      <sheetData sheetId="9011"/>
      <sheetData sheetId="9012"/>
      <sheetData sheetId="9013"/>
      <sheetData sheetId="9014"/>
      <sheetData sheetId="9015"/>
      <sheetData sheetId="9016"/>
      <sheetData sheetId="9017"/>
      <sheetData sheetId="9018"/>
      <sheetData sheetId="9019"/>
      <sheetData sheetId="9020"/>
      <sheetData sheetId="9021"/>
      <sheetData sheetId="9022"/>
      <sheetData sheetId="9023"/>
      <sheetData sheetId="9024"/>
      <sheetData sheetId="9025"/>
      <sheetData sheetId="9026"/>
      <sheetData sheetId="9027"/>
      <sheetData sheetId="9028"/>
      <sheetData sheetId="9029"/>
      <sheetData sheetId="9030"/>
      <sheetData sheetId="9031"/>
      <sheetData sheetId="9032"/>
      <sheetData sheetId="9033"/>
      <sheetData sheetId="9034"/>
      <sheetData sheetId="9035"/>
      <sheetData sheetId="9036"/>
      <sheetData sheetId="9037"/>
      <sheetData sheetId="9038"/>
      <sheetData sheetId="9039"/>
      <sheetData sheetId="9040"/>
      <sheetData sheetId="9041"/>
      <sheetData sheetId="9042"/>
      <sheetData sheetId="9043"/>
      <sheetData sheetId="9044"/>
      <sheetData sheetId="9045"/>
      <sheetData sheetId="9046"/>
      <sheetData sheetId="9047"/>
      <sheetData sheetId="9048"/>
      <sheetData sheetId="9049"/>
      <sheetData sheetId="9050"/>
      <sheetData sheetId="9051"/>
      <sheetData sheetId="9052"/>
      <sheetData sheetId="9053"/>
      <sheetData sheetId="9054"/>
      <sheetData sheetId="9055"/>
      <sheetData sheetId="9056"/>
      <sheetData sheetId="9057"/>
      <sheetData sheetId="9058"/>
      <sheetData sheetId="9059"/>
      <sheetData sheetId="9060"/>
      <sheetData sheetId="9061"/>
      <sheetData sheetId="9062"/>
      <sheetData sheetId="9063"/>
      <sheetData sheetId="9064"/>
      <sheetData sheetId="9065"/>
      <sheetData sheetId="9066"/>
      <sheetData sheetId="9067"/>
      <sheetData sheetId="9068"/>
      <sheetData sheetId="9069"/>
      <sheetData sheetId="9070"/>
      <sheetData sheetId="9071"/>
      <sheetData sheetId="9072"/>
      <sheetData sheetId="9073"/>
      <sheetData sheetId="9074"/>
      <sheetData sheetId="9075"/>
      <sheetData sheetId="9076"/>
      <sheetData sheetId="9077"/>
      <sheetData sheetId="9078"/>
      <sheetData sheetId="9079"/>
      <sheetData sheetId="9080"/>
      <sheetData sheetId="9081"/>
      <sheetData sheetId="9082"/>
      <sheetData sheetId="9083"/>
      <sheetData sheetId="9084"/>
      <sheetData sheetId="9085"/>
      <sheetData sheetId="9086"/>
      <sheetData sheetId="9087"/>
      <sheetData sheetId="9088"/>
      <sheetData sheetId="9089"/>
      <sheetData sheetId="9090"/>
      <sheetData sheetId="9091"/>
      <sheetData sheetId="9092"/>
      <sheetData sheetId="9093"/>
      <sheetData sheetId="9094"/>
      <sheetData sheetId="9095"/>
      <sheetData sheetId="9096"/>
      <sheetData sheetId="9097"/>
      <sheetData sheetId="9098"/>
      <sheetData sheetId="9099"/>
      <sheetData sheetId="9100"/>
      <sheetData sheetId="9101"/>
      <sheetData sheetId="9102"/>
      <sheetData sheetId="9103"/>
      <sheetData sheetId="9104"/>
      <sheetData sheetId="9105"/>
      <sheetData sheetId="9106"/>
      <sheetData sheetId="9107"/>
      <sheetData sheetId="9108"/>
      <sheetData sheetId="9109"/>
      <sheetData sheetId="9110"/>
      <sheetData sheetId="9111"/>
      <sheetData sheetId="9112"/>
      <sheetData sheetId="9113"/>
      <sheetData sheetId="9114"/>
      <sheetData sheetId="9115"/>
      <sheetData sheetId="9116"/>
      <sheetData sheetId="9117"/>
      <sheetData sheetId="9118"/>
      <sheetData sheetId="9119"/>
      <sheetData sheetId="9120"/>
      <sheetData sheetId="9121"/>
      <sheetData sheetId="9122"/>
      <sheetData sheetId="9123"/>
      <sheetData sheetId="9124"/>
      <sheetData sheetId="9125"/>
      <sheetData sheetId="9126"/>
      <sheetData sheetId="9127"/>
      <sheetData sheetId="9128"/>
      <sheetData sheetId="9129"/>
      <sheetData sheetId="9130"/>
      <sheetData sheetId="9131"/>
      <sheetData sheetId="9132"/>
      <sheetData sheetId="9133"/>
      <sheetData sheetId="9134"/>
      <sheetData sheetId="9135"/>
      <sheetData sheetId="9136"/>
      <sheetData sheetId="9137"/>
      <sheetData sheetId="9138"/>
      <sheetData sheetId="9139"/>
      <sheetData sheetId="9140"/>
      <sheetData sheetId="9141"/>
      <sheetData sheetId="9142"/>
      <sheetData sheetId="9143"/>
      <sheetData sheetId="9144"/>
      <sheetData sheetId="9145"/>
      <sheetData sheetId="9146"/>
      <sheetData sheetId="9147"/>
      <sheetData sheetId="9148"/>
      <sheetData sheetId="9149"/>
      <sheetData sheetId="9150"/>
      <sheetData sheetId="9151"/>
      <sheetData sheetId="9152"/>
      <sheetData sheetId="9153"/>
      <sheetData sheetId="9154"/>
      <sheetData sheetId="9155"/>
      <sheetData sheetId="9156"/>
      <sheetData sheetId="9157"/>
      <sheetData sheetId="9158"/>
      <sheetData sheetId="9159"/>
      <sheetData sheetId="9160"/>
      <sheetData sheetId="9161"/>
      <sheetData sheetId="9162"/>
      <sheetData sheetId="9163"/>
      <sheetData sheetId="9164"/>
      <sheetData sheetId="9165"/>
      <sheetData sheetId="9166"/>
      <sheetData sheetId="9167"/>
      <sheetData sheetId="9168"/>
      <sheetData sheetId="9169"/>
      <sheetData sheetId="9170"/>
      <sheetData sheetId="9171"/>
      <sheetData sheetId="9172"/>
      <sheetData sheetId="9173"/>
      <sheetData sheetId="9174"/>
      <sheetData sheetId="9175"/>
      <sheetData sheetId="9176"/>
      <sheetData sheetId="9177"/>
      <sheetData sheetId="9178"/>
      <sheetData sheetId="9179"/>
      <sheetData sheetId="9180"/>
      <sheetData sheetId="9181"/>
      <sheetData sheetId="9182"/>
      <sheetData sheetId="9183"/>
      <sheetData sheetId="9184"/>
      <sheetData sheetId="9185"/>
      <sheetData sheetId="9186"/>
      <sheetData sheetId="9187"/>
      <sheetData sheetId="9188"/>
      <sheetData sheetId="9189"/>
      <sheetData sheetId="9190"/>
      <sheetData sheetId="9191"/>
      <sheetData sheetId="9192"/>
      <sheetData sheetId="9193"/>
      <sheetData sheetId="9194"/>
      <sheetData sheetId="9195"/>
      <sheetData sheetId="9196"/>
      <sheetData sheetId="9197"/>
      <sheetData sheetId="9198"/>
      <sheetData sheetId="9199"/>
      <sheetData sheetId="9200"/>
      <sheetData sheetId="9201"/>
      <sheetData sheetId="9202"/>
      <sheetData sheetId="9203"/>
      <sheetData sheetId="9204"/>
      <sheetData sheetId="9205"/>
      <sheetData sheetId="9206"/>
      <sheetData sheetId="9207"/>
      <sheetData sheetId="9208"/>
      <sheetData sheetId="9209"/>
      <sheetData sheetId="9210"/>
      <sheetData sheetId="9211"/>
      <sheetData sheetId="9212"/>
      <sheetData sheetId="9213"/>
      <sheetData sheetId="9214"/>
      <sheetData sheetId="9215"/>
      <sheetData sheetId="9216"/>
      <sheetData sheetId="9217"/>
      <sheetData sheetId="9218"/>
      <sheetData sheetId="9219"/>
      <sheetData sheetId="9220"/>
      <sheetData sheetId="9221"/>
      <sheetData sheetId="9222"/>
      <sheetData sheetId="9223"/>
      <sheetData sheetId="9224"/>
      <sheetData sheetId="9225"/>
      <sheetData sheetId="9226"/>
      <sheetData sheetId="9227"/>
      <sheetData sheetId="9228"/>
      <sheetData sheetId="9229"/>
      <sheetData sheetId="9230"/>
      <sheetData sheetId="9231"/>
      <sheetData sheetId="9232"/>
      <sheetData sheetId="9233"/>
      <sheetData sheetId="9234"/>
      <sheetData sheetId="9235"/>
      <sheetData sheetId="9236"/>
      <sheetData sheetId="9237"/>
      <sheetData sheetId="9238"/>
      <sheetData sheetId="9239"/>
      <sheetData sheetId="9240"/>
      <sheetData sheetId="9241"/>
      <sheetData sheetId="9242"/>
      <sheetData sheetId="9243"/>
      <sheetData sheetId="9244"/>
      <sheetData sheetId="9245"/>
      <sheetData sheetId="9246"/>
      <sheetData sheetId="9247"/>
      <sheetData sheetId="9248"/>
      <sheetData sheetId="9249"/>
      <sheetData sheetId="9250"/>
      <sheetData sheetId="9251"/>
      <sheetData sheetId="9252"/>
      <sheetData sheetId="9253"/>
      <sheetData sheetId="9254"/>
      <sheetData sheetId="9255"/>
      <sheetData sheetId="9256"/>
      <sheetData sheetId="9257"/>
      <sheetData sheetId="9258"/>
      <sheetData sheetId="9259"/>
      <sheetData sheetId="9260"/>
      <sheetData sheetId="9261"/>
      <sheetData sheetId="9262"/>
      <sheetData sheetId="9263"/>
      <sheetData sheetId="9264"/>
      <sheetData sheetId="9265"/>
      <sheetData sheetId="9266"/>
      <sheetData sheetId="9267"/>
      <sheetData sheetId="9268"/>
      <sheetData sheetId="9269"/>
      <sheetData sheetId="9270"/>
      <sheetData sheetId="9271"/>
      <sheetData sheetId="9272"/>
      <sheetData sheetId="9273"/>
      <sheetData sheetId="9274"/>
      <sheetData sheetId="9275"/>
      <sheetData sheetId="9276"/>
      <sheetData sheetId="9277"/>
      <sheetData sheetId="9278"/>
      <sheetData sheetId="9279"/>
      <sheetData sheetId="9280"/>
      <sheetData sheetId="9281"/>
      <sheetData sheetId="9282"/>
      <sheetData sheetId="9283"/>
      <sheetData sheetId="9284"/>
      <sheetData sheetId="9285"/>
      <sheetData sheetId="9286"/>
      <sheetData sheetId="9287"/>
      <sheetData sheetId="9288"/>
      <sheetData sheetId="9289"/>
      <sheetData sheetId="9290"/>
      <sheetData sheetId="9291"/>
      <sheetData sheetId="9292"/>
      <sheetData sheetId="9293"/>
      <sheetData sheetId="9294"/>
      <sheetData sheetId="9295"/>
      <sheetData sheetId="9296"/>
      <sheetData sheetId="9297"/>
      <sheetData sheetId="9298"/>
      <sheetData sheetId="9299"/>
      <sheetData sheetId="9300"/>
      <sheetData sheetId="9301"/>
      <sheetData sheetId="9302"/>
      <sheetData sheetId="9303"/>
      <sheetData sheetId="9304"/>
      <sheetData sheetId="9305"/>
      <sheetData sheetId="9306"/>
      <sheetData sheetId="9307"/>
      <sheetData sheetId="9308"/>
      <sheetData sheetId="9309"/>
      <sheetData sheetId="9310"/>
      <sheetData sheetId="9311"/>
      <sheetData sheetId="9312"/>
      <sheetData sheetId="9313"/>
      <sheetData sheetId="9314"/>
      <sheetData sheetId="9315"/>
      <sheetData sheetId="9316"/>
      <sheetData sheetId="9317"/>
      <sheetData sheetId="9318"/>
      <sheetData sheetId="9319"/>
      <sheetData sheetId="9320"/>
      <sheetData sheetId="9321"/>
      <sheetData sheetId="9322"/>
      <sheetData sheetId="9323"/>
      <sheetData sheetId="9324"/>
      <sheetData sheetId="9325"/>
      <sheetData sheetId="9326"/>
      <sheetData sheetId="9327"/>
      <sheetData sheetId="9328"/>
      <sheetData sheetId="9329"/>
      <sheetData sheetId="9330"/>
      <sheetData sheetId="9331"/>
      <sheetData sheetId="9332"/>
      <sheetData sheetId="9333"/>
      <sheetData sheetId="9334"/>
      <sheetData sheetId="9335"/>
      <sheetData sheetId="9336"/>
      <sheetData sheetId="9337"/>
      <sheetData sheetId="9338"/>
      <sheetData sheetId="9339"/>
      <sheetData sheetId="9340"/>
      <sheetData sheetId="9341"/>
      <sheetData sheetId="9342"/>
      <sheetData sheetId="9343"/>
      <sheetData sheetId="9344"/>
      <sheetData sheetId="9345"/>
      <sheetData sheetId="9346"/>
      <sheetData sheetId="9347"/>
      <sheetData sheetId="9348"/>
      <sheetData sheetId="9349"/>
      <sheetData sheetId="9350"/>
      <sheetData sheetId="9351"/>
      <sheetData sheetId="9352"/>
      <sheetData sheetId="9353"/>
      <sheetData sheetId="9354"/>
      <sheetData sheetId="9355"/>
      <sheetData sheetId="9356"/>
      <sheetData sheetId="9357"/>
      <sheetData sheetId="9358"/>
      <sheetData sheetId="9359"/>
      <sheetData sheetId="9360"/>
      <sheetData sheetId="9361"/>
      <sheetData sheetId="9362"/>
      <sheetData sheetId="9363"/>
      <sheetData sheetId="9364"/>
      <sheetData sheetId="9365"/>
      <sheetData sheetId="9366"/>
      <sheetData sheetId="9367"/>
      <sheetData sheetId="9368"/>
      <sheetData sheetId="9369"/>
      <sheetData sheetId="9370"/>
      <sheetData sheetId="9371"/>
      <sheetData sheetId="9372"/>
      <sheetData sheetId="9373"/>
      <sheetData sheetId="9374"/>
      <sheetData sheetId="9375"/>
      <sheetData sheetId="9376"/>
      <sheetData sheetId="9377"/>
      <sheetData sheetId="9378"/>
      <sheetData sheetId="9379"/>
      <sheetData sheetId="9380"/>
      <sheetData sheetId="9381"/>
      <sheetData sheetId="9382"/>
      <sheetData sheetId="9383"/>
      <sheetData sheetId="9384"/>
      <sheetData sheetId="9385"/>
      <sheetData sheetId="9386"/>
      <sheetData sheetId="9387"/>
      <sheetData sheetId="9388"/>
      <sheetData sheetId="9389"/>
      <sheetData sheetId="9390"/>
      <sheetData sheetId="9391"/>
      <sheetData sheetId="9392"/>
      <sheetData sheetId="9393"/>
      <sheetData sheetId="9394"/>
      <sheetData sheetId="9395"/>
      <sheetData sheetId="9396"/>
      <sheetData sheetId="9397"/>
      <sheetData sheetId="9398"/>
      <sheetData sheetId="9399"/>
      <sheetData sheetId="9400"/>
      <sheetData sheetId="9401"/>
      <sheetData sheetId="9402"/>
      <sheetData sheetId="9403"/>
      <sheetData sheetId="9404"/>
      <sheetData sheetId="9405"/>
      <sheetData sheetId="9406"/>
      <sheetData sheetId="9407"/>
      <sheetData sheetId="9408"/>
      <sheetData sheetId="9409"/>
      <sheetData sheetId="9410"/>
      <sheetData sheetId="9411"/>
      <sheetData sheetId="9412"/>
      <sheetData sheetId="9413"/>
      <sheetData sheetId="9414"/>
      <sheetData sheetId="9415"/>
      <sheetData sheetId="9416"/>
      <sheetData sheetId="9417"/>
      <sheetData sheetId="9418"/>
      <sheetData sheetId="9419"/>
      <sheetData sheetId="9420"/>
      <sheetData sheetId="9421"/>
      <sheetData sheetId="9422"/>
      <sheetData sheetId="9423"/>
      <sheetData sheetId="9424"/>
      <sheetData sheetId="9425"/>
      <sheetData sheetId="9426"/>
      <sheetData sheetId="9427"/>
      <sheetData sheetId="9428"/>
      <sheetData sheetId="9429"/>
      <sheetData sheetId="9430"/>
      <sheetData sheetId="9431"/>
      <sheetData sheetId="9432"/>
      <sheetData sheetId="9433"/>
      <sheetData sheetId="9434"/>
      <sheetData sheetId="9435"/>
      <sheetData sheetId="9436"/>
      <sheetData sheetId="9437"/>
      <sheetData sheetId="9438"/>
      <sheetData sheetId="9439"/>
      <sheetData sheetId="9440"/>
      <sheetData sheetId="9441"/>
      <sheetData sheetId="9442"/>
      <sheetData sheetId="9443"/>
      <sheetData sheetId="9444"/>
      <sheetData sheetId="9445"/>
      <sheetData sheetId="9446"/>
      <sheetData sheetId="9447"/>
      <sheetData sheetId="9448"/>
      <sheetData sheetId="9449"/>
      <sheetData sheetId="9450"/>
      <sheetData sheetId="9451"/>
      <sheetData sheetId="9452"/>
      <sheetData sheetId="9453"/>
      <sheetData sheetId="9454"/>
      <sheetData sheetId="9455"/>
      <sheetData sheetId="9456"/>
      <sheetData sheetId="9457"/>
      <sheetData sheetId="9458"/>
      <sheetData sheetId="9459"/>
      <sheetData sheetId="9460"/>
      <sheetData sheetId="9461"/>
      <sheetData sheetId="9462"/>
      <sheetData sheetId="9463"/>
      <sheetData sheetId="9464"/>
      <sheetData sheetId="9465"/>
      <sheetData sheetId="9466"/>
      <sheetData sheetId="9467"/>
      <sheetData sheetId="9468"/>
      <sheetData sheetId="9469"/>
      <sheetData sheetId="9470"/>
      <sheetData sheetId="9471"/>
      <sheetData sheetId="9472"/>
      <sheetData sheetId="9473"/>
      <sheetData sheetId="9474"/>
      <sheetData sheetId="9475"/>
      <sheetData sheetId="9476"/>
      <sheetData sheetId="9477"/>
      <sheetData sheetId="9478"/>
      <sheetData sheetId="9479"/>
      <sheetData sheetId="9480"/>
      <sheetData sheetId="9481"/>
      <sheetData sheetId="9482"/>
      <sheetData sheetId="9483"/>
      <sheetData sheetId="9484"/>
      <sheetData sheetId="9485"/>
      <sheetData sheetId="9486"/>
      <sheetData sheetId="9487"/>
      <sheetData sheetId="9488"/>
      <sheetData sheetId="9489"/>
      <sheetData sheetId="9490"/>
      <sheetData sheetId="9491"/>
      <sheetData sheetId="9492"/>
      <sheetData sheetId="9493"/>
      <sheetData sheetId="9494"/>
      <sheetData sheetId="9495"/>
      <sheetData sheetId="9496"/>
      <sheetData sheetId="9497"/>
      <sheetData sheetId="9498"/>
      <sheetData sheetId="9499"/>
      <sheetData sheetId="9500"/>
      <sheetData sheetId="9501"/>
      <sheetData sheetId="9502"/>
      <sheetData sheetId="9503"/>
      <sheetData sheetId="9504"/>
      <sheetData sheetId="9505"/>
      <sheetData sheetId="9506"/>
      <sheetData sheetId="9507"/>
      <sheetData sheetId="9508"/>
      <sheetData sheetId="9509"/>
      <sheetData sheetId="9510"/>
      <sheetData sheetId="9511"/>
      <sheetData sheetId="9512"/>
      <sheetData sheetId="9513"/>
      <sheetData sheetId="9514"/>
      <sheetData sheetId="9515"/>
      <sheetData sheetId="9516"/>
      <sheetData sheetId="9517"/>
      <sheetData sheetId="9518"/>
      <sheetData sheetId="9519"/>
      <sheetData sheetId="9520"/>
      <sheetData sheetId="9521"/>
      <sheetData sheetId="9522"/>
      <sheetData sheetId="9523"/>
      <sheetData sheetId="9524"/>
      <sheetData sheetId="9525"/>
      <sheetData sheetId="9526"/>
      <sheetData sheetId="9527"/>
      <sheetData sheetId="9528"/>
      <sheetData sheetId="9529"/>
      <sheetData sheetId="9530"/>
      <sheetData sheetId="9531"/>
      <sheetData sheetId="9532"/>
      <sheetData sheetId="9533"/>
      <sheetData sheetId="9534"/>
      <sheetData sheetId="9535"/>
      <sheetData sheetId="9536"/>
      <sheetData sheetId="9537"/>
      <sheetData sheetId="9538"/>
      <sheetData sheetId="9539"/>
      <sheetData sheetId="9540"/>
      <sheetData sheetId="9541"/>
      <sheetData sheetId="9542"/>
      <sheetData sheetId="9543"/>
      <sheetData sheetId="9544"/>
      <sheetData sheetId="9545"/>
      <sheetData sheetId="9546"/>
      <sheetData sheetId="9547"/>
      <sheetData sheetId="9548"/>
      <sheetData sheetId="9549"/>
      <sheetData sheetId="9550"/>
      <sheetData sheetId="9551"/>
      <sheetData sheetId="9552"/>
      <sheetData sheetId="9553"/>
      <sheetData sheetId="9554"/>
      <sheetData sheetId="9555"/>
      <sheetData sheetId="9556"/>
      <sheetData sheetId="9557"/>
      <sheetData sheetId="9558"/>
      <sheetData sheetId="9559"/>
      <sheetData sheetId="9560"/>
      <sheetData sheetId="9561"/>
      <sheetData sheetId="9562"/>
      <sheetData sheetId="9563"/>
      <sheetData sheetId="9564"/>
      <sheetData sheetId="9565"/>
      <sheetData sheetId="9566"/>
      <sheetData sheetId="9567"/>
      <sheetData sheetId="9568"/>
      <sheetData sheetId="9569"/>
      <sheetData sheetId="9570"/>
      <sheetData sheetId="9571"/>
      <sheetData sheetId="9572"/>
      <sheetData sheetId="9573"/>
      <sheetData sheetId="9574"/>
      <sheetData sheetId="9575"/>
      <sheetData sheetId="9576"/>
      <sheetData sheetId="9577"/>
      <sheetData sheetId="9578"/>
      <sheetData sheetId="9579"/>
      <sheetData sheetId="9580"/>
      <sheetData sheetId="9581"/>
      <sheetData sheetId="9582"/>
      <sheetData sheetId="9583"/>
      <sheetData sheetId="9584"/>
      <sheetData sheetId="9585"/>
      <sheetData sheetId="9586"/>
      <sheetData sheetId="9587"/>
      <sheetData sheetId="9588"/>
      <sheetData sheetId="9589"/>
      <sheetData sheetId="9590"/>
      <sheetData sheetId="9591"/>
      <sheetData sheetId="9592"/>
      <sheetData sheetId="9593"/>
      <sheetData sheetId="9594"/>
      <sheetData sheetId="9595"/>
      <sheetData sheetId="9596"/>
      <sheetData sheetId="9597"/>
      <sheetData sheetId="9598"/>
      <sheetData sheetId="9599"/>
      <sheetData sheetId="9600"/>
      <sheetData sheetId="9601"/>
      <sheetData sheetId="9602"/>
      <sheetData sheetId="9603"/>
      <sheetData sheetId="9604"/>
      <sheetData sheetId="9605"/>
      <sheetData sheetId="9606"/>
      <sheetData sheetId="9607"/>
      <sheetData sheetId="9608"/>
      <sheetData sheetId="9609"/>
      <sheetData sheetId="9610"/>
      <sheetData sheetId="9611"/>
      <sheetData sheetId="9612"/>
      <sheetData sheetId="9613"/>
      <sheetData sheetId="9614"/>
      <sheetData sheetId="9615"/>
      <sheetData sheetId="9616"/>
      <sheetData sheetId="9617"/>
      <sheetData sheetId="9618"/>
      <sheetData sheetId="9619"/>
      <sheetData sheetId="9620"/>
      <sheetData sheetId="9621"/>
      <sheetData sheetId="9622"/>
      <sheetData sheetId="9623"/>
      <sheetData sheetId="9624"/>
      <sheetData sheetId="9625"/>
      <sheetData sheetId="9626"/>
      <sheetData sheetId="9627"/>
      <sheetData sheetId="9628"/>
      <sheetData sheetId="9629"/>
      <sheetData sheetId="9630"/>
      <sheetData sheetId="9631"/>
      <sheetData sheetId="9632"/>
      <sheetData sheetId="9633"/>
      <sheetData sheetId="9634"/>
      <sheetData sheetId="9635"/>
      <sheetData sheetId="9636"/>
      <sheetData sheetId="9637"/>
      <sheetData sheetId="9638"/>
      <sheetData sheetId="9639"/>
      <sheetData sheetId="9640"/>
      <sheetData sheetId="9641"/>
      <sheetData sheetId="9642"/>
      <sheetData sheetId="9643"/>
      <sheetData sheetId="9644"/>
      <sheetData sheetId="9645"/>
      <sheetData sheetId="9646"/>
      <sheetData sheetId="9647"/>
      <sheetData sheetId="9648"/>
      <sheetData sheetId="9649"/>
      <sheetData sheetId="9650"/>
      <sheetData sheetId="9651"/>
      <sheetData sheetId="9652"/>
      <sheetData sheetId="9653"/>
      <sheetData sheetId="9654"/>
      <sheetData sheetId="9655"/>
      <sheetData sheetId="9656"/>
      <sheetData sheetId="9657"/>
      <sheetData sheetId="9658"/>
      <sheetData sheetId="9659"/>
      <sheetData sheetId="9660"/>
      <sheetData sheetId="9661"/>
      <sheetData sheetId="9662"/>
      <sheetData sheetId="9663"/>
      <sheetData sheetId="9664"/>
      <sheetData sheetId="9665"/>
      <sheetData sheetId="9666"/>
      <sheetData sheetId="9667"/>
      <sheetData sheetId="9668"/>
      <sheetData sheetId="9669"/>
      <sheetData sheetId="9670"/>
      <sheetData sheetId="9671"/>
      <sheetData sheetId="9672"/>
      <sheetData sheetId="9673"/>
      <sheetData sheetId="9674"/>
      <sheetData sheetId="9675"/>
      <sheetData sheetId="9676"/>
      <sheetData sheetId="9677"/>
      <sheetData sheetId="9678"/>
      <sheetData sheetId="9679"/>
      <sheetData sheetId="9680"/>
      <sheetData sheetId="9681"/>
      <sheetData sheetId="9682"/>
      <sheetData sheetId="9683"/>
      <sheetData sheetId="9684"/>
      <sheetData sheetId="9685"/>
      <sheetData sheetId="9686"/>
      <sheetData sheetId="9687"/>
      <sheetData sheetId="9688"/>
      <sheetData sheetId="9689"/>
      <sheetData sheetId="9690"/>
      <sheetData sheetId="9691"/>
      <sheetData sheetId="9692"/>
      <sheetData sheetId="9693"/>
      <sheetData sheetId="9694"/>
      <sheetData sheetId="9695"/>
      <sheetData sheetId="9696"/>
      <sheetData sheetId="9697"/>
      <sheetData sheetId="9698"/>
      <sheetData sheetId="9699"/>
      <sheetData sheetId="9700"/>
      <sheetData sheetId="9701"/>
      <sheetData sheetId="9702"/>
      <sheetData sheetId="9703"/>
      <sheetData sheetId="9704"/>
      <sheetData sheetId="9705"/>
      <sheetData sheetId="9706"/>
      <sheetData sheetId="9707"/>
      <sheetData sheetId="9708"/>
      <sheetData sheetId="9709"/>
      <sheetData sheetId="9710"/>
      <sheetData sheetId="9711"/>
      <sheetData sheetId="9712"/>
      <sheetData sheetId="9713"/>
      <sheetData sheetId="9714"/>
      <sheetData sheetId="9715"/>
      <sheetData sheetId="9716"/>
      <sheetData sheetId="9717"/>
      <sheetData sheetId="9718"/>
      <sheetData sheetId="9719"/>
      <sheetData sheetId="9720"/>
      <sheetData sheetId="9721"/>
      <sheetData sheetId="9722"/>
      <sheetData sheetId="9723"/>
      <sheetData sheetId="9724"/>
      <sheetData sheetId="9725"/>
      <sheetData sheetId="9726"/>
      <sheetData sheetId="9727"/>
      <sheetData sheetId="9728"/>
      <sheetData sheetId="9729"/>
      <sheetData sheetId="9730"/>
      <sheetData sheetId="9731"/>
      <sheetData sheetId="9732"/>
      <sheetData sheetId="9733"/>
      <sheetData sheetId="9734"/>
      <sheetData sheetId="9735"/>
      <sheetData sheetId="9736"/>
      <sheetData sheetId="9737"/>
      <sheetData sheetId="9738"/>
      <sheetData sheetId="9739"/>
      <sheetData sheetId="9740"/>
      <sheetData sheetId="9741"/>
      <sheetData sheetId="9742"/>
      <sheetData sheetId="9743"/>
      <sheetData sheetId="9744"/>
      <sheetData sheetId="9745"/>
      <sheetData sheetId="9746"/>
      <sheetData sheetId="9747"/>
      <sheetData sheetId="9748"/>
      <sheetData sheetId="9749"/>
      <sheetData sheetId="9750"/>
      <sheetData sheetId="9751"/>
      <sheetData sheetId="9752"/>
      <sheetData sheetId="9753"/>
      <sheetData sheetId="9754"/>
      <sheetData sheetId="9755"/>
      <sheetData sheetId="9756"/>
      <sheetData sheetId="9757"/>
      <sheetData sheetId="9758"/>
      <sheetData sheetId="9759"/>
      <sheetData sheetId="9760"/>
      <sheetData sheetId="9761"/>
      <sheetData sheetId="9762"/>
      <sheetData sheetId="9763"/>
      <sheetData sheetId="9764"/>
      <sheetData sheetId="9765"/>
      <sheetData sheetId="9766"/>
      <sheetData sheetId="9767"/>
      <sheetData sheetId="9768"/>
      <sheetData sheetId="9769"/>
      <sheetData sheetId="9770"/>
      <sheetData sheetId="9771"/>
      <sheetData sheetId="9772"/>
      <sheetData sheetId="9773"/>
      <sheetData sheetId="9774"/>
      <sheetData sheetId="9775"/>
      <sheetData sheetId="9776"/>
      <sheetData sheetId="9777"/>
      <sheetData sheetId="9778"/>
      <sheetData sheetId="9779"/>
      <sheetData sheetId="9780"/>
      <sheetData sheetId="9781"/>
      <sheetData sheetId="9782"/>
      <sheetData sheetId="9783"/>
      <sheetData sheetId="9784"/>
      <sheetData sheetId="9785"/>
      <sheetData sheetId="9786"/>
      <sheetData sheetId="9787"/>
      <sheetData sheetId="9788"/>
      <sheetData sheetId="9789"/>
      <sheetData sheetId="9790"/>
      <sheetData sheetId="9791"/>
      <sheetData sheetId="9792"/>
      <sheetData sheetId="9793"/>
      <sheetData sheetId="9794"/>
      <sheetData sheetId="9795"/>
      <sheetData sheetId="9796"/>
      <sheetData sheetId="9797"/>
      <sheetData sheetId="9798"/>
      <sheetData sheetId="9799"/>
      <sheetData sheetId="9800"/>
      <sheetData sheetId="9801"/>
      <sheetData sheetId="9802"/>
      <sheetData sheetId="9803"/>
      <sheetData sheetId="9804"/>
      <sheetData sheetId="9805"/>
      <sheetData sheetId="9806"/>
      <sheetData sheetId="9807"/>
      <sheetData sheetId="9808"/>
      <sheetData sheetId="9809"/>
      <sheetData sheetId="9810"/>
      <sheetData sheetId="9811"/>
      <sheetData sheetId="9812"/>
      <sheetData sheetId="9813"/>
      <sheetData sheetId="9814"/>
      <sheetData sheetId="9815"/>
      <sheetData sheetId="9816"/>
      <sheetData sheetId="9817"/>
      <sheetData sheetId="9818"/>
      <sheetData sheetId="9819"/>
      <sheetData sheetId="9820"/>
      <sheetData sheetId="9821"/>
      <sheetData sheetId="9822"/>
      <sheetData sheetId="9823"/>
      <sheetData sheetId="9824"/>
      <sheetData sheetId="9825"/>
      <sheetData sheetId="9826"/>
      <sheetData sheetId="9827"/>
      <sheetData sheetId="9828"/>
      <sheetData sheetId="9829"/>
      <sheetData sheetId="9830"/>
      <sheetData sheetId="9831"/>
      <sheetData sheetId="9832"/>
      <sheetData sheetId="9833"/>
      <sheetData sheetId="9834"/>
      <sheetData sheetId="9835"/>
      <sheetData sheetId="9836"/>
      <sheetData sheetId="9837"/>
      <sheetData sheetId="9838"/>
      <sheetData sheetId="9839"/>
      <sheetData sheetId="9840"/>
      <sheetData sheetId="9841"/>
      <sheetData sheetId="9842"/>
      <sheetData sheetId="9843"/>
      <sheetData sheetId="9844"/>
      <sheetData sheetId="9845"/>
      <sheetData sheetId="9846"/>
      <sheetData sheetId="9847"/>
      <sheetData sheetId="9848"/>
      <sheetData sheetId="9849"/>
      <sheetData sheetId="9850"/>
      <sheetData sheetId="9851"/>
      <sheetData sheetId="9852"/>
      <sheetData sheetId="9853"/>
      <sheetData sheetId="9854"/>
      <sheetData sheetId="9855"/>
      <sheetData sheetId="9856"/>
      <sheetData sheetId="9857"/>
      <sheetData sheetId="9858"/>
      <sheetData sheetId="9859"/>
      <sheetData sheetId="9860"/>
      <sheetData sheetId="9861"/>
      <sheetData sheetId="9862"/>
      <sheetData sheetId="9863"/>
      <sheetData sheetId="9864"/>
      <sheetData sheetId="9865"/>
      <sheetData sheetId="9866"/>
      <sheetData sheetId="9867"/>
      <sheetData sheetId="9868"/>
      <sheetData sheetId="9869"/>
      <sheetData sheetId="9870"/>
      <sheetData sheetId="9871"/>
      <sheetData sheetId="9872"/>
      <sheetData sheetId="9873"/>
      <sheetData sheetId="9874"/>
      <sheetData sheetId="9875"/>
      <sheetData sheetId="9876"/>
      <sheetData sheetId="9877"/>
      <sheetData sheetId="9878"/>
      <sheetData sheetId="9879"/>
      <sheetData sheetId="9880"/>
      <sheetData sheetId="9881"/>
      <sheetData sheetId="9882"/>
      <sheetData sheetId="9883"/>
      <sheetData sheetId="9884"/>
      <sheetData sheetId="9885"/>
      <sheetData sheetId="9886"/>
      <sheetData sheetId="9887"/>
      <sheetData sheetId="9888"/>
      <sheetData sheetId="9889"/>
      <sheetData sheetId="9890"/>
      <sheetData sheetId="9891"/>
      <sheetData sheetId="9892"/>
      <sheetData sheetId="9893"/>
      <sheetData sheetId="9894"/>
      <sheetData sheetId="9895"/>
      <sheetData sheetId="9896"/>
      <sheetData sheetId="9897"/>
      <sheetData sheetId="9898"/>
      <sheetData sheetId="9899"/>
      <sheetData sheetId="9900"/>
      <sheetData sheetId="9901"/>
      <sheetData sheetId="9902"/>
      <sheetData sheetId="9903"/>
      <sheetData sheetId="9904"/>
      <sheetData sheetId="9905"/>
      <sheetData sheetId="9906"/>
      <sheetData sheetId="9907"/>
      <sheetData sheetId="9908"/>
      <sheetData sheetId="9909"/>
      <sheetData sheetId="9910"/>
      <sheetData sheetId="9911"/>
      <sheetData sheetId="9912"/>
      <sheetData sheetId="9913"/>
      <sheetData sheetId="9914"/>
      <sheetData sheetId="9915"/>
      <sheetData sheetId="9916"/>
      <sheetData sheetId="9917"/>
      <sheetData sheetId="9918"/>
      <sheetData sheetId="9919"/>
      <sheetData sheetId="9920"/>
      <sheetData sheetId="9921"/>
      <sheetData sheetId="9922"/>
      <sheetData sheetId="9923"/>
      <sheetData sheetId="9924"/>
      <sheetData sheetId="9925"/>
      <sheetData sheetId="9926"/>
      <sheetData sheetId="9927"/>
      <sheetData sheetId="9928"/>
      <sheetData sheetId="9929"/>
      <sheetData sheetId="9930"/>
      <sheetData sheetId="9931"/>
      <sheetData sheetId="9932"/>
      <sheetData sheetId="9933"/>
      <sheetData sheetId="9934"/>
      <sheetData sheetId="9935"/>
      <sheetData sheetId="9936"/>
      <sheetData sheetId="9937"/>
      <sheetData sheetId="9938"/>
      <sheetData sheetId="9939"/>
      <sheetData sheetId="9940"/>
      <sheetData sheetId="9941"/>
      <sheetData sheetId="9942"/>
      <sheetData sheetId="9943"/>
      <sheetData sheetId="9944"/>
      <sheetData sheetId="9945"/>
      <sheetData sheetId="9946"/>
      <sheetData sheetId="9947"/>
      <sheetData sheetId="9948"/>
      <sheetData sheetId="9949"/>
      <sheetData sheetId="9950"/>
      <sheetData sheetId="9951"/>
      <sheetData sheetId="9952"/>
      <sheetData sheetId="9953"/>
      <sheetData sheetId="9954"/>
      <sheetData sheetId="9955"/>
      <sheetData sheetId="9956"/>
      <sheetData sheetId="9957"/>
      <sheetData sheetId="9958"/>
      <sheetData sheetId="9959"/>
      <sheetData sheetId="9960"/>
      <sheetData sheetId="9961"/>
      <sheetData sheetId="9962"/>
      <sheetData sheetId="9963"/>
      <sheetData sheetId="9964"/>
      <sheetData sheetId="9965"/>
      <sheetData sheetId="9966"/>
      <sheetData sheetId="9967"/>
      <sheetData sheetId="9968"/>
      <sheetData sheetId="9969"/>
      <sheetData sheetId="9970"/>
      <sheetData sheetId="9971"/>
      <sheetData sheetId="9972"/>
      <sheetData sheetId="9973"/>
      <sheetData sheetId="9974"/>
      <sheetData sheetId="9975"/>
      <sheetData sheetId="9976"/>
      <sheetData sheetId="9977"/>
      <sheetData sheetId="9978"/>
      <sheetData sheetId="9979"/>
      <sheetData sheetId="9980"/>
      <sheetData sheetId="9981"/>
      <sheetData sheetId="9982"/>
      <sheetData sheetId="9983"/>
      <sheetData sheetId="9984"/>
      <sheetData sheetId="9985"/>
      <sheetData sheetId="9986"/>
      <sheetData sheetId="9987"/>
      <sheetData sheetId="9988"/>
      <sheetData sheetId="9989"/>
      <sheetData sheetId="9990"/>
      <sheetData sheetId="9991"/>
      <sheetData sheetId="9992"/>
      <sheetData sheetId="9993"/>
      <sheetData sheetId="9994"/>
      <sheetData sheetId="9995"/>
      <sheetData sheetId="9996"/>
      <sheetData sheetId="9997"/>
      <sheetData sheetId="9998"/>
      <sheetData sheetId="9999"/>
      <sheetData sheetId="10000"/>
      <sheetData sheetId="10001"/>
      <sheetData sheetId="10002"/>
      <sheetData sheetId="10003"/>
      <sheetData sheetId="10004"/>
      <sheetData sheetId="10005"/>
      <sheetData sheetId="10006"/>
      <sheetData sheetId="10007"/>
      <sheetData sheetId="10008"/>
      <sheetData sheetId="10009"/>
      <sheetData sheetId="10010"/>
      <sheetData sheetId="10011"/>
      <sheetData sheetId="10012"/>
      <sheetData sheetId="10013"/>
      <sheetData sheetId="10014"/>
      <sheetData sheetId="10015"/>
      <sheetData sheetId="10016"/>
      <sheetData sheetId="10017"/>
      <sheetData sheetId="10018"/>
      <sheetData sheetId="10019"/>
      <sheetData sheetId="10020"/>
      <sheetData sheetId="10021"/>
      <sheetData sheetId="10022"/>
      <sheetData sheetId="10023"/>
      <sheetData sheetId="10024"/>
      <sheetData sheetId="10025"/>
      <sheetData sheetId="10026"/>
      <sheetData sheetId="10027"/>
      <sheetData sheetId="10028"/>
      <sheetData sheetId="10029"/>
      <sheetData sheetId="10030"/>
      <sheetData sheetId="10031"/>
      <sheetData sheetId="10032"/>
      <sheetData sheetId="10033"/>
      <sheetData sheetId="10034"/>
      <sheetData sheetId="10035"/>
      <sheetData sheetId="10036"/>
      <sheetData sheetId="10037"/>
      <sheetData sheetId="10038"/>
      <sheetData sheetId="10039"/>
      <sheetData sheetId="10040"/>
      <sheetData sheetId="10041"/>
      <sheetData sheetId="10042"/>
      <sheetData sheetId="10043"/>
      <sheetData sheetId="10044"/>
      <sheetData sheetId="10045"/>
      <sheetData sheetId="10046"/>
      <sheetData sheetId="10047"/>
      <sheetData sheetId="10048"/>
      <sheetData sheetId="10049"/>
      <sheetData sheetId="10050"/>
      <sheetData sheetId="10051"/>
      <sheetData sheetId="10052"/>
      <sheetData sheetId="10053"/>
      <sheetData sheetId="10054"/>
      <sheetData sheetId="10055"/>
      <sheetData sheetId="10056"/>
      <sheetData sheetId="10057"/>
      <sheetData sheetId="10058"/>
      <sheetData sheetId="10059"/>
      <sheetData sheetId="10060"/>
      <sheetData sheetId="10061"/>
      <sheetData sheetId="10062"/>
      <sheetData sheetId="10063"/>
      <sheetData sheetId="10064"/>
      <sheetData sheetId="10065"/>
      <sheetData sheetId="10066"/>
      <sheetData sheetId="10067"/>
      <sheetData sheetId="10068"/>
      <sheetData sheetId="10069"/>
      <sheetData sheetId="10070"/>
      <sheetData sheetId="10071"/>
      <sheetData sheetId="10072"/>
      <sheetData sheetId="10073"/>
      <sheetData sheetId="10074"/>
      <sheetData sheetId="10075"/>
      <sheetData sheetId="10076"/>
      <sheetData sheetId="10077"/>
      <sheetData sheetId="10078"/>
      <sheetData sheetId="10079"/>
      <sheetData sheetId="10080"/>
      <sheetData sheetId="10081"/>
      <sheetData sheetId="10082"/>
      <sheetData sheetId="10083"/>
      <sheetData sheetId="10084"/>
      <sheetData sheetId="10085"/>
      <sheetData sheetId="10086"/>
      <sheetData sheetId="10087"/>
      <sheetData sheetId="10088"/>
      <sheetData sheetId="10089"/>
      <sheetData sheetId="10090"/>
      <sheetData sheetId="10091"/>
      <sheetData sheetId="10092"/>
      <sheetData sheetId="10093"/>
      <sheetData sheetId="10094"/>
      <sheetData sheetId="10095"/>
      <sheetData sheetId="10096"/>
      <sheetData sheetId="10097"/>
      <sheetData sheetId="10098"/>
      <sheetData sheetId="10099"/>
      <sheetData sheetId="10100"/>
      <sheetData sheetId="10101"/>
      <sheetData sheetId="10102"/>
      <sheetData sheetId="10103"/>
      <sheetData sheetId="10104"/>
      <sheetData sheetId="10105"/>
      <sheetData sheetId="10106"/>
      <sheetData sheetId="10107"/>
      <sheetData sheetId="10108"/>
      <sheetData sheetId="10109"/>
      <sheetData sheetId="10110"/>
      <sheetData sheetId="10111"/>
      <sheetData sheetId="10112"/>
      <sheetData sheetId="10113"/>
      <sheetData sheetId="10114"/>
      <sheetData sheetId="10115"/>
      <sheetData sheetId="10116"/>
      <sheetData sheetId="10117"/>
      <sheetData sheetId="10118"/>
      <sheetData sheetId="10119"/>
      <sheetData sheetId="10120"/>
      <sheetData sheetId="10121"/>
      <sheetData sheetId="10122"/>
      <sheetData sheetId="10123"/>
      <sheetData sheetId="10124"/>
      <sheetData sheetId="10125"/>
      <sheetData sheetId="10126"/>
      <sheetData sheetId="10127"/>
      <sheetData sheetId="10128"/>
      <sheetData sheetId="10129"/>
      <sheetData sheetId="10130"/>
      <sheetData sheetId="10131"/>
      <sheetData sheetId="10132"/>
      <sheetData sheetId="10133"/>
      <sheetData sheetId="10134"/>
      <sheetData sheetId="10135"/>
      <sheetData sheetId="10136"/>
      <sheetData sheetId="10137"/>
      <sheetData sheetId="10138"/>
      <sheetData sheetId="10139"/>
      <sheetData sheetId="10140"/>
      <sheetData sheetId="10141"/>
      <sheetData sheetId="10142"/>
      <sheetData sheetId="10143"/>
      <sheetData sheetId="10144"/>
      <sheetData sheetId="10145"/>
      <sheetData sheetId="10146"/>
      <sheetData sheetId="10147"/>
      <sheetData sheetId="10148"/>
      <sheetData sheetId="10149"/>
      <sheetData sheetId="10150"/>
      <sheetData sheetId="10151"/>
      <sheetData sheetId="10152"/>
      <sheetData sheetId="10153"/>
      <sheetData sheetId="10154"/>
      <sheetData sheetId="10155"/>
      <sheetData sheetId="10156"/>
      <sheetData sheetId="10157"/>
      <sheetData sheetId="10158"/>
      <sheetData sheetId="10159"/>
      <sheetData sheetId="10160"/>
      <sheetData sheetId="10161"/>
      <sheetData sheetId="10162"/>
      <sheetData sheetId="10163"/>
      <sheetData sheetId="10164"/>
      <sheetData sheetId="10165"/>
      <sheetData sheetId="10166"/>
      <sheetData sheetId="10167"/>
      <sheetData sheetId="10168"/>
      <sheetData sheetId="10169"/>
      <sheetData sheetId="10170"/>
      <sheetData sheetId="10171"/>
      <sheetData sheetId="10172"/>
      <sheetData sheetId="10173"/>
      <sheetData sheetId="10174"/>
      <sheetData sheetId="10175"/>
      <sheetData sheetId="10176"/>
      <sheetData sheetId="10177"/>
      <sheetData sheetId="10178"/>
      <sheetData sheetId="10179"/>
      <sheetData sheetId="10180"/>
      <sheetData sheetId="10181"/>
      <sheetData sheetId="10182"/>
      <sheetData sheetId="10183"/>
      <sheetData sheetId="10184"/>
      <sheetData sheetId="10185"/>
      <sheetData sheetId="10186"/>
      <sheetData sheetId="10187"/>
      <sheetData sheetId="10188"/>
      <sheetData sheetId="10189"/>
      <sheetData sheetId="10190"/>
      <sheetData sheetId="10191"/>
      <sheetData sheetId="10192"/>
      <sheetData sheetId="10193"/>
      <sheetData sheetId="10194"/>
      <sheetData sheetId="10195"/>
      <sheetData sheetId="10196"/>
      <sheetData sheetId="10197"/>
      <sheetData sheetId="10198"/>
      <sheetData sheetId="10199"/>
      <sheetData sheetId="10200"/>
      <sheetData sheetId="10201"/>
      <sheetData sheetId="10202"/>
      <sheetData sheetId="10203"/>
      <sheetData sheetId="10204"/>
      <sheetData sheetId="10205"/>
      <sheetData sheetId="10206"/>
      <sheetData sheetId="10207"/>
      <sheetData sheetId="10208"/>
      <sheetData sheetId="10209"/>
      <sheetData sheetId="10210"/>
      <sheetData sheetId="10211"/>
      <sheetData sheetId="10212"/>
      <sheetData sheetId="10213"/>
      <sheetData sheetId="10214"/>
      <sheetData sheetId="10215"/>
      <sheetData sheetId="10216"/>
      <sheetData sheetId="10217"/>
      <sheetData sheetId="10218"/>
      <sheetData sheetId="10219"/>
      <sheetData sheetId="10220"/>
      <sheetData sheetId="10221"/>
      <sheetData sheetId="10222"/>
      <sheetData sheetId="10223"/>
      <sheetData sheetId="10224"/>
      <sheetData sheetId="10225"/>
      <sheetData sheetId="10226"/>
      <sheetData sheetId="10227"/>
      <sheetData sheetId="10228"/>
      <sheetData sheetId="10229"/>
      <sheetData sheetId="10230"/>
      <sheetData sheetId="10231"/>
      <sheetData sheetId="10232"/>
      <sheetData sheetId="10233"/>
      <sheetData sheetId="10234"/>
      <sheetData sheetId="10235"/>
      <sheetData sheetId="10236"/>
      <sheetData sheetId="10237"/>
      <sheetData sheetId="10238"/>
      <sheetData sheetId="10239"/>
      <sheetData sheetId="10240"/>
      <sheetData sheetId="10241"/>
      <sheetData sheetId="10242"/>
      <sheetData sheetId="10243"/>
      <sheetData sheetId="10244"/>
      <sheetData sheetId="10245"/>
      <sheetData sheetId="10246"/>
      <sheetData sheetId="10247"/>
      <sheetData sheetId="10248"/>
      <sheetData sheetId="10249"/>
      <sheetData sheetId="10250"/>
      <sheetData sheetId="10251"/>
      <sheetData sheetId="10252"/>
      <sheetData sheetId="10253"/>
      <sheetData sheetId="10254"/>
      <sheetData sheetId="10255"/>
      <sheetData sheetId="10256"/>
      <sheetData sheetId="10257"/>
      <sheetData sheetId="10258"/>
      <sheetData sheetId="10259"/>
      <sheetData sheetId="10260"/>
      <sheetData sheetId="10261"/>
      <sheetData sheetId="10262"/>
      <sheetData sheetId="10263"/>
      <sheetData sheetId="10264"/>
      <sheetData sheetId="10265"/>
      <sheetData sheetId="10266"/>
      <sheetData sheetId="10267"/>
      <sheetData sheetId="10268"/>
      <sheetData sheetId="10269"/>
      <sheetData sheetId="10270"/>
      <sheetData sheetId="10271"/>
      <sheetData sheetId="10272"/>
      <sheetData sheetId="10273"/>
      <sheetData sheetId="10274"/>
      <sheetData sheetId="10275"/>
      <sheetData sheetId="10276"/>
      <sheetData sheetId="10277"/>
      <sheetData sheetId="10278"/>
      <sheetData sheetId="10279"/>
      <sheetData sheetId="10280"/>
      <sheetData sheetId="10281"/>
      <sheetData sheetId="10282"/>
      <sheetData sheetId="10283"/>
      <sheetData sheetId="10284"/>
      <sheetData sheetId="10285"/>
      <sheetData sheetId="10286"/>
      <sheetData sheetId="10287"/>
      <sheetData sheetId="10288"/>
      <sheetData sheetId="10289"/>
      <sheetData sheetId="10290"/>
      <sheetData sheetId="10291"/>
      <sheetData sheetId="10292"/>
      <sheetData sheetId="10293"/>
      <sheetData sheetId="10294"/>
      <sheetData sheetId="10295"/>
      <sheetData sheetId="10296"/>
      <sheetData sheetId="10297"/>
      <sheetData sheetId="10298"/>
      <sheetData sheetId="10299"/>
      <sheetData sheetId="10300"/>
      <sheetData sheetId="10301"/>
      <sheetData sheetId="10302"/>
      <sheetData sheetId="10303"/>
      <sheetData sheetId="10304"/>
      <sheetData sheetId="10305"/>
      <sheetData sheetId="10306"/>
      <sheetData sheetId="10307"/>
      <sheetData sheetId="10308"/>
      <sheetData sheetId="10309"/>
      <sheetData sheetId="10310"/>
      <sheetData sheetId="10311"/>
      <sheetData sheetId="10312"/>
      <sheetData sheetId="10313"/>
      <sheetData sheetId="10314"/>
      <sheetData sheetId="10315"/>
      <sheetData sheetId="10316"/>
      <sheetData sheetId="10317"/>
      <sheetData sheetId="10318"/>
      <sheetData sheetId="10319"/>
      <sheetData sheetId="10320"/>
      <sheetData sheetId="10321"/>
      <sheetData sheetId="10322"/>
      <sheetData sheetId="10323"/>
      <sheetData sheetId="10324"/>
      <sheetData sheetId="10325"/>
      <sheetData sheetId="10326"/>
      <sheetData sheetId="10327"/>
      <sheetData sheetId="10328"/>
      <sheetData sheetId="10329"/>
      <sheetData sheetId="10330"/>
      <sheetData sheetId="10331"/>
      <sheetData sheetId="10332"/>
      <sheetData sheetId="10333"/>
      <sheetData sheetId="10334"/>
      <sheetData sheetId="10335"/>
      <sheetData sheetId="10336"/>
      <sheetData sheetId="10337"/>
      <sheetData sheetId="10338"/>
      <sheetData sheetId="10339"/>
      <sheetData sheetId="10340"/>
      <sheetData sheetId="10341"/>
      <sheetData sheetId="10342"/>
      <sheetData sheetId="10343"/>
      <sheetData sheetId="10344"/>
      <sheetData sheetId="10345"/>
      <sheetData sheetId="10346"/>
      <sheetData sheetId="10347"/>
      <sheetData sheetId="10348"/>
      <sheetData sheetId="10349"/>
      <sheetData sheetId="10350"/>
      <sheetData sheetId="10351"/>
      <sheetData sheetId="10352"/>
      <sheetData sheetId="10353"/>
      <sheetData sheetId="10354"/>
      <sheetData sheetId="10355"/>
      <sheetData sheetId="10356"/>
      <sheetData sheetId="10357"/>
      <sheetData sheetId="10358"/>
      <sheetData sheetId="10359"/>
      <sheetData sheetId="10360"/>
      <sheetData sheetId="10361"/>
      <sheetData sheetId="10362"/>
      <sheetData sheetId="10363"/>
      <sheetData sheetId="10364"/>
      <sheetData sheetId="10365"/>
      <sheetData sheetId="10366"/>
      <sheetData sheetId="10367"/>
      <sheetData sheetId="10368"/>
      <sheetData sheetId="10369"/>
      <sheetData sheetId="10370"/>
      <sheetData sheetId="10371"/>
      <sheetData sheetId="10372"/>
      <sheetData sheetId="10373"/>
      <sheetData sheetId="10374"/>
      <sheetData sheetId="10375"/>
      <sheetData sheetId="10376"/>
      <sheetData sheetId="10377"/>
      <sheetData sheetId="10378"/>
      <sheetData sheetId="10379"/>
      <sheetData sheetId="10380"/>
      <sheetData sheetId="10381"/>
      <sheetData sheetId="10382"/>
      <sheetData sheetId="10383"/>
      <sheetData sheetId="10384"/>
      <sheetData sheetId="10385"/>
      <sheetData sheetId="10386"/>
      <sheetData sheetId="10387"/>
      <sheetData sheetId="10388"/>
      <sheetData sheetId="10389"/>
      <sheetData sheetId="10390"/>
      <sheetData sheetId="10391"/>
      <sheetData sheetId="10392"/>
      <sheetData sheetId="10393"/>
      <sheetData sheetId="10394"/>
      <sheetData sheetId="10395"/>
      <sheetData sheetId="10396"/>
      <sheetData sheetId="10397"/>
      <sheetData sheetId="10398"/>
      <sheetData sheetId="10399"/>
      <sheetData sheetId="10400"/>
      <sheetData sheetId="10401"/>
      <sheetData sheetId="10402"/>
      <sheetData sheetId="10403"/>
      <sheetData sheetId="10404"/>
      <sheetData sheetId="10405"/>
      <sheetData sheetId="10406"/>
      <sheetData sheetId="10407"/>
      <sheetData sheetId="10408"/>
      <sheetData sheetId="10409"/>
      <sheetData sheetId="10410"/>
      <sheetData sheetId="10411"/>
      <sheetData sheetId="10412"/>
      <sheetData sheetId="10413"/>
      <sheetData sheetId="10414"/>
      <sheetData sheetId="10415"/>
      <sheetData sheetId="10416"/>
      <sheetData sheetId="10417"/>
      <sheetData sheetId="10418"/>
      <sheetData sheetId="10419"/>
      <sheetData sheetId="10420"/>
      <sheetData sheetId="10421"/>
      <sheetData sheetId="10422"/>
      <sheetData sheetId="10423"/>
      <sheetData sheetId="10424"/>
      <sheetData sheetId="10425"/>
      <sheetData sheetId="10426"/>
      <sheetData sheetId="10427"/>
      <sheetData sheetId="10428"/>
      <sheetData sheetId="10429"/>
      <sheetData sheetId="10430"/>
      <sheetData sheetId="10431"/>
      <sheetData sheetId="10432"/>
      <sheetData sheetId="10433"/>
      <sheetData sheetId="10434"/>
      <sheetData sheetId="10435"/>
      <sheetData sheetId="10436"/>
      <sheetData sheetId="10437"/>
      <sheetData sheetId="10438"/>
      <sheetData sheetId="10439"/>
      <sheetData sheetId="10440"/>
      <sheetData sheetId="10441"/>
      <sheetData sheetId="10442"/>
      <sheetData sheetId="10443"/>
      <sheetData sheetId="10444"/>
      <sheetData sheetId="10445"/>
      <sheetData sheetId="10446"/>
      <sheetData sheetId="10447"/>
      <sheetData sheetId="10448"/>
      <sheetData sheetId="10449"/>
      <sheetData sheetId="10450"/>
      <sheetData sheetId="10451"/>
      <sheetData sheetId="10452"/>
      <sheetData sheetId="10453"/>
      <sheetData sheetId="10454"/>
      <sheetData sheetId="10455"/>
      <sheetData sheetId="10456"/>
      <sheetData sheetId="10457"/>
      <sheetData sheetId="10458"/>
      <sheetData sheetId="10459"/>
      <sheetData sheetId="10460"/>
      <sheetData sheetId="10461"/>
      <sheetData sheetId="10462"/>
      <sheetData sheetId="10463"/>
      <sheetData sheetId="10464"/>
      <sheetData sheetId="10465"/>
      <sheetData sheetId="10466"/>
      <sheetData sheetId="10467"/>
      <sheetData sheetId="10468"/>
      <sheetData sheetId="10469"/>
      <sheetData sheetId="10470"/>
      <sheetData sheetId="10471"/>
      <sheetData sheetId="10472"/>
      <sheetData sheetId="10473"/>
      <sheetData sheetId="10474"/>
      <sheetData sheetId="10475"/>
      <sheetData sheetId="10476"/>
      <sheetData sheetId="10477"/>
      <sheetData sheetId="10478"/>
      <sheetData sheetId="10479"/>
      <sheetData sheetId="10480"/>
      <sheetData sheetId="10481"/>
      <sheetData sheetId="10482"/>
      <sheetData sheetId="10483"/>
      <sheetData sheetId="10484"/>
      <sheetData sheetId="10485"/>
      <sheetData sheetId="10486"/>
      <sheetData sheetId="10487"/>
      <sheetData sheetId="10488"/>
      <sheetData sheetId="10489"/>
      <sheetData sheetId="10490"/>
      <sheetData sheetId="10491"/>
      <sheetData sheetId="10492"/>
      <sheetData sheetId="10493"/>
      <sheetData sheetId="10494"/>
      <sheetData sheetId="10495"/>
      <sheetData sheetId="10496"/>
      <sheetData sheetId="10497"/>
      <sheetData sheetId="10498"/>
      <sheetData sheetId="10499"/>
      <sheetData sheetId="10500"/>
      <sheetData sheetId="10501"/>
      <sheetData sheetId="10502"/>
      <sheetData sheetId="10503"/>
      <sheetData sheetId="10504"/>
      <sheetData sheetId="10505"/>
      <sheetData sheetId="10506"/>
      <sheetData sheetId="10507"/>
      <sheetData sheetId="10508"/>
      <sheetData sheetId="10509"/>
      <sheetData sheetId="10510"/>
      <sheetData sheetId="10511"/>
      <sheetData sheetId="10512"/>
      <sheetData sheetId="10513"/>
      <sheetData sheetId="10514"/>
      <sheetData sheetId="10515"/>
      <sheetData sheetId="10516"/>
      <sheetData sheetId="10517"/>
      <sheetData sheetId="10518"/>
      <sheetData sheetId="10519"/>
      <sheetData sheetId="10520"/>
      <sheetData sheetId="10521"/>
      <sheetData sheetId="10522"/>
      <sheetData sheetId="10523"/>
      <sheetData sheetId="10524"/>
      <sheetData sheetId="10525"/>
      <sheetData sheetId="10526"/>
      <sheetData sheetId="10527"/>
      <sheetData sheetId="10528"/>
      <sheetData sheetId="10529"/>
      <sheetData sheetId="10530"/>
      <sheetData sheetId="10531"/>
      <sheetData sheetId="10532"/>
      <sheetData sheetId="10533"/>
      <sheetData sheetId="10534"/>
      <sheetData sheetId="10535"/>
      <sheetData sheetId="10536"/>
      <sheetData sheetId="10537"/>
      <sheetData sheetId="10538"/>
      <sheetData sheetId="10539"/>
      <sheetData sheetId="10540"/>
      <sheetData sheetId="10541"/>
      <sheetData sheetId="10542"/>
      <sheetData sheetId="10543"/>
      <sheetData sheetId="10544"/>
      <sheetData sheetId="10545"/>
      <sheetData sheetId="10546"/>
      <sheetData sheetId="10547"/>
      <sheetData sheetId="10548"/>
      <sheetData sheetId="10549"/>
      <sheetData sheetId="10550"/>
      <sheetData sheetId="10551"/>
      <sheetData sheetId="10552"/>
      <sheetData sheetId="10553"/>
      <sheetData sheetId="10554"/>
      <sheetData sheetId="10555"/>
      <sheetData sheetId="10556"/>
      <sheetData sheetId="10557"/>
      <sheetData sheetId="10558"/>
      <sheetData sheetId="10559"/>
      <sheetData sheetId="10560"/>
      <sheetData sheetId="10561"/>
      <sheetData sheetId="10562"/>
      <sheetData sheetId="10563"/>
      <sheetData sheetId="10564"/>
      <sheetData sheetId="10565"/>
      <sheetData sheetId="10566"/>
      <sheetData sheetId="10567"/>
      <sheetData sheetId="10568"/>
      <sheetData sheetId="10569"/>
      <sheetData sheetId="10570"/>
      <sheetData sheetId="10571"/>
      <sheetData sheetId="10572"/>
      <sheetData sheetId="10573"/>
      <sheetData sheetId="10574"/>
      <sheetData sheetId="10575" refreshError="1"/>
      <sheetData sheetId="10576"/>
      <sheetData sheetId="10577" refreshError="1"/>
      <sheetData sheetId="10578"/>
      <sheetData sheetId="10579" refreshError="1"/>
      <sheetData sheetId="10580" refreshError="1"/>
      <sheetData sheetId="10581"/>
      <sheetData sheetId="10582"/>
      <sheetData sheetId="10583"/>
      <sheetData sheetId="10584" refreshError="1"/>
      <sheetData sheetId="10585" refreshError="1"/>
      <sheetData sheetId="10586" refreshError="1"/>
      <sheetData sheetId="10587"/>
      <sheetData sheetId="10588" refreshError="1"/>
      <sheetData sheetId="10589" refreshError="1"/>
      <sheetData sheetId="10590" refreshError="1"/>
      <sheetData sheetId="10591" refreshError="1"/>
      <sheetData sheetId="10592"/>
      <sheetData sheetId="10593"/>
      <sheetData sheetId="10594"/>
      <sheetData sheetId="10595"/>
      <sheetData sheetId="10596"/>
      <sheetData sheetId="10597"/>
      <sheetData sheetId="10598"/>
      <sheetData sheetId="10599"/>
      <sheetData sheetId="10600"/>
      <sheetData sheetId="10601"/>
      <sheetData sheetId="10602" refreshError="1"/>
      <sheetData sheetId="10603" refreshError="1"/>
      <sheetData sheetId="10604" refreshError="1"/>
      <sheetData sheetId="10605" refreshError="1"/>
      <sheetData sheetId="10606"/>
      <sheetData sheetId="10607"/>
      <sheetData sheetId="10608" refreshError="1"/>
      <sheetData sheetId="10609" refreshError="1"/>
      <sheetData sheetId="10610"/>
      <sheetData sheetId="10611" refreshError="1"/>
      <sheetData sheetId="10612" refreshError="1"/>
      <sheetData sheetId="10613" refreshError="1"/>
      <sheetData sheetId="10614"/>
      <sheetData sheetId="10615"/>
      <sheetData sheetId="10616" refreshError="1"/>
      <sheetData sheetId="10617" refreshError="1"/>
      <sheetData sheetId="10618"/>
      <sheetData sheetId="10619" refreshError="1"/>
      <sheetData sheetId="10620" refreshError="1"/>
      <sheetData sheetId="10621"/>
      <sheetData sheetId="10622" refreshError="1"/>
      <sheetData sheetId="10623" refreshError="1"/>
      <sheetData sheetId="10624" refreshError="1"/>
      <sheetData sheetId="10625" refreshError="1"/>
      <sheetData sheetId="10626" refreshError="1"/>
      <sheetData sheetId="10627"/>
      <sheetData sheetId="10628"/>
      <sheetData sheetId="10629"/>
      <sheetData sheetId="10630" refreshError="1"/>
      <sheetData sheetId="10631"/>
      <sheetData sheetId="10632"/>
      <sheetData sheetId="10633" refreshError="1"/>
      <sheetData sheetId="10634" refreshError="1"/>
      <sheetData sheetId="10635" refreshError="1"/>
      <sheetData sheetId="10636"/>
      <sheetData sheetId="10637" refreshError="1"/>
      <sheetData sheetId="10638"/>
      <sheetData sheetId="10639" refreshError="1"/>
      <sheetData sheetId="10640"/>
      <sheetData sheetId="10641" refreshError="1"/>
      <sheetData sheetId="10642" refreshError="1"/>
      <sheetData sheetId="10643" refreshError="1"/>
      <sheetData sheetId="10644"/>
      <sheetData sheetId="10645" refreshError="1"/>
      <sheetData sheetId="10646"/>
      <sheetData sheetId="10647" refreshError="1"/>
      <sheetData sheetId="10648" refreshError="1"/>
      <sheetData sheetId="10649" refreshError="1"/>
      <sheetData sheetId="10650" refreshError="1"/>
      <sheetData sheetId="10651" refreshError="1"/>
      <sheetData sheetId="10652"/>
      <sheetData sheetId="10653"/>
      <sheetData sheetId="10654" refreshError="1"/>
      <sheetData sheetId="10655"/>
      <sheetData sheetId="10656" refreshError="1"/>
      <sheetData sheetId="10657" refreshError="1"/>
      <sheetData sheetId="10658" refreshError="1"/>
      <sheetData sheetId="10659" refreshError="1"/>
      <sheetData sheetId="10660"/>
      <sheetData sheetId="10661" refreshError="1"/>
      <sheetData sheetId="10662" refreshError="1"/>
      <sheetData sheetId="10663" refreshError="1"/>
      <sheetData sheetId="10664" refreshError="1"/>
      <sheetData sheetId="10665" refreshError="1"/>
      <sheetData sheetId="10666" refreshError="1"/>
      <sheetData sheetId="10667" refreshError="1"/>
      <sheetData sheetId="10668"/>
      <sheetData sheetId="10669" refreshError="1"/>
      <sheetData sheetId="10670" refreshError="1"/>
      <sheetData sheetId="10671" refreshError="1"/>
      <sheetData sheetId="10672" refreshError="1"/>
      <sheetData sheetId="10673" refreshError="1"/>
      <sheetData sheetId="10674" refreshError="1"/>
      <sheetData sheetId="10675"/>
      <sheetData sheetId="10676" refreshError="1"/>
      <sheetData sheetId="10677"/>
      <sheetData sheetId="10678" refreshError="1"/>
      <sheetData sheetId="10679"/>
      <sheetData sheetId="10680" refreshError="1"/>
      <sheetData sheetId="10681" refreshError="1"/>
      <sheetData sheetId="10682" refreshError="1"/>
      <sheetData sheetId="10683"/>
      <sheetData sheetId="10684" refreshError="1"/>
      <sheetData sheetId="10685" refreshError="1"/>
      <sheetData sheetId="10686" refreshError="1"/>
      <sheetData sheetId="10687" refreshError="1"/>
      <sheetData sheetId="10688" refreshError="1"/>
      <sheetData sheetId="10689" refreshError="1"/>
      <sheetData sheetId="10690" refreshError="1"/>
      <sheetData sheetId="10691" refreshError="1"/>
      <sheetData sheetId="10692"/>
      <sheetData sheetId="10693" refreshError="1"/>
      <sheetData sheetId="10694" refreshError="1"/>
      <sheetData sheetId="10695" refreshError="1"/>
      <sheetData sheetId="10696" refreshError="1"/>
      <sheetData sheetId="10697" refreshError="1"/>
      <sheetData sheetId="10698"/>
      <sheetData sheetId="10699"/>
      <sheetData sheetId="10700" refreshError="1"/>
      <sheetData sheetId="10701" refreshError="1"/>
      <sheetData sheetId="10702" refreshError="1"/>
      <sheetData sheetId="10703" refreshError="1"/>
      <sheetData sheetId="10704" refreshError="1"/>
      <sheetData sheetId="10705" refreshError="1"/>
      <sheetData sheetId="10706" refreshError="1"/>
      <sheetData sheetId="10707"/>
      <sheetData sheetId="10708"/>
      <sheetData sheetId="10709" refreshError="1"/>
      <sheetData sheetId="10710" refreshError="1"/>
      <sheetData sheetId="10711" refreshError="1"/>
      <sheetData sheetId="10712" refreshError="1"/>
      <sheetData sheetId="10713" refreshError="1"/>
      <sheetData sheetId="10714" refreshError="1"/>
      <sheetData sheetId="10715" refreshError="1"/>
      <sheetData sheetId="10716" refreshError="1"/>
      <sheetData sheetId="10717" refreshError="1"/>
      <sheetData sheetId="10718" refreshError="1"/>
      <sheetData sheetId="10719" refreshError="1"/>
      <sheetData sheetId="10720" refreshError="1"/>
      <sheetData sheetId="10721" refreshError="1"/>
      <sheetData sheetId="10722" refreshError="1"/>
      <sheetData sheetId="10723" refreshError="1"/>
      <sheetData sheetId="10724" refreshError="1"/>
      <sheetData sheetId="10725"/>
      <sheetData sheetId="10726" refreshError="1"/>
      <sheetData sheetId="10727" refreshError="1"/>
      <sheetData sheetId="10728" refreshError="1"/>
      <sheetData sheetId="10729" refreshError="1"/>
      <sheetData sheetId="10730" refreshError="1"/>
      <sheetData sheetId="10731" refreshError="1"/>
      <sheetData sheetId="10732"/>
      <sheetData sheetId="10733"/>
      <sheetData sheetId="10734"/>
      <sheetData sheetId="10735"/>
      <sheetData sheetId="10736" refreshError="1"/>
      <sheetData sheetId="10737"/>
      <sheetData sheetId="10738" refreshError="1"/>
      <sheetData sheetId="10739" refreshError="1"/>
      <sheetData sheetId="10740"/>
      <sheetData sheetId="10741"/>
      <sheetData sheetId="10742" refreshError="1"/>
      <sheetData sheetId="10743" refreshError="1"/>
      <sheetData sheetId="10744" refreshError="1"/>
      <sheetData sheetId="10745" refreshError="1"/>
      <sheetData sheetId="10746" refreshError="1"/>
      <sheetData sheetId="10747"/>
      <sheetData sheetId="10748"/>
      <sheetData sheetId="10749" refreshError="1"/>
      <sheetData sheetId="10750" refreshError="1"/>
      <sheetData sheetId="10751" refreshError="1"/>
      <sheetData sheetId="10752" refreshError="1"/>
      <sheetData sheetId="10753" refreshError="1"/>
      <sheetData sheetId="10754"/>
      <sheetData sheetId="10755" refreshError="1"/>
      <sheetData sheetId="10756" refreshError="1"/>
      <sheetData sheetId="10757"/>
      <sheetData sheetId="10758"/>
      <sheetData sheetId="10759" refreshError="1"/>
      <sheetData sheetId="10760" refreshError="1"/>
      <sheetData sheetId="10761" refreshError="1"/>
      <sheetData sheetId="10762" refreshError="1"/>
      <sheetData sheetId="10763" refreshError="1"/>
      <sheetData sheetId="10764" refreshError="1"/>
      <sheetData sheetId="10765"/>
      <sheetData sheetId="10766"/>
      <sheetData sheetId="10767" refreshError="1"/>
      <sheetData sheetId="10768" refreshError="1"/>
      <sheetData sheetId="10769" refreshError="1"/>
      <sheetData sheetId="10770" refreshError="1"/>
      <sheetData sheetId="10771" refreshError="1"/>
      <sheetData sheetId="10772" refreshError="1"/>
      <sheetData sheetId="10773" refreshError="1"/>
      <sheetData sheetId="10774"/>
      <sheetData sheetId="10775" refreshError="1"/>
      <sheetData sheetId="10776" refreshError="1"/>
      <sheetData sheetId="10777" refreshError="1"/>
      <sheetData sheetId="10778" refreshError="1"/>
      <sheetData sheetId="10779" refreshError="1"/>
      <sheetData sheetId="10780" refreshError="1"/>
      <sheetData sheetId="10781"/>
      <sheetData sheetId="10782"/>
      <sheetData sheetId="10783"/>
      <sheetData sheetId="10784" refreshError="1"/>
      <sheetData sheetId="10785" refreshError="1"/>
      <sheetData sheetId="10786"/>
      <sheetData sheetId="10787"/>
      <sheetData sheetId="10788" refreshError="1"/>
      <sheetData sheetId="10789" refreshError="1"/>
      <sheetData sheetId="10790" refreshError="1"/>
      <sheetData sheetId="10791" refreshError="1"/>
      <sheetData sheetId="10792" refreshError="1"/>
      <sheetData sheetId="10793"/>
      <sheetData sheetId="10794"/>
      <sheetData sheetId="10795" refreshError="1"/>
      <sheetData sheetId="10796" refreshError="1"/>
      <sheetData sheetId="10797" refreshError="1"/>
      <sheetData sheetId="10798" refreshError="1"/>
      <sheetData sheetId="10799"/>
      <sheetData sheetId="10800"/>
      <sheetData sheetId="10801" refreshError="1"/>
      <sheetData sheetId="10802" refreshError="1"/>
      <sheetData sheetId="10803"/>
      <sheetData sheetId="10804" refreshError="1"/>
      <sheetData sheetId="10805" refreshError="1"/>
      <sheetData sheetId="10806"/>
      <sheetData sheetId="10807"/>
      <sheetData sheetId="10808" refreshError="1"/>
      <sheetData sheetId="10809" refreshError="1"/>
      <sheetData sheetId="10810" refreshError="1"/>
      <sheetData sheetId="10811" refreshError="1"/>
      <sheetData sheetId="10812"/>
      <sheetData sheetId="10813"/>
      <sheetData sheetId="10814" refreshError="1"/>
      <sheetData sheetId="10815" refreshError="1"/>
      <sheetData sheetId="10816" refreshError="1"/>
      <sheetData sheetId="10817" refreshError="1"/>
      <sheetData sheetId="10818" refreshError="1"/>
      <sheetData sheetId="10819" refreshError="1"/>
      <sheetData sheetId="10820" refreshError="1"/>
      <sheetData sheetId="10821" refreshError="1"/>
      <sheetData sheetId="10822"/>
      <sheetData sheetId="10823"/>
      <sheetData sheetId="10824" refreshError="1"/>
      <sheetData sheetId="10825" refreshError="1"/>
      <sheetData sheetId="10826" refreshError="1"/>
      <sheetData sheetId="10827" refreshError="1"/>
      <sheetData sheetId="10828" refreshError="1"/>
      <sheetData sheetId="10829"/>
      <sheetData sheetId="10830"/>
      <sheetData sheetId="10831" refreshError="1"/>
      <sheetData sheetId="10832"/>
      <sheetData sheetId="10833"/>
      <sheetData sheetId="10834" refreshError="1"/>
      <sheetData sheetId="10835" refreshError="1"/>
      <sheetData sheetId="10836"/>
      <sheetData sheetId="10837"/>
      <sheetData sheetId="10838" refreshError="1"/>
      <sheetData sheetId="10839" refreshError="1"/>
      <sheetData sheetId="10840" refreshError="1"/>
      <sheetData sheetId="10841" refreshError="1"/>
      <sheetData sheetId="10842" refreshError="1"/>
      <sheetData sheetId="10843"/>
      <sheetData sheetId="10844"/>
      <sheetData sheetId="10845" refreshError="1"/>
      <sheetData sheetId="10846" refreshError="1"/>
      <sheetData sheetId="10847" refreshError="1"/>
      <sheetData sheetId="10848" refreshError="1"/>
      <sheetData sheetId="10849" refreshError="1"/>
      <sheetData sheetId="10850" refreshError="1"/>
      <sheetData sheetId="10851" refreshError="1"/>
      <sheetData sheetId="10852"/>
      <sheetData sheetId="10853" refreshError="1"/>
      <sheetData sheetId="10854" refreshError="1"/>
      <sheetData sheetId="10855" refreshError="1"/>
      <sheetData sheetId="10856" refreshError="1"/>
      <sheetData sheetId="10857" refreshError="1"/>
      <sheetData sheetId="10858" refreshError="1"/>
      <sheetData sheetId="10859"/>
      <sheetData sheetId="10860"/>
      <sheetData sheetId="10861" refreshError="1"/>
      <sheetData sheetId="10862" refreshError="1"/>
      <sheetData sheetId="10863"/>
      <sheetData sheetId="10864" refreshError="1"/>
      <sheetData sheetId="10865" refreshError="1"/>
      <sheetData sheetId="10866" refreshError="1"/>
      <sheetData sheetId="10867"/>
      <sheetData sheetId="10868" refreshError="1"/>
      <sheetData sheetId="10869" refreshError="1"/>
      <sheetData sheetId="10870"/>
      <sheetData sheetId="10871" refreshError="1"/>
      <sheetData sheetId="10872" refreshError="1"/>
      <sheetData sheetId="10873"/>
      <sheetData sheetId="10874" refreshError="1"/>
      <sheetData sheetId="10875"/>
      <sheetData sheetId="10876" refreshError="1"/>
      <sheetData sheetId="10877" refreshError="1"/>
      <sheetData sheetId="10878" refreshError="1"/>
      <sheetData sheetId="10879" refreshError="1"/>
      <sheetData sheetId="10880"/>
      <sheetData sheetId="10881" refreshError="1"/>
      <sheetData sheetId="10882" refreshError="1"/>
      <sheetData sheetId="10883" refreshError="1"/>
      <sheetData sheetId="10884" refreshError="1"/>
      <sheetData sheetId="10885" refreshError="1"/>
      <sheetData sheetId="10886"/>
      <sheetData sheetId="10887" refreshError="1"/>
      <sheetData sheetId="10888" refreshError="1"/>
      <sheetData sheetId="10889"/>
      <sheetData sheetId="10890" refreshError="1"/>
      <sheetData sheetId="10891"/>
      <sheetData sheetId="10892" refreshError="1"/>
      <sheetData sheetId="10893" refreshError="1"/>
      <sheetData sheetId="10894" refreshError="1"/>
      <sheetData sheetId="10895" refreshError="1"/>
      <sheetData sheetId="10896"/>
      <sheetData sheetId="10897" refreshError="1"/>
      <sheetData sheetId="10898"/>
      <sheetData sheetId="10899" refreshError="1"/>
      <sheetData sheetId="10900" refreshError="1"/>
      <sheetData sheetId="10901" refreshError="1"/>
      <sheetData sheetId="10902" refreshError="1"/>
      <sheetData sheetId="10903" refreshError="1"/>
      <sheetData sheetId="10904"/>
      <sheetData sheetId="10905"/>
      <sheetData sheetId="10906" refreshError="1"/>
      <sheetData sheetId="10907" refreshError="1"/>
      <sheetData sheetId="10908" refreshError="1"/>
      <sheetData sheetId="10909" refreshError="1"/>
      <sheetData sheetId="10910" refreshError="1"/>
      <sheetData sheetId="10911" refreshError="1"/>
      <sheetData sheetId="10912" refreshError="1"/>
      <sheetData sheetId="10913"/>
      <sheetData sheetId="10914"/>
      <sheetData sheetId="10915" refreshError="1"/>
      <sheetData sheetId="10916" refreshError="1"/>
      <sheetData sheetId="10917" refreshError="1"/>
      <sheetData sheetId="10918" refreshError="1"/>
      <sheetData sheetId="10919"/>
      <sheetData sheetId="10920" refreshError="1"/>
      <sheetData sheetId="10921" refreshError="1"/>
      <sheetData sheetId="10922" refreshError="1"/>
      <sheetData sheetId="10923"/>
      <sheetData sheetId="10924" refreshError="1"/>
      <sheetData sheetId="10925" refreshError="1"/>
      <sheetData sheetId="10926" refreshError="1"/>
      <sheetData sheetId="10927" refreshError="1"/>
      <sheetData sheetId="10928" refreshError="1"/>
      <sheetData sheetId="10929" refreshError="1"/>
      <sheetData sheetId="10930" refreshError="1"/>
      <sheetData sheetId="10931"/>
      <sheetData sheetId="10932"/>
      <sheetData sheetId="10933" refreshError="1"/>
      <sheetData sheetId="10934" refreshError="1"/>
      <sheetData sheetId="10935" refreshError="1"/>
      <sheetData sheetId="10936" refreshError="1"/>
      <sheetData sheetId="10937" refreshError="1"/>
      <sheetData sheetId="10938" refreshError="1"/>
      <sheetData sheetId="10939" refreshError="1"/>
      <sheetData sheetId="10940"/>
      <sheetData sheetId="10941" refreshError="1"/>
      <sheetData sheetId="10942" refreshError="1"/>
      <sheetData sheetId="10943" refreshError="1"/>
      <sheetData sheetId="10944" refreshError="1"/>
      <sheetData sheetId="10945" refreshError="1"/>
      <sheetData sheetId="10946"/>
      <sheetData sheetId="10947"/>
      <sheetData sheetId="10948"/>
      <sheetData sheetId="10949" refreshError="1"/>
      <sheetData sheetId="10950" refreshError="1"/>
      <sheetData sheetId="10951" refreshError="1"/>
      <sheetData sheetId="10952"/>
      <sheetData sheetId="10953" refreshError="1"/>
      <sheetData sheetId="10954" refreshError="1"/>
      <sheetData sheetId="10955" refreshError="1"/>
      <sheetData sheetId="10956" refreshError="1"/>
      <sheetData sheetId="10957" refreshError="1"/>
      <sheetData sheetId="10958" refreshError="1"/>
      <sheetData sheetId="10959"/>
      <sheetData sheetId="10960"/>
      <sheetData sheetId="10961" refreshError="1"/>
      <sheetData sheetId="10962" refreshError="1"/>
      <sheetData sheetId="10963" refreshError="1"/>
      <sheetData sheetId="10964" refreshError="1"/>
      <sheetData sheetId="10965" refreshError="1"/>
      <sheetData sheetId="10966" refreshError="1"/>
      <sheetData sheetId="10967"/>
      <sheetData sheetId="10968" refreshError="1"/>
      <sheetData sheetId="10969" refreshError="1"/>
      <sheetData sheetId="10970" refreshError="1"/>
      <sheetData sheetId="10971" refreshError="1"/>
      <sheetData sheetId="10972" refreshError="1"/>
      <sheetData sheetId="10973" refreshError="1"/>
      <sheetData sheetId="10974"/>
      <sheetData sheetId="10975" refreshError="1"/>
      <sheetData sheetId="10976" refreshError="1"/>
      <sheetData sheetId="10977"/>
      <sheetData sheetId="10978" refreshError="1"/>
      <sheetData sheetId="10979" refreshError="1"/>
      <sheetData sheetId="10980" refreshError="1"/>
      <sheetData sheetId="10981"/>
      <sheetData sheetId="10982" refreshError="1"/>
      <sheetData sheetId="10983" refreshError="1"/>
      <sheetData sheetId="10984" refreshError="1"/>
      <sheetData sheetId="10985" refreshError="1"/>
      <sheetData sheetId="10986" refreshError="1"/>
      <sheetData sheetId="10987" refreshError="1"/>
      <sheetData sheetId="10988" refreshError="1"/>
      <sheetData sheetId="10989" refreshError="1"/>
      <sheetData sheetId="10990" refreshError="1"/>
      <sheetData sheetId="10991" refreshError="1"/>
      <sheetData sheetId="10992"/>
      <sheetData sheetId="10993" refreshError="1"/>
      <sheetData sheetId="10994" refreshError="1"/>
      <sheetData sheetId="10995" refreshError="1"/>
      <sheetData sheetId="10996"/>
      <sheetData sheetId="10997" refreshError="1"/>
      <sheetData sheetId="10998" refreshError="1"/>
      <sheetData sheetId="10999"/>
      <sheetData sheetId="11000" refreshError="1"/>
      <sheetData sheetId="11001" refreshError="1"/>
      <sheetData sheetId="11002" refreshError="1"/>
      <sheetData sheetId="11003" refreshError="1"/>
      <sheetData sheetId="11004" refreshError="1"/>
      <sheetData sheetId="11005" refreshError="1"/>
      <sheetData sheetId="11006" refreshError="1"/>
      <sheetData sheetId="11007" refreshError="1"/>
      <sheetData sheetId="11008" refreshError="1"/>
      <sheetData sheetId="11009" refreshError="1"/>
      <sheetData sheetId="11010" refreshError="1"/>
      <sheetData sheetId="11011" refreshError="1"/>
      <sheetData sheetId="11012" refreshError="1"/>
      <sheetData sheetId="11013" refreshError="1"/>
      <sheetData sheetId="11014" refreshError="1"/>
      <sheetData sheetId="11015" refreshError="1"/>
      <sheetData sheetId="11016" refreshError="1"/>
      <sheetData sheetId="11017"/>
      <sheetData sheetId="11018"/>
      <sheetData sheetId="11019" refreshError="1"/>
      <sheetData sheetId="11020" refreshError="1"/>
      <sheetData sheetId="11021"/>
      <sheetData sheetId="11022"/>
      <sheetData sheetId="11023" refreshError="1"/>
      <sheetData sheetId="11024" refreshError="1"/>
      <sheetData sheetId="11025" refreshError="1"/>
      <sheetData sheetId="11026" refreshError="1"/>
      <sheetData sheetId="11027" refreshError="1"/>
      <sheetData sheetId="11028"/>
      <sheetData sheetId="11029"/>
      <sheetData sheetId="11030" refreshError="1"/>
      <sheetData sheetId="11031" refreshError="1"/>
      <sheetData sheetId="11032" refreshError="1"/>
      <sheetData sheetId="11033" refreshError="1"/>
      <sheetData sheetId="11034" refreshError="1"/>
      <sheetData sheetId="11035"/>
      <sheetData sheetId="11036" refreshError="1"/>
      <sheetData sheetId="11037" refreshError="1"/>
      <sheetData sheetId="11038"/>
      <sheetData sheetId="11039" refreshError="1"/>
      <sheetData sheetId="11040" refreshError="1"/>
      <sheetData sheetId="11041" refreshError="1"/>
      <sheetData sheetId="11042" refreshError="1"/>
      <sheetData sheetId="11043" refreshError="1"/>
      <sheetData sheetId="11044" refreshError="1"/>
      <sheetData sheetId="11045" refreshError="1"/>
      <sheetData sheetId="11046" refreshError="1"/>
      <sheetData sheetId="11047"/>
      <sheetData sheetId="11048" refreshError="1"/>
      <sheetData sheetId="11049" refreshError="1"/>
      <sheetData sheetId="11050" refreshError="1"/>
      <sheetData sheetId="11051"/>
      <sheetData sheetId="11052"/>
      <sheetData sheetId="11053" refreshError="1"/>
      <sheetData sheetId="11054"/>
      <sheetData sheetId="11055"/>
      <sheetData sheetId="11056"/>
      <sheetData sheetId="11057" refreshError="1"/>
      <sheetData sheetId="11058" refreshError="1"/>
      <sheetData sheetId="11059"/>
      <sheetData sheetId="11060"/>
      <sheetData sheetId="11061" refreshError="1"/>
      <sheetData sheetId="11062" refreshError="1"/>
      <sheetData sheetId="11063" refreshError="1"/>
      <sheetData sheetId="11064"/>
      <sheetData sheetId="11065"/>
      <sheetData sheetId="11066" refreshError="1"/>
      <sheetData sheetId="11067" refreshError="1"/>
      <sheetData sheetId="11068"/>
      <sheetData sheetId="11069" refreshError="1"/>
      <sheetData sheetId="11070" refreshError="1"/>
      <sheetData sheetId="11071" refreshError="1"/>
      <sheetData sheetId="11072" refreshError="1"/>
      <sheetData sheetId="11073" refreshError="1"/>
      <sheetData sheetId="11074"/>
      <sheetData sheetId="11075" refreshError="1"/>
      <sheetData sheetId="11076" refreshError="1"/>
      <sheetData sheetId="11077"/>
      <sheetData sheetId="11078" refreshError="1"/>
      <sheetData sheetId="11079" refreshError="1"/>
      <sheetData sheetId="11080" refreshError="1"/>
      <sheetData sheetId="11081" refreshError="1"/>
      <sheetData sheetId="11082" refreshError="1"/>
      <sheetData sheetId="11083"/>
      <sheetData sheetId="11084" refreshError="1"/>
      <sheetData sheetId="11085" refreshError="1"/>
      <sheetData sheetId="11086" refreshError="1"/>
      <sheetData sheetId="11087" refreshError="1"/>
      <sheetData sheetId="11088" refreshError="1"/>
      <sheetData sheetId="11089" refreshError="1"/>
      <sheetData sheetId="11090" refreshError="1"/>
      <sheetData sheetId="11091" refreshError="1"/>
      <sheetData sheetId="11092" refreshError="1"/>
      <sheetData sheetId="11093" refreshError="1"/>
      <sheetData sheetId="11094" refreshError="1"/>
      <sheetData sheetId="11095" refreshError="1"/>
      <sheetData sheetId="11096" refreshError="1"/>
      <sheetData sheetId="11097"/>
      <sheetData sheetId="11098" refreshError="1"/>
      <sheetData sheetId="11099" refreshError="1"/>
      <sheetData sheetId="11100" refreshError="1"/>
      <sheetData sheetId="11101" refreshError="1"/>
      <sheetData sheetId="11102" refreshError="1"/>
      <sheetData sheetId="11103"/>
      <sheetData sheetId="11104" refreshError="1"/>
      <sheetData sheetId="11105" refreshError="1"/>
      <sheetData sheetId="11106" refreshError="1"/>
      <sheetData sheetId="11107" refreshError="1"/>
      <sheetData sheetId="11108" refreshError="1"/>
      <sheetData sheetId="11109"/>
      <sheetData sheetId="11110"/>
      <sheetData sheetId="11111" refreshError="1"/>
      <sheetData sheetId="11112" refreshError="1"/>
      <sheetData sheetId="11113" refreshError="1"/>
      <sheetData sheetId="11114" refreshError="1"/>
      <sheetData sheetId="11115" refreshError="1"/>
      <sheetData sheetId="11116"/>
      <sheetData sheetId="11117" refreshError="1"/>
      <sheetData sheetId="11118" refreshError="1"/>
      <sheetData sheetId="11119" refreshError="1"/>
      <sheetData sheetId="11120" refreshError="1"/>
      <sheetData sheetId="11121" refreshError="1"/>
      <sheetData sheetId="11122"/>
      <sheetData sheetId="11123"/>
      <sheetData sheetId="11124" refreshError="1"/>
      <sheetData sheetId="11125" refreshError="1"/>
      <sheetData sheetId="11126" refreshError="1"/>
      <sheetData sheetId="11127" refreshError="1"/>
      <sheetData sheetId="11128" refreshError="1"/>
      <sheetData sheetId="11129" refreshError="1"/>
      <sheetData sheetId="11130"/>
      <sheetData sheetId="11131" refreshError="1"/>
      <sheetData sheetId="11132" refreshError="1"/>
      <sheetData sheetId="11133" refreshError="1"/>
      <sheetData sheetId="11134" refreshError="1"/>
      <sheetData sheetId="11135" refreshError="1"/>
      <sheetData sheetId="11136" refreshError="1"/>
      <sheetData sheetId="11137"/>
      <sheetData sheetId="11138" refreshError="1"/>
      <sheetData sheetId="11139" refreshError="1"/>
      <sheetData sheetId="11140"/>
      <sheetData sheetId="11141" refreshError="1"/>
      <sheetData sheetId="11142" refreshError="1"/>
      <sheetData sheetId="11143" refreshError="1"/>
      <sheetData sheetId="11144" refreshError="1"/>
      <sheetData sheetId="11145" refreshError="1"/>
      <sheetData sheetId="11146"/>
      <sheetData sheetId="11147" refreshError="1"/>
      <sheetData sheetId="11148" refreshError="1"/>
      <sheetData sheetId="11149" refreshError="1"/>
      <sheetData sheetId="11150"/>
      <sheetData sheetId="11151" refreshError="1"/>
      <sheetData sheetId="11152" refreshError="1"/>
      <sheetData sheetId="11153" refreshError="1"/>
      <sheetData sheetId="11154"/>
      <sheetData sheetId="11155"/>
      <sheetData sheetId="11156" refreshError="1"/>
      <sheetData sheetId="11157" refreshError="1"/>
      <sheetData sheetId="11158" refreshError="1"/>
      <sheetData sheetId="11159" refreshError="1"/>
      <sheetData sheetId="11160" refreshError="1"/>
      <sheetData sheetId="11161"/>
      <sheetData sheetId="11162" refreshError="1"/>
      <sheetData sheetId="11163" refreshError="1"/>
      <sheetData sheetId="11164"/>
      <sheetData sheetId="11165" refreshError="1"/>
      <sheetData sheetId="11166" refreshError="1"/>
      <sheetData sheetId="11167" refreshError="1"/>
      <sheetData sheetId="11168" refreshError="1"/>
      <sheetData sheetId="11169" refreshError="1"/>
      <sheetData sheetId="11170" refreshError="1"/>
      <sheetData sheetId="11171" refreshError="1"/>
      <sheetData sheetId="11172" refreshError="1"/>
      <sheetData sheetId="11173" refreshError="1"/>
      <sheetData sheetId="11174" refreshError="1"/>
      <sheetData sheetId="11175" refreshError="1"/>
      <sheetData sheetId="11176" refreshError="1"/>
      <sheetData sheetId="11177" refreshError="1"/>
      <sheetData sheetId="11178" refreshError="1"/>
      <sheetData sheetId="11179" refreshError="1"/>
      <sheetData sheetId="11180" refreshError="1"/>
      <sheetData sheetId="11181" refreshError="1"/>
      <sheetData sheetId="11182" refreshError="1"/>
      <sheetData sheetId="11183" refreshError="1"/>
      <sheetData sheetId="11184" refreshError="1"/>
      <sheetData sheetId="11185" refreshError="1"/>
      <sheetData sheetId="11186" refreshError="1"/>
      <sheetData sheetId="11187" refreshError="1"/>
      <sheetData sheetId="11188" refreshError="1"/>
      <sheetData sheetId="11189" refreshError="1"/>
      <sheetData sheetId="11190" refreshError="1"/>
      <sheetData sheetId="11191" refreshError="1"/>
      <sheetData sheetId="11192" refreshError="1"/>
      <sheetData sheetId="11193" refreshError="1"/>
      <sheetData sheetId="11194" refreshError="1"/>
      <sheetData sheetId="11195" refreshError="1"/>
      <sheetData sheetId="11196" refreshError="1"/>
      <sheetData sheetId="11197" refreshError="1"/>
      <sheetData sheetId="11198" refreshError="1"/>
      <sheetData sheetId="11199"/>
      <sheetData sheetId="11200"/>
      <sheetData sheetId="11201" refreshError="1"/>
      <sheetData sheetId="11202" refreshError="1"/>
      <sheetData sheetId="11203" refreshError="1"/>
      <sheetData sheetId="11204" refreshError="1"/>
      <sheetData sheetId="11205"/>
      <sheetData sheetId="11206"/>
      <sheetData sheetId="11207" refreshError="1"/>
      <sheetData sheetId="11208" refreshError="1"/>
      <sheetData sheetId="11209" refreshError="1"/>
      <sheetData sheetId="11210" refreshError="1"/>
      <sheetData sheetId="11211"/>
      <sheetData sheetId="11212"/>
      <sheetData sheetId="11213" refreshError="1"/>
      <sheetData sheetId="11214" refreshError="1"/>
      <sheetData sheetId="11215" refreshError="1"/>
      <sheetData sheetId="11216" refreshError="1"/>
      <sheetData sheetId="11217"/>
      <sheetData sheetId="11218"/>
      <sheetData sheetId="11219" refreshError="1"/>
      <sheetData sheetId="11220" refreshError="1"/>
      <sheetData sheetId="11221" refreshError="1"/>
      <sheetData sheetId="11222" refreshError="1"/>
      <sheetData sheetId="11223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NING"/>
      <sheetName val="ACHIEVED"/>
      <sheetName val="plan-achieved"/>
      <sheetName val="Sheet1"/>
      <sheetName val="INPUT SHEET"/>
      <sheetName val="RES-PLANNING"/>
      <sheetName val="SUMMARY"/>
      <sheetName val="Module1"/>
      <sheetName val="Macro1"/>
      <sheetName val="BLK2"/>
      <sheetName val="BLK3"/>
      <sheetName val="UG"/>
      <sheetName val="E &amp; R"/>
      <sheetName val="radar"/>
      <sheetName val="Module2"/>
      <sheetName val="0000000"/>
      <sheetName val="1000000"/>
      <sheetName val="Backup PRW - VIIA"/>
      <sheetName val="factor 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/>
      <sheetData sheetId="16"/>
      <sheetData sheetId="17" refreshError="1"/>
      <sheetData sheetId="18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Civil BOQ"/>
      <sheetName val="Analysis"/>
      <sheetName val="4 Plumbing"/>
      <sheetName val="BP"/>
      <sheetName val="Sheet2"/>
      <sheetName val="Changed Analysis"/>
      <sheetName val="Steel-Circular"/>
      <sheetName val="Material"/>
      <sheetName val="Plant &amp;  Machinery"/>
      <sheetName val="Project review U1 1of 2"/>
      <sheetName val="Project review U1 2 of 2"/>
      <sheetName val="concrete "/>
      <sheetName val="transportation cost"/>
      <sheetName val="Earthworks"/>
      <sheetName val="Road Works"/>
      <sheetName val="Bitumen Works"/>
      <sheetName val="Road Works (2)"/>
      <sheetName val="Rate Breakup"/>
      <sheetName val="BOQ"/>
      <sheetName val="BOQ (2)"/>
      <sheetName val="n rays "/>
      <sheetName val="anishk rates"/>
      <sheetName val="comp statement"/>
      <sheetName val="BOQ (3)"/>
      <sheetName val="BOQ FINAL"/>
      <sheetName val="BOQ _2_"/>
      <sheetName val="Mix Design"/>
      <sheetName val="Cost of O &amp; O"/>
      <sheetName val="Qty SR"/>
      <sheetName val="Direct cost shed A-2 "/>
      <sheetName val="Rate Analysis"/>
      <sheetName val="Final Summary"/>
      <sheetName val="Cement &amp; Steel"/>
      <sheetName val="BLK2"/>
      <sheetName val="BLK3"/>
      <sheetName val="E &amp; R"/>
      <sheetName val="radar"/>
      <sheetName val="UG"/>
      <sheetName val="HOTEL-Project analysis ( civil "/>
      <sheetName val="Assumptions"/>
      <sheetName val="iQB Equity-Custom"/>
      <sheetName val="Lead"/>
      <sheetName val="Sitewise  Ac-bal"/>
      <sheetName val="Elect."/>
      <sheetName val="ICICI"/>
      <sheetName val="HDFC"/>
      <sheetName val="SPT vs PHI"/>
      <sheetName val="Bill-5"/>
      <sheetName val="PROCTOR"/>
      <sheetName val="02"/>
      <sheetName val="03"/>
      <sheetName val="04"/>
      <sheetName val="05"/>
      <sheetName val="Sheet1"/>
      <sheetName val="C &amp; G RHS"/>
      <sheetName val="Anal"/>
      <sheetName val="Quotations"/>
      <sheetName val="Manpower"/>
      <sheetName val="01"/>
      <sheetName val="BHANDUP"/>
      <sheetName val="Basicrates"/>
      <sheetName val="Civil_BOQ"/>
      <sheetName val="4_Plumbing"/>
      <sheetName val="Changed_Analysis"/>
      <sheetName val="Qty_SR"/>
      <sheetName val="Civil_BOQ1"/>
      <sheetName val="4_Plumbing1"/>
      <sheetName val="Changed_Analysis1"/>
      <sheetName val="#REF!"/>
      <sheetName val="entitlements"/>
      <sheetName val="SOR"/>
      <sheetName val="beam-reinft-machine rm"/>
      <sheetName val="sheet6"/>
      <sheetName val="INPUT SHEET"/>
      <sheetName val="girder"/>
      <sheetName val="Main-Material"/>
      <sheetName val="Sheet3 (2)"/>
      <sheetName val="RA"/>
      <sheetName val="Balance sheet"/>
      <sheetName val="old boq"/>
      <sheetName val="std.wt."/>
      <sheetName val="sept-plan"/>
      <sheetName val="Supplier"/>
      <sheetName val="newsales"/>
      <sheetName val="BASIC RATES"/>
      <sheetName val="Unit cost- Drain-Protection-2"/>
      <sheetName val="Main"/>
      <sheetName val="Gujrat"/>
      <sheetName val="Voucher"/>
      <sheetName val="FitOutConfCentre"/>
      <sheetName val="Wearing Course"/>
      <sheetName val="Materials "/>
      <sheetName val="MAchinery(R1)"/>
      <sheetName val="RR shed civil"/>
      <sheetName val="BASIC RATE"/>
      <sheetName val="Materials Cost(PCC)"/>
      <sheetName val="M-Book for Conc"/>
      <sheetName val="M-Book for FW"/>
      <sheetName val="Intro"/>
      <sheetName val="sg ms-i"/>
      <sheetName val="Stock"/>
      <sheetName val="appendix 2.5 final accounts"/>
      <sheetName val="P-Ins &amp; Bonds"/>
      <sheetName val="P Staff fac"/>
      <sheetName val="1"/>
      <sheetName val="4"/>
      <sheetName val="2"/>
      <sheetName val="3"/>
      <sheetName val="Plant_&amp;__Machinery"/>
      <sheetName val="Project_review_U1_1of_2"/>
      <sheetName val="Project_review_U1_2_of_2"/>
      <sheetName val="concrete_"/>
      <sheetName val="transportation_cost"/>
      <sheetName val="Road_Works"/>
      <sheetName val="Bitumen_Works"/>
      <sheetName val="Road_Works_(2)"/>
      <sheetName val="Rate_Breakup"/>
      <sheetName val="BOQ_(2)"/>
      <sheetName val="n_rays_"/>
      <sheetName val="anishk_rates"/>
      <sheetName val="comp_statement"/>
      <sheetName val="BOQ_(3)"/>
      <sheetName val="BOQ_FINAL"/>
      <sheetName val="BOQ__2_"/>
      <sheetName val="Mix_Design"/>
      <sheetName val="Cost_of_O_&amp;_O"/>
      <sheetName val="RES-PLANNING"/>
      <sheetName val="월별"/>
      <sheetName val="Diesel Analysis"/>
      <sheetName val="slab"/>
      <sheetName val="Final Basic rate"/>
      <sheetName val="Labour"/>
      <sheetName val="BOQ Distribution"/>
      <sheetName val="LTG-STG"/>
      <sheetName val="COST"/>
      <sheetName val="basdat"/>
      <sheetName val="Material "/>
      <sheetName val="inter"/>
      <sheetName val="Abs PMRL"/>
      <sheetName val="RA-markate"/>
      <sheetName val="LOCAL RATES"/>
      <sheetName val="11-hsd"/>
      <sheetName val="13-septic"/>
      <sheetName val="7-ug"/>
      <sheetName val="2-utility"/>
      <sheetName val="A"/>
      <sheetName val="18-misc"/>
      <sheetName val="5-pipe"/>
      <sheetName val="Cash2"/>
      <sheetName val="Evaluate"/>
      <sheetName val="Z"/>
      <sheetName val="77S(O)"/>
      <sheetName val="DATA-DEP.(13-17)"/>
      <sheetName val="DATA-KBPL(17-25)"/>
      <sheetName val="DATA-GCC(25-34.7)"/>
      <sheetName val="St.-Con(0-17)"/>
      <sheetName val="St.-Con.(17-34)"/>
      <sheetName val="Eq. Mobilization"/>
      <sheetName val="COMPLEXALL"/>
      <sheetName val="Fee Rate Summary"/>
      <sheetName val="SC revtrgt"/>
      <sheetName val="6000"/>
      <sheetName val="Achievements_Highlights "/>
      <sheetName val="MTTR-Headend"/>
      <sheetName val="PM_Action "/>
      <sheetName val="PE Status"/>
      <sheetName val="Inventory"/>
      <sheetName val="Major Events "/>
      <sheetName val="Crtitical Issues"/>
      <sheetName val="RIP"/>
      <sheetName val="Fault Statistics"/>
      <sheetName val="Ageing_Pending_ CLeared"/>
      <sheetName val="Fault Cleared After 24Hrs"/>
      <sheetName val="07"/>
      <sheetName val="estimate"/>
      <sheetName val="Civil Works"/>
      <sheetName val="concrete"/>
      <sheetName val="beam-reinft-IIInd floor"/>
      <sheetName val="precast RC element"/>
      <sheetName val="EAM TP 2007"/>
      <sheetName val="TS-TC"/>
      <sheetName val="OPGW Qty. - 230 kV"/>
      <sheetName val="Price Working -Mar'06"/>
    </sheetNames>
    <sheetDataSet>
      <sheetData sheetId="0"/>
      <sheetData sheetId="1"/>
      <sheetData sheetId="2" refreshError="1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/>
      <sheetData sheetId="13" refreshError="1"/>
      <sheetData sheetId="14" refreshError="1"/>
      <sheetData sheetId="15"/>
      <sheetData sheetId="16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t"/>
      <sheetName val="BATTERY"/>
      <sheetName val="CHARGER"/>
      <sheetName val="1"/>
      <sheetName val="Sheet2"/>
      <sheetName val="Sheet3"/>
      <sheetName val="Anex-1 Con Load"/>
      <sheetName val="upa"/>
    </sheetNames>
    <sheetDataSet>
      <sheetData sheetId="0"/>
      <sheetData sheetId="1"/>
      <sheetData sheetId="2"/>
      <sheetData sheetId="3" refreshError="1"/>
      <sheetData sheetId="4"/>
      <sheetData sheetId="5"/>
      <sheetData sheetId="6" refreshError="1"/>
      <sheetData sheetId="7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Contents"/>
      <sheetName val="Summary"/>
      <sheetName val="HQBuilding"/>
      <sheetName val="FitOutHQBldg"/>
      <sheetName val="Security"/>
      <sheetName val="AutoMessengerSystem"/>
      <sheetName val="PASystem"/>
      <sheetName val="TelephoneSystem"/>
      <sheetName val="HQSpecialSystems"/>
      <sheetName val="WaterFeatures"/>
      <sheetName val="DealerRoom"/>
      <sheetName val="Services"/>
      <sheetName val="ACtoStairs"/>
      <sheetName val="GoodsDelivery"/>
      <sheetName val="ToiletPods"/>
      <sheetName val="HQBldgExtCladding"/>
      <sheetName val="GlazedSouthWall"/>
      <sheetName val="HQFFandE"/>
      <sheetName val="ConferenceCentre"/>
      <sheetName val="FitOutConfCentre"/>
      <sheetName val="ConfCentreSpecialSystems"/>
      <sheetName val="ConfCentreExtCladding"/>
      <sheetName val="ConfFFandE"/>
      <sheetName val="CarPark"/>
      <sheetName val="StatutoryCharges"/>
      <sheetName val="Drawingscover"/>
      <sheetName val="Drawings"/>
      <sheetName val="GFA HQ Building"/>
      <sheetName val="GFA Conference"/>
      <sheetName val="GeneralSummary"/>
      <sheetName val="ElementalSummary"/>
      <sheetName val="Intro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xiliar de Pré-Cálculo"/>
      <sheetName val="Resumo de Custos"/>
      <sheetName val="Recebimento Cash-in"/>
      <sheetName val="Planilha de Preço de Venda"/>
      <sheetName val="SUB"/>
      <sheetName val="SUBRESUMO"/>
      <sheetName val="CASH-FLOW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oblg"/>
      <sheetName val="ACC-A"/>
      <sheetName val="drg"/>
      <sheetName val="BOM"/>
      <sheetName val=" FDN"/>
      <sheetName val="Supply"/>
      <sheetName val="ERECTION-Sipat"/>
      <sheetName val="Chart1"/>
      <sheetName val="drg1"/>
      <sheetName val="Acc"/>
      <sheetName val="FDN"/>
      <sheetName val="Misc info"/>
      <sheetName val="Intake"/>
      <sheetName val="Stub&amp;Twr"/>
      <sheetName val="Twr Qty."/>
      <sheetName val="DS Approved"/>
      <sheetName val="S-C"/>
      <sheetName val="62-Gty Bhadla"/>
      <sheetName val="Vdc5"/>
      <sheetName val="SIN"/>
      <sheetName val="Twr Qty Old."/>
      <sheetName val="Sheet1"/>
      <sheetName val="DS Approved (T) (2)"/>
      <sheetName val="1-14"/>
      <sheetName val="50-56"/>
      <sheetName val="DSLP CALCULATION"/>
      <sheetName val="IDCCALHYD-GOO"/>
      <sheetName val="NJP"/>
      <sheetName val="FitOutConfCentre"/>
      <sheetName val="sheeet7"/>
      <sheetName val="Info Entry"/>
      <sheetName val="P-Ins &amp; Bonds"/>
      <sheetName val="P Staff fac"/>
      <sheetName val="BQMPALOC"/>
      <sheetName val="july-I"/>
      <sheetName val="CASH-FLOW"/>
      <sheetName val="Design"/>
      <sheetName val="COMPLEXALL"/>
      <sheetName val="SUMMARY"/>
      <sheetName val="Validation"/>
      <sheetName val="TMRS"/>
      <sheetName val="FAMILY TEXT"/>
      <sheetName val="EDWise"/>
      <sheetName val="04REL"/>
      <sheetName val="STN WISE EMR"/>
      <sheetName val="data"/>
      <sheetName val="Dom"/>
      <sheetName val="BREAKUP OF OIL"/>
      <sheetName val="R.Hrs. Since Comm"/>
      <sheetName val="R_Hrs_ Since Comm"/>
      <sheetName val="A"/>
      <sheetName val="Data base 12-13 back Jan 10"/>
      <sheetName val="B-Chart"/>
      <sheetName val="IP"/>
      <sheetName val="Civil &amp; design"/>
      <sheetName val="BOQ"/>
      <sheetName val="SOP "/>
      <sheetName val="wt"/>
      <sheetName val="BHANDUP"/>
      <sheetName val="SCHEDULE"/>
      <sheetName val="Database"/>
      <sheetName val="schedule nos"/>
      <sheetName val="Rate Analysis"/>
      <sheetName val="inter"/>
      <sheetName val="IDCCALHYD_GOO"/>
      <sheetName val="UK"/>
      <sheetName val="#REF"/>
      <sheetName val="SUPPORT1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/>
      <sheetData sheetId="6"/>
      <sheetData sheetId="7" refreshError="1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C BOM"/>
      <sheetName val="comp"/>
      <sheetName val="estimate "/>
      <sheetName val="Costing-blk-B"/>
      <sheetName val="Costing-blk-C"/>
      <sheetName val="Costing-blk-HVAC"/>
      <sheetName val="Costing-blk-UBGO"/>
      <sheetName val="Costing-blk-A"/>
      <sheetName val="moc"/>
      <sheetName val=" modules"/>
      <sheetName val="dimensions"/>
      <sheetName val="HT Panel (1 vcb)"/>
      <sheetName val="HT Panel (3 vcbs)"/>
      <sheetName val="HT Panel (part-II)"/>
      <sheetName val="ATS Price"/>
      <sheetName val="Costing_blk_B"/>
      <sheetName val="SP Break Up"/>
      <sheetName val="Imp_cost"/>
      <sheetName val="Stub&amp;Twr"/>
      <sheetName val="Twr Qty Old."/>
      <sheetName val="Twr Variation"/>
      <sheetName val="Twr Qty."/>
      <sheetName val="CS Approved"/>
      <sheetName val="DS Approved 16-18"/>
      <sheetName val="DS 26-11-19"/>
      <sheetName val="Sheet3"/>
      <sheetName val="Sheet1"/>
      <sheetName val="Sheet2"/>
      <sheetName val="DS Approved (T) (2)"/>
      <sheetName val="1-14"/>
      <sheetName val="50-56"/>
      <sheetName val="S-C"/>
      <sheetName val="62-Gty Bhadla"/>
      <sheetName val="costing"/>
      <sheetName val="Sch-1a"/>
      <sheetName val="Rev Log &amp; Data"/>
      <sheetName val="Input"/>
      <sheetName val="SCHEDULE-3B"/>
      <sheetName val="PRECAST lightconc-II"/>
      <sheetName val="SPT vs PHI"/>
      <sheetName val="Materials Cost"/>
      <sheetName val="BOQ"/>
      <sheetName val="upa"/>
      <sheetName val="Anal"/>
      <sheetName val="Cost of O &amp; O"/>
      <sheetName val="Quotation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FCF"/>
      <sheetName val="Receivables"/>
      <sheetName val="Sheet 4"/>
      <sheetName val="Bill Disc Debits"/>
      <sheetName val="BDisc Q4"/>
    </sheetNames>
    <sheetDataSet>
      <sheetData sheetId="0"/>
      <sheetData sheetId="1" refreshError="1"/>
      <sheetData sheetId="2"/>
      <sheetData sheetId="3" refreshError="1"/>
      <sheetData sheetId="4"/>
      <sheetData sheetId="5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UR (10MT Crane)"/>
      <sheetName val="HUR (Trailer)"/>
      <sheetName val="HUR (WM Supergen320)"/>
      <sheetName val="HUR (Jacks) "/>
      <sheetName val="HUR (Water Pump)"/>
      <sheetName val="HUR (Cement Pump)"/>
      <sheetName val="HUR (TM-6cum)"/>
      <sheetName val="HUR (Bp-30cum)"/>
      <sheetName val="HUR (unigrout) "/>
      <sheetName val="HUR (ELGI COMP)"/>
      <sheetName val="HUR (ROC203)"/>
      <sheetName val="HUR (Dumper)"/>
      <sheetName val="LIFE &amp; REP PROVN"/>
      <sheetName val="O&amp;M CREW"/>
      <sheetName val="C1C2"/>
      <sheetName val="Labwag"/>
      <sheetName val="Intr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OLF BVM"/>
      <sheetName val="GOLF"/>
      <sheetName val="starter "/>
      <sheetName val="Price "/>
      <sheetName val="costing"/>
      <sheetName val="moc"/>
      <sheetName val="HT Cable "/>
      <sheetName val="SP Break Up"/>
      <sheetName val="starter"/>
      <sheetName val="bs BP 04 SA"/>
      <sheetName val="Stub&amp;Twr"/>
      <sheetName val="Twr Qty Old."/>
      <sheetName val="Twr Variation"/>
      <sheetName val="Twr Qty."/>
      <sheetName val="CS Approved"/>
      <sheetName val="DS Approved 16-18"/>
      <sheetName val="DS 26-11-19"/>
      <sheetName val="Sheet3"/>
      <sheetName val="Sheet1"/>
      <sheetName val="Sheet2"/>
      <sheetName val="DS Approved (T) (2)"/>
      <sheetName val="1-14"/>
      <sheetName val="50-56"/>
      <sheetName val="S-C"/>
      <sheetName val="62-Gty Bhadla"/>
      <sheetName val="A1-Continuous"/>
      <sheetName val="Costing-blk-B"/>
      <sheetName val="Precalculation"/>
      <sheetName val="Staff Acco."/>
      <sheetName val="Q-bom with costing-r1"/>
      <sheetName val="girder"/>
      <sheetName val="Design"/>
      <sheetName val="RATE.XLS"/>
      <sheetName val="L"/>
      <sheetName val="precast RC element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actor"/>
      <sheetName val="BOQ LT"/>
      <sheetName val="BOQ HT "/>
      <sheetName val="Config"/>
      <sheetName val="Break Dw"/>
      <sheetName val="costing"/>
      <sheetName val="Stub&amp;Twr"/>
      <sheetName val="Twr Qty Old."/>
      <sheetName val="Twr Variation"/>
      <sheetName val="Twr Qty."/>
      <sheetName val="CS Approved"/>
      <sheetName val="DS Approved 16-18"/>
      <sheetName val="DS 26-11-19"/>
      <sheetName val="Sheet3"/>
      <sheetName val="Sheet1"/>
      <sheetName val="Sheet2"/>
      <sheetName val="DS Approved (T) (2)"/>
      <sheetName val="1-14"/>
      <sheetName val="50-56"/>
      <sheetName val="S-C"/>
      <sheetName val="62-Gty Bhadla"/>
      <sheetName val="starter"/>
      <sheetName val="TBAL9697 -group wise  sdpl"/>
      <sheetName val="Driveway Beams"/>
      <sheetName val="factors"/>
      <sheetName val="Balance Sheet Details CMC"/>
      <sheetName val="Structure Bills Qty"/>
      <sheetName val="Cost Index"/>
      <sheetName val="2.civil-RA"/>
      <sheetName val="SP Break Up"/>
      <sheetName val="office"/>
      <sheetName val="Lab"/>
      <sheetName val="Material&amp;equipment"/>
      <sheetName val="beam-reinft-machine rm"/>
      <sheetName val="R.A."/>
      <sheetName val="Materials Cost(PCC)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-sch"/>
      <sheetName val="C-sch"/>
      <sheetName val="Q-sche"/>
      <sheetName val="S9 (2)"/>
      <sheetName val="S1"/>
      <sheetName val="S9"/>
      <sheetName val="S8"/>
      <sheetName val="Form 6"/>
      <sheetName val="Form 7"/>
      <sheetName val="BLK2"/>
      <sheetName val="BLK3"/>
      <sheetName val="E &amp; R"/>
      <sheetName val="INPUT SHEET"/>
      <sheetName val="RES-PLANNING"/>
      <sheetName val="radar"/>
      <sheetName val="Macro1"/>
      <sheetName val="UG"/>
      <sheetName val="PROCTO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llTags"/>
      <sheetName val="ETASlippage"/>
      <sheetName val="ChtData2"/>
      <sheetName val="CntrlVlv"/>
      <sheetName val="FlowMtr"/>
      <sheetName val="IsolnVlv"/>
      <sheetName val="MOVs"/>
      <sheetName val="RelVlvs"/>
      <sheetName val="Overall"/>
      <sheetName val="CmplxSummary"/>
      <sheetName val="BND-Merox-LNUU"/>
      <sheetName val="BSD-CPP"/>
      <sheetName val="BSN-Arom"/>
      <sheetName val="CD-FCC"/>
      <sheetName val="JP-Os&amp;Us"/>
      <sheetName val="JP-R_RLoading"/>
      <sheetName val="MDM-SHP_TAME"/>
      <sheetName val="MDM-RURW"/>
      <sheetName val="PBMR-Marine&amp;MTF"/>
      <sheetName val="RLG-CrudeHTrtr"/>
      <sheetName val="RMS-Utility"/>
      <sheetName val="SC-ATU_SWS"/>
      <sheetName val="SC-Coker"/>
      <sheetName val="InputActDelETA"/>
      <sheetName val="ProfileETAQrys"/>
      <sheetName val="InputPO_Del"/>
      <sheetName val="ProfilePO_DelQrys"/>
      <sheetName val="ChtData"/>
      <sheetName val="Module1"/>
      <sheetName val="Module2"/>
      <sheetName val="Foundation"/>
      <sheetName val="Foundation (2)"/>
      <sheetName val="BOQ L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562"/>
      <sheetName val="562"/>
      <sheetName val="PR569"/>
      <sheetName val="569"/>
      <sheetName val="PR573"/>
      <sheetName val="573"/>
      <sheetName val="PR596"/>
      <sheetName val="596"/>
      <sheetName val="546"/>
      <sheetName val="SUMMARY"/>
      <sheetName val="SUMMARY (2)"/>
      <sheetName val="SPT vs PHI"/>
      <sheetName val="costs"/>
      <sheetName val="Price Working -Mar'0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562"/>
      <sheetName val="562"/>
      <sheetName val="PR569"/>
      <sheetName val="569"/>
      <sheetName val="PR573"/>
      <sheetName val="573"/>
      <sheetName val="PR596"/>
      <sheetName val="596"/>
      <sheetName val="546"/>
      <sheetName val="SUMMARY"/>
      <sheetName val="SUMMARY (2)"/>
      <sheetName val="Schedule No.1"/>
      <sheetName val="TB 31 Mar 10 15 MTHS"/>
      <sheetName val="perfbot98-99"/>
      <sheetName val="Fund Req. May 15"/>
      <sheetName val="SUMMARY_(2)"/>
      <sheetName val="Schedule_No_1"/>
      <sheetName val="TB_31_Mar_10_15_MTHS"/>
      <sheetName val="Fund_Req__May_15"/>
      <sheetName val="DB@Acess"/>
      <sheetName val="Civil"/>
      <sheetName val="TS-TC"/>
      <sheetName val="PTN"/>
      <sheetName val="Fund Req."/>
      <sheetName val="Format - 4"/>
      <sheetName val="Price Working -SRP"/>
      <sheetName val="UK"/>
      <sheetName val="eoudesp"/>
      <sheetName val="C-I"/>
      <sheetName val="ER - 1(1)"/>
      <sheetName val="PKG_B_Sch-4B"/>
      <sheetName val="Voucher"/>
      <sheetName val="Data"/>
      <sheetName val="PRELIM5"/>
      <sheetName val="OPGW Quantity summary"/>
      <sheetName val="Price Working -April'07"/>
      <sheetName val="Silo with internal cone"/>
      <sheetName val="SPT vs PHI"/>
      <sheetName val="drg"/>
      <sheetName val="Sheet1"/>
      <sheetName val="TABLES"/>
      <sheetName val="PO NOS"/>
      <sheetName val="CFL-KIM"/>
      <sheetName val="MASTER_RATE ANALYSIS"/>
      <sheetName val="COST"/>
      <sheetName val="13-septic"/>
      <sheetName val="7-ug"/>
      <sheetName val="2-utility"/>
      <sheetName val="18-misc"/>
      <sheetName val="5-pipe"/>
      <sheetName val="RA"/>
      <sheetName val="SUMMARY_(2)1"/>
      <sheetName val="Schedule_No_11"/>
      <sheetName val="TB_31_Mar_10_15_MTHS1"/>
      <sheetName val="Fund_Req__May_151"/>
      <sheetName val="Fund_Req_"/>
      <sheetName val="Format_-_4"/>
      <sheetName val="Price_Working_-SRP"/>
      <sheetName val="ER_-_1(1)"/>
      <sheetName val="Input"/>
      <sheetName val="Activity"/>
      <sheetName val="Crew"/>
      <sheetName val="Piping"/>
      <sheetName val="Pipe Supports"/>
      <sheetName val="rate analysis"/>
      <sheetName val="OPGW_Quantity_summary"/>
      <sheetName val="SUMMARY_(2)2"/>
      <sheetName val="Schedule_No_12"/>
      <sheetName val="TB_31_Mar_10_15_MTHS2"/>
      <sheetName val="Fund_Req__May_152"/>
      <sheetName val="Fund_Req_1"/>
      <sheetName val="Format_-_41"/>
      <sheetName val="Price_Working_-SRP1"/>
      <sheetName val="ER_-_1(1)1"/>
      <sheetName val="OPGW_Quantity_summary1"/>
      <sheetName val="SUMMARY_(2)3"/>
      <sheetName val="Schedule_No_13"/>
      <sheetName val="TB_31_Mar_10_15_MTHS3"/>
      <sheetName val="Fund_Req__May_153"/>
      <sheetName val="Fund_Req_2"/>
      <sheetName val="Format_-_42"/>
      <sheetName val="Price_Working_-SRP2"/>
      <sheetName val="ER_-_1(1)2"/>
      <sheetName val="OPGW_Quantity_summary2"/>
      <sheetName val="p1 Work Done"/>
      <sheetName val="p4 Recomputation &amp; Rev. Matc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 refreshError="1"/>
      <sheetData sheetId="85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bour"/>
      <sheetName val="MAchinery(R1)"/>
      <sheetName val="Machinery"/>
      <sheetName val="Materials "/>
      <sheetName val="1.site clearence "/>
      <sheetName val="2.earth work"/>
      <sheetName val="3.granular subbase-base"/>
      <sheetName val="4.Pavement"/>
      <sheetName val="5.culverts &amp;bridges"/>
      <sheetName val="6.drainage"/>
      <sheetName val="7.traffic markng"/>
      <sheetName val="8.maintenance"/>
      <sheetName val="SPT vs PHI"/>
      <sheetName val="Material "/>
      <sheetName val="Labour &amp; Plan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562"/>
      <sheetName val="562"/>
      <sheetName val="PR569"/>
      <sheetName val="569"/>
      <sheetName val="PR573"/>
      <sheetName val="573"/>
      <sheetName val="PR596"/>
      <sheetName val="596"/>
      <sheetName val="546"/>
      <sheetName val="SUMMARY"/>
      <sheetName val="SUMMARY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562"/>
      <sheetName val="562"/>
      <sheetName val="PR569"/>
      <sheetName val="569"/>
      <sheetName val="PR573"/>
      <sheetName val="573"/>
      <sheetName val="PR596"/>
      <sheetName val="596"/>
      <sheetName val="546"/>
      <sheetName val="SUMMARY"/>
      <sheetName val="SUMMARY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562"/>
      <sheetName val="562"/>
      <sheetName val="PR569"/>
      <sheetName val="569"/>
      <sheetName val="PR573"/>
      <sheetName val="573"/>
      <sheetName val="PR596"/>
      <sheetName val="596"/>
      <sheetName val="546"/>
      <sheetName val="SUMMARY"/>
      <sheetName val="SUMMARY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산근"/>
      <sheetName val="#REF"/>
      <sheetName val="000000"/>
      <sheetName val="XXXXXX"/>
      <sheetName val="KUWATI(Total) "/>
      <sheetName val="GC-01"/>
      <sheetName val="GC-02"/>
      <sheetName val="GC-03"/>
      <sheetName val="GC-04"/>
      <sheetName val="GC-07"/>
      <sheetName val="GC-08"/>
      <sheetName val="GC-09"/>
      <sheetName val="GC-10"/>
      <sheetName val="GC-19"/>
      <sheetName val="GC-21"/>
      <sheetName val="GC-22"/>
      <sheetName val="집계표(OPTION)"/>
      <sheetName val="OPTION 2"/>
      <sheetName val="OPTION 3"/>
      <sheetName val="Sheet2"/>
      <sheetName val="Sheet3"/>
      <sheetName val="견적조건"/>
      <sheetName val="대비표"/>
      <sheetName val="집계표 (TOTAL)"/>
      <sheetName val="집계표 (CIVIL-23)"/>
      <sheetName val="집계표 (FGRU)"/>
      <sheetName val="집계표 (25,26)"/>
      <sheetName val="집계표 (MEROX)"/>
      <sheetName val="집계표 (NITROGEN)"/>
      <sheetName val="집계표 (M4)"/>
      <sheetName val="집계표 (CIVIL4)"/>
      <sheetName val="집계표 (CIVIL6)"/>
      <sheetName val="집계표 (CIVIL7)"/>
      <sheetName val="내역서(DEMO TOTAL)"/>
      <sheetName val="내역서 (CIVIL-23)"/>
      <sheetName val="내역서 (fgru)"/>
      <sheetName val="내역서 (25&amp;26)"/>
      <sheetName val="내역서 (MEROX)"/>
      <sheetName val="내역서 (NITROGEN)"/>
      <sheetName val="내역서 (M4)"/>
      <sheetName val="내역서 (CIVIL-4)"/>
      <sheetName val="내역서 (CIVIL-6)"/>
      <sheetName val="내역서 (CIVIL-7)"/>
      <sheetName val="2002년 현장공사비 국내 실적"/>
      <sheetName val="2003년국내현장공사비 실적"/>
      <sheetName val="_REF"/>
      <sheetName val="집계표_OPTION_"/>
      <sheetName val="당초"/>
      <sheetName val="단가(자재)"/>
      <sheetName val="단가(노임)"/>
      <sheetName val="기초목록"/>
      <sheetName val="노임단가"/>
      <sheetName val="___"/>
      <sheetName val="VC2 10.99"/>
      <sheetName val="예산"/>
      <sheetName val="KP1590_E"/>
      <sheetName val="영업2"/>
      <sheetName val="1월"/>
      <sheetName val="inter"/>
      <sheetName val="Sheet1"/>
      <sheetName val="ERECIN"/>
      <sheetName val="INPUT DATA"/>
      <sheetName val="BQMPALOC"/>
      <sheetName val="공문"/>
      <sheetName val="영업3"/>
      <sheetName val="금액내역서"/>
      <sheetName val="BQ_Utl_Off"/>
      <sheetName val="__"/>
      <sheetName val="수입"/>
      <sheetName val="집계표 (25,26ဩ"/>
      <sheetName val="»ê±Ù"/>
      <sheetName val="12CGOU"/>
      <sheetName val="경영혁신본부"/>
      <sheetName val="Final(1)summary"/>
      <sheetName val="BD集計用"/>
      <sheetName val="연돌일위집계"/>
      <sheetName val="Form 0"/>
      <sheetName val="COVER"/>
      <sheetName val="DESCRIPTION"/>
      <sheetName val="95삼성급(본사)"/>
      <sheetName val="KUWATI(Total)_"/>
      <sheetName val="OPTION_2"/>
      <sheetName val="OPTION_3"/>
      <sheetName val="집계표_(TOTAL)"/>
      <sheetName val="집계표_(CIVIL-23)"/>
      <sheetName val="집계표_(FGRU)"/>
      <sheetName val="집계표_(25,26)"/>
      <sheetName val="집계표_(MEROX)"/>
      <sheetName val="집계표_(NITROGEN)"/>
      <sheetName val="집계표_(M4)"/>
      <sheetName val="집계표_(CIVIL4)"/>
      <sheetName val="집계표_(CIVIL6)"/>
      <sheetName val="집계표_(CIVIL7)"/>
      <sheetName val="내역서(DEMO_TOTAL)"/>
      <sheetName val="내역서_(CIVIL-23)"/>
      <sheetName val="내역서_(fgru)"/>
      <sheetName val="내역서_(25&amp;26)"/>
      <sheetName val="내역서_(MEROX)"/>
      <sheetName val="내역서_(NITROGEN)"/>
      <sheetName val="내역서_(M4)"/>
      <sheetName val="내역서_(CIVIL-4)"/>
      <sheetName val="내역서_(CIVIL-6)"/>
      <sheetName val="내역서_(CIVIL-7)"/>
      <sheetName val="2002년_현장공사비_국내_실적"/>
      <sheetName val="2003년국내현장공사비_실적"/>
      <sheetName val="VC2_10_99"/>
      <sheetName val="갑지"/>
      <sheetName val="세금자료"/>
      <sheetName val="Form D-1"/>
      <sheetName val="Form B-1"/>
      <sheetName val="Form F-1"/>
      <sheetName val="Assist(B-1)"/>
      <sheetName val="Form A"/>
      <sheetName val="KUWATI(Total)_1"/>
      <sheetName val="OPTION_21"/>
      <sheetName val="OPTION_31"/>
      <sheetName val="집계표_(TOTAL)1"/>
      <sheetName val="집계표_(CIVIL-23)1"/>
      <sheetName val="집계표_(FGRU)1"/>
      <sheetName val="집계표_(25,26)1"/>
      <sheetName val="집계표_(MEROX)1"/>
      <sheetName val="집계표_(NITROGEN)1"/>
      <sheetName val="집계표_(M4)1"/>
      <sheetName val="집계표_(CIVIL4)1"/>
      <sheetName val="집계표_(CIVIL6)1"/>
      <sheetName val="집계표_(CIVIL7)1"/>
      <sheetName val="내역서(DEMO_TOTAL)1"/>
      <sheetName val="내역서_(CIVIL-23)1"/>
      <sheetName val="내역서_(fgru)1"/>
      <sheetName val="내역서_(25&amp;26)1"/>
      <sheetName val="내역서_(MEROX)1"/>
      <sheetName val="내역서_(NITROGEN)1"/>
      <sheetName val="내역서_(M4)1"/>
      <sheetName val="내역서_(CIVIL-4)1"/>
      <sheetName val="내역서_(CIVIL-6)1"/>
      <sheetName val="내역서_(CIVIL-7)1"/>
      <sheetName val="2002년_현장공사비_국내_실적1"/>
      <sheetName val="2003년국내현장공사비_실적1"/>
      <sheetName val="VC2_10_991"/>
      <sheetName val="INPUT_DATA"/>
      <sheetName val="집계표_(25,26ဩ"/>
      <sheetName val="Form_0"/>
      <sheetName val="Form_D-1"/>
      <sheetName val="Form_B-1"/>
      <sheetName val="Form_F-1"/>
      <sheetName val="Form_A"/>
      <sheetName val="Basic_Rate"/>
      <sheetName val="appendix_2_5_final_accounts"/>
      <sheetName val="Format"/>
      <sheetName val="Labour"/>
      <sheetName val="Material"/>
      <sheetName val="Sheet1_(2)"/>
      <sheetName val="General Data"/>
      <sheetName val="LABOR &amp; 자재"/>
      <sheetName val="제작도"/>
      <sheetName val="입출재고현황 (2)"/>
      <sheetName val="SANDAN"/>
      <sheetName val="뜃맟뭁돽띿맟_-BLDG"/>
      <sheetName val="SALA-002"/>
      <sheetName val="TTL"/>
      <sheetName val="DRUM"/>
      <sheetName val="eq_data"/>
      <sheetName val="기성내역"/>
      <sheetName val="General_Data"/>
      <sheetName val="DHEQSUPT"/>
      <sheetName val="CB"/>
      <sheetName val="3.공통공사대비"/>
      <sheetName val="M-EQPT-Z"/>
      <sheetName val="주간기성"/>
      <sheetName val="간접비 총괄"/>
      <sheetName val="POWER"/>
      <sheetName val="ESCON"/>
      <sheetName val="내역ࠜĀ_x005f_x0000_M4)"/>
      <sheetName val="___(OPTION)"/>
      <sheetName val="B"/>
      <sheetName val="IN"/>
      <sheetName val="Price Schedule"/>
      <sheetName val="간접비내역-1"/>
      <sheetName val="Lup2"/>
      <sheetName val="당진1,2호기전선관설치및접지4차공사내역서-을지"/>
      <sheetName val="노임단가표"/>
      <sheetName val="6PILE  (돌출)"/>
      <sheetName val="h-013211-2"/>
      <sheetName val="표지"/>
      <sheetName val="Cash2"/>
      <sheetName val="Z"/>
      <sheetName val="A"/>
      <sheetName val="내역서 耰&quot;_x005f_x0000__x005f_x0000_"/>
      <sheetName val="_x005f_x0008_"/>
      <sheetName val="비교검토"/>
      <sheetName val="合成単価作成表-BLDG"/>
      <sheetName val="INSTR"/>
      <sheetName val="BOROUGE2"/>
      <sheetName val="CAL."/>
      <sheetName val="EQT-ESTN"/>
      <sheetName val="___¡§____"/>
      <sheetName val="____¢ç¢®¡¿____"/>
      <sheetName val="__________¢ç______"/>
      <sheetName val="_______¢ç¢®¢¯____"/>
      <sheetName val="_______®¡¿____"/>
      <sheetName val="__________________"/>
      <sheetName val="PRICES"/>
      <sheetName val="Q&amp;pl-V"/>
      <sheetName val="WE'T"/>
      <sheetName val="CTEMCOST"/>
      <sheetName val="Rate Analysis"/>
      <sheetName val="내역ࠜĀ_M4)"/>
      <sheetName val="F4-F7"/>
      <sheetName val="내역서 耰&quot;__"/>
      <sheetName val="24V"/>
      <sheetName val="EQUIPMENT -2"/>
      <sheetName val="LEGEND"/>
      <sheetName val="내역ࠜĀ_x005f_x005f_x005f_x0000_M4)"/>
      <sheetName val="물량"/>
      <sheetName val="WEIGHT LIST"/>
      <sheetName val="산#2-1 (2)"/>
      <sheetName val="POL6차-PIPING"/>
      <sheetName val="산#3-1"/>
      <sheetName val="BEND LOSS"/>
      <sheetName val="찍기"/>
      <sheetName val="PBS"/>
      <sheetName val="내역서 耰&quot;_x005f_x005f_x005f_x0000__x005f_x005f_x0000"/>
      <sheetName val="_x005f_x005f_x005f_x0008_"/>
      <sheetName val="내역ࠜĀ_x005f_x005f_x005f_x005f_x005f_x005f_x005f_x0000_M4"/>
      <sheetName val="PI"/>
      <sheetName val="EQUIP LIST"/>
      <sheetName val="내역"/>
      <sheetName val="단면 (2)"/>
      <sheetName val="SOURCE"/>
      <sheetName val="실행"/>
      <sheetName val="EQUIP"/>
      <sheetName val="공사비 내역 (가)"/>
      <sheetName val="Static Equip"/>
      <sheetName val="CAT_5"/>
      <sheetName val="3.Breakdown Direct Paint"/>
      <sheetName val="Spl"/>
      <sheetName val="내역ࠜĀ"/>
      <sheetName val="PROCURE"/>
      <sheetName val="BID"/>
      <sheetName val="국내"/>
      <sheetName val="Form A "/>
      <sheetName val="jobhist"/>
      <sheetName val="Quantity"/>
      <sheetName val="Summary Sheets"/>
      <sheetName val="내역서 耰&quot;"/>
      <sheetName val="내역서 耰&quot;_x005f_x005f_x005f_x005f_x005f_x005f_x005f_x0000_"/>
      <sheetName val="_x005f_x005f_x005f_x005f_x005f_x005f_x005f_x0008_"/>
      <sheetName val="내역ࠜĀ_x005f_x005f_x005f_x005f_x005f_x005f_x005f_x005f_x0"/>
      <sheetName val="Z- GENERAL PRICE SUMMARY"/>
      <sheetName val=" Estimate  "/>
      <sheetName val="갑지1"/>
      <sheetName val="경영혁신본뷀"/>
      <sheetName val="electrical"/>
      <sheetName val="Compare"/>
      <sheetName val="고압수량(철거)"/>
      <sheetName val="°ßÀûÁ¶°Ç"/>
      <sheetName val="´ëºñÇ¥"/>
      <sheetName val="Áý°èÇ¥ (TOTAL)"/>
      <sheetName val="Áý°èÇ¥ (CIVIL-23)"/>
      <sheetName val="Áý°èÇ¥ (FGRU)"/>
      <sheetName val="Áý°èÇ¥ (25,26)"/>
      <sheetName val="Áý°èÇ¥ (MEROX)"/>
      <sheetName val="Áý°èÇ¥ (NITROGEN)"/>
      <sheetName val="Áý°èÇ¥ (M4)"/>
      <sheetName val="Áý°èÇ¥ (CIVIL4)"/>
      <sheetName val="Áý°èÇ¥ (CIVIL6)"/>
      <sheetName val="Áý°èÇ¥ (CIVIL7)"/>
      <sheetName val="³»¿ª¼­(DEMO TOTAL)"/>
      <sheetName val="³»¿ª¼­ (CIVIL-23)"/>
      <sheetName val="³»¿ª¼­ (fgru)"/>
      <sheetName val="³»¿ª¼­ (25&amp;26)"/>
      <sheetName val="³»¿ª¼­ (MEROX)"/>
      <sheetName val="³»¿ª¼­ (NITROGEN)"/>
      <sheetName val="³»¿ª¼­ (M4)"/>
      <sheetName val="³»¿ª¼­ (CIVIL-4)"/>
      <sheetName val="³»¿ª¼­ (CIVIL-6)"/>
      <sheetName val="³»¿ª¼­ (CIVIL-7)"/>
      <sheetName val="Áý°èÇ¥(OPTION)"/>
      <sheetName val="2002³â ÇöÀå°ø»çºñ ±¹³» ½ÇÀû"/>
      <sheetName val="2003³â±¹³»ÇöÀå°ø»çºñ ½ÇÀû"/>
      <sheetName val="기계내역서"/>
      <sheetName val="2.2 STAFF Scedule"/>
      <sheetName val="Data"/>
      <sheetName val="당초내역서"/>
      <sheetName val="INPUT_DATA1"/>
      <sheetName val="집계표_(25,26ဩ1"/>
      <sheetName val="Form_01"/>
      <sheetName val="입출재고현황_(2)"/>
      <sheetName val="General_Data1"/>
      <sheetName val="LABOR_&amp;_자재"/>
      <sheetName val="간접비_총괄"/>
      <sheetName val="Price_Schedule"/>
      <sheetName val="3_공통공사대비"/>
      <sheetName val="내역서_耰&quot;"/>
      <sheetName val=""/>
      <sheetName val="EQUIPMENT_-2"/>
      <sheetName val="CAL_"/>
      <sheetName val="Rate_Analysis"/>
      <sheetName val="내역서_耰&quot;__"/>
      <sheetName val="Sheet6"/>
      <sheetName val="갑지(추정)"/>
      <sheetName val="ELEC_DCI"/>
      <sheetName val="INST_DCI"/>
      <sheetName val="Engg-Exec-2"/>
      <sheetName val="Site-Precom-2"/>
      <sheetName val="Collab"/>
      <sheetName val="Transport"/>
      <sheetName val="Civil 1"/>
      <sheetName val="Civil 2"/>
      <sheetName val="Civil 3"/>
      <sheetName val="Site 1"/>
      <sheetName val="Site 2"/>
      <sheetName val="Site 3"/>
      <sheetName val="Site Faci"/>
      <sheetName val="Cont"/>
      <sheetName val="Engg-Exec-1"/>
      <sheetName val="Site-Precom-1"/>
      <sheetName val="Site-Precom-Vendor"/>
      <sheetName val="Risk-Anal"/>
      <sheetName val="Ranges"/>
      <sheetName val="User"/>
      <sheetName val="EQUIPOS"/>
      <sheetName val="AREA"/>
      <sheetName val="바닥판"/>
      <sheetName val="TYPE1"/>
      <sheetName val="철근량"/>
      <sheetName val="토목주소"/>
      <sheetName val="프랜트면허"/>
      <sheetName val="역T형"/>
      <sheetName val="PILE"/>
      <sheetName val="Man Hole"/>
      <sheetName val="대로근거"/>
      <sheetName val="중로근거"/>
      <sheetName val="PRO_DCI"/>
      <sheetName val="HVAC_DCI"/>
      <sheetName val="PIPE_DCI"/>
      <sheetName val="일위대가표"/>
      <sheetName val="조건표"/>
      <sheetName val="일위대가"/>
      <sheetName val="내역표지"/>
      <sheetName val="산출2-기기동력"/>
      <sheetName val="40총괄"/>
      <sheetName val="40집계"/>
      <sheetName val="30신설일위대가"/>
      <sheetName val="30집계표"/>
      <sheetName val="NSCP견적물량"/>
      <sheetName val="공사비예산서(토목분)"/>
      <sheetName val="float&amp;bear"/>
      <sheetName val="Kfracture"/>
      <sheetName val="직재"/>
      <sheetName val="I一般比"/>
      <sheetName val="입력시트"/>
      <sheetName val="CIVIL"/>
      <sheetName val="ERECT"/>
      <sheetName val="PROSUM"/>
      <sheetName val="Resumen"/>
      <sheetName val="Precios Unitarios"/>
      <sheetName val="내역서 耰&quot;_x005f_x005f_x005f_x005f_x005f_x005f_x005f_x005f_"/>
      <sheetName val="_x005f_x005f_x005f_x005f_x005f_x005f_x005f_x005f_x005f_x005f_"/>
      <sheetName val="9906"/>
      <sheetName val="계측 내역서"/>
      <sheetName val="Lstsub"/>
      <sheetName val="_SANDAN.XLS__"/>
      <sheetName val="???"/>
      <sheetName val="??"/>
      <sheetName val="뜃맟뭁돽띿맟?-BLDG"/>
      <sheetName val="내역ࠜĀ_x0000_M4)"/>
      <sheetName val="???(OPTION)"/>
      <sheetName val="내역서 耰&quot;_x0000__x0000_"/>
      <sheetName val="_x0008_"/>
      <sheetName val="???¡§????"/>
      <sheetName val="????¢ç¢®¡¿????"/>
      <sheetName val="??????????¢ç??????"/>
      <sheetName val="???????¢ç¢®¢¯????"/>
      <sheetName val="???????®¡¿????"/>
      <sheetName val="??????????????????"/>
      <sheetName val="내역ࠜĀ?M4)"/>
      <sheetName val="내역서 耰&quot;??"/>
      <sheetName val="내역서_耰&quot;??"/>
      <sheetName val="[SANDAN.XLS??"/>
      <sheetName val="Hot"/>
      <sheetName val="Piping BQ for one turbine"/>
      <sheetName val="AILC004"/>
      <sheetName val="Administrative Prices"/>
      <sheetName val="Calc"/>
      <sheetName val="WBS 44"/>
      <sheetName val="WBS 41"/>
      <sheetName val="Precios por Administración"/>
      <sheetName val="Subcon A"/>
      <sheetName val="Sheet1 (2)"/>
      <sheetName val="수로보호공"/>
      <sheetName val="데이타"/>
      <sheetName val="식재인부"/>
      <sheetName val="견적"/>
      <sheetName val="7. 월별투입내역서"/>
      <sheetName val="인부신상자료"/>
      <sheetName val="cable-data"/>
      <sheetName val="T 3"/>
      <sheetName val="HORI. VESSEL"/>
      <sheetName val="BCPAB"/>
      <sheetName val="내역서"/>
      <sheetName val="MP MOB"/>
      <sheetName val="SummaryC"/>
      <sheetName val="Detail"/>
      <sheetName val="Sheet4"/>
      <sheetName val="cable"/>
      <sheetName val="배관내역"/>
      <sheetName val="Form B"/>
      <sheetName val="Direct"/>
      <sheetName val="FORM-12"/>
      <sheetName val="Insts"/>
      <sheetName val="Vind - BtB"/>
      <sheetName val="LV induction motors"/>
      <sheetName val="인원계획"/>
      <sheetName val="BSD (2)"/>
      <sheetName val="BM DATA SHEET"/>
      <sheetName val="입찰품의서"/>
      <sheetName val="Q-7100-001"/>
      <sheetName val="수주추정"/>
      <sheetName val="_x0002__x0000_뻘N_x0000__x0000__x0001_ࠀ역서"/>
      <sheetName val="BATCH"/>
      <sheetName val="trf(36%)"/>
      <sheetName val="sum"/>
      <sheetName val="Summary"/>
      <sheetName val="All_2"/>
      <sheetName val="Monthly Load"/>
      <sheetName val="Weekly Load"/>
      <sheetName val="Utility and Fire flange"/>
      <sheetName val="Material Selections"/>
      <sheetName val="97 사업추정(WEKI)"/>
      <sheetName val="금융"/>
      <sheetName val="변경집계표"/>
      <sheetName val="DB@Acess"/>
      <sheetName val="집계표"/>
      <sheetName val="M_DB"/>
      <sheetName val="Piping_물량_정리_"/>
      <sheetName val="KUWATI(Total)_2"/>
      <sheetName val="집계표_(TOTAL)2"/>
      <sheetName val="집계표_(CIVIL-23)2"/>
      <sheetName val="집계표_(FGRU)2"/>
      <sheetName val="집계표_(25,26)2"/>
      <sheetName val="집계표_(MEROX)2"/>
      <sheetName val="집계표_(NITROGEN)2"/>
      <sheetName val="집계표_(M4)2"/>
      <sheetName val="집계표_(CIVIL4)2"/>
      <sheetName val="집계표_(CIVIL6)2"/>
      <sheetName val="집계표_(CIVIL7)2"/>
      <sheetName val="내역서(DEMO_TOTAL)2"/>
      <sheetName val="내역서_(CIVIL-23)2"/>
      <sheetName val="내역서_(fgru)2"/>
      <sheetName val="내역서_(25&amp;26)2"/>
      <sheetName val="내역서_(MEROX)2"/>
      <sheetName val="내역서_(NITROGEN)2"/>
      <sheetName val="내역서_(M4)2"/>
      <sheetName val="내역서_(CIVIL-4)2"/>
      <sheetName val="내역서_(CIVIL-6)2"/>
      <sheetName val="내역서_(CIVIL-7)2"/>
      <sheetName val="OPTION_22"/>
      <sheetName val="OPTION_32"/>
      <sheetName val="2002년_현장공사비_국내_실적2"/>
      <sheetName val="2003년국내현장공사비_실적2"/>
      <sheetName val="VC2_10_992"/>
      <sheetName val="KUWATI(Total)_3"/>
      <sheetName val="집계표_(TOTAL)3"/>
      <sheetName val="집계표_(CIVIL-23)3"/>
      <sheetName val="집계표_(FGRU)3"/>
      <sheetName val="집계표_(25,26)3"/>
      <sheetName val="집계표_(MEROX)3"/>
      <sheetName val="집계표_(NITROGEN)3"/>
      <sheetName val="집계표_(M4)3"/>
      <sheetName val="집계표_(CIVIL4)3"/>
      <sheetName val="집계표_(CIVIL6)3"/>
      <sheetName val="집계표_(CIVIL7)3"/>
      <sheetName val="내역서(DEMO_TOTAL)3"/>
      <sheetName val="내역서_(CIVIL-23)3"/>
      <sheetName val="내역서_(fgru)3"/>
      <sheetName val="내역서_(25&amp;26)3"/>
      <sheetName val="내역서_(MEROX)3"/>
      <sheetName val="내역서_(NITROGEN)3"/>
      <sheetName val="내역서_(M4)3"/>
      <sheetName val="내역서_(CIVIL-4)3"/>
      <sheetName val="내역서_(CIVIL-6)3"/>
      <sheetName val="내역서_(CIVIL-7)3"/>
      <sheetName val="OPTION_23"/>
      <sheetName val="OPTION_33"/>
      <sheetName val="2002년_현장공사비_국내_실적3"/>
      <sheetName val="2003년국내현장공사비_실적3"/>
      <sheetName val="VC2_10_993"/>
      <sheetName val="실행집계"/>
      <sheetName val="breakdown of wage rate"/>
      <sheetName val="Indirect Cost"/>
      <sheetName val="Unit"/>
      <sheetName val="INPUT_DATA2"/>
      <sheetName val="집계표_(25,26ဩ2"/>
      <sheetName val="Form_02"/>
      <sheetName val="Form_D-11"/>
      <sheetName val="Form_B-11"/>
      <sheetName val="Form_F-11"/>
      <sheetName val="Form_A1"/>
      <sheetName val="입출재고현황_(2)1"/>
      <sheetName val="General_Data2"/>
      <sheetName val="LABOR_&amp;_자재1"/>
      <sheetName val="간접비_총괄1"/>
      <sheetName val="Price_Schedule1"/>
      <sheetName val="3_공통공사대비1"/>
      <sheetName val="내역서_耰&quot;??1"/>
      <sheetName val="CAL_1"/>
      <sheetName val="Rate_Analysis1"/>
      <sheetName val="EQUIPMENT_-21"/>
      <sheetName val="Static_Equip"/>
      <sheetName val="3_Breakdown_Direct_Paint"/>
      <sheetName val="WEIGHT_LIST"/>
      <sheetName val="산#2-1_(2)"/>
      <sheetName val="BEND_LOSS"/>
      <sheetName val="공사비_내역_(가)"/>
      <sheetName val="단면_(2)"/>
      <sheetName val="내역서_耰&quot;_x005f_x0000__x005f_x0000_"/>
      <sheetName val="6PILE__(돌출)"/>
      <sheetName val="Form_A_"/>
      <sheetName val="내역서_耰&quot;__1"/>
      <sheetName val="Summary_Sheets"/>
      <sheetName val="Civil_1"/>
      <sheetName val="Civil_2"/>
      <sheetName val="Civil_3"/>
      <sheetName val="Site_1"/>
      <sheetName val="Site_2"/>
      <sheetName val="Site_3"/>
      <sheetName val="Site_Faci"/>
      <sheetName val="DCS"/>
      <sheetName val="FWBS7000,8000"/>
      <sheetName val="ANALYSER"/>
      <sheetName val="Eq. Mobilization"/>
      <sheetName val="출금실적"/>
      <sheetName val="경영현황"/>
      <sheetName val="_x0002_?뻘N??_x0001_ࠀ역서"/>
      <sheetName val="_x0002_"/>
      <sheetName val="내역서 (∮ἀ嘆ɶ_x0000_᠀㬁_x0000_"/>
      <sheetName val="당초_xd8b4_∸ἀ"/>
      <sheetName val="Resource table"/>
      <sheetName val="총괄표"/>
      <sheetName val="7422CW00"/>
      <sheetName val="수량집계"/>
      <sheetName val="총괄집계표"/>
      <sheetName val="일일총괄"/>
      <sheetName val="criteria"/>
      <sheetName val="RFP002"/>
      <sheetName val="General"/>
      <sheetName val="Menus"/>
      <sheetName val="Cal"/>
      <sheetName val="TDTKP"/>
      <sheetName val="DK-KH"/>
      <sheetName val="_x0004__x0000__x000d__x0000__x0003__x0000__x0004__x0000__x0016__x0000__x000d__x0000__x0004_"/>
      <sheetName val="_x000a__x0000__x001b__x0000__x0006__x0000__x0006__x0000__x0008__x0000__x000a__x0000__x0000_"/>
      <sheetName val="BREAKDOWN(철거설치)"/>
      <sheetName val="BREAKDOWN(신규설치)"/>
      <sheetName val="자바라1"/>
      <sheetName val="Code_Magics"/>
      <sheetName val="Code"/>
      <sheetName val="Curves"/>
      <sheetName val="Note"/>
      <sheetName val="data_dci"/>
      <sheetName val="Heads"/>
      <sheetName val="BASE"/>
      <sheetName val="data_mci"/>
      <sheetName val="BLDG_DCI"/>
      <sheetName val="BLDG_MCI"/>
      <sheetName val="PRO_A"/>
      <sheetName val="Tables"/>
      <sheetName val="Page_2"/>
      <sheetName val="Dbase"/>
      <sheetName val="behind"/>
      <sheetName val="Main"/>
      <sheetName val="costing_CV"/>
      <sheetName val="ITB_COST"/>
      <sheetName val="costing_ESDV"/>
      <sheetName val="costing_FE"/>
      <sheetName val="PROJECT"/>
      <sheetName val="정부노임단가"/>
      <sheetName val="Jobcost"/>
      <sheetName val="Default_Magics"/>
      <sheetName val="BM_DATA_SHEET"/>
      <sheetName val="Graph_(LGEN)"/>
      <sheetName val="PumpSpec"/>
      <sheetName val="costing_MOV"/>
      <sheetName val="PRO"/>
      <sheetName val="out_prog"/>
      <sheetName val="TABLE"/>
      <sheetName val="costing_Press"/>
      <sheetName val="96_121"/>
      <sheetName val="선적schedule_(2)"/>
      <sheetName val="System구분"/>
      <sheetName val="견적기준"/>
      <sheetName val="b_balju-단가단가단가"/>
      <sheetName val="10현장조직"/>
      <sheetName val="할증표"/>
      <sheetName val="choose"/>
      <sheetName val="drg"/>
      <sheetName val="C1C2"/>
      <sheetName val="LIFE &amp; REP PROVN"/>
      <sheetName val="O&amp;M CREW"/>
      <sheetName val="내역서 (∮ἀ嘆ɶ"/>
      <sheetName val="_x0004_"/>
      <sheetName val="_x000a_"/>
      <sheetName val="P-Ins &amp; Bonds"/>
      <sheetName val="FitOutConfCentre"/>
      <sheetName val="내역ࠜĀM4)"/>
      <sheetName val="Heavy Equipments"/>
      <sheetName val="AG Pipe Qty Analysis"/>
      <sheetName val="BM-Elec"/>
      <sheetName val="BM-Inst"/>
      <sheetName val="HP-Steamdrum"/>
      <sheetName val="목표세부명세"/>
      <sheetName val="중기일위대가"/>
      <sheetName val="입찰내역 발주처 양식"/>
      <sheetName val="원가"/>
      <sheetName val="중기"/>
      <sheetName val="Total"/>
      <sheetName val="97"/>
      <sheetName val="MANP"/>
      <sheetName val="C"/>
      <sheetName val="Equipment List"/>
      <sheetName val="info"/>
      <sheetName val="TP"/>
      <sheetName val="Form1.SQP"/>
      <sheetName val="Resource"/>
      <sheetName val="공정계획(내부계획25%,내부w.f)"/>
      <sheetName val="1350-A"/>
      <sheetName val="VIZ4"/>
      <sheetName val="VIZ7"/>
      <sheetName val="UZ"/>
      <sheetName val="COVER-P"/>
      <sheetName val="품셈"/>
      <sheetName val="실행내역"/>
      <sheetName val="FWBS 1530"/>
      <sheetName val="Preliminaries"/>
      <sheetName val="piping"/>
      <sheetName val="Mech"/>
      <sheetName val="Fire Protection"/>
      <sheetName val="Buildings"/>
      <sheetName val="Instrument"/>
      <sheetName val="K_SURFACES"/>
      <sheetName val="SFN ORIG"/>
      <sheetName val="SFN"/>
      <sheetName val="R2564AHDTS"/>
      <sheetName val="CPS"/>
      <sheetName val="Dir Manpower Other Exp."/>
      <sheetName val="D-623D"/>
      <sheetName val="SCHEDD TAMBAHAN"/>
      <sheetName val="결과조달"/>
      <sheetName val="SS2"/>
      <sheetName val="w't table"/>
      <sheetName val="도"/>
      <sheetName val="Administrative_Prices"/>
      <sheetName val="WBS_44"/>
      <sheetName val="WBS_41"/>
      <sheetName val="Precios_por_Administración"/>
      <sheetName val="Precios_Unitarios"/>
      <sheetName val="Subcon_A"/>
      <sheetName val="사급자재집계표"/>
      <sheetName val="HVAC(사급자재)"/>
      <sheetName val="U-W"/>
      <sheetName val="수량산출서"/>
      <sheetName val="KUWATI(Total)_4"/>
      <sheetName val="OPTION_24"/>
      <sheetName val="OPTION_34"/>
      <sheetName val="집계표_(TOTAL)4"/>
      <sheetName val="집계표_(CIVIL-23)4"/>
      <sheetName val="집계표_(FGRU)4"/>
      <sheetName val="집계표_(25,26)4"/>
      <sheetName val="집계표_(MEROX)4"/>
      <sheetName val="집계표_(NITROGEN)4"/>
      <sheetName val="집계표_(M4)4"/>
      <sheetName val="집계표_(CIVIL4)4"/>
      <sheetName val="집계표_(CIVIL6)4"/>
      <sheetName val="집계표_(CIVIL7)4"/>
      <sheetName val="내역서(DEMO_TOTAL)4"/>
      <sheetName val="내역서_(CIVIL-23)4"/>
      <sheetName val="내역서_(fgru)4"/>
      <sheetName val="내역서_(25&amp;26)4"/>
      <sheetName val="내역서_(MEROX)4"/>
      <sheetName val="내역서_(NITROGEN)4"/>
      <sheetName val="내역서_(M4)4"/>
      <sheetName val="내역서_(CIVIL-4)4"/>
      <sheetName val="내역서_(CIVIL-6)4"/>
      <sheetName val="내역서_(CIVIL-7)4"/>
      <sheetName val="2002년_현장공사비_국내_실적4"/>
      <sheetName val="2003년국내현장공사비_실적4"/>
      <sheetName val="VC2_10_994"/>
      <sheetName val="INPUT_DATA3"/>
      <sheetName val="집계표_(25,26ဩ3"/>
      <sheetName val="Form_D-12"/>
      <sheetName val="Form_B-12"/>
      <sheetName val="Form_F-12"/>
      <sheetName val="Form_A2"/>
      <sheetName val="Form_03"/>
      <sheetName val="General_Data3"/>
      <sheetName val="LABOR_&amp;_자재2"/>
      <sheetName val="입출재고현황_(2)2"/>
      <sheetName val="Price_Schedule2"/>
      <sheetName val="간접비_총괄2"/>
      <sheetName val="3_공통공사대비2"/>
      <sheetName val="Rate_Analysis2"/>
      <sheetName val="EQUIPMENT_-22"/>
      <sheetName val="CAL_2"/>
      <sheetName val="내역서_耰&quot;_x005f_x0000__x005f_x0000_1"/>
      <sheetName val="Static_Equip1"/>
      <sheetName val="WEIGHT_LIST1"/>
      <sheetName val="산#2-1_(2)1"/>
      <sheetName val="BEND_LOSS1"/>
      <sheetName val="공사비_내역_(가)1"/>
      <sheetName val="6PILE__(돌출)1"/>
      <sheetName val="내역서_耰&quot;??2"/>
      <sheetName val="단면_(2)1"/>
      <sheetName val="Form_A_1"/>
      <sheetName val="3_Breakdown_Direct_Paint1"/>
      <sheetName val="Man_Hole"/>
      <sheetName val="Áý°èÇ¥_(TOTAL)"/>
      <sheetName val="Áý°èÇ¥_(CIVIL-23)"/>
      <sheetName val="Áý°èÇ¥_(FGRU)"/>
      <sheetName val="Áý°èÇ¥_(25,26)"/>
      <sheetName val="Áý°èÇ¥_(MEROX)"/>
      <sheetName val="Áý°èÇ¥_(NITROGEN)"/>
      <sheetName val="Áý°èÇ¥_(M4)"/>
      <sheetName val="Áý°èÇ¥_(CIVIL4)"/>
      <sheetName val="Áý°èÇ¥_(CIVIL6)"/>
      <sheetName val="Áý°èÇ¥_(CIVIL7)"/>
      <sheetName val="³»¿ª¼­(DEMO_TOTAL)"/>
      <sheetName val="³»¿ª¼­_(CIVIL-23)"/>
      <sheetName val="³»¿ª¼­_(fgru)"/>
      <sheetName val="³»¿ª¼­_(25&amp;26)"/>
      <sheetName val="³»¿ª¼­_(MEROX)"/>
      <sheetName val="³»¿ª¼­_(NITROGEN)"/>
      <sheetName val="³»¿ª¼­_(M4)"/>
      <sheetName val="³»¿ª¼­_(CIVIL-4)"/>
      <sheetName val="³»¿ª¼­_(CIVIL-6)"/>
      <sheetName val="³»¿ª¼­_(CIVIL-7)"/>
      <sheetName val="2002³â_ÇöÀå°ø»çºñ_±¹³»_½ÇÀû"/>
      <sheetName val="2003³â±¹³»ÇöÀå°ø»çºñ_½ÇÀû"/>
      <sheetName val="Civil_11"/>
      <sheetName val="Civil_21"/>
      <sheetName val="Civil_31"/>
      <sheetName val="Site_11"/>
      <sheetName val="Site_21"/>
      <sheetName val="Site_31"/>
      <sheetName val="Site_Faci1"/>
      <sheetName val="내역서_耰&quot;__2"/>
      <sheetName val="Summary_Sheets1"/>
      <sheetName val="Sheet1_(2)1"/>
      <sheetName val="내역서_耰&quot;_x005f_x005f_x005f_x0000__x005f_x005f_x0000"/>
      <sheetName val="계측_내역서"/>
      <sheetName val="2_2_STAFF_Scedule"/>
      <sheetName val="7__월별투입내역서"/>
      <sheetName val="내역서_耰&quot;_x005f_x005f_x005f_x005f_x005f_x005f_x005f_x0000_"/>
      <sheetName val="Z-_GENERAL_PRICE_SUMMARY"/>
      <sheetName val="_Estimate__"/>
      <sheetName val="T_3"/>
      <sheetName val="HORI__VESSEL"/>
      <sheetName val="내역서_耰&quot;_x005f_x005f_x005f_x005f_x005f_x005f_x005f_x005f_"/>
      <sheetName val="Vind_-_BtB"/>
      <sheetName val="LV_induction_motors"/>
      <sheetName val="BSD_(2)"/>
      <sheetName val="EQUIP_LIST"/>
      <sheetName val="MP_MOB"/>
      <sheetName val="Form_B"/>
      <sheetName val="뻘Nࠀ역서"/>
      <sheetName val="Monthly_Load"/>
      <sheetName val="Weekly_Load"/>
      <sheetName val="Material_Selections"/>
      <sheetName val="97_사업추정(WEKI)"/>
      <sheetName val="breakdown_of_wage_rate"/>
      <sheetName val="Indirect_Cost"/>
      <sheetName val="내역서_(∮ἀ嘆ɶ᠀㬁"/>
      <sheetName val="[SANDAN_XLS??"/>
      <sheetName val="Piping_BQ_for_one_turbine"/>
      <sheetName val="Eq__Mobilization"/>
      <sheetName val="Utility_and_Fire_flange"/>
      <sheetName val="Heavy_Equipments"/>
      <sheetName val="AG_Pipe_Qty_Analysis"/>
      <sheetName val="ITB COST"/>
      <sheetName val="BM_DATA_SHEET1"/>
      <sheetName val="Resource_table"/>
      <sheetName val="_x000a__x000a_"/>
      <sheetName val="Equipment_List"/>
      <sheetName val="Form1_SQP"/>
      <sheetName val="공정계획(내부계획25%,내부w_f)"/>
      <sheetName val="Proposal"/>
      <sheetName val="LOB"/>
      <sheetName val="단가 (2)"/>
      <sheetName val="4-3LEVEL-5 epic.4"/>
      <sheetName val="부대비율"/>
      <sheetName val="실행예산 MM"/>
      <sheetName val="mto-rev0B"/>
      <sheetName val="BOQ-B.DOWN"/>
      <sheetName val="생산계획"/>
      <sheetName val="상반기손익차2총괄"/>
      <sheetName val="VLOOKUP"/>
      <sheetName val="cal-foamglass"/>
      <sheetName val="연습"/>
      <sheetName val="운반"/>
      <sheetName val="CHANNEL"/>
      <sheetName val="PROTECTION "/>
      <sheetName val="CIBATU5OO"/>
      <sheetName val="Costo-MO"/>
      <sheetName val="내역서_耰&quot;1"/>
      <sheetName val="SFN_ORIG"/>
      <sheetName val="?뻘N??ࠀ역서"/>
      <sheetName val="_SANDAN_XLS__"/>
      <sheetName val="한강운반비"/>
      <sheetName val="MODULE CONFIRM"/>
      <sheetName val="분전반계산서(석관)"/>
      <sheetName val="이자율"/>
      <sheetName val="WIND"/>
      <sheetName val="강재"/>
      <sheetName val="OD5000"/>
      <sheetName val="PROGRESS"/>
      <sheetName val="Cash In-Cash Out Actual"/>
      <sheetName val="CÓDIGOS"/>
      <sheetName val="Database"/>
      <sheetName val="노임9월"/>
      <sheetName val="Labor"/>
      <sheetName val="INPUT"/>
      <sheetName val="SCHEDD_TAMBAHAN"/>
      <sheetName val="Dir_Manpower_Other_Exp_"/>
      <sheetName val="w't_table"/>
      <sheetName val="Fire_Protection"/>
      <sheetName val="입찰내역_발주처_양식"/>
      <sheetName val="MTP"/>
      <sheetName val="SILICATE"/>
      <sheetName val="설계명세1-1"/>
      <sheetName val="CUADRO DE PRECIOS"/>
      <sheetName val="ANX3A11"/>
      <sheetName val="5.) Time Delays"/>
      <sheetName val="KP_List"/>
      <sheetName val="Site Findings Status Sheet"/>
      <sheetName val="경비실"/>
      <sheetName val="FWBS"/>
      <sheetName val="실행(ALT1)"/>
      <sheetName val="내역서1999.8최종"/>
      <sheetName val="실행철강하도"/>
      <sheetName val="전기"/>
      <sheetName val="dc1"/>
      <sheetName val="REDUCER"/>
      <sheetName val="plan&amp;section of foundation"/>
      <sheetName val="DESIGN CRITERIA"/>
      <sheetName val="working load at the btm ft."/>
      <sheetName val="stability check"/>
      <sheetName val="design load"/>
      <sheetName val="breakdown_of_wage_rate1"/>
      <sheetName val="Indirect_Cost1"/>
      <sheetName val="MODULE_CONFIRM"/>
      <sheetName val="실행예산_MM"/>
      <sheetName val="plan&amp;section_of_foundation"/>
      <sheetName val="working_load_at_the_btm_ft_"/>
      <sheetName val="stability_check"/>
      <sheetName val="design_criteria"/>
      <sheetName val="design_load"/>
      <sheetName val="단가_(2)"/>
      <sheetName val="4-3LEVEL-5_epic_4"/>
      <sheetName val="BOQ-B_DOWN"/>
      <sheetName val="FWBS_1530"/>
      <sheetName val="DESIGN"/>
      <sheetName val="Checklist-Parameters"/>
      <sheetName val="Fillermetal"/>
      <sheetName val="Updating Form-Oct 2011"/>
      <sheetName val="Weld Consumable"/>
      <sheetName val="WQT"/>
      <sheetName val="NDE Cost-Summary"/>
      <sheetName val="9July Above Ground Pipe"/>
      <sheetName val="M 11"/>
      <sheetName val="Process Data 1"/>
      <sheetName val="배수내역"/>
      <sheetName val="판가반영"/>
      <sheetName val="공사내역"/>
      <sheetName val="견적대비표"/>
      <sheetName val="일위대가(계측기설치)"/>
      <sheetName val="EP0618"/>
      <sheetName val="TDC COA Sumry"/>
      <sheetName val="TDC Item Dets"/>
      <sheetName val="TDC Item Sumry"/>
      <sheetName val="TDC Key Qty Sumry"/>
      <sheetName val="List - Components"/>
      <sheetName val="List - Equipment"/>
      <sheetName val="COA Sumry - Std Imp"/>
      <sheetName val="Contr TDC - Std Imp"/>
      <sheetName val="Item Sumry - Std Imp"/>
      <sheetName val="Unit Costs - Std Imp"/>
      <sheetName val="Unit MH - Std Imp"/>
      <sheetName val="Proj TIC - Std Imp"/>
      <sheetName val="Rekapitulasi"/>
      <sheetName val="BAG-2"/>
      <sheetName val="Overall"/>
      <sheetName val="salary"/>
      <sheetName val="첨부1-집행내역(요약)"/>
      <sheetName val="Closeout Control"/>
      <sheetName val="BOQ"/>
      <sheetName val="master"/>
      <sheetName val="MTO"/>
      <sheetName val="Elect_BOM"/>
      <sheetName val="Elect"/>
      <sheetName val="BQ"/>
      <sheetName val="aa_piping"/>
      <sheetName val="CABLE_DATA"/>
      <sheetName val="CIVIL_UP"/>
      <sheetName val="ETUDE_de_Prix__(2)"/>
      <sheetName val="選單"/>
      <sheetName val="Hoja2"/>
      <sheetName val="경제지표"/>
      <sheetName val="1100-1200-1300-1910-2140-LEV 2"/>
      <sheetName val="Material Price"/>
      <sheetName val="KUWATI(Total)_5"/>
      <sheetName val="OPTION_25"/>
      <sheetName val="OPTION_35"/>
      <sheetName val="집계표_(TOTAL)5"/>
      <sheetName val="집계표_(CIVIL-23)5"/>
      <sheetName val="집계표_(FGRU)5"/>
      <sheetName val="집계표_(25,26)5"/>
      <sheetName val="집계표_(MEROX)5"/>
      <sheetName val="집계표_(NITROGEN)5"/>
      <sheetName val="집계표_(M4)5"/>
      <sheetName val="집계표_(CIVIL4)5"/>
      <sheetName val="집계표_(CIVIL6)5"/>
      <sheetName val="집계표_(CIVIL7)5"/>
      <sheetName val="내역서(DEMO_TOTAL)5"/>
      <sheetName val="내역서_(CIVIL-23)5"/>
      <sheetName val="내역서_(fgru)5"/>
      <sheetName val="내역서_(25&amp;26)5"/>
      <sheetName val="내역서_(MEROX)5"/>
      <sheetName val="내역서_(NITROGEN)5"/>
      <sheetName val="내역서_(M4)5"/>
      <sheetName val="내역서_(CIVIL-4)5"/>
      <sheetName val="내역서_(CIVIL-6)5"/>
      <sheetName val="내역서_(CIVIL-7)5"/>
      <sheetName val="2002년_현장공사비_국내_실적5"/>
      <sheetName val="2003년국내현장공사비_실적5"/>
      <sheetName val="VC2_10_995"/>
      <sheetName val="집계표_(25,26ဩ4"/>
      <sheetName val="INPUT_DATA4"/>
      <sheetName val="Form_04"/>
      <sheetName val="Form_D-13"/>
      <sheetName val="Form_B-13"/>
      <sheetName val="Form_F-13"/>
      <sheetName val="Form_A3"/>
      <sheetName val="입출재고현황_(2)3"/>
      <sheetName val="General_Data4"/>
      <sheetName val="LABOR_&amp;_자재3"/>
      <sheetName val="간접비_총괄3"/>
      <sheetName val="Price_Schedule3"/>
      <sheetName val="3_공통공사대비3"/>
      <sheetName val="Rate_Analysis3"/>
      <sheetName val="CAL_3"/>
      <sheetName val="EQUIPMENT_-23"/>
      <sheetName val="내역서_耰&quot;??3"/>
      <sheetName val="WEIGHT_LIST2"/>
      <sheetName val="산#2-1_(2)2"/>
      <sheetName val="BEND_LOSS2"/>
      <sheetName val="공사비_내역_(가)2"/>
      <sheetName val="단면_(2)2"/>
      <sheetName val="내역서_耰&quot;_x005f_x0000__x005f_x0000_2"/>
      <sheetName val="6PILE__(돌출)2"/>
      <sheetName val="Form_A_2"/>
      <sheetName val="Civil_12"/>
      <sheetName val="Civil_22"/>
      <sheetName val="Civil_32"/>
      <sheetName val="Site_12"/>
      <sheetName val="Site_22"/>
      <sheetName val="Site_32"/>
      <sheetName val="Site_Faci2"/>
      <sheetName val="3_Breakdown_Direct_Paint2"/>
      <sheetName val="Static_Equip2"/>
      <sheetName val="Áý°èÇ¥_(TOTAL)1"/>
      <sheetName val="Áý°èÇ¥_(CIVIL-23)1"/>
      <sheetName val="Áý°èÇ¥_(FGRU)1"/>
      <sheetName val="Áý°èÇ¥_(25,26)1"/>
      <sheetName val="Áý°èÇ¥_(MEROX)1"/>
      <sheetName val="Áý°èÇ¥_(NITROGEN)1"/>
      <sheetName val="Áý°èÇ¥_(M4)1"/>
      <sheetName val="Áý°èÇ¥_(CIVIL4)1"/>
      <sheetName val="Áý°èÇ¥_(CIVIL6)1"/>
      <sheetName val="Áý°èÇ¥_(CIVIL7)1"/>
      <sheetName val="³»¿ª¼­(DEMO_TOTAL)1"/>
      <sheetName val="³»¿ª¼­_(CIVIL-23)1"/>
      <sheetName val="³»¿ª¼­_(fgru)1"/>
      <sheetName val="³»¿ª¼­_(25&amp;26)1"/>
      <sheetName val="³»¿ª¼­_(MEROX)1"/>
      <sheetName val="³»¿ª¼­_(NITROGEN)1"/>
      <sheetName val="³»¿ª¼­_(M4)1"/>
      <sheetName val="³»¿ª¼­_(CIVIL-4)1"/>
      <sheetName val="³»¿ª¼­_(CIVIL-6)1"/>
      <sheetName val="³»¿ª¼­_(CIVIL-7)1"/>
      <sheetName val="2002³â_ÇöÀå°ø»çºñ_±¹³»_½ÇÀû1"/>
      <sheetName val="2003³â±¹³»ÇöÀå°ø»çºñ_½ÇÀû1"/>
      <sheetName val="내역서_耰&quot;__3"/>
      <sheetName val="Summary_Sheets2"/>
      <sheetName val="내역서_耰&quot;2"/>
      <sheetName val="Man_Hole1"/>
      <sheetName val="7__월별투입내역서1"/>
      <sheetName val="내역서_耰&quot;_x005f_x005f_x005f_x0000__x005f_x005f_x0001"/>
      <sheetName val="2_2_STAFF_Scedule1"/>
      <sheetName val="계측_내역서1"/>
      <sheetName val="내역서_耰&quot;_x005f_x005f_x005f_x005f_x005f_x005f_x00001"/>
      <sheetName val="Z-_GENERAL_PRICE_SUMMARY1"/>
      <sheetName val="_Estimate__1"/>
      <sheetName val="Sheet1_(2)2"/>
      <sheetName val="T_31"/>
      <sheetName val="Precios_Unitarios1"/>
      <sheetName val="HORI__VESSEL1"/>
      <sheetName val="EQUIP_LIST1"/>
      <sheetName val="MP_MOB1"/>
      <sheetName val="Form_B1"/>
      <sheetName val="Administrative_Prices1"/>
      <sheetName val="WBS_441"/>
      <sheetName val="WBS_411"/>
      <sheetName val="Precios_por_Administración1"/>
      <sheetName val="Subcon_A1"/>
      <sheetName val="Vind_-_BtB1"/>
      <sheetName val="LV_induction_motors1"/>
      <sheetName val="BSD_(2)1"/>
      <sheetName val="BM_DATA_SHEET2"/>
      <sheetName val="내역서_耰&quot;_x005f_x005f_x005f_x005f_x005f_x005f_x005f1"/>
      <sheetName val="97_사업추정(WEKI)1"/>
      <sheetName val="Monthly_Load1"/>
      <sheetName val="Weekly_Load1"/>
      <sheetName val="[SANDAN_XLS??1"/>
      <sheetName val="Piping_BQ_for_one_turbine1"/>
      <sheetName val="Utility_and_Fire_flange1"/>
      <sheetName val="Material_Selections1"/>
      <sheetName val="Eq__Mobilization1"/>
      <sheetName val="_SANDAN_XLS__1"/>
      <sheetName val="Resource_table1"/>
      <sheetName val="KUWATI(Total)_6"/>
      <sheetName val="집계표_(TOTAL)6"/>
      <sheetName val="집계표_(CIVIL-23)6"/>
      <sheetName val="집계표_(FGRU)6"/>
      <sheetName val="집계표_(25,26)6"/>
      <sheetName val="집계표_(MEROX)6"/>
      <sheetName val="집계표_(NITROGEN)6"/>
      <sheetName val="집계표_(M4)6"/>
      <sheetName val="집계표_(CIVIL4)6"/>
      <sheetName val="집계표_(CIVIL6)6"/>
      <sheetName val="집계표_(CIVIL7)6"/>
      <sheetName val="내역서(DEMO_TOTAL)6"/>
      <sheetName val="내역서_(CIVIL-23)6"/>
      <sheetName val="내역서_(fgru)6"/>
      <sheetName val="내역서_(25&amp;26)6"/>
      <sheetName val="내역서_(MEROX)6"/>
      <sheetName val="내역서_(NITROGEN)6"/>
      <sheetName val="내역서_(M4)6"/>
      <sheetName val="내역서_(CIVIL-4)6"/>
      <sheetName val="내역서_(CIVIL-6)6"/>
      <sheetName val="내역서_(CIVIL-7)6"/>
      <sheetName val="OPTION_26"/>
      <sheetName val="OPTION_36"/>
      <sheetName val="2002년_현장공사비_국내_실적6"/>
      <sheetName val="2003년국내현장공사비_실적6"/>
      <sheetName val="VC2_10_996"/>
      <sheetName val="집계표_(25,26ဩ5"/>
      <sheetName val="INPUT_DATA5"/>
      <sheetName val="Form_05"/>
      <sheetName val="Form_D-14"/>
      <sheetName val="Form_B-14"/>
      <sheetName val="Form_F-14"/>
      <sheetName val="Form_A4"/>
      <sheetName val="입출재고현황_(2)4"/>
      <sheetName val="General_Data5"/>
      <sheetName val="LABOR_&amp;_자재4"/>
      <sheetName val="간접비_총괄4"/>
      <sheetName val="Price_Schedule4"/>
      <sheetName val="3_공통공사대비4"/>
      <sheetName val="CAL_4"/>
      <sheetName val="Rate_Analysis4"/>
      <sheetName val="내역서_耰&quot;??4"/>
      <sheetName val="EQUIPMENT_-24"/>
      <sheetName val="6PILE__(돌출)3"/>
      <sheetName val="WEIGHT_LIST3"/>
      <sheetName val="산#2-1_(2)3"/>
      <sheetName val="BEND_LOSS3"/>
      <sheetName val="공사비_내역_(가)3"/>
      <sheetName val="3_Breakdown_Direct_Paint3"/>
      <sheetName val="Static_Equip3"/>
      <sheetName val="단면_(2)3"/>
      <sheetName val="Form_A_3"/>
      <sheetName val="내역서_耰&quot;_x005f_x0000__x005f_x0000_3"/>
      <sheetName val="내역서_耰&quot;__4"/>
      <sheetName val="Summary_Sheets3"/>
      <sheetName val="Civil_13"/>
      <sheetName val="Civil_23"/>
      <sheetName val="Civil_33"/>
      <sheetName val="Site_13"/>
      <sheetName val="Site_23"/>
      <sheetName val="Site_33"/>
      <sheetName val="Site_Faci3"/>
      <sheetName val="Áý°èÇ¥_(TOTAL)2"/>
      <sheetName val="Áý°èÇ¥_(CIVIL-23)2"/>
      <sheetName val="Áý°èÇ¥_(FGRU)2"/>
      <sheetName val="Áý°èÇ¥_(25,26)2"/>
      <sheetName val="Áý°èÇ¥_(MEROX)2"/>
      <sheetName val="Áý°èÇ¥_(NITROGEN)2"/>
      <sheetName val="Áý°èÇ¥_(M4)2"/>
      <sheetName val="Áý°èÇ¥_(CIVIL4)2"/>
      <sheetName val="Áý°èÇ¥_(CIVIL6)2"/>
      <sheetName val="Áý°èÇ¥_(CIVIL7)2"/>
      <sheetName val="³»¿ª¼­(DEMO_TOTAL)2"/>
      <sheetName val="³»¿ª¼­_(CIVIL-23)2"/>
      <sheetName val="³»¿ª¼­_(fgru)2"/>
      <sheetName val="³»¿ª¼­_(25&amp;26)2"/>
      <sheetName val="³»¿ª¼­_(MEROX)2"/>
      <sheetName val="³»¿ª¼­_(NITROGEN)2"/>
      <sheetName val="³»¿ª¼­_(M4)2"/>
      <sheetName val="³»¿ª¼­_(CIVIL-4)2"/>
      <sheetName val="³»¿ª¼­_(CIVIL-6)2"/>
      <sheetName val="³»¿ª¼­_(CIVIL-7)2"/>
      <sheetName val="2002³â_ÇöÀå°ø»çºñ_±¹³»_½ÇÀû2"/>
      <sheetName val="2003³â±¹³»ÇöÀå°ø»çºñ_½ÇÀû2"/>
      <sheetName val="2_2_STAFF_Scedule2"/>
      <sheetName val="EQUIP_LIST2"/>
      <sheetName val="BM_DATA_SHEET3"/>
      <sheetName val="Man_Hole2"/>
      <sheetName val="내역서_耰&quot;_x005f_x005f_x005f_x0000__x005f_x005f_x0002"/>
      <sheetName val="7__월별투입내역서2"/>
      <sheetName val="계측_내역서2"/>
      <sheetName val="내역서_耰&quot;_x005f_x005f_x005f_x005f_x005f_x005f_x00002"/>
      <sheetName val="Vind_-_BtB2"/>
      <sheetName val="LV_induction_motors2"/>
      <sheetName val="BSD_(2)2"/>
      <sheetName val="Sheet1_(2)3"/>
      <sheetName val="Z-_GENERAL_PRICE_SUMMARY2"/>
      <sheetName val="_Estimate__2"/>
      <sheetName val="T_32"/>
      <sheetName val="HORI__VESSEL2"/>
      <sheetName val="Precios_Unitarios2"/>
      <sheetName val="Administrative_Prices2"/>
      <sheetName val="WBS_442"/>
      <sheetName val="WBS_412"/>
      <sheetName val="Precios_por_Administración2"/>
      <sheetName val="Subcon_A2"/>
      <sheetName val="내역서_耰&quot;_x005f_x005f_x005f_x005f_x005f_x005f_x005f2"/>
      <sheetName val="MP_MOB2"/>
      <sheetName val="Form_B2"/>
      <sheetName val="내역서_耰&quot;3"/>
      <sheetName val="[SANDAN_XLS??2"/>
      <sheetName val="Piping_BQ_for_one_turbine2"/>
      <sheetName val="Monthly_Load2"/>
      <sheetName val="Weekly_Load2"/>
      <sheetName val="Material_Selections2"/>
      <sheetName val="Utility_and_Fire_flange2"/>
      <sheetName val="_SANDAN_XLS__2"/>
      <sheetName val="97_사업추정(WEKI)2"/>
      <sheetName val="Eq__Mobilization2"/>
      <sheetName val="breakdown_of_wage_rate2"/>
      <sheetName val="Indirect_Cost2"/>
      <sheetName val="Resource_table2"/>
      <sheetName val="Unit Price "/>
      <sheetName val="CONFIG"/>
      <sheetName val="Datos"/>
      <sheetName val="7422CW_x0013__x0000_"/>
      <sheetName val="내역ࠜĀ_x005f_x005f_x005f_x0000_M4"/>
      <sheetName val="내역서 耰&quot;_x005f_x005f_x005f_x0000_"/>
      <sheetName val="내역ࠜĀ_x005f_x005f_x005f_x005f_x0"/>
      <sheetName val="내역서 耰&quot;_x005f_x005f_x005f_x005f_"/>
      <sheetName val="내역서 耰&quot;_x005f_x0000__x0000"/>
      <sheetName val="_x005f_x005f_x005f_x005f_"/>
      <sheetName val="SEX"/>
      <sheetName val="Currency Rate"/>
      <sheetName val="Personnel"/>
      <sheetName val="ANALISA"/>
      <sheetName val="PNT"/>
      <sheetName val="D7(1)"/>
      <sheetName val="5-ALAT(1)"/>
      <sheetName val="4-Basic Price"/>
      <sheetName val="Rekap"/>
      <sheetName val="AHS"/>
      <sheetName val="Evaluasi Penw"/>
      <sheetName val="Man Power &amp; Comp"/>
      <sheetName val="MP-PLAN"/>
      <sheetName val="L-TIGA"/>
      <sheetName val="Data List"/>
      <sheetName val="MP_PLAN"/>
      <sheetName val="10"/>
      <sheetName val="5"/>
      <sheetName val="1"/>
      <sheetName val="Direct PMS"/>
      <sheetName val="Sum (Case-3)"/>
      <sheetName val="예산-내부"/>
      <sheetName val="영업소실적"/>
      <sheetName val="PROJECT BRIEF"/>
      <sheetName val="tggwan(mac)"/>
      <sheetName val="DB"/>
      <sheetName val="Engineering&amp;Management"/>
      <sheetName val="Tools &amp; Settings"/>
      <sheetName val="Data Summary"/>
      <sheetName val="Resources"/>
      <sheetName val="FFA"/>
      <sheetName val="Currencies"/>
      <sheetName val="Crew Costs"/>
      <sheetName val="Spread Costs"/>
      <sheetName val="Unique List_Misc"/>
      <sheetName val="In-House Summary"/>
      <sheetName val="Costing"/>
      <sheetName val=" _x0000__x001b__x0000__x0006__x0000__x0006__x0000__x0008__x0000_ _x0000__x0000_"/>
      <sheetName val="??-BLDG"/>
      <sheetName val="7422CW_x0013_"/>
      <sheetName val=" "/>
      <sheetName val="_x0002__x0000_뻘N_x0000__x0000__"/>
      <sheetName val="Materials "/>
      <sheetName val="MAchinery(R1)"/>
      <sheetName val="BM"/>
      <sheetName val="할증 "/>
      <sheetName val="Library"/>
      <sheetName val="_x0004__x0000__x000d__x0000__x0"/>
      <sheetName val="_x000a__x0000__x001b__x0000__x0"/>
      <sheetName val="_x0002__뻘N___x0001_ࠀ역서"/>
      <sheetName val="내역서_耰&quot;_x005f_x0000__x0000"/>
      <sheetName val="99. FWBS(Ref)"/>
      <sheetName val="99. Change Rate"/>
      <sheetName val="Weekl_x0004__x0000__x0016__x0000__x000d__x0000_"/>
      <sheetName val="_x0000__x000e__x0000__x0005_"/>
      <sheetName val="내역서_(N _x000e__x000e__x000e_  _x0012__x0010__x000a_"/>
      <sheetName val="ഀࠀကЀЀԀЀԀ̀ᤀഀ؀Ѐༀ"/>
      <sheetName val="골조시행"/>
      <sheetName val="SCH"/>
      <sheetName val="Codes.Pers"/>
      <sheetName val="OPT_x0012__x0000__x0010__x0000__x000a__x0000_"/>
      <sheetName val="_x0000__x0013__x0000__x0014_"/>
      <sheetName val="Equip Rental Summary by Contr"/>
      <sheetName val="Project Equip Rental Summary"/>
      <sheetName val="Contractor Indirect Sumry"/>
      <sheetName val="Project Indirect Sumry"/>
      <sheetName val="COA Sumry by Area"/>
      <sheetName val="COA Sumry by Contr"/>
      <sheetName val="COA Sumry by RG"/>
      <sheetName val="TDC COA Grp Sumry"/>
      <sheetName val="TDC COA Grp Sumry by Area"/>
      <sheetName val="TDC COA Grp Sumry by RG"/>
      <sheetName val="Equipment Sumry"/>
      <sheetName val="TDC Item Dets-Full"/>
      <sheetName val="TDC Item Dets-IPM-Full"/>
      <sheetName val="TDC Item Sumry by Area"/>
      <sheetName val="TDC Item Sumry by RG"/>
      <sheetName val="TDC Key Qty Sumry by RG"/>
      <sheetName val="List - Equipment by Area"/>
      <sheetName val="List - Equipment by Contr"/>
      <sheetName val="Equipment - Unit Costs by Mat"/>
      <sheetName val="List - Equipment by Rep Grp"/>
      <sheetName val="Craft Summary by Contr"/>
      <sheetName val="Project Craft Summary"/>
      <sheetName val="Project Metrics"/>
      <sheetName val="Ocean Transporation Charge"/>
      <sheetName val="SFN_ORIG1"/>
      <sheetName val="AG_Pipe_Qty_Analysis1"/>
      <sheetName val="Equipment_List1"/>
      <sheetName val="Form1_SQP1"/>
      <sheetName val="공정계획(내부계획25%,내부w_f)1"/>
      <sheetName val="Heavy_Equipments1"/>
      <sheetName val="내역서_(∮ἀ嘆ɶ"/>
      <sheetName val="ITB_COST1"/>
      <sheetName val="KUWATI(Total)_8"/>
      <sheetName val="집계표_(TOTAL)8"/>
      <sheetName val="집계표_(CIVIL-23)8"/>
      <sheetName val="집계표_(FGRU)8"/>
      <sheetName val="집계표_(25,26)8"/>
      <sheetName val="집계표_(MEROX)8"/>
      <sheetName val="집계표_(NITROGEN)8"/>
      <sheetName val="집계표_(M4)8"/>
      <sheetName val="집계표_(CIVIL4)8"/>
      <sheetName val="집계표_(CIVIL6)8"/>
      <sheetName val="집계표_(CIVIL7)8"/>
      <sheetName val="내역서(DEMO_TOTAL)8"/>
      <sheetName val="내역서_(CIVIL-23)8"/>
      <sheetName val="내역서_(fgru)8"/>
      <sheetName val="내역서_(25&amp;26)8"/>
      <sheetName val="내역서_(MEROX)8"/>
      <sheetName val="내역서_(NITROGEN)8"/>
      <sheetName val="내역서_(M4)8"/>
      <sheetName val="내역서_(CIVIL-4)8"/>
      <sheetName val="내역서_(CIVIL-6)8"/>
      <sheetName val="내역서_(CIVIL-7)8"/>
      <sheetName val="OPTION_28"/>
      <sheetName val="OPTION_38"/>
      <sheetName val="2002년_현장공사비_국내_실적8"/>
      <sheetName val="2003년국내현장공사비_실적8"/>
      <sheetName val="VC2_10_998"/>
      <sheetName val="집계표_(25,26ဩ7"/>
      <sheetName val="INPUT_DATA7"/>
      <sheetName val="Form_07"/>
      <sheetName val="Form_D-16"/>
      <sheetName val="Form_B-16"/>
      <sheetName val="Form_F-16"/>
      <sheetName val="Form_A6"/>
      <sheetName val="입출재고현황_(2)6"/>
      <sheetName val="General_Data7"/>
      <sheetName val="LABOR_&amp;_자재6"/>
      <sheetName val="간접비_총괄6"/>
      <sheetName val="Price_Schedule6"/>
      <sheetName val="3_공통공사대비6"/>
      <sheetName val="CAL_6"/>
      <sheetName val="Rate_Analysis6"/>
      <sheetName val="내역서_耰&quot;??6"/>
      <sheetName val="EQUIPMENT_-26"/>
      <sheetName val="6PILE__(돌출)5"/>
      <sheetName val="WEIGHT_LIST5"/>
      <sheetName val="산#2-1_(2)5"/>
      <sheetName val="BEND_LOSS5"/>
      <sheetName val="공사비_내역_(가)5"/>
      <sheetName val="3_Breakdown_Direct_Paint5"/>
      <sheetName val="Static_Equip5"/>
      <sheetName val="단면_(2)5"/>
      <sheetName val="Form_A_5"/>
      <sheetName val="내역서_耰&quot;_x005f_x0000__x005f_x0000_5"/>
      <sheetName val="내역서_耰&quot;__6"/>
      <sheetName val="Summary_Sheets5"/>
      <sheetName val="Civil_15"/>
      <sheetName val="Civil_25"/>
      <sheetName val="Civil_35"/>
      <sheetName val="Site_15"/>
      <sheetName val="Site_25"/>
      <sheetName val="Site_35"/>
      <sheetName val="Site_Faci5"/>
      <sheetName val="Áý°èÇ¥_(TOTAL)4"/>
      <sheetName val="Áý°èÇ¥_(CIVIL-23)4"/>
      <sheetName val="Áý°èÇ¥_(FGRU)4"/>
      <sheetName val="Áý°èÇ¥_(25,26)4"/>
      <sheetName val="Áý°èÇ¥_(MEROX)4"/>
      <sheetName val="Áý°èÇ¥_(NITROGEN)4"/>
      <sheetName val="Áý°èÇ¥_(M4)4"/>
      <sheetName val="Áý°èÇ¥_(CIVIL4)4"/>
      <sheetName val="Áý°èÇ¥_(CIVIL6)4"/>
      <sheetName val="Áý°èÇ¥_(CIVIL7)4"/>
      <sheetName val="³»¿ª¼­(DEMO_TOTAL)4"/>
      <sheetName val="³»¿ª¼­_(CIVIL-23)4"/>
      <sheetName val="³»¿ª¼­_(fgru)4"/>
      <sheetName val="³»¿ª¼­_(25&amp;26)4"/>
      <sheetName val="³»¿ª¼­_(MEROX)4"/>
      <sheetName val="³»¿ª¼­_(NITROGEN)4"/>
      <sheetName val="³»¿ª¼­_(M4)4"/>
      <sheetName val="³»¿ª¼­_(CIVIL-4)4"/>
      <sheetName val="³»¿ª¼­_(CIVIL-6)4"/>
      <sheetName val="³»¿ª¼­_(CIVIL-7)4"/>
      <sheetName val="2002³â_ÇöÀå°ø»çºñ_±¹³»_½ÇÀû4"/>
      <sheetName val="2003³â±¹³»ÇöÀå°ø»çºñ_½ÇÀû4"/>
      <sheetName val="2_2_STAFF_Scedule4"/>
      <sheetName val="EQUIP_LIST4"/>
      <sheetName val="BM_DATA_SHEET5"/>
      <sheetName val="Man_Hole4"/>
      <sheetName val="내역서_耰&quot;_x005f_x005f_x005f_x0000__x005f_x005f_x0004"/>
      <sheetName val="7__월별투입내역서4"/>
      <sheetName val="계측_내역서4"/>
      <sheetName val="내역서_耰&quot;_x005f_x005f_x005f_x005f_x005f_x005f_x00004"/>
      <sheetName val="Vind_-_BtB4"/>
      <sheetName val="LV_induction_motors4"/>
      <sheetName val="BSD_(2)4"/>
      <sheetName val="Sheet1_(2)5"/>
      <sheetName val="Z-_GENERAL_PRICE_SUMMARY4"/>
      <sheetName val="_Estimate__4"/>
      <sheetName val="T_34"/>
      <sheetName val="HORI__VESSEL4"/>
      <sheetName val="Precios_Unitarios4"/>
      <sheetName val="Administrative_Prices4"/>
      <sheetName val="WBS_444"/>
      <sheetName val="WBS_414"/>
      <sheetName val="Precios_por_Administración4"/>
      <sheetName val="Subcon_A4"/>
      <sheetName val="내역서_耰&quot;_x005f_x005f_x005f_x005f_x005f_x005f_x005f4"/>
      <sheetName val="MP_MOB4"/>
      <sheetName val="Form_B4"/>
      <sheetName val="내역서_耰&quot;5"/>
      <sheetName val="[SANDAN_XLS??4"/>
      <sheetName val="Piping_BQ_for_one_turbine4"/>
      <sheetName val="Monthly_Load4"/>
      <sheetName val="Weekly_Load4"/>
      <sheetName val="Material_Selections4"/>
      <sheetName val="Utility_and_Fire_flange4"/>
      <sheetName val="_SANDAN_XLS__4"/>
      <sheetName val="97_사업추정(WEKI)4"/>
      <sheetName val="Eq__Mobilization4"/>
      <sheetName val="breakdown_of_wage_rate4"/>
      <sheetName val="Indirect_Cost4"/>
      <sheetName val="Resource_table4"/>
      <sheetName val="Heavy_Equipments2"/>
      <sheetName val="AG_Pipe_Qty_Analysis2"/>
      <sheetName val="입찰내역_발주처_양식1"/>
      <sheetName val="Equipment_List2"/>
      <sheetName val="Form1_SQP2"/>
      <sheetName val="공정계획(내부계획25%,내부w_f)2"/>
      <sheetName val="FWBS_15301"/>
      <sheetName val="Fire_Protection1"/>
      <sheetName val="SFN_ORIG2"/>
      <sheetName val="내역서_(∮ἀ嘆ɶ1"/>
      <sheetName val="Dir_Manpower_Other_Exp_1"/>
      <sheetName val="SCHEDD_TAMBAHAN1"/>
      <sheetName val="w't_table1"/>
      <sheetName val="실행예산_MM1"/>
      <sheetName val="BOQ-B_DOWN1"/>
      <sheetName val="단가_(2)1"/>
      <sheetName val="4-3LEVEL-5_epic_41"/>
      <sheetName val="ITB_COST2"/>
      <sheetName val="KUWATI(Total)_7"/>
      <sheetName val="집계표_(TOTAL)7"/>
      <sheetName val="집계표_(CIVIL-23)7"/>
      <sheetName val="집계표_(FGRU)7"/>
      <sheetName val="집계표_(25,26)7"/>
      <sheetName val="집계표_(MEROX)7"/>
      <sheetName val="집계표_(NITROGEN)7"/>
      <sheetName val="집계표_(M4)7"/>
      <sheetName val="집계표_(CIVIL4)7"/>
      <sheetName val="집계표_(CIVIL6)7"/>
      <sheetName val="집계표_(CIVIL7)7"/>
      <sheetName val="내역서(DEMO_TOTAL)7"/>
      <sheetName val="내역서_(CIVIL-23)7"/>
      <sheetName val="내역서_(fgru)7"/>
      <sheetName val="내역서_(25&amp;26)7"/>
      <sheetName val="내역서_(MEROX)7"/>
      <sheetName val="내역서_(NITROGEN)7"/>
      <sheetName val="내역서_(M4)7"/>
      <sheetName val="내역서_(CIVIL-4)7"/>
      <sheetName val="내역서_(CIVIL-6)7"/>
      <sheetName val="내역서_(CIVIL-7)7"/>
      <sheetName val="OPTION_27"/>
      <sheetName val="OPTION_37"/>
      <sheetName val="2002년_현장공사비_국내_실적7"/>
      <sheetName val="2003년국내현장공사비_실적7"/>
      <sheetName val="VC2_10_997"/>
      <sheetName val="집계표_(25,26ဩ6"/>
      <sheetName val="INPUT_DATA6"/>
      <sheetName val="Form_06"/>
      <sheetName val="Form_D-15"/>
      <sheetName val="Form_B-15"/>
      <sheetName val="Form_F-15"/>
      <sheetName val="Form_A5"/>
      <sheetName val="입출재고현황_(2)5"/>
      <sheetName val="General_Data6"/>
      <sheetName val="LABOR_&amp;_자재5"/>
      <sheetName val="간접비_총괄5"/>
      <sheetName val="Price_Schedule5"/>
      <sheetName val="3_공통공사대비5"/>
      <sheetName val="CAL_5"/>
      <sheetName val="Rate_Analysis5"/>
      <sheetName val="내역서_耰&quot;??5"/>
      <sheetName val="EQUIPMENT_-25"/>
      <sheetName val="6PILE__(돌출)4"/>
      <sheetName val="WEIGHT_LIST4"/>
      <sheetName val="산#2-1_(2)4"/>
      <sheetName val="BEND_LOSS4"/>
      <sheetName val="공사비_내역_(가)4"/>
      <sheetName val="3_Breakdown_Direct_Paint4"/>
      <sheetName val="Static_Equip4"/>
      <sheetName val="단면_(2)4"/>
      <sheetName val="Form_A_4"/>
      <sheetName val="내역서_耰&quot;_x005f_x0000__x005f_x0000_4"/>
      <sheetName val="내역서_耰&quot;__5"/>
      <sheetName val="Summary_Sheets4"/>
      <sheetName val="Civil_14"/>
      <sheetName val="Civil_24"/>
      <sheetName val="Civil_34"/>
      <sheetName val="Site_14"/>
      <sheetName val="Site_24"/>
      <sheetName val="Site_34"/>
      <sheetName val="Site_Faci4"/>
      <sheetName val="Áý°èÇ¥_(TOTAL)3"/>
      <sheetName val="Áý°èÇ¥_(CIVIL-23)3"/>
      <sheetName val="Áý°èÇ¥_(FGRU)3"/>
      <sheetName val="Áý°èÇ¥_(25,26)3"/>
      <sheetName val="Áý°èÇ¥_(MEROX)3"/>
      <sheetName val="Áý°èÇ¥_(NITROGEN)3"/>
      <sheetName val="Áý°èÇ¥_(M4)3"/>
      <sheetName val="Áý°èÇ¥_(CIVIL4)3"/>
      <sheetName val="Áý°èÇ¥_(CIVIL6)3"/>
      <sheetName val="Áý°èÇ¥_(CIVIL7)3"/>
      <sheetName val="³»¿ª¼­(DEMO_TOTAL)3"/>
      <sheetName val="³»¿ª¼­_(CIVIL-23)3"/>
      <sheetName val="³»¿ª¼­_(fgru)3"/>
      <sheetName val="³»¿ª¼­_(25&amp;26)3"/>
      <sheetName val="³»¿ª¼­_(MEROX)3"/>
      <sheetName val="³»¿ª¼­_(NITROGEN)3"/>
      <sheetName val="³»¿ª¼­_(M4)3"/>
      <sheetName val="³»¿ª¼­_(CIVIL-4)3"/>
      <sheetName val="³»¿ª¼­_(CIVIL-6)3"/>
      <sheetName val="³»¿ª¼­_(CIVIL-7)3"/>
      <sheetName val="2002³â_ÇöÀå°ø»çºñ_±¹³»_½ÇÀû3"/>
      <sheetName val="2003³â±¹³»ÇöÀå°ø»çºñ_½ÇÀû3"/>
      <sheetName val="2_2_STAFF_Scedule3"/>
      <sheetName val="EQUIP_LIST3"/>
      <sheetName val="BM_DATA_SHEET4"/>
      <sheetName val="Man_Hole3"/>
      <sheetName val="내역서_耰&quot;_x005f_x005f_x005f_x0000__x005f_x005f_x0003"/>
      <sheetName val="7__월별투입내역서3"/>
      <sheetName val="계측_내역서3"/>
      <sheetName val="내역서_耰&quot;_x005f_x005f_x005f_x005f_x005f_x005f_x00003"/>
      <sheetName val="Vind_-_BtB3"/>
      <sheetName val="LV_induction_motors3"/>
      <sheetName val="BSD_(2)3"/>
      <sheetName val="Sheet1_(2)4"/>
      <sheetName val="Z-_GENERAL_PRICE_SUMMARY3"/>
      <sheetName val="_Estimate__3"/>
      <sheetName val="T_33"/>
      <sheetName val="HORI__VESSEL3"/>
      <sheetName val="Precios_Unitarios3"/>
      <sheetName val="Administrative_Prices3"/>
      <sheetName val="WBS_443"/>
      <sheetName val="WBS_413"/>
      <sheetName val="Precios_por_Administración3"/>
      <sheetName val="Subcon_A3"/>
      <sheetName val="내역서_耰&quot;_x005f_x005f_x005f_x005f_x005f_x005f_x005f3"/>
      <sheetName val="MP_MOB3"/>
      <sheetName val="Form_B3"/>
      <sheetName val="내역서_耰&quot;4"/>
      <sheetName val="[SANDAN_XLS??3"/>
      <sheetName val="Piping_BQ_for_one_turbine3"/>
      <sheetName val="Monthly_Load3"/>
      <sheetName val="Weekly_Load3"/>
      <sheetName val="Material_Selections3"/>
      <sheetName val="Utility_and_Fire_flange3"/>
      <sheetName val="_SANDAN_XLS__3"/>
      <sheetName val="97_사업추정(WEKI)3"/>
      <sheetName val="Eq__Mobilization3"/>
      <sheetName val="breakdown_of_wage_rate3"/>
      <sheetName val="Indirect_Cost3"/>
      <sheetName val="Resource_table3"/>
      <sheetName val="RAB AR&amp;STR"/>
      <sheetName val="I-KAMAR"/>
      <sheetName val="HVAC"/>
      <sheetName val="검측서"/>
      <sheetName val="경상"/>
      <sheetName val="UP MINOR"/>
      <sheetName val="노임이"/>
      <sheetName val="Item code"/>
      <sheetName val="업체코드"/>
      <sheetName val="Unt rate"/>
      <sheetName val="배수공"/>
      <sheetName val="장산"/>
      <sheetName val="시행분석"/>
      <sheetName val="AUX"/>
      <sheetName val="Aux."/>
      <sheetName val="PROTECTION_"/>
      <sheetName val="CUADRO_DE_PRECIOS"/>
      <sheetName val="Cash_In-Cash_Out_Actual"/>
      <sheetName val="w't_table2"/>
      <sheetName val="SCHEDD_TAMBAHAN2"/>
      <sheetName val="Fire_Protection2"/>
      <sheetName val="입찰내역_발주처_양식2"/>
      <sheetName val="Dir_Manpower_Other_Exp_2"/>
      <sheetName val="MODULE_CONFIRM1"/>
      <sheetName val="PROTECTION_1"/>
      <sheetName val="CUADRO_DE_PRECIOS1"/>
      <sheetName val="Cash_In-Cash_Out_Actual1"/>
      <sheetName val="Equipment_List3"/>
      <sheetName val="Form1_SQP3"/>
      <sheetName val="공정계획(내부계획25%,내부w_f)3"/>
      <sheetName val="Heavy_Equipments3"/>
      <sheetName val="AG_Pipe_Qty_Analysis3"/>
      <sheetName val="SFN_ORIG3"/>
      <sheetName val="w't_table3"/>
      <sheetName val="SCHEDD_TAMBAHAN3"/>
      <sheetName val="Fire_Protection3"/>
      <sheetName val="입찰내역_발주처_양식3"/>
      <sheetName val="Dir_Manpower_Other_Exp_3"/>
      <sheetName val="FWBS_15302"/>
      <sheetName val="내역서_(∮ἀ嘆ɶ2"/>
      <sheetName val="4-3LEVEL-5_epic_42"/>
      <sheetName val="단가_(2)2"/>
      <sheetName val="실행예산_MM2"/>
      <sheetName val="MODULE_CONFIRM2"/>
      <sheetName val="PROTECTION_2"/>
      <sheetName val="BOQ-B_DOWN2"/>
      <sheetName val="ITB_COST3"/>
      <sheetName val="CUADRO_DE_PRECIOS2"/>
      <sheetName val="Cash_In-Cash_Out_Actual2"/>
      <sheetName val="Equipment_List4"/>
      <sheetName val="Form1_SQP4"/>
      <sheetName val="공정계획(내부계획25%,내부w_f)4"/>
      <sheetName val="Heavy_Equipments4"/>
      <sheetName val="AG_Pipe_Qty_Analysis4"/>
      <sheetName val="SFN_ORIG4"/>
      <sheetName val="w't_table4"/>
      <sheetName val="SCHEDD_TAMBAHAN4"/>
      <sheetName val="Fire_Protection4"/>
      <sheetName val="입찰내역_발주처_양식4"/>
      <sheetName val="Dir_Manpower_Other_Exp_4"/>
      <sheetName val="FWBS_15303"/>
      <sheetName val="내역서_(∮ἀ嘆ɶ3"/>
      <sheetName val="4-3LEVEL-5_epic_43"/>
      <sheetName val="단가_(2)3"/>
      <sheetName val="실행예산_MM3"/>
      <sheetName val="MODULE_CONFIRM3"/>
      <sheetName val="PROTECTION_3"/>
      <sheetName val="BOQ-B_DOWN3"/>
      <sheetName val="ITB_COST4"/>
      <sheetName val="CUADRO_DE_PRECIOS3"/>
      <sheetName val="Cash_In-Cash_Out_Actual3"/>
      <sheetName val="KUWATI(Total)_9"/>
      <sheetName val="집계표_(TOTAL)9"/>
      <sheetName val="집계표_(CIVIL-23)9"/>
      <sheetName val="집계표_(FGRU)9"/>
      <sheetName val="집계표_(25,26)9"/>
      <sheetName val="집계표_(MEROX)9"/>
      <sheetName val="집계표_(NITROGEN)9"/>
      <sheetName val="집계표_(M4)9"/>
      <sheetName val="집계표_(CIVIL4)9"/>
      <sheetName val="집계표_(CIVIL6)9"/>
      <sheetName val="집계표_(CIVIL7)9"/>
      <sheetName val="내역서(DEMO_TOTAL)9"/>
      <sheetName val="내역서_(CIVIL-23)9"/>
      <sheetName val="내역서_(fgru)9"/>
      <sheetName val="내역서_(25&amp;26)9"/>
      <sheetName val="내역서_(MEROX)9"/>
      <sheetName val="내역서_(NITROGEN)9"/>
      <sheetName val="내역서_(M4)9"/>
      <sheetName val="내역서_(CIVIL-4)9"/>
      <sheetName val="내역서_(CIVIL-6)9"/>
      <sheetName val="내역서_(CIVIL-7)9"/>
      <sheetName val="OPTION_29"/>
      <sheetName val="OPTION_39"/>
      <sheetName val="2002년_현장공사비_국내_실적9"/>
      <sheetName val="2003년국내현장공사비_실적9"/>
      <sheetName val="VC2_10_999"/>
      <sheetName val="집계표_(25,26ဩ8"/>
      <sheetName val="INPUT_DATA8"/>
      <sheetName val="입출재고현황_(2)7"/>
      <sheetName val="Form_08"/>
      <sheetName val="Form_D-17"/>
      <sheetName val="Form_B-17"/>
      <sheetName val="Form_F-17"/>
      <sheetName val="Form_A7"/>
      <sheetName val="General_Data8"/>
      <sheetName val="LABOR_&amp;_자재7"/>
      <sheetName val="Price_Schedule7"/>
      <sheetName val="간접비_총괄7"/>
      <sheetName val="3_공통공사대비7"/>
      <sheetName val="Rate_Analysis7"/>
      <sheetName val="CAL_7"/>
      <sheetName val="WEIGHT_LIST6"/>
      <sheetName val="산#2-1_(2)6"/>
      <sheetName val="BEND_LOSS6"/>
      <sheetName val="공사비_내역_(가)6"/>
      <sheetName val="내역서_耰&quot;??7"/>
      <sheetName val="EQUIPMENT_-27"/>
      <sheetName val="6PILE__(돌출)6"/>
      <sheetName val="Static_Equip6"/>
      <sheetName val="단면_(2)6"/>
      <sheetName val="Form_A_6"/>
      <sheetName val="내역서_耰&quot;_x005f_x0000__x005f_x0000_6"/>
      <sheetName val="3_Breakdown_Direct_Paint6"/>
      <sheetName val="내역서_耰&quot;__7"/>
      <sheetName val="Summary_Sheets6"/>
      <sheetName val="Civil_16"/>
      <sheetName val="Civil_26"/>
      <sheetName val="Civil_36"/>
      <sheetName val="Site_16"/>
      <sheetName val="Site_26"/>
      <sheetName val="Site_36"/>
      <sheetName val="Site_Faci6"/>
      <sheetName val="Administrative_Prices5"/>
      <sheetName val="WBS_445"/>
      <sheetName val="WBS_415"/>
      <sheetName val="Precios_por_Administración5"/>
      <sheetName val="Precios_Unitarios5"/>
      <sheetName val="Subcon_A5"/>
      <sheetName val="BM_DATA_SHEET6"/>
      <sheetName val="Áý°èÇ¥_(TOTAL)5"/>
      <sheetName val="Áý°èÇ¥_(CIVIL-23)5"/>
      <sheetName val="Áý°èÇ¥_(FGRU)5"/>
      <sheetName val="Áý°èÇ¥_(25,26)5"/>
      <sheetName val="Áý°èÇ¥_(MEROX)5"/>
      <sheetName val="Áý°èÇ¥_(NITROGEN)5"/>
      <sheetName val="Áý°èÇ¥_(M4)5"/>
      <sheetName val="Áý°èÇ¥_(CIVIL4)5"/>
      <sheetName val="Áý°èÇ¥_(CIVIL6)5"/>
      <sheetName val="Áý°èÇ¥_(CIVIL7)5"/>
      <sheetName val="³»¿ª¼­(DEMO_TOTAL)5"/>
      <sheetName val="³»¿ª¼­_(CIVIL-23)5"/>
      <sheetName val="³»¿ª¼­_(fgru)5"/>
      <sheetName val="³»¿ª¼­_(25&amp;26)5"/>
      <sheetName val="³»¿ª¼­_(MEROX)5"/>
      <sheetName val="³»¿ª¼­_(NITROGEN)5"/>
      <sheetName val="³»¿ª¼­_(M4)5"/>
      <sheetName val="³»¿ª¼­_(CIVIL-4)5"/>
      <sheetName val="³»¿ª¼­_(CIVIL-6)5"/>
      <sheetName val="³»¿ª¼­_(CIVIL-7)5"/>
      <sheetName val="2002³â_ÇöÀå°ø»çºñ_±¹³»_½ÇÀû5"/>
      <sheetName val="2003³â±¹³»ÇöÀå°ø»çºñ_½ÇÀû5"/>
      <sheetName val="EQUIP_LIST5"/>
      <sheetName val="Z-_GENERAL_PRICE_SUMMARY5"/>
      <sheetName val="_Estimate__5"/>
      <sheetName val="2_2_STAFF_Scedule5"/>
      <sheetName val="내역서_耰&quot;_x005f_x005f_x005f_x0000__x005f_x005f_x0005"/>
      <sheetName val="계측_내역서5"/>
      <sheetName val="Man_Hole5"/>
      <sheetName val="Sheet1_(2)6"/>
      <sheetName val="내역서_耰&quot;_x005f_x005f_x005f_x005f_x005f_x005f_x00005"/>
      <sheetName val="7__월별투입내역서5"/>
      <sheetName val="T_35"/>
      <sheetName val="HORI__VESSEL5"/>
      <sheetName val="Vind_-_BtB5"/>
      <sheetName val="LV_induction_motors5"/>
      <sheetName val="BSD_(2)5"/>
      <sheetName val="Monthly_Load5"/>
      <sheetName val="Weekly_Load5"/>
      <sheetName val="MP_MOB5"/>
      <sheetName val="Form_B5"/>
      <sheetName val="Material_Selections5"/>
      <sheetName val="내역서_耰&quot;_x005f_x005f_x005f_x005f_x005f_x005f_x005f5"/>
      <sheetName val="97_사업추정(WEKI)5"/>
      <sheetName val="breakdown_of_wage_rate5"/>
      <sheetName val="Indirect_Cost5"/>
      <sheetName val="[SANDAN_XLS??5"/>
      <sheetName val="Eq__Mobilization5"/>
      <sheetName val="Resource_table5"/>
      <sheetName val="Piping_BQ_for_one_turbine5"/>
      <sheetName val="Utility_and_Fire_flange5"/>
      <sheetName val="Equipment_List5"/>
      <sheetName val="Form1_SQP5"/>
      <sheetName val="공정계획(내부계획25%,내부w_f)5"/>
      <sheetName val="Heavy_Equipments5"/>
      <sheetName val="AG_Pipe_Qty_Analysis5"/>
      <sheetName val="_SANDAN_XLS__5"/>
      <sheetName val="SFN_ORIG5"/>
      <sheetName val="w't_table5"/>
      <sheetName val="SCHEDD_TAMBAHAN5"/>
      <sheetName val="Fire_Protection5"/>
      <sheetName val="입찰내역_발주처_양식5"/>
      <sheetName val="Dir_Manpower_Other_Exp_5"/>
      <sheetName val="FWBS_15304"/>
      <sheetName val="내역서_(∮ἀ嘆ɶ4"/>
      <sheetName val="4-3LEVEL-5_epic_44"/>
      <sheetName val="단가_(2)4"/>
      <sheetName val="실행예산_MM4"/>
      <sheetName val="MODULE_CONFIRM4"/>
      <sheetName val="PROTECTION_4"/>
      <sheetName val="BOQ-B_DOWN4"/>
      <sheetName val="ITB_COST5"/>
      <sheetName val="CUADRO_DE_PRECIOS4"/>
      <sheetName val="Cash_In-Cash_Out_Actual4"/>
      <sheetName val="내역서_(N_x0009__x000e__x000e__x000e__x0009__x0009__x0012__x0010__x000a_"/>
      <sheetName val="예산실적전체당월"/>
      <sheetName val="Action Item"/>
      <sheetName val="SUMMARY (0A)"/>
      <sheetName val="SUMMARY (1A)"/>
      <sheetName val="SUMMARY (1B)"/>
      <sheetName val="SUMMARY (03)"/>
      <sheetName val="F1"/>
      <sheetName val="F2"/>
      <sheetName val="F1(Cable Rack)"/>
      <sheetName val="F2(Cable Rack)"/>
      <sheetName val="F3(Cable Rack)"/>
      <sheetName val="F1 (POLYMER)"/>
      <sheetName val="F2 (POLYMER)"/>
      <sheetName val="F3 (POLYMER)"/>
      <sheetName val="F4 (POLYMER)"/>
      <sheetName val="F5( Polymerization )"/>
      <sheetName val="F6 ( Polymerization )"/>
      <sheetName val="B1 (Grid A-7, -6)"/>
      <sheetName val="B1 (Grid A, B)"/>
      <sheetName val="B1 (Grid C-7, -6)"/>
      <sheetName val="B2 (Grid -7 B, C) (1)"/>
      <sheetName val="B2 (Grid -7 B, C) (2)"/>
      <sheetName val="B2 (Grid -6 B, C) (1)"/>
      <sheetName val="B2 (Grid -6 B, C) (2)"/>
      <sheetName val="F1 (MONOMER)"/>
      <sheetName val="F2 (MONOMER)"/>
      <sheetName val="F3 (MONOMER)"/>
      <sheetName val="90K060C (MONOMER)"/>
      <sheetName val="F1 (EXTRUSION)"/>
      <sheetName val="F2 (EXTRUSION)"/>
      <sheetName val="F3 (EXTRUSION)"/>
      <sheetName val="F4 (EXTRUSION)"/>
      <sheetName val="F5 (EXTRUSION)"/>
      <sheetName val="F6A (EXTRUSION)"/>
      <sheetName val="F6D (EXTRUSION)"/>
      <sheetName val="F7 (EXTRUSION)"/>
      <sheetName val="F8 (EXTRUSION)"/>
      <sheetName val="F9 (EXTRUSION)"/>
      <sheetName val="F10 (EXTRUSION)"/>
      <sheetName val="F11 (EXTRUSION)"/>
      <sheetName val="B1 (Grid F-5`, 4`)"/>
      <sheetName val="B2 (Grid F,E-4`)"/>
      <sheetName val="B2 (Grid F,E-5`)"/>
      <sheetName val="B3 (Grid C,B-4`)"/>
      <sheetName val="B4 (Grid B,A-4`)"/>
      <sheetName val="B5 (Grid E-5`) &amp; (Grid D-5`)"/>
      <sheetName val="B6 (Grid E,D-5')"/>
      <sheetName val="B7 (Grid E,D-5')"/>
      <sheetName val="F-1"/>
      <sheetName val="95D040, A506"/>
      <sheetName val="95P040AB, A507"/>
      <sheetName val="95X020-U08, A602"/>
      <sheetName val="95X020-U07, A606"/>
      <sheetName val="95E040, A509"/>
      <sheetName val="95D024;025, A615"/>
      <sheetName val="95X020-U05, A601"/>
      <sheetName val="95X020-U02, A204"/>
      <sheetName val="Extruder FDN"/>
      <sheetName val="PF1a"/>
      <sheetName val="PF4"/>
      <sheetName val="PF4a"/>
      <sheetName val="PF5"/>
      <sheetName val="BOG COMP. FDN"/>
      <sheetName val="SOG COMP. FDN"/>
      <sheetName val="1G1 (Ground Beam)"/>
      <sheetName val="1G2-1(Ground Beam)"/>
      <sheetName val="1G2-2(Ground Beam)"/>
      <sheetName val="P1"/>
      <sheetName val="P2"/>
      <sheetName val="P3"/>
      <sheetName val="P4"/>
      <sheetName val="P5"/>
      <sheetName val="P6"/>
      <sheetName val="P7"/>
      <sheetName val="P8"/>
      <sheetName val="P9"/>
      <sheetName val="P10"/>
      <sheetName val="P11"/>
      <sheetName val="P12"/>
      <sheetName val="P13"/>
      <sheetName val="P14"/>
      <sheetName val="P15, 16"/>
      <sheetName val="LO CONSOLE FDN"/>
      <sheetName val="OIL COOLER FDN"/>
      <sheetName val="CW CONSOLE FDN (SOG)"/>
      <sheetName val="PD3"/>
      <sheetName val="SF1"/>
      <sheetName val="PD1"/>
      <sheetName val="PD2"/>
      <sheetName val="PD3 (SOG)"/>
      <sheetName val="SF1 (SOG)"/>
      <sheetName val="SF2 (SOG)"/>
      <sheetName val="SLAB (1S1-1)"/>
      <sheetName val="SLAB (1S1-2)"/>
      <sheetName val="SLAB (1S1-3)"/>
      <sheetName val="COLUMN (+5500)"/>
      <sheetName val="COLUMN (+12500)"/>
      <sheetName val="COLUMN (+15500)"/>
      <sheetName val="ETC."/>
      <sheetName val="Weekl_x0004_"/>
      <sheetName val="OPT_x0012_"/>
      <sheetName val="Form 6"/>
      <sheetName val="Raw data"/>
      <sheetName val="Header"/>
      <sheetName val="2. 현장 자금투입 집계표"/>
      <sheetName val="도면자료제출일정"/>
      <sheetName val="예가표"/>
      <sheetName val="Exchange Rate"/>
      <sheetName val="DROP DOWN"/>
      <sheetName val="Discounted Cash Flow"/>
      <sheetName val="Cash Flow bulanan"/>
      <sheetName val="schalt"/>
      <sheetName val="schtng"/>
      <sheetName val="schbhn"/>
      <sheetName val="H.Satuan"/>
      <sheetName val="I_KAMAR"/>
      <sheetName val="General Notes"/>
      <sheetName val="BILL"/>
      <sheetName val="PROJEC䁔"/>
      <sheetName val="Jobcos䁴"/>
      <sheetName val="Sy䁳tem구분"/>
      <sheetName val="BM䀭Elec"/>
      <sheetName val="AN䁁LIS䁁"/>
      <sheetName val="BO䁑-B.䁄OWN"/>
      <sheetName val="HV䁁C(사자재)"/>
      <sheetName val="R2䀵64A䁈DTS"/>
      <sheetName val="mto-re䁶0B"/>
      <sheetName val="내역脜_(M䀴)4"/>
      <sheetName val="3_공통공사비2"/>
      <sheetName val="BEND_L䁏SS1"/>
      <sheetName val="Fo䁲m_A_1"/>
      <sheetName val="Ci䁶il_11"/>
      <sheetName val="Ci䁶il_䀳1"/>
      <sheetName val="Si䁴e_2䀱"/>
      <sheetName val="Si䁴e_F䁡ci1"/>
      <sheetName val="EQ䁕IP_䁌IST"/>
      <sheetName val="Su䁢con_A"/>
      <sheetName val="BS䁄_(2)"/>
      <sheetName val="FWBS_1䀵30"/>
      <sheetName val="유림골조"/>
      <sheetName val="Rating"/>
      <sheetName val="OCT.FDN"/>
      <sheetName val="D-3109"/>
      <sheetName val="_도면 및 도서 제출목록 및 일정_170202.xlsx"/>
      <sheetName val="Rates &amp; Legend"/>
      <sheetName val="Pengesahan "/>
      <sheetName val="2.Overall Summary "/>
      <sheetName val="  "/>
      <sheetName val="breakdown of wage ra`f"/>
      <sheetName val="breakdown of wage ra"/>
      <sheetName val="breakdown of wage rað-"/>
      <sheetName val="Bill rekap"/>
      <sheetName val="Harga Satuan"/>
      <sheetName val="LISTRIK"/>
      <sheetName val="F ALARM"/>
      <sheetName val="9_1차이내역"/>
      <sheetName val="pipeline-1"/>
      <sheetName val="BQMP"/>
      <sheetName val="00-Summary Information-ABB"/>
      <sheetName val="물량표"/>
      <sheetName val="PABS,Site info"/>
      <sheetName val="0. Resource　Code"/>
      <sheetName val="ID.CD"/>
      <sheetName val="1100-1200-1300-1910-2140-LEV_2"/>
      <sheetName val="Material_Price"/>
      <sheetName val="TDC_COA_Sumry"/>
      <sheetName val="TDC_Item_Dets"/>
      <sheetName val="TDC_Item_Sumry"/>
      <sheetName val="TDC_Key_Qty_Sumry"/>
      <sheetName val="List_-_Components"/>
      <sheetName val="List_-_Equipment"/>
      <sheetName val="COA_Sumry_-_Std_Imp"/>
      <sheetName val="Contr_TDC_-_Std_Imp"/>
      <sheetName val="Item_Sumry_-_Std_Imp"/>
      <sheetName val="Unit_Costs_-_Std_Imp"/>
      <sheetName val="Unit_MH_-_Std_Imp"/>
      <sheetName val="Proj_TIC_-_Std_Imp"/>
      <sheetName val="plan&amp;section_of_foundation1"/>
      <sheetName val="Unit_Price_"/>
      <sheetName val="내역서1999_8최종"/>
      <sheetName val="working_load_at_the_btm_ft_1"/>
      <sheetName val="stability_check1"/>
      <sheetName val="design_load1"/>
      <sheetName val="Updating_Form-Oct_2011"/>
      <sheetName val="Weld_Consumable"/>
      <sheetName val="NDE_Cost-Summary"/>
      <sheetName val="9July_Above_Ground_Pipe"/>
      <sheetName val="M_11"/>
      <sheetName val="Process_Data_1"/>
      <sheetName val="Closeout_Control"/>
      <sheetName val="Site_Findings_Status_Sheet"/>
      <sheetName val="내역서_耰&quot;_x005f_x005f_x005f_x0000_"/>
      <sheetName val="내역서_耰&quot;_x005f_x005f_x005f_x005f_"/>
      <sheetName val="Material code"/>
      <sheetName val="개시대사 (2)"/>
      <sheetName val="TYPE"/>
      <sheetName val="수량산출"/>
      <sheetName val="CAL1"/>
      <sheetName val="BQ_IMPORT"/>
      <sheetName val="용접품"/>
      <sheetName val="절단품"/>
      <sheetName val="Equipment Spec List"/>
      <sheetName val="PWA"/>
      <sheetName val="SPEC LIST(EQUP, SYS)"/>
      <sheetName val="차트 (2)"/>
      <sheetName val="Distribution Table"/>
      <sheetName val="BA1047集約"/>
      <sheetName val="Chart_Cable"/>
      <sheetName val="BD"/>
      <sheetName val="대운산출"/>
      <sheetName val="PROJECT_BRIEF"/>
      <sheetName val="Direct_PMS"/>
      <sheetName val="Sum_(Case-3)"/>
      <sheetName val="Man_Power_&amp;_Comp"/>
      <sheetName val="Data_List"/>
      <sheetName val="4-Basic_Price"/>
      <sheetName val="Evaluasi_Penw"/>
      <sheetName val="Currency_Rate"/>
      <sheetName val="7422CW"/>
      <sheetName val="5_)_Time_Delays"/>
      <sheetName val="Tools_&amp;_Settings"/>
      <sheetName val="Data_Summary"/>
      <sheetName val="Crew_Costs"/>
      <sheetName val="Spread_Costs"/>
      <sheetName val="Unique_List_Misc"/>
      <sheetName val="In-House_Summary"/>
      <sheetName val="OPT_x000a_"/>
      <sheetName val="Weekl_x000a_"/>
      <sheetName val="Aux_"/>
      <sheetName val="LEGENDA"/>
      <sheetName val="Process Data (2)"/>
      <sheetName val="Process_Data_(2)"/>
      <sheetName val="실행집_x0005_"/>
      <sheetName val="실행집聈"/>
      <sheetName val="Codes_Pers"/>
      <sheetName val="내역ࠜĀ_x005f_x0000_M4"/>
      <sheetName val="내역서 耰&quot;_x005f_x0000_"/>
      <sheetName val="내역ࠜĀ_x005f_x005f_x0"/>
      <sheetName val="내역서 耰&quot;_x005f_x005f_"/>
      <sheetName val="내역서 耰&quot;_x0000__x0000"/>
      <sheetName val="_x005f_x005f_"/>
      <sheetName val="내역서_耰&quot;_x0000__x0000"/>
      <sheetName val="내역서_耰&quot;_x005f_x0000__x0001"/>
      <sheetName val="내역서_耰&quot;_x005f_x005f_x00001"/>
      <sheetName val="내역서_耰&quot;_x005f_x005f_x005f1"/>
      <sheetName val="내역서_耰&quot;_x005f_x0000__x0002"/>
      <sheetName val="내역서_耰&quot;_x005f_x005f_x00002"/>
      <sheetName val="내역서_耰&quot;_x005f_x005f_x005f2"/>
      <sheetName val="Pipe-Hot"/>
      <sheetName val="손익차9월2"/>
      <sheetName val="내역서_耰&quot;_x005f_x0000__x0003"/>
      <sheetName val="내역서_耰&quot;_x005f_x005f_x00003"/>
      <sheetName val="내역서_耰&quot;_x005f_x005f_x005f3"/>
      <sheetName val="내역서_耰&quot;_x005f_x0000__x0004"/>
      <sheetName val="내역서_耰&quot;_x005f_x005f_x00004"/>
      <sheetName val="내역서_耰&quot;_x005f_x005f_x005f4"/>
      <sheetName val="내역서_耰&quot;_x0000__x0000_6"/>
      <sheetName val="내역서_耰&quot;_x005f_x0000__x0005"/>
      <sheetName val="내역서_耰&quot;_x005f_x005f_x00005"/>
      <sheetName val="내역서_耰&quot;_x005f_x005f_x005f5"/>
      <sheetName val="내역서_耰&quot;_x005f_x0000_"/>
      <sheetName val="내역서_耰&quot;_x005f_x005f_"/>
      <sheetName val="내역ࠜĀ_x0000_M4"/>
      <sheetName val="내역ࠜĀ_x0"/>
      <sheetName val="내역서 耰&quot;_"/>
      <sheetName val="_"/>
      <sheetName val="내역서_耰&quot;_x0000__x0001"/>
      <sheetName val="내역서_耰&quot;_x00001"/>
      <sheetName val="내역서_耰&quot;_x005f1"/>
      <sheetName val="내역서_耰&quot;_x0000__x0002"/>
      <sheetName val="내역서_耰&quot;_x00002"/>
      <sheetName val="내역서_耰&quot;_x005f2"/>
      <sheetName val="Others"/>
      <sheetName val="Sheet5"/>
      <sheetName val="breakdown of wage rap"/>
      <sheetName val="breakdown of wage ra"/>
      <sheetName val="DISCIPLINE"/>
      <sheetName val="Analysis"/>
      <sheetName val="EVA-004-MEC"/>
      <sheetName val="__x0000__x001b__x0000__x0006__x"/>
      <sheetName val="_뻘N__ࠀ역서"/>
      <sheetName val="EE-PROP"/>
      <sheetName val="DATA MENTAH"/>
      <sheetName val="Linelist LNGC Process"/>
      <sheetName val="당초?∸ἀ"/>
      <sheetName val="定额"/>
      <sheetName val="Grafico"/>
      <sheetName val="Air Cooler-E"/>
      <sheetName val="design_criteria1"/>
      <sheetName val="MD"/>
      <sheetName val="HO_Site Rates-2011"/>
      <sheetName val="Al Taweelah"/>
      <sheetName val="TJ1Q47"/>
      <sheetName val="Particular Sch"/>
      <sheetName val="구분"/>
      <sheetName val="2003상반기노임기준"/>
      <sheetName val="SUM "/>
      <sheetName val="Multi-currency"/>
      <sheetName val="내역서_耰&quot;6"/>
      <sheetName val="BO䁑-B_䁄OWN"/>
      <sheetName val="UP_MINOR"/>
      <sheetName val="RAB_AR&amp;STR"/>
      <sheetName val="Cash_Flow_bulanan"/>
      <sheetName val="H_Satuan"/>
      <sheetName val="Bill_rekap"/>
      <sheetName val="99__FWBS(Ref)"/>
      <sheetName val="99__Change_Rate"/>
      <sheetName val="Harga_Satuan"/>
      <sheetName val="F_ALARM"/>
      <sheetName val="내역서_耰&quot;_x005f_x0000__x00001"/>
      <sheetName val="할증_"/>
      <sheetName val="내역서_(N____x000a_"/>
      <sheetName val="내역서_(N   _x000a_"/>
      <sheetName val="Discounted_Cash_Flow"/>
      <sheetName val="Ocean_Transporation_Charge"/>
      <sheetName val="차트_(2)"/>
      <sheetName val="Pengesahan_"/>
      <sheetName val="Exchange_Rate"/>
      <sheetName val="뻘N_"/>
      <sheetName val="_x000a__x0"/>
      <sheetName val="Unt_rate"/>
      <sheetName val="Equip_Rental_Summary_by_Contr"/>
      <sheetName val="Project_Equip_Rental_Summary"/>
      <sheetName val="Contractor_Indirect_Sumry"/>
      <sheetName val="Project_Indirect_Sumry"/>
      <sheetName val="COA_Sumry_by_Area"/>
      <sheetName val="COA_Sumry_by_Contr"/>
      <sheetName val="COA_Sumry_by_RG"/>
      <sheetName val="TDC_COA_Grp_Sumry"/>
      <sheetName val="TDC_COA_Grp_Sumry_by_Area"/>
      <sheetName val="TDC_COA_Grp_Sumry_by_RG"/>
      <sheetName val="Equipment_Sumry"/>
      <sheetName val="TDC_Item_Dets-Full"/>
      <sheetName val="TDC_Item_Dets-IPM-Full"/>
      <sheetName val="TDC_Item_Sumry_by_Area"/>
      <sheetName val="TDC_Item_Sumry_by_RG"/>
      <sheetName val="TDC_Key_Qty_Sumry_by_RG"/>
      <sheetName val="List_-_Equipment_by_Area"/>
      <sheetName val="List_-_Equipment_by_Contr"/>
      <sheetName val="Equipment_-_Unit_Costs_by_Mat"/>
      <sheetName val="List_-_Equipment_by_Rep_Grp"/>
      <sheetName val="Craft_Summary_by_Contr"/>
      <sheetName val="Project_Craft_Summary"/>
      <sheetName val="Project_Metrics"/>
      <sheetName val="Item_code"/>
      <sheetName val="SUMMARY_(0A)"/>
      <sheetName val="SUMMARY_(1A)"/>
      <sheetName val="SUMMARY_(1B)"/>
      <sheetName val="SUMMARY_(03)"/>
      <sheetName val="F1(Cable_Rack)"/>
      <sheetName val="F2(Cable_Rack)"/>
      <sheetName val="F3(Cable_Rack)"/>
      <sheetName val="F1_(POLYMER)"/>
      <sheetName val="F2_(POLYMER)"/>
      <sheetName val="F3_(POLYMER)"/>
      <sheetName val="F4_(POLYMER)"/>
      <sheetName val="F5(_Polymerization_)"/>
      <sheetName val="F6_(_Polymerization_)"/>
      <sheetName val="B1_(Grid_A-7,_-6)"/>
      <sheetName val="B1_(Grid_A,_B)"/>
      <sheetName val="B1_(Grid_C-7,_-6)"/>
      <sheetName val="B2_(Grid_-7_B,_C)_(1)"/>
      <sheetName val="B2_(Grid_-7_B,_C)_(2)"/>
      <sheetName val="B2_(Grid_-6_B,_C)_(1)"/>
      <sheetName val="B2_(Grid_-6_B,_C)_(2)"/>
      <sheetName val="F1_(MONOMER)"/>
      <sheetName val="F2_(MONOMER)"/>
      <sheetName val="F3_(MONOMER)"/>
      <sheetName val="90K060C_(MONOMER)"/>
      <sheetName val="F1_(EXTRUSION)"/>
      <sheetName val="F2_(EXTRUSION)"/>
      <sheetName val="F3_(EXTRUSION)"/>
      <sheetName val="F4_(EXTRUSION)"/>
      <sheetName val="F5_(EXTRUSION)"/>
      <sheetName val="F6A_(EXTRUSION)"/>
      <sheetName val="F6D_(EXTRUSION)"/>
      <sheetName val="F7_(EXTRUSION)"/>
      <sheetName val="F8_(EXTRUSION)"/>
      <sheetName val="F9_(EXTRUSION)"/>
      <sheetName val="F10_(EXTRUSION)"/>
      <sheetName val="F11_(EXTRUSION)"/>
      <sheetName val="B1_(Grid_F-5`,_4`)"/>
      <sheetName val="B2_(Grid_F,E-4`)"/>
      <sheetName val="B2_(Grid_F,E-5`)"/>
      <sheetName val="B3_(Grid_C,B-4`)"/>
      <sheetName val="B4_(Grid_B,A-4`)"/>
      <sheetName val="B5_(Grid_E-5`)_&amp;_(Grid_D-5`)"/>
      <sheetName val="B6_(Grid_E,D-5')"/>
      <sheetName val="B7_(Grid_E,D-5')"/>
      <sheetName val="95D040,_A506"/>
      <sheetName val="95P040AB,_A507"/>
      <sheetName val="95X020-U08,_A602"/>
      <sheetName val="95X020-U07,_A606"/>
      <sheetName val="95E040,_A509"/>
      <sheetName val="95D024;025,_A615"/>
      <sheetName val="95X020-U05,_A601"/>
      <sheetName val="95X020-U02,_A204"/>
      <sheetName val="Extruder_FDN"/>
      <sheetName val="BOG_COMP__FDN"/>
      <sheetName val="SOG_COMP__FDN"/>
      <sheetName val="1G1_(Ground_Beam)"/>
      <sheetName val="1G2-1(Ground_Beam)"/>
      <sheetName val="1G2-2(Ground_Beam)"/>
      <sheetName val="P15,_16"/>
      <sheetName val="LO_CONSOLE_FDN"/>
      <sheetName val="OIL_COOLER_FDN"/>
      <sheetName val="CW_CONSOLE_FDN_(SOG)"/>
      <sheetName val="PD3_(SOG)"/>
      <sheetName val="SF1_(SOG)"/>
      <sheetName val="SF2_(SOG)"/>
      <sheetName val="SLAB_(1S1-1)"/>
      <sheetName val="SLAB_(1S1-2)"/>
      <sheetName val="SLAB_(1S1-3)"/>
      <sheetName val="COLUMN_(+5500)"/>
      <sheetName val="COLUMN_(+12500)"/>
      <sheetName val="COLUMN_(+15500)"/>
      <sheetName val="ETC_"/>
      <sheetName val="2__현장_자금투입_집계표"/>
      <sheetName val="_도면_및_도서_제출목록_및_일정_170202_xlsx"/>
      <sheetName val="Rates_&amp;_Legend"/>
      <sheetName val="OCT_FDN"/>
      <sheetName val="General_Notes"/>
      <sheetName val="USDKRW"/>
      <sheetName val="Inquiry"/>
      <sheetName val="품셈TABLE"/>
      <sheetName val="환율"/>
      <sheetName val="Pulldown"/>
      <sheetName val="208"/>
      <sheetName val="2_Overall_Summary_"/>
      <sheetName val="breakdown of wage raÐ¾"/>
      <sheetName val="热力"/>
      <sheetName val="PHSB"/>
      <sheetName val="AN"/>
      <sheetName val="EQUIPMENT_-_x0000_"/>
      <sheetName val="내역서_(N _x000e__x000e__x000e_  _x0012__x0010_ "/>
      <sheetName val="Additional data"/>
      <sheetName val="11.자재단가"/>
      <sheetName val="기기리스트"/>
      <sheetName val="TQ Format"/>
      <sheetName val="공사비SUM"/>
      <sheetName val="백분율"/>
      <sheetName val="33628-Rev. A"/>
      <sheetName val="내역(한신APT)"/>
      <sheetName val="Cashflow Analysis"/>
      <sheetName val="Finansal tamamlanma Eğrisi"/>
      <sheetName val="SIVA"/>
      <sheetName val="CONST"/>
      <sheetName val="Données"/>
      <sheetName val="GraphData"/>
      <sheetName val="BHANDUP"/>
      <sheetName val="Register"/>
      <sheetName val="INPUT DATA OF SCHEDULE"/>
      <sheetName val="SUPTMTO"/>
      <sheetName val="WIP"/>
      <sheetName val="GM 000"/>
      <sheetName val="바닥판_x0000_⽷_x0000_"/>
      <sheetName val="Values"/>
      <sheetName val="Demand"/>
      <sheetName val="Occ"/>
      <sheetName val="Codes"/>
      <sheetName val="Orçamento"/>
      <sheetName val="내역서 (∮ἀ嘆ɶ?᠀㬁?"/>
      <sheetName val="당초_xd8b4_➴ȭ"/>
      <sheetName val="Leyenda"/>
      <sheetName val="{}"/>
      <sheetName val=" _x0000__x001b__x0000__x0006__x"/>
      <sheetName val="Weekl_x0004__x0000__x0016__x000"/>
      <sheetName val="내역서_(N_x0009__x000e__x000e__x00"/>
      <sheetName val="내역서_(N _x000e__x000e__x000e_  _"/>
      <sheetName val="__-BLDG"/>
      <sheetName val="내역서_(N _x000e__x000e__x00"/>
      <sheetName val="인산"/>
      <sheetName val="Benchmark"/>
      <sheetName val="Tender data"/>
      <sheetName val="Attach 4-18"/>
      <sheetName val="손익차총괄2"/>
      <sheetName val="ABUT수량-A1"/>
      <sheetName val="서부산시설"/>
      <sheetName val="BSD ᯷㧓_x0001_"/>
      <sheetName val="공사비집계"/>
      <sheetName val="Drop-Downs"/>
      <sheetName val="EXPAN-1"/>
      <sheetName val="Basic"/>
      <sheetName val="B_Down"/>
      <sheetName val="Scheme Area Details_Block__ C2"/>
      <sheetName val="14-Eng rate"/>
      <sheetName val="내역서 ᢐ_x001f__x0000__x0000_"/>
      <sheetName val="리스크 분류체계"/>
      <sheetName val="Risk"/>
      <sheetName val="광통신 견적내역서1"/>
      <sheetName val="Cash Flow"/>
      <sheetName val="Yield"/>
      <sheetName val="날개벽"/>
      <sheetName val="#¡REF"/>
      <sheetName val="KUWATI(Total)_10"/>
      <sheetName val="집계표_(TOTAL)10"/>
      <sheetName val="집계표_(CIVIL-23)10"/>
      <sheetName val="집계표_(FGRU)10"/>
      <sheetName val="집계표_(25,26)10"/>
      <sheetName val="집계표_(MEROX)10"/>
      <sheetName val="집계표_(NITROGEN)10"/>
      <sheetName val="집계표_(M4)10"/>
      <sheetName val="집계표_(CIVIL4)10"/>
      <sheetName val="집계표_(CIVIL6)10"/>
      <sheetName val="집계표_(CIVIL7)10"/>
      <sheetName val="내역서(DEMO_TOTAL)10"/>
      <sheetName val="내역서_(CIVIL-23)10"/>
      <sheetName val="내역서_(fgru)10"/>
      <sheetName val="내역서_(25&amp;26)10"/>
      <sheetName val="내역서_(MEROX)10"/>
      <sheetName val="내역서_(NITROGEN)10"/>
      <sheetName val="내역서_(M4)10"/>
      <sheetName val="내역서_(CIVIL-4)10"/>
      <sheetName val="내역서_(CIVIL-6)10"/>
      <sheetName val="내역서_(CIVIL-7)10"/>
      <sheetName val="OPTION_210"/>
      <sheetName val="OPTION_310"/>
      <sheetName val="2002년_현장공사비_국내_실적10"/>
      <sheetName val="2003년국내현장공사비_실적10"/>
      <sheetName val="VC2_10_9910"/>
      <sheetName val="INPUT_DATA9"/>
      <sheetName val="General_Data9"/>
      <sheetName val="집계표_(25,26ဩ9"/>
      <sheetName val="Form_09"/>
      <sheetName val="Form_D-18"/>
      <sheetName val="Form_B-18"/>
      <sheetName val="Form_F-18"/>
      <sheetName val="Form_A8"/>
      <sheetName val="LABOR_&amp;_자재8"/>
      <sheetName val="입출재고현황_(2)8"/>
      <sheetName val="3_공통공사대비8"/>
      <sheetName val="간접비_총괄8"/>
      <sheetName val="Price_Schedule8"/>
      <sheetName val="CAL_8"/>
      <sheetName val="Rate_Analysis8"/>
      <sheetName val="WEIGHT_LIST7"/>
      <sheetName val="산#2-1_(2)7"/>
      <sheetName val="BEND_LOSS7"/>
      <sheetName val="공사비_내역_(가)7"/>
      <sheetName val="EQUIPMENT_-28"/>
      <sheetName val="6PILE__(돌출)7"/>
      <sheetName val="내역서_耰&quot;??8"/>
      <sheetName val="Static_Equip7"/>
      <sheetName val="단면_(2)7"/>
      <sheetName val="Form_A_7"/>
      <sheetName val="Man_Hole6"/>
      <sheetName val="3_Breakdown_Direct_Paint7"/>
      <sheetName val="내역서_耰&quot;_x005f_x0000__x005f_x0000_7"/>
      <sheetName val="Áý°èÇ¥_(TOTAL)6"/>
      <sheetName val="Áý°èÇ¥_(CIVIL-23)6"/>
      <sheetName val="Áý°èÇ¥_(FGRU)6"/>
      <sheetName val="Áý°èÇ¥_(25,26)6"/>
      <sheetName val="Áý°èÇ¥_(MEROX)6"/>
      <sheetName val="Áý°èÇ¥_(NITROGEN)6"/>
      <sheetName val="Áý°èÇ¥_(M4)6"/>
      <sheetName val="Áý°èÇ¥_(CIVIL4)6"/>
      <sheetName val="Áý°èÇ¥_(CIVIL6)6"/>
      <sheetName val="Áý°èÇ¥_(CIVIL7)6"/>
      <sheetName val="³»¿ª¼­(DEMO_TOTAL)6"/>
      <sheetName val="³»¿ª¼­_(CIVIL-23)6"/>
      <sheetName val="³»¿ª¼­_(fgru)6"/>
      <sheetName val="³»¿ª¼­_(25&amp;26)6"/>
      <sheetName val="³»¿ª¼­_(MEROX)6"/>
      <sheetName val="³»¿ª¼­_(NITROGEN)6"/>
      <sheetName val="³»¿ª¼­_(M4)6"/>
      <sheetName val="³»¿ª¼­_(CIVIL-4)6"/>
      <sheetName val="³»¿ª¼­_(CIVIL-6)6"/>
      <sheetName val="³»¿ª¼­_(CIVIL-7)6"/>
      <sheetName val="2002³â_ÇöÀå°ø»çºñ_±¹³»_½ÇÀû6"/>
      <sheetName val="2003³â±¹³»ÇöÀå°ø»çºñ_½ÇÀû6"/>
      <sheetName val="내역서_耰&quot;__8"/>
      <sheetName val="Summary_Sheets7"/>
      <sheetName val="Civil_17"/>
      <sheetName val="Civil_27"/>
      <sheetName val="Civil_37"/>
      <sheetName val="Site_17"/>
      <sheetName val="Site_27"/>
      <sheetName val="Site_37"/>
      <sheetName val="Site_Faci7"/>
      <sheetName val="Monthly_Load6"/>
      <sheetName val="Weekly_Load6"/>
      <sheetName val="내역서_耰&quot;_x005f_x005f_x005f_x0000__x005f_x005f_x0006"/>
      <sheetName val="Precios_Unitarios6"/>
      <sheetName val="2_2_STAFF_Scedule6"/>
      <sheetName val="내역서_耰&quot;_x005f_x005f_x005f_x005f_x005f_x005f_x00006"/>
      <sheetName val="Administrative_Prices6"/>
      <sheetName val="WBS_446"/>
      <sheetName val="WBS_416"/>
      <sheetName val="Precios_por_Administración6"/>
      <sheetName val="Subcon_A6"/>
      <sheetName val="내역서_耰&quot;_x005f_x005f_x005f_x005f_x005f_x005f_x005f6"/>
      <sheetName val="Sheet1_(2)7"/>
      <sheetName val="7__월별투입내역서6"/>
      <sheetName val="계측_내역서6"/>
      <sheetName val="Z-_GENERAL_PRICE_SUMMARY6"/>
      <sheetName val="_Estimate__6"/>
      <sheetName val="T_36"/>
      <sheetName val="HORI__VESSEL6"/>
      <sheetName val="EQUIP_LIST6"/>
      <sheetName val="Form_B6"/>
      <sheetName val="Vind_-_BtB6"/>
      <sheetName val="LV_induction_motors6"/>
      <sheetName val="BSD_(2)6"/>
      <sheetName val="MP_MOB6"/>
      <sheetName val="BM_DATA_SHEET7"/>
      <sheetName val="[SANDAN_XLS??6"/>
      <sheetName val="Piping_BQ_for_one_turbine6"/>
      <sheetName val="97_사업추정(WEKI)6"/>
      <sheetName val="breakdown_of_wage_rate6"/>
      <sheetName val="Indirect_Cost6"/>
      <sheetName val="Material_Selections6"/>
      <sheetName val="Eq__Mobilization6"/>
      <sheetName val="SFN_ORIG6"/>
      <sheetName val="Resource_table6"/>
      <sheetName val="AG_Pipe_Qty_Analysis6"/>
      <sheetName val="Utility_and_Fire_flange6"/>
      <sheetName val="Equipment_List6"/>
      <sheetName val="Form1_SQP6"/>
      <sheetName val="공정계획(내부계획25%,내부w_f)6"/>
      <sheetName val="_SANDAN_XLS__6"/>
      <sheetName val="Heavy_Equipments6"/>
      <sheetName val="입찰내역_발주처_양식6"/>
      <sheetName val="BOQ-B_DOWN5"/>
      <sheetName val="w't_table6"/>
      <sheetName val="실행예산_MM5"/>
      <sheetName val="Dir_Manpower_Other_Exp_6"/>
      <sheetName val="SCHEDD_TAMBAHAN6"/>
      <sheetName val="Fire_Protection6"/>
      <sheetName val="단가_(2)5"/>
      <sheetName val="4-3LEVEL-5_epic_45"/>
      <sheetName val="FWBS_15305"/>
      <sheetName val="MODULE_CONFIRM5"/>
      <sheetName val="내역서_(∮ἀ嘆ɶ5"/>
      <sheetName val="ITB_COST6"/>
      <sheetName val="PROTECTION_5"/>
      <sheetName val="Cash_In-Cash_Out_Actual5"/>
      <sheetName val="CUADRO_DE_PRECIOS5"/>
      <sheetName val="Updating_Form-Oct_20111"/>
      <sheetName val="Weld_Consumable1"/>
      <sheetName val="NDE_Cost-Summary1"/>
      <sheetName val="9July_Above_Ground_Pipe1"/>
      <sheetName val="M_111"/>
      <sheetName val="Process_Data_11"/>
      <sheetName val="내역서1999_8최종1"/>
      <sheetName val="plan&amp;section_of_foundation2"/>
      <sheetName val="working_load_at_the_btm_ft_2"/>
      <sheetName val="stability_check2"/>
      <sheetName val="design_load2"/>
      <sheetName val="TDC_COA_Sumry1"/>
      <sheetName val="TDC_Item_Dets1"/>
      <sheetName val="TDC_Item_Sumry1"/>
      <sheetName val="TDC_Key_Qty_Sumry1"/>
      <sheetName val="List_-_Components1"/>
      <sheetName val="List_-_Equipment1"/>
      <sheetName val="COA_Sumry_-_Std_Imp1"/>
      <sheetName val="Contr_TDC_-_Std_Imp1"/>
      <sheetName val="Item_Sumry_-_Std_Imp1"/>
      <sheetName val="Unit_Costs_-_Std_Imp1"/>
      <sheetName val="Unit_MH_-_Std_Imp1"/>
      <sheetName val="Proj_TIC_-_Std_Imp1"/>
      <sheetName val="Unit_Price_1"/>
      <sheetName val="1100-1200-1300-1910-2140-LEV_21"/>
      <sheetName val="Currency_Rate1"/>
      <sheetName val="4-Basic_Price1"/>
      <sheetName val="Evaluasi_Penw1"/>
      <sheetName val="Man_Power_&amp;_Comp1"/>
      <sheetName val="Data_List1"/>
      <sheetName val="Material_Price1"/>
      <sheetName val="Closeout_Control1"/>
      <sheetName val="Site_Findings_Status_Sheet1"/>
      <sheetName val="Tools_&amp;_Settings1"/>
      <sheetName val="Data_Summary1"/>
      <sheetName val="Crew_Costs1"/>
      <sheetName val="Spread_Costs1"/>
      <sheetName val="Unique_List_Misc1"/>
      <sheetName val="Sum_(Case-3)1"/>
      <sheetName val="In-House_Summary1"/>
      <sheetName val="PROJECT_BRIEF1"/>
      <sheetName val="Direct_PMS1"/>
      <sheetName val="내역서_耰&quot;_x005f_x005f_x005f_x0000_1"/>
      <sheetName val="내역서_耰&quot;_x005f_x005f_x005f_x005f_1"/>
      <sheetName val="5_)_Time_Delays1"/>
      <sheetName val="Aux_1"/>
      <sheetName val="Codes_Pers1"/>
      <sheetName val="00-Summary_Information-ABB"/>
      <sheetName val="PABS,Site_info"/>
      <sheetName val="0__Resource　Code"/>
      <sheetName val="__1"/>
      <sheetName val="_1"/>
      <sheetName val="breakdown_of_wage_ra`f"/>
      <sheetName val="breakdown_of_wage_ra"/>
      <sheetName val="breakdown_of_wage_rað-"/>
      <sheetName val="Material_code"/>
      <sheetName val="__x"/>
      <sheetName val="Rate"/>
      <sheetName val="Precios Unitariԯ_x0000_"/>
      <sheetName val="내역서_耰&quot;_x005f_x0000__x00002"/>
      <sheetName val="할증_1"/>
      <sheetName val="RAB_AR&amp;STR1"/>
      <sheetName val="99__FWBS(Ref)1"/>
      <sheetName val="99__Change_Rate1"/>
      <sheetName val="SUMMARY_(0A)1"/>
      <sheetName val="SUMMARY_(1A)1"/>
      <sheetName val="SUMMARY_(1B)1"/>
      <sheetName val="SUMMARY_(03)1"/>
      <sheetName val="F1(Cable_Rack)1"/>
      <sheetName val="F2(Cable_Rack)1"/>
      <sheetName val="F3(Cable_Rack)1"/>
      <sheetName val="F1_(POLYMER)1"/>
      <sheetName val="F2_(POLYMER)1"/>
      <sheetName val="F3_(POLYMER)1"/>
      <sheetName val="F4_(POLYMER)1"/>
      <sheetName val="F5(_Polymerization_)1"/>
      <sheetName val="F6_(_Polymerization_)1"/>
      <sheetName val="B1_(Grid_A-7,_-6)1"/>
      <sheetName val="B1_(Grid_A,_B)1"/>
      <sheetName val="B1_(Grid_C-7,_-6)1"/>
      <sheetName val="B2_(Grid_-7_B,_C)_(1)1"/>
      <sheetName val="B2_(Grid_-7_B,_C)_(2)1"/>
      <sheetName val="B2_(Grid_-6_B,_C)_(1)1"/>
      <sheetName val="B2_(Grid_-6_B,_C)_(2)1"/>
      <sheetName val="F1_(MONOMER)1"/>
      <sheetName val="F2_(MONOMER)1"/>
      <sheetName val="F3_(MONOMER)1"/>
      <sheetName val="90K060C_(MONOMER)1"/>
      <sheetName val="F1_(EXTRUSION)1"/>
      <sheetName val="F2_(EXTRUSION)1"/>
      <sheetName val="F3_(EXTRUSION)1"/>
      <sheetName val="F4_(EXTRUSION)1"/>
      <sheetName val="F5_(EXTRUSION)1"/>
      <sheetName val="F6A_(EXTRUSION)1"/>
      <sheetName val="F6D_(EXTRUSION)1"/>
      <sheetName val="F7_(EXTRUSION)1"/>
      <sheetName val="F8_(EXTRUSION)1"/>
      <sheetName val="F9_(EXTRUSION)1"/>
      <sheetName val="F10_(EXTRUSION)1"/>
      <sheetName val="F11_(EXTRUSION)1"/>
      <sheetName val="B1_(Grid_F-5`,_4`)1"/>
      <sheetName val="B2_(Grid_F,E-4`)1"/>
      <sheetName val="B2_(Grid_F,E-5`)1"/>
      <sheetName val="B3_(Grid_C,B-4`)1"/>
      <sheetName val="B4_(Grid_B,A-4`)1"/>
      <sheetName val="B5_(Grid_E-5`)_&amp;_(Grid_D-5`)1"/>
      <sheetName val="B6_(Grid_E,D-5')1"/>
      <sheetName val="B7_(Grid_E,D-5')1"/>
      <sheetName val="95D040,_A5061"/>
      <sheetName val="95P040AB,_A5071"/>
      <sheetName val="95X020-U08,_A6021"/>
      <sheetName val="95X020-U07,_A6061"/>
      <sheetName val="95E040,_A5091"/>
      <sheetName val="95D024;025,_A6151"/>
      <sheetName val="95X020-U05,_A6011"/>
      <sheetName val="95X020-U02,_A2041"/>
      <sheetName val="Extruder_FDN1"/>
      <sheetName val="BOG_COMP__FDN1"/>
      <sheetName val="SOG_COMP__FDN1"/>
      <sheetName val="1G1_(Ground_Beam)1"/>
      <sheetName val="1G2-1(Ground_Beam)1"/>
      <sheetName val="1G2-2(Ground_Beam)1"/>
      <sheetName val="P15,_161"/>
      <sheetName val="LO_CONSOLE_FDN1"/>
      <sheetName val="OIL_COOLER_FDN1"/>
      <sheetName val="CW_CONSOLE_FDN_(SOG)1"/>
      <sheetName val="PD3_(SOG)1"/>
      <sheetName val="SF1_(SOG)1"/>
      <sheetName val="SF2_(SOG)1"/>
      <sheetName val="SLAB_(1S1-1)1"/>
      <sheetName val="SLAB_(1S1-2)1"/>
      <sheetName val="SLAB_(1S1-3)1"/>
      <sheetName val="COLUMN_(+5500)1"/>
      <sheetName val="COLUMN_(+12500)1"/>
      <sheetName val="COLUMN_(+15500)1"/>
      <sheetName val="ETC_1"/>
      <sheetName val="UP_MINOR1"/>
      <sheetName val="Equip_Rental_Summary_by_Contr1"/>
      <sheetName val="Project_Equip_Rental_Summary1"/>
      <sheetName val="Contractor_Indirect_Sumry1"/>
      <sheetName val="Project_Indirect_Sumry1"/>
      <sheetName val="COA_Sumry_by_Area1"/>
      <sheetName val="COA_Sumry_by_Contr1"/>
      <sheetName val="COA_Sumry_by_RG1"/>
      <sheetName val="TDC_COA_Grp_Sumry1"/>
      <sheetName val="TDC_COA_Grp_Sumry_by_Area1"/>
      <sheetName val="TDC_COA_Grp_Sumry_by_RG1"/>
      <sheetName val="Equipment_Sumry1"/>
      <sheetName val="TDC_Item_Dets-Full1"/>
      <sheetName val="TDC_Item_Dets-IPM-Full1"/>
      <sheetName val="TDC_Item_Sumry_by_Area1"/>
      <sheetName val="TDC_Item_Sumry_by_RG1"/>
      <sheetName val="TDC_Key_Qty_Sumry_by_RG1"/>
      <sheetName val="List_-_Equipment_by_Area1"/>
      <sheetName val="List_-_Equipment_by_Contr1"/>
      <sheetName val="Equipment_-_Unit_Costs_by_Mat1"/>
      <sheetName val="List_-_Equipment_by_Rep_Grp1"/>
      <sheetName val="Craft_Summary_by_Contr1"/>
      <sheetName val="Project_Craft_Summary1"/>
      <sheetName val="Project_Metrics1"/>
      <sheetName val="Item_code1"/>
      <sheetName val="Unt_rate1"/>
      <sheetName val="2__현장_자금투입_집계표1"/>
      <sheetName val="_도면_및_도서_제출목록_및_일정_170202_xlsx1"/>
      <sheetName val="Rates_&amp;_Legend1"/>
      <sheetName val="Cash_Flow_bulanan1"/>
      <sheetName val="H_Satuan1"/>
      <sheetName val="Discounted_Cash_Flow1"/>
      <sheetName val="Ocean_Transporation_Charge1"/>
      <sheetName val="Pengesahan_1"/>
      <sheetName val="OCT_FDN1"/>
      <sheetName val="General_Notes1"/>
      <sheetName val="BO䁑-B_䁄OWN1"/>
      <sheetName val="Exchange_Rate1"/>
      <sheetName val="Harga_Satuan1"/>
      <sheetName val="F_ALARM1"/>
      <sheetName val="DATA_MENTAH"/>
      <sheetName val="차트_(2)1"/>
      <sheetName val="Bill_rekap1"/>
      <sheetName val="breakdown_of_wage_rap"/>
      <sheetName val="Weekl"/>
      <sheetName val="Process_Data_(2)1"/>
      <sheetName val="실행집"/>
      <sheetName val="Raw_data"/>
      <sheetName val="breakdown_of_wage_ra"/>
      <sheetName val="Precios_Unitariԯ"/>
      <sheetName val="내역서_(N____x000a_1"/>
      <sheetName val="TQ_Format"/>
      <sheetName val="DROP_DOWN"/>
      <sheetName val="개시대사_(2)"/>
      <sheetName val="Action_Item"/>
      <sheetName val="ID_CD"/>
      <sheetName val="breakdown_of_wage_raÐ¾"/>
      <sheetName val="Additional_data"/>
      <sheetName val="Distribution_Table"/>
      <sheetName val="HO_Site_Rates-2011"/>
      <sheetName val="내역서_(N____"/>
      <sheetName val="C-301E~305E"/>
      <sheetName val="터파기및재료"/>
      <sheetName val="5. 월별투입내역서"/>
      <sheetName val="Master List"/>
      <sheetName val="Admin Manu 2-Equipment Type ID"/>
      <sheetName val="Sum(table)"/>
      <sheetName val="OIL SEPARATOR"/>
      <sheetName val="CATCH BASIN"/>
      <sheetName val="UG"/>
      <sheetName val="UG2"/>
      <sheetName val="UG3"/>
      <sheetName val="UG4"/>
      <sheetName val="FW Post Indicator Valve 24&quot;"/>
      <sheetName val="FW Post Indicator Valve 20&quot;"/>
      <sheetName val="FW Post Indicator Valve 6&quot;"/>
      <sheetName val="Fire Monitor or Hydrant 6&quot; FDN"/>
      <sheetName val="SUMP VB"/>
      <sheetName val="CLEANOUT 4&quot;"/>
      <sheetName val="Not reqd"/>
      <sheetName val="호환성 보고서"/>
      <sheetName val="Basis(site)"/>
      <sheetName val="E-160"/>
      <sheetName val="CASH"/>
      <sheetName val="Tables 3.1 to 3.5 EXH G"/>
      <sheetName val="EQUIPMENT_-"/>
      <sheetName val="내역서 ᢐ_x001f_"/>
      <sheetName val="Precios Unitariԯ"/>
      <sheetName val="MASTER_RATE ANALYSIS"/>
      <sheetName val="Intro"/>
      <sheetName val="P Staff fac"/>
      <sheetName val="CASHFLOWS"/>
      <sheetName val="MN T.B."/>
      <sheetName val="Headings"/>
      <sheetName val="INDIGINEOUS ITEMS "/>
      <sheetName val="Core Data"/>
      <sheetName val="final abstract"/>
      <sheetName val="인사자료총집계"/>
      <sheetName val="일위대가 "/>
      <sheetName val="98수문일위"/>
      <sheetName val="단가"/>
      <sheetName val="2857Q&amp;PL"/>
      <sheetName val="SECL 리스크 분류체계 (2)"/>
      <sheetName val="design_criteria2"/>
      <sheetName val="내역서_耰&quot;_x005f_x0000_1"/>
      <sheetName val="내역서_耰&quot;_x005f_x005f_1"/>
      <sheetName val="OPT"/>
      <sheetName val="내역서_耰&quot;_"/>
      <sheetName val="95TOTREV"/>
      <sheetName val="FORM-0"/>
      <sheetName val="REF for VV"/>
      <sheetName val="REF"/>
      <sheetName val="설산1.나"/>
      <sheetName val="본사S"/>
      <sheetName val="건축내역"/>
      <sheetName val="조명시설"/>
      <sheetName val="공사"/>
      <sheetName val="Drop"/>
      <sheetName val="16"/>
      <sheetName val="50"/>
      <sheetName val="간접비"/>
      <sheetName val="配管単価"/>
      <sheetName val="Mat"/>
      <sheetName val="제출계산서"/>
      <sheetName val="Dropdown"/>
      <sheetName val="내역서_耰&quot;_x0000__x0004"/>
      <sheetName val="내역서_耰&quot;_x0000__x0003"/>
      <sheetName val="내역서_耰&quot;_x0000__x0005"/>
      <sheetName val="내역서_耰&quot;_x00004"/>
      <sheetName val="내역서_耰&quot;_x005f4"/>
      <sheetName val="내역서_耰&quot;_x00003"/>
      <sheetName val="내역서_耰&quot;_x005f3"/>
      <sheetName val="내역서_耰&quot;_x00005"/>
      <sheetName val="내역서_耰&quot;_x005f5"/>
      <sheetName val="1.설계기준"/>
      <sheetName val=" _x0000__x001b__x0000__x0"/>
      <sheetName val="OPT_x0012__x0000__x0010__x0000_ _x0000_"/>
      <sheetName val="Weekl "/>
      <sheetName val="내역서_(N___ "/>
      <sheetName val="내역서_(N    "/>
      <sheetName val=" _x0"/>
      <sheetName val="OPT "/>
      <sheetName val="급여"/>
      <sheetName val="견적서"/>
      <sheetName val="간접노무비"/>
      <sheetName val="BM #1"/>
      <sheetName val="Itembalance Report (18-sep-18)"/>
      <sheetName val="BUDGET SUMMARY "/>
      <sheetName val="TABLAS"/>
      <sheetName val="CUACA"/>
      <sheetName val="ANALISA-S"/>
      <sheetName val="hrgsat"/>
      <sheetName val="SCHEDULE"/>
      <sheetName val="Analisa Fave"/>
      <sheetName val="Bank"/>
      <sheetName val="BUA"/>
      <sheetName val="Harsat Bahan"/>
      <sheetName val="Harsat Subkon"/>
      <sheetName val="Harsat Upah"/>
      <sheetName val="PP"/>
      <sheetName val="RAB"/>
      <sheetName val="Master 1.0"/>
      <sheetName val="Estimate"/>
      <sheetName val="Agregat Halus &amp; Kasar"/>
      <sheetName val="TABEL"/>
      <sheetName val="DIV_5"/>
      <sheetName val="DIV_7A"/>
      <sheetName val="DIV_2"/>
      <sheetName val="DIV_4"/>
      <sheetName val="DIV_6"/>
      <sheetName val="DIV_8"/>
      <sheetName val="HARGA MATERIAL"/>
      <sheetName val="MT_an"/>
      <sheetName val="dasar"/>
      <sheetName val="Harga Sat_APP"/>
      <sheetName val="AMP"/>
      <sheetName val="ANTEK-AGGA"/>
      <sheetName val="BURDA"/>
      <sheetName val="ANTEK-GAL"/>
      <sheetName val="HRS-ATB"/>
      <sheetName val="ANTEK-PRIME"/>
      <sheetName val="ANTEK-TIMB"/>
      <sheetName val="BD-LS"/>
      <sheetName val="BIA-LUMPSUM"/>
      <sheetName val="CRUSER"/>
      <sheetName val="FINAL"/>
      <sheetName val="KEBALAT"/>
      <sheetName val="Div2"/>
      <sheetName val="6-AGREGAT"/>
      <sheetName val="STAF"/>
      <sheetName val="jpr"/>
      <sheetName val="Hitung"/>
      <sheetName val="Normalisasi"/>
      <sheetName val="Tgh JGC-Inv I clp"/>
      <sheetName val="PCS "/>
      <sheetName val="Progress Statement-SI"/>
      <sheetName val="Progress Payment-3110"/>
      <sheetName val="Perm. Test"/>
      <sheetName val="Galian 1"/>
      <sheetName val="Analisa-Harga"/>
      <sheetName val="Analisa Lump sum"/>
      <sheetName val="data-pendukung"/>
      <sheetName val="CH-RANC"/>
      <sheetName val="351BQMCN"/>
      <sheetName val="rap"/>
      <sheetName val="As"/>
      <sheetName val="Sec I ML"/>
      <sheetName val="Har_mat"/>
      <sheetName val="chitimc"/>
      <sheetName val="dongia (2)"/>
      <sheetName val="LKVL-CK-HT-GD1"/>
      <sheetName val="단가대비표"/>
      <sheetName val="인원聈2"/>
      <sheetName val="本体取纏"/>
      <sheetName val="鉄骨纏め"/>
      <sheetName val="34"/>
      <sheetName val="35"/>
      <sheetName val="내역서_(N _x000e__x000e__x000e_  _x0012__x0010__"/>
      <sheetName val="OPT_"/>
      <sheetName val="Weekl_"/>
      <sheetName val="Indirect"/>
      <sheetName val="Schedule "/>
      <sheetName val="Loading Struc"/>
      <sheetName val="Loading Pip"/>
      <sheetName val="Loading Overall (BASE Proposal)"/>
      <sheetName val="SCaffold"/>
      <sheetName val="Steel Structure"/>
      <sheetName val="UR"/>
      <sheetName val="Ref-Str"/>
      <sheetName val="PIPING AG-UG_NEW UNITS"/>
      <sheetName val="MEC_PIPING PREFABR"/>
      <sheetName val="Ref-Pip"/>
      <sheetName val="Working File-Pip"/>
      <sheetName val="Consumables"/>
      <sheetName val="NDT"/>
      <sheetName val="VALVES"/>
      <sheetName val="Supports"/>
      <sheetName val="Miscellaneous"/>
      <sheetName val="Equip_ISBL &amp; OSBL "/>
      <sheetName val="Painting"/>
      <sheetName val="INS-Piping"/>
      <sheetName val="INS-Equipment"/>
      <sheetName val="ELECTRICITY"/>
      <sheetName val="INSTRUMENTATION"/>
      <sheetName val="Activity Form"/>
      <sheetName val="내역서_耰&quot;_x0000__x0000_7"/>
      <sheetName val="내역서_耰&quot;_x005f_x0000__x0006"/>
      <sheetName val="내역서_耰&quot;_x005f_x005f_x00006"/>
      <sheetName val="내역서_耰&quot;_x005f_x005f_x005f6"/>
      <sheetName val="SUM_"/>
      <sheetName val="Equipment_Spec_List"/>
      <sheetName val="SPEC_LIST(EQUP,_SYS)"/>
      <sheetName val="KUWATI(Total)_11"/>
      <sheetName val="집계표_(TOTAL)11"/>
      <sheetName val="집계표_(CIVIL-23)11"/>
      <sheetName val="집계표_(FGRU)11"/>
      <sheetName val="집계표_(25,26)11"/>
      <sheetName val="집계표_(MEROX)11"/>
      <sheetName val="집계표_(NITROGEN)11"/>
      <sheetName val="집계표_(M4)11"/>
      <sheetName val="집계표_(CIVIL4)11"/>
      <sheetName val="집계표_(CIVIL6)11"/>
      <sheetName val="집계표_(CIVIL7)11"/>
      <sheetName val="내역서(DEMO_TOTAL)11"/>
      <sheetName val="내역서_(CIVIL-23)11"/>
      <sheetName val="내역서_(fgru)11"/>
      <sheetName val="내역서_(25&amp;26)11"/>
      <sheetName val="내역서_(MEROX)11"/>
      <sheetName val="내역서_(NITROGEN)11"/>
      <sheetName val="내역서_(M4)11"/>
      <sheetName val="내역서_(CIVIL-4)11"/>
      <sheetName val="내역서_(CIVIL-6)11"/>
      <sheetName val="내역서_(CIVIL-7)11"/>
      <sheetName val="OPTION_211"/>
      <sheetName val="OPTION_311"/>
      <sheetName val="2002년_현장공사비_국내_실적11"/>
      <sheetName val="2003년국내현장공사비_실적11"/>
      <sheetName val="VC2_10_9911"/>
      <sheetName val="INPUT_DATA10"/>
      <sheetName val="집계표_(25,26ဩ10"/>
      <sheetName val="입출재고현황_(2)9"/>
      <sheetName val="Form_010"/>
      <sheetName val="Form_D-19"/>
      <sheetName val="Form_B-19"/>
      <sheetName val="Form_F-19"/>
      <sheetName val="Form_A9"/>
      <sheetName val="General_Data10"/>
      <sheetName val="LABOR_&amp;_자재9"/>
      <sheetName val="간접비_총괄9"/>
      <sheetName val="Price_Schedule9"/>
      <sheetName val="3_공통공사대비9"/>
      <sheetName val="Rate_Analysis9"/>
      <sheetName val="내역서_耰&quot;??9"/>
      <sheetName val="EQUIPMENT_-29"/>
      <sheetName val="CAL_9"/>
      <sheetName val="WEIGHT_LIST8"/>
      <sheetName val="산#2-1_(2)8"/>
      <sheetName val="BEND_LOSS8"/>
      <sheetName val="공사비_내역_(가)8"/>
      <sheetName val="Form_A_8"/>
      <sheetName val="단면_(2)8"/>
      <sheetName val="Static_Equip8"/>
      <sheetName val="3_Breakdown_Direct_Paint8"/>
      <sheetName val="6PILE__(돌출)8"/>
      <sheetName val="Man_Hole7"/>
      <sheetName val="내역서_耰&quot;_x005f_x0000__x005f_x0000_8"/>
      <sheetName val="Áý°èÇ¥_(TOTAL)7"/>
      <sheetName val="Áý°èÇ¥_(CIVIL-23)7"/>
      <sheetName val="Áý°èÇ¥_(FGRU)7"/>
      <sheetName val="Áý°èÇ¥_(25,26)7"/>
      <sheetName val="Áý°èÇ¥_(MEROX)7"/>
      <sheetName val="Áý°èÇ¥_(NITROGEN)7"/>
      <sheetName val="Áý°èÇ¥_(M4)7"/>
      <sheetName val="Áý°èÇ¥_(CIVIL4)7"/>
      <sheetName val="Áý°èÇ¥_(CIVIL6)7"/>
      <sheetName val="Áý°èÇ¥_(CIVIL7)7"/>
      <sheetName val="³»¿ª¼­(DEMO_TOTAL)7"/>
      <sheetName val="³»¿ª¼­_(CIVIL-23)7"/>
      <sheetName val="³»¿ª¼­_(fgru)7"/>
      <sheetName val="³»¿ª¼­_(25&amp;26)7"/>
      <sheetName val="³»¿ª¼­_(MEROX)7"/>
      <sheetName val="³»¿ª¼­_(NITROGEN)7"/>
      <sheetName val="³»¿ª¼­_(M4)7"/>
      <sheetName val="³»¿ª¼­_(CIVIL-4)7"/>
      <sheetName val="³»¿ª¼­_(CIVIL-6)7"/>
      <sheetName val="³»¿ª¼­_(CIVIL-7)7"/>
      <sheetName val="2002³â_ÇöÀå°ø»çºñ_±¹³»_½ÇÀû7"/>
      <sheetName val="2003³â±¹³»ÇöÀå°ø»çºñ_½ÇÀû7"/>
      <sheetName val="Civil_18"/>
      <sheetName val="Civil_28"/>
      <sheetName val="Civil_38"/>
      <sheetName val="Site_18"/>
      <sheetName val="Site_28"/>
      <sheetName val="Site_38"/>
      <sheetName val="Site_Faci8"/>
      <sheetName val="내역서_耰&quot;__9"/>
      <sheetName val="Summary_Sheets8"/>
      <sheetName val="내역서_耰&quot;_x005f_x005f_x005f_x0000__x005f_x005f_x0007"/>
      <sheetName val="2_2_STAFF_Scedule7"/>
      <sheetName val="내역서_耰&quot;_x005f_x005f_x005f_x005f_x005f_x005f_x00007"/>
      <sheetName val="Precios_Unitarios7"/>
      <sheetName val="Administrative_Prices7"/>
      <sheetName val="WBS_447"/>
      <sheetName val="WBS_417"/>
      <sheetName val="Precios_por_Administración7"/>
      <sheetName val="Subcon_A7"/>
      <sheetName val="Sheet1_(2)8"/>
      <sheetName val="계측_내역서7"/>
      <sheetName val="7__월별투입내역서7"/>
      <sheetName val="Z-_GENERAL_PRICE_SUMMARY7"/>
      <sheetName val="_Estimate__7"/>
      <sheetName val="T_37"/>
      <sheetName val="HORI__VESSEL7"/>
      <sheetName val="Vind_-_BtB7"/>
      <sheetName val="LV_induction_motors7"/>
      <sheetName val="BSD_(2)7"/>
      <sheetName val="BM_DATA_SHEET8"/>
      <sheetName val="내역서_耰&quot;_x005f_x005f_x005f_x005f_x005f_x005f_x005f7"/>
      <sheetName val="EQUIP_LIST7"/>
      <sheetName val="MP_MOB7"/>
      <sheetName val="Form_B7"/>
      <sheetName val="breakdown_of_wage_rate7"/>
      <sheetName val="Indirect_Cost7"/>
      <sheetName val="Monthly_Load7"/>
      <sheetName val="Weekly_Load7"/>
      <sheetName val="97_사업추정(WEKI)7"/>
      <sheetName val="Material_Selections7"/>
      <sheetName val="[SANDAN_XLS??7"/>
      <sheetName val="Piping_BQ_for_one_turbine7"/>
      <sheetName val="Eq__Mobilization7"/>
      <sheetName val="Utility_and_Fire_flange7"/>
      <sheetName val="Heavy_Equipments7"/>
      <sheetName val="AG_Pipe_Qty_Analysis7"/>
      <sheetName val="_SANDAN_XLS__7"/>
      <sheetName val="입찰내역_발주처_양식7"/>
      <sheetName val="Resource_table7"/>
      <sheetName val="Equipment_List7"/>
      <sheetName val="Form1_SQP7"/>
      <sheetName val="공정계획(내부계획25%,내부w_f)7"/>
      <sheetName val="FWBS_15306"/>
      <sheetName val="Fire_Protection7"/>
      <sheetName val="SFN_ORIG7"/>
      <sheetName val="내역서_(∮ἀ嘆ɶ6"/>
      <sheetName val="Dir_Manpower_Other_Exp_7"/>
      <sheetName val="SCHEDD_TAMBAHAN7"/>
      <sheetName val="w't_table7"/>
      <sheetName val="실행예산_MM6"/>
      <sheetName val="ITB_COST7"/>
      <sheetName val="4-3LEVEL-5_epic_46"/>
      <sheetName val="단가_(2)6"/>
      <sheetName val="BOQ-B_DOWN6"/>
      <sheetName val="MODULE_CONFIRM6"/>
      <sheetName val="PROTECTION_6"/>
      <sheetName val="Cash_In-Cash_Out_Actual6"/>
      <sheetName val="1100-1200-1300-1910-2140-LEV_22"/>
      <sheetName val="Material_Price2"/>
      <sheetName val="TDC_COA_Sumry2"/>
      <sheetName val="TDC_Item_Dets2"/>
      <sheetName val="TDC_Item_Sumry2"/>
      <sheetName val="TDC_Key_Qty_Sumry2"/>
      <sheetName val="List_-_Components2"/>
      <sheetName val="List_-_Equipment2"/>
      <sheetName val="COA_Sumry_-_Std_Imp2"/>
      <sheetName val="Contr_TDC_-_Std_Imp2"/>
      <sheetName val="Item_Sumry_-_Std_Imp2"/>
      <sheetName val="Unit_Costs_-_Std_Imp2"/>
      <sheetName val="Unit_MH_-_Std_Imp2"/>
      <sheetName val="Proj_TIC_-_Std_Imp2"/>
      <sheetName val="plan&amp;section_of_foundation3"/>
      <sheetName val="Unit_Price_2"/>
      <sheetName val="내역서1999_8최종2"/>
      <sheetName val="CUADRO_DE_PRECIOS6"/>
      <sheetName val="In-House_Summary2"/>
      <sheetName val="Updating_Form-Oct_20112"/>
      <sheetName val="Weld_Consumable2"/>
      <sheetName val="NDE_Cost-Summary2"/>
      <sheetName val="9July_Above_Ground_Pipe2"/>
      <sheetName val="M_112"/>
      <sheetName val="Process_Data_12"/>
      <sheetName val="working_load_at_the_btm_ft_3"/>
      <sheetName val="stability_check3"/>
      <sheetName val="design_load3"/>
      <sheetName val="Currency_Rate2"/>
      <sheetName val="4-Basic_Price2"/>
      <sheetName val="Evaluasi_Penw2"/>
      <sheetName val="Man_Power_&amp;_Comp2"/>
      <sheetName val="Data_List2"/>
      <sheetName val="Closeout_Control2"/>
      <sheetName val="Site_Findings_Status_Sheet2"/>
      <sheetName val="내역서_耰&quot;_x005f_x005f_x005f_x0000_2"/>
      <sheetName val="내역서_耰&quot;_x005f_x005f_x005f_x005f_2"/>
      <sheetName val="내역서_耰&quot;_x005f_x0000__x00003"/>
      <sheetName val="할증_2"/>
      <sheetName val="PROJECT_BRIEF2"/>
      <sheetName val="Sum_(Case-3)2"/>
      <sheetName val="99__FWBS(Ref)2"/>
      <sheetName val="99__Change_Rate2"/>
      <sheetName val="Tools_&amp;_Settings2"/>
      <sheetName val="Data_Summary2"/>
      <sheetName val="Crew_Costs2"/>
      <sheetName val="Spread_Costs2"/>
      <sheetName val="Unique_List_Misc2"/>
      <sheetName val="Codes_Pers2"/>
      <sheetName val="Pengesahan_2"/>
      <sheetName val="RAB_AR&amp;STR2"/>
      <sheetName val="Equip_Rental_Summary_by_Contr2"/>
      <sheetName val="Project_Equip_Rental_Summary2"/>
      <sheetName val="Contractor_Indirect_Sumry2"/>
      <sheetName val="Project_Indirect_Sumry2"/>
      <sheetName val="COA_Sumry_by_Area2"/>
      <sheetName val="COA_Sumry_by_Contr2"/>
      <sheetName val="COA_Sumry_by_RG2"/>
      <sheetName val="TDC_COA_Grp_Sumry2"/>
      <sheetName val="TDC_COA_Grp_Sumry_by_Area2"/>
      <sheetName val="TDC_COA_Grp_Sumry_by_RG2"/>
      <sheetName val="Equipment_Sumry2"/>
      <sheetName val="TDC_Item_Dets-Full2"/>
      <sheetName val="TDC_Item_Dets-IPM-Full2"/>
      <sheetName val="TDC_Item_Sumry_by_Area2"/>
      <sheetName val="TDC_Item_Sumry_by_RG2"/>
      <sheetName val="TDC_Key_Qty_Sumry_by_RG2"/>
      <sheetName val="List_-_Equipment_by_Area2"/>
      <sheetName val="List_-_Equipment_by_Contr2"/>
      <sheetName val="Equipment_-_Unit_Costs_by_Mat2"/>
      <sheetName val="List_-_Equipment_by_Rep_Grp2"/>
      <sheetName val="Craft_Summary_by_Contr2"/>
      <sheetName val="Project_Craft_Summary2"/>
      <sheetName val="Project_Metrics2"/>
      <sheetName val="5_)_Time_Delays2"/>
      <sheetName val="Aux_2"/>
      <sheetName val="Ocean_Transporation_Charge2"/>
      <sheetName val="Direct_PMS2"/>
      <sheetName val="UP_MINOR2"/>
      <sheetName val="Discounted_Cash_Flow2"/>
      <sheetName val="SUMMARY_(0A)2"/>
      <sheetName val="SUMMARY_(1A)2"/>
      <sheetName val="SUMMARY_(1B)2"/>
      <sheetName val="SUMMARY_(03)2"/>
      <sheetName val="F1(Cable_Rack)2"/>
      <sheetName val="F2(Cable_Rack)2"/>
      <sheetName val="F3(Cable_Rack)2"/>
      <sheetName val="F1_(POLYMER)2"/>
      <sheetName val="F2_(POLYMER)2"/>
      <sheetName val="F3_(POLYMER)2"/>
      <sheetName val="F4_(POLYMER)2"/>
      <sheetName val="F5(_Polymerization_)2"/>
      <sheetName val="F6_(_Polymerization_)2"/>
      <sheetName val="B1_(Grid_A-7,_-6)2"/>
      <sheetName val="B1_(Grid_A,_B)2"/>
      <sheetName val="B1_(Grid_C-7,_-6)2"/>
      <sheetName val="B2_(Grid_-7_B,_C)_(1)2"/>
      <sheetName val="B2_(Grid_-7_B,_C)_(2)2"/>
      <sheetName val="B2_(Grid_-6_B,_C)_(1)2"/>
      <sheetName val="B2_(Grid_-6_B,_C)_(2)2"/>
      <sheetName val="F1_(MONOMER)2"/>
      <sheetName val="F2_(MONOMER)2"/>
      <sheetName val="F3_(MONOMER)2"/>
      <sheetName val="90K060C_(MONOMER)2"/>
      <sheetName val="F1_(EXTRUSION)2"/>
      <sheetName val="F2_(EXTRUSION)2"/>
      <sheetName val="F3_(EXTRUSION)2"/>
      <sheetName val="F4_(EXTRUSION)2"/>
      <sheetName val="F5_(EXTRUSION)2"/>
      <sheetName val="F6A_(EXTRUSION)2"/>
      <sheetName val="F6D_(EXTRUSION)2"/>
      <sheetName val="F7_(EXTRUSION)2"/>
      <sheetName val="F8_(EXTRUSION)2"/>
      <sheetName val="F9_(EXTRUSION)2"/>
      <sheetName val="F10_(EXTRUSION)2"/>
      <sheetName val="F11_(EXTRUSION)2"/>
      <sheetName val="B1_(Grid_F-5`,_4`)2"/>
      <sheetName val="B2_(Grid_F,E-4`)2"/>
      <sheetName val="B2_(Grid_F,E-5`)2"/>
      <sheetName val="B3_(Grid_C,B-4`)2"/>
      <sheetName val="B4_(Grid_B,A-4`)2"/>
      <sheetName val="B5_(Grid_E-5`)_&amp;_(Grid_D-5`)2"/>
      <sheetName val="B6_(Grid_E,D-5')2"/>
      <sheetName val="B7_(Grid_E,D-5')2"/>
      <sheetName val="95D040,_A5062"/>
      <sheetName val="95P040AB,_A5072"/>
      <sheetName val="95X020-U08,_A6022"/>
      <sheetName val="95X020-U07,_A6062"/>
      <sheetName val="95E040,_A5092"/>
      <sheetName val="95D024;025,_A6152"/>
      <sheetName val="95X020-U05,_A6012"/>
      <sheetName val="95X020-U02,_A2042"/>
      <sheetName val="Extruder_FDN2"/>
      <sheetName val="BOG_COMP__FDN2"/>
      <sheetName val="SOG_COMP__FDN2"/>
      <sheetName val="1G1_(Ground_Beam)2"/>
      <sheetName val="1G2-1(Ground_Beam)2"/>
      <sheetName val="1G2-2(Ground_Beam)2"/>
      <sheetName val="P15,_162"/>
      <sheetName val="LO_CONSOLE_FDN2"/>
      <sheetName val="OIL_COOLER_FDN2"/>
      <sheetName val="CW_CONSOLE_FDN_(SOG)2"/>
      <sheetName val="PD3_(SOG)2"/>
      <sheetName val="SF1_(SOG)2"/>
      <sheetName val="SF2_(SOG)2"/>
      <sheetName val="SLAB_(1S1-1)2"/>
      <sheetName val="SLAB_(1S1-2)2"/>
      <sheetName val="SLAB_(1S1-3)2"/>
      <sheetName val="COLUMN_(+5500)2"/>
      <sheetName val="COLUMN_(+12500)2"/>
      <sheetName val="COLUMN_(+15500)2"/>
      <sheetName val="ETC_2"/>
      <sheetName val="Cash_Flow_bulanan2"/>
      <sheetName val="H_Satuan2"/>
      <sheetName val="OCT_FDN2"/>
      <sheetName val="Item_code2"/>
      <sheetName val="Unt_rate2"/>
      <sheetName val="Exchange_Rate2"/>
      <sheetName val="__2"/>
      <sheetName val="_2"/>
      <sheetName val="breakdown_of_wage_ra`f1"/>
      <sheetName val="breakdown_of_wage_ra1"/>
      <sheetName val="breakdown_of_wage_rað-1"/>
      <sheetName val="00-Summary_Information-ABB1"/>
      <sheetName val="Process_Data_(2)2"/>
      <sheetName val="내역서_耰&quot;_x005f_x0000_2"/>
      <sheetName val="내역서_耰&quot;_x005f_x005f_2"/>
      <sheetName val="2_Overall_Summary_1"/>
      <sheetName val="breakdown_of_wage_rap1"/>
      <sheetName val="0__Resource　Code1"/>
      <sheetName val="BO䁑-B_䁄OWN2"/>
      <sheetName val="breakdown_of_wage_ra1"/>
      <sheetName val="General_Notes2"/>
      <sheetName val="Bill_rekap2"/>
      <sheetName val="Harga_Satuan2"/>
      <sheetName val="F_ALARM2"/>
      <sheetName val="Distribution_Table1"/>
      <sheetName val="2__현장_자금투입_집계표2"/>
      <sheetName val="_도면_및_도서_제출목록_및_일정_170202_xlsx2"/>
      <sheetName val="Rates_&amp;_Legend2"/>
      <sheetName val="PABS,Site_info1"/>
      <sheetName val="Raw_data1"/>
      <sheetName val="차트_(2)2"/>
      <sheetName val="내역서_耰&quot;_1"/>
      <sheetName val="DROP_DOWN1"/>
      <sheetName val="DATA_MENTAH1"/>
      <sheetName val="Linelist_LNGC_Process"/>
      <sheetName val="Action_Item1"/>
      <sheetName val="ID_CD1"/>
      <sheetName val="Material_code1"/>
      <sheetName val="개시대사_(2)1"/>
      <sheetName val="HO_Site_Rates-20111"/>
      <sheetName val="내역서_(N____x000a_2"/>
      <sheetName val="TQ_Format1"/>
      <sheetName val="Particular_Sch"/>
      <sheetName val="11_자재단가"/>
      <sheetName val="Al_Taweelah"/>
      <sheetName val="Air_Cooler-E"/>
      <sheetName val="내역서_(N____1"/>
      <sheetName val="__x1"/>
      <sheetName val="Weekl_x000"/>
      <sheetName val="내역서_(N _x00"/>
      <sheetName val="LIFE_&amp;_REP_PROVN"/>
      <sheetName val="O&amp;M_CREW"/>
      <sheetName val="내역서_(N__x00"/>
      <sheetName val="Cashflow_Analysis"/>
      <sheetName val="breakdown_of_wage_raÐ¾1"/>
      <sheetName val="Additional_data1"/>
      <sheetName val="Schedule_"/>
      <sheetName val="Loading_Struc"/>
      <sheetName val="Loading_Pip"/>
      <sheetName val="Loading_Overall_(BASE_Proposal)"/>
      <sheetName val="Steel_Structure"/>
      <sheetName val="PIPING_AG-UG_NEW_UNITS"/>
      <sheetName val="MEC_PIPING_PREFABR"/>
      <sheetName val="Working_File-Pip"/>
      <sheetName val="Equip_ISBL_&amp;_OSBL_"/>
      <sheetName val="Attach_4-18"/>
      <sheetName val="INPUT_DATA_OF_SCHEDULE"/>
      <sheetName val="OIL_SEPARATOR"/>
      <sheetName val="CATCH_BASIN"/>
      <sheetName val="FW_Post_Indicator_Valve_24&quot;"/>
      <sheetName val="FW_Post_Indicator_Valve_20&quot;"/>
      <sheetName val="FW_Post_Indicator_Valve_6&quot;"/>
      <sheetName val="Fire_Monitor_or_Hydrant_6&quot;_FDN"/>
      <sheetName val="SUMP_VB"/>
      <sheetName val="CLEANOUT_4&quot;"/>
      <sheetName val="Not_reqd"/>
      <sheetName val="호환성_보고서"/>
      <sheetName val="Finansal_tamamlanma_Eğrisi"/>
      <sheetName val="Master_List"/>
      <sheetName val="Activity_Form"/>
      <sheetName val="내역서_(∮ἀ嘆ɶ?᠀㬁?"/>
      <sheetName val="내역서_ᢐ"/>
      <sheetName val="33628-Rev__A"/>
      <sheetName val="Admin_Manu_2-Equipment_Type_ID"/>
      <sheetName val="14-Eng_rate"/>
      <sheetName val="리스크_분류체계"/>
      <sheetName val="Itembalance_Report_(18-sep-18)"/>
      <sheetName val="BUDGET_SUMMARY_"/>
      <sheetName val="List register"/>
      <sheetName val="목록"/>
      <sheetName val="Wellhrs"/>
      <sheetName val="입찰안"/>
      <sheetName val="LOADDAT"/>
      <sheetName val="Direct Histogram Rev. A (f)"/>
      <sheetName val="달력"/>
      <sheetName val="MC-1"/>
      <sheetName val="Fig 4-14"/>
      <sheetName val="TABELE"/>
      <sheetName val="Depreciation"/>
      <sheetName val="Validation"/>
      <sheetName val="37"/>
      <sheetName val="64.4"/>
      <sheetName val="64.5"/>
      <sheetName val="22"/>
      <sheetName val="36.2"/>
      <sheetName val="36.1"/>
      <sheetName val="NP"/>
      <sheetName val="Cost Code"/>
      <sheetName val="Data Ref"/>
      <sheetName val="Interdept Rate"/>
      <sheetName val="INSTLIST 1"/>
      <sheetName val="Graph"/>
      <sheetName val="ADMON"/>
      <sheetName val="EQUIPOS DE SEGURIDAD"/>
      <sheetName val="MATERIALES CONSUMIBLES"/>
      <sheetName val="PERSONAL INDIRECTO "/>
      <sheetName val="총괄"/>
      <sheetName val="SUMMARY MTO_02.2.35"/>
      <sheetName val="N.G METERING CALC."/>
      <sheetName val="N.G METERING"/>
      <sheetName val="N.G METERING (2)"/>
      <sheetName val="summary(order)"/>
      <sheetName val="CUMENE METERING"/>
      <sheetName val="N2 METERING "/>
      <sheetName val="H2 METERING  "/>
      <sheetName val="MS-5101"/>
      <sheetName val="MS-5401"/>
      <sheetName val="MS-5102"/>
      <sheetName val="CO METERING"/>
      <sheetName val="L-5301"/>
      <sheetName val="Enron Form"/>
      <sheetName val="表三甲"/>
      <sheetName val="合成単価作成表_BLDG"/>
      <sheetName val="전표분개장(공종별)"/>
      <sheetName val="노무비집계"/>
      <sheetName val="공통가설"/>
      <sheetName val="자재비"/>
      <sheetName val="감모비"/>
      <sheetName val="Land Dev't. Ph-1"/>
      <sheetName val="4300 UTILITY BLDG (2)"/>
      <sheetName val="0000"/>
      <sheetName val="tifico"/>
      <sheetName val="Index"/>
      <sheetName val="Att-1 CTCI MH rate"/>
      <sheetName val="Linelist_LNGC_Process1"/>
      <sheetName val="Equipment_Spec_List1"/>
      <sheetName val="SPEC_LIST(EQUP,_SYS)1"/>
      <sheetName val="Air_Cooler-E1"/>
      <sheetName val="Al_Taweelah1"/>
      <sheetName val="Particular_Sch1"/>
      <sheetName val="DATASHT"/>
      <sheetName val="Folha1"/>
      <sheetName val="SPT vs PHI"/>
      <sheetName val="1.자금요약"/>
      <sheetName val="2.실행비투입"/>
      <sheetName val="3.본사집계"/>
      <sheetName val="3-1.본사투입"/>
      <sheetName val="4.지사집계"/>
      <sheetName val="4-1.지사투입"/>
      <sheetName val="5.현장총집계"/>
      <sheetName val="5-1.현금집계"/>
      <sheetName val="5-2.현금출납"/>
      <sheetName val="5-3.외상집계"/>
      <sheetName val="5-4.외상투입"/>
      <sheetName val="6.미지급금"/>
      <sheetName val="5-5.기타공제집계"/>
      <sheetName val="5-6.기타공제"/>
      <sheetName val="7.기성현황(실)"/>
      <sheetName val="8.한국인수당"/>
      <sheetName val="8.한국인수당 (Master file)"/>
      <sheetName val="9.기타수입"/>
      <sheetName val="10.투입집계"/>
      <sheetName val="(참고)CashFlow"/>
      <sheetName val="(참고)기성대투입"/>
      <sheetName val="(참고)기타공제"/>
      <sheetName val="(참고)미지급금"/>
      <sheetName val="5-4.외상투입 (2)"/>
      <sheetName val="16.기성현황(예)"/>
      <sheetName val="17.자금요약2"/>
      <sheetName val="18.실행대비투입2"/>
      <sheetName val="설명서"/>
      <sheetName val="TESİSAT"/>
      <sheetName val="1.11.b"/>
      <sheetName val="품의서(지출)"/>
      <sheetName val="손익합산"/>
      <sheetName val="5. Work load(현재원기준)"/>
      <sheetName val="최종(1)사용"/>
      <sheetName val="회사99"/>
      <sheetName val="7-2"/>
      <sheetName val="05. Curva S"/>
      <sheetName val="Offer"/>
      <sheetName val="TR Rev vs Commit"/>
      <sheetName val="TR +MMHE PL report"/>
      <sheetName val="P23P2724 _ Commitment "/>
      <sheetName val="SPEC(RECEPTACLE)"/>
      <sheetName val="SPEC(CABLE &amp; WIRE)"/>
      <sheetName val="Up"/>
      <sheetName val="부재치수입력"/>
      <sheetName val="OPT_x0012__x0000__x0010__x0000_"/>
      <sheetName val="PI-18031-M3-BOQ"/>
      <sheetName val="Void"/>
      <sheetName val="Lookup"/>
      <sheetName val="SoW"/>
      <sheetName val="F&amp;C"/>
      <sheetName val="Settings"/>
      <sheetName val="6.공정표"/>
      <sheetName val="주차구획선수량"/>
      <sheetName val="MEMBER"/>
      <sheetName val="A. ENGINEERING"/>
      <sheetName val="B-1. 배관자재"/>
      <sheetName val="B-2. 전기자재"/>
      <sheetName val="B-3. 계장자재"/>
      <sheetName val="B-4. 기계자재"/>
      <sheetName val="C-1. 공통가설"/>
      <sheetName val="C-2. 토목"/>
      <sheetName val="C-4. 철골"/>
      <sheetName val="C-5. 기계"/>
      <sheetName val="C-6. 배관"/>
      <sheetName val="C-7. 전기"/>
      <sheetName val="C-8. 계장"/>
      <sheetName val="C-9. 중장비"/>
      <sheetName val="C-10. 소방설비"/>
      <sheetName val="C-11. 보온"/>
      <sheetName val="C-12. CMS"/>
      <sheetName val="금융비용"/>
      <sheetName val="을지"/>
      <sheetName val="RESUMEN CD"/>
      <sheetName val="BOQ REV6"/>
      <sheetName val="QUANTITIES"/>
      <sheetName val="NAV000"/>
      <sheetName val="Maliyet Ozet"/>
      <sheetName val="USD"/>
      <sheetName val="OZET"/>
      <sheetName val="1.1-1.2"/>
      <sheetName val="1.3- 1.4"/>
      <sheetName val="2"/>
      <sheetName val="3.1"/>
      <sheetName val="3.2"/>
      <sheetName val="4.1(a)"/>
      <sheetName val="4.1(b)"/>
      <sheetName val="4.1.(c)"/>
      <sheetName val="5.1"/>
      <sheetName val="Kuwaitisation"/>
      <sheetName val="_x005f_x005f_x005f_x005f_x005f_x005f_x00ည톐ឮ"/>
      <sheetName val="eqpmad2"/>
      <sheetName val="BazaEL"/>
      <sheetName val="광통신_견적내역서1"/>
      <sheetName val="내역서_(N__x001"/>
      <sheetName val="KUWATI(Total)_12"/>
      <sheetName val="집계표_(TOTAL)12"/>
      <sheetName val="집계표_(CIVIL-23)12"/>
      <sheetName val="집계표_(FGRU)12"/>
      <sheetName val="집계표_(25,26)12"/>
      <sheetName val="집계표_(MEROX)12"/>
      <sheetName val="집계표_(NITROGEN)12"/>
      <sheetName val="집계표_(M4)12"/>
      <sheetName val="집계표_(CIVIL4)12"/>
      <sheetName val="집계표_(CIVIL6)12"/>
      <sheetName val="집계표_(CIVIL7)12"/>
      <sheetName val="내역서(DEMO_TOTAL)12"/>
      <sheetName val="내역서_(CIVIL-23)12"/>
      <sheetName val="내역서_(fgru)12"/>
      <sheetName val="내역서_(25&amp;26)12"/>
      <sheetName val="내역서_(MEROX)12"/>
      <sheetName val="내역서_(NITROGEN)12"/>
      <sheetName val="내역서_(M4)12"/>
      <sheetName val="내역서_(CIVIL-4)12"/>
      <sheetName val="내역서_(CIVIL-6)12"/>
      <sheetName val="내역서_(CIVIL-7)12"/>
      <sheetName val="OPTION_212"/>
      <sheetName val="OPTION_312"/>
      <sheetName val="2002년_현장공사비_국내_실적12"/>
      <sheetName val="2003년국내현장공사비_실적12"/>
      <sheetName val="VC2_10_9912"/>
      <sheetName val="INPUT_DATA11"/>
      <sheetName val="집계표_(25,26ဩ11"/>
      <sheetName val="Form_D-110"/>
      <sheetName val="Form_B-110"/>
      <sheetName val="Form_F-110"/>
      <sheetName val="Form_A10"/>
      <sheetName val="Form_011"/>
      <sheetName val="General_Data11"/>
      <sheetName val="LABOR_&amp;_자재10"/>
      <sheetName val="입출재고현황_(2)10"/>
      <sheetName val="Price_Schedule10"/>
      <sheetName val="간접비_총괄10"/>
      <sheetName val="3_공통공사대비10"/>
      <sheetName val="Rate_Analysis10"/>
      <sheetName val="내역서_耰&quot;??10"/>
      <sheetName val="EQUIPMENT_-210"/>
      <sheetName val="CAL_10"/>
      <sheetName val="공사비_내역_(가)9"/>
      <sheetName val="WEIGHT_LIST9"/>
      <sheetName val="산#2-1_(2)9"/>
      <sheetName val="BEND_LOSS9"/>
      <sheetName val="단면_(2)9"/>
      <sheetName val="6PILE__(돌출)9"/>
      <sheetName val="Static_Equip9"/>
      <sheetName val="Form_A_9"/>
      <sheetName val="내역서_耰&quot;_x005f_x0000__x005f_x0000_9"/>
      <sheetName val="3_Breakdown_Direct_Paint9"/>
      <sheetName val="내역서_耰&quot;__10"/>
      <sheetName val="Summary_Sheets9"/>
      <sheetName val="Civil_19"/>
      <sheetName val="Civil_29"/>
      <sheetName val="Civil_39"/>
      <sheetName val="Site_19"/>
      <sheetName val="Site_29"/>
      <sheetName val="Site_39"/>
      <sheetName val="Site_Faci9"/>
      <sheetName val="Administrative_Prices8"/>
      <sheetName val="WBS_448"/>
      <sheetName val="WBS_418"/>
      <sheetName val="Precios_por_Administración8"/>
      <sheetName val="Precios_Unitarios8"/>
      <sheetName val="Subcon_A8"/>
      <sheetName val="Áý°èÇ¥_(TOTAL)8"/>
      <sheetName val="Áý°èÇ¥_(CIVIL-23)8"/>
      <sheetName val="Áý°èÇ¥_(FGRU)8"/>
      <sheetName val="Áý°èÇ¥_(25,26)8"/>
      <sheetName val="Áý°èÇ¥_(MEROX)8"/>
      <sheetName val="Áý°èÇ¥_(NITROGEN)8"/>
      <sheetName val="Áý°èÇ¥_(M4)8"/>
      <sheetName val="Áý°èÇ¥_(CIVIL4)8"/>
      <sheetName val="Áý°èÇ¥_(CIVIL6)8"/>
      <sheetName val="Áý°èÇ¥_(CIVIL7)8"/>
      <sheetName val="³»¿ª¼­(DEMO_TOTAL)8"/>
      <sheetName val="³»¿ª¼­_(CIVIL-23)8"/>
      <sheetName val="³»¿ª¼­_(fgru)8"/>
      <sheetName val="³»¿ª¼­_(25&amp;26)8"/>
      <sheetName val="³»¿ª¼­_(MEROX)8"/>
      <sheetName val="³»¿ª¼­_(NITROGEN)8"/>
      <sheetName val="³»¿ª¼­_(M4)8"/>
      <sheetName val="³»¿ª¼­_(CIVIL-4)8"/>
      <sheetName val="³»¿ª¼­_(CIVIL-6)8"/>
      <sheetName val="³»¿ª¼­_(CIVIL-7)8"/>
      <sheetName val="2002³â_ÇöÀå°ø»çºñ_±¹³»_½ÇÀû8"/>
      <sheetName val="2003³â±¹³»ÇöÀå°ø»çºñ_½ÇÀû8"/>
      <sheetName val="Man_Hole8"/>
      <sheetName val="2_2_STAFF_Scedule8"/>
      <sheetName val="내역서_耰&quot;_x005f_x005f_x005f_x0000__x005f_x005f_x0008"/>
      <sheetName val="내역서_耰&quot;_x005f_x005f_x005f_x005f_x005f_x005f_x00008"/>
      <sheetName val="Z-_GENERAL_PRICE_SUMMARY8"/>
      <sheetName val="_Estimate__8"/>
      <sheetName val="내역서_耰&quot;_x005f_x005f_x005f_x005f_x005f_x005f_x005f8"/>
      <sheetName val="7__월별투입내역서8"/>
      <sheetName val="계측_내역서8"/>
      <sheetName val="Vind_-_BtB8"/>
      <sheetName val="LV_induction_motors8"/>
      <sheetName val="BSD_(2)8"/>
      <sheetName val="BM_DATA_SHEET9"/>
      <sheetName val="Sheet1_(2)9"/>
      <sheetName val="T_38"/>
      <sheetName val="HORI__VESSEL8"/>
      <sheetName val="EQUIP_LIST8"/>
      <sheetName val="MP_MOB8"/>
      <sheetName val="Form_B8"/>
      <sheetName val="97_사업추정(WEKI)8"/>
      <sheetName val="breakdown_of_wage_rate8"/>
      <sheetName val="Monthly_Load8"/>
      <sheetName val="Material_Selections8"/>
      <sheetName val="Weekly_Load8"/>
      <sheetName val="[SANDAN_XLS??8"/>
      <sheetName val="Piping_BQ_for_one_turbine8"/>
      <sheetName val="Eq__Mobilization8"/>
      <sheetName val="Indirect_Cost8"/>
      <sheetName val="Heavy_Equipments8"/>
      <sheetName val="AG_Pipe_Qty_Analysis8"/>
      <sheetName val="Utility_and_Fire_flange8"/>
      <sheetName val="_SANDAN_XLS__8"/>
      <sheetName val="입찰내역_발주처_양식8"/>
      <sheetName val="Resource_table8"/>
      <sheetName val="SFN_ORIG8"/>
      <sheetName val="Equipment_List8"/>
      <sheetName val="Form1_SQP8"/>
      <sheetName val="공정계획(내부계획25%,내부w_f)8"/>
      <sheetName val="w't_table8"/>
      <sheetName val="SCHEDD_TAMBAHAN8"/>
      <sheetName val="Fire_Protection8"/>
      <sheetName val="Dir_Manpower_Other_Exp_8"/>
      <sheetName val="FWBS_15307"/>
      <sheetName val="내역서_(∮ἀ嘆ɶ7"/>
      <sheetName val="4-3LEVEL-5_epic_47"/>
      <sheetName val="단가_(2)7"/>
      <sheetName val="실행예산_MM7"/>
      <sheetName val="ITB_COST8"/>
      <sheetName val="MODULE_CONFIRM7"/>
      <sheetName val="BOQ-B_DOWN7"/>
      <sheetName val="PROTECTION_7"/>
      <sheetName val="plan&amp;section_of_foundation4"/>
      <sheetName val="Unit_Price_3"/>
      <sheetName val="Cash_In-Cash_Out_Actual7"/>
      <sheetName val="내역서1999_8최종3"/>
      <sheetName val="CUADRO_DE_PRECIOS7"/>
      <sheetName val="working_load_at_the_btm_ft_4"/>
      <sheetName val="stability_check4"/>
      <sheetName val="design_load4"/>
      <sheetName val="1100-1200-1300-1910-2140-LEV_23"/>
      <sheetName val="Updating_Form-Oct_20113"/>
      <sheetName val="Weld_Consumable3"/>
      <sheetName val="NDE_Cost-Summary3"/>
      <sheetName val="9July_Above_Ground_Pipe3"/>
      <sheetName val="M_113"/>
      <sheetName val="Process_Data_13"/>
      <sheetName val="TDC_COA_Sumry3"/>
      <sheetName val="TDC_Item_Dets3"/>
      <sheetName val="TDC_Item_Sumry3"/>
      <sheetName val="TDC_Key_Qty_Sumry3"/>
      <sheetName val="List_-_Components3"/>
      <sheetName val="List_-_Equipment3"/>
      <sheetName val="COA_Sumry_-_Std_Imp3"/>
      <sheetName val="Contr_TDC_-_Std_Imp3"/>
      <sheetName val="Item_Sumry_-_Std_Imp3"/>
      <sheetName val="Unit_Costs_-_Std_Imp3"/>
      <sheetName val="Unit_MH_-_Std_Imp3"/>
      <sheetName val="Proj_TIC_-_Std_Imp3"/>
      <sheetName val="Closeout_Control3"/>
      <sheetName val="Site_Findings_Status_Sheet3"/>
      <sheetName val="내역서_耰&quot;_x005f_x005f_x005f_x0000_3"/>
      <sheetName val="내역서_耰&quot;_x005f_x005f_x005f_x005f_3"/>
      <sheetName val="Currency_Rate3"/>
      <sheetName val="4-Basic_Price3"/>
      <sheetName val="Evaluasi_Penw3"/>
      <sheetName val="Man_Power_&amp;_Comp3"/>
      <sheetName val="Data_List3"/>
      <sheetName val="Material_Price3"/>
      <sheetName val="Codes_Pers3"/>
      <sheetName val="Sum_(Case-3)3"/>
      <sheetName val="PROJECT_BRIEF3"/>
      <sheetName val="Tools_&amp;_Settings3"/>
      <sheetName val="Data_Summary3"/>
      <sheetName val="Crew_Costs3"/>
      <sheetName val="Spread_Costs3"/>
      <sheetName val="Unique_List_Misc3"/>
      <sheetName val="In-House_Summary3"/>
      <sheetName val="Direct_PMS3"/>
      <sheetName val="5_)_Time_Delays3"/>
      <sheetName val="Aux_3"/>
      <sheetName val="Process_Data_(2)3"/>
      <sheetName val="Material_code2"/>
      <sheetName val="__3"/>
      <sheetName val="_3"/>
      <sheetName val="breakdown_of_wage_ra`f2"/>
      <sheetName val="breakdown_of_wage_ra2"/>
      <sheetName val="breakdown_of_wage_rað-2"/>
      <sheetName val="00-Summary_Information-ABB2"/>
      <sheetName val="내역서_耰&quot;_x005f_x0000_3"/>
      <sheetName val="내역서_耰&quot;_x005f_x005f_3"/>
      <sheetName val="2_Overall_Summary_2"/>
      <sheetName val="0__Resource　Code2"/>
      <sheetName val="breakdown_of_wage_rap2"/>
      <sheetName val="breakdown_of_wage_ra2"/>
      <sheetName val="Finansal_tamamlanma_Eğrisi1"/>
      <sheetName val="내역서_耰&quot;8"/>
      <sheetName val="내역서_耰&quot;_2"/>
      <sheetName val="PABS,Site_info2"/>
      <sheetName val="Distribution_Table2"/>
      <sheetName val="Raw_data2"/>
      <sheetName val="Action_Item2"/>
      <sheetName val="Cashflow_Analysis1"/>
      <sheetName val="Attach_4-181"/>
      <sheetName val="SUM_1"/>
      <sheetName val="내역서_(∮ἀ嘆ɶ?᠀㬁?1"/>
      <sheetName val="광통신_견적내역서11"/>
      <sheetName val="리스크_분류체계1"/>
      <sheetName val="OIL_SEPARATOR1"/>
      <sheetName val="CATCH_BASIN1"/>
      <sheetName val="FW_Post_Indicator_Valve_24&quot;1"/>
      <sheetName val="FW_Post_Indicator_Valve_20&quot;1"/>
      <sheetName val="FW_Post_Indicator_Valve_6&quot;1"/>
      <sheetName val="Fire_Monitor_or_Hydrant_6&quot;_FDN1"/>
      <sheetName val="SUMP_VB1"/>
      <sheetName val="CLEANOUT_4&quot;1"/>
      <sheetName val="Not_reqd1"/>
      <sheetName val="호환성_보고서1"/>
      <sheetName val="11_자재단가1"/>
      <sheetName val="LIFE_&amp;_REP_PROVN1"/>
      <sheetName val="O&amp;M_CREW1"/>
      <sheetName val="Option"/>
      <sheetName val="Kodlamalar"/>
      <sheetName val="Kod_Location"/>
      <sheetName val="5.Cennik"/>
      <sheetName val="5_Cennik"/>
      <sheetName val="Powierzchnie"/>
      <sheetName val="Payment Certificate-1"/>
      <sheetName val="PCL-1"/>
      <sheetName val="Floor wet"/>
      <sheetName val="Floor Balcony"/>
      <sheetName val="Hard scape Floor"/>
      <sheetName val="P03 Skirting"/>
      <sheetName val="GF wall"/>
      <sheetName val="Kitchen Wall wet LIN-701"/>
      <sheetName val="Wall wet LIN-601 "/>
      <sheetName val="BOQ (2)"/>
      <sheetName val="Kitchen"/>
      <sheetName val="VO Schedule-1"/>
      <sheetName val="Fly-1"/>
      <sheetName val="HOLD AMOUNT"/>
      <sheetName val="Back Charge (2)"/>
      <sheetName val="Penalties-1"/>
      <sheetName val="Temporary Deductions-1 "/>
      <sheetName val="Contracharges Check list-1 "/>
      <sheetName val="PC 03"/>
      <sheetName val="Sheet7"/>
      <sheetName val="Measurement sheet"/>
      <sheetName val="Material Only"/>
      <sheetName val="Man power supply"/>
      <sheetName val="Camp Deduction"/>
      <sheetName val="CCL"/>
      <sheetName val="RefG"/>
      <sheetName val="IRR sponsor"/>
      <sheetName val="4-Lane bridge"/>
      <sheetName val="Insulation_Utl_Off"/>
      <sheetName val="Note_Piping"/>
      <sheetName val="List Equip"/>
      <sheetName val="MatCost"/>
      <sheetName val="Concrete"/>
      <sheetName val="Process C (1-166)"/>
      <sheetName val="TRUCK HAUL CYCLE-waste"/>
      <sheetName val="Existing PC Pavement"/>
      <sheetName val="Subgrade"/>
      <sheetName val="GAE8'97"/>
      <sheetName val="LLEGADA"/>
      <sheetName val="Sch.6"/>
      <sheetName val="DESBASTE"/>
      <sheetName val="Cash-Flow"/>
      <sheetName val="Master Data"/>
      <sheetName val="ind'l cp"/>
      <sheetName val="coutprod"/>
      <sheetName val="LAST UPDATE"/>
      <sheetName val="author_spending"/>
      <sheetName val="0.품의서(전체)"/>
      <sheetName val="3.부제O호표"/>
      <sheetName val="5.소모재료비"/>
      <sheetName val="8.시멘트제원표"/>
      <sheetName val="2.품제O호표"/>
      <sheetName val="변수데이타"/>
      <sheetName val="입고대장"/>
      <sheetName val="SK-정비동"/>
      <sheetName val="본부 SHOP"/>
      <sheetName val="사업부"/>
      <sheetName val="로디아"/>
      <sheetName val="#6 MDU 일반"/>
      <sheetName val="#6 MDU엄반장"/>
      <sheetName val="FCC일상"/>
      <sheetName val="오만기계배관"/>
      <sheetName val="#6MDU 기계"/>
      <sheetName val="SK동력"/>
      <sheetName val="SOHAR철골"/>
      <sheetName val="HOU COMP`"/>
      <sheetName val="태국ATC"/>
      <sheetName val="FCC OBL-SHOP"/>
      <sheetName val="NEW FCC OBL"/>
      <sheetName val="#4 MDU"/>
      <sheetName val="#6 SHOP"/>
      <sheetName val="NRC OBL-조연식"/>
      <sheetName val="PE합성"/>
      <sheetName val="GDS"/>
      <sheetName val="광양복합"/>
      <sheetName val="광양-신철균"/>
      <sheetName val="광양-조연식 반장"/>
      <sheetName val="25BL"/>
      <sheetName val="#5MDU REV"/>
      <sheetName val="육상시설"/>
      <sheetName val="EPDM재가동"/>
      <sheetName val="쿠웨이트"/>
      <sheetName val="노임정리"/>
      <sheetName val="인원"/>
      <sheetName val="인원(8월)"/>
      <sheetName val="직영"/>
      <sheetName val="일반"/>
      <sheetName val="비계"/>
      <sheetName val="비계(조은)"/>
      <sheetName val="비계(영동)"/>
      <sheetName val="배관"/>
      <sheetName val="제관"/>
      <sheetName val="배관LBO"/>
      <sheetName val="TD"/>
      <sheetName val="열교"/>
      <sheetName val="열비"/>
      <sheetName val="BLC"/>
      <sheetName val="토목"/>
      <sheetName val="LBO PROJECT"/>
      <sheetName val="PEL"/>
      <sheetName val="유형분류"/>
      <sheetName val="VENDOR LIST"/>
      <sheetName val="공통비"/>
      <sheetName val="BOP LINE LIST"/>
      <sheetName val="매출관리"/>
      <sheetName val="절단표"/>
      <sheetName val="Consortium VP"/>
      <sheetName val="Summary MONTH"/>
      <sheetName val="DESICON SUM"/>
      <sheetName val="DES TCF Rental"/>
      <sheetName val="DES TCF Maints pers"/>
      <sheetName val="DES TCF Heavy Equipment"/>
      <sheetName val="EQUIPMENT"/>
      <sheetName val="SECURITY"/>
      <sheetName val="SERVICES"/>
      <sheetName val="BANK BOND"/>
      <sheetName val="PHC WAREHOUSE - INFOONLY"/>
      <sheetName val="VENDORS"/>
      <sheetName val="CATERING CONTROL"/>
      <sheetName val="SUB CONTRACT"/>
      <sheetName val="SPDC - INFONLY"/>
      <sheetName val="VENDOR SCHEDUL"/>
      <sheetName val="VENDOR PRESENCE - COMM"/>
      <sheetName val="VENDOR PRESENCE - RECH"/>
      <sheetName val="VENDOR PRESENCE - COMM "/>
      <sheetName val="CONTRACT RATES"/>
      <sheetName val="내역서_(N___ 1"/>
      <sheetName val="공통부대비"/>
      <sheetName val="재공품기초자료"/>
      <sheetName val="하치장수불부"/>
      <sheetName val="산수배수"/>
      <sheetName val="PROGRAM"/>
      <sheetName val="CASHFLOW"/>
      <sheetName val="สรุปราคา"/>
      <sheetName val="Bill 4.7 Predestain Bridge "/>
      <sheetName val="Bill 4.7 Predestain"/>
      <sheetName val="1.1 FT type 1"/>
      <sheetName val="1.2 FT type 1A"/>
      <sheetName val="1.3 FT type 2"/>
      <sheetName val="1.4 FT type 3"/>
      <sheetName val="1.5 FT type 4"/>
      <sheetName val="2.1 CL Outside"/>
      <sheetName val="2.2 CL Inside"/>
      <sheetName val="2.3 CL Ramp"/>
      <sheetName val="3.1 CB Outside"/>
      <sheetName val="3.2 CB Inside"/>
      <sheetName val="4.Stair"/>
      <sheetName val="5.Ramp"/>
      <sheetName val="6.Handrail"/>
      <sheetName val="Invoice (Interim No.28)"/>
      <sheetName val="Cost Summary"/>
      <sheetName val="Direct Cost"/>
      <sheetName val="Direct Cost (2)"/>
      <sheetName val="Summary (3)"/>
      <sheetName val="Indirect Cost Summary"/>
      <sheetName val="CodeSheet"/>
      <sheetName val="CodeSheet(신2)"/>
      <sheetName val="내역서(실행)"/>
      <sheetName val="Equipt Rental"/>
      <sheetName val="CFA"/>
      <sheetName val="EQ"/>
      <sheetName val="EQ USED (CORRECTED)"/>
      <sheetName val="6BPRO"/>
      <sheetName val="2013电气概算 价目表 (营改增调整)"/>
      <sheetName val="06定额"/>
      <sheetName val="CERTIFICATE"/>
      <sheetName val="Rebar Constant"/>
      <sheetName val="Map"/>
      <sheetName val="CONCRETE TYPE"/>
      <sheetName val="실행대비"/>
      <sheetName val="Sheet"/>
      <sheetName val="Statprod gab"/>
      <sheetName val="L 1"/>
      <sheetName val="External Issues"/>
      <sheetName val="BSD_᯷㧓"/>
      <sheetName val="Tender_data"/>
      <sheetName val="Scheme_Area_Details_Block___C2"/>
      <sheetName val="Cash_Flow"/>
      <sheetName val="5__월별투입내역서"/>
      <sheetName val="GM_000"/>
      <sheetName val="1_설계기준"/>
      <sheetName val="일위대가_"/>
      <sheetName val="MOD-MOI-DOT"/>
      <sheetName val="EQUI-CONS"/>
      <sheetName val="기준표"/>
      <sheetName val="Equip_Mstr"/>
      <sheetName val="Equip_Mstr FOR 3A1"/>
      <sheetName val="Welder"/>
      <sheetName val="예정(3)"/>
      <sheetName val="PIPE"/>
      <sheetName val="기초견적가"/>
      <sheetName val="TANK"/>
      <sheetName val="SG"/>
      <sheetName val="포장복구집계"/>
      <sheetName val="간선계산"/>
      <sheetName val="AS복구"/>
      <sheetName val="2000년1차"/>
      <sheetName val="DATE"/>
      <sheetName val="ITEM"/>
      <sheetName val="일반공사"/>
      <sheetName val="터널조도"/>
      <sheetName val="노임"/>
      <sheetName val="중기터파기"/>
      <sheetName val="G.R300경비"/>
      <sheetName val="계수시트"/>
      <sheetName val="투찰"/>
      <sheetName val="AS포장복구 "/>
      <sheetName val="시설물일위"/>
      <sheetName val="가설공사"/>
      <sheetName val="수목데이타"/>
      <sheetName val="단가조사"/>
      <sheetName val="식재"/>
      <sheetName val="99노임기준"/>
      <sheetName val="총괄내역서"/>
      <sheetName val="변수값"/>
      <sheetName val="청천내"/>
      <sheetName val="요율"/>
      <sheetName val="2공구하도급내역서"/>
      <sheetName val="기계경비(시간당)"/>
      <sheetName val="시설물"/>
      <sheetName val="연결임시"/>
      <sheetName val="구조물공"/>
      <sheetName val="부대tu"/>
      <sheetName val="중기조종사 단위단가"/>
      <sheetName val="9509"/>
      <sheetName val="투찰추정"/>
      <sheetName val="하부철근수량"/>
      <sheetName val="JUCKEYK"/>
      <sheetName val="식재출력용"/>
      <sheetName val="부대공"/>
      <sheetName val="가로등내역서"/>
      <sheetName val="램머"/>
      <sheetName val="저"/>
      <sheetName val="Baby일위대가"/>
      <sheetName val="45,46"/>
      <sheetName val="노무비"/>
      <sheetName val="지급자재"/>
      <sheetName val="노무비단가"/>
      <sheetName val="관리,공감"/>
      <sheetName val="입찰"/>
      <sheetName val="원가계산서"/>
      <sheetName val="산출내역서"/>
      <sheetName val="4차원가계산서"/>
      <sheetName val="중기상차"/>
      <sheetName val="단가결정"/>
      <sheetName val="유지관리"/>
      <sheetName val="단가산출"/>
      <sheetName val="9GNG운반"/>
      <sheetName val="내역아"/>
      <sheetName val="원가서"/>
      <sheetName val="여과지동"/>
      <sheetName val="울타리"/>
      <sheetName val="기초자료"/>
      <sheetName val="자재대"/>
      <sheetName val="조명율표"/>
      <sheetName val="재료"/>
      <sheetName val="200"/>
      <sheetName val="공정코드"/>
      <sheetName val="토공"/>
      <sheetName val="총괄-1"/>
      <sheetName val="도급"/>
      <sheetName val="포장공"/>
      <sheetName val="설 계"/>
      <sheetName val="현경"/>
      <sheetName val="소야공정계획표"/>
      <sheetName val="내역서_耰&quot;_x0000__x0006"/>
      <sheetName val="내역서_耰&quot;_x00006"/>
      <sheetName val="내역서_耰&quot;_x005f6"/>
      <sheetName val="name"/>
      <sheetName val="tblg denda"/>
      <sheetName val="304-06"/>
      <sheetName val="Sheet307"/>
      <sheetName val="Sheet358"/>
      <sheetName val="Sheet359"/>
      <sheetName val="Sheet360"/>
      <sheetName val="Sheet361"/>
      <sheetName val="Sheet362"/>
      <sheetName val="Sheet363"/>
      <sheetName val="Sheet364"/>
      <sheetName val="Sheet365"/>
      <sheetName val="Sheet366"/>
      <sheetName val="Sheet367"/>
      <sheetName val="Sheet368"/>
      <sheetName val="Sheet369"/>
      <sheetName val="Sheet370"/>
      <sheetName val="Sheet371"/>
      <sheetName val="Sheet372"/>
      <sheetName val="Sheet373"/>
      <sheetName val=" 토목 처리장도급내역서 "/>
      <sheetName val="สรุปยอดเหล็กตาม Cost Record VY "/>
      <sheetName val="แนบ PR"/>
      <sheetName val="OR21 Final Forecast Rev.2"/>
      <sheetName val="Summary Forecast Budget 1&amp;2"/>
      <sheetName val="Summary Forecast Budget Rev 2"/>
      <sheetName val="Backup OR21 "/>
      <sheetName val="Budget for ENT"/>
      <sheetName val="ADJ. D-Wall&amp;BR Ent. Rev.2.1"/>
      <sheetName val="Rebar+Conพื้น Waste10%"/>
      <sheetName val="Backup D-Wall Ent. 13.07.19"/>
      <sheetName val="Backup BR.ENT. 13.07.19"/>
      <sheetName val="Final Forecast 72111"/>
      <sheetName val="IMP OR21 2019.07.11"/>
      <sheetName val="Concrete 72112"/>
      <sheetName val="หินเกล็ด "/>
      <sheetName val="เปรียบเทียบBudget BR."/>
      <sheetName val="ADJ. BR Ent. Rev.2.1 (2)"/>
      <sheetName val="แผนงานBarrette Pile"/>
      <sheetName val="BOQ  VI 03.09.19 "/>
      <sheetName val="Backup BR.BMA"/>
      <sheetName val="Sum Budget&amp;Rev.1"/>
      <sheetName val="Sum Budget Rev.1"/>
      <sheetName val="Sum Budget&amp;Rev.1_Rebar"/>
      <sheetName val="Sum Budget Rev 2_Rebar"/>
      <sheetName val="Rebar+Conพื้น Waste10% Rev.00"/>
      <sheetName val="Rebar+Conพื้น Waste10% Rev.01 "/>
      <sheetName val="Equip Rev.00 Budget"/>
      <sheetName val="Budget Waterpoofing"/>
      <sheetName val="FAB별"/>
      <sheetName val="Quotation"/>
      <sheetName val="ABB Summary"/>
      <sheetName val="Man power rate"/>
      <sheetName val="Const equip rate"/>
      <sheetName val="01-Gang Rate &amp; Info"/>
      <sheetName val="02-Precal"/>
      <sheetName val="03-WBS_IA-EI-OF-751-01-0202"/>
      <sheetName val="04-CA"/>
      <sheetName val="05-Sum Cost"/>
      <sheetName val="06-Indirect Loading"/>
      <sheetName val="07-Heavy Equipment"/>
      <sheetName val="08-RR Check List"/>
      <sheetName val="09-THABB"/>
      <sheetName val="10-FD33"/>
      <sheetName val="11-IndustryUsage"/>
      <sheetName val="12-ServiceCategory"/>
      <sheetName val="13-ChannelClass"/>
      <sheetName val="15-Master"/>
      <sheetName val="1) Risk and Opportunities"/>
      <sheetName val="2) Full Cost Calculation"/>
      <sheetName val="FxExchangeRatesBudget"/>
      <sheetName val="Budget"/>
      <sheetName val="Vehicle Log"/>
      <sheetName val="Garph Work-Cost"/>
      <sheetName val="견적의뢰"/>
      <sheetName val="InsertListDrawing 1 "/>
      <sheetName val="InD Mpower"/>
      <sheetName val="ANAL"/>
      <sheetName val="내역서_耰&quot;_x0000__x0000_"/>
      <sheetName val="내역서_耰&quot;_x0000__x0000_1"/>
      <sheetName val="내역서_耰&quot;_x0000__x0000_2"/>
      <sheetName val="내역서_耰&quot;_x0000__x0000_3"/>
      <sheetName val="내역서_耰&quot;_x0000__x0000_4"/>
      <sheetName val="내역서_耰&quot;_x0000__x0000_5"/>
      <sheetName val="내역서 耰&quot;_x0000_"/>
      <sheetName val="내역서_耰&quot;_x0000__x00001"/>
      <sheetName val="내역서_耰&quot;_x0000_"/>
      <sheetName val="_x0000__x0004_"/>
      <sheetName val="내역서_耰&quot;7"/>
      <sheetName val="내역서_耰&quot;_x0000"/>
      <sheetName val="GWC"/>
      <sheetName val="NWC"/>
    </sheetNames>
    <sheetDataSet>
      <sheetData sheetId="0"/>
      <sheetData sheetId="1" refreshError="1"/>
      <sheetData sheetId="2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/>
      <sheetData sheetId="114"/>
      <sheetData sheetId="115"/>
      <sheetData sheetId="116"/>
      <sheetData sheetId="117"/>
      <sheetData sheetId="118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/>
      <sheetData sheetId="364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/>
      <sheetData sheetId="601"/>
      <sheetData sheetId="602"/>
      <sheetData sheetId="603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/>
      <sheetData sheetId="648"/>
      <sheetData sheetId="649"/>
      <sheetData sheetId="650"/>
      <sheetData sheetId="651"/>
      <sheetData sheetId="652"/>
      <sheetData sheetId="653" refreshError="1"/>
      <sheetData sheetId="654" refreshError="1"/>
      <sheetData sheetId="655" refreshError="1"/>
      <sheetData sheetId="656" refreshError="1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/>
      <sheetData sheetId="777"/>
      <sheetData sheetId="778"/>
      <sheetData sheetId="779"/>
      <sheetData sheetId="780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/>
      <sheetData sheetId="813" refreshError="1"/>
      <sheetData sheetId="814" refreshError="1"/>
      <sheetData sheetId="815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/>
      <sheetData sheetId="876"/>
      <sheetData sheetId="877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/>
      <sheetData sheetId="1520" refreshError="1"/>
      <sheetData sheetId="1521" refreshError="1"/>
      <sheetData sheetId="1522" refreshError="1"/>
      <sheetData sheetId="1523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 refreshError="1"/>
      <sheetData sheetId="1871" refreshError="1"/>
      <sheetData sheetId="1872" refreshError="1"/>
      <sheetData sheetId="1873"/>
      <sheetData sheetId="1874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/>
      <sheetData sheetId="2160"/>
      <sheetData sheetId="216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 refreshError="1"/>
      <sheetData sheetId="2427" refreshError="1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 refreshError="1"/>
      <sheetData sheetId="2567" refreshError="1"/>
      <sheetData sheetId="2568" refreshError="1"/>
      <sheetData sheetId="2569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/>
      <sheetData sheetId="2586"/>
      <sheetData sheetId="2587" refreshError="1"/>
      <sheetData sheetId="2588" refreshError="1"/>
      <sheetData sheetId="2589" refreshError="1"/>
      <sheetData sheetId="2590" refreshError="1"/>
      <sheetData sheetId="259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/>
      <sheetData sheetId="2603" refreshError="1"/>
      <sheetData sheetId="2604" refreshError="1"/>
      <sheetData sheetId="2605" refreshError="1"/>
      <sheetData sheetId="2606" refreshError="1"/>
      <sheetData sheetId="2607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/>
      <sheetData sheetId="2622"/>
      <sheetData sheetId="2623" refreshError="1"/>
      <sheetData sheetId="2624" refreshError="1"/>
      <sheetData sheetId="2625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/>
      <sheetData sheetId="2634"/>
      <sheetData sheetId="2635"/>
      <sheetData sheetId="2636"/>
      <sheetData sheetId="2637"/>
      <sheetData sheetId="2638"/>
      <sheetData sheetId="2639"/>
      <sheetData sheetId="2640" refreshError="1"/>
      <sheetData sheetId="2641"/>
      <sheetData sheetId="2642"/>
      <sheetData sheetId="2643"/>
      <sheetData sheetId="2644"/>
      <sheetData sheetId="2645"/>
      <sheetData sheetId="2646" refreshError="1"/>
      <sheetData sheetId="2647" refreshError="1"/>
      <sheetData sheetId="2648" refreshError="1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/>
      <sheetData sheetId="2692"/>
      <sheetData sheetId="2693"/>
      <sheetData sheetId="2694"/>
      <sheetData sheetId="2695" refreshError="1"/>
      <sheetData sheetId="2696" refreshError="1"/>
      <sheetData sheetId="2697" refreshError="1"/>
      <sheetData sheetId="2698"/>
      <sheetData sheetId="2699"/>
      <sheetData sheetId="2700"/>
      <sheetData sheetId="2701" refreshError="1"/>
      <sheetData sheetId="2702" refreshError="1"/>
      <sheetData sheetId="2703"/>
      <sheetData sheetId="2704"/>
      <sheetData sheetId="2705"/>
      <sheetData sheetId="2706"/>
      <sheetData sheetId="2707"/>
      <sheetData sheetId="2708"/>
      <sheetData sheetId="2709" refreshError="1"/>
      <sheetData sheetId="2710" refreshError="1"/>
      <sheetData sheetId="2711"/>
      <sheetData sheetId="2712"/>
      <sheetData sheetId="2713"/>
      <sheetData sheetId="2714"/>
      <sheetData sheetId="2715" refreshError="1"/>
      <sheetData sheetId="2716" refreshError="1"/>
      <sheetData sheetId="2717" refreshError="1"/>
      <sheetData sheetId="2718"/>
      <sheetData sheetId="2719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/>
      <sheetData sheetId="2744"/>
      <sheetData sheetId="2745"/>
      <sheetData sheetId="2746"/>
      <sheetData sheetId="2747" refreshError="1"/>
      <sheetData sheetId="2748"/>
      <sheetData sheetId="2749" refreshError="1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 refreshError="1"/>
      <sheetData sheetId="3087"/>
      <sheetData sheetId="3088" refreshError="1"/>
      <sheetData sheetId="3089" refreshError="1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 refreshError="1"/>
      <sheetData sheetId="3112" refreshError="1"/>
      <sheetData sheetId="3113" refreshError="1"/>
      <sheetData sheetId="3114" refreshError="1"/>
      <sheetData sheetId="3115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 refreshError="1"/>
      <sheetData sheetId="3133" refreshError="1"/>
      <sheetData sheetId="3134" refreshError="1"/>
      <sheetData sheetId="3135"/>
      <sheetData sheetId="3136"/>
      <sheetData sheetId="3137" refreshError="1"/>
      <sheetData sheetId="3138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/>
      <sheetData sheetId="3158" refreshError="1"/>
      <sheetData sheetId="3159" refreshError="1"/>
      <sheetData sheetId="3160" refreshError="1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 refreshError="1"/>
      <sheetData sheetId="3289" refreshError="1"/>
      <sheetData sheetId="3290" refreshError="1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 refreshError="1"/>
      <sheetData sheetId="3656" refreshError="1"/>
      <sheetData sheetId="3657"/>
      <sheetData sheetId="3658"/>
      <sheetData sheetId="3659" refreshError="1"/>
      <sheetData sheetId="3660" refreshError="1"/>
      <sheetData sheetId="3661" refreshError="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 refreshError="1"/>
      <sheetData sheetId="3818" refreshError="1"/>
      <sheetData sheetId="3819" refreshError="1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 refreshError="1"/>
      <sheetData sheetId="3830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 refreshError="1"/>
      <sheetData sheetId="3846" refreshError="1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/>
      <sheetData sheetId="3863"/>
      <sheetData sheetId="3864"/>
      <sheetData sheetId="3865"/>
      <sheetData sheetId="3866"/>
      <sheetData sheetId="3867"/>
      <sheetData sheetId="3868" refreshError="1"/>
      <sheetData sheetId="3869" refreshError="1"/>
      <sheetData sheetId="3870" refreshError="1"/>
      <sheetData sheetId="387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/>
      <sheetData sheetId="3885"/>
      <sheetData sheetId="3886"/>
      <sheetData sheetId="3887" refreshError="1"/>
      <sheetData sheetId="3888"/>
      <sheetData sheetId="3889" refreshError="1"/>
      <sheetData sheetId="3890"/>
      <sheetData sheetId="3891" refreshError="1"/>
      <sheetData sheetId="3892" refreshError="1"/>
      <sheetData sheetId="3893" refreshError="1"/>
      <sheetData sheetId="3894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562"/>
      <sheetName val="562"/>
      <sheetName val="PR569"/>
      <sheetName val="569"/>
      <sheetName val="PR573"/>
      <sheetName val="573"/>
      <sheetName val="PR596"/>
      <sheetName val="596"/>
      <sheetName val="546"/>
      <sheetName val="SUMMARY"/>
      <sheetName val="SUMMARY (2)"/>
      <sheetName val="대비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j Details"/>
      <sheetName val="."/>
      <sheetName val="Final Tender"/>
      <sheetName val="Sch A-Viaduct"/>
      <sheetName val="Station for phy s curve"/>
      <sheetName val="for phy s curve viaduct"/>
      <sheetName val="Rev Cash Flow"/>
      <sheetName val="fin S Curve"/>
      <sheetName val="for phy s curve FOB"/>
      <sheetName val="for phy s curve sch B"/>
      <sheetName val="Budget"/>
      <sheetName val="Sch A - Typ Station "/>
      <sheetName val="R-Stations"/>
      <sheetName val="FOB"/>
      <sheetName val=","/>
      <sheetName val=";"/>
      <sheetName val="Sch B"/>
      <sheetName val="Strip Plan"/>
      <sheetName val="Major Items"/>
      <sheetName val="Cost of equip,fabrication"/>
      <sheetName val="Schedule"/>
      <sheetName val="Late start"/>
      <sheetName val="early start"/>
      <sheetName val="Q-INP"/>
      <sheetName val="Q-Abstract"/>
      <sheetName val="Q Baricade"/>
      <sheetName val="Q-Pil"/>
      <sheetName val="Q-PC"/>
      <sheetName val="Q-Pier"/>
      <sheetName val="Q-Seg"/>
      <sheetName val="Q-Para"/>
      <sheetName val="Q-CB"/>
      <sheetName val="Q-Be"/>
      <sheetName val="Q-HTS"/>
      <sheetName val="Q-CT"/>
      <sheetName val="Q-OS"/>
      <sheetName val="Q HR"/>
      <sheetName val="R-Mat"/>
      <sheetName val="R-Subcon"/>
      <sheetName val="R-Hire"/>
      <sheetName val="Equip Depl"/>
      <sheetName val="R-Con"/>
      <sheetName val="R-Pil"/>
      <sheetName val="R-PC"/>
      <sheetName val="R-Pier"/>
      <sheetName val="R-Void Slab"/>
      <sheetName val="R-Seg"/>
      <sheetName val="R-Prest"/>
      <sheetName val="R-Laun"/>
      <sheetName val="R-OS"/>
      <sheetName val="R-SKB"/>
      <sheetName val="R-Bear"/>
      <sheetName val="R-CB"/>
      <sheetName val="R-Para"/>
      <sheetName val="R - portal"/>
      <sheetName val="R CLC"/>
      <sheetName val="R-CT"/>
      <sheetName val="P-Summary"/>
      <sheetName val="P-Ins &amp; Bonds"/>
      <sheetName val="P-Finance"/>
      <sheetName val="P-Salary"/>
      <sheetName val="P Staff fac"/>
      <sheetName val="P-Site fac"/>
      <sheetName val="P-Clients fac"/>
      <sheetName val="P-others"/>
      <sheetName val="P-Travel"/>
      <sheetName val="P-Admn"/>
      <sheetName val="P-Lab"/>
      <sheetName val="P Cash Flow"/>
      <sheetName val="BCWS-CTC"/>
      <sheetName val="CTC Summary"/>
      <sheetName val="BCWP"/>
      <sheetName val="Site &amp; Administration Cost"/>
      <sheetName val="EVM1"/>
      <sheetName val="EVM2"/>
      <sheetName val="EVM3"/>
      <sheetName val="EVM4A"/>
      <sheetName val="EVM5"/>
      <sheetName val="EVM5- Revised"/>
      <sheetName val="Proj_Details"/>
      <sheetName val="_"/>
      <sheetName val="Final_Tender"/>
      <sheetName val="Sch_A-Viaduct"/>
      <sheetName val="Station_for_phy_s_curve"/>
      <sheetName val="for_phy_s_curve_viaduct"/>
      <sheetName val="Rev_Cash_Flow"/>
      <sheetName val="fin_S_Curve"/>
      <sheetName val="for_phy_s_curve_FOB"/>
      <sheetName val="for_phy_s_curve_sch_B"/>
      <sheetName val="Sch_A_-_Typ_Station_"/>
      <sheetName val="Sch_B"/>
      <sheetName val="Strip_Plan"/>
      <sheetName val="Major_Items"/>
      <sheetName val="Cost_of_equip,fabrication"/>
      <sheetName val="Late_start"/>
      <sheetName val="early_start"/>
      <sheetName val="Q_Baricade"/>
      <sheetName val="Q_HR"/>
      <sheetName val="Equip_Depl"/>
      <sheetName val="R-Void_Slab"/>
      <sheetName val="R_-_portal"/>
      <sheetName val="R_CLC"/>
      <sheetName val="P-Ins_&amp;_Bonds"/>
      <sheetName val="P_Staff_fac"/>
      <sheetName val="P-Site_fac"/>
      <sheetName val="P-Clients_fac"/>
      <sheetName val="P_Cash_Flow"/>
      <sheetName val="CTC_Summary"/>
      <sheetName val="Site_&amp;_Administration_Cost"/>
      <sheetName val="EVM5-_Revised"/>
      <sheetName val="Proj_Details1"/>
      <sheetName val="_1"/>
      <sheetName val="Final_Tender1"/>
      <sheetName val="Sch_A-Viaduct1"/>
      <sheetName val="Station_for_phy_s_curve1"/>
      <sheetName val="for_phy_s_curve_viaduct1"/>
      <sheetName val="Rev_Cash_Flow1"/>
      <sheetName val="fin_S_Curve1"/>
      <sheetName val="for_phy_s_curve_FOB1"/>
      <sheetName val="for_phy_s_curve_sch_B1"/>
      <sheetName val="Sch_A_-_Typ_Station_1"/>
      <sheetName val="Sch_B1"/>
      <sheetName val="Strip_Plan1"/>
      <sheetName val="Major_Items1"/>
      <sheetName val="Cost_of_equip,fabrication1"/>
      <sheetName val="Late_start1"/>
      <sheetName val="early_start1"/>
      <sheetName val="Q_Baricade1"/>
      <sheetName val="Q_HR1"/>
      <sheetName val="Equip_Depl1"/>
      <sheetName val="R-Void_Slab1"/>
      <sheetName val="R_-_portal1"/>
      <sheetName val="R_CLC1"/>
      <sheetName val="P-Ins_&amp;_Bonds1"/>
      <sheetName val="P_Staff_fac1"/>
      <sheetName val="P-Site_fac1"/>
      <sheetName val="P-Clients_fac1"/>
      <sheetName val="P_Cash_Flow1"/>
      <sheetName val="CTC_Summary1"/>
      <sheetName val="Site_&amp;_Administration_Cost1"/>
      <sheetName val="EVM5-_Revised1"/>
      <sheetName val="Copy of for DSM"/>
      <sheetName val="PO Status"/>
      <sheetName val="Analysis"/>
      <sheetName val="Inputs &amp; Summary Output"/>
      <sheetName val="Broad Refresher Model"/>
      <sheetName val="SPT vs PHI"/>
      <sheetName val="LTG-STG"/>
      <sheetName val="Sheet1"/>
      <sheetName val="Validation"/>
      <sheetName val="TMRS"/>
      <sheetName val="산근"/>
      <sheetName val="VARIABLE"/>
      <sheetName val="CASHFLOWS"/>
      <sheetName val="Evaluate"/>
      <sheetName val="Eq. Mobilization"/>
      <sheetName val="Anal"/>
      <sheetName val="Rate Analysis"/>
      <sheetName val="Section_by_layers_ol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LIM5"/>
      <sheetName val="PRSH"/>
      <sheetName val="Form 6"/>
      <sheetName val="BQMPALOC"/>
      <sheetName val="Ins &amp; Bonds"/>
      <sheetName val="Site facilities"/>
      <sheetName val="Clients Requirements"/>
      <sheetName val="PointNo.5"/>
      <sheetName val="Costing"/>
      <sheetName val="Ratio"/>
      <sheetName val="S &amp; A"/>
      <sheetName val="MG"/>
      <sheetName val="SPT vs PHI"/>
      <sheetName val="MASTER_RATE ANALYSIS"/>
      <sheetName val="대비표"/>
      <sheetName val="jobhist"/>
      <sheetName val="P-Ins &amp; Bonds"/>
      <sheetName val="P Staff fac"/>
      <sheetName val="Evaluate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summary"/>
      <sheetName val="01"/>
      <sheetName val="02"/>
      <sheetName val="03"/>
      <sheetName val="04"/>
      <sheetName val="05"/>
      <sheetName val="06"/>
      <sheetName val="07"/>
      <sheetName val="08"/>
      <sheetName val="09"/>
      <sheetName val="PRELIM5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AIN SIZE "/>
      <sheetName val="Sp.Gr."/>
      <sheetName val="LLPL"/>
      <sheetName val="PROCTOR"/>
      <sheetName val="C.B.R"/>
      <sheetName val="Sheet6"/>
      <sheetName val="Sheet8"/>
      <sheetName val="Sheet9"/>
      <sheetName val="sp.CBR"/>
      <sheetName val="Sheet14"/>
      <sheetName val="Sheet15"/>
      <sheetName val="Sheet16"/>
      <sheetName val="Module2"/>
      <sheetName val="02"/>
      <sheetName val="03"/>
      <sheetName val="04"/>
      <sheetName val="05"/>
      <sheetName val="PACK (B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BHANDUPSEP"/>
      <sheetName val="BHANDUP"/>
      <sheetName val="PROCTOR"/>
      <sheetName val="Evaluate"/>
      <sheetName val="WTP"/>
      <sheetName val="structurewise"/>
      <sheetName val="balance Work"/>
      <sheetName val="final abstract"/>
      <sheetName val="일위대가"/>
      <sheetName val="LOCAL RATES"/>
      <sheetName val="월별"/>
      <sheetName val="SAP架設-2005.12.31"/>
      <sheetName val="data"/>
      <sheetName val="C &amp; G RHS"/>
      <sheetName val="공사비집계"/>
      <sheetName val="SAP架設-2005_12_31"/>
      <sheetName val="Material "/>
      <sheetName val="S-Curve (2)"/>
      <sheetName val="Materials Cost(PCC)"/>
      <sheetName val="BOQ"/>
      <sheetName val="Final Basic rate"/>
      <sheetName val="Labour"/>
      <sheetName val="Steel-Circular"/>
      <sheetName val="Materials Cost"/>
      <sheetName val="REL"/>
      <sheetName val="21-Rate Analysis-1"/>
      <sheetName val="SOR"/>
      <sheetName val="Analysis"/>
      <sheetName val="Process"/>
      <sheetName val="Back"/>
      <sheetName val="GC-15"/>
      <sheetName val="balance_Work"/>
      <sheetName val="ICICI"/>
      <sheetName val="HDFC"/>
      <sheetName val="90101"/>
      <sheetName val="A"/>
      <sheetName val="Coalmine"/>
      <sheetName val="Man"/>
      <sheetName val="Rate Analysis"/>
      <sheetName val="Chiet tinh dz35"/>
      <sheetName val=""/>
      <sheetName val="SAP架設-2005_12_311"/>
      <sheetName val="C_&amp;_G_RHS"/>
      <sheetName val="Materials_Cost(PCC)"/>
      <sheetName val="LOCAL_RATES"/>
      <sheetName val="S-Curve_(2)"/>
      <sheetName val="final_abstract"/>
      <sheetName val="Material_"/>
      <sheetName val="pile Fabrication"/>
      <sheetName val="JUN'03"/>
      <sheetName val="S25EQPoutrep"/>
      <sheetName val="S12EQPhrss"/>
      <sheetName val="S11EQPnorm"/>
      <sheetName val="S14spares"/>
      <sheetName val="S13cons"/>
      <sheetName val="HSD LUB "/>
      <sheetName val="JULY'03"/>
      <sheetName val="Graph"/>
      <sheetName val="Basicrates"/>
      <sheetName val="Closing"/>
      <sheetName val="Risk Te. Co."/>
      <sheetName val="Informa."/>
      <sheetName val="Bank Guarantee"/>
      <sheetName val="Original"/>
      <sheetName val="COLUMN"/>
      <sheetName val="STEEL-SLAB (0)"/>
      <sheetName val="concrete-1flr"/>
      <sheetName val="SHUTTER-1flr beam (1)"/>
      <sheetName val="SHUTTER-1flr slab(1)"/>
      <sheetName val="STEEL-SLAB (1flr)"/>
      <sheetName val="slab-reinft(1flr)-REF."/>
      <sheetName val="BEAM-REINFT.(1flr)"/>
      <sheetName val="beam-reinft-(1flr)ADDT."/>
      <sheetName val="concrete-Ist-IInd floor"/>
      <sheetName val="shuttering-1st-IInd floor"/>
      <sheetName val="STEEL-SLAB (2flr)"/>
      <sheetName val="slab-reinft(2flr)-REF. (2)"/>
      <sheetName val="BEAM-REINFT.(2flr) (2)"/>
      <sheetName val="beam-reinft-(2flr)ADDT. (2)"/>
      <sheetName val="slab-reinft(MEZZ)"/>
      <sheetName val="STEEL-SLAB (3flr) "/>
      <sheetName val="Slab-reinft(3flr)ADD."/>
      <sheetName val="slab-reinft(3flr)-ADD. (1)"/>
      <sheetName val="STEEL-SLAB (4th-flr) "/>
      <sheetName val="slab-reinft(4thflr)-ADD. (2)"/>
      <sheetName val="slab reinft.-(4th flr)"/>
      <sheetName val="ALL-Indices-final"/>
      <sheetName val="Indices (3rd)"/>
      <sheetName val="Indices"/>
      <sheetName val="SHUTTER-1flr beam(old)"/>
      <sheetName val="col-reinft1"/>
      <sheetName val="RECAPITULATION"/>
      <sheetName val="03_CTS,MEPZ-CANTEEN"/>
      <sheetName val="Flooring"/>
      <sheetName val="Skirting"/>
      <sheetName val="Dado"/>
      <sheetName val="03_CTS,MEPZ-CANTEEN (2)"/>
      <sheetName val="#REF"/>
      <sheetName val="beam-reinft-machine rm"/>
      <sheetName val="office"/>
      <sheetName val="Lab"/>
      <sheetName val="Material&amp;equipment"/>
      <sheetName val="SAP架設-2005_12_312"/>
      <sheetName val="balance_Work1"/>
      <sheetName val="LOCAL_RATES1"/>
      <sheetName val="S-Curve_(2)1"/>
      <sheetName val="Final_Basic_rate"/>
      <sheetName val="Materials_Cost"/>
      <sheetName val="Material_1"/>
      <sheetName val="21-Rate_Analysis-1"/>
      <sheetName val="final_abstract1"/>
      <sheetName val="C_&amp;_G_RHS1"/>
      <sheetName val="Materials_Cost(PCC)1"/>
      <sheetName val="Chiet_tinh_dz35"/>
      <sheetName val="pile_Fabrication"/>
      <sheetName val="input micro"/>
      <sheetName val="Summary"/>
      <sheetName val="Rates"/>
      <sheetName val="AoR Finishing"/>
      <sheetName val="Revised BoQ Str"/>
      <sheetName val="oH(Str+finishing)"/>
      <sheetName val="oHS+F Ex Alu.+actual staff"/>
      <sheetName val="oHS+F Ex Alu. (trial)"/>
      <sheetName val="Ex aluminium"/>
      <sheetName val="oH(mc purchase)"/>
      <sheetName val="Sheet2"/>
      <sheetName val="Plang.1pour"/>
      <sheetName val="Plang.3pour"/>
      <sheetName val="Manpower"/>
      <sheetName val="Machine Schedule "/>
      <sheetName val="Sheet3"/>
      <sheetName val="Staff Schedule"/>
      <sheetName val="Mix Design"/>
      <sheetName val="doq-1 DOQ Culvert"/>
      <sheetName val="UNP-NCW "/>
      <sheetName val="Debit_RMC"/>
      <sheetName val="MAIN"/>
      <sheetName val="9.Major Bridge"/>
      <sheetName val="8. ROB"/>
      <sheetName val="10.Minor Structure"/>
      <sheetName val="7. FLYOVER"/>
      <sheetName val="ABSTRACT"/>
      <sheetName val="2. Earthwork"/>
      <sheetName val="FORM-W3"/>
      <sheetName val="Machinery"/>
      <sheetName val="Material"/>
      <sheetName val="Supply_RMC"/>
      <sheetName val="FitOutConfCentre"/>
      <sheetName val="Database"/>
      <sheetName val="schedule nos"/>
      <sheetName val="section"/>
      <sheetName val="P-Ins &amp; Bonds"/>
      <sheetName val="cul-invSUBMITTED"/>
      <sheetName val="DETAILED  BOQ"/>
      <sheetName val="foundation(V)"/>
      <sheetName val="PLAN_FEB97"/>
      <sheetName val="Risk_Te__Co_"/>
      <sheetName val="Informa_"/>
      <sheetName val="0"/>
      <sheetName val="CUM-Mar07"/>
      <sheetName val="CRM"/>
      <sheetName val="A3"/>
      <sheetName val="BUD 07-08"/>
      <sheetName val="HIDE"/>
      <sheetName val="XL"/>
      <sheetName val="01"/>
      <sheetName val="02"/>
      <sheetName val="03"/>
      <sheetName val="04"/>
      <sheetName val="Materials "/>
      <sheetName val="MAchinery(R1)"/>
      <sheetName val="MAINBS1"/>
      <sheetName val="02.10.06"/>
      <sheetName val="01.11.2004"/>
      <sheetName val="SCHEDULE"/>
      <sheetName val="Anggaran"/>
      <sheetName val="220Kv (2)"/>
      <sheetName val="eb"/>
      <sheetName val="ult"/>
      <sheetName val="fp"/>
      <sheetName val="USB 1"/>
      <sheetName val="PlazaElec"/>
      <sheetName val="MN T.B."/>
      <sheetName val="horizontal"/>
      <sheetName val="A.O.R."/>
      <sheetName val="ENCL9"/>
      <sheetName val="Ave.wtd.rates"/>
      <sheetName val="Data Validation"/>
      <sheetName val="C5TRAFFIC"/>
      <sheetName val="C8"/>
      <sheetName val="Progressin Next mon-AP-17"/>
      <sheetName val="GWC"/>
      <sheetName val="NWC"/>
      <sheetName val="Assum"/>
      <sheetName val="F4-F7"/>
      <sheetName val="SPT vs PHI"/>
      <sheetName val="Input Data"/>
      <sheetName val="Input Data R"/>
      <sheetName val="Input Data F"/>
      <sheetName val="Improvements"/>
      <sheetName val="factor "/>
      <sheetName val="upa"/>
      <sheetName val="budget"/>
      <sheetName val="RIP1"/>
      <sheetName val="CIT(1)"/>
      <sheetName val="List"/>
      <sheetName val="S1BOQ"/>
      <sheetName val="PMS"/>
      <sheetName val="Jobwise"/>
      <sheetName val="Data 1"/>
      <sheetName val="FT-05-02IsoBOM"/>
      <sheetName val="det_est"/>
      <sheetName val="CPIPE"/>
      <sheetName val="ESOP ECAL TABLES"/>
      <sheetName val="SS MH"/>
      <sheetName val="집계표(OPTION)"/>
      <sheetName val="Design(600)"/>
      <sheetName val="Building"/>
      <sheetName val="Wind Speed II"/>
      <sheetName val="Duopitch Roof"/>
      <sheetName val="Free-Standing Wall"/>
      <sheetName val="Vertical Walls"/>
      <sheetName val="Flat Roof"/>
      <sheetName val="Factor Sb"/>
      <sheetName val="Size Effect Factor"/>
      <sheetName val="Direction factor"/>
      <sheetName val="Wind Speed I"/>
      <sheetName val="BOQ Distribution"/>
      <sheetName val="maingirder"/>
      <sheetName val="basic-data"/>
      <sheetName val="INPUT"/>
      <sheetName val="Bus Ways"/>
      <sheetName val="Major Br. Statement"/>
      <sheetName val="basic-final"/>
      <sheetName val="Machinery-final"/>
      <sheetName val="Culverts"/>
      <sheetName val="Bituminous"/>
      <sheetName val="Earthwork"/>
      <sheetName val="Site clearance"/>
      <sheetName val="Subase"/>
      <sheetName val="4 Annex 1 Basic rate"/>
      <sheetName val="hyperstatic"/>
      <sheetName val="TS-TC"/>
      <sheetName val="gen ledger data"/>
      <sheetName val="form26"/>
      <sheetName val="Basic"/>
      <sheetName val="FORM-16"/>
      <sheetName val="Cash2"/>
      <sheetName val="concrete"/>
      <sheetName val="General input"/>
      <sheetName val="33628-Rev. A"/>
      <sheetName val="Rocker"/>
      <sheetName val="Design sheet"/>
      <sheetName val="Cul_detail"/>
      <sheetName val="RA-markate"/>
      <sheetName val="Inputs"/>
      <sheetName val="Qty SR"/>
      <sheetName val="ABS "/>
      <sheetName val="BOQ Summary"/>
      <sheetName val="2.13"/>
      <sheetName val="9.01"/>
      <sheetName val="9.07"/>
      <sheetName val="9.83"/>
      <sheetName val="9.12"/>
      <sheetName val="9.47"/>
      <sheetName val="9.50(i)"/>
      <sheetName val="9.50(ii)"/>
      <sheetName val="9.51_Slab"/>
      <sheetName val="9.51_Girder"/>
      <sheetName val="9.52"/>
      <sheetName val="9.62"/>
      <sheetName val="9.63"/>
      <sheetName val="Bearing"/>
      <sheetName val="9.69"/>
      <sheetName val="8.48"/>
      <sheetName val="8.49"/>
      <sheetName val="P1 &amp; P2 Reinforcement detail"/>
      <sheetName val="A1 &amp; A2 Reinforcement detail"/>
      <sheetName val="r"/>
      <sheetName val="07"/>
      <sheetName val="05"/>
      <sheetName val=" AnalysisPCC"/>
      <sheetName val="Analysis-NH-Culverts"/>
      <sheetName val="footing for SP"/>
      <sheetName val="Anal"/>
      <sheetName val="BLK2"/>
      <sheetName val="BLK3"/>
      <sheetName val="E &amp; R"/>
      <sheetName val="radar"/>
      <sheetName val="UG"/>
      <sheetName val="SUPPORT1"/>
      <sheetName val="Rate_Analysis"/>
      <sheetName val="mlead"/>
      <sheetName val="abs road"/>
      <sheetName val="Abs_CD_2"/>
      <sheetName val="RMR"/>
      <sheetName val="coverpage"/>
      <sheetName val="road est"/>
      <sheetName val="Road data"/>
      <sheetName val="ECV"/>
      <sheetName val="發包單價差-車站組鋼筋"/>
      <sheetName val="PRELIM5"/>
      <sheetName val="Voucher"/>
      <sheetName val="Fee Rate Summary"/>
      <sheetName val="Analysis-NH-Roads"/>
      <sheetName val="Analysis-Drains &amp; Misc"/>
      <sheetName val="Lead Statement (PCC)"/>
      <sheetName val="Analysis-NH-Traf &amp; Trans"/>
      <sheetName val="Cost of O &amp; O"/>
      <sheetName val="Intro"/>
      <sheetName val="Non debit-RMC"/>
      <sheetName val="Labour &amp; Plant"/>
      <sheetName val="RATE COMPILATION"/>
      <sheetName val="Debit_Pump"/>
      <sheetName val="Details_Transit"/>
      <sheetName val="ANNEXURE-A"/>
      <sheetName val="balance_Work2"/>
      <sheetName val="LOCAL_RATES2"/>
      <sheetName val="SAP架設-2005_12_313"/>
      <sheetName val="S-Curve_(2)2"/>
      <sheetName val="Material_2"/>
      <sheetName val="21-Rate_Analysis-11"/>
      <sheetName val="final_abstract2"/>
      <sheetName val="C_&amp;_G_RHS2"/>
      <sheetName val="Materials_Cost(PCC)2"/>
      <sheetName val="Final_Basic_rate1"/>
      <sheetName val="Materials_Cost1"/>
      <sheetName val="Chiet_tinh_dz351"/>
      <sheetName val="pile_Fabrication1"/>
      <sheetName val="Bank_Guarantee"/>
      <sheetName val="ABS_"/>
      <sheetName val="BOQ_Summary"/>
      <sheetName val="2_13"/>
      <sheetName val="9_01"/>
      <sheetName val="9_07"/>
      <sheetName val="9_83"/>
      <sheetName val="9_12"/>
      <sheetName val="9_47"/>
      <sheetName val="9_50(i)"/>
      <sheetName val="9_50(ii)"/>
      <sheetName val="9_51_Slab"/>
      <sheetName val="9_51_Girder"/>
      <sheetName val="9_52"/>
      <sheetName val="9_62"/>
      <sheetName val="9_63"/>
      <sheetName val="9_69"/>
      <sheetName val="8_48"/>
      <sheetName val="8_49"/>
      <sheetName val="P1_&amp;_P2_Reinforcement_detail"/>
      <sheetName val="A1_&amp;_A2_Reinforcement_detail"/>
      <sheetName val="STEEL-SLAB_(0)"/>
      <sheetName val="SHUTTER-1flr_beam_(1)"/>
      <sheetName val="SHUTTER-1flr_slab(1)"/>
      <sheetName val="STEEL-SLAB_(1flr)"/>
      <sheetName val="slab-reinft(1flr)-REF_"/>
      <sheetName val="BEAM-REINFT_(1flr)"/>
      <sheetName val="beam-reinft-(1flr)ADDT_"/>
      <sheetName val="concrete-Ist-IInd_floor"/>
      <sheetName val="shuttering-1st-IInd_floor"/>
      <sheetName val="STEEL-SLAB_(2flr)"/>
      <sheetName val="slab-reinft(2flr)-REF__(2)"/>
      <sheetName val="BEAM-REINFT_(2flr)_(2)"/>
      <sheetName val="beam-reinft-(2flr)ADDT__(2)"/>
      <sheetName val="STEEL-SLAB_(3flr)_"/>
      <sheetName val="Slab-reinft(3flr)ADD_"/>
      <sheetName val="slab-reinft(3flr)-ADD__(1)"/>
      <sheetName val="STEEL-SLAB_(4th-flr)_"/>
      <sheetName val="slab-reinft(4thflr)-ADD__(2)"/>
      <sheetName val="slab_reinft_-(4th_flr)"/>
      <sheetName val="Indices_(3rd)"/>
      <sheetName val="SHUTTER-1flr_beam(old)"/>
      <sheetName val="03_CTS,MEPZ-CANTEEN_(2)"/>
      <sheetName val="beam-reinft-machine_rm"/>
      <sheetName val="input_micro"/>
      <sheetName val="DETAILED__BOQ"/>
      <sheetName val="Code"/>
      <sheetName val="STRS"/>
      <sheetName val="Dropdown"/>
      <sheetName val="12. Ins &amp; Bonds"/>
      <sheetName val="Index"/>
      <sheetName val="INPUT SHEET"/>
      <sheetName val="RES-PLANNING"/>
      <sheetName val="Macro1"/>
      <sheetName val="RA Civil"/>
      <sheetName val="Names&amp;Cases"/>
      <sheetName val="#REF!"/>
      <sheetName val="Doha Farm"/>
      <sheetName val="starter"/>
      <sheetName val="calcul"/>
      <sheetName val="Set"/>
      <sheetName val="purpose&amp;input"/>
      <sheetName val="ar"/>
      <sheetName val="Risk_Te__Co_1"/>
      <sheetName val="Informa_1"/>
      <sheetName val="AoR_Finishing"/>
      <sheetName val="Revised_BoQ_Str"/>
      <sheetName val="oHS+F_Ex_Alu_+actual_staff"/>
      <sheetName val="oHS+F_Ex_Alu__(trial)"/>
      <sheetName val="Ex_aluminium"/>
      <sheetName val="oH(mc_purchase)"/>
      <sheetName val="Plang_1pour"/>
      <sheetName val="Plang_3pour"/>
      <sheetName val="Machine_Schedule_"/>
      <sheetName val="Staff_Schedule"/>
      <sheetName val="HSD_LUB_"/>
      <sheetName val="Mix_Design"/>
      <sheetName val="doq-1_DOQ_Culvert"/>
      <sheetName val="UNP-NCW_"/>
      <sheetName val="9_Major_Bridge"/>
      <sheetName val="8__ROB"/>
      <sheetName val="10_Minor_Structure"/>
      <sheetName val="7__FLYOVER"/>
      <sheetName val="2__Earthwork"/>
      <sheetName val="schedule_nos"/>
      <sheetName val="P-Ins_&amp;_Bonds"/>
      <sheetName val="BUD_07-08"/>
      <sheetName val="Materials_"/>
      <sheetName val="02_10_06"/>
      <sheetName val="01_11_2004"/>
      <sheetName val="220Kv_(2)"/>
      <sheetName val="USB_1"/>
      <sheetName val="MN_T_B_"/>
      <sheetName val="A_O_R_"/>
      <sheetName val="Ave_wtd_rates"/>
      <sheetName val="Data_Validation"/>
      <sheetName val="Progressin_Next_mon-AP-17"/>
      <sheetName val="SPT_vs_PHI"/>
      <sheetName val="Input_Data"/>
      <sheetName val="Input_Data_R"/>
      <sheetName val="Input_Data_F"/>
      <sheetName val="Timesheet"/>
      <sheetName val="footing"/>
      <sheetName val="precast RC element"/>
      <sheetName val="Core Data"/>
      <sheetName val="GLEVEL RHS"/>
      <sheetName val="산근"/>
      <sheetName val="대비표"/>
      <sheetName val="General Analysis"/>
      <sheetName val="SCURVE"/>
      <sheetName val="TBEAM"/>
      <sheetName val="except wiring"/>
      <sheetName val="leads"/>
      <sheetName val="doq 1"/>
      <sheetName val="doq 9"/>
      <sheetName val="Load Calculation"/>
      <sheetName val="Plant &amp;  Machinery"/>
      <sheetName val="basdat"/>
      <sheetName val="Assmpns"/>
      <sheetName val="Diesel Analysis"/>
      <sheetName val="Elect."/>
      <sheetName val="bASICDATA"/>
      <sheetName val="Measurment"/>
      <sheetName val="SC revtrgt"/>
      <sheetName val="NLD - Assum"/>
      <sheetName val="11-hsd"/>
      <sheetName val="13-septic"/>
      <sheetName val="7-ug"/>
      <sheetName val="2-utility"/>
      <sheetName val="18-misc"/>
      <sheetName val="5-pipe"/>
      <sheetName val="Appendix A"/>
      <sheetName val="JCR TOP"/>
      <sheetName val="DATA-DEP.(13-17)"/>
      <sheetName val="DATA-KBPL(17-25)"/>
      <sheetName val="DATA-GCC(25-34.7)"/>
      <sheetName val="St.-Con(0-17)"/>
      <sheetName val="St.-Con.(17-34)"/>
      <sheetName val="strand"/>
      <sheetName val="Riser-1"/>
      <sheetName val="LOCAL_RATES3"/>
      <sheetName val="SAP架設-2005_12_314"/>
      <sheetName val="balance_Work3"/>
      <sheetName val="S-Curve_(2)3"/>
      <sheetName val="Final_Basic_rate2"/>
      <sheetName val="Materials_Cost2"/>
      <sheetName val="Material_3"/>
      <sheetName val="21-Rate_Analysis-12"/>
      <sheetName val="final_abstract3"/>
      <sheetName val="C_&amp;_G_RHS3"/>
      <sheetName val="Materials_Cost(PCC)3"/>
      <sheetName val="Chiet_tinh_dz352"/>
      <sheetName val="pile_Fabrication2"/>
      <sheetName val="Bank_Guarantee1"/>
      <sheetName val="STEEL-SLAB_(0)1"/>
      <sheetName val="SHUTTER-1flr_beam_(1)1"/>
      <sheetName val="SHUTTER-1flr_slab(1)1"/>
      <sheetName val="STEEL-SLAB_(1flr)1"/>
      <sheetName val="slab-reinft(1flr)-REF_1"/>
      <sheetName val="BEAM-REINFT_(1flr)1"/>
      <sheetName val="beam-reinft-(1flr)ADDT_1"/>
      <sheetName val="concrete-Ist-IInd_floor1"/>
      <sheetName val="shuttering-1st-IInd_floor1"/>
      <sheetName val="STEEL-SLAB_(2flr)1"/>
      <sheetName val="slab-reinft(2flr)-REF__(2)1"/>
      <sheetName val="BEAM-REINFT_(2flr)_(2)1"/>
      <sheetName val="beam-reinft-(2flr)ADDT__(2)1"/>
      <sheetName val="STEEL-SLAB_(3flr)_1"/>
      <sheetName val="Slab-reinft(3flr)ADD_1"/>
      <sheetName val="slab-reinft(3flr)-ADD__(1)1"/>
      <sheetName val="STEEL-SLAB_(4th-flr)_1"/>
      <sheetName val="slab-reinft(4thflr)-ADD__(2)1"/>
      <sheetName val="slab_reinft_-(4th_flr)1"/>
      <sheetName val="Indices_(3rd)1"/>
      <sheetName val="SHUTTER-1flr_beam(old)1"/>
      <sheetName val="03_CTS,MEPZ-CANTEEN_(2)1"/>
      <sheetName val="beam-reinft-machine_rm1"/>
      <sheetName val="input_micro1"/>
      <sheetName val="Rate_Analysis1"/>
      <sheetName val="DETAILED__BOQ1"/>
      <sheetName val="Data_1"/>
      <sheetName val="SS_MH"/>
      <sheetName val="Wind_Speed_II"/>
      <sheetName val="Duopitch_Roof"/>
      <sheetName val="Free-Standing_Wall"/>
      <sheetName val="Vertical_Walls"/>
      <sheetName val="Flat_Roof"/>
      <sheetName val="Factor_Sb"/>
      <sheetName val="Size_Effect_Factor"/>
      <sheetName val="Direction_factor"/>
      <sheetName val="Wind_Speed_I"/>
      <sheetName val="Bus_Ways"/>
      <sheetName val="Major_Br__Statement"/>
      <sheetName val="Site_clearance"/>
      <sheetName val="4_Annex_1_Basic_rate"/>
      <sheetName val="BOQ_Distribution"/>
      <sheetName val="gen_ledger_data"/>
      <sheetName val="General_input"/>
      <sheetName val="33628-Rev__A"/>
      <sheetName val="Design_sheet"/>
      <sheetName val="Qty_SR"/>
      <sheetName val="ABS_1"/>
      <sheetName val="BOQ_Summary1"/>
      <sheetName val="2_131"/>
      <sheetName val="9_011"/>
      <sheetName val="9_071"/>
      <sheetName val="9_831"/>
      <sheetName val="9_121"/>
      <sheetName val="9_471"/>
      <sheetName val="9_50(i)1"/>
      <sheetName val="9_50(ii)1"/>
      <sheetName val="9_51_Slab1"/>
      <sheetName val="9_51_Girder1"/>
      <sheetName val="9_521"/>
      <sheetName val="9_621"/>
      <sheetName val="9_631"/>
      <sheetName val="9_691"/>
      <sheetName val="8_481"/>
      <sheetName val="8_491"/>
      <sheetName val="P1_&amp;_P2_Reinforcement_detail1"/>
      <sheetName val="A1_&amp;_A2_Reinforcement_detail1"/>
      <sheetName val="_AnalysisPCC"/>
      <sheetName val="ESOP_ECAL_TABLES"/>
      <sheetName val="footing_for_SP"/>
      <sheetName val="Fee_Rate_Summary"/>
      <sheetName val="Labour_&amp;_Plant"/>
      <sheetName val="precast_RC_element"/>
      <sheetName val="Core_Data"/>
      <sheetName val="GLEVEL_RHS"/>
      <sheetName val="General_Analysis"/>
      <sheetName val="RA_Civil"/>
      <sheetName val="E_&amp;_R"/>
      <sheetName val="except_wiring"/>
      <sheetName val="Appendix_A"/>
      <sheetName val="JCR_TOP"/>
      <sheetName val="Analysis-Drains_&amp;_Misc"/>
      <sheetName val="Lead_Statement_(PCC)"/>
      <sheetName val="Analysis-NH-Traf_&amp;_Trans"/>
      <sheetName val="abs_road"/>
      <sheetName val="road_est"/>
      <sheetName val="Road_data"/>
      <sheetName val="INPUT_SHEET"/>
      <sheetName val="12__Ins_&amp;_Bonds"/>
      <sheetName val="Non_debit-RMC"/>
      <sheetName val="RATE_COMPILATION"/>
      <sheetName val="DATA-DEP_(13-17)"/>
      <sheetName val="DATA-GCC(25-34_7)"/>
      <sheetName val="St_-Con(0-17)"/>
      <sheetName val="St_-Con_(17-34)"/>
      <sheetName val="처리단락"/>
      <sheetName val="1_PROGRESS_BY_LOCATION_FINAL"/>
      <sheetName val="1_PROGRESS_FINAL"/>
      <sheetName val="POCOS 제출및납품일정"/>
      <sheetName val="COMPLEXALL"/>
      <sheetName val="Pile cap"/>
      <sheetName val="PIPING LINE LIST"/>
      <sheetName val="A1-Continuous"/>
      <sheetName val="girder"/>
      <sheetName val="SAP架設-2005_12_315"/>
      <sheetName val="balance_Work4"/>
      <sheetName val="LOCAL_RATES4"/>
      <sheetName val="S-Curve_(2)4"/>
      <sheetName val="Final_Basic_rate3"/>
      <sheetName val="Materials_Cost3"/>
      <sheetName val="Material_4"/>
      <sheetName val="21-Rate_Analysis-13"/>
      <sheetName val="final_abstract4"/>
      <sheetName val="C_&amp;_G_RHS4"/>
      <sheetName val="Materials_Cost(PCC)4"/>
      <sheetName val="Chiet_tinh_dz353"/>
      <sheetName val="pile_Fabrication3"/>
      <sheetName val="Risk_Te__Co_2"/>
      <sheetName val="Informa_2"/>
      <sheetName val="Bank_Guarantee2"/>
      <sheetName val="STEEL-SLAB_(0)2"/>
      <sheetName val="SHUTTER-1flr_beam_(1)2"/>
      <sheetName val="SHUTTER-1flr_slab(1)2"/>
      <sheetName val="STEEL-SLAB_(1flr)2"/>
      <sheetName val="slab-reinft(1flr)-REF_2"/>
      <sheetName val="BEAM-REINFT_(1flr)2"/>
      <sheetName val="beam-reinft-(1flr)ADDT_2"/>
      <sheetName val="concrete-Ist-IInd_floor2"/>
      <sheetName val="shuttering-1st-IInd_floor2"/>
      <sheetName val="STEEL-SLAB_(2flr)2"/>
      <sheetName val="slab-reinft(2flr)-REF__(2)2"/>
      <sheetName val="BEAM-REINFT_(2flr)_(2)2"/>
      <sheetName val="beam-reinft-(2flr)ADDT__(2)2"/>
      <sheetName val="STEEL-SLAB_(3flr)_2"/>
      <sheetName val="Slab-reinft(3flr)ADD_2"/>
      <sheetName val="slab-reinft(3flr)-ADD__(1)2"/>
      <sheetName val="STEEL-SLAB_(4th-flr)_2"/>
      <sheetName val="slab-reinft(4thflr)-ADD__(2)2"/>
      <sheetName val="slab_reinft_-(4th_flr)2"/>
      <sheetName val="Indices_(3rd)2"/>
      <sheetName val="SHUTTER-1flr_beam(old)2"/>
      <sheetName val="03_CTS,MEPZ-CANTEEN_(2)2"/>
      <sheetName val="beam-reinft-machine_rm2"/>
      <sheetName val="input_micro2"/>
      <sheetName val="AoR_Finishing1"/>
      <sheetName val="Revised_BoQ_Str1"/>
      <sheetName val="oHS+F_Ex_Alu_+actual_staff1"/>
      <sheetName val="oHS+F_Ex_Alu__(trial)1"/>
      <sheetName val="Ex_aluminium1"/>
      <sheetName val="oH(mc_purchase)1"/>
      <sheetName val="Plang_1pour1"/>
      <sheetName val="Plang_3pour1"/>
      <sheetName val="Machine_Schedule_1"/>
      <sheetName val="Staff_Schedule1"/>
      <sheetName val="HSD_LUB_1"/>
      <sheetName val="Mix_Design1"/>
      <sheetName val="doq-1_DOQ_Culvert1"/>
      <sheetName val="BUD_07-081"/>
      <sheetName val="Rate_Analysis2"/>
      <sheetName val="Materials_1"/>
      <sheetName val="01_11_20041"/>
      <sheetName val="Wind_Speed_II1"/>
      <sheetName val="Duopitch_Roof1"/>
      <sheetName val="Free-Standing_Wall1"/>
      <sheetName val="Vertical_Walls1"/>
      <sheetName val="Flat_Roof1"/>
      <sheetName val="Factor_Sb1"/>
      <sheetName val="Size_Effect_Factor1"/>
      <sheetName val="Direction_factor1"/>
      <sheetName val="Wind_Speed_I1"/>
      <sheetName val="schedule_nos1"/>
      <sheetName val="P-Ins_&amp;_Bonds1"/>
      <sheetName val="USB_11"/>
      <sheetName val="UNP-NCW_1"/>
      <sheetName val="9_Major_Bridge1"/>
      <sheetName val="8__ROB1"/>
      <sheetName val="10_Minor_Structure1"/>
      <sheetName val="7__FLYOVER1"/>
      <sheetName val="2__Earthwork1"/>
      <sheetName val="02_10_061"/>
      <sheetName val="220Kv_(2)1"/>
      <sheetName val="DETAILED__BOQ2"/>
      <sheetName val="SPT_vs_PHI1"/>
      <sheetName val="MN_T_B_1"/>
      <sheetName val="A_O_R_1"/>
      <sheetName val="Ave_wtd_rates1"/>
      <sheetName val="Data_Validation1"/>
      <sheetName val="Progressin_Next_mon-AP-171"/>
      <sheetName val="Input_Data1"/>
      <sheetName val="Input_Data_R1"/>
      <sheetName val="Input_Data_F1"/>
      <sheetName val="Data_11"/>
      <sheetName val="SS_MH1"/>
      <sheetName val="Bus_Ways1"/>
      <sheetName val="Major_Br__Statement1"/>
      <sheetName val="Site_clearance1"/>
      <sheetName val="4_Annex_1_Basic_rate1"/>
      <sheetName val="BOQ_Distribution1"/>
      <sheetName val="gen_ledger_data1"/>
      <sheetName val="33628-Rev__A1"/>
      <sheetName val="General_input1"/>
      <sheetName val="Design_sheet1"/>
      <sheetName val="footing_for_SP1"/>
      <sheetName val="Qty_SR1"/>
      <sheetName val="ABS_2"/>
      <sheetName val="BOQ_Summary2"/>
      <sheetName val="2_132"/>
      <sheetName val="9_012"/>
      <sheetName val="9_072"/>
      <sheetName val="9_832"/>
      <sheetName val="9_122"/>
      <sheetName val="9_472"/>
      <sheetName val="9_50(i)2"/>
      <sheetName val="9_50(ii)2"/>
      <sheetName val="9_51_Slab2"/>
      <sheetName val="9_51_Girder2"/>
      <sheetName val="9_522"/>
      <sheetName val="9_622"/>
      <sheetName val="9_632"/>
      <sheetName val="9_692"/>
      <sheetName val="8_482"/>
      <sheetName val="8_492"/>
      <sheetName val="P1_&amp;_P2_Reinforcement_detail2"/>
      <sheetName val="A1_&amp;_A2_Reinforcement_detail2"/>
      <sheetName val="_AnalysisPCC1"/>
      <sheetName val="ESOP_ECAL_TABLES1"/>
      <sheetName val="Fee_Rate_Summary1"/>
      <sheetName val="precast_RC_element1"/>
      <sheetName val="Labour_&amp;_Plant1"/>
      <sheetName val="Core_Data1"/>
      <sheetName val="GLEVEL_RHS1"/>
      <sheetName val="General_Analysis1"/>
      <sheetName val="RA_Civil1"/>
      <sheetName val="E_&amp;_R1"/>
      <sheetName val="Analysis-Drains_&amp;_Misc1"/>
      <sheetName val="Lead_Statement_(PCC)1"/>
      <sheetName val="Analysis-NH-Traf_&amp;_Trans1"/>
      <sheetName val="abs_road1"/>
      <sheetName val="road_est1"/>
      <sheetName val="Road_data1"/>
      <sheetName val="INPUT_SHEET1"/>
      <sheetName val="12__Ins_&amp;_Bonds1"/>
      <sheetName val="Non_debit-RMC1"/>
      <sheetName val="RATE_COMPILATION1"/>
      <sheetName val="DATA-DEP_(13-17)1"/>
      <sheetName val="DATA-GCC(25-34_7)1"/>
      <sheetName val="St_-Con(0-17)1"/>
      <sheetName val="St_-Con_(17-34)1"/>
      <sheetName val="except_wiring1"/>
      <sheetName val="Appendix_A1"/>
      <sheetName val="JCR_TOP1"/>
      <sheetName val="Rollup Summary"/>
      <sheetName val="Sheet3 (2)"/>
      <sheetName val="BM"/>
      <sheetName val="SAP架設-2005_12_316"/>
      <sheetName val="balance_Work5"/>
      <sheetName val="LOCAL_RATES5"/>
      <sheetName val="Final_Basic_rate4"/>
      <sheetName val="S-Curve_(2)5"/>
      <sheetName val="Materials_Cost4"/>
      <sheetName val="Material_5"/>
      <sheetName val="21-Rate_Analysis-14"/>
      <sheetName val="final_abstract5"/>
      <sheetName val="C_&amp;_G_RHS5"/>
      <sheetName val="Materials_Cost(PCC)5"/>
      <sheetName val="Chiet_tinh_dz354"/>
      <sheetName val="pile_Fabrication4"/>
      <sheetName val="Risk_Te__Co_3"/>
      <sheetName val="Informa_3"/>
      <sheetName val="Bank_Guarantee3"/>
      <sheetName val="STEEL-SLAB_(0)3"/>
      <sheetName val="SHUTTER-1flr_beam_(1)3"/>
      <sheetName val="SHUTTER-1flr_slab(1)3"/>
      <sheetName val="STEEL-SLAB_(1flr)3"/>
      <sheetName val="slab-reinft(1flr)-REF_3"/>
      <sheetName val="BEAM-REINFT_(1flr)3"/>
      <sheetName val="beam-reinft-(1flr)ADDT_3"/>
      <sheetName val="concrete-Ist-IInd_floor3"/>
      <sheetName val="shuttering-1st-IInd_floor3"/>
      <sheetName val="STEEL-SLAB_(2flr)3"/>
      <sheetName val="slab-reinft(2flr)-REF__(2)3"/>
      <sheetName val="BEAM-REINFT_(2flr)_(2)3"/>
      <sheetName val="beam-reinft-(2flr)ADDT__(2)3"/>
      <sheetName val="STEEL-SLAB_(3flr)_3"/>
      <sheetName val="Slab-reinft(3flr)ADD_3"/>
      <sheetName val="slab-reinft(3flr)-ADD__(1)3"/>
      <sheetName val="STEEL-SLAB_(4th-flr)_3"/>
      <sheetName val="slab-reinft(4thflr)-ADD__(2)3"/>
      <sheetName val="slab_reinft_-(4th_flr)3"/>
      <sheetName val="Indices_(3rd)3"/>
      <sheetName val="SHUTTER-1flr_beam(old)3"/>
      <sheetName val="03_CTS,MEPZ-CANTEEN_(2)3"/>
      <sheetName val="beam-reinft-machine_rm3"/>
      <sheetName val="input_micro3"/>
      <sheetName val="Mix_Design2"/>
      <sheetName val="doq-1_DOQ_Culvert2"/>
      <sheetName val="AoR_Finishing2"/>
      <sheetName val="Revised_BoQ_Str2"/>
      <sheetName val="oHS+F_Ex_Alu_+actual_staff2"/>
      <sheetName val="oHS+F_Ex_Alu__(trial)2"/>
      <sheetName val="Ex_aluminium2"/>
      <sheetName val="oH(mc_purchase)2"/>
      <sheetName val="Plang_1pour2"/>
      <sheetName val="Plang_3pour2"/>
      <sheetName val="Machine_Schedule_2"/>
      <sheetName val="Staff_Schedule2"/>
      <sheetName val="HSD_LUB_2"/>
      <sheetName val="Materials_2"/>
      <sheetName val="Rate_Analysis3"/>
      <sheetName val="BUD_07-082"/>
      <sheetName val="UNP-NCW_2"/>
      <sheetName val="9_Major_Bridge2"/>
      <sheetName val="8__ROB2"/>
      <sheetName val="10_Minor_Structure2"/>
      <sheetName val="7__FLYOVER2"/>
      <sheetName val="2__Earthwork2"/>
      <sheetName val="02_10_062"/>
      <sheetName val="01_11_20042"/>
      <sheetName val="schedule_nos2"/>
      <sheetName val="220Kv_(2)2"/>
      <sheetName val="P-Ins_&amp;_Bonds2"/>
      <sheetName val="DETAILED__BOQ3"/>
      <sheetName val="USB_12"/>
      <sheetName val="A_O_R_2"/>
      <sheetName val="Ave_wtd_rates2"/>
      <sheetName val="Data_Validation2"/>
      <sheetName val="MN_T_B_2"/>
      <sheetName val="Progressin_Next_mon-AP-172"/>
      <sheetName val="SPT_vs_PHI2"/>
      <sheetName val="Input_Data2"/>
      <sheetName val="Input_Data_R2"/>
      <sheetName val="Input_Data_F2"/>
      <sheetName val="Data_12"/>
      <sheetName val="Wind_Speed_II2"/>
      <sheetName val="Duopitch_Roof2"/>
      <sheetName val="Free-Standing_Wall2"/>
      <sheetName val="Vertical_Walls2"/>
      <sheetName val="Flat_Roof2"/>
      <sheetName val="Factor_Sb2"/>
      <sheetName val="Size_Effect_Factor2"/>
      <sheetName val="Direction_factor2"/>
      <sheetName val="Wind_Speed_I2"/>
      <sheetName val="SS_MH2"/>
      <sheetName val="Bus_Ways2"/>
      <sheetName val="Major_Br__Statement2"/>
      <sheetName val="Site_clearance2"/>
      <sheetName val="4_Annex_1_Basic_rate2"/>
      <sheetName val="BOQ_Distribution2"/>
      <sheetName val="gen_ledger_data2"/>
      <sheetName val="33628-Rev__A2"/>
      <sheetName val="General_input2"/>
      <sheetName val="Design_sheet2"/>
      <sheetName val="Qty_SR2"/>
      <sheetName val="ABS_3"/>
      <sheetName val="BOQ_Summary3"/>
      <sheetName val="2_133"/>
      <sheetName val="9_013"/>
      <sheetName val="9_073"/>
      <sheetName val="9_833"/>
      <sheetName val="9_123"/>
      <sheetName val="9_473"/>
      <sheetName val="9_50(i)3"/>
      <sheetName val="9_50(ii)3"/>
      <sheetName val="9_51_Slab3"/>
      <sheetName val="9_51_Girder3"/>
      <sheetName val="9_523"/>
      <sheetName val="9_623"/>
      <sheetName val="9_633"/>
      <sheetName val="9_693"/>
      <sheetName val="8_483"/>
      <sheetName val="8_493"/>
      <sheetName val="P1_&amp;_P2_Reinforcement_detail3"/>
      <sheetName val="A1_&amp;_A2_Reinforcement_detail3"/>
      <sheetName val="_AnalysisPCC2"/>
      <sheetName val="footing_for_SP2"/>
      <sheetName val="ESOP_ECAL_TABLES2"/>
      <sheetName val="Fee_Rate_Summary2"/>
      <sheetName val="precast_RC_element2"/>
      <sheetName val="Labour_&amp;_Plant2"/>
      <sheetName val="Core_Data2"/>
      <sheetName val="GLEVEL_RHS2"/>
      <sheetName val="General_Analysis2"/>
      <sheetName val="RA_Civil2"/>
      <sheetName val="E_&amp;_R2"/>
      <sheetName val="Analysis-Drains_&amp;_Misc2"/>
      <sheetName val="Lead_Statement_(PCC)2"/>
      <sheetName val="Analysis-NH-Traf_&amp;_Trans2"/>
      <sheetName val="abs_road2"/>
      <sheetName val="road_est2"/>
      <sheetName val="Road_data2"/>
      <sheetName val="INPUT_SHEET2"/>
      <sheetName val="12__Ins_&amp;_Bonds2"/>
      <sheetName val="Non_debit-RMC2"/>
      <sheetName val="RATE_COMPILATION2"/>
      <sheetName val="DATA-DEP_(13-17)2"/>
      <sheetName val="DATA-GCC(25-34_7)2"/>
      <sheetName val="St_-Con(0-17)2"/>
      <sheetName val="St_-Con_(17-34)2"/>
      <sheetName val="except_wiring2"/>
      <sheetName val="Appendix_A2"/>
      <sheetName val="JCR_TOP2"/>
      <sheetName val="Elect_"/>
      <sheetName val="Charge"/>
      <sheetName val="Structure du projet"/>
      <sheetName val="Control"/>
      <sheetName val="7IFS-5A"/>
      <sheetName val="Register"/>
      <sheetName val="SCHEDULE-3B"/>
      <sheetName val="BQMPALOC"/>
      <sheetName val="BLOWER(1)"/>
      <sheetName val="SC Cost FEB 03"/>
      <sheetName val="CASH-FLOW"/>
      <sheetName val="PLM_Coversheet"/>
      <sheetName val="연돌일위집계"/>
      <sheetName val="jobhist"/>
      <sheetName val="1월"/>
      <sheetName val="DRUM"/>
      <sheetName val="LTG-STG"/>
      <sheetName val="POCOS_제출및납품일정"/>
      <sheetName val="Pile_cap"/>
      <sheetName val="PIPING_LINE_LIST"/>
      <sheetName val="Plant_&amp;__Machinery"/>
      <sheetName val="Highway-I"/>
      <sheetName val="Structure-I"/>
      <sheetName val="QC-I"/>
      <sheetName val="Survey-I"/>
      <sheetName val="Sub con List"/>
      <sheetName val="KM wise Quantity"/>
      <sheetName val="SCH 10"/>
      <sheetName val="Tower Schedule"/>
      <sheetName val="CLAY"/>
      <sheetName val="갑지"/>
      <sheetName val="Section_by_layers_old"/>
      <sheetName val="doq"/>
      <sheetName val="Cal(6.3.2) GSB-T"/>
      <sheetName val="Cal(6.3.1) GSB-1(Jn.) DDA"/>
      <sheetName val="Cal(6.2.2) (b)EMB-T"/>
      <sheetName val="Cal(6.3.3) WMM-T"/>
      <sheetName val="Cal(6.2.4) SG-T"/>
      <sheetName val=" "/>
      <sheetName val="10-Crop Age"/>
      <sheetName val="EqpPerfJun08"/>
      <sheetName val="Transfer"/>
      <sheetName val="CASHFLOWS"/>
      <sheetName val="공문"/>
      <sheetName val="1"/>
      <sheetName val="4"/>
      <sheetName val="2"/>
      <sheetName val="3"/>
      <sheetName val="Config"/>
      <sheetName val="MM2"/>
      <sheetName val="ST-O"/>
      <sheetName val="CG -St"/>
      <sheetName val="LL ABUT"/>
      <sheetName val="balance_Work6"/>
      <sheetName val="SAP架設-2005_12_317"/>
      <sheetName val="C_&amp;_G_RHS6"/>
      <sheetName val="Materials_Cost(PCC)6"/>
      <sheetName val="LOCAL_RATES6"/>
      <sheetName val="S-Curve_(2)6"/>
      <sheetName val="final_abstract6"/>
      <sheetName val="Material_6"/>
      <sheetName val="Final_Basic_rate5"/>
      <sheetName val="21-Rate_Analysis-15"/>
      <sheetName val="Materials_Cost5"/>
      <sheetName val="Chiet_tinh_dz355"/>
      <sheetName val="pile_Fabrication5"/>
      <sheetName val="Risk_Te__Co_4"/>
      <sheetName val="Informa_4"/>
      <sheetName val="Rate_Analysis4"/>
      <sheetName val="Bank_Guarantee4"/>
      <sheetName val="STEEL-SLAB_(0)4"/>
      <sheetName val="SHUTTER-1flr_beam_(1)4"/>
      <sheetName val="SHUTTER-1flr_slab(1)4"/>
      <sheetName val="STEEL-SLAB_(1flr)4"/>
      <sheetName val="slab-reinft(1flr)-REF_4"/>
      <sheetName val="BEAM-REINFT_(1flr)4"/>
      <sheetName val="beam-reinft-(1flr)ADDT_4"/>
      <sheetName val="concrete-Ist-IInd_floor4"/>
      <sheetName val="shuttering-1st-IInd_floor4"/>
      <sheetName val="STEEL-SLAB_(2flr)4"/>
      <sheetName val="slab-reinft(2flr)-REF__(2)4"/>
      <sheetName val="BEAM-REINFT_(2flr)_(2)4"/>
      <sheetName val="beam-reinft-(2flr)ADDT__(2)4"/>
      <sheetName val="STEEL-SLAB_(3flr)_4"/>
      <sheetName val="Slab-reinft(3flr)ADD_4"/>
      <sheetName val="slab-reinft(3flr)-ADD__(1)4"/>
      <sheetName val="STEEL-SLAB_(4th-flr)_4"/>
      <sheetName val="slab-reinft(4thflr)-ADD__(2)4"/>
      <sheetName val="slab_reinft_-(4th_flr)4"/>
      <sheetName val="Indices_(3rd)4"/>
      <sheetName val="SHUTTER-1flr_beam(old)4"/>
      <sheetName val="03_CTS,MEPZ-CANTEEN_(2)4"/>
      <sheetName val="beam-reinft-machine_rm4"/>
      <sheetName val="input_micro4"/>
      <sheetName val="02_10_063"/>
      <sheetName val="AoR_Finishing3"/>
      <sheetName val="Revised_BoQ_Str3"/>
      <sheetName val="oHS+F_Ex_Alu_+actual_staff3"/>
      <sheetName val="oHS+F_Ex_Alu__(trial)3"/>
      <sheetName val="Ex_aluminium3"/>
      <sheetName val="oH(mc_purchase)3"/>
      <sheetName val="Plang_1pour3"/>
      <sheetName val="Plang_3pour3"/>
      <sheetName val="Machine_Schedule_3"/>
      <sheetName val="Staff_Schedule3"/>
      <sheetName val="HSD_LUB_3"/>
      <sheetName val="Mix_Design3"/>
      <sheetName val="doq-1_DOQ_Culvert3"/>
      <sheetName val="schedule_nos3"/>
      <sheetName val="UNP-NCW_3"/>
      <sheetName val="9_Major_Bridge3"/>
      <sheetName val="8__ROB3"/>
      <sheetName val="10_Minor_Structure3"/>
      <sheetName val="7__FLYOVER3"/>
      <sheetName val="2__Earthwork3"/>
      <sheetName val="BUD_07-083"/>
      <sheetName val="Materials_3"/>
      <sheetName val="01_11_20043"/>
      <sheetName val="220Kv_(2)3"/>
      <sheetName val="DETAILED__BOQ4"/>
      <sheetName val="A_O_R_3"/>
      <sheetName val="P-Ins_&amp;_Bonds3"/>
      <sheetName val="USB_13"/>
      <sheetName val="Ave_wtd_rates3"/>
      <sheetName val="Data_Validation3"/>
      <sheetName val="MN_T_B_3"/>
      <sheetName val="Progressin_Next_mon-AP-173"/>
      <sheetName val="SPT_vs_PHI3"/>
      <sheetName val="Input_Data3"/>
      <sheetName val="Input_Data_R3"/>
      <sheetName val="Input_Data_F3"/>
      <sheetName val="Data_13"/>
      <sheetName val="ESOP_ECAL_TABLES3"/>
      <sheetName val="SS_MH3"/>
      <sheetName val="Wind_Speed_II3"/>
      <sheetName val="Duopitch_Roof3"/>
      <sheetName val="Free-Standing_Wall3"/>
      <sheetName val="Vertical_Walls3"/>
      <sheetName val="Flat_Roof3"/>
      <sheetName val="Factor_Sb3"/>
      <sheetName val="Size_Effect_Factor3"/>
      <sheetName val="Direction_factor3"/>
      <sheetName val="Wind_Speed_I3"/>
      <sheetName val="BOQ_Distribution3"/>
      <sheetName val="Bus_Ways3"/>
      <sheetName val="Major_Br__Statement3"/>
      <sheetName val="Site_clearance3"/>
      <sheetName val="4_Annex_1_Basic_rate3"/>
      <sheetName val="gen_ledger_data3"/>
      <sheetName val="General_input3"/>
      <sheetName val="33628-Rev__A3"/>
      <sheetName val="Design_sheet3"/>
      <sheetName val="Qty_SR3"/>
      <sheetName val="ABS_4"/>
      <sheetName val="BOQ_Summary4"/>
      <sheetName val="2_134"/>
      <sheetName val="9_014"/>
      <sheetName val="9_074"/>
      <sheetName val="9_834"/>
      <sheetName val="9_124"/>
      <sheetName val="9_474"/>
      <sheetName val="9_50(i)4"/>
      <sheetName val="9_50(ii)4"/>
      <sheetName val="9_51_Slab4"/>
      <sheetName val="9_51_Girder4"/>
      <sheetName val="9_524"/>
      <sheetName val="9_624"/>
      <sheetName val="9_634"/>
      <sheetName val="9_694"/>
      <sheetName val="8_484"/>
      <sheetName val="8_494"/>
      <sheetName val="P1_&amp;_P2_Reinforcement_detail4"/>
      <sheetName val="A1_&amp;_A2_Reinforcement_detail4"/>
      <sheetName val="_AnalysisPCC3"/>
      <sheetName val="footing_for_SP3"/>
      <sheetName val="Labour_&amp;_Plant3"/>
      <sheetName val="Fee_Rate_Summary3"/>
      <sheetName val="precast_RC_element3"/>
      <sheetName val="Core_Data3"/>
      <sheetName val="GLEVEL_RHS3"/>
      <sheetName val="General_Analysis3"/>
      <sheetName val="RA_Civil3"/>
      <sheetName val="E_&amp;_R3"/>
      <sheetName val="except_wiring3"/>
      <sheetName val="Doha_Farm"/>
      <sheetName val="INPUT_SHEET3"/>
      <sheetName val="Analysis-Drains_&amp;_Misc3"/>
      <sheetName val="Lead_Statement_(PCC)3"/>
      <sheetName val="Analysis-NH-Traf_&amp;_Trans3"/>
      <sheetName val="Cost_of_O_&amp;_O"/>
      <sheetName val="doq_1"/>
      <sheetName val="doq_9"/>
      <sheetName val="Load_Calculation"/>
      <sheetName val="Non_debit-RMC3"/>
      <sheetName val="RATE_COMPILATION3"/>
      <sheetName val="Plant_&amp;__Machinery1"/>
      <sheetName val="Diesel_Analysis"/>
      <sheetName val="Elect_1"/>
      <sheetName val="abs_road3"/>
      <sheetName val="road_est3"/>
      <sheetName val="Road_data3"/>
      <sheetName val="SC_revtrgt"/>
      <sheetName val="NLD_-_Assum"/>
      <sheetName val="Appendix_A3"/>
      <sheetName val="JCR_TOP3"/>
      <sheetName val="12__Ins_&amp;_Bonds3"/>
      <sheetName val="DATA-DEP_(13-17)3"/>
      <sheetName val="DATA-GCC(25-34_7)3"/>
      <sheetName val="St_-Con(0-17)3"/>
      <sheetName val="St_-Con_(17-34)3"/>
      <sheetName val="POCOS_제출및납품일정1"/>
      <sheetName val="Pile_cap1"/>
      <sheetName val="PIPING_LINE_LIST1"/>
      <sheetName val="Rollup_Summary"/>
      <sheetName val="Sheet3_(2)"/>
      <sheetName val="Structure_du_projet"/>
      <sheetName val="factor_"/>
      <sheetName val="SC_Cost_FEB_03"/>
      <sheetName val="Sub_con_List"/>
      <sheetName val="KM_wise_Quantity"/>
      <sheetName val="SCH_10"/>
      <sheetName val="Tower_Schedule"/>
      <sheetName val="balance_Work7"/>
      <sheetName val="SAP架設-2005_12_318"/>
      <sheetName val="C_&amp;_G_RHS7"/>
      <sheetName val="Materials_Cost(PCC)7"/>
      <sheetName val="LOCAL_RATES7"/>
      <sheetName val="S-Curve_(2)7"/>
      <sheetName val="final_abstract7"/>
      <sheetName val="Material_7"/>
      <sheetName val="Final_Basic_rate6"/>
      <sheetName val="21-Rate_Analysis-16"/>
      <sheetName val="Materials_Cost6"/>
      <sheetName val="Chiet_tinh_dz356"/>
      <sheetName val="pile_Fabrication6"/>
      <sheetName val="Risk_Te__Co_5"/>
      <sheetName val="Informa_5"/>
      <sheetName val="Rate_Analysis5"/>
      <sheetName val="Bank_Guarantee5"/>
      <sheetName val="STEEL-SLAB_(0)5"/>
      <sheetName val="SHUTTER-1flr_beam_(1)5"/>
      <sheetName val="SHUTTER-1flr_slab(1)5"/>
      <sheetName val="STEEL-SLAB_(1flr)5"/>
      <sheetName val="slab-reinft(1flr)-REF_5"/>
      <sheetName val="BEAM-REINFT_(1flr)5"/>
      <sheetName val="beam-reinft-(1flr)ADDT_5"/>
      <sheetName val="concrete-Ist-IInd_floor5"/>
      <sheetName val="shuttering-1st-IInd_floor5"/>
      <sheetName val="STEEL-SLAB_(2flr)5"/>
      <sheetName val="slab-reinft(2flr)-REF__(2)5"/>
      <sheetName val="BEAM-REINFT_(2flr)_(2)5"/>
      <sheetName val="beam-reinft-(2flr)ADDT__(2)5"/>
      <sheetName val="STEEL-SLAB_(3flr)_5"/>
      <sheetName val="Slab-reinft(3flr)ADD_5"/>
      <sheetName val="slab-reinft(3flr)-ADD__(1)5"/>
      <sheetName val="STEEL-SLAB_(4th-flr)_5"/>
      <sheetName val="slab-reinft(4thflr)-ADD__(2)5"/>
      <sheetName val="slab_reinft_-(4th_flr)5"/>
      <sheetName val="Indices_(3rd)5"/>
      <sheetName val="SHUTTER-1flr_beam(old)5"/>
      <sheetName val="03_CTS,MEPZ-CANTEEN_(2)5"/>
      <sheetName val="beam-reinft-machine_rm5"/>
      <sheetName val="input_micro5"/>
      <sheetName val="02_10_064"/>
      <sheetName val="AoR_Finishing4"/>
      <sheetName val="Revised_BoQ_Str4"/>
      <sheetName val="oHS+F_Ex_Alu_+actual_staff4"/>
      <sheetName val="oHS+F_Ex_Alu__(trial)4"/>
      <sheetName val="Ex_aluminium4"/>
      <sheetName val="oH(mc_purchase)4"/>
      <sheetName val="Plang_1pour4"/>
      <sheetName val="Plang_3pour4"/>
      <sheetName val="Machine_Schedule_4"/>
      <sheetName val="Staff_Schedule4"/>
      <sheetName val="HSD_LUB_4"/>
      <sheetName val="Mix_Design4"/>
      <sheetName val="doq-1_DOQ_Culvert4"/>
      <sheetName val="schedule_nos4"/>
      <sheetName val="UNP-NCW_4"/>
      <sheetName val="9_Major_Bridge4"/>
      <sheetName val="8__ROB4"/>
      <sheetName val="10_Minor_Structure4"/>
      <sheetName val="7__FLYOVER4"/>
      <sheetName val="2__Earthwork4"/>
      <sheetName val="BUD_07-084"/>
      <sheetName val="Materials_4"/>
      <sheetName val="01_11_20044"/>
      <sheetName val="220Kv_(2)4"/>
      <sheetName val="DETAILED__BOQ5"/>
      <sheetName val="A_O_R_4"/>
      <sheetName val="P-Ins_&amp;_Bonds4"/>
      <sheetName val="USB_14"/>
      <sheetName val="Ave_wtd_rates4"/>
      <sheetName val="Data_Validation4"/>
      <sheetName val="MN_T_B_4"/>
      <sheetName val="Progressin_Next_mon-AP-174"/>
      <sheetName val="SPT_vs_PHI4"/>
      <sheetName val="Input_Data4"/>
      <sheetName val="Input_Data_R4"/>
      <sheetName val="Input_Data_F4"/>
      <sheetName val="Data_14"/>
      <sheetName val="ESOP_ECAL_TABLES4"/>
      <sheetName val="SS_MH4"/>
      <sheetName val="Wind_Speed_II4"/>
      <sheetName val="Duopitch_Roof4"/>
      <sheetName val="Free-Standing_Wall4"/>
      <sheetName val="Vertical_Walls4"/>
      <sheetName val="Flat_Roof4"/>
      <sheetName val="Factor_Sb4"/>
      <sheetName val="Size_Effect_Factor4"/>
      <sheetName val="Direction_factor4"/>
      <sheetName val="Wind_Speed_I4"/>
      <sheetName val="BOQ_Distribution4"/>
      <sheetName val="Bus_Ways4"/>
      <sheetName val="Major_Br__Statement4"/>
      <sheetName val="Site_clearance4"/>
      <sheetName val="4_Annex_1_Basic_rate4"/>
      <sheetName val="gen_ledger_data4"/>
      <sheetName val="General_input4"/>
      <sheetName val="33628-Rev__A4"/>
      <sheetName val="Design_sheet4"/>
      <sheetName val="Qty_SR4"/>
      <sheetName val="ABS_5"/>
      <sheetName val="BOQ_Summary5"/>
      <sheetName val="2_135"/>
      <sheetName val="9_015"/>
      <sheetName val="9_075"/>
      <sheetName val="9_835"/>
      <sheetName val="9_125"/>
      <sheetName val="9_475"/>
      <sheetName val="9_50(i)5"/>
      <sheetName val="9_50(ii)5"/>
      <sheetName val="9_51_Slab5"/>
      <sheetName val="9_51_Girder5"/>
      <sheetName val="9_525"/>
      <sheetName val="9_625"/>
      <sheetName val="9_635"/>
      <sheetName val="9_695"/>
      <sheetName val="8_485"/>
      <sheetName val="8_495"/>
      <sheetName val="P1_&amp;_P2_Reinforcement_detail5"/>
      <sheetName val="A1_&amp;_A2_Reinforcement_detail5"/>
      <sheetName val="_AnalysisPCC4"/>
      <sheetName val="footing_for_SP4"/>
      <sheetName val="Labour_&amp;_Plant4"/>
      <sheetName val="Fee_Rate_Summary4"/>
      <sheetName val="precast_RC_element4"/>
      <sheetName val="Core_Data4"/>
      <sheetName val="GLEVEL_RHS4"/>
      <sheetName val="General_Analysis4"/>
      <sheetName val="RA_Civil4"/>
      <sheetName val="E_&amp;_R4"/>
      <sheetName val="except_wiring4"/>
      <sheetName val="Doha_Farm1"/>
      <sheetName val="INPUT_SHEET4"/>
      <sheetName val="Analysis-Drains_&amp;_Misc4"/>
      <sheetName val="Lead_Statement_(PCC)4"/>
      <sheetName val="Analysis-NH-Traf_&amp;_Trans4"/>
      <sheetName val="Cost_of_O_&amp;_O1"/>
      <sheetName val="doq_11"/>
      <sheetName val="doq_91"/>
      <sheetName val="Load_Calculation1"/>
      <sheetName val="Non_debit-RMC4"/>
      <sheetName val="RATE_COMPILATION4"/>
      <sheetName val="Plant_&amp;__Machinery2"/>
      <sheetName val="Diesel_Analysis1"/>
      <sheetName val="Elect_2"/>
      <sheetName val="abs_road4"/>
      <sheetName val="road_est4"/>
      <sheetName val="Road_data4"/>
      <sheetName val="SC_revtrgt1"/>
      <sheetName val="NLD_-_Assum1"/>
      <sheetName val="Appendix_A4"/>
      <sheetName val="JCR_TOP4"/>
      <sheetName val="12__Ins_&amp;_Bonds4"/>
      <sheetName val="DATA-DEP_(13-17)4"/>
      <sheetName val="DATA-GCC(25-34_7)4"/>
      <sheetName val="St_-Con(0-17)4"/>
      <sheetName val="St_-Con_(17-34)4"/>
      <sheetName val="POCOS_제출및납품일정2"/>
      <sheetName val="Pile_cap2"/>
      <sheetName val="PIPING_LINE_LIST2"/>
      <sheetName val="Rollup_Summary1"/>
      <sheetName val="Sheet3_(2)1"/>
      <sheetName val="Structure_du_projet1"/>
      <sheetName val="factor_1"/>
      <sheetName val="SC_Cost_FEB_031"/>
      <sheetName val="Sub_con_List1"/>
      <sheetName val="KM_wise_Quantity1"/>
      <sheetName val="SCH_101"/>
      <sheetName val="Tower_Schedule1"/>
      <sheetName val="ADMIN SHEET"/>
      <sheetName val="GEN"/>
      <sheetName val="SKMD  32"/>
      <sheetName val="BITUMEN"/>
      <sheetName val="DIR USED ITEMS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2.8 I (M-40)"/>
      <sheetName val="TABLES"/>
      <sheetName val="Report"/>
      <sheetName val="Aggragate"/>
      <sheetName val="ANN -V"/>
      <sheetName val="STR"/>
      <sheetName val="Sheet4"/>
      <sheetName val="ORDER BOOKING"/>
      <sheetName val="Sheet1 (2)"/>
      <sheetName val="Roadlist"/>
      <sheetName val="well"/>
      <sheetName val="EOL"/>
      <sheetName val="other"/>
      <sheetName val="CERT"/>
      <sheetName val="Project Budget Worksheet"/>
      <sheetName val="doq-10"/>
      <sheetName val="STAFFSCHED "/>
      <sheetName val="Entry"/>
      <sheetName val="Abt Foundation "/>
      <sheetName val="pier Foundation"/>
      <sheetName val="MASTER_RATE ANALYSIS"/>
      <sheetName val="yENİCE"/>
      <sheetName val="1St certified RA bill"/>
      <sheetName val="S4"/>
      <sheetName val="Labor abs-NMR"/>
      <sheetName val="DMS_Configurator"/>
      <sheetName val="Dtype-Civil"/>
      <sheetName val="CrRajWMM"/>
      <sheetName val="Debit_Transit"/>
      <sheetName val="master"/>
      <sheetName val="RMC_Debit_Panjar_MB"/>
      <sheetName val="RMC_Debit"/>
      <sheetName val="2.2"/>
      <sheetName val="Details_RMC"/>
      <sheetName val="BATCHING PLANT PRO"/>
      <sheetName val="B2.MB_Deck"/>
      <sheetName val="BUD-8306"/>
      <sheetName val="Field Values"/>
      <sheetName val="Desgn(zone I)"/>
      <sheetName val="Costing"/>
      <sheetName val="Abs PMRL"/>
      <sheetName val="loadcal"/>
      <sheetName val="Abstract of cost"/>
      <sheetName val="VCH-SLC"/>
      <sheetName val="Supplier"/>
      <sheetName val="IO List"/>
      <sheetName val="S2groupcode"/>
      <sheetName val="TBAL9697 -group wise  sdpl"/>
      <sheetName val="Model"/>
      <sheetName val="CONSTRUCTION COMPONENT"/>
      <sheetName val="LL_ABUT"/>
      <sheetName val="_"/>
      <sheetName val="CG_-St"/>
      <sheetName val="Comparables"/>
      <sheetName val="Z"/>
      <sheetName val="Cal"/>
      <sheetName val="GSS_PSS_FEEDER"/>
      <sheetName val="BOQ (2)"/>
      <sheetName val="DSLP"/>
      <sheetName val="scatch"/>
      <sheetName val="ETC Plant Cost"/>
      <sheetName val="beam-reinft-IIInd floor"/>
      <sheetName val="Design"/>
      <sheetName val="dlvoid"/>
      <sheetName val="maing1"/>
      <sheetName val="dummy"/>
      <sheetName val="Cal(6_3_2)_GSB-T"/>
      <sheetName val="Cal(6_3_1)_GSB-1(Jn_)_DDA"/>
      <sheetName val="Cal(6_2_2)_(b)EMB-T"/>
      <sheetName val="Cal(6_3_3)_WMM-T"/>
      <sheetName val="Cal(6_2_4)_SG-T"/>
      <sheetName val="10-Crop_Age"/>
      <sheetName val="ADMIN_SHEET"/>
      <sheetName val="MASTER_RATE_ANALYSIS"/>
      <sheetName val="ETC_Plant_Cost"/>
      <sheetName val="beam-reinft-IIInd_floor"/>
      <sheetName val="Structure_du_projet2"/>
      <sheetName val="LL_ABUT1"/>
      <sheetName val="Cal(6_3_2)_GSB-T1"/>
      <sheetName val="Cal(6_3_1)_GSB-1(Jn_)_DDA1"/>
      <sheetName val="Cal(6_2_2)_(b)EMB-T1"/>
      <sheetName val="Cal(6_3_3)_WMM-T1"/>
      <sheetName val="Cal(6_2_4)_SG-T1"/>
      <sheetName val="_1"/>
      <sheetName val="10-Crop_Age1"/>
      <sheetName val="CG_-St1"/>
      <sheetName val="ADMIN_SHEET1"/>
      <sheetName val="MASTER_RATE_ANALYSIS1"/>
      <sheetName val="ETC_Plant_Cost1"/>
      <sheetName val="beam-reinft-IIInd_floor1"/>
      <sheetName val="SAP架設-2005_12_319"/>
      <sheetName val="balance_Work8"/>
      <sheetName val="LOCAL_RATES8"/>
      <sheetName val="S-Curve_(2)8"/>
      <sheetName val="Final_Basic_rate7"/>
      <sheetName val="Materials_Cost7"/>
      <sheetName val="C_&amp;_G_RHS8"/>
      <sheetName val="Material_8"/>
      <sheetName val="21-Rate_Analysis-17"/>
      <sheetName val="final_abstract8"/>
      <sheetName val="Materials_Cost(PCC)8"/>
      <sheetName val="Rate_Analysis6"/>
      <sheetName val="BUD_07-085"/>
      <sheetName val="Chiet_tinh_dz357"/>
      <sheetName val="pile_Fabrication7"/>
      <sheetName val="Risk_Te__Co_6"/>
      <sheetName val="Informa_6"/>
      <sheetName val="Bank_Guarantee6"/>
      <sheetName val="STEEL-SLAB_(0)6"/>
      <sheetName val="SHUTTER-1flr_beam_(1)6"/>
      <sheetName val="SHUTTER-1flr_slab(1)6"/>
      <sheetName val="STEEL-SLAB_(1flr)6"/>
      <sheetName val="slab-reinft(1flr)-REF_6"/>
      <sheetName val="BEAM-REINFT_(1flr)6"/>
      <sheetName val="beam-reinft-(1flr)ADDT_6"/>
      <sheetName val="concrete-Ist-IInd_floor6"/>
      <sheetName val="shuttering-1st-IInd_floor6"/>
      <sheetName val="STEEL-SLAB_(2flr)6"/>
      <sheetName val="slab-reinft(2flr)-REF__(2)6"/>
      <sheetName val="BEAM-REINFT_(2flr)_(2)6"/>
      <sheetName val="beam-reinft-(2flr)ADDT__(2)6"/>
      <sheetName val="STEEL-SLAB_(3flr)_6"/>
      <sheetName val="Slab-reinft(3flr)ADD_6"/>
      <sheetName val="slab-reinft(3flr)-ADD__(1)6"/>
      <sheetName val="STEEL-SLAB_(4th-flr)_6"/>
      <sheetName val="slab-reinft(4thflr)-ADD__(2)6"/>
      <sheetName val="slab_reinft_-(4th_flr)6"/>
      <sheetName val="Indices_(3rd)6"/>
      <sheetName val="SHUTTER-1flr_beam(old)6"/>
      <sheetName val="03_CTS,MEPZ-CANTEEN_(2)6"/>
      <sheetName val="beam-reinft-machine_rm6"/>
      <sheetName val="input_micro6"/>
      <sheetName val="AoR_Finishing5"/>
      <sheetName val="Revised_BoQ_Str5"/>
      <sheetName val="oHS+F_Ex_Alu_+actual_staff5"/>
      <sheetName val="oHS+F_Ex_Alu__(trial)5"/>
      <sheetName val="Ex_aluminium5"/>
      <sheetName val="oH(mc_purchase)5"/>
      <sheetName val="Plang_1pour5"/>
      <sheetName val="Plang_3pour5"/>
      <sheetName val="Machine_Schedule_5"/>
      <sheetName val="Staff_Schedule5"/>
      <sheetName val="HSD_LUB_5"/>
      <sheetName val="Mix_Design5"/>
      <sheetName val="doq-1_DOQ_Culvert5"/>
      <sheetName val="02_10_065"/>
      <sheetName val="schedule_nos5"/>
      <sheetName val="UNP-NCW_5"/>
      <sheetName val="9_Major_Bridge5"/>
      <sheetName val="8__ROB5"/>
      <sheetName val="10_Minor_Structure5"/>
      <sheetName val="7__FLYOVER5"/>
      <sheetName val="2__Earthwork5"/>
      <sheetName val="220Kv_(2)5"/>
      <sheetName val="01_11_20045"/>
      <sheetName val="Materials_5"/>
      <sheetName val="DETAILED__BOQ6"/>
      <sheetName val="A_O_R_5"/>
      <sheetName val="P-Ins_&amp;_Bonds5"/>
      <sheetName val="Ave_wtd_rates5"/>
      <sheetName val="Data_Validation5"/>
      <sheetName val="MN_T_B_5"/>
      <sheetName val="Progressin_Next_mon-AP-175"/>
      <sheetName val="USB_15"/>
      <sheetName val="ESOP_ECAL_TABLES5"/>
      <sheetName val="SPT_vs_PHI5"/>
      <sheetName val="Input_Data5"/>
      <sheetName val="Input_Data_R5"/>
      <sheetName val="Input_Data_F5"/>
      <sheetName val="Data_15"/>
      <sheetName val="SS_MH5"/>
      <sheetName val="Wind_Speed_II5"/>
      <sheetName val="Duopitch_Roof5"/>
      <sheetName val="Free-Standing_Wall5"/>
      <sheetName val="Vertical_Walls5"/>
      <sheetName val="Flat_Roof5"/>
      <sheetName val="Factor_Sb5"/>
      <sheetName val="Size_Effect_Factor5"/>
      <sheetName val="Direction_factor5"/>
      <sheetName val="Wind_Speed_I5"/>
      <sheetName val="BOQ_Distribution5"/>
      <sheetName val="Bus_Ways5"/>
      <sheetName val="Major_Br__Statement5"/>
      <sheetName val="Site_clearance5"/>
      <sheetName val="4_Annex_1_Basic_rate5"/>
      <sheetName val="gen_ledger_data5"/>
      <sheetName val="General_input5"/>
      <sheetName val="33628-Rev__A5"/>
      <sheetName val="Design_sheet5"/>
      <sheetName val="Qty_SR5"/>
      <sheetName val="ABS_6"/>
      <sheetName val="BOQ_Summary6"/>
      <sheetName val="2_136"/>
      <sheetName val="9_016"/>
      <sheetName val="9_076"/>
      <sheetName val="9_836"/>
      <sheetName val="9_126"/>
      <sheetName val="9_476"/>
      <sheetName val="9_50(i)6"/>
      <sheetName val="9_50(ii)6"/>
      <sheetName val="9_51_Slab6"/>
      <sheetName val="9_51_Girder6"/>
      <sheetName val="9_526"/>
      <sheetName val="9_626"/>
      <sheetName val="9_636"/>
      <sheetName val="9_696"/>
      <sheetName val="8_486"/>
      <sheetName val="8_496"/>
      <sheetName val="P1_&amp;_P2_Reinforcement_detail6"/>
      <sheetName val="A1_&amp;_A2_Reinforcement_detail6"/>
      <sheetName val="_AnalysisPCC5"/>
      <sheetName val="footing_for_SP5"/>
      <sheetName val="Labour_&amp;_Plant5"/>
      <sheetName val="Fee_Rate_Summary5"/>
      <sheetName val="precast_RC_element5"/>
      <sheetName val="Core_Data5"/>
      <sheetName val="GLEVEL_RHS5"/>
      <sheetName val="General_Analysis5"/>
      <sheetName val="RA_Civil5"/>
      <sheetName val="E_&amp;_R5"/>
      <sheetName val="except_wiring5"/>
      <sheetName val="Appendix_A5"/>
      <sheetName val="JCR_TOP5"/>
      <sheetName val="Elect_3"/>
      <sheetName val="Analysis-Drains_&amp;_Misc5"/>
      <sheetName val="Lead_Statement_(PCC)5"/>
      <sheetName val="Analysis-NH-Traf_&amp;_Trans5"/>
      <sheetName val="abs_road5"/>
      <sheetName val="road_est5"/>
      <sheetName val="Road_data5"/>
      <sheetName val="INPUT_SHEET5"/>
      <sheetName val="12__Ins_&amp;_Bonds5"/>
      <sheetName val="Non_debit-RMC5"/>
      <sheetName val="RATE_COMPILATION5"/>
      <sheetName val="DATA-DEP_(13-17)5"/>
      <sheetName val="DATA-GCC(25-34_7)5"/>
      <sheetName val="St_-Con(0-17)5"/>
      <sheetName val="St_-Con_(17-34)5"/>
      <sheetName val="POCOS_제출및납품일정3"/>
      <sheetName val="Pile_cap3"/>
      <sheetName val="PIPING_LINE_LIST3"/>
      <sheetName val="Plant_&amp;__Machinery3"/>
      <sheetName val="Structure_du_projet3"/>
      <sheetName val="Cost_of_O_&amp;_O2"/>
      <sheetName val="Rollup_Summary2"/>
      <sheetName val="Sheet3_(2)2"/>
      <sheetName val="factor_2"/>
      <sheetName val="SC_Cost_FEB_032"/>
      <sheetName val="Doha_Farm2"/>
      <sheetName val="Diesel_Analysis2"/>
      <sheetName val="SC_revtrgt2"/>
      <sheetName val="NLD_-_Assum2"/>
      <sheetName val="Sub_con_List2"/>
      <sheetName val="KM_wise_Quantity2"/>
      <sheetName val="SCH_102"/>
      <sheetName val="doq_12"/>
      <sheetName val="doq_92"/>
      <sheetName val="Load_Calculation2"/>
      <sheetName val="Cal(6_3_2)_GSB-T2"/>
      <sheetName val="Cal(6_3_1)_GSB-1(Jn_)_DDA2"/>
      <sheetName val="Cal(6_2_2)_(b)EMB-T2"/>
      <sheetName val="Cal(6_3_3)_WMM-T2"/>
      <sheetName val="Cal(6_2_4)_SG-T2"/>
      <sheetName val="_2"/>
      <sheetName val="10-Crop_Age2"/>
      <sheetName val="Tower_Schedule2"/>
      <sheetName val="LL_ABUT2"/>
      <sheetName val="CG_-St2"/>
      <sheetName val="ADMIN_SHEET2"/>
      <sheetName val="MASTER_RATE_ANALYSIS2"/>
      <sheetName val="ETC_Plant_Cost2"/>
      <sheetName val="beam-reinft-IIInd_floor2"/>
      <sheetName val="Pro Pavement"/>
      <sheetName val="SALIENT"/>
      <sheetName val="Pro_Pavement"/>
      <sheetName val="Rates_PVC"/>
      <sheetName val="FRL-OGL"/>
      <sheetName val="FORM7"/>
      <sheetName val="PlazaConstr"/>
      <sheetName val="PROG_DATA"/>
      <sheetName val="Calc"/>
      <sheetName val="AT-3"/>
      <sheetName val="CFL-KIM"/>
      <sheetName val="REGIONWISE POPULATION"/>
      <sheetName val="tower wt."/>
      <sheetName val="FOREST"/>
      <sheetName val="REGIONWISE_POPULATION"/>
      <sheetName val="tower_wt_"/>
      <sheetName val="Day work"/>
      <sheetName val="Design basis-C"/>
      <sheetName val="Overheads"/>
      <sheetName val="Validation"/>
      <sheetName val="TB"/>
      <sheetName val="banilad"/>
      <sheetName val="Mactan"/>
      <sheetName val="Mandaue"/>
      <sheetName val="BASIC RATES"/>
      <sheetName val="Sheet6"/>
      <sheetName val="aoc-1"/>
      <sheetName val="aoc-10"/>
      <sheetName val="aoc-11"/>
      <sheetName val="aoc-2"/>
      <sheetName val="aoc-3"/>
      <sheetName val="aoc-4"/>
      <sheetName val="aoc-7"/>
      <sheetName val="aoc-8"/>
      <sheetName val="aoc-9"/>
      <sheetName val="Qty Report"/>
      <sheetName val="SKMD__32"/>
      <sheetName val="DIR_USED_ITEMS"/>
      <sheetName val="12_8_I_(M-40)"/>
      <sheetName val="6공구(당초)"/>
      <sheetName val="Progress"/>
      <sheetName val="no."/>
      <sheetName val="Cover"/>
      <sheetName val="288-1"/>
      <sheetName val="Dayworks Bill"/>
      <sheetName val="Bills of Quantities"/>
      <sheetName val="Vcap1500"/>
      <sheetName val="BOQ DIS"/>
      <sheetName val="Quantity"/>
      <sheetName val="All Equipments"/>
      <sheetName val="ISTDUV_KUR"/>
      <sheetName val="BRIM_ICMAL"/>
      <sheetName val="TELBAĞ_KUR"/>
      <sheetName val="yoca_kur"/>
      <sheetName val="TESKAN_KUR"/>
      <sheetName val="ISITES_KUR"/>
      <sheetName val="POZLAR"/>
      <sheetName val="YOLOT_KUR"/>
      <sheetName val="MATERIAL COST"/>
      <sheetName val="_Summary3_Z______________BHAN_2"/>
      <sheetName val="0_i_3_21_0_______________BHAN_2"/>
      <sheetName val="1_Girder3________________BHAN_2"/>
      <sheetName val="e_Data2___N______________BHAN_2"/>
      <sheetName val="Civil2___________________BHAN_2"/>
      <sheetName val="_R2____F_________________BHAN_2"/>
      <sheetName val="d_est2___fa______________BHAN_2"/>
      <sheetName val="UT_SHEET2_1______________BHAN_2"/>
      <sheetName val="endix_A2_eW______________BHAN_2"/>
      <sheetName val="ct___29T07_______________BHAN_2"/>
      <sheetName val="a_Farm___N_______________BHAN_2"/>
      <sheetName val="_10_ft_Offi______________BHAN_2"/>
      <sheetName val="revtrgt_llM______________BHAN_2"/>
      <sheetName val="hsd_1_10_29______________BHAN_2"/>
      <sheetName val="septic_oveD______________BHAN_2"/>
      <sheetName val="misc_Q____5______________BHAN_2"/>
      <sheetName val="ipe__Office______________BHAN_2"/>
      <sheetName val="e_cap_ument______________BHAN_2"/>
      <sheetName val="ICDATA___0_______________BHAN_2"/>
      <sheetName val="___Assum__0______________BHAN_2"/>
      <sheetName val="hway_I__35_______________BHAN_2"/>
      <sheetName val="ucture_I__2______________BHAN_2"/>
      <sheetName val="vey_I_leOnl______________BHAN_2"/>
      <sheetName val="_con_List_9______________BHAN_2"/>
      <sheetName val="ister__2_0_______________BHAN_2"/>
      <sheetName val="rge_V____tr______________BHAN_2"/>
      <sheetName val="rter_hevron______________BHAN_2"/>
      <sheetName val="WER_1___29T______________BHAN_2"/>
      <sheetName val="EDULE_3B_________________BHAN_2"/>
      <sheetName val="PALOC_8Z_________________BHAN_2"/>
      <sheetName val="_____F____5______________BHAN_2"/>
      <sheetName val="hist___S_________________BHAN_2"/>
      <sheetName val="tor______ID______________BHAN_2"/>
      <sheetName val="trol__V__________________BHAN_2"/>
      <sheetName val="S_5A_alse________________BHAN_2"/>
      <sheetName val="PerfJun08_N______________BHAN_2"/>
      <sheetName val="Crop_Age__2______________BHAN_2"/>
      <sheetName val="_G_RHS1__________________BHAN_2"/>
      <sheetName val="_________________________BHAN_2"/>
      <sheetName val="EXURE_A__________________BHAN_2"/>
      <sheetName val="es_Cases_Na______________BHAN_2"/>
      <sheetName val="_STG______M______________BHAN_2"/>
      <sheetName val="_St____100_______________BHAN_2"/>
      <sheetName val="ign___V__________________BHAN_2"/>
      <sheetName val="tch__V____t______________BHAN_2"/>
      <sheetName val="ting____P________________BHAN_2"/>
      <sheetName val="__V_1_10_29__________22___1___2"/>
      <sheetName val="Mechanical"/>
      <sheetName val="C-data"/>
      <sheetName val="Lead statement"/>
      <sheetName val="Date"/>
      <sheetName val="전기"/>
      <sheetName val="BM_SF"/>
      <sheetName val="LoadCapa"/>
      <sheetName val="Back_Cal_for OMC"/>
      <sheetName val="AmbPtrlCrn"/>
      <sheetName val="MaintOH"/>
      <sheetName val="TollOH"/>
      <sheetName val="CROSS-SECTION"/>
      <sheetName val="QTY-CRUST-MCW"/>
      <sheetName val="QTY-CRUST-SR"/>
      <sheetName val="Abt_Foundation_"/>
      <sheetName val="pier_Foundation"/>
      <sheetName val="STAFFSCHED_"/>
      <sheetName val="2_2"/>
      <sheetName val="BATCHING_PLANT_PRO"/>
      <sheetName val="B2_MB_Deck"/>
      <sheetName val="SKMD__321"/>
      <sheetName val="DIR_USED_ITEMS1"/>
      <sheetName val="12_8_I_(M-40)1"/>
      <sheetName val="ANN_-V"/>
      <sheetName val="Sheet1_(2)"/>
      <sheetName val="Field_Values"/>
      <sheetName val="Desgn(zone_I)"/>
      <sheetName val="ORDER_BOOKING"/>
      <sheetName val="Abs_PMRL"/>
      <sheetName val="Abstract_of_cost"/>
      <sheetName val="IO_List"/>
      <sheetName val="TBAL9697_-group_wise__sdpl"/>
      <sheetName val="CONSTRUCTION_COMPONENT"/>
      <sheetName val="Labor_abs-NMR"/>
      <sheetName val="1St_certified_RA_bill"/>
      <sheetName val="BOQ_(2)"/>
      <sheetName val="Qty_Report"/>
      <sheetName val="Dayworks_Bill"/>
      <sheetName val="Bills_of_Quantities"/>
      <sheetName val="Back_Cal_for_OMC"/>
      <sheetName val="BASIC_RATES"/>
      <sheetName val="Chapter 1-4"/>
      <sheetName val="Chapter-12 Drainage"/>
      <sheetName val="Chapter-13 Junction"/>
      <sheetName val="Chapter-14 trafic Manag const"/>
      <sheetName val="Chapter-15 bus&amp; trck laybye"/>
      <sheetName val="Chapter-16 Toll Plaza"/>
      <sheetName val="Chapter-17 Main during cons"/>
      <sheetName val="Chap-18  "/>
      <sheetName val="Chapter-19"/>
      <sheetName val="Cont.Wt."/>
      <sheetName val="estimate"/>
      <sheetName val="SAP架設-2005_12_3110"/>
      <sheetName val="balance_Work9"/>
      <sheetName val="S-Curve_(2)9"/>
      <sheetName val="LOCAL_RATES9"/>
      <sheetName val="Material_9"/>
      <sheetName val="C_&amp;_G_RHS9"/>
      <sheetName val="21-Rate_Analysis-18"/>
      <sheetName val="final_abstract9"/>
      <sheetName val="Materials_Cost(PCC)9"/>
      <sheetName val="Final_Basic_rate8"/>
      <sheetName val="Materials_Cost8"/>
      <sheetName val="Rate_Analysis7"/>
      <sheetName val="Chiet_tinh_dz358"/>
      <sheetName val="pile_Fabrication8"/>
      <sheetName val="Risk_Te__Co_7"/>
      <sheetName val="Informa_7"/>
      <sheetName val="Bank_Guarantee7"/>
      <sheetName val="STEEL-SLAB_(0)7"/>
      <sheetName val="SHUTTER-1flr_beam_(1)7"/>
      <sheetName val="SHUTTER-1flr_slab(1)7"/>
      <sheetName val="STEEL-SLAB_(1flr)7"/>
      <sheetName val="slab-reinft(1flr)-REF_7"/>
      <sheetName val="BEAM-REINFT_(1flr)7"/>
      <sheetName val="beam-reinft-(1flr)ADDT_7"/>
      <sheetName val="concrete-Ist-IInd_floor7"/>
      <sheetName val="shuttering-1st-IInd_floor7"/>
      <sheetName val="STEEL-SLAB_(2flr)7"/>
      <sheetName val="slab-reinft(2flr)-REF__(2)7"/>
      <sheetName val="BEAM-REINFT_(2flr)_(2)7"/>
      <sheetName val="beam-reinft-(2flr)ADDT__(2)7"/>
      <sheetName val="STEEL-SLAB_(3flr)_7"/>
      <sheetName val="Slab-reinft(3flr)ADD_7"/>
      <sheetName val="slab-reinft(3flr)-ADD__(1)7"/>
      <sheetName val="STEEL-SLAB_(4th-flr)_7"/>
      <sheetName val="slab-reinft(4thflr)-ADD__(2)7"/>
      <sheetName val="slab_reinft_-(4th_flr)7"/>
      <sheetName val="Indices_(3rd)7"/>
      <sheetName val="SHUTTER-1flr_beam(old)7"/>
      <sheetName val="03_CTS,MEPZ-CANTEEN_(2)7"/>
      <sheetName val="beam-reinft-machine_rm7"/>
      <sheetName val="input_micro7"/>
      <sheetName val="HSD_LUB_6"/>
      <sheetName val="Mix_Design6"/>
      <sheetName val="doq-1_DOQ_Culvert6"/>
      <sheetName val="AoR_Finishing6"/>
      <sheetName val="Revised_BoQ_Str6"/>
      <sheetName val="oHS+F_Ex_Alu_+actual_staff6"/>
      <sheetName val="oHS+F_Ex_Alu__(trial)6"/>
      <sheetName val="Ex_aluminium6"/>
      <sheetName val="oH(mc_purchase)6"/>
      <sheetName val="Plang_1pour6"/>
      <sheetName val="Plang_3pour6"/>
      <sheetName val="Machine_Schedule_6"/>
      <sheetName val="Staff_Schedule6"/>
      <sheetName val="DETAILED__BOQ7"/>
      <sheetName val="UNP-NCW_6"/>
      <sheetName val="9_Major_Bridge6"/>
      <sheetName val="8__ROB6"/>
      <sheetName val="10_Minor_Structure6"/>
      <sheetName val="7__FLYOVER6"/>
      <sheetName val="2__Earthwork6"/>
      <sheetName val="schedule_nos6"/>
      <sheetName val="ABS_7"/>
      <sheetName val="BOQ_Summary7"/>
      <sheetName val="2_137"/>
      <sheetName val="9_017"/>
      <sheetName val="9_077"/>
      <sheetName val="9_837"/>
      <sheetName val="9_127"/>
      <sheetName val="9_477"/>
      <sheetName val="9_50(i)7"/>
      <sheetName val="9_50(ii)7"/>
      <sheetName val="9_51_Slab7"/>
      <sheetName val="9_51_Girder7"/>
      <sheetName val="9_527"/>
      <sheetName val="9_627"/>
      <sheetName val="9_637"/>
      <sheetName val="9_697"/>
      <sheetName val="8_487"/>
      <sheetName val="8_497"/>
      <sheetName val="P1_&amp;_P2_Reinforcement_detail7"/>
      <sheetName val="A1_&amp;_A2_Reinforcement_detail7"/>
      <sheetName val="02_10_066"/>
      <sheetName val="P-Ins_&amp;_Bonds6"/>
      <sheetName val="BUD_07-086"/>
      <sheetName val="Materials_6"/>
      <sheetName val="01_11_20046"/>
      <sheetName val="USB_16"/>
      <sheetName val="220Kv_(2)6"/>
      <sheetName val="Input_Data6"/>
      <sheetName val="Input_Data_R6"/>
      <sheetName val="Input_Data_F6"/>
      <sheetName val="BOQ_Distribution6"/>
      <sheetName val="Fee_Rate_Summary6"/>
      <sheetName val="A_O_R_6"/>
      <sheetName val="Ave_wtd_rates6"/>
      <sheetName val="Data_Validation6"/>
      <sheetName val="MN_T_B_6"/>
      <sheetName val="Progressin_Next_mon-AP-176"/>
      <sheetName val="SPT_vs_PHI6"/>
      <sheetName val="Wind_Speed_II6"/>
      <sheetName val="Duopitch_Roof6"/>
      <sheetName val="Free-Standing_Wall6"/>
      <sheetName val="Vertical_Walls6"/>
      <sheetName val="Flat_Roof6"/>
      <sheetName val="Factor_Sb6"/>
      <sheetName val="Size_Effect_Factor6"/>
      <sheetName val="Direction_factor6"/>
      <sheetName val="Wind_Speed_I6"/>
      <sheetName val="Non_debit-RMC6"/>
      <sheetName val="Labour_&amp;_Plant6"/>
      <sheetName val="RATE_COMPILATION6"/>
      <sheetName val="Cost_of_O_&amp;_O3"/>
      <sheetName val="_AnalysisPCC6"/>
      <sheetName val="Analysis-Drains_&amp;_Misc6"/>
      <sheetName val="Lead_Statement_(PCC)6"/>
      <sheetName val="Analysis-NH-Traf_&amp;_Trans6"/>
      <sheetName val="Data_16"/>
      <sheetName val="SS_MH6"/>
      <sheetName val="Plant_&amp;__Machinery4"/>
      <sheetName val="E_&amp;_R6"/>
      <sheetName val="Qty_SR6"/>
      <sheetName val="INPUT_SHEET6"/>
      <sheetName val="Bus_Ways6"/>
      <sheetName val="Major_Br__Statement6"/>
      <sheetName val="Site_clearance6"/>
      <sheetName val="4_Annex_1_Basic_rate6"/>
      <sheetName val="gen_ledger_data6"/>
      <sheetName val="33628-Rev__A6"/>
      <sheetName val="General_input6"/>
      <sheetName val="Design_sheet6"/>
      <sheetName val="Diesel_Analysis3"/>
      <sheetName val="Elect_4"/>
      <sheetName val="RA_Civil6"/>
      <sheetName val="footing_for_SP6"/>
      <sheetName val="doq_13"/>
      <sheetName val="doq_93"/>
      <sheetName val="12__Ins_&amp;_Bonds6"/>
      <sheetName val="abs_road6"/>
      <sheetName val="road_est6"/>
      <sheetName val="Road_data6"/>
      <sheetName val="ESOP_ECAL_TABLES6"/>
      <sheetName val="precast_RC_element6"/>
      <sheetName val="Core_Data6"/>
      <sheetName val="GLEVEL_RHS6"/>
      <sheetName val="General_Analysis6"/>
      <sheetName val="SCH_103"/>
      <sheetName val="Doha_Farm3"/>
      <sheetName val="DATA-DEP_(13-17)6"/>
      <sheetName val="DATA-GCC(25-34_7)6"/>
      <sheetName val="St_-Con(0-17)6"/>
      <sheetName val="St_-Con_(17-34)6"/>
      <sheetName val="SC_revtrgt3"/>
      <sheetName val="NLD_-_Assum3"/>
      <sheetName val="except_wiring6"/>
      <sheetName val="Appendix_A6"/>
      <sheetName val="JCR_TOP6"/>
      <sheetName val="Load_Calculation3"/>
      <sheetName val="Sub_con_List3"/>
      <sheetName val="KM_wise_Quantity3"/>
      <sheetName val="POCOS_제출및납품일정4"/>
      <sheetName val="Pile_cap4"/>
      <sheetName val="PIPING_LINE_LIST4"/>
      <sheetName val="factor_3"/>
      <sheetName val="Rollup_Summary3"/>
      <sheetName val="Sheet3_(2)3"/>
      <sheetName val="Abt_Foundation_1"/>
      <sheetName val="pier_Foundation1"/>
      <sheetName val="STAFFSCHED_1"/>
      <sheetName val="2_21"/>
      <sheetName val="BATCHING_PLANT_PRO1"/>
      <sheetName val="B2_MB_Deck1"/>
      <sheetName val="SKMD__322"/>
      <sheetName val="DIR_USED_ITEMS2"/>
      <sheetName val="12_8_I_(M-40)2"/>
      <sheetName val="ANN_-V1"/>
      <sheetName val="Sheet1_(2)1"/>
      <sheetName val="Field_Values1"/>
      <sheetName val="Desgn(zone_I)1"/>
      <sheetName val="SC_Cost_FEB_033"/>
      <sheetName val="ORDER_BOOKING1"/>
      <sheetName val="Abs_PMRL1"/>
      <sheetName val="Abstract_of_cost1"/>
      <sheetName val="IO_List1"/>
      <sheetName val="TBAL9697_-group_wise__sdpl1"/>
      <sheetName val="CONSTRUCTION_COMPONENT1"/>
      <sheetName val="Labor_abs-NMR1"/>
      <sheetName val="1St_certified_RA_bill1"/>
      <sheetName val="Tower_Schedule3"/>
      <sheetName val="BOQ_(2)1"/>
      <sheetName val="Qty_Report1"/>
      <sheetName val="Dayworks_Bill1"/>
      <sheetName val="Bills_of_Quantities1"/>
      <sheetName val="Back_Cal_for_OMC1"/>
      <sheetName val="BASIC_RATES1"/>
      <sheetName val="doq4 "/>
      <sheetName val="Project_Budget_Worksheet"/>
      <sheetName val="no_"/>
      <sheetName val="BOQ_DIS"/>
      <sheetName val="All_Equipments"/>
      <sheetName val="Desdat"/>
      <sheetName val="COST"/>
      <sheetName val="BILL ABSTRACT"/>
      <sheetName val="Mobilization Advance "/>
      <sheetName val="Measurement &amp; Supply Sheet (2)"/>
      <sheetName val="Hydro testing"/>
      <sheetName val="Supply Sheet"/>
      <sheetName val="Hydro testing "/>
      <sheetName val="OHT 43"/>
      <sheetName val=" OHT38"/>
      <sheetName val="Scheme No155"/>
      <sheetName val="OHT 40 Tigariya Badshah"/>
      <sheetName val="OHT-48 Kushwah "/>
      <sheetName val="New Ranibag"/>
      <sheetName val="OHT 39"/>
      <sheetName val="Narwal"/>
      <sheetName val="Jai hind nagar - OHT37"/>
      <sheetName val="OHT 20(Mitra Bandhu Nagar)"/>
      <sheetName val="OHT 15(Samar Park)"/>
      <sheetName val="Bhuri tekri"/>
      <sheetName val="Scheme No-140"/>
      <sheetName val="OHT-16 Lasudia Mori "/>
      <sheetName val="Scheme No-78"/>
      <sheetName val="Scheme No 114 Part 2"/>
      <sheetName val="Retimandi"/>
      <sheetName val="OHT09- Bicholi"/>
      <sheetName val="Bijalpur OHT"/>
      <sheetName val="Tejajinagar"/>
      <sheetName val="Scheme No 134"/>
      <sheetName val="OHT-18"/>
      <sheetName val="OHT 49(Gandhinagar)"/>
      <sheetName val="Silicon City"/>
      <sheetName val="OHT 32 (Gwala Colony)"/>
      <sheetName val="MS Pipe"/>
      <sheetName val="CY4 casted"/>
      <sheetName val="PACK (B)"/>
      <sheetName val="VARIABLE"/>
      <sheetName val="Vendor Name"/>
      <sheetName val="Monthly Turnover (Final)"/>
      <sheetName val="Monthly Programme"/>
      <sheetName val="Abstruct total"/>
      <sheetName val="Costing-blk-B"/>
      <sheetName val="HP(9.200)"/>
      <sheetName val="Sch-3"/>
      <sheetName val="Equipment Master"/>
      <sheetName val="Resource"/>
      <sheetName val="Monthly_Turnover_(Final)"/>
      <sheetName val="Monthly_Programme"/>
      <sheetName val="Abstruct_total"/>
      <sheetName val="HP(9_200)"/>
      <sheetName val="Equipment_Master"/>
      <sheetName val="Not found as per ground reality"/>
      <sheetName val="Longitudinal"/>
      <sheetName val="Steel Structure"/>
      <sheetName val="Gen Info"/>
      <sheetName val="HW-MEASURMENT"/>
      <sheetName val="IMCWSRLevels"/>
      <sheetName val="PAVEMENT MN"/>
      <sheetName val="SP Break Up"/>
      <sheetName val="Sweeper Machine"/>
      <sheetName val="작성기준"/>
      <sheetName val="PEW"/>
      <sheetName val="MW"/>
      <sheetName val="Sheet5"/>
      <sheetName val="Sheet8"/>
      <sheetName val="Sheet10"/>
      <sheetName val="Sheet9"/>
      <sheetName val="Sheet11"/>
      <sheetName val="Sheet12"/>
      <sheetName val="Sheet13"/>
      <sheetName val="sheet14"/>
      <sheetName val="Sheet16"/>
      <sheetName val="Sheet17"/>
      <sheetName val="Sheet18"/>
      <sheetName val="Sheet19"/>
      <sheetName val="Sheet1(2)"/>
      <sheetName val="당초"/>
      <sheetName val="금액내역서"/>
      <sheetName val="train cash"/>
      <sheetName val="accom cash"/>
      <sheetName val="M-Book for Conc"/>
      <sheetName val="M-Book for FW"/>
      <sheetName val="Definitions"/>
      <sheetName val="Pro_Pavement1"/>
      <sheetName val="Pro_Pavement2"/>
      <sheetName val="HB CEC schd 6.2"/>
      <sheetName val="Design_basis-C"/>
      <sheetName val="DetEst"/>
      <sheetName val="steam outlet"/>
      <sheetName val="Cost Summary"/>
      <sheetName val="Rising Main"/>
      <sheetName val="Formulas"/>
      <sheetName val="LD"/>
      <sheetName val="ENCL10-C"/>
      <sheetName val="ENCL12-C"/>
      <sheetName val="PQC Design"/>
      <sheetName val="pqc check"/>
      <sheetName val="CBL01"/>
      <sheetName val="Chpt 1-4 &amp; 13"/>
      <sheetName val="BOXCELL"/>
      <sheetName val="BOXCULVERT"/>
      <sheetName val="FORM5"/>
      <sheetName val="Habitation"/>
      <sheetName val="Rate"/>
      <sheetName val="RET "/>
      <sheetName val="HO DPR"/>
      <sheetName val="water prop."/>
      <sheetName val="PRECAST lightconc-II"/>
      <sheetName val="Anl"/>
      <sheetName val="dyes"/>
      <sheetName val="UTILITY"/>
      <sheetName val="mweqpt"/>
      <sheetName val="PV FDN"/>
      <sheetName val="EAW Final Accounts - 99"/>
      <sheetName val="XREF"/>
      <sheetName val="Cube_BOQ"/>
      <sheetName val="conc-foot-gradeslab"/>
      <sheetName val="head loss cal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 refreshError="1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 refreshError="1"/>
      <sheetData sheetId="92" refreshError="1"/>
      <sheetData sheetId="93" refreshError="1"/>
      <sheetData sheetId="94" refreshError="1"/>
      <sheetData sheetId="95"/>
      <sheetData sheetId="96"/>
      <sheetData sheetId="97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/>
      <sheetData sheetId="158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/>
      <sheetData sheetId="167"/>
      <sheetData sheetId="168"/>
      <sheetData sheetId="169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/>
      <sheetData sheetId="292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/>
      <sheetData sheetId="307"/>
      <sheetData sheetId="308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 refreshError="1"/>
      <sheetData sheetId="736" refreshError="1"/>
      <sheetData sheetId="737" refreshError="1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/>
      <sheetData sheetId="903"/>
      <sheetData sheetId="904"/>
      <sheetData sheetId="905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/>
      <sheetData sheetId="1344"/>
      <sheetData sheetId="1345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 refreshError="1"/>
      <sheetData sheetId="1566"/>
      <sheetData sheetId="1567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/>
      <sheetData sheetId="1580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/>
      <sheetData sheetId="1602"/>
      <sheetData sheetId="1603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 refreshError="1"/>
      <sheetData sheetId="1919"/>
      <sheetData sheetId="1920"/>
      <sheetData sheetId="1921"/>
      <sheetData sheetId="1922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/>
      <sheetData sheetId="2007"/>
      <sheetData sheetId="2008" refreshError="1"/>
      <sheetData sheetId="2009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 NOS"/>
      <sheetName val="Malaysia incl. RET"/>
      <sheetName val="BUD-8306"/>
    </sheetNames>
    <sheetDataSet>
      <sheetData sheetId="0"/>
      <sheetData sheetId="1" refreshError="1"/>
      <sheetData sheetId="2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t Revenue"/>
      <sheetName val="DPR_TA512"/>
      <sheetName val="Soil Inv"/>
      <sheetName val="FDN"/>
      <sheetName val="EREC"/>
      <sheetName val="TOWER SUPPLY"/>
      <sheetName val="RATE"/>
      <sheetName val="Tack Welding"/>
      <sheetName val="Ins Hosting"/>
      <sheetName val="Stringing"/>
      <sheetName val="ERT"/>
      <sheetName val="L2"/>
      <sheetName val="Supply Status"/>
      <sheetName val="ROW"/>
      <sheetName val="Visual Chart"/>
      <sheetName val="Tower Schedule"/>
      <sheetName val="Survey Report"/>
      <sheetName val="Detailed Survey"/>
      <sheetName val="Supply"/>
      <sheetName val="Stock Details"/>
      <sheetName val="PGCIL"/>
      <sheetName val="Sheet1"/>
      <sheetName val=" "/>
      <sheetName val=" 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Format 1"/>
      <sheetName val="Format - 2"/>
      <sheetName val="Format - 3"/>
      <sheetName val="Format - 4"/>
      <sheetName val="TB"/>
      <sheetName val="Format - 5"/>
      <sheetName val="Format - 6"/>
      <sheetName val="Format - 7"/>
      <sheetName val="Format - 8"/>
      <sheetName val="Adva"/>
      <sheetName val="Accrued Value of work done"/>
      <sheetName val="TAP &amp; IBS"/>
      <sheetName val="Ag Com - Mar 07"/>
      <sheetName val="TAP"/>
      <sheetName val="IBS"/>
      <sheetName val="SUMMAR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ifting"/>
      <sheetName val="Non-Scheduled items"/>
      <sheetName val="Lead"/>
      <sheetName val="Rate Analysis"/>
      <sheetName val="Road Works"/>
      <sheetName val="Electrical"/>
      <sheetName val="Cost Estimate - Roadwise"/>
      <sheetName val="Sheet1"/>
      <sheetName val="Grand Summary"/>
      <sheetName val="abstr"/>
      <sheetName val="Abstract"/>
      <sheetName val="Road List"/>
      <sheetName val="Material "/>
      <sheetName val="Labour &amp; Plant"/>
      <sheetName val="Final Basic rate"/>
      <sheetName val="Labour"/>
      <sheetName val="PROCTOR"/>
      <sheetName val="Basicrates"/>
      <sheetName val="BOQ"/>
      <sheetName val="Elect."/>
      <sheetName val="Voucher"/>
      <sheetName val="Data"/>
      <sheetName val="Cal"/>
      <sheetName val="Gen Info"/>
      <sheetName val="DETAILED  BOQ"/>
      <sheetName val="FT-05-02IsoBOM"/>
      <sheetName val="VISION 2000"/>
      <sheetName val="BHANDUP"/>
      <sheetName val="CIV INV&amp;EX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 sheet_CEO"/>
      <sheetName val="Top sheet"/>
      <sheetName val="Top sheet (2)"/>
      <sheetName val="BOQ C4_1"/>
      <sheetName val="BOQ C4_2"/>
      <sheetName val="EB Charges"/>
      <sheetName val="Major Quantities"/>
      <sheetName val="Assumptions"/>
      <sheetName val="RA"/>
      <sheetName val="Batching&amp;Pil POL"/>
      <sheetName val="Area"/>
      <sheetName val="Road Work"/>
      <sheetName val="Machinary_Road Work"/>
      <sheetName val="Conc Laying"/>
      <sheetName val="Equipment"/>
      <sheetName val="Excavation"/>
      <sheetName val="Steel"/>
      <sheetName val="Cencrete (2)"/>
      <sheetName val="Manpower"/>
      <sheetName val="FI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verted"/>
      <sheetName val="Top Sheet (2)"/>
      <sheetName val="Top Sheet"/>
      <sheetName val="BOQ"/>
      <sheetName val="Schedule F"/>
      <sheetName val="Major qty"/>
      <sheetName val="General Analysis"/>
      <sheetName val="Inputs"/>
      <sheetName val="RA"/>
      <sheetName val="Piling"/>
      <sheetName val="Yard"/>
      <sheetName val="EB Charges"/>
      <sheetName val="Finance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ysis"/>
      <sheetName val="Cost of O &amp; O"/>
      <sheetName val="Material Rate Analysis"/>
      <sheetName val="Mix Design"/>
      <sheetName val="VARIOUS STONES"/>
      <sheetName val="Equipment Output"/>
      <sheetName val="Anal"/>
      <sheetName val="Inputs"/>
      <sheetName val="Yard"/>
      <sheetName val="RA"/>
    </sheetNames>
    <sheetDataSet>
      <sheetData sheetId="0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YSIS"/>
      <sheetName val="CONC. ANAL"/>
      <sheetName val="Cost of O &amp; O"/>
      <sheetName val="S2groupcode"/>
      <sheetName val="Index"/>
      <sheetName val="Rate Analysis"/>
      <sheetName val="ANAL-PIPE LIN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-16"/>
      <sheetName val="Cover"/>
      <sheetName val="ANALYSIS"/>
    </sheetNames>
    <sheetDataSet>
      <sheetData sheetId="0"/>
      <sheetData sheetId="1"/>
      <sheetData sheetId="2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-16"/>
      <sheetName val="master"/>
      <sheetName val="Notes"/>
      <sheetName val="overseas "/>
      <sheetName val="Indian"/>
      <sheetName val="Cover"/>
      <sheetName val="Ann A"/>
      <sheetName val="Ann B"/>
      <sheetName val="ANN C"/>
      <sheetName val="ann D"/>
      <sheetName val="FORM 3"/>
      <sheetName val="Schedule A"/>
      <sheetName val="Schedule B"/>
      <sheetName val="Schedule C"/>
      <sheetName val="Schedule D"/>
      <sheetName val="Schedule E"/>
      <sheetName val="Schedule F "/>
      <sheetName val="Schedule G"/>
      <sheetName val="Schedule  H"/>
      <sheetName val="Ann E"/>
      <sheetName val="New Form 16"/>
      <sheetName val="Form 12BA"/>
      <sheetName val="Ann-Form 12BA"/>
      <sheetName val="Saral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 Sheet (2)"/>
      <sheetName val="Top Sheet"/>
      <sheetName val="Abstract"/>
      <sheetName val="BOQ"/>
      <sheetName val="Plum&amp;FF"/>
      <sheetName val="HVAC"/>
      <sheetName val="Furniture"/>
      <sheetName val="Elec."/>
      <sheetName val="BMS"/>
      <sheetName val="Lifts"/>
      <sheetName val="Major Quantities"/>
      <sheetName val="Analysis_1"/>
      <sheetName val="Basic Rates"/>
      <sheetName val="Equipment Bank"/>
      <sheetName val="RA"/>
      <sheetName val="General Analysis"/>
      <sheetName val="BSR"/>
      <sheetName val="Shuttering_analysis"/>
      <sheetName val="Sheet2"/>
      <sheetName val="EB Charges"/>
      <sheetName val="Finance"/>
      <sheetName val="Manpow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ad Details(B2)"/>
      <sheetName val="B2(10)"/>
      <sheetName val="B2 (0)"/>
      <sheetName val="Load Details_B2_"/>
      <sheetName val="ER - 1(1)"/>
      <sheetName val="SUMMARY"/>
    </sheetNames>
    <sheetDataSet>
      <sheetData sheetId="0" refreshError="1"/>
      <sheetData sheetId="1"/>
      <sheetData sheetId="2"/>
      <sheetData sheetId="3"/>
      <sheetData sheetId="4" refreshError="1"/>
      <sheetData sheetId="5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SHT"/>
      <sheetName val="DSLP"/>
    </sheetNames>
    <sheetDataSet>
      <sheetData sheetId="0"/>
      <sheetData sheetId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tes"/>
      <sheetName val="AoR Finishing"/>
      <sheetName val="Revised BoQ Str"/>
      <sheetName val="oH(Str+finishing)"/>
      <sheetName val="oHS+F Ex Alu.+actual staff"/>
      <sheetName val="oHS+F Ex Alu. (trial)"/>
      <sheetName val="Ex aluminium"/>
      <sheetName val="oH(mc purchase)"/>
      <sheetName val="Sheet2"/>
      <sheetName val="Plang.1pour"/>
      <sheetName val="Plang.3pour"/>
      <sheetName val="Manpower"/>
      <sheetName val="Machine Schedule "/>
      <sheetName val="Sheet3"/>
      <sheetName val="Staff Schedule"/>
      <sheetName val="Sheet1"/>
      <sheetName val="oH(Str+finhrhing)"/>
      <sheetName val="Manpnwer"/>
      <sheetName val="Measurment"/>
      <sheetName val="A.O.R."/>
      <sheetName val="Det_Des"/>
      <sheetName val="Abs PMRL"/>
      <sheetName val="BM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Panel"/>
      <sheetName val="Data Sheet"/>
      <sheetName val="EPA Wt. Calculation"/>
      <sheetName val="Solidity Ratio Method"/>
      <sheetName val="T&amp;S"/>
      <sheetName val="Analysis"/>
      <sheetName val="Design Evaluation"/>
      <sheetName val="Report"/>
      <sheetName val="Sheet12"/>
      <sheetName val="Sheet13"/>
      <sheetName val="Sheet14"/>
      <sheetName val="Module1"/>
      <sheetName val="Dialog1"/>
      <sheetName val="Module2"/>
      <sheetName val="Module4"/>
      <sheetName val="Module5"/>
      <sheetName val="OPGW Qty. - 230 kV"/>
      <sheetName val="Data_Sheet"/>
      <sheetName val="EPA_Wt__Calculation"/>
      <sheetName val="Solidity_Ratio_Method"/>
      <sheetName val="Design_Evaluation"/>
      <sheetName val="Data_Sheet1"/>
      <sheetName val="EPA_Wt__Calculation1"/>
      <sheetName val="Solidity_Ratio_Method1"/>
      <sheetName val="Design_Evaluation1"/>
      <sheetName val="Data_Sheet2"/>
      <sheetName val="EPA_Wt__Calculation2"/>
      <sheetName val="Solidity_Ratio_Method2"/>
      <sheetName val="Design_Evaluation2"/>
      <sheetName val="Data_Sheet3"/>
      <sheetName val="EPA_Wt__Calculation3"/>
      <sheetName val="Solidity_Ratio_Method3"/>
      <sheetName val="Design_Evaluation3"/>
      <sheetName val="Elect."/>
      <sheetName val="List_ratios"/>
      <sheetName val="Data_Sheet4"/>
      <sheetName val="EPA_Wt__Calculation4"/>
      <sheetName val="Solidity_Ratio_Method4"/>
      <sheetName val="Design_Evaluation4"/>
      <sheetName val="OPGW_Qty__-_230_kV"/>
      <sheetName val="Data_Sheet5"/>
      <sheetName val="EPA_Wt__Calculation5"/>
      <sheetName val="Solidity_Ratio_Method5"/>
      <sheetName val="Design_Evaluation5"/>
      <sheetName val="OPGW_Qty__-_230_kV1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562"/>
      <sheetName val="562"/>
      <sheetName val="PR569"/>
      <sheetName val="569"/>
      <sheetName val="PR573"/>
      <sheetName val="573"/>
      <sheetName val="PR596"/>
      <sheetName val="596"/>
      <sheetName val="546"/>
      <sheetName val="SUMMARY"/>
      <sheetName val="SUMMARY (2)"/>
      <sheetName val="Data Sheet"/>
      <sheetName val="Elect."/>
      <sheetName val="SUMMARY_(2)"/>
      <sheetName val="Data_Sheet"/>
      <sheetName val="Elect_"/>
      <sheetName val="SUMMARY_(2)1"/>
      <sheetName val="Data_Sheet1"/>
      <sheetName val="Elect_1"/>
      <sheetName val="SUMMARY_(2)2"/>
      <sheetName val="Data_Sheet2"/>
      <sheetName val="Elect_2"/>
      <sheetName val="SUMMARY_(2)3"/>
      <sheetName val="Data_Sheet3"/>
      <sheetName val="Elect_3"/>
      <sheetName val="SUMMARY_(2)4"/>
      <sheetName val="Data_Sheet4"/>
      <sheetName val="Elect_4"/>
      <sheetName val="Schedule No.1"/>
      <sheetName val="TB 31 Mar 10 15 MTHS"/>
      <sheetName val="perfbot98-99"/>
      <sheetName val="Fund Req. May 15"/>
      <sheetName val="Schedule_No_1"/>
      <sheetName val="TB_31_Mar_10_15_MTHS"/>
      <sheetName val="Fund_Req__May_15"/>
      <sheetName val="DB@Acess"/>
      <sheetName val="Civil"/>
      <sheetName val="TS-TC"/>
      <sheetName val="PTN"/>
      <sheetName val="Fund Req."/>
      <sheetName val="Price Working -SRP"/>
      <sheetName val="UK"/>
      <sheetName val="ER - 1(1)"/>
      <sheetName val="C-I"/>
      <sheetName val="Format - 4"/>
      <sheetName val="PKG_B_Sch-4B"/>
      <sheetName val="eoudesp"/>
      <sheetName val="Voucher"/>
      <sheetName val="Data"/>
      <sheetName val="PRELIM5"/>
      <sheetName val="Price Working -April'07"/>
      <sheetName val="Silo with internal cone"/>
      <sheetName val="SPT vs PHI"/>
      <sheetName val="drg"/>
      <sheetName val="Sheet1"/>
      <sheetName val="TABLES"/>
      <sheetName val="PO NOS"/>
      <sheetName val="CFL-KIM"/>
      <sheetName val="COST"/>
      <sheetName val="13-septic"/>
      <sheetName val="7-ug"/>
      <sheetName val="2-utility"/>
      <sheetName val="18-misc"/>
      <sheetName val="5-pipe"/>
      <sheetName val="RA"/>
      <sheetName val="MASTER_RATE ANALYSIS"/>
      <sheetName val="Schedule_No_11"/>
      <sheetName val="TB_31_Mar_10_15_MTHS1"/>
      <sheetName val="Fund_Req__May_151"/>
      <sheetName val="Fund_Req_"/>
      <sheetName val="Format_-_4"/>
      <sheetName val="Price_Working_-SRP"/>
      <sheetName val="ER_-_1(1)"/>
      <sheetName val="Input"/>
      <sheetName val="Activity"/>
      <sheetName val="Crew"/>
      <sheetName val="Piping"/>
      <sheetName val="Pipe Supports"/>
      <sheetName val="rate analysis"/>
      <sheetName val="BUD-830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/>
      <sheetData sheetId="67"/>
      <sheetData sheetId="68"/>
      <sheetData sheetId="69"/>
      <sheetData sheetId="70"/>
      <sheetData sheetId="71"/>
      <sheetData sheetId="72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NP2 RCC"/>
      <sheetName val="NP2 RCC PIPE"/>
      <sheetName val="Data GI PIPE"/>
      <sheetName val="G.I. PIPE"/>
      <sheetName val="Air Valve Double Acting"/>
      <sheetName val="Costing Model"/>
      <sheetName val="Valves"/>
      <sheetName val="ButterFly Valves"/>
      <sheetName val="Air Valves"/>
      <sheetName val="Air Valve Single Acting"/>
      <sheetName val="Data air valve"/>
      <sheetName val="Double Flange B. F. Valve PN0.6"/>
      <sheetName val="Data Butterfly Valve"/>
      <sheetName val="Double Flange B. F. Valve PN1.0"/>
      <sheetName val="Wafer Butterfly Valve"/>
      <sheetName val="Sluice Valves"/>
      <sheetName val="Sluice Valves PN1.6"/>
      <sheetName val="Sluice Valves PN1.0"/>
      <sheetName val="Sluice Valves PN 0.6"/>
      <sheetName val="Data Sluice Valves"/>
      <sheetName val="Sluice Valves PN 0.4"/>
      <sheetName val="Pipe Cost"/>
      <sheetName val="Miscellaneous Data"/>
      <sheetName val="Material Rate"/>
      <sheetName val=" SW PIPE"/>
      <sheetName val="DATA SW"/>
      <sheetName val="RCC PIPE"/>
      <sheetName val="NP4 RCC PIPE"/>
      <sheetName val="DATA NP4 RCC"/>
      <sheetName val="NP3 RCC PIPE"/>
      <sheetName val="DATA NP3  RCC"/>
      <sheetName val="BOQ"/>
      <sheetName val="C.I. PIPE"/>
      <sheetName val="DATA C.I."/>
      <sheetName val="LABOUR RATE"/>
      <sheetName val="D.I. PIPE"/>
      <sheetName val="DATA D.I."/>
      <sheetName val="Uls"/>
      <sheetName val="CLA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  <sheetData sheetId="38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p&amp;m"/>
      <sheetName val="Sheet1"/>
      <sheetName val="Load Details(B2)"/>
      <sheetName val="C &amp; G RHS"/>
      <sheetName val="Abt Foundation "/>
      <sheetName val="pier Foundation"/>
      <sheetName val="Abstract of cost"/>
      <sheetName val="LABOUR RATE"/>
      <sheetName val="Material Rate"/>
      <sheetName val="AoR Finishing"/>
      <sheetName val="Cleaning &amp; Grubbing"/>
      <sheetName val="PRECAST lightconc-II"/>
      <sheetName val="PL"/>
      <sheetName val="BOQ -Block A"/>
      <sheetName val="GF Columns"/>
      <sheetName val="Final"/>
      <sheetName val="Summary-Price_New"/>
      <sheetName val="Sheet3"/>
      <sheetName val="AN-2K"/>
      <sheetName val="Switch V16"/>
      <sheetName val="Detail"/>
      <sheetName val=" Type III"/>
      <sheetName val="temp - raina"/>
      <sheetName val="MECHANICAL MIXING TANK"/>
      <sheetName val="Valves"/>
      <sheetName val="MS Rat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verted"/>
      <sheetName val="BOQ"/>
      <sheetName val="Schedule F"/>
      <sheetName val="Major qty"/>
      <sheetName val="General Analysis"/>
      <sheetName val="Inputs"/>
      <sheetName val="RA"/>
      <sheetName val="Piling"/>
      <sheetName val="Yard"/>
      <sheetName val="EB Charges"/>
      <sheetName val="Financ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stract_Str"/>
      <sheetName val="Pil"/>
      <sheetName val="ROB-1"/>
      <sheetName val="ROB-2"/>
      <sheetName val="nala"/>
      <sheetName val="flyover"/>
      <sheetName val="Major Quantities"/>
      <sheetName val="RA"/>
      <sheetName val="Batching&amp;Pil POL"/>
      <sheetName val="Sheet1"/>
      <sheetName val="Steel Piling_POL"/>
      <sheetName val="EB Charges"/>
      <sheetName val="Road No 1"/>
      <sheetName val="Road No 2"/>
      <sheetName val="Road Work"/>
      <sheetName val="Machinary_Road Work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stract_Str"/>
      <sheetName val="Pil"/>
      <sheetName val="ROB-1"/>
      <sheetName val="ROB-2"/>
      <sheetName val="nala"/>
      <sheetName val="flyover"/>
      <sheetName val="Major Quantities"/>
      <sheetName val="RA"/>
      <sheetName val="Batching&amp;Pil POL"/>
      <sheetName val="Sheet1"/>
      <sheetName val="Steel Piling_POL"/>
      <sheetName val="EB Charges"/>
      <sheetName val="Road No 1"/>
      <sheetName val="Road No 2"/>
      <sheetName val="Road Work"/>
      <sheetName val="Machinary_Road Work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"/>
      <sheetName val="XXXX0"/>
      <sheetName val="user charges"/>
      <sheetName val="P&amp;E"/>
      <sheetName val="BASIC"/>
      <sheetName val="ANALYSIS"/>
      <sheetName val="BOQ"/>
      <sheetName val="Material"/>
      <sheetName val="Machinary_Road Work"/>
      <sheetName val="Batching&amp;Pil POL"/>
      <sheetName val="Pil"/>
      <sheetName val="Steel Piling_PO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summary"/>
      <sheetName val="FF"/>
      <sheetName val="P&amp;L"/>
      <sheetName val="PrdQty"/>
      <sheetName val="PrdVal"/>
      <sheetName val="Basic"/>
      <sheetName val="Rate Analy."/>
      <sheetName val="Agg"/>
      <sheetName val="Agg (2)"/>
      <sheetName val="PMRL ind"/>
      <sheetName val="Sheet1"/>
      <sheetName val="Abs PMRL"/>
      <sheetName val="Mach."/>
      <sheetName val="Eqpdata"/>
      <sheetName val="Materials"/>
      <sheetName val="mat"/>
      <sheetName val="lab"/>
      <sheetName val="fol"/>
      <sheetName val="Spare"/>
      <sheetName val="BATA"/>
      <sheetName val="NHC"/>
      <sheetName val="Hire"/>
      <sheetName val="Sub"/>
      <sheetName val="Shut"/>
      <sheetName val="OH"/>
      <sheetName val="org"/>
      <sheetName val="S3SEPT98"/>
      <sheetName val="FORM7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ILED  BOQ"/>
      <sheetName val="Abstract"/>
      <sheetName val="MANDAY RATE"/>
      <sheetName val="Ins. of Panels"/>
      <sheetName val="Ins. of MCB DB"/>
      <sheetName val="Pt Wiring, Ckt main, Sub Main"/>
      <sheetName val="Cable, Cable Termination"/>
      <sheetName val="Earth Exc, Earthing, Earth Con "/>
      <sheetName val="Ins of Light Fixtures"/>
      <sheetName val="Cable Tray, Steel, LA, Misc"/>
      <sheetName val="External"/>
      <sheetName val="Sheet1"/>
      <sheetName val="Sheet2"/>
      <sheetName val="Sheet3"/>
      <sheetName val="macros"/>
      <sheetName val="DSLP"/>
      <sheetName val="DETAILED__BOQ"/>
      <sheetName val="MANDAY_RATE"/>
      <sheetName val="Ins__of_Panels"/>
      <sheetName val="Ins__of_MCB_DB"/>
      <sheetName val="Pt_Wiring,_Ckt_main,_Sub_Main"/>
      <sheetName val="Cable,_Cable_Termination"/>
      <sheetName val="Earth_Exc,_Earthing,_Earth_Con_"/>
      <sheetName val="Ins_of_Light_Fixtures"/>
      <sheetName val="Cable_Tray,_Steel,_LA,_Misc"/>
      <sheetName val="strain"/>
      <sheetName val="BTB"/>
      <sheetName val="cf"/>
      <sheetName val="orders"/>
      <sheetName val="Form-C4"/>
      <sheetName val="banilad"/>
      <sheetName val="Mactan"/>
      <sheetName val="Mandaue"/>
      <sheetName val="Purlin(7m)"/>
      <sheetName val="dBase"/>
      <sheetName val="Sheet5"/>
      <sheetName val="Key Assumptions"/>
      <sheetName val="Transfer"/>
      <sheetName val="S4"/>
      <sheetName val="wordsdata"/>
      <sheetName val="Assumptions"/>
      <sheetName val="analysis"/>
      <sheetName val="Intro"/>
      <sheetName val="PACK (B)"/>
      <sheetName val="Title_Str"/>
      <sheetName val="Str Dsgn"/>
      <sheetName val="Ten Cap"/>
      <sheetName val="Wind_15m"/>
      <sheetName val="Wind_17.5m"/>
      <sheetName val="Wind_20m"/>
      <sheetName val="Title_Fdn"/>
      <sheetName val="Fdn Loads"/>
      <sheetName val="Fdn_Dsgn_Y(2m)"/>
      <sheetName val="1_Y(2m)"/>
      <sheetName val="Fdn_Dsgn_X(2m)"/>
      <sheetName val="1_X(2m)"/>
      <sheetName val="Fdn_Dsgn_Y (3.3m)"/>
      <sheetName val="1_Y (3.3m)"/>
      <sheetName val="Fdn_Dsgn_X (3.3m)"/>
      <sheetName val="1_X (3.3m)"/>
      <sheetName val="Data"/>
      <sheetName val="s"/>
      <sheetName val="4 Annex 1 Basic rate"/>
      <sheetName val="water prop."/>
      <sheetName val="SITE OVERHEADS"/>
      <sheetName val="Load Details-220kV"/>
      <sheetName val="Bongaon"/>
      <sheetName val="Jeerat"/>
      <sheetName val="NJP"/>
      <sheetName val="Major Br. Statement"/>
      <sheetName val="ASSAm Gua PBC"/>
      <sheetName val="Khalifa Parkf"/>
      <sheetName val="M+MC"/>
      <sheetName val="Load Details(B2)"/>
      <sheetName val="doq"/>
      <sheetName val="horizontal"/>
      <sheetName val="Preliminary expences"/>
      <sheetName val="Survey"/>
      <sheetName val="LAND"/>
      <sheetName val="uti"/>
      <sheetName val="FORMATION"/>
      <sheetName val="E.work "/>
      <sheetName val="SUMMERY 1 (3)"/>
      <sheetName val="EW QTy "/>
      <sheetName val="Side Drain ra "/>
      <sheetName val="side drain sketch  &amp; RA"/>
      <sheetName val="Index 2"/>
      <sheetName val="Walling "/>
      <sheetName val="Walling ra  "/>
      <sheetName val="SKETCH ( WALL ) &amp; R A"/>
      <sheetName val="PWAY"/>
      <sheetName val="Rails &amp; Fastening"/>
      <sheetName val="Sheet10"/>
      <sheetName val="Sleepers &amp; Fastening"/>
      <sheetName val="Points &amp; Crossings"/>
      <sheetName val="SUMMERY 1 (2)"/>
      <sheetName val="qty summary"/>
      <sheetName val="Civil Boq"/>
      <sheetName val="JCR TOP(ITEM)-KTRP"/>
      <sheetName val="Material "/>
      <sheetName val="BS1"/>
      <sheetName val="Construction"/>
      <sheetName val="Risk Assessment"/>
      <sheetName val="ecc_res"/>
      <sheetName val="LEGEND"/>
      <sheetName val="SPT vs PHI"/>
      <sheetName val="STN WISE EMR"/>
      <sheetName val="Form_A"/>
      <sheetName val="DETAILED__BOQ1"/>
      <sheetName val="MANDAY_RATE1"/>
      <sheetName val="Ins__of_Panels1"/>
      <sheetName val="Ins__of_MCB_DB1"/>
      <sheetName val="Pt_Wiring,_Ckt_main,_Sub_Main1"/>
      <sheetName val="Cable,_Cable_Termination1"/>
      <sheetName val="Earth_Exc,_Earthing,_Earth_Con1"/>
      <sheetName val="Ins_of_Light_Fixtures1"/>
      <sheetName val="Cable_Tray,_Steel,_LA,_Misc1"/>
      <sheetName val="Key_Assumptions"/>
      <sheetName val="PACK_(B)"/>
      <sheetName val="Str_Dsgn"/>
      <sheetName val="Ten_Cap"/>
      <sheetName val="Wind_17_5m"/>
      <sheetName val="Fdn_Loads"/>
      <sheetName val="Fdn_Dsgn_Y_(3_3m)"/>
      <sheetName val="1_Y_(3_3m)"/>
      <sheetName val="Fdn_Dsgn_X_(3_3m)"/>
      <sheetName val="1_X_(3_3m)"/>
      <sheetName val="ASSAm_Gua_PBC"/>
      <sheetName val="Load_Details-220kV"/>
      <sheetName val="SITE_OVERHEADS"/>
      <sheetName val="water_prop_"/>
      <sheetName val="Khalifa_Parkf"/>
      <sheetName val="SPT_vs_PHI"/>
      <sheetName val="_Information"/>
      <sheetName val="_DDList"/>
      <sheetName val="_UO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 refreshError="1"/>
      <sheetData sheetId="4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s"/>
      <sheetName val="ANNEXURE-A"/>
      <sheetName val="ANNEXURE-B"/>
      <sheetName val="ANNEXURE-C"/>
      <sheetName val="ANNEXURE-D"/>
      <sheetName val="ANNEXURE-E"/>
      <sheetName val="ANNEXURE-F"/>
      <sheetName val="ANNEXURE-G"/>
      <sheetName val="ANNEXURE-H"/>
      <sheetName val="ANNEXURE-I"/>
      <sheetName val="ANNEXURE-J"/>
      <sheetName val="rate analysis"/>
      <sheetName val="basic rate"/>
      <sheetName val="p&amp;m analysis"/>
      <sheetName val="Wordsdata"/>
      <sheetName val="rate_analysis"/>
      <sheetName val="basic_rate"/>
      <sheetName val="p&amp;m_analysis"/>
      <sheetName val="TABLES"/>
      <sheetName val="ETC Plant Cost"/>
      <sheetName val="Timesheet"/>
      <sheetName val="A.O.R r1Str"/>
      <sheetName val="A.O.R r1"/>
      <sheetName val="A.O.R (2)"/>
      <sheetName val="DETAILED  BOQ"/>
      <sheetName val="Admin"/>
      <sheetName val="SPT vs PHI"/>
      <sheetName val="ANAL"/>
      <sheetName val="Intro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SUM"/>
      <sheetName val="C-1"/>
      <sheetName val="C-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C-10"/>
      <sheetName val="C-11"/>
      <sheetName val="C-12"/>
      <sheetName val="Summary"/>
      <sheetName val="Criteria"/>
      <sheetName val="PHSB"/>
      <sheetName val="Gen Info"/>
      <sheetName val="DETAILED  BOQ"/>
      <sheetName val="DATA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 Photo"/>
      <sheetName val="INDEX"/>
      <sheetName val="Cost Abstract"/>
      <sheetName val="Annex to Abstract"/>
      <sheetName val="Brief Des&amp;Area Cal"/>
      <sheetName val="Pie Chart"/>
      <sheetName val="Tentative Struc"/>
      <sheetName val="Assumptions"/>
      <sheetName val="Breakup OH"/>
      <sheetName val="Rate Analysis"/>
      <sheetName val="civil boq-summary"/>
      <sheetName val="civil boq"/>
      <sheetName val="Serv-Summary"/>
      <sheetName val="DG SEt"/>
      <sheetName val="Elevator"/>
      <sheetName val="Fire fighting"/>
      <sheetName val="Pump &amp; Allied"/>
      <sheetName val="Ventilation"/>
      <sheetName val="HVAC&amp;BMS"/>
      <sheetName val="Electri no cctv"/>
      <sheetName val="Plumbing"/>
      <sheetName val="Project cost Abstract"/>
      <sheetName val="Annex to Cost Abstract"/>
      <sheetName val="Constrution Schedule"/>
      <sheetName val="Abstract-Major quan"/>
      <sheetName val="Major Quantities"/>
      <sheetName val="BP"/>
      <sheetName val="Operation Cost Summary"/>
      <sheetName val="RMC Calculations"/>
      <sheetName val="P&amp;M"/>
      <sheetName val="P&amp;M Calculations"/>
      <sheetName val="Shutering"/>
      <sheetName val="Shuttering"/>
      <sheetName val="Org Chart"/>
      <sheetName val="Cashflow"/>
      <sheetName val="Cash flow Notes"/>
      <sheetName val="Cashflow Graph"/>
      <sheetName val="Schedule 1"/>
      <sheetName val=" Schedule 2"/>
      <sheetName val="Schedule 3"/>
      <sheetName val="Schedule 4"/>
      <sheetName val="Schedule 5"/>
      <sheetName val="Schedule 6"/>
      <sheetName val="Schedule 7"/>
      <sheetName val="Schedule 8"/>
      <sheetName val="Consultant Fee"/>
      <sheetName val="PMC"/>
      <sheetName val="work plan"/>
      <sheetName val="work plan graph"/>
      <sheetName val="Mobilisation Advance Interest"/>
      <sheetName val="INPUT"/>
      <sheetName val="3"/>
      <sheetName val="FORM7"/>
      <sheetName val="R2"/>
      <sheetName val="TBAL9697 -group wise  sdpl"/>
      <sheetName val="procurement"/>
      <sheetName val="Indices"/>
      <sheetName val="Category A - No Material"/>
      <sheetName val="Category B - Major Works"/>
      <sheetName val="Category C - Minor Works"/>
      <sheetName val="RA-markate"/>
      <sheetName val="BM"/>
      <sheetName val="Data"/>
      <sheetName val="SITE OVERHEADS"/>
      <sheetName val="factors"/>
      <sheetName val="Precalculation"/>
      <sheetName val="INPUT SHEET"/>
      <sheetName val="DSL-S"/>
      <sheetName val="LA- lookups"/>
      <sheetName val="Other assumptions"/>
      <sheetName val="Staff Acco."/>
      <sheetName val="LOCAL RATES"/>
      <sheetName val="Design"/>
      <sheetName val="C-1"/>
      <sheetName val="C-10"/>
      <sheetName val="C-11"/>
      <sheetName val="C-12"/>
      <sheetName val="C-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Abstruct total"/>
      <sheetName val="C &amp; G RHS"/>
      <sheetName val="#REF"/>
      <sheetName val="ANAL"/>
      <sheetName val="PNM Justi"/>
      <sheetName val="Bar"/>
      <sheetName val="Sheet1"/>
      <sheetName val="Cover_Photo"/>
      <sheetName val="Cost_Abstract"/>
      <sheetName val="Annex_to_Abstract"/>
      <sheetName val="Brief_Des&amp;Area_Cal"/>
      <sheetName val="Pie_Chart"/>
      <sheetName val="Tentative_Struc"/>
      <sheetName val="Breakup_OH"/>
      <sheetName val="Rate_Analysis"/>
      <sheetName val="civil_boq-summary"/>
      <sheetName val="civil_boq"/>
      <sheetName val="DG_SEt"/>
      <sheetName val="Fire_fighting"/>
      <sheetName val="Pump_&amp;_Allied"/>
      <sheetName val="Electri_no_cctv"/>
      <sheetName val="Project_cost_Abstract"/>
      <sheetName val="Annex_to_Cost_Abstract"/>
      <sheetName val="Constrution_Schedule"/>
      <sheetName val="Abstract-Major_quan"/>
      <sheetName val="Major_Quantities"/>
      <sheetName val="Operation_Cost_Summary"/>
      <sheetName val="RMC_Calculations"/>
      <sheetName val="P&amp;M_Calculations"/>
      <sheetName val="Org_Chart"/>
      <sheetName val="Cash_flow_Notes"/>
      <sheetName val="Cashflow_Graph"/>
      <sheetName val="Schedule_1"/>
      <sheetName val="_Schedule_2"/>
      <sheetName val="Schedule_3"/>
      <sheetName val="Schedule_4"/>
      <sheetName val="Schedule_5"/>
      <sheetName val="Schedule_6"/>
      <sheetName val="Schedule_7"/>
      <sheetName val="Schedule_8"/>
      <sheetName val="Consultant_Fee"/>
      <sheetName val="work_plan"/>
      <sheetName val="work_plan_graph"/>
      <sheetName val="Mobilisation_Advance_Interest"/>
      <sheetName val="DETAILED  BOQ"/>
      <sheetName val="Scheme Area Details_Block__ C2"/>
      <sheetName val="New33KVSS_E3"/>
      <sheetName val="Prop aug of Ex 33KVSS_E3a"/>
      <sheetName val="Cover_Photo1"/>
      <sheetName val="Cost_Abstract1"/>
      <sheetName val="Annex_to_Abstract1"/>
      <sheetName val="Brief_Des&amp;Area_Cal1"/>
      <sheetName val="Pie_Chart1"/>
      <sheetName val="Tentative_Struc1"/>
      <sheetName val="Breakup_OH1"/>
      <sheetName val="Rate_Analysis1"/>
      <sheetName val="civil_boq-summary1"/>
      <sheetName val="civil_boq1"/>
      <sheetName val="DG_SEt1"/>
      <sheetName val="Fire_fighting1"/>
      <sheetName val="Pump_&amp;_Allied1"/>
      <sheetName val="Electri_no_cctv1"/>
      <sheetName val="Project_cost_Abstract1"/>
      <sheetName val="Annex_to_Cost_Abstract1"/>
      <sheetName val="Constrution_Schedule1"/>
      <sheetName val="Abstract-Major_quan1"/>
      <sheetName val="Major_Quantities1"/>
      <sheetName val="Operation_Cost_Summary1"/>
      <sheetName val="RMC_Calculations1"/>
      <sheetName val="P&amp;M_Calculations1"/>
      <sheetName val="Org_Chart1"/>
      <sheetName val="Cash_flow_Notes1"/>
      <sheetName val="Cashflow_Graph1"/>
      <sheetName val="Schedule_11"/>
      <sheetName val="_Schedule_21"/>
      <sheetName val="Schedule_31"/>
      <sheetName val="Schedule_41"/>
      <sheetName val="Schedule_51"/>
      <sheetName val="Schedule_61"/>
      <sheetName val="Schedule_71"/>
      <sheetName val="Schedule_81"/>
      <sheetName val="Consultant_Fee1"/>
      <sheetName val="work_plan1"/>
      <sheetName val="work_plan_graph1"/>
      <sheetName val="Mobilisation_Advance_Interest1"/>
      <sheetName val="Analysis"/>
      <sheetName val="Extra Item"/>
      <sheetName val="E6"/>
      <sheetName val="E8"/>
      <sheetName val="E11"/>
      <sheetName val="IO LIST"/>
      <sheetName val="Sheet2"/>
      <sheetName val="Basement Budget"/>
      <sheetName val="Vind - BtB"/>
      <sheetName val="Intro"/>
      <sheetName val="RA"/>
      <sheetName val="old boq"/>
      <sheetName val="Tender Summary"/>
      <sheetName val="장비집계"/>
      <sheetName val="COST"/>
      <sheetName val="Direct cost shed A-2 "/>
      <sheetName val="Codes"/>
      <sheetName val="Boq"/>
      <sheetName val="Bill-1"/>
      <sheetName val="hyperstatic"/>
      <sheetName val="Manpower"/>
      <sheetName val="Debit_RMC"/>
      <sheetName val="Machinery"/>
      <sheetName val="Material"/>
      <sheetName val="Supply_RMC"/>
      <sheetName val="MOTOR"/>
      <sheetName val="288-1"/>
      <sheetName val="Inventory"/>
      <sheetName val="horizontal"/>
      <sheetName val="SITE DATA"/>
      <sheetName val="Bar Budget"/>
      <sheetName val="Final Qty"/>
      <sheetName val="Machine HC - 19.08 "/>
      <sheetName val="Analysed rate"/>
      <sheetName val="Shutter"/>
      <sheetName val="BOQ Backup"/>
      <sheetName val="Boiler&amp;TG"/>
      <sheetName val="JV請款"/>
      <sheetName val="Measurment"/>
      <sheetName val="TBAL9697_-group_wise__sdpl"/>
      <sheetName val="INPUT-DATA"/>
      <sheetName val="PHOTO(9)"/>
      <sheetName val="PHOTOCALL(8)"/>
      <sheetName val="cell rel"/>
      <sheetName val="Contract Details"/>
      <sheetName val="rawmat break up"/>
      <sheetName val="S"/>
      <sheetName val="foundation(V)"/>
      <sheetName val="Machinary_Road Work"/>
      <sheetName val="Batching&amp;Pil POL"/>
      <sheetName val="Pil"/>
      <sheetName val="Steel Piling_POL"/>
      <sheetName val="Hardware"/>
      <sheetName val="OPGW Quantity summar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IFLET"/>
      <sheetName val="ورقة1"/>
      <sheetName val="ورقة2"/>
      <sheetName val="ورقة3"/>
      <sheetName val="BOQ Distribution"/>
      <sheetName val="Machinery"/>
    </sheetNames>
    <sheetDataSet>
      <sheetData sheetId="0"/>
      <sheetData sheetId="1"/>
      <sheetData sheetId="2"/>
      <sheetData sheetId="3"/>
      <sheetData sheetId="4" refreshError="1"/>
      <sheetData sheetId="5" refreshError="1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ce Working -SRP"/>
      <sheetName val="Price details -Feb''07"/>
      <sheetName val="Working of Over Seas"/>
      <sheetName val="Most Optimistic Price"/>
      <sheetName val="Over Sea's Projects"/>
      <sheetName val="Feb'07- Pricing Assumptions"/>
      <sheetName val="Price Working -April'07"/>
      <sheetName val="Price details -April'07"/>
      <sheetName val="Compa. Actual Vs Optimistics"/>
      <sheetName val="Doller Impact Matrix"/>
      <sheetName val="Comparasion-Old"/>
      <sheetName val="April'07- Pricing Assumption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 reqd-3"/>
      <sheetName val="Assembly (2)-Backup-not reqd"/>
      <sheetName val="not reqd-2"/>
      <sheetName val="not reqd-1"/>
      <sheetName val="Sheet3"/>
      <sheetName val="Civil &amp; design"/>
      <sheetName val="IDC Summary"/>
      <sheetName val="Summary"/>
      <sheetName val="Costest"/>
      <sheetName val="Wtfactor"/>
      <sheetName val="Sch3"/>
      <sheetName val="Copper"/>
      <sheetName val="Steel comparison"/>
      <sheetName val="IDC-OHE works"/>
      <sheetName val="insulator"/>
      <sheetName val="insulator working"/>
      <sheetName val="Assembly"/>
      <sheetName val="144 qty 128 SOR"/>
      <sheetName val="WO insulator comparison"/>
      <sheetName val="DETAILED  BOQ"/>
      <sheetName val="doq-1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SUM"/>
      <sheetName val="C-1"/>
      <sheetName val="C-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C-10"/>
      <sheetName val="C-11"/>
      <sheetName val="C-12"/>
      <sheetName val="Summary"/>
      <sheetName val="R2"/>
      <sheetName val="Rate Analysis"/>
      <sheetName val="Det_D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</sheetDataSet>
  </externalBook>
</externalLink>
</file>

<file path=xl/externalLinks/externalLink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rmadures"/>
      <sheetName val="Caixes"/>
      <sheetName val="Cintes"/>
      <sheetName val="Colors"/>
      <sheetName val="ColorAngles"/>
      <sheetName val="Cost Maquines"/>
      <sheetName val="Cost MP"/>
      <sheetName val="Ferratges"/>
      <sheetName val="Ferrotubs"/>
      <sheetName val="Fialt"/>
      <sheetName val="Fibres"/>
      <sheetName val="Filats"/>
      <sheetName val="Idiomes"/>
      <sheetName val="Limits"/>
      <sheetName val="Maquines"/>
      <sheetName val="Materials OPGW"/>
      <sheetName val="Mescles"/>
      <sheetName val="Paisos"/>
      <sheetName val="Relacions"/>
      <sheetName val="Suports"/>
      <sheetName val="Taponants"/>
      <sheetName val="Tubets"/>
      <sheetName val="Code_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</sheetDataSet>
  </externalBook>
</externalLink>
</file>

<file path=xl/externalLinks/externalLink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-I"/>
      <sheetName val="C-II"/>
      <sheetName val="C-III"/>
      <sheetName val="C-IV"/>
      <sheetName val="C-V"/>
      <sheetName val="C-VI"/>
      <sheetName val="C-VII"/>
      <sheetName val="C-VIII"/>
      <sheetName val="Data Sheet"/>
      <sheetName val="Khalifa Parkf"/>
      <sheetName val="Data_Sheet"/>
      <sheetName val="EA_Sheet"/>
      <sheetName val="I 2ry activity reduction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toOpen Stub Data"/>
      <sheetName val="TITLE"/>
      <sheetName val="Intro"/>
      <sheetName val="Intake"/>
      <sheetName val="Trashrack"/>
      <sheetName val="INTAKE LATEST"/>
      <sheetName val="iNTAKE BOQ "/>
      <sheetName val="SALIENT"/>
      <sheetName val="Vind - BtB"/>
      <sheetName val="Stock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4"/>
      <sheetName val="Datasheet"/>
      <sheetName val="test"/>
      <sheetName val="Sheet1"/>
      <sheetName val="Sheet2"/>
      <sheetName val="dBase"/>
      <sheetName val="Sheet3"/>
      <sheetName val="PROCTOR"/>
      <sheetName val="CODE"/>
      <sheetName val="MRATES"/>
      <sheetName val="Data"/>
      <sheetName val="SUMMARY"/>
      <sheetName val="S2groupcode"/>
    </sheetNames>
    <sheetDataSet>
      <sheetData sheetId="0"/>
      <sheetData sheetId="1"/>
      <sheetData sheetId="2"/>
      <sheetData sheetId="3"/>
      <sheetData sheetId="4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4"/>
      <sheetName val="Datasheet"/>
      <sheetName val="test"/>
      <sheetName val="Sheet1"/>
      <sheetName val="Sheet2"/>
      <sheetName val="dBase"/>
      <sheetName val="Sheet3"/>
      <sheetName val="REL"/>
      <sheetName val="Quantities"/>
      <sheetName val="Cover sheet"/>
      <sheetName val="COST"/>
      <sheetName val="Vind - BtB"/>
      <sheetName val="Staff Acco."/>
      <sheetName val="220 11  BS "/>
      <sheetName val="Sch-1a"/>
      <sheetName val="PLAN_FEB97"/>
      <sheetName val="CLAY"/>
      <sheetName val="Report"/>
      <sheetName val="Design"/>
      <sheetName val="july-I"/>
      <sheetName val="DETAILED  BOQ"/>
      <sheetName val="Staff_Acco_"/>
      <sheetName val="Vind_-_BtB"/>
      <sheetName val="220_11__BS_"/>
      <sheetName val="Cover_sheet"/>
      <sheetName val="DETAILED__BOQ"/>
      <sheetName val="Load Details(B2)"/>
      <sheetName val="BTB"/>
      <sheetName val="cf"/>
      <sheetName val="orders"/>
      <sheetName val="trafo-size"/>
      <sheetName val="General"/>
      <sheetName val="Conversion"/>
      <sheetName val="synthesis"/>
      <sheetName val="COA-17"/>
      <sheetName val="C-18"/>
      <sheetName val="PB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fitability - Total"/>
      <sheetName val="Profitability - LOT 2"/>
      <sheetName val="Profitability - LOT 1"/>
      <sheetName val="Construction Cost"/>
      <sheetName val="M.F."/>
      <sheetName val="Cur"/>
      <sheetName val="Tower Weigths"/>
      <sheetName val="Quantity Sheet"/>
      <sheetName val="Tower LOT 1"/>
      <sheetName val="Tower LOT 2"/>
      <sheetName val="Conductor"/>
      <sheetName val="Conductor (2)"/>
      <sheetName val="OPGW"/>
      <sheetName val="Tower Cost"/>
      <sheetName val="Steel Zinc Rates"/>
      <sheetName val="Recovery"/>
      <sheetName val="Freight"/>
      <sheetName val="Note on Tower Cost"/>
      <sheetName val="Earth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 refreshError="1"/>
    </sheetDataSet>
  </externalBook>
</externalLink>
</file>

<file path=xl/externalLinks/externalLink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dentification_Sheet"/>
      <sheetName val="Master_Sheet"/>
      <sheetName val="Budget_Summary"/>
      <sheetName val="Project_000"/>
      <sheetName val="Cur"/>
      <sheetName val="TW WT R2"/>
      <sheetName val="BOQ"/>
      <sheetName val="Profit L1"/>
      <sheetName val="MF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pares 6 yrs-Pneu sys(Incl DLP)"/>
      <sheetName val="Pneumatic system Final BOQ"/>
      <sheetName val="itemwise for ATMS"/>
      <sheetName val="ATMS - BoQ for inst subcontract"/>
      <sheetName val="ATMS-Inst cost"/>
      <sheetName val="ATMS Recommended spares"/>
      <sheetName val="ATMS - Final BOQ"/>
      <sheetName val="Implemention cost BOQ"/>
      <sheetName val="Cost Summary"/>
      <sheetName val="Master data"/>
      <sheetName val="FAT &amp; SAT cal"/>
      <sheetName val="Toll Spares List(5 yrs)"/>
      <sheetName val="Spares"/>
      <sheetName val="Toll - Final BOQ"/>
      <sheetName val="Tentative CABLES-8lanes"/>
      <sheetName val="Tentative CABLES-12 lanes"/>
      <sheetName val="Toll-Itemwise costing"/>
      <sheetName val="AVC costing"/>
      <sheetName val="LC costing"/>
      <sheetName val="Toll-Loop Sealant calculation"/>
      <sheetName val="CHIFLET"/>
      <sheetName val="ANNEXURE-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</sheetDataSet>
  </externalBook>
</externalLink>
</file>

<file path=xl/externalLinks/externalLink9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RRECTION"/>
      <sheetName val="major qty"/>
      <sheetName val="Shuttering"/>
      <sheetName val="wages"/>
      <sheetName val="Major P&amp;M deployment"/>
      <sheetName val="boq"/>
      <sheetName val="p&amp;m L&amp;T Hire"/>
      <sheetName val="P&amp;m"/>
      <sheetName val="histogram"/>
      <sheetName val="basic "/>
      <sheetName val="bua"/>
      <sheetName val="topsheet"/>
      <sheetName val="Rate Analysis"/>
      <sheetName val="PR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</sheetDataSet>
  </externalBook>
</externalLink>
</file>

<file path=xl/externalLinks/externalLink9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ject review U1 1of 2"/>
      <sheetName val="Project review U1 2 of 2"/>
      <sheetName val="concrete "/>
      <sheetName val="transportation cost"/>
      <sheetName val="Earthworks"/>
      <sheetName val="Road Works"/>
      <sheetName val="Bitumen Works"/>
      <sheetName val="Road Works (2)"/>
      <sheetName val="Rate Breakup"/>
      <sheetName val="BOQ"/>
      <sheetName val="BOQ (2)"/>
      <sheetName val="n rays "/>
      <sheetName val="anishk rates"/>
      <sheetName val="comp statement"/>
      <sheetName val="BOQ (3)"/>
      <sheetName val="BOQ FINAL"/>
      <sheetName val="BOQ _2_"/>
      <sheetName val="ANALYSIS"/>
      <sheetName val="p&amp;m"/>
      <sheetName val="BOQ_Direct_selling cost"/>
      <sheetName val="Rate Analysis"/>
      <sheetName val="Expenditure plan"/>
      <sheetName val="BOQ-Civil"/>
      <sheetName val="Admin"/>
      <sheetName val="Format - 4"/>
      <sheetName val="Codes"/>
      <sheetName val="Input"/>
      <sheetName val="Transactions"/>
      <sheetName val="合成単価作成表-BLDG"/>
      <sheetName val="Fill this out first..."/>
      <sheetName val="Site Dev BOQ"/>
      <sheetName val="Project_review_U1_1of_2"/>
      <sheetName val="Project_review_U1_2_of_2"/>
      <sheetName val="concrete_"/>
      <sheetName val="transportation_cost"/>
      <sheetName val="Road_Works"/>
      <sheetName val="Bitumen_Works"/>
      <sheetName val="Road_Works_(2)"/>
      <sheetName val="Rate_Breakup"/>
      <sheetName val="BOQ_(2)"/>
      <sheetName val="n_rays_"/>
      <sheetName val="anishk_rates"/>
      <sheetName val="comp_statement"/>
      <sheetName val="BOQ_(3)"/>
      <sheetName val="BOQ_FINAL"/>
      <sheetName val="BOQ__2_"/>
      <sheetName val="WB0203-OLDLOAN"/>
      <sheetName val="TBAL9697 -group wise  sdpl"/>
      <sheetName val="Tender Summary"/>
      <sheetName val="BHANDUP"/>
      <sheetName val="concrete"/>
      <sheetName val="beam-reinft-IIInd floor"/>
      <sheetName val="Sheet1"/>
      <sheetName val="labour coeff"/>
      <sheetName val="Dayworks Bill"/>
      <sheetName val="Bills of Quantities"/>
      <sheetName val="TCS_Schedule (2)"/>
      <sheetName val="Earthwork MCW"/>
      <sheetName val="TCS Proposed"/>
      <sheetName val="Input1"/>
      <sheetName val="CFL-KIM"/>
      <sheetName val="Cable data"/>
      <sheetName val="MAT"/>
      <sheetName val="VCH-SLC"/>
      <sheetName val="Supplier"/>
      <sheetName val="dBase"/>
      <sheetName val="RCC,Ret. Wall"/>
      <sheetName val="ETC Plant Cost"/>
      <sheetName val="4.4"/>
      <sheetName val="summery-I"/>
      <sheetName val="2.07 EMB"/>
      <sheetName val="3.01"/>
      <sheetName val="8.ii.8.(b)"/>
      <sheetName val="4.1"/>
      <sheetName val="8.1.2.(a)"/>
      <sheetName val="2.07 S.G"/>
      <sheetName val="4.2(ii)"/>
      <sheetName val="3.02"/>
      <sheetName val="Royalty Agg."/>
      <sheetName val="COST"/>
      <sheetName val="Consolidated CF"/>
      <sheetName val="Figures in"/>
      <sheetName val="SPILL OVER"/>
      <sheetName val="Detail"/>
      <sheetName val="DOOR-WIND"/>
      <sheetName val="Ave.wtd.rates"/>
      <sheetName val="Material "/>
      <sheetName val="Labour &amp; Plant"/>
      <sheetName val="BOQ_(2)1"/>
      <sheetName val="Project_review_U1_1of_21"/>
      <sheetName val="Project_review_U1_2_of_21"/>
      <sheetName val="concrete_1"/>
      <sheetName val="transportation_cost1"/>
      <sheetName val="Road_Works1"/>
      <sheetName val="Bitumen_Works1"/>
      <sheetName val="Road_Works_(2)1"/>
      <sheetName val="Rate_Breakup1"/>
      <sheetName val="n_rays_1"/>
      <sheetName val="anishk_rates1"/>
      <sheetName val="comp_statement1"/>
      <sheetName val="BOQ_(3)1"/>
      <sheetName val="BOQ_FINAL1"/>
      <sheetName val="BOQ__2_1"/>
      <sheetName val="Fill_this_out_first___"/>
      <sheetName val="Site_Dev_BOQ"/>
      <sheetName val="BOQ_Direct_selling_cost"/>
      <sheetName val="Rate_Analysis"/>
      <sheetName val="labour_coeff"/>
      <sheetName val="Expenditure_plan"/>
      <sheetName val="Project_review_U1_1of_22"/>
      <sheetName val="Project_review_U1_2_of_22"/>
      <sheetName val="concrete_2"/>
      <sheetName val="transportation_cost2"/>
      <sheetName val="Road_Works2"/>
      <sheetName val="Bitumen_Works2"/>
      <sheetName val="Road_Works_(2)2"/>
      <sheetName val="Rate_Breakup2"/>
      <sheetName val="BOQ_(2)2"/>
      <sheetName val="n_rays_2"/>
      <sheetName val="anishk_rates2"/>
      <sheetName val="comp_statement2"/>
      <sheetName val="BOQ_(3)2"/>
      <sheetName val="BOQ_FINAL2"/>
      <sheetName val="BOQ__2_2"/>
      <sheetName val="BOQ_Direct_selling_cost1"/>
      <sheetName val="内外控制表"/>
      <sheetName val="海盐加工装置"/>
      <sheetName val="Rate_Analysis1"/>
      <sheetName val="Fill_this_out_first___1"/>
      <sheetName val="Site_Dev_BOQ1"/>
      <sheetName val="labour_coeff1"/>
      <sheetName val="Expenditure_plan1"/>
      <sheetName val="Ave_wtd_rates"/>
      <sheetName val="Material_"/>
      <sheetName val="Labour_&amp;_Plant"/>
      <sheetName val="TBAL9697_-group_wise__sdpl"/>
      <sheetName val="Tender_Summary"/>
      <sheetName val="Project_review_U1_1of_23"/>
      <sheetName val="Project_review_U1_2_of_23"/>
      <sheetName val="concrete_3"/>
      <sheetName val="transportation_cost3"/>
      <sheetName val="Road_Works3"/>
      <sheetName val="Bitumen_Works3"/>
      <sheetName val="Road_Works_(2)3"/>
      <sheetName val="Rate_Breakup3"/>
      <sheetName val="BOQ_(2)3"/>
      <sheetName val="n_rays_3"/>
      <sheetName val="anishk_rates3"/>
      <sheetName val="comp_statement3"/>
      <sheetName val="BOQ_(3)3"/>
      <sheetName val="BOQ_FINAL3"/>
      <sheetName val="BOQ__2_3"/>
      <sheetName val="BOQ_Direct_selling_cost2"/>
      <sheetName val="Rate_Analysis2"/>
      <sheetName val="Fill_this_out_first___2"/>
      <sheetName val="Site_Dev_BOQ2"/>
      <sheetName val="labour_coeff2"/>
      <sheetName val="Expenditure_plan2"/>
      <sheetName val="Ave_wtd_rates1"/>
      <sheetName val="Material_1"/>
      <sheetName val="Labour_&amp;_Plant1"/>
      <sheetName val="TBAL9697_-group_wise__sdpl1"/>
      <sheetName val="Tender_Summary1"/>
      <sheetName val="Deduction of assets"/>
      <sheetName val="ESP Control Bldg_"/>
      <sheetName val="FORM7"/>
      <sheetName val="PRECAST lightconc-II"/>
      <sheetName val="Design"/>
      <sheetName val="RA-markate"/>
      <sheetName val="Stress Calculation"/>
      <sheetName val="final abstract"/>
      <sheetName val="Form 6"/>
      <sheetName val="Sheet3"/>
      <sheetName val="Labour productivity"/>
      <sheetName val="Material List "/>
      <sheetName val="Labour Rate "/>
      <sheetName val="base"/>
      <sheetName val="(M+L)"/>
      <sheetName val="EqpPerfJun08"/>
      <sheetName val="BOQ Distribution"/>
      <sheetName val="Sheet4"/>
      <sheetName val="BOQ_(2)4"/>
      <sheetName val="Project_review_U1_1of_24"/>
      <sheetName val="Project_review_U1_2_of_24"/>
      <sheetName val="concrete_4"/>
      <sheetName val="transportation_cost4"/>
      <sheetName val="Road_Works4"/>
      <sheetName val="Bitumen_Works4"/>
      <sheetName val="Road_Works_(2)4"/>
      <sheetName val="Rate_Breakup4"/>
      <sheetName val="n_rays_4"/>
      <sheetName val="anishk_rates4"/>
      <sheetName val="comp_statement4"/>
      <sheetName val="BOQ_(3)4"/>
      <sheetName val="BOQ_FINAL4"/>
      <sheetName val="BOQ__2_4"/>
      <sheetName val="BOQ_Direct_selling_cost3"/>
      <sheetName val="Rate_Analysis3"/>
      <sheetName val="Site_Dev_BOQ3"/>
      <sheetName val="Fill_this_out_first___3"/>
      <sheetName val="labour_coeff3"/>
      <sheetName val="Expenditure_plan3"/>
      <sheetName val="Ave_wtd_rates2"/>
      <sheetName val="Material_2"/>
      <sheetName val="Labour_&amp;_Plant2"/>
      <sheetName val="TBAL9697_-group_wise__sdpl2"/>
      <sheetName val="Tender_Summary2"/>
      <sheetName val="beam-reinft-IIInd_floor"/>
      <sheetName val="BOQ_(2)5"/>
      <sheetName val="Project_review_U1_1of_25"/>
      <sheetName val="Project_review_U1_2_of_25"/>
      <sheetName val="concrete_5"/>
      <sheetName val="transportation_cost5"/>
      <sheetName val="Road_Works5"/>
      <sheetName val="Bitumen_Works5"/>
      <sheetName val="Road_Works_(2)5"/>
      <sheetName val="Rate_Breakup5"/>
      <sheetName val="n_rays_5"/>
      <sheetName val="anishk_rates5"/>
      <sheetName val="comp_statement5"/>
      <sheetName val="BOQ_(3)5"/>
      <sheetName val="BOQ_FINAL5"/>
      <sheetName val="BOQ__2_5"/>
      <sheetName val="BOQ_Direct_selling_cost4"/>
      <sheetName val="Rate_Analysis4"/>
      <sheetName val="Site_Dev_BOQ4"/>
      <sheetName val="Fill_this_out_first___4"/>
      <sheetName val="labour_coeff4"/>
      <sheetName val="Expenditure_plan4"/>
      <sheetName val="Ave_wtd_rates3"/>
      <sheetName val="Material_3"/>
      <sheetName val="Labour_&amp;_Plant3"/>
      <sheetName val="TBAL9697_-group_wise__sdpl3"/>
      <sheetName val="Tender_Summary3"/>
      <sheetName val="beam-reinft-IIInd_floor1"/>
      <sheetName val="Consolidated_CF"/>
      <sheetName val="Figures_in"/>
      <sheetName val="Deduction_of_assets"/>
      <sheetName val="ESP_Control_Bldg_"/>
      <sheetName val="電気設備表"/>
      <sheetName val="SC list"/>
      <sheetName val="R.A."/>
      <sheetName val="SPILL_OVER"/>
      <sheetName val="PRECAST_lightconc-II"/>
      <sheetName val="Stress_Calculation"/>
      <sheetName val="final_abstract"/>
      <sheetName val="Form_6"/>
      <sheetName val="Labour_productivity"/>
      <sheetName val="Material_List_"/>
      <sheetName val="Labour_Rate_"/>
      <sheetName val="BOQ-Part1"/>
      <sheetName val="Definitions"/>
      <sheetName val="BS HO Format"/>
      <sheetName val="ORDER BOOKING"/>
      <sheetName val="ABSTRACT PHASE-I"/>
      <sheetName val="ABSTRACT-PHASE-II (2)"/>
      <sheetName val="Build-up"/>
      <sheetName val="Client Bill Status"/>
      <sheetName val="Category A - No Material"/>
      <sheetName val="Category B - Major Works"/>
      <sheetName val="Category C - Minor Works"/>
      <sheetName val="Data"/>
      <sheetName val="Plinth beam"/>
      <sheetName val="Service Function"/>
      <sheetName val="Results"/>
      <sheetName val="PLGroupings"/>
      <sheetName val="Meas.-Hotel Part"/>
      <sheetName val="Mat_Cost"/>
      <sheetName val="#REF"/>
      <sheetName val="Lead"/>
      <sheetName val="ACS(1)"/>
      <sheetName val="FAS-C(4)"/>
      <sheetName val="CCTV(old)"/>
      <sheetName val="factors"/>
      <sheetName val="BS-NCL"/>
      <sheetName val="IO List"/>
      <sheetName val="PL Inst RA 12"/>
      <sheetName val="Civil Boq"/>
      <sheetName val="REFERENCE"/>
      <sheetName val="Basicrates"/>
      <sheetName val="ANAL"/>
      <sheetName val="Summary"/>
      <sheetName val="FORM-W3"/>
      <sheetName val="MPR_PA_1"/>
      <sheetName val="Data-Month"/>
      <sheetName val="Accounts2"/>
      <sheetName val="Raw Data"/>
      <sheetName val="Design sheet"/>
      <sheetName val="Amortization of bond exp."/>
      <sheetName val="BANKINT"/>
      <sheetName val="po-log - curr. rate"/>
      <sheetName val="sch"/>
      <sheetName val="Staff Acco."/>
      <sheetName val="MRATES"/>
      <sheetName val="Basic"/>
      <sheetName val="Batching plant"/>
      <sheetName val="DSLP"/>
      <sheetName val="leads"/>
      <sheetName val="BPL"/>
      <sheetName val="3    OK"/>
      <sheetName val="11-hsd"/>
      <sheetName val="13-septic"/>
      <sheetName val="7-ug"/>
      <sheetName val="2-utility"/>
      <sheetName val="18-misc"/>
      <sheetName val="5-pipe"/>
      <sheetName val="hyperstatic"/>
      <sheetName val="97 사업추정(WEKI)"/>
      <sheetName val="NDOCBT"/>
      <sheetName val="97_사업추정(WEKI)"/>
      <sheetName val="ETC_Plant_Cost"/>
      <sheetName val="SOR"/>
      <sheetName val="s"/>
      <sheetName val="Basic Rate"/>
      <sheetName val="SIEVE ANALYSIS_Sand"/>
      <sheetName val="bar bending"/>
      <sheetName val="sheet6"/>
      <sheetName val="LTG-STG"/>
      <sheetName val="ft-05-02isobom"/>
      <sheetName val="FOO2 FOOTING"/>
      <sheetName val="Project_review_U1_1of_28"/>
      <sheetName val="Project_review_U1_2_of_28"/>
      <sheetName val="concrete_8"/>
      <sheetName val="transportation_cost8"/>
      <sheetName val="Road_Works8"/>
      <sheetName val="Bitumen_Works8"/>
      <sheetName val="Road_Works_(2)8"/>
      <sheetName val="Rate_Breakup8"/>
      <sheetName val="BOQ_(2)8"/>
      <sheetName val="n_rays_8"/>
      <sheetName val="anishk_rates8"/>
      <sheetName val="comp_statement8"/>
      <sheetName val="BOQ_(3)8"/>
      <sheetName val="BOQ_FINAL8"/>
      <sheetName val="BOQ__2_8"/>
      <sheetName val="Expenditure_plan7"/>
      <sheetName val="beam-reinft-IIInd_floor4"/>
      <sheetName val="BOQ_Direct_selling_cost7"/>
      <sheetName val="Rate_Analysis7"/>
      <sheetName val="Fill_this_out_first___7"/>
      <sheetName val="Site_Dev_BOQ7"/>
      <sheetName val="labour_coeff7"/>
      <sheetName val="TBAL9697_-group_wise__sdpl6"/>
      <sheetName val="Tender_Summary6"/>
      <sheetName val="RCC,Ret__Wall3"/>
      <sheetName val="ETC_Plant_Cost3"/>
      <sheetName val="4_42"/>
      <sheetName val="2_07_EMB2"/>
      <sheetName val="3_012"/>
      <sheetName val="8_ii_8_(b)2"/>
      <sheetName val="4_12"/>
      <sheetName val="8_1_2_(a)2"/>
      <sheetName val="2_07_S_G2"/>
      <sheetName val="4_2(ii)2"/>
      <sheetName val="3_022"/>
      <sheetName val="Ave_wtd_rates6"/>
      <sheetName val="Material_6"/>
      <sheetName val="Labour_&amp;_Plant6"/>
      <sheetName val="Consolidated_CF3"/>
      <sheetName val="Figures_in3"/>
      <sheetName val="SPILL_OVER3"/>
      <sheetName val="Deduction_of_assets3"/>
      <sheetName val="ESP_Control_Bldg_3"/>
      <sheetName val="PRECAST_lightconc-II3"/>
      <sheetName val="Stress_Calculation3"/>
      <sheetName val="final_abstract3"/>
      <sheetName val="Form_63"/>
      <sheetName val="Labour_productivity3"/>
      <sheetName val="Material_List_3"/>
      <sheetName val="Labour_Rate_3"/>
      <sheetName val="Royalty_Agg_2"/>
      <sheetName val="R_A_2"/>
      <sheetName val="97_사업추정(WEKI)3"/>
      <sheetName val="Dayworks_Bill2"/>
      <sheetName val="Bills_of_Quantities2"/>
      <sheetName val="TCS_Schedule_(2)2"/>
      <sheetName val="Earthwork_MCW2"/>
      <sheetName val="TCS_Proposed2"/>
      <sheetName val="BOQ_Distribution2"/>
      <sheetName val="SC_list2"/>
      <sheetName val="Format_-_42"/>
      <sheetName val="Project_review_U1_1of_26"/>
      <sheetName val="Project_review_U1_2_of_26"/>
      <sheetName val="concrete_6"/>
      <sheetName val="transportation_cost6"/>
      <sheetName val="Road_Works6"/>
      <sheetName val="Bitumen_Works6"/>
      <sheetName val="Road_Works_(2)6"/>
      <sheetName val="Rate_Breakup6"/>
      <sheetName val="BOQ_(2)6"/>
      <sheetName val="n_rays_6"/>
      <sheetName val="anishk_rates6"/>
      <sheetName val="comp_statement6"/>
      <sheetName val="BOQ_(3)6"/>
      <sheetName val="BOQ_FINAL6"/>
      <sheetName val="BOQ__2_6"/>
      <sheetName val="Expenditure_plan5"/>
      <sheetName val="beam-reinft-IIInd_floor2"/>
      <sheetName val="BOQ_Direct_selling_cost5"/>
      <sheetName val="Rate_Analysis5"/>
      <sheetName val="Fill_this_out_first___5"/>
      <sheetName val="Site_Dev_BOQ5"/>
      <sheetName val="labour_coeff5"/>
      <sheetName val="TBAL9697_-group_wise__sdpl4"/>
      <sheetName val="Tender_Summary4"/>
      <sheetName val="RCC,Ret__Wall1"/>
      <sheetName val="ETC_Plant_Cost1"/>
      <sheetName val="4_4"/>
      <sheetName val="2_07_EMB"/>
      <sheetName val="3_01"/>
      <sheetName val="8_ii_8_(b)"/>
      <sheetName val="4_1"/>
      <sheetName val="8_1_2_(a)"/>
      <sheetName val="2_07_S_G"/>
      <sheetName val="4_2(ii)"/>
      <sheetName val="3_02"/>
      <sheetName val="Ave_wtd_rates4"/>
      <sheetName val="Material_4"/>
      <sheetName val="Labour_&amp;_Plant4"/>
      <sheetName val="Consolidated_CF1"/>
      <sheetName val="Figures_in1"/>
      <sheetName val="SPILL_OVER1"/>
      <sheetName val="Deduction_of_assets1"/>
      <sheetName val="ESP_Control_Bldg_1"/>
      <sheetName val="PRECAST_lightconc-II1"/>
      <sheetName val="Stress_Calculation1"/>
      <sheetName val="final_abstract1"/>
      <sheetName val="Form_61"/>
      <sheetName val="Labour_productivity1"/>
      <sheetName val="Material_List_1"/>
      <sheetName val="Labour_Rate_1"/>
      <sheetName val="Royalty_Agg_"/>
      <sheetName val="R_A_"/>
      <sheetName val="97_사업추정(WEKI)1"/>
      <sheetName val="Dayworks_Bill"/>
      <sheetName val="Bills_of_Quantities"/>
      <sheetName val="TCS_Schedule_(2)"/>
      <sheetName val="Earthwork_MCW"/>
      <sheetName val="TCS_Proposed"/>
      <sheetName val="BOQ_Distribution"/>
      <sheetName val="SC_list"/>
      <sheetName val="Format_-_4"/>
      <sheetName val="RCC,Ret__Wall"/>
      <sheetName val="Project_review_U1_1of_27"/>
      <sheetName val="Project_review_U1_2_of_27"/>
      <sheetName val="concrete_7"/>
      <sheetName val="transportation_cost7"/>
      <sheetName val="Road_Works7"/>
      <sheetName val="Bitumen_Works7"/>
      <sheetName val="Road_Works_(2)7"/>
      <sheetName val="Rate_Breakup7"/>
      <sheetName val="BOQ_(2)7"/>
      <sheetName val="n_rays_7"/>
      <sheetName val="anishk_rates7"/>
      <sheetName val="comp_statement7"/>
      <sheetName val="BOQ_(3)7"/>
      <sheetName val="BOQ_FINAL7"/>
      <sheetName val="BOQ__2_7"/>
      <sheetName val="Expenditure_plan6"/>
      <sheetName val="beam-reinft-IIInd_floor3"/>
      <sheetName val="BOQ_Direct_selling_cost6"/>
      <sheetName val="Rate_Analysis6"/>
      <sheetName val="Fill_this_out_first___6"/>
      <sheetName val="Site_Dev_BOQ6"/>
      <sheetName val="labour_coeff6"/>
      <sheetName val="TBAL9697_-group_wise__sdpl5"/>
      <sheetName val="Tender_Summary5"/>
      <sheetName val="RCC,Ret__Wall2"/>
      <sheetName val="ETC_Plant_Cost2"/>
      <sheetName val="4_41"/>
      <sheetName val="2_07_EMB1"/>
      <sheetName val="3_011"/>
      <sheetName val="8_ii_8_(b)1"/>
      <sheetName val="4_11"/>
      <sheetName val="8_1_2_(a)1"/>
      <sheetName val="2_07_S_G1"/>
      <sheetName val="4_2(ii)1"/>
      <sheetName val="3_021"/>
      <sheetName val="Ave_wtd_rates5"/>
      <sheetName val="Material_5"/>
      <sheetName val="Labour_&amp;_Plant5"/>
      <sheetName val="Consolidated_CF2"/>
      <sheetName val="Figures_in2"/>
      <sheetName val="SPILL_OVER2"/>
      <sheetName val="Deduction_of_assets2"/>
      <sheetName val="ESP_Control_Bldg_2"/>
      <sheetName val="PRECAST_lightconc-II2"/>
      <sheetName val="Stress_Calculation2"/>
      <sheetName val="final_abstract2"/>
      <sheetName val="Form_62"/>
      <sheetName val="Labour_productivity2"/>
      <sheetName val="Material_List_2"/>
      <sheetName val="Labour_Rate_2"/>
      <sheetName val="Royalty_Agg_1"/>
      <sheetName val="R_A_1"/>
      <sheetName val="97_사업추정(WEKI)2"/>
      <sheetName val="Dayworks_Bill1"/>
      <sheetName val="Bills_of_Quantities1"/>
      <sheetName val="TCS_Schedule_(2)1"/>
      <sheetName val="Earthwork_MCW1"/>
      <sheetName val="TCS_Proposed1"/>
      <sheetName val="BOQ_Distribution1"/>
      <sheetName val="SC_list1"/>
      <sheetName val="Format_-_41"/>
      <sheetName val="Project_review_U1_1of_29"/>
      <sheetName val="Project_review_U1_2_of_29"/>
      <sheetName val="concrete_9"/>
      <sheetName val="transportation_cost9"/>
      <sheetName val="Road_Works9"/>
      <sheetName val="Bitumen_Works9"/>
      <sheetName val="Road_Works_(2)9"/>
      <sheetName val="Rate_Breakup9"/>
      <sheetName val="BOQ_(2)9"/>
      <sheetName val="n_rays_9"/>
      <sheetName val="anishk_rates9"/>
      <sheetName val="comp_statement9"/>
      <sheetName val="BOQ_(3)9"/>
      <sheetName val="BOQ_FINAL9"/>
      <sheetName val="BOQ__2_9"/>
      <sheetName val="Expenditure_plan8"/>
      <sheetName val="beam-reinft-IIInd_floor5"/>
      <sheetName val="BOQ_Direct_selling_cost8"/>
      <sheetName val="Rate_Analysis8"/>
      <sheetName val="Fill_this_out_first___8"/>
      <sheetName val="Site_Dev_BOQ8"/>
      <sheetName val="labour_coeff8"/>
      <sheetName val="TBAL9697_-group_wise__sdpl7"/>
      <sheetName val="Tender_Summary7"/>
      <sheetName val="RCC,Ret__Wall4"/>
      <sheetName val="ETC_Plant_Cost4"/>
      <sheetName val="4_43"/>
      <sheetName val="2_07_EMB3"/>
      <sheetName val="3_013"/>
      <sheetName val="8_ii_8_(b)3"/>
      <sheetName val="4_13"/>
      <sheetName val="8_1_2_(a)3"/>
      <sheetName val="2_07_S_G3"/>
      <sheetName val="4_2(ii)3"/>
      <sheetName val="3_023"/>
      <sheetName val="Ave_wtd_rates7"/>
      <sheetName val="Material_7"/>
      <sheetName val="Labour_&amp;_Plant7"/>
      <sheetName val="Consolidated_CF4"/>
      <sheetName val="Figures_in4"/>
      <sheetName val="SPILL_OVER4"/>
      <sheetName val="Deduction_of_assets4"/>
      <sheetName val="ESP_Control_Bldg_4"/>
      <sheetName val="PRECAST_lightconc-II4"/>
      <sheetName val="Stress_Calculation4"/>
      <sheetName val="final_abstract4"/>
      <sheetName val="Form_64"/>
      <sheetName val="Labour_productivity4"/>
      <sheetName val="Material_List_4"/>
      <sheetName val="Labour_Rate_4"/>
      <sheetName val="Royalty_Agg_3"/>
      <sheetName val="R_A_3"/>
      <sheetName val="97_사업추정(WEKI)4"/>
      <sheetName val="Dayworks_Bill3"/>
      <sheetName val="Bills_of_Quantities3"/>
      <sheetName val="TCS_Schedule_(2)3"/>
      <sheetName val="Earthwork_MCW3"/>
      <sheetName val="TCS_Proposed3"/>
      <sheetName val="BOQ_Distribution3"/>
      <sheetName val="SC_list3"/>
      <sheetName val="Format_-_43"/>
      <sheetName val="FOO2_FOOTING"/>
      <sheetName val="Cable_data"/>
      <sheetName val="General"/>
      <sheetName val="Main Bs"/>
      <sheetName val="TAKE OFF"/>
      <sheetName val="FORM-16"/>
      <sheetName val="MFG"/>
      <sheetName val="Connections"/>
      <sheetName val="DWTables"/>
      <sheetName val="MN T.B."/>
      <sheetName val="SPT vs PHI"/>
      <sheetName val="Cat A Change Control"/>
      <sheetName val="Sch-3"/>
      <sheetName val="4NEXRA"/>
      <sheetName val="Mix Design"/>
      <sheetName val="std-rates"/>
      <sheetName val="SITE OVERHEADS"/>
      <sheetName val="DREV"/>
      <sheetName val="CREV"/>
      <sheetName val="Steel-Circular"/>
      <sheetName val="PROCTOR"/>
      <sheetName val="gvl"/>
      <sheetName val="Civil Works"/>
      <sheetName val="INTSHEET"/>
      <sheetName val="INTSHEET3"/>
      <sheetName val="appendix 2.5 final accounts"/>
      <sheetName val="FIRST"/>
      <sheetName val="Ene"/>
      <sheetName val="CODE BOOK REFERENCE"/>
      <sheetName val="Sheet11"/>
      <sheetName val="적용"/>
      <sheetName val="Adopted DBM"/>
      <sheetName val="1"/>
      <sheetName val="Intro"/>
      <sheetName val="CODE_BOOK_REFERENCE"/>
      <sheetName val="Adopted_DBM"/>
      <sheetName val="dlvoid"/>
      <sheetName val="clay"/>
      <sheetName val="Assumptions"/>
      <sheetName val="I 2ry activity reduction"/>
      <sheetName val="Master Sheet"/>
      <sheetName val="DETAILED  BOQ"/>
      <sheetName val="As per PCA"/>
      <sheetName val="Assumption"/>
      <sheetName val="Coalmine"/>
      <sheetName val="CE"/>
      <sheetName val="New33KVSS_E3"/>
      <sheetName val="Prop aug of Ex 33KVSS_E3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/>
      <sheetData sheetId="254"/>
      <sheetData sheetId="255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/>
      <sheetData sheetId="600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</sheetDataSet>
  </externalBook>
</externalLink>
</file>

<file path=xl/externalLinks/externalLink9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 (2)"/>
      <sheetName val="family members,  dependants"/>
      <sheetName val="FAMILY TEXT"/>
      <sheetName val="Sheet1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9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c - Acc for Office"/>
      <sheetName val="Dec - 2"/>
      <sheetName val="Dec-1(Acctcode)"/>
      <sheetName val="Dec - 1 "/>
      <sheetName val="Dec - 1(2)"/>
      <sheetName val="Nov -2 (2)"/>
      <sheetName val="Stament of Account November"/>
      <sheetName val="Stament of Account Nov-2 &amp;Dec I"/>
      <sheetName val="Account -Nov -2 "/>
      <sheetName val="Traial Balance as on Nov 15"/>
      <sheetName val="Sheet2"/>
      <sheetName val="Nov -2"/>
      <sheetName val="Account Nov -1  (2)"/>
      <sheetName val="Account Nov -1 "/>
      <sheetName val="Statement of Acc Nov-1"/>
      <sheetName val="Nov -1"/>
      <sheetName val="Statement of Acc Spe-2 (2)"/>
      <sheetName val="Traial Balance as on Oct 30"/>
      <sheetName val="Oct -2 (2)"/>
      <sheetName val="Statement of Acc Oct - II"/>
      <sheetName val="Traial Balance as on Sept30"/>
      <sheetName val="Statement of Acc Bal"/>
      <sheetName val="Oct -2"/>
      <sheetName val="Statement of Oct - 1 (2)"/>
      <sheetName val="Statement of Acc Oct - 1"/>
      <sheetName val="Statement of Oct - 1"/>
      <sheetName val="Oct - 1"/>
      <sheetName val="Sept - 1&amp;2 (2)"/>
      <sheetName val="Statement of Acc Spe-2"/>
      <sheetName val="Atatement of Acc Sept-2"/>
      <sheetName val="Statement of Acc Spe-1"/>
      <sheetName val="Sept - Acc"/>
      <sheetName val="Sept - 1&amp;2"/>
      <sheetName val="June-I&amp;II"/>
      <sheetName val="july-I (2)"/>
      <sheetName val="Aug-I (2)"/>
      <sheetName val="Traial Balance as on Aug -31"/>
      <sheetName val="Aug-second"/>
      <sheetName val="Statement of Account Aug - I"/>
      <sheetName val="Statement of Acc - Aug-I"/>
      <sheetName val="Aug-I"/>
      <sheetName val="Statement of Account May"/>
      <sheetName val="july-I ACC"/>
      <sheetName val="Statement of AccountJuly"/>
      <sheetName val="feb&amp;mar (2)"/>
      <sheetName val="feb&amp;mar"/>
      <sheetName val="sheet2 (2)"/>
      <sheetName val="july-I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 refreshError="1"/>
    </sheetDataSet>
  </externalBook>
</externalLink>
</file>

<file path=xl/externalLinks/externalLink9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c - Acc for Office"/>
      <sheetName val="Dec - 2"/>
      <sheetName val="Dec-1(Acctcode)"/>
      <sheetName val="Dec - 1 "/>
      <sheetName val="Dec - 1(2)"/>
      <sheetName val="Nov -2 (2)"/>
      <sheetName val="Stament of Account November"/>
      <sheetName val="Stament of Account Nov-2 &amp;Dec I"/>
      <sheetName val="Account -Nov -2 "/>
      <sheetName val="Traial Balance as on Nov 15"/>
      <sheetName val="Sheet2"/>
      <sheetName val="Nov -2"/>
      <sheetName val="Account Nov -1  (2)"/>
      <sheetName val="Account Nov -1 "/>
      <sheetName val="Statement of Acc Nov-1"/>
      <sheetName val="Nov -1"/>
      <sheetName val="Statement of Acc Spe-2 (2)"/>
      <sheetName val="Traial Balance as on Oct 30"/>
      <sheetName val="Oct -2 (2)"/>
      <sheetName val="Statement of Acc Oct - II"/>
      <sheetName val="Traial Balance as on Sept30"/>
      <sheetName val="Statement of Acc Bal"/>
      <sheetName val="Oct -2"/>
      <sheetName val="Statement of Oct - 1 (2)"/>
      <sheetName val="Statement of Acc Oct - 1"/>
      <sheetName val="Statement of Oct - 1"/>
      <sheetName val="Oct - 1"/>
      <sheetName val="Sept - 1&amp;2 (2)"/>
      <sheetName val="Statement of Acc Spe-2"/>
      <sheetName val="Atatement of Acc Sept-2"/>
      <sheetName val="Statement of Acc Spe-1"/>
      <sheetName val="Sept - Acc"/>
      <sheetName val="Sept - 1&amp;2"/>
      <sheetName val="June-I&amp;II"/>
      <sheetName val="july-I (2)"/>
      <sheetName val="Aug-I (2)"/>
      <sheetName val="Traial Balance as on Aug -31"/>
      <sheetName val="Aug-second"/>
      <sheetName val="Statement of Account Aug - I"/>
      <sheetName val="Statement of Acc - Aug-I"/>
      <sheetName val="Aug-I"/>
      <sheetName val="Statement of Account May"/>
      <sheetName val="july-I ACC"/>
      <sheetName val="Statement of AccountJuly"/>
      <sheetName val="feb&amp;mar (2)"/>
      <sheetName val="feb&amp;mar"/>
      <sheetName val="sheet2 (2)"/>
      <sheetName val="july-I"/>
      <sheetName val="Sheet1"/>
      <sheetName val="dBase"/>
      <sheetName val="Staff Acco."/>
      <sheetName val="DATA"/>
      <sheetName val="As per PCA"/>
      <sheetName val="PRECAST lightconc-II"/>
      <sheetName val="CFL-KIM"/>
      <sheetName val="COST"/>
      <sheetName val="Revenue"/>
      <sheetName val="SCF"/>
      <sheetName val="BOQ (2)"/>
      <sheetName val="Dec_-_Acc_for_Office"/>
      <sheetName val="Dec_-_2"/>
      <sheetName val="Dec_-_1_"/>
      <sheetName val="Dec_-_1(2)"/>
      <sheetName val="Nov_-2_(2)"/>
      <sheetName val="Stament_of_Account_November"/>
      <sheetName val="Stament_of_Account_Nov-2_&amp;Dec_I"/>
      <sheetName val="Account_-Nov_-2_"/>
      <sheetName val="Traial_Balance_as_on_Nov_15"/>
      <sheetName val="Nov_-2"/>
      <sheetName val="Account_Nov_-1__(2)"/>
      <sheetName val="Account_Nov_-1_"/>
      <sheetName val="Statement_of_Acc_Nov-1"/>
      <sheetName val="Nov_-1"/>
      <sheetName val="Statement_of_Acc_Spe-2_(2)"/>
      <sheetName val="Traial_Balance_as_on_Oct_30"/>
      <sheetName val="Oct_-2_(2)"/>
      <sheetName val="Statement_of_Acc_Oct_-_II"/>
      <sheetName val="Traial_Balance_as_on_Sept30"/>
      <sheetName val="Statement_of_Acc_Bal"/>
      <sheetName val="Oct_-2"/>
      <sheetName val="Statement_of_Oct_-_1_(2)"/>
      <sheetName val="Statement_of_Acc_Oct_-_1"/>
      <sheetName val="Statement_of_Oct_-_1"/>
      <sheetName val="Oct_-_1"/>
      <sheetName val="Sept_-_1&amp;2_(2)"/>
      <sheetName val="Statement_of_Acc_Spe-2"/>
      <sheetName val="Atatement_of_Acc_Sept-2"/>
      <sheetName val="Statement_of_Acc_Spe-1"/>
      <sheetName val="Sept_-_Acc"/>
      <sheetName val="Sept_-_1&amp;2"/>
      <sheetName val="july-I_(2)"/>
      <sheetName val="Aug-I_(2)"/>
      <sheetName val="Traial_Balance_as_on_Aug_-31"/>
      <sheetName val="Statement_of_Account_Aug_-_I"/>
      <sheetName val="Statement_of_Acc_-_Aug-I"/>
      <sheetName val="Statement_of_Account_May"/>
      <sheetName val="july-I_ACC"/>
      <sheetName val="Statement_of_AccountJuly"/>
      <sheetName val="feb&amp;mar_(2)"/>
      <sheetName val="sheet2_(2)"/>
      <sheetName val="Staff_Acco_"/>
      <sheetName val="As_per_PCA"/>
      <sheetName val="PRECAST_lightconc-II"/>
      <sheetName val="BOQ_(2)"/>
      <sheetName val="DSLP"/>
      <sheetName val="DETAILED  BOQ"/>
      <sheetName val="Indices"/>
      <sheetName val="Tables"/>
      <sheetName val="cal"/>
      <sheetName val="3BPA00132-5-3 W plan HVPN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</sheetDataSet>
  </externalBook>
</externalLink>
</file>

<file path=xl/externalLinks/externalLink9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"/>
      <sheetName val="Main "/>
      <sheetName val="Load Comb"/>
      <sheetName val="Analysis and design results"/>
      <sheetName val="Sls"/>
      <sheetName val="Uls"/>
      <sheetName val="5-Piles"/>
      <sheetName val="4-Piles"/>
      <sheetName val="4-Piles (2)"/>
      <sheetName val="pedestal"/>
      <sheetName val="Bolts"/>
      <sheetName val="STAAD OUTPUT"/>
      <sheetName val="WEIGHT CAL"/>
      <sheetName val="Water Sink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9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Format 1"/>
      <sheetName val="Format - 2"/>
      <sheetName val="Format - 3"/>
      <sheetName val="Format - 4"/>
      <sheetName val="TB"/>
      <sheetName val="Format - 5"/>
      <sheetName val="Format - 6"/>
      <sheetName val="Format - 7"/>
      <sheetName val="Format - 8"/>
      <sheetName val="Adva &amp; others"/>
      <sheetName val="osl &amp; Sun Cred  details"/>
      <sheetName val="Accrued Value of work done"/>
      <sheetName val="TAP &amp; IBS"/>
      <sheetName val="Ag Com - Mar 07"/>
      <sheetName val="TAP"/>
      <sheetName val="IBS"/>
      <sheetName val="Bud vs actual"/>
      <sheetName val="Exch Flun.w.o.75 A"/>
      <sheetName val="Sch-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</sheetDataSet>
  </externalBook>
</externalLink>
</file>

<file path=xl/externalLinks/externalLink10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-16"/>
      <sheetName val="Abstract of cost"/>
      <sheetName val="Summary"/>
      <sheetName val="Validation"/>
      <sheetName val="TMRS"/>
      <sheetName val="drg"/>
      <sheetName val="Inputs"/>
      <sheetName val="Casting Yard"/>
      <sheetName val="POL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0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TES (2)"/>
      <sheetName val="BOQ"/>
      <sheetName val="MAJOR QTY"/>
      <sheetName val="RATES"/>
      <sheetName val="BOQ WORKING"/>
      <sheetName val="Master Rates"/>
      <sheetName val="Cencrete"/>
      <sheetName val="POLcoeff"/>
      <sheetName val="Analysis "/>
      <sheetName val="Earth"/>
      <sheetName val="Rein+Str."/>
      <sheetName val="Paint"/>
      <sheetName val="Estimation"/>
      <sheetName val="Sheet3"/>
      <sheetName val="Sheet4"/>
      <sheetName val="Sheet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0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ACC-A"/>
      <sheetName val="Stub&amp;Twr"/>
      <sheetName val="Twr Qty."/>
      <sheetName val="DS Approved"/>
      <sheetName val="S-C"/>
      <sheetName val="62-Gty Bhadla"/>
      <sheetName val="DRG-SUB"/>
      <sheetName val="ESIC_DEDN_"/>
      <sheetName val="ESIC_CONTBN"/>
      <sheetName val="drg"/>
      <sheetName val="Table10"/>
      <sheetName val="Table11"/>
      <sheetName val="Table12"/>
      <sheetName val="Table9"/>
      <sheetName val="Part A General"/>
      <sheetName val="moments-table(tri)"/>
      <sheetName val="Calc"/>
      <sheetName val="Twr Qty Old."/>
      <sheetName val="Sheet1"/>
      <sheetName val="DS Approved (T) (2)"/>
      <sheetName val="1-14"/>
      <sheetName val="50-56"/>
      <sheetName val="CFL-KIM"/>
      <sheetName val="Format - 4"/>
      <sheetName val="purpose&amp;input"/>
      <sheetName val="Rate Analysis"/>
      <sheetName val="tb"/>
      <sheetName val="eoudesp"/>
      <sheetName val="BOQ civil"/>
      <sheetName val="DETAIL SHEET"/>
      <sheetName val="TS-TC"/>
      <sheetName val="SUMMARY"/>
      <sheetName val="rate"/>
      <sheetName val="QTY"/>
      <sheetName val="EDWise"/>
      <sheetName val="wt"/>
      <sheetName val="SUMMERY"/>
      <sheetName val="Data base 12-13 back Jan 10"/>
      <sheetName val="ABBR"/>
      <sheetName val="FT-05-02IsoBOM"/>
      <sheetName val="calf"/>
      <sheetName val="Table 4"/>
      <sheetName val="Table 5"/>
      <sheetName val="BOQ"/>
      <sheetName val="ABSTRACT(TL)"/>
      <sheetName val=" Type III"/>
      <sheetName val=" Type I"/>
      <sheetName val="B-Chart"/>
      <sheetName val="Activity-Wise Billed"/>
      <sheetName val="60% Cost of Mat"/>
      <sheetName val="Assumptions"/>
      <sheetName val="master file"/>
      <sheetName val="Cul_detail"/>
      <sheetName val="Data base"/>
      <sheetName val="Database"/>
      <sheetName val="schedule nos"/>
      <sheetName val="Labour &amp; Plant"/>
      <sheetName val="BHANDUP"/>
      <sheetName val="ETC Plant Cost"/>
      <sheetName val="SCHEDULE"/>
      <sheetName val="ASME B 36.10 M"/>
      <sheetName val="ANALYSIS"/>
      <sheetName val="Back_Cal_for OMC"/>
      <sheetName val="girder"/>
      <sheetName val="Qty Benchmarking"/>
      <sheetName val="Assum"/>
      <sheetName val="PROCTOR"/>
      <sheetName val="pile Fabrication"/>
      <sheetName val="Pile cap"/>
      <sheetName val="BQLIST"/>
      <sheetName val="Input Data F"/>
      <sheetName val="E1"/>
      <sheetName val="Sheet3"/>
      <sheetName val="Sheet2"/>
      <sheetName val="Inputs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</sheetDataSet>
  </externalBook>
</externalLink>
</file>

<file path=xl/externalLinks/externalLink10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ad Me"/>
      <sheetName val="Data"/>
      <sheetName val="Outputparameters"/>
      <sheetName val="Loadcases"/>
      <sheetName val="Summary"/>
      <sheetName val="Userarea"/>
      <sheetName val="Correction"/>
      <sheetName val="Pile Capacity"/>
      <sheetName val="eq. cantilev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0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"/>
      <sheetName val="Const Revenue"/>
      <sheetName val="Strecth Readiness (3)"/>
      <sheetName val="Strecth Readiness"/>
      <sheetName val="DPR_TA123"/>
      <sheetName val="FDN_BAL"/>
      <sheetName val="EREC_BAL"/>
      <sheetName val="TOWER SUPPLY"/>
      <sheetName val="RATE"/>
      <sheetName val="ERT"/>
      <sheetName val="Soil Inv"/>
      <sheetName val="Tack Welding"/>
      <sheetName val="Ins Hosting"/>
      <sheetName val="TOWER SCHEDULE"/>
    </sheetNames>
    <sheetDataSet>
      <sheetData sheetId="0"/>
      <sheetData sheetId="1" refreshError="1"/>
      <sheetData sheetId="2" refreshError="1"/>
      <sheetData sheetId="3"/>
      <sheetData sheetId="4" refreshError="1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/>
      <sheetData sheetId="13" refreshError="1"/>
    </sheetDataSet>
  </externalBook>
</externalLink>
</file>

<file path=xl/externalLinks/externalLink10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RRECTION"/>
      <sheetName val="major qty"/>
      <sheetName val="Shuttering"/>
      <sheetName val="wages"/>
      <sheetName val="Major P&amp;M deployment"/>
      <sheetName val="boq"/>
      <sheetName val="p&amp;m L&amp;T Hire"/>
      <sheetName val="P&amp;m"/>
      <sheetName val="histogram"/>
      <sheetName val="basic "/>
      <sheetName val="bua"/>
      <sheetName val="topsheet"/>
      <sheetName val="Rate Analysis"/>
      <sheetName val="Master data"/>
      <sheetName val="appendix 2.5 final accoun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</sheetDataSet>
  </externalBook>
</externalLink>
</file>

<file path=xl/externalLinks/externalLink10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-16"/>
      <sheetName val="master"/>
      <sheetName val="Master Rates"/>
      <sheetName val="RATES (2)"/>
      <sheetName val="Cencrete"/>
      <sheetName val="Rate Analysis"/>
      <sheetName val="Account Book"/>
      <sheetName val="Basic Rates"/>
      <sheetName val="Cut&amp;Grub"/>
      <sheetName val="GSB+WMM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0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IS"/>
      <sheetName val="TBCRSsdpl"/>
      <sheetName val="TB9798OBPL03"/>
      <sheetName val="TBCRSobpl"/>
      <sheetName val="TB9798OBPL06 (2)"/>
      <sheetName val="TBL9798SDPL03"/>
      <sheetName val="CORPN OCT"/>
      <sheetName val="inout consol-nov"/>
      <sheetName val="inout consol (2)"/>
      <sheetName val="AS ON DT EXPS Mar"/>
      <sheetName val="fa-pl &amp; mach-site"/>
      <sheetName val="fa-veh"/>
      <sheetName val="fa_comp"/>
      <sheetName val="fa_off eqp"/>
      <sheetName val="fa_fur&amp; fix"/>
      <sheetName val="fa-pl &amp; mach-Off"/>
      <sheetName val="B_Equity-sdpl INC"/>
      <sheetName val="inout consol wkg"/>
      <sheetName val="inout consol WKNG"/>
      <sheetName val="B_Sheet 97"/>
      <sheetName val="P&amp;L 97 "/>
      <sheetName val="B_Sheet 97-BEXP"/>
      <sheetName val="P&amp;L 97 -BEXP"/>
      <sheetName val="consol flows"/>
      <sheetName val="A_EQUITY-OBPL"/>
      <sheetName val="G-1_sdpl_work"/>
      <sheetName val="G_1_obpl_Work"/>
      <sheetName val="sdpl_oth Liab"/>
      <sheetName val="obpl-oth liab"/>
      <sheetName val="G-1"/>
      <sheetName val="G_land advance"/>
      <sheetName val="I-Wip-ot (2)"/>
      <sheetName val="I-Wip-ot"/>
      <sheetName val="detail WIP (2)"/>
      <sheetName val="detail G-1"/>
      <sheetName val="TBCRS"/>
      <sheetName val="sobha menon ac"/>
      <sheetName val="pnc ac"/>
      <sheetName val="FIXREG-VEH"/>
      <sheetName val="FIXREG-P&amp;M-SITE"/>
      <sheetName val="fix -p &amp; M -SCC"/>
      <sheetName val="C_fix asst"/>
      <sheetName val="D fix asst scdl "/>
      <sheetName val="creditors tb obpl"/>
      <sheetName val="TBAL9697 -group wise  sdpl"/>
      <sheetName val="TBAL9697 -group wise "/>
      <sheetName val="salestax9697-AR"/>
      <sheetName val="crs -G-1"/>
      <sheetName val="TBAL9697 -group wise  onpl"/>
      <sheetName val="B_Sheet 97-OBPL"/>
      <sheetName val="B_Sheet 97 sdpl"/>
      <sheetName val="TBAL9697 -group wise  sdpl2"/>
      <sheetName val="inout consol jan"/>
      <sheetName val="consol flow"/>
      <sheetName val="D_Loan  Prom"/>
      <sheetName val="E_Bank Loan"/>
      <sheetName val="F_Adv-Client"/>
      <sheetName val="G_work Cap"/>
      <sheetName val="H_land adv-dec"/>
      <sheetName val="J_Con WIP"/>
      <sheetName val="detail J"/>
      <sheetName val="L_Oth Co"/>
      <sheetName val="K_fix asst  "/>
      <sheetName val="fixass-scc-obpl"/>
      <sheetName val="C_fix asst-SDPL "/>
      <sheetName val="TBAL9697 _group wise  sdpl"/>
      <sheetName val="inout consol okg"/>
      <sheetName val="detail OIP (2)"/>
      <sheetName val="FIXRE_-P&amp;M-SITE"/>
      <sheetName val="D fix ysst scdl "/>
      <sheetName val="G-±"/>
      <sheetName val="FIXREG-P&amp;M-QITE"/>
      <sheetName val="cre`itors tb obpl"/>
      <sheetName val="3AL9697 -group wise  onpl"/>
      <sheetName val="3‰AL9697 -group wise  onpl"/>
      <sheetName val=""/>
      <sheetName val="L_Oth Bo"/>
      <sheetName val="FORM-16"/>
      <sheetName val="Boq"/>
      <sheetName val="Civil Boq"/>
      <sheetName val="p&amp;m"/>
      <sheetName val="Staff Acco."/>
      <sheetName val="STEEL"/>
      <sheetName val="Sheet3"/>
      <sheetName val="SITE OVERHEADS"/>
      <sheetName val="Boq Block A"/>
      <sheetName val="Sheet1"/>
      <sheetName val="analysis"/>
      <sheetName val="Headings"/>
      <sheetName val="Precalculation"/>
      <sheetName val="G-�"/>
      <sheetName val="3�AL9697 -group wise  onpl"/>
      <sheetName val="PRECAST lightconc-II"/>
      <sheetName val="sept-plan"/>
      <sheetName val="Project-Material "/>
      <sheetName val="Build-up"/>
      <sheetName val="1. PayRec"/>
      <sheetName val="PL"/>
      <sheetName val="PRW"/>
      <sheetName val="Cashflow projection"/>
      <sheetName val="SPT vs PHI"/>
      <sheetName val="factors"/>
      <sheetName val="key dates"/>
      <sheetName val="Actuals"/>
      <sheetName val="Main-Material"/>
      <sheetName val="Design"/>
      <sheetName val="TBL9798_x005f_x0010_DPL03"/>
      <sheetName val="CORPN O_x005f_x0000_T"/>
      <sheetName val="ino4t conso,-nov"/>
      <sheetName val="(nout co,sol (2)"/>
      <sheetName val="Blr hire"/>
      <sheetName val="INPUT SHEET"/>
      <sheetName val="A-General"/>
      <sheetName val="VCH-SLC"/>
      <sheetName val="Supplier"/>
      <sheetName val="G_1_obpl_x005f_x000b_Wori"/>
      <sheetName val="_x005f_x0003_dpl_oth Lia`"/>
      <sheetName val=".bpl,oth lia "/>
      <sheetName val="G_,and adv nce"/>
      <sheetName val="I,Wip-ot  2)"/>
      <sheetName val="I-Rip-Lt"/>
      <sheetName val="det!il WIP (2)"/>
      <sheetName val="de4ail G-1"/>
      <sheetName val="T@CRS"/>
      <sheetName val="sobha mennn ac"/>
      <sheetName val="FIPREG-P&amp;M-SITE"/>
      <sheetName val="C_&amp;ix asst"/>
      <sheetName val="TBAL9697 _x005f_x000d_grotp wise "/>
      <sheetName val="G_1_obpl_x005f_x005f_x005f_x000b_Wori"/>
      <sheetName val="_x005f_x005f_x005f_x0003_dpl_oth Lia`"/>
      <sheetName val="TBAL9697 _x005f_x005f_x005f_x000d_grotp wis"/>
      <sheetName val="St.co.91.5lvl"/>
      <sheetName val="目录"/>
      <sheetName val="Names&amp;Cases"/>
      <sheetName val="Stress Calculation"/>
      <sheetName val="3MLKQ"/>
      <sheetName val="TB9798OBPL06_(2)"/>
      <sheetName val="CORPN_OCT"/>
      <sheetName val="inout_consol-nov"/>
      <sheetName val="inout_consol_(2)"/>
      <sheetName val="AS_ON_DT_EXPS_Mar"/>
      <sheetName val="fa-pl_&amp;_mach-site"/>
      <sheetName val="fa_off_eqp"/>
      <sheetName val="fa_fur&amp;_fix"/>
      <sheetName val="fa-pl_&amp;_mach-Off"/>
      <sheetName val="B_Equity-sdpl_INC"/>
      <sheetName val="inout_consol_wkg"/>
      <sheetName val="inout_consol_WKNG"/>
      <sheetName val="B_Sheet_97"/>
      <sheetName val="P&amp;L_97_"/>
      <sheetName val="B_Sheet_97-BEXP"/>
      <sheetName val="P&amp;L_97_-BEXP"/>
      <sheetName val="consol_flows"/>
      <sheetName val="sdpl_oth_Liab"/>
      <sheetName val="obpl-oth_liab"/>
      <sheetName val="G_land_advance"/>
      <sheetName val="I-Wip-ot_(2)"/>
      <sheetName val="detail_WIP_(2)"/>
      <sheetName val="detail_G-1"/>
      <sheetName val="sobha_menon_ac"/>
      <sheetName val="pnc_ac"/>
      <sheetName val="fix_-p_&amp;_M_-SCC"/>
      <sheetName val="C_fix_asst"/>
      <sheetName val="D_fix_asst_scdl_"/>
      <sheetName val="creditors_tb_obpl"/>
      <sheetName val="TBAL9697_-group_wise__sdpl"/>
      <sheetName val="TBAL9697_-group_wise_"/>
      <sheetName val="crs_-G-1"/>
      <sheetName val="TBAL9697_-group_wise__onpl"/>
      <sheetName val="B_Sheet_97-OBPL"/>
      <sheetName val="B_Sheet_97_sdpl"/>
      <sheetName val="TBAL9697_-group_wise__sdpl2"/>
      <sheetName val="inout_consol_jan"/>
      <sheetName val="consol_flow"/>
      <sheetName val="D_Loan__Prom"/>
      <sheetName val="E_Bank_Loan"/>
      <sheetName val="G_work_Cap"/>
      <sheetName val="H_land_adv-dec"/>
      <sheetName val="J_Con_WIP"/>
      <sheetName val="detail_J"/>
      <sheetName val="L_Oth_Co"/>
      <sheetName val="K_fix_asst__"/>
      <sheetName val="C_fix_asst-SDPL_"/>
      <sheetName val="TBAL9697__group_wise__sdpl"/>
      <sheetName val="inout_consol_okg"/>
      <sheetName val="detail_OIP_(2)"/>
      <sheetName val="D_fix_ysst_scdl_"/>
      <sheetName val="cre`itors_tb_obpl"/>
      <sheetName val="3AL9697_-group_wise__onpl"/>
      <sheetName val="3‰AL9697_-group_wise__onpl"/>
      <sheetName val="L_Oth_Bo"/>
      <sheetName val="Civil_Boq"/>
      <sheetName val="Staff_Acco_"/>
      <sheetName val="SITE_OVERHEADS"/>
      <sheetName val="PRECAST_lightconc-II"/>
      <sheetName val="TBL9798_x005f_x005f_x005f_x0010_DPL03"/>
      <sheetName val="CORPN O_x005f_x005f_x005f_x0000_T"/>
      <sheetName val="External"/>
      <sheetName val="SUPPLY -Sanitary Fixtures"/>
      <sheetName val="ITEMS FOR CIVIL TENDER"/>
      <sheetName val="R2"/>
      <sheetName val="template"/>
      <sheetName val="CORPN O"/>
      <sheetName val="BS1"/>
      <sheetName val="CORPN O_T"/>
      <sheetName val="FORM7"/>
      <sheetName val="TBAL9697 _x005f_x000a_grotp wise "/>
      <sheetName val="data"/>
      <sheetName val="Sun E Type"/>
      <sheetName val="PCC"/>
      <sheetName val="Pay_Sep06"/>
      <sheetName val="Fin Sum"/>
      <sheetName val="Labor abs-NMR"/>
      <sheetName val="Inventory"/>
      <sheetName val="MAR98"/>
      <sheetName val="환율"/>
      <sheetName val="CCTV_EST1"/>
      <sheetName val="Input"/>
      <sheetName val="Control"/>
      <sheetName val="gen"/>
      <sheetName val="dBase"/>
      <sheetName val="labour coeff"/>
      <sheetName val="beam-reinft"/>
      <sheetName val="Shuttering Analysis"/>
      <sheetName val="General P+M"/>
      <sheetName val="Curing Analysis "/>
      <sheetName val="Concrete P+M ( RMC )"/>
      <sheetName val="P+M ( SMC )"/>
      <sheetName val="P+M -EW"/>
      <sheetName val="Costing"/>
      <sheetName val="P&amp;L - AD"/>
      <sheetName val="1__PayRec"/>
      <sheetName val="Boq_Block_A"/>
      <sheetName val="Cashflow_projection"/>
      <sheetName val="G_1_obpl_x005f_x005f_x005f_x005f_x005f_x005f_x000"/>
      <sheetName val="_x005f_x005f_x005f_x005f_x005f_x005f_x005f_x0003_dpl_ot"/>
      <sheetName val="TBAL9697 _x005f_x005f_x005f_x005f_x005f_x005f_x00"/>
      <sheetName val="CASHFLOWS"/>
      <sheetName val="Annex"/>
      <sheetName val="TBAL9697 _grotp wise "/>
      <sheetName val="Fin. Assumpt. - Sensitivities"/>
      <sheetName val="LOAD SHEET "/>
      <sheetName val="Fill this out first..."/>
      <sheetName val="Labour productivity"/>
      <sheetName val="RCC,Ret. Wall"/>
      <sheetName val="Basic"/>
      <sheetName val="Labour"/>
      <sheetName val="Area &amp; Cate. Master"/>
      <sheetName val="SILICATE"/>
      <sheetName val="nanjprofit"/>
      <sheetName val="DG "/>
      <sheetName val="MRATES"/>
      <sheetName val="Detail"/>
      <sheetName val="basic-data"/>
      <sheetName val="mem-property"/>
      <sheetName val="Bill No.5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1"/>
      <sheetName val="BOQ (2)"/>
      <sheetName val="TBL9798_x005f_x005f_x005f_x005f_x005f_x005f_x0010"/>
      <sheetName val="CORPN O_x005f_x005f_x005f_x005f_x005f_x005f_x0000"/>
      <sheetName val="Detail 1A"/>
      <sheetName val="Rate"/>
      <sheetName val="DLC lookups"/>
      <sheetName val="Structure Bills Qty"/>
      <sheetName val="RA-markate"/>
      <sheetName val="Sheet2"/>
      <sheetName val="GBW"/>
      <sheetName val="Fee Rate Summary"/>
      <sheetName val="Name List"/>
      <sheetName val="TBAL9697 _x005f_x005f_x005f_x000a_grotp wis"/>
      <sheetName val="220 11  BS "/>
      <sheetName val="ISO.Reconcilation Statment"/>
      <sheetName val="AVG pur rate"/>
      <sheetName val="Driveway Beams"/>
      <sheetName val="TBL9798_x0010_DPL03"/>
      <sheetName val="CORPN O_x0000_T"/>
      <sheetName val="G_1_obpl_x000b_Wori"/>
      <sheetName val="_x0003_dpl_oth Lia`"/>
      <sheetName val="TBAL9697 _x000d_grotp wise "/>
      <sheetName val="CORPN O?T"/>
      <sheetName val="TBAL9697 _x000a_grotp wise "/>
      <sheetName val="inWords"/>
      <sheetName val="Cat A Change Control"/>
      <sheetName val="#REF!"/>
      <sheetName val="concrete"/>
      <sheetName val="Boq-Con"/>
      <sheetName val="Break up Sheet"/>
      <sheetName val="Manmaster"/>
      <sheetName val="Summary of P &amp; M"/>
      <sheetName val="Config"/>
      <sheetName val="Break Dw"/>
      <sheetName val="Payroll_Statement"/>
      <sheetName val="FITZ MORT 94"/>
      <sheetName val="Sheet 1"/>
      <sheetName val="3BPA00132-5-3 W plan HVPNL"/>
      <sheetName val="Mix Design"/>
      <sheetName val="std-rates"/>
      <sheetName val="입력"/>
      <sheetName val="Intro."/>
      <sheetName val="LIST OF MAKES"/>
      <sheetName val="細目"/>
      <sheetName val="2004"/>
      <sheetName val="Form 6"/>
      <sheetName val="acevsSp (ABC)"/>
      <sheetName val="A.O.R."/>
      <sheetName val="Quote Sheet"/>
      <sheetName val="d-safe DELUXE"/>
      <sheetName val="Works - Quote Sheet"/>
      <sheetName val="IO LIST"/>
      <sheetName val="TBAL9697 _x005f_x000d_grotp wis"/>
      <sheetName val="TBAL9697  grotp wise "/>
      <sheetName val="Pivots"/>
      <sheetName val="#REF"/>
      <sheetName val="총괄표"/>
      <sheetName val="keyword"/>
      <sheetName val="Civil Works"/>
      <sheetName val="BLOCK-A (MEA.SHEET)"/>
      <sheetName val="crews"/>
      <sheetName val="fa-pl &amp; myy_x000b__x000b__x0002_"/>
      <sheetName val="Capex-fixed"/>
      <sheetName val="NLD - Assum"/>
      <sheetName val="Components"/>
      <sheetName val="Assumption Inputs"/>
      <sheetName val="3�AL9697_-group_wise__onpl"/>
      <sheetName val="Project-Material_"/>
      <sheetName val="TB9798OBPL06_(2)16"/>
      <sheetName val="CORPN_OCT16"/>
      <sheetName val="inout_consol-nov16"/>
      <sheetName val="inout_consol_(2)16"/>
      <sheetName val="AS_ON_DT_EXPS_Mar16"/>
      <sheetName val="fa-pl_&amp;_mach-site16"/>
      <sheetName val="fa_off_eqp16"/>
      <sheetName val="fa_fur&amp;_fix16"/>
      <sheetName val="fa-pl_&amp;_mach-Off16"/>
      <sheetName val="B_Equity-sdpl_INC16"/>
      <sheetName val="inout_consol_wkg16"/>
      <sheetName val="inout_consol_WKNG16"/>
      <sheetName val="B_Sheet_9716"/>
      <sheetName val="P&amp;L_97_16"/>
      <sheetName val="B_Sheet_97-BEXP16"/>
      <sheetName val="P&amp;L_97_-BEXP16"/>
      <sheetName val="consol_flows16"/>
      <sheetName val="sdpl_oth_Liab16"/>
      <sheetName val="obpl-oth_liab16"/>
      <sheetName val="G_land_advance16"/>
      <sheetName val="I-Wip-ot_(2)16"/>
      <sheetName val="detail_WIP_(2)16"/>
      <sheetName val="detail_G-116"/>
      <sheetName val="sobha_menon_ac16"/>
      <sheetName val="pnc_ac16"/>
      <sheetName val="fix_-p_&amp;_M_-SCC16"/>
      <sheetName val="C_fix_asst16"/>
      <sheetName val="D_fix_asst_scdl_16"/>
      <sheetName val="creditors_tb_obpl16"/>
      <sheetName val="TBAL9697_-group_wise__sdpl17"/>
      <sheetName val="TBAL9697_-group_wise_16"/>
      <sheetName val="crs_-G-116"/>
      <sheetName val="TBAL9697_-group_wise__onpl16"/>
      <sheetName val="B_Sheet_97-OBPL16"/>
      <sheetName val="B_Sheet_97_sdpl16"/>
      <sheetName val="TBAL9697_-group_wise__sdpl216"/>
      <sheetName val="inout_consol_jan16"/>
      <sheetName val="consol_flow16"/>
      <sheetName val="D_Loan__Prom16"/>
      <sheetName val="E_Bank_Loan16"/>
      <sheetName val="G_work_Cap16"/>
      <sheetName val="H_land_adv-dec16"/>
      <sheetName val="J_Con_WIP16"/>
      <sheetName val="detail_J16"/>
      <sheetName val="L_Oth_Co16"/>
      <sheetName val="K_fix_asst__16"/>
      <sheetName val="C_fix_asst-SDPL_16"/>
      <sheetName val="TBAL9697__group_wise__sdpl16"/>
      <sheetName val="inout_consol_okg16"/>
      <sheetName val="detail_OIP_(2)16"/>
      <sheetName val="D_fix_ysst_scdl_16"/>
      <sheetName val="cre`itors_tb_obpl16"/>
      <sheetName val="3AL9697_-group_wise__onpl16"/>
      <sheetName val="3‰AL9697_-group_wise__onpl16"/>
      <sheetName val="L_Oth_Bo16"/>
      <sheetName val="Civil_Boq16"/>
      <sheetName val="3�AL9697_-group_wise__onpl16"/>
      <sheetName val="Staff_Acco_16"/>
      <sheetName val="SITE_OVERHEADS16"/>
      <sheetName val="Boq_Block_A16"/>
      <sheetName val="Project-Material_16"/>
      <sheetName val="TB9798OBPL06_(2)9"/>
      <sheetName val="CORPN_OCT9"/>
      <sheetName val="inout_consol-nov9"/>
      <sheetName val="inout_consol_(2)9"/>
      <sheetName val="AS_ON_DT_EXPS_Mar9"/>
      <sheetName val="fa-pl_&amp;_mach-site9"/>
      <sheetName val="fa_off_eqp9"/>
      <sheetName val="fa_fur&amp;_fix9"/>
      <sheetName val="fa-pl_&amp;_mach-Off9"/>
      <sheetName val="B_Equity-sdpl_INC9"/>
      <sheetName val="inout_consol_wkg9"/>
      <sheetName val="inout_consol_WKNG9"/>
      <sheetName val="B_Sheet_979"/>
      <sheetName val="P&amp;L_97_9"/>
      <sheetName val="B_Sheet_97-BEXP9"/>
      <sheetName val="P&amp;L_97_-BEXP9"/>
      <sheetName val="consol_flows9"/>
      <sheetName val="sdpl_oth_Liab9"/>
      <sheetName val="obpl-oth_liab9"/>
      <sheetName val="G_land_advance9"/>
      <sheetName val="I-Wip-ot_(2)9"/>
      <sheetName val="detail_WIP_(2)9"/>
      <sheetName val="detail_G-19"/>
      <sheetName val="sobha_menon_ac9"/>
      <sheetName val="pnc_ac9"/>
      <sheetName val="fix_-p_&amp;_M_-SCC9"/>
      <sheetName val="C_fix_asst9"/>
      <sheetName val="D_fix_asst_scdl_9"/>
      <sheetName val="creditors_tb_obpl9"/>
      <sheetName val="TBAL9697_-group_wise__sdpl10"/>
      <sheetName val="TBAL9697_-group_wise_9"/>
      <sheetName val="crs_-G-19"/>
      <sheetName val="TBAL9697_-group_wise__onpl9"/>
      <sheetName val="B_Sheet_97-OBPL9"/>
      <sheetName val="B_Sheet_97_sdpl9"/>
      <sheetName val="TBAL9697_-group_wise__sdpl29"/>
      <sheetName val="inout_consol_jan9"/>
      <sheetName val="consol_flow9"/>
      <sheetName val="D_Loan__Prom9"/>
      <sheetName val="E_Bank_Loan9"/>
      <sheetName val="G_work_Cap9"/>
      <sheetName val="H_land_adv-dec9"/>
      <sheetName val="J_Con_WIP9"/>
      <sheetName val="detail_J9"/>
      <sheetName val="L_Oth_Co9"/>
      <sheetName val="K_fix_asst__9"/>
      <sheetName val="C_fix_asst-SDPL_9"/>
      <sheetName val="TBAL9697__group_wise__sdpl9"/>
      <sheetName val="inout_consol_okg9"/>
      <sheetName val="detail_OIP_(2)9"/>
      <sheetName val="D_fix_ysst_scdl_9"/>
      <sheetName val="cre`itors_tb_obpl9"/>
      <sheetName val="3AL9697_-group_wise__onpl9"/>
      <sheetName val="3‰AL9697_-group_wise__onpl9"/>
      <sheetName val="L_Oth_Bo9"/>
      <sheetName val="Civil_Boq9"/>
      <sheetName val="3�AL9697_-group_wise__onpl9"/>
      <sheetName val="Staff_Acco_9"/>
      <sheetName val="SITE_OVERHEADS9"/>
      <sheetName val="Boq_Block_A9"/>
      <sheetName val="Project-Material_9"/>
      <sheetName val="TB9798OBPL06_(2)1"/>
      <sheetName val="CORPN_OCT1"/>
      <sheetName val="inout_consol-nov1"/>
      <sheetName val="inout_consol_(2)1"/>
      <sheetName val="AS_ON_DT_EXPS_Mar1"/>
      <sheetName val="fa-pl_&amp;_mach-site1"/>
      <sheetName val="fa_off_eqp1"/>
      <sheetName val="fa_fur&amp;_fix1"/>
      <sheetName val="fa-pl_&amp;_mach-Off1"/>
      <sheetName val="B_Equity-sdpl_INC1"/>
      <sheetName val="inout_consol_wkg1"/>
      <sheetName val="inout_consol_WKNG1"/>
      <sheetName val="B_Sheet_971"/>
      <sheetName val="P&amp;L_97_1"/>
      <sheetName val="B_Sheet_97-BEXP1"/>
      <sheetName val="P&amp;L_97_-BEXP1"/>
      <sheetName val="consol_flows1"/>
      <sheetName val="sdpl_oth_Liab1"/>
      <sheetName val="obpl-oth_liab1"/>
      <sheetName val="G_land_advance1"/>
      <sheetName val="I-Wip-ot_(2)1"/>
      <sheetName val="detail_WIP_(2)1"/>
      <sheetName val="detail_G-11"/>
      <sheetName val="sobha_menon_ac1"/>
      <sheetName val="pnc_ac1"/>
      <sheetName val="fix_-p_&amp;_M_-SCC1"/>
      <sheetName val="C_fix_asst1"/>
      <sheetName val="D_fix_asst_scdl_1"/>
      <sheetName val="creditors_tb_obpl1"/>
      <sheetName val="TBAL9697_-group_wise__sdpl1"/>
      <sheetName val="Tender Summary"/>
      <sheetName val="Excess Calc"/>
      <sheetName val="TBAL9697_-group_wise_1"/>
      <sheetName val="crs_-G-11"/>
      <sheetName val="Phasing"/>
      <sheetName val="Legal Risk Analysis"/>
      <sheetName val="Cash Flow Input Data_ISC"/>
      <sheetName val="Interface_SC"/>
      <sheetName val="Calc_ISC"/>
      <sheetName val="Calc_SC"/>
      <sheetName val="Interface_ISC"/>
      <sheetName val="GD"/>
      <sheetName val="Exc"/>
      <sheetName val="Analy_7-10"/>
      <sheetName val="Intro"/>
      <sheetName val="TBAL9697_-group_wise__onpl1"/>
      <sheetName val="B_Sheet_97-OBPL1"/>
      <sheetName val="B_Sheet_97_sdpl1"/>
      <sheetName val="TBAL9697_-group_wise__sdpl21"/>
      <sheetName val="inout_consol_jan1"/>
      <sheetName val="consol_flow1"/>
      <sheetName val="D_Loan__Prom1"/>
      <sheetName val="E_Bank_Loan1"/>
      <sheetName val="G_work_Cap1"/>
      <sheetName val="H_land_adv-dec1"/>
      <sheetName val="J_Con_WIP1"/>
      <sheetName val="detail_J1"/>
      <sheetName val="L_Oth_Co1"/>
      <sheetName val="K_fix_asst__1"/>
      <sheetName val="C_fix_asst-SDPL_1"/>
      <sheetName val="TBAL9697__group_wise__sdpl1"/>
      <sheetName val="inout_consol_okg1"/>
      <sheetName val="detail_OIP_(2)1"/>
      <sheetName val="D_fix_ysst_scdl_1"/>
      <sheetName val="cre`itors_tb_obpl1"/>
      <sheetName val="3AL9697_-group_wise__onpl1"/>
      <sheetName val="3‰AL9697_-group_wise__onpl1"/>
      <sheetName val="L_Oth_Bo1"/>
      <sheetName val="Civil_Boq1"/>
      <sheetName val="Staff_Acco_1"/>
      <sheetName val="SITE_OVERHEADS1"/>
      <sheetName val="PRECAST_lightconc-II1"/>
      <sheetName val="SPT_vs_PHI"/>
      <sheetName val="DG_"/>
      <sheetName val="key_dates"/>
      <sheetName val="TBL9798DPL03"/>
      <sheetName val="CORPN_OT"/>
      <sheetName val="ino4t_conso,-nov"/>
      <sheetName val="(nout_co,sol_(2)"/>
      <sheetName val="Blr_hire"/>
      <sheetName val="INPUT_SHEET"/>
      <sheetName val="Sun_E_Type"/>
      <sheetName val="G_1_obplWori"/>
      <sheetName val="dpl_oth_Lia`"/>
      <sheetName val="_bpl,oth_lia_"/>
      <sheetName val="G_,and_adv_nce"/>
      <sheetName val="I,Wip-ot__2)"/>
      <sheetName val="det!il_WIP_(2)"/>
      <sheetName val="de4ail_G-1"/>
      <sheetName val="sobha_mennn_ac"/>
      <sheetName val="C_&amp;ix_asst"/>
      <sheetName val="TBAL9697__x000a_grotp_wise_"/>
      <sheetName val="Fin_Sum"/>
      <sheetName val="_x005f_x0003_dpl_oth_Lia`"/>
      <sheetName val="TBAL9697__x005f_x000d_grotp_wise_"/>
      <sheetName val="St_co_91_5lvl"/>
      <sheetName val="Labor_abs-NMR"/>
      <sheetName val="CORPN_O_x005f_x0000_T"/>
      <sheetName val="SUPPLY_-Sanitary_Fixtures"/>
      <sheetName val="ITEMS_FOR_CIVIL_TENDER"/>
      <sheetName val="CORPN_O"/>
      <sheetName val="_x005f_x005f_x005f_x0003_dpl_oth_Lia`"/>
      <sheetName val="TBAL9697__x005f_x005f_x005f_x000d_grotp_wis"/>
      <sheetName val="CORPN_O?T"/>
      <sheetName val="Stress_Calculation"/>
      <sheetName val="TB9798OBPL06_(2)2"/>
      <sheetName val="CORPN_OCT2"/>
      <sheetName val="inout_consol-nov2"/>
      <sheetName val="inout_consol_(2)2"/>
      <sheetName val="AS_ON_DT_EXPS_Mar2"/>
      <sheetName val="fa-pl_&amp;_mach-site2"/>
      <sheetName val="fa_off_eqp2"/>
      <sheetName val="fa_fur&amp;_fix2"/>
      <sheetName val="fa-pl_&amp;_mach-Off2"/>
      <sheetName val="B_Equity-sdpl_INC2"/>
      <sheetName val="inout_consol_wkg2"/>
      <sheetName val="inout_consol_WKNG2"/>
      <sheetName val="B_Sheet_972"/>
      <sheetName val="P&amp;L_97_2"/>
      <sheetName val="B_Sheet_97-BEXP2"/>
      <sheetName val="P&amp;L_97_-BEXP2"/>
      <sheetName val="consol_flows2"/>
      <sheetName val="sdpl_oth_Liab2"/>
      <sheetName val="obpl-oth_liab2"/>
      <sheetName val="G_land_advance2"/>
      <sheetName val="I-Wip-ot_(2)2"/>
      <sheetName val="detail_WIP_(2)2"/>
      <sheetName val="detail_G-12"/>
      <sheetName val="sobha_menon_ac2"/>
      <sheetName val="pnc_ac2"/>
      <sheetName val="fix_-p_&amp;_M_-SCC2"/>
      <sheetName val="C_fix_asst2"/>
      <sheetName val="D_fix_asst_scdl_2"/>
      <sheetName val="creditors_tb_obpl2"/>
      <sheetName val="TBAL9697_-group_wise__sdpl3"/>
      <sheetName val="TBAL9697_-group_wise_2"/>
      <sheetName val="crs_-G-12"/>
      <sheetName val="TBAL9697_-group_wise__onpl2"/>
      <sheetName val="B_Sheet_97-OBPL2"/>
      <sheetName val="B_Sheet_97_sdpl2"/>
      <sheetName val="TBAL9697_-group_wise__sdpl22"/>
      <sheetName val="inout_consol_jan2"/>
      <sheetName val="consol_flow2"/>
      <sheetName val="D_Loan__Prom2"/>
      <sheetName val="E_Bank_Loan2"/>
      <sheetName val="G_work_Cap2"/>
      <sheetName val="H_land_adv-dec2"/>
      <sheetName val="J_Con_WIP2"/>
      <sheetName val="detail_J2"/>
      <sheetName val="L_Oth_Co2"/>
      <sheetName val="K_fix_asst__2"/>
      <sheetName val="C_fix_asst-SDPL_2"/>
      <sheetName val="TBAL9697__group_wise__sdpl2"/>
      <sheetName val="inout_consol_okg2"/>
      <sheetName val="detail_OIP_(2)2"/>
      <sheetName val="D_fix_ysst_scdl_2"/>
      <sheetName val="cre`itors_tb_obpl2"/>
      <sheetName val="3AL9697_-group_wise__onpl2"/>
      <sheetName val="3‰AL9697_-group_wise__onpl2"/>
      <sheetName val="L_Oth_Bo2"/>
      <sheetName val="Civil_Boq2"/>
      <sheetName val="Mat.-Rates"/>
      <sheetName val="Deduction of assets"/>
      <sheetName val="Summary"/>
      <sheetName val="Basis"/>
      <sheetName val="BALAN1"/>
      <sheetName val="10"/>
      <sheetName val="11A"/>
      <sheetName val="6A"/>
      <sheetName val="5"/>
      <sheetName val="13"/>
      <sheetName val="14"/>
      <sheetName val="pol-60"/>
      <sheetName val="annx-1(Boq)"/>
      <sheetName val="Labels"/>
      <sheetName val="PO Payroll"/>
      <sheetName val="tie beam"/>
      <sheetName val="COST"/>
      <sheetName val="SICAM"/>
      <sheetName val="A1-Continuous"/>
      <sheetName val="Mat_Cost"/>
      <sheetName val="DetEst"/>
      <sheetName val="外気負荷"/>
      <sheetName val="3�AL9697_-group_wise__onpl1"/>
      <sheetName val="Staff_Acco_2"/>
      <sheetName val="SITE_OVERHEADS2"/>
      <sheetName val="DETAILED  BOQ"/>
      <sheetName val="PRECAST_lightconc-II2"/>
      <sheetName val="Cashflow_projection1"/>
      <sheetName val="SPT_vs_PHI1"/>
      <sheetName val="1__PayRec1"/>
      <sheetName val="Boq_Block_A1"/>
      <sheetName val="Project-Material_1"/>
      <sheetName val="DG_1"/>
      <sheetName val="key_dates1"/>
      <sheetName val="ino4t_conso,-nov1"/>
      <sheetName val="(nout_co,sol_(2)1"/>
      <sheetName val="Blr_hire1"/>
      <sheetName val="INPUT_SHEET1"/>
      <sheetName val="Sun_E_Type1"/>
      <sheetName val="_bpl,oth_lia_1"/>
      <sheetName val="G_,and_adv_nce1"/>
      <sheetName val="I,Wip-ot__2)1"/>
      <sheetName val="det!il_WIP_(2)1"/>
      <sheetName val="de4ail_G-11"/>
      <sheetName val="sobha_mennn_ac1"/>
      <sheetName val="C_&amp;ix_asst1"/>
      <sheetName val="Fin_Sum1"/>
      <sheetName val="_x005f_x0003_dpl_oth_Lia`1"/>
      <sheetName val="TBAL9697__x005f_x000d_grotp_wise_1"/>
      <sheetName val="St_co_91_5lvl1"/>
      <sheetName val="Labor_abs-NMR1"/>
      <sheetName val="CORPN_O_x005f_x0000_T1"/>
      <sheetName val="SUPPLY_-Sanitary_Fixtures1"/>
      <sheetName val="3�AL9697_-group_wise__onpl2"/>
      <sheetName val="Boq_Block_A2"/>
      <sheetName val="Project-Material_2"/>
      <sheetName val="TB9798OBPL06_(2)3"/>
      <sheetName val="CORPN_OCT3"/>
      <sheetName val="inout_consol-nov3"/>
      <sheetName val="inout_consol_(2)3"/>
      <sheetName val="AS_ON_DT_EXPS_Mar3"/>
      <sheetName val="fa-pl_&amp;_mach-site3"/>
      <sheetName val="fa_off_eqp3"/>
      <sheetName val="fa_fur&amp;_fix3"/>
      <sheetName val="fa-pl_&amp;_mach-Off3"/>
      <sheetName val="B_Equity-sdpl_INC3"/>
      <sheetName val="inout_consol_wkg3"/>
      <sheetName val="inout_consol_WKNG3"/>
      <sheetName val="B_Sheet_973"/>
      <sheetName val="P&amp;L_97_3"/>
      <sheetName val="B_Sheet_97-BEXP3"/>
      <sheetName val="P&amp;L_97_-BEXP3"/>
      <sheetName val="consol_flows3"/>
      <sheetName val="sdpl_oth_Liab3"/>
      <sheetName val="obpl-oth_liab3"/>
      <sheetName val="G_land_advance3"/>
      <sheetName val="I-Wip-ot_(2)3"/>
      <sheetName val="detail_WIP_(2)3"/>
      <sheetName val="detail_G-13"/>
      <sheetName val="sobha_menon_ac3"/>
      <sheetName val="pnc_ac3"/>
      <sheetName val="fix_-p_&amp;_M_-SCC3"/>
      <sheetName val="C_fix_asst3"/>
      <sheetName val="D_fix_asst_scdl_3"/>
      <sheetName val="creditors_tb_obpl3"/>
      <sheetName val="TBAL9697_-group_wise__sdpl4"/>
      <sheetName val="TBAL9697_-group_wise_3"/>
      <sheetName val="crs_-G-13"/>
      <sheetName val="TBAL9697_-group_wise__onpl3"/>
      <sheetName val="B_Sheet_97-OBPL3"/>
      <sheetName val="B_Sheet_97_sdpl3"/>
      <sheetName val="TBAL9697_-group_wise__sdpl23"/>
      <sheetName val="inout_consol_jan3"/>
      <sheetName val="consol_flow3"/>
      <sheetName val="D_Loan__Prom3"/>
      <sheetName val="E_Bank_Loan3"/>
      <sheetName val="G_work_Cap3"/>
      <sheetName val="WWR"/>
      <sheetName val="Section Catalogue"/>
      <sheetName val="ITEMS_FOR_CIVIL_TENDER1"/>
      <sheetName val="CORPN_O1"/>
      <sheetName val="_x005f_x005f_x005f_x0003_dpl_oth_Lia`1"/>
      <sheetName val="TBAL9697__x005f_x005f_x005f_x000d_grotp_wi1"/>
      <sheetName val="TBAL9697__x000a_grotp_wise_1"/>
      <sheetName val="CORPN_O?T1"/>
      <sheetName val="Stress_Calculation1"/>
      <sheetName val="H_land_adv-dec3"/>
      <sheetName val="J_Con_WIP3"/>
      <sheetName val="detail_J3"/>
      <sheetName val="L_Oth_Co3"/>
      <sheetName val="K_fix_asst__3"/>
      <sheetName val="C_fix_asst-SDPL_3"/>
      <sheetName val="TBAL9697__group_wise__sdpl3"/>
      <sheetName val="inout_consol_okg3"/>
      <sheetName val="detail_OIP_(2)3"/>
      <sheetName val="D_fix_ysst_scdl_3"/>
      <sheetName val="cre`itors_tb_obpl3"/>
      <sheetName val="3AL9697_-group_wise__onpl3"/>
      <sheetName val="Lead"/>
      <sheetName val="Site Dev BOQ"/>
      <sheetName val="labour_coeff"/>
      <sheetName val="Shuttering_Analysis"/>
      <sheetName val="General_P+M"/>
      <sheetName val="Curing_Analysis_"/>
      <sheetName val="Concrete_P+M_(_RMC_)"/>
      <sheetName val="P+M_(_SMC_)"/>
      <sheetName val="P+M_-EW"/>
      <sheetName val="P&amp;L_-_AD"/>
      <sheetName val="CORPN_O_T"/>
      <sheetName val="Fin__Assumpt__-_Sensitivities"/>
      <sheetName val="LOAD_SHEET_"/>
      <sheetName val="Fill_this_out_first___"/>
      <sheetName val="Labour_productivity"/>
      <sheetName val="RCC,Ret__Wall"/>
      <sheetName val="Area_&amp;_Cate__Master"/>
      <sheetName val="Driveway_Beams"/>
      <sheetName val="TBAL9697__grotp_wise_"/>
      <sheetName val="Bill_No_5"/>
      <sheetName val="11B_"/>
      <sheetName val="BOQ_(2)"/>
      <sheetName val="Detail_1A"/>
      <sheetName val="INDIGINEOUS ITEMS "/>
      <sheetName val="TB9798OBPL06_(2)22"/>
      <sheetName val="CORPN_OCT22"/>
      <sheetName val="inout_consol-nov22"/>
      <sheetName val="inout_consol_(2)22"/>
      <sheetName val="AS_ON_DT_EXPS_Mar22"/>
      <sheetName val="fa-pl_&amp;_mach-site22"/>
      <sheetName val="fa_off_eqp22"/>
      <sheetName val="fa_fur&amp;_fix22"/>
      <sheetName val="fa-pl_&amp;_mach-Off22"/>
      <sheetName val="B_Equity-sdpl_INC22"/>
      <sheetName val="inout_consol_wkg22"/>
      <sheetName val="inout_consol_WKNG22"/>
      <sheetName val="B_Sheet_9722"/>
      <sheetName val="P&amp;L_97_22"/>
      <sheetName val="B_Sheet_97-BEXP22"/>
      <sheetName val="P&amp;L_97_-BEXP22"/>
      <sheetName val="consol_flows22"/>
      <sheetName val="sdpl_oth_Liab22"/>
      <sheetName val="obpl-oth_liab22"/>
      <sheetName val="G_land_advance22"/>
      <sheetName val="I-Wip-ot_(2)22"/>
      <sheetName val="detail_WIP_(2)22"/>
      <sheetName val="detail_G-122"/>
      <sheetName val="sobha_menon_ac22"/>
      <sheetName val="pnc_ac22"/>
      <sheetName val="fix_-p_&amp;_M_-SCC22"/>
      <sheetName val="C_fix_asst22"/>
      <sheetName val="D_fix_asst_scdl_22"/>
      <sheetName val="creditors_tb_obpl22"/>
      <sheetName val="TBAL9697_-group_wise__sdpl32"/>
      <sheetName val="TBAL9697_-group_wise_22"/>
      <sheetName val="crs_-G-122"/>
      <sheetName val="TBAL9697_-group_wise__onpl22"/>
      <sheetName val="B_Sheet_97-OBPL22"/>
      <sheetName val="B_Sheet_97_sdpl22"/>
      <sheetName val="TBAL9697_-group_wise__sdpl222"/>
      <sheetName val="inout_consol_jan22"/>
      <sheetName val="consol_flow22"/>
      <sheetName val="D_Loan__Prom22"/>
      <sheetName val="E_Bank_Loan22"/>
      <sheetName val="G_work_Cap22"/>
      <sheetName val="H_land_adv-dec22"/>
      <sheetName val="J_Con_WIP22"/>
      <sheetName val="detail_J22"/>
      <sheetName val="L_Oth_Co22"/>
      <sheetName val="K_fix_asst__22"/>
      <sheetName val="C_fix_asst-SDPL_22"/>
      <sheetName val="TBAL9697__group_wise__sdpl22"/>
      <sheetName val="inout_consol_okg22"/>
      <sheetName val="detail_OIP_(2)22"/>
      <sheetName val="D_fix_ysst_scdl_22"/>
      <sheetName val="cre`itors_tb_obpl22"/>
      <sheetName val="3AL9697_-group_wise__onpl22"/>
      <sheetName val="3‰AL9697_-group_wise__onpl22"/>
      <sheetName val="L_Oth_Bo22"/>
      <sheetName val="Civil_Boq22"/>
      <sheetName val="3�AL9697_-group_wise__onpl22"/>
      <sheetName val="Staff_Acco_22"/>
      <sheetName val="SITE_OVERHEADS22"/>
      <sheetName val="Boq_Block_A22"/>
      <sheetName val="Project-Material_22"/>
      <sheetName val="TB9798OBPL06_(2)20"/>
      <sheetName val="CORPN_OCT20"/>
      <sheetName val="inout_consol-nov20"/>
      <sheetName val="inout_consol_(2)20"/>
      <sheetName val="AS_ON_DT_EXPS_Mar20"/>
      <sheetName val="fa-pl_&amp;_mach-site20"/>
      <sheetName val="fa_off_eqp20"/>
      <sheetName val="fa_fur&amp;_fix20"/>
      <sheetName val="fa-pl_&amp;_mach-Off20"/>
      <sheetName val="B_Equity-sdpl_INC20"/>
      <sheetName val="inout_consol_wkg20"/>
      <sheetName val="inout_consol_WKNG20"/>
      <sheetName val="B_Sheet_9720"/>
      <sheetName val="P&amp;L_97_20"/>
      <sheetName val="B_Sheet_97-BEXP20"/>
      <sheetName val="P&amp;L_97_-BEXP20"/>
      <sheetName val="consol_flows20"/>
      <sheetName val="sdpl_oth_Liab20"/>
      <sheetName val="obpl-oth_liab20"/>
      <sheetName val="G_land_advance20"/>
      <sheetName val="I-Wip-ot_(2)20"/>
      <sheetName val="detail_WIP_(2)20"/>
      <sheetName val="detail_G-120"/>
      <sheetName val="sobha_menon_ac20"/>
      <sheetName val="pnc_ac20"/>
      <sheetName val="fix_-p_&amp;_M_-SCC20"/>
      <sheetName val="C_fix_asst20"/>
      <sheetName val="D_fix_asst_scdl_20"/>
      <sheetName val="creditors_tb_obpl20"/>
      <sheetName val="TBAL9697_-group_wise__sdpl30"/>
      <sheetName val="TBAL9697_-group_wise_20"/>
      <sheetName val="crs_-G-120"/>
      <sheetName val="TBAL9697_-group_wise__onpl20"/>
      <sheetName val="B_Sheet_97-OBPL20"/>
      <sheetName val="B_Sheet_97_sdpl20"/>
      <sheetName val="TBAL9697_-group_wise__sdpl220"/>
      <sheetName val="inout_consol_jan20"/>
      <sheetName val="consol_flow20"/>
      <sheetName val="D_Loan__Prom20"/>
      <sheetName val="E_Bank_Loan20"/>
      <sheetName val="G_work_Cap20"/>
      <sheetName val="H_land_adv-dec20"/>
      <sheetName val="J_Con_WIP20"/>
      <sheetName val="detail_J20"/>
      <sheetName val="L_Oth_Co20"/>
      <sheetName val="K_fix_asst__20"/>
      <sheetName val="C_fix_asst-SDPL_20"/>
      <sheetName val="TBAL9697__group_wise__sdpl20"/>
      <sheetName val="inout_consol_okg20"/>
      <sheetName val="detail_OIP_(2)20"/>
      <sheetName val="D_fix_ysst_scdl_20"/>
      <sheetName val="cre`itors_tb_obpl20"/>
      <sheetName val="3AL9697_-group_wise__onpl20"/>
      <sheetName val="3‰AL9697_-group_wise__onpl20"/>
      <sheetName val="L_Oth_Bo20"/>
      <sheetName val="Civil_Boq20"/>
      <sheetName val="3�AL9697_-group_wise__onpl20"/>
      <sheetName val="Staff_Acco_20"/>
      <sheetName val="SITE_OVERHEADS20"/>
      <sheetName val="Boq_Block_A20"/>
      <sheetName val="Project-Material_20"/>
      <sheetName val="Material"/>
      <sheetName val="Set"/>
      <sheetName val="CABLE DATA"/>
      <sheetName val="Parameter"/>
      <sheetName val="1_Project_Profile"/>
      <sheetName val="Quote_Sheet"/>
      <sheetName val="d-safe_DELUXE"/>
      <sheetName val="DLC_lookups"/>
      <sheetName val="Works_-_Quote_Sheet"/>
      <sheetName val="IO_LIST"/>
      <sheetName val="TBAL9697__x005f_x000d_grotp_wis"/>
      <sheetName val="TBAL9697__grotp_wise_1"/>
      <sheetName val="Fee_Rate_Summary"/>
      <sheetName val="Name_List"/>
      <sheetName val="Structure_Bills_Qty"/>
      <sheetName val="Break_Dw"/>
      <sheetName val="TBAL9697__x005f_x000a_grotp_wise_"/>
      <sheetName val="Sheet_1"/>
      <sheetName val="3BPA00132-5-3_W_plan_HVPNL"/>
      <sheetName val="Mix_Design"/>
      <sheetName val="CORPN_O_x005f_x005f_x005f_x0000_T"/>
      <sheetName val="220_11__BS_"/>
      <sheetName val="Cat_A_Change_Control"/>
      <sheetName val="Break_up_Sheet"/>
      <sheetName val="Summary_of_P_&amp;_M"/>
      <sheetName val="FITZ_MORT_94"/>
      <sheetName val="ISO_Reconcilation_Statment"/>
      <sheetName val="AVG_pur_rate"/>
      <sheetName val="BLOCK-A_(MEA_SHEET)"/>
      <sheetName val="NLD_-_Assum"/>
      <sheetName val="3‰AL9697_-group_wise__onpl3"/>
      <sheetName val="L_Oth_Bo3"/>
      <sheetName val="Civil_Boq3"/>
      <sheetName val="Staff_Acco_3"/>
      <sheetName val="SITE_OVERHEADS3"/>
      <sheetName val="Boq_Block_A3"/>
      <sheetName val="Project-Material_3"/>
      <sheetName val="3�AL9697_-group_wise__onpl3"/>
      <sheetName val="TB9798OBPL06_(2)4"/>
      <sheetName val="CORPN_OCT4"/>
      <sheetName val="inout_consol-nov4"/>
      <sheetName val="inout_consol_(2)4"/>
      <sheetName val="AS_ON_DT_EXPS_Mar4"/>
      <sheetName val="fa-pl_&amp;_mach-site4"/>
      <sheetName val="fa_off_eqp4"/>
      <sheetName val="fa_fur&amp;_fix4"/>
      <sheetName val="fa-pl_&amp;_mach-Off4"/>
      <sheetName val="B_Equity-sdpl_INC4"/>
      <sheetName val="inout_consol_wkg4"/>
      <sheetName val="inout_consol_WKNG4"/>
      <sheetName val="B_Sheet_974"/>
      <sheetName val="P&amp;L_97_4"/>
      <sheetName val="B_Sheet_97-BEXP4"/>
      <sheetName val="P&amp;L_97_-BEXP4"/>
      <sheetName val="consol_flows4"/>
      <sheetName val="sdpl_oth_Liab4"/>
      <sheetName val="obpl-oth_liab4"/>
      <sheetName val="G_land_advance4"/>
      <sheetName val="I-Wip-ot_(2)4"/>
      <sheetName val="detail_WIP_(2)4"/>
      <sheetName val="detail_G-14"/>
      <sheetName val="sobha_menon_ac4"/>
      <sheetName val="pnc_ac4"/>
      <sheetName val="fix_-p_&amp;_M_-SCC4"/>
      <sheetName val="C_fix_asst4"/>
      <sheetName val="D_fix_asst_scdl_4"/>
      <sheetName val="creditors_tb_obpl4"/>
      <sheetName val="TBAL9697_-group_wise__sdpl5"/>
      <sheetName val="TBAL9697_-group_wise_4"/>
      <sheetName val="crs_-G-14"/>
      <sheetName val="TBAL9697_-group_wise__onpl4"/>
      <sheetName val="B_Sheet_97-OBPL4"/>
      <sheetName val="B_Sheet_97_sdpl4"/>
      <sheetName val="TBAL9697_-group_wise__sdpl24"/>
      <sheetName val="inout_consol_jan4"/>
      <sheetName val="consol_flow4"/>
      <sheetName val="D_Loan__Prom4"/>
      <sheetName val="E_Bank_Loan4"/>
      <sheetName val="G_work_Cap4"/>
      <sheetName val="H_land_adv-dec4"/>
      <sheetName val="J_Con_WIP4"/>
      <sheetName val="detail_J4"/>
      <sheetName val="L_Oth_Co4"/>
      <sheetName val="K_fix_asst__4"/>
      <sheetName val="C_fix_asst-SDPL_4"/>
      <sheetName val="TBAL9697_ grotp_wise_"/>
      <sheetName val="TBAL9697_ grotp_wise_1"/>
      <sheetName val="PRECAST_lightconc-II3"/>
      <sheetName val="1__PayRec2"/>
      <sheetName val="ino4t_conso,-nov2"/>
      <sheetName val="(nout_co,sol_(2)2"/>
      <sheetName val="Blr_hire2"/>
      <sheetName val="Cashflow_projection2"/>
      <sheetName val="SPT_vs_PHI2"/>
      <sheetName val="key_dates2"/>
      <sheetName val="INPUT_SHEET2"/>
      <sheetName val="_bpl,oth_lia_2"/>
      <sheetName val="G_,and_adv_nce2"/>
      <sheetName val="I,Wip-ot__2)2"/>
      <sheetName val="det!il_WIP_(2)2"/>
      <sheetName val="de4ail_G-12"/>
      <sheetName val="sobha_mennn_ac2"/>
      <sheetName val="C_&amp;ix_asst2"/>
      <sheetName val="_x005f_x0003_dpl_oth_Lia`2"/>
      <sheetName val="TBAL9697__x005f_x000d_grotp_wise_2"/>
      <sheetName val="St_co_91_5lvl2"/>
      <sheetName val="Sun_E_Type2"/>
      <sheetName val="Fin_Sum2"/>
      <sheetName val="CORPN_O?T2"/>
      <sheetName val="Labor_abs-NMR2"/>
      <sheetName val="Stress_Calculation2"/>
      <sheetName val="TBAL9697__x000a_grotp_wise_2"/>
      <sheetName val="CORPN_O_x005f_x0000_T2"/>
      <sheetName val="SUPPLY_-Sanitary_Fixtures2"/>
      <sheetName val="ITEMS_FOR_CIVIL_TENDER2"/>
      <sheetName val="_x005f_x005f_x005f_x0003_dpl_oth_Lia`2"/>
      <sheetName val="TBAL9697__x005f_x005f_x005f_x000d_grotp_wi2"/>
      <sheetName val="CORPN_O2"/>
      <sheetName val="DG_2"/>
      <sheetName val="Intro_"/>
      <sheetName val="TBAL9697__x005f_x005f_x005f_x005f_x005f_x005f_x00"/>
      <sheetName val="Form_6"/>
      <sheetName val="acevsSp_(ABC)"/>
      <sheetName val="A_O_R_"/>
      <sheetName val="LIST_OF_MAKES"/>
      <sheetName val="fa-pl_&amp;_myy"/>
      <sheetName val="Cash_Flow_Input_Data_ISC"/>
      <sheetName val="DETAILED__BOQ"/>
      <sheetName val="Civil_Works"/>
      <sheetName val="Legal_Risk_Analysis"/>
      <sheetName val="CABLE_DATA"/>
      <sheetName val="Mat_-Rates"/>
      <sheetName val="Assumptions"/>
      <sheetName val="s"/>
      <sheetName val="Detail In Door Stad"/>
      <sheetName val="TBAL9697 _x000d_grotp wis"/>
      <sheetName val="TBAL9697__group_wise__sdpl4"/>
      <sheetName val="inout_consol_okg4"/>
      <sheetName val="detail_OIP_(2)4"/>
      <sheetName val="D_fix_ysst_scdl_4"/>
      <sheetName val="cre`itors_tb_obpl4"/>
      <sheetName val="3AL9697_-group_wise__onpl4"/>
      <sheetName val="labour_coeff1"/>
      <sheetName val="Shuttering_Analysis1"/>
      <sheetName val="General_P+M1"/>
      <sheetName val="Curing_Analysis_1"/>
      <sheetName val="Concrete_P+M_(_RMC_)1"/>
      <sheetName val="P+M_(_SMC_)1"/>
      <sheetName val="P+M_-EW1"/>
      <sheetName val="P&amp;L_-_AD1"/>
      <sheetName val="Fin__Assumpt__-_Sensitivities1"/>
      <sheetName val="LOAD_SHEET_1"/>
      <sheetName val="Fill_this_out_first___1"/>
      <sheetName val="Labour_productivity1"/>
      <sheetName val="RCC,Ret__Wall1"/>
      <sheetName val="CORPN_O_T1"/>
      <sheetName val="Area_&amp;_Cate__Master1"/>
      <sheetName val="DLC_lookups1"/>
      <sheetName val="TBAL9697__x005f_x000a_grotp_wise_1"/>
      <sheetName val="TBAL9697__grotp_wise_2"/>
      <sheetName val="Bill_No_51"/>
      <sheetName val="11B_1"/>
      <sheetName val="BOQ_(2)1"/>
      <sheetName val="Driveway_Beams1"/>
      <sheetName val="Fee_Rate_Summary1"/>
      <sheetName val="Name_List1"/>
      <sheetName val="Detail_1A1"/>
      <sheetName val="Structure_Bills_Qty1"/>
      <sheetName val="Break_Dw1"/>
      <sheetName val="Quote_Sheet1"/>
      <sheetName val="d-safe_DELUXE1"/>
      <sheetName val="Works_-_Quote_Sheet1"/>
      <sheetName val="IO_LIST1"/>
      <sheetName val="TBAL9697__x005f_x000d_grotp_wis1"/>
      <sheetName val="TBAL9697__grotp_wise_3"/>
      <sheetName val="ISO_Reconcilation_Statment1"/>
      <sheetName val="AVG_pur_rate1"/>
      <sheetName val="Cat_A_Change_Control1"/>
      <sheetName val="Break_up_Sheet1"/>
      <sheetName val="Summary_of_P_&amp;_M1"/>
      <sheetName val="FITZ_MORT_941"/>
      <sheetName val="Sheet_11"/>
      <sheetName val="3BPA00132-5-3_W_plan_HVPNL1"/>
      <sheetName val="Mix_Design1"/>
      <sheetName val="Form_61"/>
      <sheetName val="acevsSp_(ABC)1"/>
      <sheetName val="A_O_R_1"/>
      <sheetName val="CORPN_O_x005f_x005f_x005f_x0000_T1"/>
      <sheetName val="220_11__BS_1"/>
      <sheetName val="Section_Catalogue"/>
      <sheetName val="BOQ "/>
      <sheetName val="BOQ-Part1"/>
      <sheetName val="TB9798OBPL06_(2)6"/>
      <sheetName val="CORPN_OCT6"/>
      <sheetName val="inout_consol-nov6"/>
      <sheetName val="inout_consol_(2)6"/>
      <sheetName val="AS_ON_DT_EXPS_Mar6"/>
      <sheetName val="fa-pl_&amp;_mach-site6"/>
      <sheetName val="fa_off_eqp6"/>
      <sheetName val="fa_fur&amp;_fix6"/>
      <sheetName val="fa-pl_&amp;_mach-Off6"/>
      <sheetName val="B_Equity-sdpl_INC6"/>
      <sheetName val="inout_consol_wkg6"/>
      <sheetName val="inout_consol_WKNG6"/>
      <sheetName val="B_Sheet_976"/>
      <sheetName val="P&amp;L_97_6"/>
      <sheetName val="B_Sheet_97-BEXP6"/>
      <sheetName val="P&amp;L_97_-BEXP6"/>
      <sheetName val="consol_flows6"/>
      <sheetName val="sdpl_oth_Liab6"/>
      <sheetName val="obpl-oth_liab6"/>
      <sheetName val="G_land_advance6"/>
      <sheetName val="I-Wip-ot_(2)6"/>
      <sheetName val="detail_WIP_(2)6"/>
      <sheetName val="detail_G-16"/>
      <sheetName val="sobha_menon_ac6"/>
      <sheetName val="pnc_ac6"/>
      <sheetName val="fix_-p_&amp;_M_-SCC6"/>
      <sheetName val="C_fix_asst6"/>
      <sheetName val="D_fix_asst_scdl_6"/>
      <sheetName val="creditors_tb_obpl6"/>
      <sheetName val="TBAL9697_-group_wise__sdpl6"/>
      <sheetName val="TBAL9697_-group_wise_5"/>
      <sheetName val="crs_-G-15"/>
      <sheetName val="TBAL9697_-group_wise__onpl5"/>
      <sheetName val="B_Sheet_97-OBPL5"/>
      <sheetName val="B_Sheet_97_sdpl5"/>
      <sheetName val="TBAL9697_-group_wise__sdpl25"/>
      <sheetName val="inout_consol_jan5"/>
      <sheetName val="consol_flow5"/>
      <sheetName val="D_Loan__Prom5"/>
      <sheetName val="E_Bank_Loan5"/>
      <sheetName val="G_work_Cap5"/>
      <sheetName val="H_land_adv-dec5"/>
      <sheetName val="J_Con_WIP5"/>
      <sheetName val="detail_J5"/>
      <sheetName val="L_Oth_Co5"/>
      <sheetName val="K_fix_asst__5"/>
      <sheetName val="C_fix_asst-SDPL_5"/>
      <sheetName val="TBAL9697__group_wise__sdpl5"/>
      <sheetName val="inout_consol_okg5"/>
      <sheetName val="detail_OIP_(2)5"/>
      <sheetName val="D_fix_ysst_scdl_5"/>
      <sheetName val="cre`itors_tb_obpl5"/>
      <sheetName val="3AL9697_-group_wise__onpl5"/>
      <sheetName val="3‰AL9697_-group_wise__onpl5"/>
      <sheetName val="L_Oth_Bo5"/>
      <sheetName val="Civil_Boq5"/>
      <sheetName val="Boq_Block_A4"/>
      <sheetName val="Staff_Acco_5"/>
      <sheetName val="SITE_OVERHEADS5"/>
      <sheetName val="Project-Material_4"/>
      <sheetName val="PRECAST_lightconc-II5"/>
      <sheetName val="1__PayRec4"/>
      <sheetName val="ino4t_conso,-nov4"/>
      <sheetName val="(nout_co,sol_(2)4"/>
      <sheetName val="Blr_hire4"/>
      <sheetName val="Cashflow_projection4"/>
      <sheetName val="SPT_vs_PHI4"/>
      <sheetName val="key_dates4"/>
      <sheetName val="INPUT_SHEET4"/>
      <sheetName val="_bpl,oth_lia_4"/>
      <sheetName val="G_,and_adv_nce4"/>
      <sheetName val="I,Wip-ot__2)4"/>
      <sheetName val="det!il_WIP_(2)4"/>
      <sheetName val="de4ail_G-14"/>
      <sheetName val="sobha_mennn_ac4"/>
      <sheetName val="C_&amp;ix_asst4"/>
      <sheetName val="3�AL9697_-group_wise__onpl4"/>
      <sheetName val="_x005f_x0003_dpl_oth_Lia`4"/>
      <sheetName val="TBAL9697__x005f_x000d_grotp_wise_4"/>
      <sheetName val="St_co_91_5lvl4"/>
      <sheetName val="Sun_E_Type4"/>
      <sheetName val="Fin_Sum4"/>
      <sheetName val="CORPN_O?T4"/>
      <sheetName val="Labor_abs-NMR4"/>
      <sheetName val="Stress_Calculation4"/>
      <sheetName val="TBAL9697__x000a_grotp_wise_4"/>
      <sheetName val="labour_coeff2"/>
      <sheetName val="Shuttering_Analysis2"/>
      <sheetName val="General_P+M2"/>
      <sheetName val="Curing_Analysis_2"/>
      <sheetName val="Concrete_P+M_(_RMC_)2"/>
      <sheetName val="P+M_(_SMC_)2"/>
      <sheetName val="P+M_-EW2"/>
      <sheetName val="P&amp;L_-_AD2"/>
      <sheetName val="Fin__Assumpt__-_Sensitivities2"/>
      <sheetName val="LOAD_SHEET_2"/>
      <sheetName val="Fill_this_out_first___2"/>
      <sheetName val="Labour_productivity2"/>
      <sheetName val="RCC,Ret__Wall2"/>
      <sheetName val="CORPN_O_x005f_x0000_T4"/>
      <sheetName val="SUPPLY_-Sanitary_Fixtures4"/>
      <sheetName val="ITEMS_FOR_CIVIL_TENDER4"/>
      <sheetName val="_x005f_x005f_x005f_x0003_dpl_oth_Lia`4"/>
      <sheetName val="TBAL9697__x005f_x005f_x005f_x000d_grotp_wi4"/>
      <sheetName val="CORPN_O4"/>
      <sheetName val="CORPN_O_T2"/>
      <sheetName val="Area_&amp;_Cate__Master2"/>
      <sheetName val="Bill_No_52"/>
      <sheetName val="TBAL9697__grotp_wise_4"/>
      <sheetName val="Detail_1A2"/>
      <sheetName val="DG_4"/>
      <sheetName val="11B_2"/>
      <sheetName val="BOQ_(2)2"/>
      <sheetName val="DLC_lookups2"/>
      <sheetName val="Structure_Bills_Qty2"/>
      <sheetName val="Fee_Rate_Summary2"/>
      <sheetName val="Name_List2"/>
      <sheetName val="CORPN_O_x005f_x005f_x005f_x0000_T2"/>
      <sheetName val="TBAL9697__x005f_x000a_grotp_wise_2"/>
      <sheetName val="220_11__BS_2"/>
      <sheetName val="ISO_Reconcilation_Statment2"/>
      <sheetName val="AVG_pur_rate2"/>
      <sheetName val="Driveway_Beams2"/>
      <sheetName val="Cat_A_Change_Control2"/>
      <sheetName val="Break_up_Sheet2"/>
      <sheetName val="Summary_of_P_&amp;_M2"/>
      <sheetName val="Break_Dw2"/>
      <sheetName val="FITZ_MORT_942"/>
      <sheetName val="Sheet_12"/>
      <sheetName val="3BPA00132-5-3_W_plan_HVPNL2"/>
      <sheetName val="Mix_Design2"/>
      <sheetName val="BLOCK-A_(MEA_SHEET)2"/>
      <sheetName val="Quote_Sheet2"/>
      <sheetName val="d-safe_DELUXE2"/>
      <sheetName val="Works_-_Quote_Sheet2"/>
      <sheetName val="IO_LIST2"/>
      <sheetName val="TBAL9697__x005f_x000d_grotp_wis2"/>
      <sheetName val="TBAL9697__grotp_wise_5"/>
      <sheetName val="NLD_-_Assum2"/>
      <sheetName val="Intro_2"/>
      <sheetName val="TBAL9697__x005f_x005f_x005f_x005f_x005f_x005f_x02"/>
      <sheetName val="Form_62"/>
      <sheetName val="acevsSp_(ABC)2"/>
      <sheetName val="A_O_R_2"/>
      <sheetName val="LIST_OF_MAKES2"/>
      <sheetName val="Cash_Flow_Input_Data_ISC2"/>
      <sheetName val="DETAILED__BOQ2"/>
      <sheetName val="Civil_Works2"/>
      <sheetName val="Legal_Risk_Analysis2"/>
      <sheetName val="CABLE_DATA2"/>
      <sheetName val="Mat_-Rates2"/>
      <sheetName val="TB9798OBPL06_(2)5"/>
      <sheetName val="CORPN_OCT5"/>
      <sheetName val="inout_consol-nov5"/>
      <sheetName val="inout_consol_(2)5"/>
      <sheetName val="AS_ON_DT_EXPS_Mar5"/>
      <sheetName val="fa-pl_&amp;_mach-site5"/>
      <sheetName val="fa_off_eqp5"/>
      <sheetName val="fa_fur&amp;_fix5"/>
      <sheetName val="fa-pl_&amp;_mach-Off5"/>
      <sheetName val="B_Equity-sdpl_INC5"/>
      <sheetName val="inout_consol_wkg5"/>
      <sheetName val="inout_consol_WKNG5"/>
      <sheetName val="B_Sheet_975"/>
      <sheetName val="P&amp;L_97_5"/>
      <sheetName val="B_Sheet_97-BEXP5"/>
      <sheetName val="P&amp;L_97_-BEXP5"/>
      <sheetName val="consol_flows5"/>
      <sheetName val="sdpl_oth_Liab5"/>
      <sheetName val="obpl-oth_liab5"/>
      <sheetName val="G_land_advance5"/>
      <sheetName val="I-Wip-ot_(2)5"/>
      <sheetName val="detail_WIP_(2)5"/>
      <sheetName val="detail_G-15"/>
      <sheetName val="sobha_menon_ac5"/>
      <sheetName val="pnc_ac5"/>
      <sheetName val="fix_-p_&amp;_M_-SCC5"/>
      <sheetName val="C_fix_asst5"/>
      <sheetName val="D_fix_asst_scdl_5"/>
      <sheetName val="creditors_tb_obpl5"/>
      <sheetName val="3‰AL9697_-group_wise__onpl4"/>
      <sheetName val="L_Oth_Bo4"/>
      <sheetName val="Civil_Boq4"/>
      <sheetName val="Staff_Acco_4"/>
      <sheetName val="SITE_OVERHEADS4"/>
      <sheetName val="PRECAST_lightconc-II4"/>
      <sheetName val="1__PayRec3"/>
      <sheetName val="ino4t_conso,-nov3"/>
      <sheetName val="(nout_co,sol_(2)3"/>
      <sheetName val="Blr_hire3"/>
      <sheetName val="Cashflow_projection3"/>
      <sheetName val="SPT_vs_PHI3"/>
      <sheetName val="key_dates3"/>
      <sheetName val="INPUT_SHEET3"/>
      <sheetName val="_bpl,oth_lia_3"/>
      <sheetName val="G_,and_adv_nce3"/>
      <sheetName val="I,Wip-ot__2)3"/>
      <sheetName val="det!il_WIP_(2)3"/>
      <sheetName val="de4ail_G-13"/>
      <sheetName val="sobha_mennn_ac3"/>
      <sheetName val="C_&amp;ix_asst3"/>
      <sheetName val="_x005f_x0003_dpl_oth_Lia`3"/>
      <sheetName val="TBAL9697__x005f_x000d_grotp_wise_3"/>
      <sheetName val="St_co_91_5lvl3"/>
      <sheetName val="Sun_E_Type3"/>
      <sheetName val="Fin_Sum3"/>
      <sheetName val="CORPN_O?T3"/>
      <sheetName val="Labor_abs-NMR3"/>
      <sheetName val="Stress_Calculation3"/>
      <sheetName val="TBAL9697__x000a_grotp_wise_3"/>
      <sheetName val="CORPN_O_x005f_x0000_T3"/>
      <sheetName val="SUPPLY_-Sanitary_Fixtures3"/>
      <sheetName val="ITEMS_FOR_CIVIL_TENDER3"/>
      <sheetName val="_x005f_x005f_x005f_x0003_dpl_oth_Lia`3"/>
      <sheetName val="TBAL9697__x005f_x005f_x005f_x000d_grotp_wi3"/>
      <sheetName val="CORPN_O3"/>
      <sheetName val="DG_3"/>
      <sheetName val="BLOCK-A_(MEA_SHEET)1"/>
      <sheetName val="NLD_-_Assum1"/>
      <sheetName val="Intro_1"/>
      <sheetName val="TBAL9697__x005f_x005f_x005f_x005f_x005f_x005f_x01"/>
      <sheetName val="LIST_OF_MAKES1"/>
      <sheetName val="Cash_Flow_Input_Data_ISC1"/>
      <sheetName val="DETAILED__BOQ1"/>
      <sheetName val="Civil_Works1"/>
      <sheetName val="Legal_Risk_Analysis1"/>
      <sheetName val="CABLE_DATA1"/>
      <sheetName val="Mat_-Rates1"/>
      <sheetName val="TB9798OBPL06_(2)7"/>
      <sheetName val="CORPN_OCT7"/>
      <sheetName val="inout_consol-nov7"/>
      <sheetName val="inout_consol_(2)7"/>
      <sheetName val="AS_ON_DT_EXPS_Mar7"/>
      <sheetName val="fa-pl_&amp;_mach-site7"/>
      <sheetName val="fa_off_eqp7"/>
      <sheetName val="fa_fur&amp;_fix7"/>
      <sheetName val="fa-pl_&amp;_mach-Off7"/>
      <sheetName val="B_Equity-sdpl_INC7"/>
      <sheetName val="inout_consol_wkg7"/>
      <sheetName val="inout_consol_WKNG7"/>
      <sheetName val="B_Sheet_977"/>
      <sheetName val="P&amp;L_97_7"/>
      <sheetName val="B_Sheet_97-BEXP7"/>
      <sheetName val="P&amp;L_97_-BEXP7"/>
      <sheetName val="consol_flows7"/>
      <sheetName val="sdpl_oth_Liab7"/>
      <sheetName val="obpl-oth_liab7"/>
      <sheetName val="G_land_advance7"/>
      <sheetName val="I-Wip-ot_(2)7"/>
      <sheetName val="detail_WIP_(2)7"/>
      <sheetName val="detail_G-17"/>
      <sheetName val="sobha_menon_ac7"/>
      <sheetName val="pnc_ac7"/>
      <sheetName val="fix_-p_&amp;_M_-SCC7"/>
      <sheetName val="C_fix_asst7"/>
      <sheetName val="D_fix_asst_scdl_7"/>
      <sheetName val="creditors_tb_obpl7"/>
      <sheetName val="TBAL9697_-group_wise__sdpl7"/>
      <sheetName val="TBAL9697_-group_wise_6"/>
      <sheetName val="crs_-G-16"/>
      <sheetName val="TBAL9697_-group_wise__onpl6"/>
      <sheetName val="B_Sheet_97-OBPL6"/>
      <sheetName val="B_Sheet_97_sdpl6"/>
      <sheetName val="TBAL9697_-group_wise__sdpl26"/>
      <sheetName val="inout_consol_jan6"/>
      <sheetName val="consol_flow6"/>
      <sheetName val="D_Loan__Prom6"/>
      <sheetName val="E_Bank_Loan6"/>
      <sheetName val="G_work_Cap6"/>
      <sheetName val="H_land_adv-dec6"/>
      <sheetName val="J_Con_WIP6"/>
      <sheetName val="detail_J6"/>
      <sheetName val="L_Oth_Co6"/>
      <sheetName val="K_fix_asst__6"/>
      <sheetName val="C_fix_asst-SDPL_6"/>
      <sheetName val="TBAL9697__group_wise__sdpl6"/>
      <sheetName val="inout_consol_okg6"/>
      <sheetName val="detail_OIP_(2)6"/>
      <sheetName val="D_fix_ysst_scdl_6"/>
      <sheetName val="cre`itors_tb_obpl6"/>
      <sheetName val="3AL9697_-group_wise__onpl6"/>
      <sheetName val="3‰AL9697_-group_wise__onpl6"/>
      <sheetName val="L_Oth_Bo6"/>
      <sheetName val="Civil_Boq6"/>
      <sheetName val="Boq_Block_A5"/>
      <sheetName val="Staff_Acco_6"/>
      <sheetName val="SITE_OVERHEADS6"/>
      <sheetName val="Project-Material_5"/>
      <sheetName val="PRECAST_lightconc-II6"/>
      <sheetName val="1__PayRec5"/>
      <sheetName val="ino4t_conso,-nov5"/>
      <sheetName val="(nout_co,sol_(2)5"/>
      <sheetName val="Blr_hire5"/>
      <sheetName val="Cashflow_projection5"/>
      <sheetName val="SPT_vs_PHI5"/>
      <sheetName val="key_dates5"/>
      <sheetName val="INPUT_SHEET5"/>
      <sheetName val="_bpl,oth_lia_5"/>
      <sheetName val="G_,and_adv_nce5"/>
      <sheetName val="I,Wip-ot__2)5"/>
      <sheetName val="det!il_WIP_(2)5"/>
      <sheetName val="de4ail_G-15"/>
      <sheetName val="sobha_mennn_ac5"/>
      <sheetName val="C_&amp;ix_asst5"/>
      <sheetName val="3�AL9697_-group_wise__onpl5"/>
      <sheetName val="_x005f_x0003_dpl_oth_Lia`5"/>
      <sheetName val="TBAL9697__x005f_x000d_grotp_wise_5"/>
      <sheetName val="St_co_91_5lvl5"/>
      <sheetName val="Sun_E_Type5"/>
      <sheetName val="Fin_Sum5"/>
      <sheetName val="CORPN_O?T5"/>
      <sheetName val="Labor_abs-NMR5"/>
      <sheetName val="Stress_Calculation5"/>
      <sheetName val="TBAL9697__x000a_grotp_wise_5"/>
      <sheetName val="labour_coeff3"/>
      <sheetName val="Shuttering_Analysis3"/>
      <sheetName val="General_P+M3"/>
      <sheetName val="Curing_Analysis_3"/>
      <sheetName val="Concrete_P+M_(_RMC_)3"/>
      <sheetName val="P+M_(_SMC_)3"/>
      <sheetName val="P+M_-EW3"/>
      <sheetName val="P&amp;L_-_AD3"/>
      <sheetName val="Fin__Assumpt__-_Sensitivities3"/>
      <sheetName val="LOAD_SHEET_3"/>
      <sheetName val="Fill_this_out_first___3"/>
      <sheetName val="Labour_productivity3"/>
      <sheetName val="RCC,Ret__Wall3"/>
      <sheetName val="CORPN_O_x005f_x0000_T5"/>
      <sheetName val="SUPPLY_-Sanitary_Fixtures5"/>
      <sheetName val="ITEMS_FOR_CIVIL_TENDER5"/>
      <sheetName val="_x005f_x005f_x005f_x0003_dpl_oth_Lia`5"/>
      <sheetName val="TBAL9697__x005f_x005f_x005f_x000d_grotp_wi5"/>
      <sheetName val="CORPN_O5"/>
      <sheetName val="CORPN_O_T3"/>
      <sheetName val="Area_&amp;_Cate__Master3"/>
      <sheetName val="Bill_No_53"/>
      <sheetName val="TBAL9697__grotp_wise_6"/>
      <sheetName val="Detail_1A3"/>
      <sheetName val="DG_5"/>
      <sheetName val="11B_3"/>
      <sheetName val="BOQ_(2)3"/>
      <sheetName val="DLC_lookups3"/>
      <sheetName val="Structure_Bills_Qty3"/>
      <sheetName val="Fee_Rate_Summary3"/>
      <sheetName val="Name_List3"/>
      <sheetName val="CORPN_O_x005f_x005f_x005f_x0000_T3"/>
      <sheetName val="TBAL9697__x005f_x000a_grotp_wise_3"/>
      <sheetName val="220_11__BS_3"/>
      <sheetName val="ISO_Reconcilation_Statment3"/>
      <sheetName val="AVG_pur_rate3"/>
      <sheetName val="Driveway_Beams3"/>
      <sheetName val="Cat_A_Change_Control3"/>
      <sheetName val="Break_up_Sheet3"/>
      <sheetName val="Summary_of_P_&amp;_M3"/>
      <sheetName val="Break_Dw3"/>
      <sheetName val="FITZ_MORT_943"/>
      <sheetName val="Sheet_13"/>
      <sheetName val="3BPA00132-5-3_W_plan_HVPNL3"/>
      <sheetName val="Mix_Design3"/>
      <sheetName val="BLOCK-A_(MEA_SHEET)3"/>
      <sheetName val="Quote_Sheet3"/>
      <sheetName val="d-safe_DELUXE3"/>
      <sheetName val="Works_-_Quote_Sheet3"/>
      <sheetName val="IO_LIST3"/>
      <sheetName val="TBAL9697__x005f_x000d_grotp_wis3"/>
      <sheetName val="TBAL9697__grotp_wise_7"/>
      <sheetName val="NLD_-_Assum3"/>
      <sheetName val="Intro_3"/>
      <sheetName val="TBAL9697__x005f_x005f_x005f_x005f_x005f_x005f_x03"/>
      <sheetName val="Form_63"/>
      <sheetName val="acevsSp_(ABC)3"/>
      <sheetName val="A_O_R_3"/>
      <sheetName val="LIST_OF_MAKES3"/>
      <sheetName val="Cash_Flow_Input_Data_ISC3"/>
      <sheetName val="DETAILED__BOQ3"/>
      <sheetName val="Civil_Works3"/>
      <sheetName val="Legal_Risk_Analysis3"/>
      <sheetName val="CABLE_DATA3"/>
      <sheetName val="Mat_-Rates3"/>
      <sheetName val="TB9798OBPL06_(2)8"/>
      <sheetName val="CORPN_OCT8"/>
      <sheetName val="inout_consol-nov8"/>
      <sheetName val="inout_consol_(2)8"/>
      <sheetName val="AS_ON_DT_EXPS_Mar8"/>
      <sheetName val="fa-pl_&amp;_mach-site8"/>
      <sheetName val="fa_off_eqp8"/>
      <sheetName val="fa_fur&amp;_fix8"/>
      <sheetName val="fa-pl_&amp;_mach-Off8"/>
      <sheetName val="B_Equity-sdpl_INC8"/>
      <sheetName val="inout_consol_wkg8"/>
      <sheetName val="inout_consol_WKNG8"/>
      <sheetName val="B_Sheet_978"/>
      <sheetName val="P&amp;L_97_8"/>
      <sheetName val="B_Sheet_97-BEXP8"/>
      <sheetName val="P&amp;L_97_-BEXP8"/>
      <sheetName val="consol_flows8"/>
      <sheetName val="sdpl_oth_Liab8"/>
      <sheetName val="obpl-oth_liab8"/>
      <sheetName val="G_land_advance8"/>
      <sheetName val="I-Wip-ot_(2)8"/>
      <sheetName val="detail_WIP_(2)8"/>
      <sheetName val="detail_G-18"/>
      <sheetName val="sobha_menon_ac8"/>
      <sheetName val="pnc_ac8"/>
      <sheetName val="fix_-p_&amp;_M_-SCC8"/>
      <sheetName val="C_fix_asst8"/>
      <sheetName val="D_fix_asst_scdl_8"/>
      <sheetName val="creditors_tb_obpl8"/>
      <sheetName val="TBAL9697_-group_wise__sdpl8"/>
      <sheetName val="TBAL9697_-group_wise_7"/>
      <sheetName val="crs_-G-17"/>
      <sheetName val="TBAL9697_-group_wise__onpl7"/>
      <sheetName val="B_Sheet_97-OBPL7"/>
      <sheetName val="B_Sheet_97_sdpl7"/>
      <sheetName val="TBAL9697_-group_wise__sdpl27"/>
      <sheetName val="inout_consol_jan7"/>
      <sheetName val="consol_flow7"/>
      <sheetName val="D_Loan__Prom7"/>
      <sheetName val="E_Bank_Loan7"/>
      <sheetName val="G_work_Cap7"/>
      <sheetName val="H_land_adv-dec7"/>
      <sheetName val="J_Con_WIP7"/>
      <sheetName val="detail_J7"/>
      <sheetName val="L_Oth_Co7"/>
      <sheetName val="K_fix_asst__7"/>
      <sheetName val="C_fix_asst-SDPL_7"/>
      <sheetName val="TBAL9697__group_wise__sdpl7"/>
      <sheetName val="inout_consol_okg7"/>
      <sheetName val="detail_OIP_(2)7"/>
      <sheetName val="D_fix_ysst_scdl_7"/>
      <sheetName val="cre`itors_tb_obpl7"/>
      <sheetName val="3AL9697_-group_wise__onpl7"/>
      <sheetName val="3‰AL9697_-group_wise__onpl7"/>
      <sheetName val="L_Oth_Bo7"/>
      <sheetName val="Civil_Boq7"/>
      <sheetName val="Boq_Block_A6"/>
      <sheetName val="Staff_Acco_7"/>
      <sheetName val="SITE_OVERHEADS7"/>
      <sheetName val="Project-Material_6"/>
      <sheetName val="PRECAST_lightconc-II7"/>
      <sheetName val="1__PayRec6"/>
      <sheetName val="ino4t_conso,-nov6"/>
      <sheetName val="(nout_co,sol_(2)6"/>
      <sheetName val="Blr_hire6"/>
      <sheetName val="Cashflow_projection6"/>
      <sheetName val="SPT_vs_PHI6"/>
      <sheetName val="key_dates6"/>
      <sheetName val="INPUT_SHEET6"/>
      <sheetName val="_bpl,oth_lia_6"/>
      <sheetName val="G_,and_adv_nce6"/>
      <sheetName val="I,Wip-ot__2)6"/>
      <sheetName val="det!il_WIP_(2)6"/>
      <sheetName val="de4ail_G-16"/>
      <sheetName val="sobha_mennn_ac6"/>
      <sheetName val="C_&amp;ix_asst6"/>
      <sheetName val="3�AL9697_-group_wise__onpl6"/>
      <sheetName val="_x005f_x0003_dpl_oth_Lia`6"/>
      <sheetName val="TBAL9697__x005f_x000d_grotp_wise_6"/>
      <sheetName val="St_co_91_5lvl6"/>
      <sheetName val="Sun_E_Type6"/>
      <sheetName val="Fin_Sum6"/>
      <sheetName val="CORPN_O?T6"/>
      <sheetName val="Labor_abs-NMR6"/>
      <sheetName val="Stress_Calculation6"/>
      <sheetName val="TBAL9697__x000a_grotp_wise_6"/>
      <sheetName val="labour_coeff4"/>
      <sheetName val="Shuttering_Analysis4"/>
      <sheetName val="General_P+M4"/>
      <sheetName val="Curing_Analysis_4"/>
      <sheetName val="Concrete_P+M_(_RMC_)4"/>
      <sheetName val="P+M_(_SMC_)4"/>
      <sheetName val="P+M_-EW4"/>
      <sheetName val="P&amp;L_-_AD4"/>
      <sheetName val="Fin__Assumpt__-_Sensitivities4"/>
      <sheetName val="LOAD_SHEET_4"/>
      <sheetName val="Fill_this_out_first___4"/>
      <sheetName val="Labour_productivity4"/>
      <sheetName val="RCC,Ret__Wall4"/>
      <sheetName val="CORPN_O_x005f_x0000_T6"/>
      <sheetName val="SUPPLY_-Sanitary_Fixtures6"/>
      <sheetName val="ITEMS_FOR_CIVIL_TENDER6"/>
      <sheetName val="_x005f_x005f_x005f_x0003_dpl_oth_Lia`6"/>
      <sheetName val="TBAL9697__x005f_x005f_x005f_x000d_grotp_wi6"/>
      <sheetName val="CORPN_O6"/>
      <sheetName val="CORPN_O_T4"/>
      <sheetName val="Area_&amp;_Cate__Master4"/>
      <sheetName val="Bill_No_54"/>
      <sheetName val="TBAL9697__grotp_wise_8"/>
      <sheetName val="Detail_1A4"/>
      <sheetName val="DG_6"/>
      <sheetName val="11B_4"/>
      <sheetName val="BOQ_(2)4"/>
      <sheetName val="DLC_lookups4"/>
      <sheetName val="Structure_Bills_Qty4"/>
      <sheetName val="Fee_Rate_Summary4"/>
      <sheetName val="Name_List4"/>
      <sheetName val="CORPN_O_x005f_x005f_x005f_x0000_T4"/>
      <sheetName val="TBAL9697__x005f_x000a_grotp_wise_4"/>
      <sheetName val="220_11__BS_4"/>
      <sheetName val="ISO_Reconcilation_Statment4"/>
      <sheetName val="AVG_pur_rate4"/>
      <sheetName val="Driveway_Beams4"/>
      <sheetName val="Cat_A_Change_Control4"/>
      <sheetName val="Break_up_Sheet4"/>
      <sheetName val="Summary_of_P_&amp;_M4"/>
      <sheetName val="Break_Dw4"/>
      <sheetName val="FITZ_MORT_944"/>
      <sheetName val="Sheet_14"/>
      <sheetName val="3BPA00132-5-3_W_plan_HVPNL4"/>
      <sheetName val="Mix_Design4"/>
      <sheetName val="BLOCK-A_(MEA_SHEET)4"/>
      <sheetName val="Quote_Sheet4"/>
      <sheetName val="d-safe_DELUXE4"/>
      <sheetName val="Works_-_Quote_Sheet4"/>
      <sheetName val="IO_LIST4"/>
      <sheetName val="TBAL9697__x005f_x000d_grotp_wis4"/>
      <sheetName val="TBAL9697__grotp_wise_9"/>
      <sheetName val="NLD_-_Assum4"/>
      <sheetName val="Intro_4"/>
      <sheetName val="TBAL9697__x005f_x005f_x005f_x005f_x005f_x005f_x04"/>
      <sheetName val="Form_64"/>
      <sheetName val="acevsSp_(ABC)4"/>
      <sheetName val="A_O_R_4"/>
      <sheetName val="LIST_OF_MAKES4"/>
      <sheetName val="Cash_Flow_Input_Data_ISC4"/>
      <sheetName val="DETAILED__BOQ4"/>
      <sheetName val="Civil_Works4"/>
      <sheetName val="Legal_Risk_Analysis4"/>
      <sheetName val="CABLE_DATA4"/>
      <sheetName val="Mat_-Rates4"/>
      <sheetName val="TBAL9697_-group_wise__sdpl9"/>
      <sheetName val="TBAL9697_-group_wise_8"/>
      <sheetName val="crs_-G-18"/>
      <sheetName val="TBAL9697_-group_wise__onpl8"/>
      <sheetName val="B_Sheet_97-OBPL8"/>
      <sheetName val="B_Sheet_97_sdpl8"/>
      <sheetName val="TBAL9697_-group_wise__sdpl28"/>
      <sheetName val="inout_consol_jan8"/>
      <sheetName val="consol_flow8"/>
      <sheetName val="D_Loan__Prom8"/>
      <sheetName val="E_Bank_Loan8"/>
      <sheetName val="G_work_Cap8"/>
      <sheetName val="H_land_adv-dec8"/>
      <sheetName val="J_Con_WIP8"/>
      <sheetName val="detail_J8"/>
      <sheetName val="L_Oth_Co8"/>
      <sheetName val="K_fix_asst__8"/>
      <sheetName val="C_fix_asst-SDPL_8"/>
      <sheetName val="TBAL9697__group_wise__sdpl8"/>
      <sheetName val="inout_consol_okg8"/>
      <sheetName val="detail_OIP_(2)8"/>
      <sheetName val="D_fix_ysst_scdl_8"/>
      <sheetName val="cre`itors_tb_obpl8"/>
      <sheetName val="3AL9697_-group_wise__onpl8"/>
      <sheetName val="3‰AL9697_-group_wise__onpl8"/>
      <sheetName val="L_Oth_Bo8"/>
      <sheetName val="Civil_Boq8"/>
      <sheetName val="Boq_Block_A7"/>
      <sheetName val="Staff_Acco_8"/>
      <sheetName val="SITE_OVERHEADS8"/>
      <sheetName val="Project-Material_7"/>
      <sheetName val="PRECAST_lightconc-II8"/>
      <sheetName val="1__PayRec7"/>
      <sheetName val="ino4t_conso,-nov7"/>
      <sheetName val="(nout_co,sol_(2)7"/>
      <sheetName val="Blr_hire7"/>
      <sheetName val="Cashflow_projection7"/>
      <sheetName val="SPT_vs_PHI7"/>
      <sheetName val="key_dates7"/>
      <sheetName val="INPUT_SHEET7"/>
      <sheetName val="_bpl,oth_lia_7"/>
      <sheetName val="G_,and_adv_nce7"/>
      <sheetName val="I,Wip-ot__2)7"/>
      <sheetName val="det!il_WIP_(2)7"/>
      <sheetName val="de4ail_G-17"/>
      <sheetName val="sobha_mennn_ac7"/>
      <sheetName val="C_&amp;ix_asst7"/>
      <sheetName val="3�AL9697_-group_wise__onpl7"/>
      <sheetName val="_x005f_x0003_dpl_oth_Lia`7"/>
      <sheetName val="TBAL9697__x005f_x000d_grotp_wise_7"/>
      <sheetName val="St_co_91_5lvl7"/>
      <sheetName val="Sun_E_Type7"/>
      <sheetName val="Fin_Sum7"/>
      <sheetName val="CORPN_O?T7"/>
      <sheetName val="Labor_abs-NMR7"/>
      <sheetName val="Stress_Calculation7"/>
      <sheetName val="TBAL9697__x000a_grotp_wise_7"/>
      <sheetName val="labour_coeff5"/>
      <sheetName val="Shuttering_Analysis5"/>
      <sheetName val="General_P+M5"/>
      <sheetName val="Curing_Analysis_5"/>
      <sheetName val="Concrete_P+M_(_RMC_)5"/>
      <sheetName val="P+M_(_SMC_)5"/>
      <sheetName val="P+M_-EW5"/>
      <sheetName val="P&amp;L_-_AD5"/>
      <sheetName val="Fin__Assumpt__-_Sensitivities5"/>
      <sheetName val="LOAD_SHEET_5"/>
      <sheetName val="Fill_this_out_first___5"/>
      <sheetName val="Labour_productivity5"/>
      <sheetName val="RCC,Ret__Wall5"/>
      <sheetName val="CORPN_O_x005f_x0000_T7"/>
      <sheetName val="SUPPLY_-Sanitary_Fixtures7"/>
      <sheetName val="ITEMS_FOR_CIVIL_TENDER7"/>
      <sheetName val="_x005f_x005f_x005f_x0003_dpl_oth_Lia`7"/>
      <sheetName val="TBAL9697__x005f_x005f_x005f_x000d_grotp_wi7"/>
      <sheetName val="CORPN_O7"/>
      <sheetName val="CORPN_O_T5"/>
      <sheetName val="Area_&amp;_Cate__Master5"/>
      <sheetName val="Bill_No_55"/>
      <sheetName val="TBAL9697__grotp_wise_10"/>
      <sheetName val="Detail_1A5"/>
      <sheetName val="DG_7"/>
      <sheetName val="11B_5"/>
      <sheetName val="BOQ_(2)5"/>
      <sheetName val="DLC_lookups5"/>
      <sheetName val="Structure_Bills_Qty5"/>
      <sheetName val="Fee_Rate_Summary5"/>
      <sheetName val="Name_List5"/>
      <sheetName val="CORPN_O_x005f_x005f_x005f_x0000_T5"/>
      <sheetName val="TBAL9697__x005f_x000a_grotp_wise_5"/>
      <sheetName val="220_11__BS_5"/>
      <sheetName val="ISO_Reconcilation_Statment5"/>
      <sheetName val="AVG_pur_rate5"/>
      <sheetName val="Driveway_Beams5"/>
      <sheetName val="Cat_A_Change_Control5"/>
      <sheetName val="Break_up_Sheet5"/>
      <sheetName val="Summary_of_P_&amp;_M5"/>
      <sheetName val="Break_Dw5"/>
      <sheetName val="FITZ_MORT_945"/>
      <sheetName val="Sheet_15"/>
      <sheetName val="3BPA00132-5-3_W_plan_HVPNL5"/>
      <sheetName val="Mix_Design5"/>
      <sheetName val="BLOCK-A_(MEA_SHEET)5"/>
      <sheetName val="Quote_Sheet5"/>
      <sheetName val="d-safe_DELUXE5"/>
      <sheetName val="Works_-_Quote_Sheet5"/>
      <sheetName val="IO_LIST5"/>
      <sheetName val="TBAL9697__x005f_x000d_grotp_wis5"/>
      <sheetName val="TBAL9697__grotp_wise_11"/>
      <sheetName val="NLD_-_Assum5"/>
      <sheetName val="Intro_5"/>
      <sheetName val="TBAL9697__x005f_x005f_x005f_x005f_x005f_x005f_x05"/>
      <sheetName val="Form_65"/>
      <sheetName val="acevsSp_(ABC)5"/>
      <sheetName val="A_O_R_5"/>
      <sheetName val="LIST_OF_MAKES5"/>
      <sheetName val="Cash_Flow_Input_Data_ISC5"/>
      <sheetName val="DETAILED__BOQ5"/>
      <sheetName val="Civil_Works5"/>
      <sheetName val="Legal_Risk_Analysis5"/>
      <sheetName val="CABLE_DATA5"/>
      <sheetName val="Mat_-Rates5"/>
      <sheetName val="TB9798OBPL06_(2)10"/>
      <sheetName val="CORPN_OCT10"/>
      <sheetName val="inout_consol-nov10"/>
      <sheetName val="inout_consol_(2)10"/>
      <sheetName val="AS_ON_DT_EXPS_Mar10"/>
      <sheetName val="fa-pl_&amp;_mach-site10"/>
      <sheetName val="fa_off_eqp10"/>
      <sheetName val="fa_fur&amp;_fix10"/>
      <sheetName val="fa-pl_&amp;_mach-Off10"/>
      <sheetName val="B_Equity-sdpl_INC10"/>
      <sheetName val="inout_consol_wkg10"/>
      <sheetName val="inout_consol_WKNG10"/>
      <sheetName val="B_Sheet_9710"/>
      <sheetName val="P&amp;L_97_10"/>
      <sheetName val="B_Sheet_97-BEXP10"/>
      <sheetName val="P&amp;L_97_-BEXP10"/>
      <sheetName val="consol_flows10"/>
      <sheetName val="sdpl_oth_Liab10"/>
      <sheetName val="obpl-oth_liab10"/>
      <sheetName val="G_land_advance10"/>
      <sheetName val="I-Wip-ot_(2)10"/>
      <sheetName val="detail_WIP_(2)10"/>
      <sheetName val="detail_G-110"/>
      <sheetName val="sobha_menon_ac10"/>
      <sheetName val="pnc_ac10"/>
      <sheetName val="fix_-p_&amp;_M_-SCC10"/>
      <sheetName val="C_fix_asst10"/>
      <sheetName val="D_fix_asst_scdl_10"/>
      <sheetName val="creditors_tb_obpl10"/>
      <sheetName val="Boq_Block_A8"/>
      <sheetName val="Project-Material_8"/>
      <sheetName val="PRECAST_lightconc-II9"/>
      <sheetName val="1__PayRec8"/>
      <sheetName val="ino4t_conso,-nov8"/>
      <sheetName val="(nout_co,sol_(2)8"/>
      <sheetName val="Blr_hire8"/>
      <sheetName val="Cashflow_projection8"/>
      <sheetName val="SPT_vs_PHI8"/>
      <sheetName val="key_dates8"/>
      <sheetName val="INPUT_SHEET8"/>
      <sheetName val="_bpl,oth_lia_8"/>
      <sheetName val="G_,and_adv_nce8"/>
      <sheetName val="I,Wip-ot__2)8"/>
      <sheetName val="det!il_WIP_(2)8"/>
      <sheetName val="de4ail_G-18"/>
      <sheetName val="sobha_mennn_ac8"/>
      <sheetName val="C_&amp;ix_asst8"/>
      <sheetName val="3�AL9697_-group_wise__onpl8"/>
      <sheetName val="_x005f_x0003_dpl_oth_Lia`8"/>
      <sheetName val="TBAL9697__x005f_x000d_grotp_wise_8"/>
      <sheetName val="St_co_91_5lvl8"/>
      <sheetName val="Sun_E_Type8"/>
      <sheetName val="Fin_Sum8"/>
      <sheetName val="CORPN_O?T8"/>
      <sheetName val="Labor_abs-NMR8"/>
      <sheetName val="Stress_Calculation8"/>
      <sheetName val="TBAL9697__x000a_grotp_wise_8"/>
      <sheetName val="labour_coeff6"/>
      <sheetName val="Shuttering_Analysis6"/>
      <sheetName val="General_P+M6"/>
      <sheetName val="Curing_Analysis_6"/>
      <sheetName val="Concrete_P+M_(_RMC_)6"/>
      <sheetName val="P+M_(_SMC_)6"/>
      <sheetName val="P+M_-EW6"/>
      <sheetName val="P&amp;L_-_AD6"/>
      <sheetName val="Fin__Assumpt__-_Sensitivities6"/>
      <sheetName val="LOAD_SHEET_6"/>
      <sheetName val="Fill_this_out_first___6"/>
      <sheetName val="Labour_productivity6"/>
      <sheetName val="RCC,Ret__Wall6"/>
      <sheetName val="CORPN_O_x005f_x0000_T8"/>
      <sheetName val="SUPPLY_-Sanitary_Fixtures8"/>
      <sheetName val="ITEMS_FOR_CIVIL_TENDER8"/>
      <sheetName val="_x005f_x005f_x005f_x0003_dpl_oth_Lia`8"/>
      <sheetName val="TBAL9697__x005f_x005f_x005f_x000d_grotp_wi8"/>
      <sheetName val="CORPN_O8"/>
      <sheetName val="CORPN_O_T6"/>
      <sheetName val="Area_&amp;_Cate__Master6"/>
      <sheetName val="Bill_No_56"/>
      <sheetName val="TBAL9697__grotp_wise_12"/>
      <sheetName val="Detail_1A6"/>
      <sheetName val="DG_8"/>
      <sheetName val="11B_6"/>
      <sheetName val="BOQ_(2)6"/>
      <sheetName val="DLC_lookups6"/>
      <sheetName val="Structure_Bills_Qty6"/>
      <sheetName val="Fee_Rate_Summary6"/>
      <sheetName val="Name_List6"/>
      <sheetName val="CORPN_O_x005f_x005f_x005f_x0000_T6"/>
      <sheetName val="TBAL9697__x005f_x000a_grotp_wise_6"/>
      <sheetName val="220_11__BS_6"/>
      <sheetName val="ISO_Reconcilation_Statment6"/>
      <sheetName val="AVG_pur_rate6"/>
      <sheetName val="Driveway_Beams6"/>
      <sheetName val="Cat_A_Change_Control6"/>
      <sheetName val="Break_up_Sheet6"/>
      <sheetName val="Summary_of_P_&amp;_M6"/>
      <sheetName val="Break_Dw6"/>
      <sheetName val="FITZ_MORT_946"/>
      <sheetName val="Sheet_16"/>
      <sheetName val="3BPA00132-5-3_W_plan_HVPNL6"/>
      <sheetName val="Mix_Design6"/>
      <sheetName val="BLOCK-A_(MEA_SHEET)6"/>
      <sheetName val="Quote_Sheet6"/>
      <sheetName val="d-safe_DELUXE6"/>
      <sheetName val="Works_-_Quote_Sheet6"/>
      <sheetName val="IO_LIST6"/>
      <sheetName val="TBAL9697__x005f_x000d_grotp_wis6"/>
      <sheetName val="TBAL9697__grotp_wise_13"/>
      <sheetName val="NLD_-_Assum6"/>
      <sheetName val="Intro_6"/>
      <sheetName val="TBAL9697__x005f_x005f_x005f_x005f_x005f_x005f_x06"/>
      <sheetName val="Form_66"/>
      <sheetName val="acevsSp_(ABC)6"/>
      <sheetName val="A_O_R_6"/>
      <sheetName val="LIST_OF_MAKES6"/>
      <sheetName val="Cash_Flow_Input_Data_ISC6"/>
      <sheetName val="DETAILED__BOQ6"/>
      <sheetName val="Civil_Works6"/>
      <sheetName val="Legal_Risk_Analysis6"/>
      <sheetName val="CABLE_DATA6"/>
      <sheetName val="Mat_-Rates6"/>
      <sheetName val="TB9798OBPL06_(2)11"/>
      <sheetName val="CORPN_OCT11"/>
      <sheetName val="inout_consol-nov11"/>
      <sheetName val="inout_consol_(2)11"/>
      <sheetName val="AS_ON_DT_EXPS_Mar11"/>
      <sheetName val="fa-pl_&amp;_mach-site11"/>
      <sheetName val="fa_off_eqp11"/>
      <sheetName val="fa_fur&amp;_fix11"/>
      <sheetName val="fa-pl_&amp;_mach-Off11"/>
      <sheetName val="B_Equity-sdpl_INC11"/>
      <sheetName val="inout_consol_wkg11"/>
      <sheetName val="inout_consol_WKNG11"/>
      <sheetName val="B_Sheet_9711"/>
      <sheetName val="P&amp;L_97_11"/>
      <sheetName val="B_Sheet_97-BEXP11"/>
      <sheetName val="P&amp;L_97_-BEXP11"/>
      <sheetName val="consol_flows11"/>
      <sheetName val="sdpl_oth_Liab11"/>
      <sheetName val="obpl-oth_liab11"/>
      <sheetName val="G_land_advance11"/>
      <sheetName val="I-Wip-ot_(2)11"/>
      <sheetName val="detail_WIP_(2)11"/>
      <sheetName val="detail_G-111"/>
      <sheetName val="sobha_menon_ac11"/>
      <sheetName val="pnc_ac11"/>
      <sheetName val="fix_-p_&amp;_M_-SCC11"/>
      <sheetName val="C_fix_asst11"/>
      <sheetName val="D_fix_asst_scdl_11"/>
      <sheetName val="creditors_tb_obpl11"/>
      <sheetName val="TBAL9697_-group_wise__sdpl11"/>
      <sheetName val="TBAL9697_-group_wise_10"/>
      <sheetName val="crs_-G-110"/>
      <sheetName val="TBAL9697_-group_wise__onpl10"/>
      <sheetName val="B_Sheet_97-OBPL10"/>
      <sheetName val="B_Sheet_97_sdpl10"/>
      <sheetName val="TBAL9697_-group_wise__sdpl210"/>
      <sheetName val="inout_consol_jan10"/>
      <sheetName val="consol_flow10"/>
      <sheetName val="D_Loan__Prom10"/>
      <sheetName val="E_Bank_Loan10"/>
      <sheetName val="G_work_Cap10"/>
      <sheetName val="H_land_adv-dec10"/>
      <sheetName val="J_Con_WIP10"/>
      <sheetName val="detail_J10"/>
      <sheetName val="L_Oth_Co10"/>
      <sheetName val="K_fix_asst__10"/>
      <sheetName val="C_fix_asst-SDPL_10"/>
      <sheetName val="TBAL9697__group_wise__sdpl10"/>
      <sheetName val="inout_consol_okg10"/>
      <sheetName val="detail_OIP_(2)10"/>
      <sheetName val="D_fix_ysst_scdl_10"/>
      <sheetName val="cre`itors_tb_obpl10"/>
      <sheetName val="3AL9697_-group_wise__onpl10"/>
      <sheetName val="3‰AL9697_-group_wise__onpl10"/>
      <sheetName val="L_Oth_Bo10"/>
      <sheetName val="Civil_Boq10"/>
      <sheetName val="Staff_Acco_10"/>
      <sheetName val="SITE_OVERHEADS10"/>
      <sheetName val="PRECAST_lightconc-II10"/>
      <sheetName val="1__PayRec9"/>
      <sheetName val="ino4t_conso,-nov9"/>
      <sheetName val="(nout_co,sol_(2)9"/>
      <sheetName val="Blr_hire9"/>
      <sheetName val="Cashflow_projection9"/>
      <sheetName val="SPT_vs_PHI9"/>
      <sheetName val="key_dates9"/>
      <sheetName val="INPUT_SHEET9"/>
      <sheetName val="_bpl,oth_lia_9"/>
      <sheetName val="G_,and_adv_nce9"/>
      <sheetName val="I,Wip-ot__2)9"/>
      <sheetName val="det!il_WIP_(2)9"/>
      <sheetName val="de4ail_G-19"/>
      <sheetName val="sobha_mennn_ac9"/>
      <sheetName val="C_&amp;ix_asst9"/>
      <sheetName val="_x005f_x0003_dpl_oth_Lia`9"/>
      <sheetName val="TBAL9697__x005f_x000d_grotp_wise_9"/>
      <sheetName val="St_co_91_5lvl9"/>
      <sheetName val="Sun_E_Type9"/>
      <sheetName val="Fin_Sum9"/>
      <sheetName val="CORPN_O?T9"/>
      <sheetName val="Labor_abs-NMR9"/>
      <sheetName val="Stress_Calculation9"/>
      <sheetName val="TBAL9697__x000a_grotp_wise_9"/>
      <sheetName val="labour_coeff7"/>
      <sheetName val="Shuttering_Analysis7"/>
      <sheetName val="General_P+M7"/>
      <sheetName val="Curing_Analysis_7"/>
      <sheetName val="Concrete_P+M_(_RMC_)7"/>
      <sheetName val="P+M_(_SMC_)7"/>
      <sheetName val="P+M_-EW7"/>
      <sheetName val="P&amp;L_-_AD7"/>
      <sheetName val="Fin__Assumpt__-_Sensitivities7"/>
      <sheetName val="LOAD_SHEET_7"/>
      <sheetName val="Fill_this_out_first___7"/>
      <sheetName val="Labour_productivity7"/>
      <sheetName val="RCC,Ret__Wall7"/>
      <sheetName val="CORPN_O_x005f_x0000_T9"/>
      <sheetName val="SUPPLY_-Sanitary_Fixtures9"/>
      <sheetName val="ITEMS_FOR_CIVIL_TENDER9"/>
      <sheetName val="_x005f_x005f_x005f_x0003_dpl_oth_Lia`9"/>
      <sheetName val="TBAL9697__x005f_x005f_x005f_x000d_grotp_wi9"/>
      <sheetName val="CORPN_O9"/>
      <sheetName val="CORPN_O_T7"/>
      <sheetName val="Area_&amp;_Cate__Master7"/>
      <sheetName val="Bill_No_57"/>
      <sheetName val="TBAL9697__grotp_wise_14"/>
      <sheetName val="Detail_1A7"/>
      <sheetName val="DG_9"/>
      <sheetName val="11B_7"/>
      <sheetName val="BOQ_(2)7"/>
      <sheetName val="DLC_lookups7"/>
      <sheetName val="Structure_Bills_Qty7"/>
      <sheetName val="Fee_Rate_Summary7"/>
      <sheetName val="Name_List7"/>
      <sheetName val="CORPN_O_x005f_x005f_x005f_x0000_T7"/>
      <sheetName val="TBAL9697__x005f_x000a_grotp_wise_7"/>
      <sheetName val="220_11__BS_7"/>
      <sheetName val="ISO_Reconcilation_Statment7"/>
      <sheetName val="AVG_pur_rate7"/>
      <sheetName val="Driveway_Beams7"/>
      <sheetName val="Cat_A_Change_Control7"/>
      <sheetName val="Break_up_Sheet7"/>
      <sheetName val="Summary_of_P_&amp;_M7"/>
      <sheetName val="Break_Dw7"/>
      <sheetName val="FITZ_MORT_947"/>
      <sheetName val="Sheet_17"/>
      <sheetName val="3BPA00132-5-3_W_plan_HVPNL7"/>
      <sheetName val="Mix_Design7"/>
      <sheetName val="BLOCK-A_(MEA_SHEET)7"/>
      <sheetName val="Quote_Sheet7"/>
      <sheetName val="d-safe_DELUXE7"/>
      <sheetName val="Works_-_Quote_Sheet7"/>
      <sheetName val="IO_LIST7"/>
      <sheetName val="TBAL9697__x005f_x000d_grotp_wis7"/>
      <sheetName val="TBAL9697__grotp_wise_15"/>
      <sheetName val="NLD_-_Assum7"/>
      <sheetName val="Intro_7"/>
      <sheetName val="TBAL9697__x005f_x005f_x005f_x005f_x005f_x005f_x07"/>
      <sheetName val="Form_67"/>
      <sheetName val="acevsSp_(ABC)7"/>
      <sheetName val="A_O_R_7"/>
      <sheetName val="LIST_OF_MAKES7"/>
      <sheetName val="Cash_Flow_Input_Data_ISC7"/>
      <sheetName val="DETAILED__BOQ7"/>
      <sheetName val="Civil_Works7"/>
      <sheetName val="Legal_Risk_Analysis7"/>
      <sheetName val="CABLE_DATA7"/>
      <sheetName val="Mat_-Rates7"/>
      <sheetName val="TB9798OBPL06_(2)12"/>
      <sheetName val="CORPN_OCT12"/>
      <sheetName val="inout_consol-nov12"/>
      <sheetName val="inout_consol_(2)12"/>
      <sheetName val="AS_ON_DT_EXPS_Mar12"/>
      <sheetName val="fa-pl_&amp;_mach-site12"/>
      <sheetName val="fa_off_eqp12"/>
      <sheetName val="fa_fur&amp;_fix12"/>
      <sheetName val="fa-pl_&amp;_mach-Off12"/>
      <sheetName val="B_Equity-sdpl_INC12"/>
      <sheetName val="inout_consol_wkg12"/>
      <sheetName val="inout_consol_WKNG12"/>
      <sheetName val="B_Sheet_9712"/>
      <sheetName val="P&amp;L_97_12"/>
      <sheetName val="B_Sheet_97-BEXP12"/>
      <sheetName val="P&amp;L_97_-BEXP12"/>
      <sheetName val="consol_flows12"/>
      <sheetName val="sdpl_oth_Liab12"/>
      <sheetName val="obpl-oth_liab12"/>
      <sheetName val="G_land_advance12"/>
      <sheetName val="I-Wip-ot_(2)12"/>
      <sheetName val="detail_WIP_(2)12"/>
      <sheetName val="detail_G-112"/>
      <sheetName val="sobha_menon_ac12"/>
      <sheetName val="pnc_ac12"/>
      <sheetName val="fix_-p_&amp;_M_-SCC12"/>
      <sheetName val="C_fix_asst12"/>
      <sheetName val="D_fix_asst_scdl_12"/>
      <sheetName val="creditors_tb_obpl12"/>
      <sheetName val="TBAL9697_-group_wise__sdpl12"/>
      <sheetName val="TBAL9697_-group_wise_11"/>
      <sheetName val="crs_-G-111"/>
      <sheetName val="TBAL9697_-group_wise__onpl11"/>
      <sheetName val="B_Sheet_97-OBPL11"/>
      <sheetName val="B_Sheet_97_sdpl11"/>
      <sheetName val="TBAL9697_-group_wise__sdpl211"/>
      <sheetName val="inout_consol_jan11"/>
      <sheetName val="consol_flow11"/>
      <sheetName val="D_Loan__Prom11"/>
      <sheetName val="E_Bank_Loan11"/>
      <sheetName val="G_work_Cap11"/>
      <sheetName val="H_land_adv-dec11"/>
      <sheetName val="J_Con_WIP11"/>
      <sheetName val="detail_J11"/>
      <sheetName val="L_Oth_Co11"/>
      <sheetName val="K_fix_asst__11"/>
      <sheetName val="C_fix_asst-SDPL_11"/>
      <sheetName val="TBAL9697__group_wise__sdpl11"/>
      <sheetName val="inout_consol_okg11"/>
      <sheetName val="detail_OIP_(2)11"/>
      <sheetName val="D_fix_ysst_scdl_11"/>
      <sheetName val="cre`itors_tb_obpl11"/>
      <sheetName val="3AL9697_-group_wise__onpl11"/>
      <sheetName val="3‰AL9697_-group_wise__onpl11"/>
      <sheetName val="L_Oth_Bo11"/>
      <sheetName val="Civil_Boq11"/>
      <sheetName val="Boq_Block_A10"/>
      <sheetName val="Staff_Acco_11"/>
      <sheetName val="SITE_OVERHEADS11"/>
      <sheetName val="Project-Material_10"/>
      <sheetName val="PRECAST_lightconc-II11"/>
      <sheetName val="1__PayRec10"/>
      <sheetName val="ino4t_conso,-nov10"/>
      <sheetName val="(nout_co,sol_(2)10"/>
      <sheetName val="Blr_hire10"/>
      <sheetName val="Cashflow_projection10"/>
      <sheetName val="SPT_vs_PHI10"/>
      <sheetName val="key_dates10"/>
      <sheetName val="INPUT_SHEET10"/>
      <sheetName val="_bpl,oth_lia_10"/>
      <sheetName val="G_,and_adv_nce10"/>
      <sheetName val="I,Wip-ot__2)10"/>
      <sheetName val="det!il_WIP_(2)10"/>
      <sheetName val="de4ail_G-110"/>
      <sheetName val="sobha_mennn_ac10"/>
      <sheetName val="C_&amp;ix_asst10"/>
      <sheetName val="3�AL9697_-group_wise__onpl10"/>
      <sheetName val="_x005f_x0003_dpl_oth_Lia`10"/>
      <sheetName val="TBAL9697__x005f_x000d_grotp_wise_10"/>
      <sheetName val="St_co_91_5lvl10"/>
      <sheetName val="Sun_E_Type10"/>
      <sheetName val="Fin_Sum10"/>
      <sheetName val="CORPN_O?T10"/>
      <sheetName val="Labor_abs-NMR10"/>
      <sheetName val="Stress_Calculation10"/>
      <sheetName val="TBAL9697__x000a_grotp_wise_10"/>
      <sheetName val="labour_coeff8"/>
      <sheetName val="Shuttering_Analysis8"/>
      <sheetName val="General_P+M8"/>
      <sheetName val="Curing_Analysis_8"/>
      <sheetName val="Concrete_P+M_(_RMC_)8"/>
      <sheetName val="P+M_(_SMC_)8"/>
      <sheetName val="P+M_-EW8"/>
      <sheetName val="P&amp;L_-_AD8"/>
      <sheetName val="Fin__Assumpt__-_Sensitivities8"/>
      <sheetName val="LOAD_SHEET_8"/>
      <sheetName val="Fill_this_out_first___8"/>
      <sheetName val="Labour_productivity8"/>
      <sheetName val="RCC,Ret__Wall8"/>
      <sheetName val="CORPN_O_x005f_x0000_T10"/>
      <sheetName val="SUPPLY_-Sanitary_Fixtures10"/>
      <sheetName val="ITEMS_FOR_CIVIL_TENDER10"/>
      <sheetName val="_x005f_x005f_x005f_x0003_dpl_oth_Lia`10"/>
      <sheetName val="TBAL9697__x005f_x005f_x005f_x000d_grotp_w10"/>
      <sheetName val="CORPN_O10"/>
      <sheetName val="CORPN_O_T8"/>
      <sheetName val="Area_&amp;_Cate__Master8"/>
      <sheetName val="Bill_No_58"/>
      <sheetName val="TBAL9697__grotp_wise_16"/>
      <sheetName val="Detail_1A8"/>
      <sheetName val="DG_10"/>
      <sheetName val="11B_8"/>
      <sheetName val="BOQ_(2)8"/>
      <sheetName val="DLC_lookups8"/>
      <sheetName val="Structure_Bills_Qty8"/>
      <sheetName val="Fee_Rate_Summary8"/>
      <sheetName val="Name_List8"/>
      <sheetName val="CORPN_O_x005f_x005f_x005f_x0000_T8"/>
      <sheetName val="TBAL9697__x005f_x000a_grotp_wise_8"/>
      <sheetName val="220_11__BS_8"/>
      <sheetName val="ISO_Reconcilation_Statment8"/>
      <sheetName val="AVG_pur_rate8"/>
      <sheetName val="Driveway_Beams8"/>
      <sheetName val="Cat_A_Change_Control8"/>
      <sheetName val="Break_up_Sheet8"/>
      <sheetName val="Summary_of_P_&amp;_M8"/>
      <sheetName val="Break_Dw8"/>
      <sheetName val="FITZ_MORT_948"/>
      <sheetName val="Sheet_18"/>
      <sheetName val="3BPA00132-5-3_W_plan_HVPNL8"/>
      <sheetName val="Mix_Design8"/>
      <sheetName val="BLOCK-A_(MEA_SHEET)8"/>
      <sheetName val="Quote_Sheet8"/>
      <sheetName val="d-safe_DELUXE8"/>
      <sheetName val="Works_-_Quote_Sheet8"/>
      <sheetName val="IO_LIST8"/>
      <sheetName val="TBAL9697__x005f_x000d_grotp_wis8"/>
      <sheetName val="TBAL9697__grotp_wise_17"/>
      <sheetName val="NLD_-_Assum8"/>
      <sheetName val="Intro_8"/>
      <sheetName val="TBAL9697__x005f_x005f_x005f_x005f_x005f_x005f_x08"/>
      <sheetName val="Form_68"/>
      <sheetName val="acevsSp_(ABC)8"/>
      <sheetName val="A_O_R_8"/>
      <sheetName val="LIST_OF_MAKES8"/>
      <sheetName val="Cash_Flow_Input_Data_ISC8"/>
      <sheetName val="DETAILED__BOQ8"/>
      <sheetName val="Civil_Works8"/>
      <sheetName val="Legal_Risk_Analysis8"/>
      <sheetName val="CABLE_DATA8"/>
      <sheetName val="Mat_-Rates8"/>
      <sheetName val="COP Final"/>
      <sheetName val="TB9798OBPL06_(2)18"/>
      <sheetName val="CORPN_OCT18"/>
      <sheetName val="inout_consol-nov18"/>
      <sheetName val="inout_consol_(2)18"/>
      <sheetName val="AS_ON_DT_EXPS_Mar18"/>
      <sheetName val="fa-pl_&amp;_mach-site18"/>
      <sheetName val="fa_off_eqp18"/>
      <sheetName val="fa_fur&amp;_fix18"/>
      <sheetName val="fa-pl_&amp;_mach-Off18"/>
      <sheetName val="B_Equity-sdpl_INC18"/>
      <sheetName val="inout_consol_wkg18"/>
      <sheetName val="inout_consol_WKNG18"/>
      <sheetName val="B_Sheet_9718"/>
      <sheetName val="P&amp;L_97_18"/>
      <sheetName val="B_Sheet_97-BEXP18"/>
      <sheetName val="P&amp;L_97_-BEXP18"/>
      <sheetName val="consol_flows18"/>
      <sheetName val="sdpl_oth_Liab18"/>
      <sheetName val="obpl-oth_liab18"/>
      <sheetName val="G_land_advance18"/>
      <sheetName val="I-Wip-ot_(2)18"/>
      <sheetName val="detail_WIP_(2)18"/>
      <sheetName val="detail_G-118"/>
      <sheetName val="sobha_menon_ac18"/>
      <sheetName val="pnc_ac18"/>
      <sheetName val="fix_-p_&amp;_M_-SCC18"/>
      <sheetName val="C_fix_asst18"/>
      <sheetName val="D_fix_asst_scdl_18"/>
      <sheetName val="creditors_tb_obpl18"/>
      <sheetName val="TBAL9697_-group_wise__sdpl18"/>
      <sheetName val="TBAL9697_-group_wise_17"/>
      <sheetName val="crs_-G-117"/>
      <sheetName val="TBAL9697_-group_wise__onpl17"/>
      <sheetName val="B_Sheet_97-OBPL17"/>
      <sheetName val="B_Sheet_97_sdpl17"/>
      <sheetName val="TBAL9697_-group_wise__sdpl217"/>
      <sheetName val="inout_consol_jan17"/>
      <sheetName val="consol_flow17"/>
      <sheetName val="D_Loan__Prom17"/>
      <sheetName val="E_Bank_Loan17"/>
      <sheetName val="G_work_Cap17"/>
      <sheetName val="H_land_adv-dec17"/>
      <sheetName val="J_Con_WIP17"/>
      <sheetName val="detail_J17"/>
      <sheetName val="L_Oth_Co17"/>
      <sheetName val="K_fix_asst__17"/>
      <sheetName val="C_fix_asst-SDPL_17"/>
      <sheetName val="TBAL9697__group_wise__sdpl17"/>
      <sheetName val="inout_consol_okg17"/>
      <sheetName val="detail_OIP_(2)17"/>
      <sheetName val="D_fix_ysst_scdl_17"/>
      <sheetName val="cre`itors_tb_obpl17"/>
      <sheetName val="3AL9697_-group_wise__onpl17"/>
      <sheetName val="3‰AL9697_-group_wise__onpl17"/>
      <sheetName val="L_Oth_Bo17"/>
      <sheetName val="Civil_Boq17"/>
      <sheetName val="Staff_Acco_17"/>
      <sheetName val="SITE_OVERHEADS17"/>
      <sheetName val="PRECAST_lightconc-II17"/>
      <sheetName val="1__PayRec16"/>
      <sheetName val="ino4t_conso,-nov16"/>
      <sheetName val="(nout_co,sol_(2)16"/>
      <sheetName val="Blr_hire16"/>
      <sheetName val="Cashflow_projection16"/>
      <sheetName val="SPT_vs_PHI16"/>
      <sheetName val="key_dates16"/>
      <sheetName val="INPUT_SHEET16"/>
      <sheetName val="_bpl,oth_lia_16"/>
      <sheetName val="G_,and_adv_nce16"/>
      <sheetName val="I,Wip-ot__2)16"/>
      <sheetName val="det!il_WIP_(2)16"/>
      <sheetName val="de4ail_G-116"/>
      <sheetName val="sobha_mennn_ac16"/>
      <sheetName val="C_&amp;ix_asst16"/>
      <sheetName val="_x005f_x0003_dpl_oth_Lia`16"/>
      <sheetName val="TBAL9697__x005f_x000d_grotp_wise_16"/>
      <sheetName val="St_co_91_5lvl16"/>
      <sheetName val="Sun_E_Type16"/>
      <sheetName val="Fin_Sum16"/>
      <sheetName val="CORPN_O?T16"/>
      <sheetName val="Labor_abs-NMR16"/>
      <sheetName val="Stress_Calculation16"/>
      <sheetName val="TBAL9697__x000a_grotp_wise_16"/>
      <sheetName val="labour_coeff14"/>
      <sheetName val="Shuttering_Analysis14"/>
      <sheetName val="General_P+M14"/>
      <sheetName val="Curing_Analysis_14"/>
      <sheetName val="Concrete_P+M_(_RMC_)14"/>
      <sheetName val="P+M_(_SMC_)14"/>
      <sheetName val="P+M_-EW14"/>
      <sheetName val="P&amp;L_-_AD14"/>
      <sheetName val="Fin__Assumpt__-_Sensitivities14"/>
      <sheetName val="LOAD_SHEET_14"/>
      <sheetName val="Fill_this_out_first___14"/>
      <sheetName val="Labour_productivity14"/>
      <sheetName val="RCC,Ret__Wall14"/>
      <sheetName val="CORPN_O_x005f_x0000_T16"/>
      <sheetName val="SUPPLY_-Sanitary_Fixtures16"/>
      <sheetName val="ITEMS_FOR_CIVIL_TENDER16"/>
      <sheetName val="_x005f_x005f_x005f_x0003_dpl_oth_Lia`16"/>
      <sheetName val="TBAL9697__x005f_x005f_x005f_x000d_grotp_w16"/>
      <sheetName val="CORPN_O16"/>
      <sheetName val="CORPN_O_T14"/>
      <sheetName val="Area_&amp;_Cate__Master14"/>
      <sheetName val="Bill_No_514"/>
      <sheetName val="TBAL9697__grotp_wise_28"/>
      <sheetName val="Detail_1A14"/>
      <sheetName val="DG_16"/>
      <sheetName val="11B_14"/>
      <sheetName val="BOQ_(2)14"/>
      <sheetName val="DLC_lookups14"/>
      <sheetName val="Structure_Bills_Qty14"/>
      <sheetName val="Fee_Rate_Summary14"/>
      <sheetName val="Name_List14"/>
      <sheetName val="CORPN_O_x005f_x005f_x005f_x0000_T14"/>
      <sheetName val="TBAL9697__x005f_x000a_grotp_wise_14"/>
      <sheetName val="220_11__BS_14"/>
      <sheetName val="ISO_Reconcilation_Statment14"/>
      <sheetName val="AVG_pur_rate14"/>
      <sheetName val="Driveway_Beams14"/>
      <sheetName val="Cat_A_Change_Control14"/>
      <sheetName val="Break_up_Sheet14"/>
      <sheetName val="Summary_of_P_&amp;_M14"/>
      <sheetName val="Break_Dw14"/>
      <sheetName val="FITZ_MORT_9414"/>
      <sheetName val="Sheet_114"/>
      <sheetName val="3BPA00132-5-3_W_plan_HVPNL14"/>
      <sheetName val="Mix_Design14"/>
      <sheetName val="BLOCK-A_(MEA_SHEET)14"/>
      <sheetName val="Quote_Sheet14"/>
      <sheetName val="d-safe_DELUXE14"/>
      <sheetName val="Works_-_Quote_Sheet14"/>
      <sheetName val="IO_LIST14"/>
      <sheetName val="TBAL9697__x005f_x000d_grotp_wis14"/>
      <sheetName val="TBAL9697__grotp_wise_29"/>
      <sheetName val="NLD_-_Assum14"/>
      <sheetName val="Intro_14"/>
      <sheetName val="TBAL9697__x005f_x005f_x005f_x005f_x005f_x005f_x14"/>
      <sheetName val="Form_614"/>
      <sheetName val="acevsSp_(ABC)14"/>
      <sheetName val="A_O_R_14"/>
      <sheetName val="LIST_OF_MAKES14"/>
      <sheetName val="Cash_Flow_Input_Data_ISC14"/>
      <sheetName val="DETAILED__BOQ14"/>
      <sheetName val="Civil_Works14"/>
      <sheetName val="Legal_Risk_Analysis14"/>
      <sheetName val="CABLE_DATA14"/>
      <sheetName val="Mat_-Rates14"/>
      <sheetName val="TB9798OBPL06_(2)14"/>
      <sheetName val="CORPN_OCT14"/>
      <sheetName val="inout_consol-nov14"/>
      <sheetName val="inout_consol_(2)14"/>
      <sheetName val="AS_ON_DT_EXPS_Mar14"/>
      <sheetName val="fa-pl_&amp;_mach-site14"/>
      <sheetName val="fa_off_eqp14"/>
      <sheetName val="fa_fur&amp;_fix14"/>
      <sheetName val="fa-pl_&amp;_mach-Off14"/>
      <sheetName val="B_Equity-sdpl_INC14"/>
      <sheetName val="inout_consol_wkg14"/>
      <sheetName val="inout_consol_WKNG14"/>
      <sheetName val="B_Sheet_9714"/>
      <sheetName val="P&amp;L_97_14"/>
      <sheetName val="B_Sheet_97-BEXP14"/>
      <sheetName val="P&amp;L_97_-BEXP14"/>
      <sheetName val="consol_flows14"/>
      <sheetName val="sdpl_oth_Liab14"/>
      <sheetName val="obpl-oth_liab14"/>
      <sheetName val="G_land_advance14"/>
      <sheetName val="I-Wip-ot_(2)14"/>
      <sheetName val="detail_WIP_(2)14"/>
      <sheetName val="detail_G-114"/>
      <sheetName val="sobha_menon_ac14"/>
      <sheetName val="pnc_ac14"/>
      <sheetName val="fix_-p_&amp;_M_-SCC14"/>
      <sheetName val="C_fix_asst14"/>
      <sheetName val="D_fix_asst_scdl_14"/>
      <sheetName val="creditors_tb_obpl14"/>
      <sheetName val="TBAL9697_-group_wise__sdpl14"/>
      <sheetName val="TBAL9697_-group_wise_13"/>
      <sheetName val="crs_-G-113"/>
      <sheetName val="TBAL9697_-group_wise__onpl13"/>
      <sheetName val="B_Sheet_97-OBPL13"/>
      <sheetName val="B_Sheet_97_sdpl13"/>
      <sheetName val="TBAL9697_-group_wise__sdpl213"/>
      <sheetName val="inout_consol_jan13"/>
      <sheetName val="consol_flow13"/>
      <sheetName val="D_Loan__Prom13"/>
      <sheetName val="E_Bank_Loan13"/>
      <sheetName val="G_work_Cap13"/>
      <sheetName val="H_land_adv-dec13"/>
      <sheetName val="J_Con_WIP13"/>
      <sheetName val="detail_J13"/>
      <sheetName val="L_Oth_Co13"/>
      <sheetName val="K_fix_asst__13"/>
      <sheetName val="C_fix_asst-SDPL_13"/>
      <sheetName val="TBAL9697__group_wise__sdpl13"/>
      <sheetName val="inout_consol_okg13"/>
      <sheetName val="detail_OIP_(2)13"/>
      <sheetName val="D_fix_ysst_scdl_13"/>
      <sheetName val="cre`itors_tb_obpl13"/>
      <sheetName val="3AL9697_-group_wise__onpl13"/>
      <sheetName val="3‰AL9697_-group_wise__onpl13"/>
      <sheetName val="L_Oth_Bo13"/>
      <sheetName val="Civil_Boq13"/>
      <sheetName val="Boq_Block_A12"/>
      <sheetName val="Staff_Acco_13"/>
      <sheetName val="SITE_OVERHEADS13"/>
      <sheetName val="Project-Material_12"/>
      <sheetName val="PRECAST_lightconc-II13"/>
      <sheetName val="1__PayRec12"/>
      <sheetName val="ino4t_conso,-nov12"/>
      <sheetName val="(nout_co,sol_(2)12"/>
      <sheetName val="Blr_hire12"/>
      <sheetName val="Cashflow_projection12"/>
      <sheetName val="SPT_vs_PHI12"/>
      <sheetName val="key_dates12"/>
      <sheetName val="INPUT_SHEET12"/>
      <sheetName val="_bpl,oth_lia_12"/>
      <sheetName val="G_,and_adv_nce12"/>
      <sheetName val="I,Wip-ot__2)12"/>
      <sheetName val="det!il_WIP_(2)12"/>
      <sheetName val="de4ail_G-112"/>
      <sheetName val="sobha_mennn_ac12"/>
      <sheetName val="C_&amp;ix_asst12"/>
      <sheetName val="3�AL9697_-group_wise__onpl12"/>
      <sheetName val="_x005f_x0003_dpl_oth_Lia`12"/>
      <sheetName val="TBAL9697__x005f_x000d_grotp_wise_12"/>
      <sheetName val="St_co_91_5lvl12"/>
      <sheetName val="Sun_E_Type12"/>
      <sheetName val="Fin_Sum12"/>
      <sheetName val="CORPN_O?T12"/>
      <sheetName val="Labor_abs-NMR12"/>
      <sheetName val="Stress_Calculation12"/>
      <sheetName val="TBAL9697__x000a_grotp_wise_12"/>
      <sheetName val="labour_coeff10"/>
      <sheetName val="Shuttering_Analysis10"/>
      <sheetName val="General_P+M10"/>
      <sheetName val="Curing_Analysis_10"/>
      <sheetName val="Concrete_P+M_(_RMC_)10"/>
      <sheetName val="P+M_(_SMC_)10"/>
      <sheetName val="P+M_-EW10"/>
      <sheetName val="P&amp;L_-_AD10"/>
      <sheetName val="Fin__Assumpt__-_Sensitivities10"/>
      <sheetName val="LOAD_SHEET_10"/>
      <sheetName val="Fill_this_out_first___10"/>
      <sheetName val="Labour_productivity10"/>
      <sheetName val="RCC,Ret__Wall10"/>
      <sheetName val="CORPN_O_x005f_x0000_T12"/>
      <sheetName val="SUPPLY_-Sanitary_Fixtures12"/>
      <sheetName val="ITEMS_FOR_CIVIL_TENDER12"/>
      <sheetName val="_x005f_x005f_x005f_x0003_dpl_oth_Lia`12"/>
      <sheetName val="TBAL9697__x005f_x005f_x005f_x000d_grotp_w12"/>
      <sheetName val="CORPN_O12"/>
      <sheetName val="CORPN_O_T10"/>
      <sheetName val="Area_&amp;_Cate__Master10"/>
      <sheetName val="Bill_No_510"/>
      <sheetName val="TBAL9697__grotp_wise_20"/>
      <sheetName val="Detail_1A10"/>
      <sheetName val="DG_12"/>
      <sheetName val="11B_10"/>
      <sheetName val="BOQ_(2)10"/>
      <sheetName val="DLC_lookups10"/>
      <sheetName val="Structure_Bills_Qty10"/>
      <sheetName val="Fee_Rate_Summary10"/>
      <sheetName val="Name_List10"/>
      <sheetName val="CORPN_O_x005f_x005f_x005f_x0000_T10"/>
      <sheetName val="TBAL9697__x005f_x000a_grotp_wise_10"/>
      <sheetName val="220_11__BS_10"/>
      <sheetName val="ISO_Reconcilation_Statment10"/>
      <sheetName val="AVG_pur_rate10"/>
      <sheetName val="Driveway_Beams10"/>
      <sheetName val="Cat_A_Change_Control10"/>
      <sheetName val="Break_up_Sheet10"/>
      <sheetName val="Summary_of_P_&amp;_M10"/>
      <sheetName val="Break_Dw10"/>
      <sheetName val="FITZ_MORT_9410"/>
      <sheetName val="Sheet_110"/>
      <sheetName val="3BPA00132-5-3_W_plan_HVPNL10"/>
      <sheetName val="Mix_Design10"/>
      <sheetName val="BLOCK-A_(MEA_SHEET)10"/>
      <sheetName val="Quote_Sheet10"/>
      <sheetName val="d-safe_DELUXE10"/>
      <sheetName val="Works_-_Quote_Sheet10"/>
      <sheetName val="IO_LIST10"/>
      <sheetName val="TBAL9697__x005f_x000d_grotp_wis10"/>
      <sheetName val="TBAL9697__grotp_wise_21"/>
      <sheetName val="NLD_-_Assum10"/>
      <sheetName val="Intro_10"/>
      <sheetName val="TBAL9697__x005f_x005f_x005f_x005f_x005f_x005f_x10"/>
      <sheetName val="Form_610"/>
      <sheetName val="acevsSp_(ABC)10"/>
      <sheetName val="A_O_R_10"/>
      <sheetName val="LIST_OF_MAKES10"/>
      <sheetName val="Cash_Flow_Input_Data_ISC10"/>
      <sheetName val="DETAILED__BOQ10"/>
      <sheetName val="Civil_Works10"/>
      <sheetName val="Legal_Risk_Analysis10"/>
      <sheetName val="CABLE_DATA10"/>
      <sheetName val="Mat_-Rates10"/>
      <sheetName val="TB9798OBPL06_(2)13"/>
      <sheetName val="CORPN_OCT13"/>
      <sheetName val="inout_consol-nov13"/>
      <sheetName val="inout_consol_(2)13"/>
      <sheetName val="AS_ON_DT_EXPS_Mar13"/>
      <sheetName val="fa-pl_&amp;_mach-site13"/>
      <sheetName val="fa_off_eqp13"/>
      <sheetName val="fa_fur&amp;_fix13"/>
      <sheetName val="fa-pl_&amp;_mach-Off13"/>
      <sheetName val="B_Equity-sdpl_INC13"/>
      <sheetName val="inout_consol_wkg13"/>
      <sheetName val="inout_consol_WKNG13"/>
      <sheetName val="B_Sheet_9713"/>
      <sheetName val="P&amp;L_97_13"/>
      <sheetName val="B_Sheet_97-BEXP13"/>
      <sheetName val="P&amp;L_97_-BEXP13"/>
      <sheetName val="consol_flows13"/>
      <sheetName val="sdpl_oth_Liab13"/>
      <sheetName val="obpl-oth_liab13"/>
      <sheetName val="G_land_advance13"/>
      <sheetName val="I-Wip-ot_(2)13"/>
      <sheetName val="detail_WIP_(2)13"/>
      <sheetName val="detail_G-113"/>
      <sheetName val="sobha_menon_ac13"/>
      <sheetName val="pnc_ac13"/>
      <sheetName val="fix_-p_&amp;_M_-SCC13"/>
      <sheetName val="C_fix_asst13"/>
      <sheetName val="D_fix_asst_scdl_13"/>
      <sheetName val="creditors_tb_obpl13"/>
      <sheetName val="TBAL9697_-group_wise__sdpl13"/>
      <sheetName val="TBAL9697_-group_wise_12"/>
      <sheetName val="crs_-G-112"/>
      <sheetName val="TBAL9697_-group_wise__onpl12"/>
      <sheetName val="B_Sheet_97-OBPL12"/>
      <sheetName val="B_Sheet_97_sdpl12"/>
      <sheetName val="TBAL9697_-group_wise__sdpl212"/>
      <sheetName val="inout_consol_jan12"/>
      <sheetName val="consol_flow12"/>
      <sheetName val="D_Loan__Prom12"/>
      <sheetName val="E_Bank_Loan12"/>
      <sheetName val="G_work_Cap12"/>
      <sheetName val="H_land_adv-dec12"/>
      <sheetName val="J_Con_WIP12"/>
      <sheetName val="detail_J12"/>
      <sheetName val="L_Oth_Co12"/>
      <sheetName val="K_fix_asst__12"/>
      <sheetName val="C_fix_asst-SDPL_12"/>
      <sheetName val="TBAL9697__group_wise__sdpl12"/>
      <sheetName val="inout_consol_okg12"/>
      <sheetName val="detail_OIP_(2)12"/>
      <sheetName val="D_fix_ysst_scdl_12"/>
      <sheetName val="cre`itors_tb_obpl12"/>
      <sheetName val="3AL9697_-group_wise__onpl12"/>
      <sheetName val="3‰AL9697_-group_wise__onpl12"/>
      <sheetName val="L_Oth_Bo12"/>
      <sheetName val="Civil_Boq12"/>
      <sheetName val="Boq_Block_A11"/>
      <sheetName val="Staff_Acco_12"/>
      <sheetName val="SITE_OVERHEADS12"/>
      <sheetName val="Project-Material_11"/>
      <sheetName val="PRECAST_lightconc-II12"/>
      <sheetName val="1__PayRec11"/>
      <sheetName val="ino4t_conso,-nov11"/>
      <sheetName val="(nout_co,sol_(2)11"/>
      <sheetName val="Blr_hire11"/>
      <sheetName val="Cashflow_projection11"/>
      <sheetName val="SPT_vs_PHI11"/>
      <sheetName val="key_dates11"/>
      <sheetName val="INPUT_SHEET11"/>
      <sheetName val="_bpl,oth_lia_11"/>
      <sheetName val="G_,and_adv_nce11"/>
      <sheetName val="I,Wip-ot__2)11"/>
      <sheetName val="det!il_WIP_(2)11"/>
      <sheetName val="de4ail_G-111"/>
      <sheetName val="sobha_mennn_ac11"/>
      <sheetName val="C_&amp;ix_asst11"/>
      <sheetName val="3�AL9697_-group_wise__onpl11"/>
      <sheetName val="_x005f_x0003_dpl_oth_Lia`11"/>
      <sheetName val="TBAL9697__x005f_x000d_grotp_wise_11"/>
      <sheetName val="St_co_91_5lvl11"/>
      <sheetName val="Sun_E_Type11"/>
      <sheetName val="Fin_Sum11"/>
      <sheetName val="CORPN_O?T11"/>
      <sheetName val="Labor_abs-NMR11"/>
      <sheetName val="Stress_Calculation11"/>
      <sheetName val="TBAL9697__x000a_grotp_wise_11"/>
      <sheetName val="labour_coeff9"/>
      <sheetName val="Shuttering_Analysis9"/>
      <sheetName val="General_P+M9"/>
      <sheetName val="Curing_Analysis_9"/>
      <sheetName val="Concrete_P+M_(_RMC_)9"/>
      <sheetName val="P+M_(_SMC_)9"/>
      <sheetName val="P+M_-EW9"/>
      <sheetName val="P&amp;L_-_AD9"/>
      <sheetName val="Fin__Assumpt__-_Sensitivities9"/>
      <sheetName val="LOAD_SHEET_9"/>
      <sheetName val="Fill_this_out_first___9"/>
      <sheetName val="Labour_productivity9"/>
      <sheetName val="RCC,Ret__Wall9"/>
      <sheetName val="CORPN_O_x005f_x0000_T11"/>
      <sheetName val="SUPPLY_-Sanitary_Fixtures11"/>
      <sheetName val="ITEMS_FOR_CIVIL_TENDER11"/>
      <sheetName val="_x005f_x005f_x005f_x0003_dpl_oth_Lia`11"/>
      <sheetName val="TBAL9697__x005f_x005f_x005f_x000d_grotp_w11"/>
      <sheetName val="CORPN_O11"/>
      <sheetName val="CORPN_O_T9"/>
      <sheetName val="Area_&amp;_Cate__Master9"/>
      <sheetName val="Bill_No_59"/>
      <sheetName val="TBAL9697__grotp_wise_18"/>
      <sheetName val="Detail_1A9"/>
      <sheetName val="DG_11"/>
      <sheetName val="11B_9"/>
      <sheetName val="BOQ_(2)9"/>
      <sheetName val="DLC_lookups9"/>
      <sheetName val="Structure_Bills_Qty9"/>
      <sheetName val="Fee_Rate_Summary9"/>
      <sheetName val="Name_List9"/>
      <sheetName val="CORPN_O_x005f_x005f_x005f_x0000_T9"/>
      <sheetName val="TBAL9697__x005f_x000a_grotp_wise_9"/>
      <sheetName val="220_11__BS_9"/>
      <sheetName val="ISO_Reconcilation_Statment9"/>
      <sheetName val="AVG_pur_rate9"/>
      <sheetName val="Driveway_Beams9"/>
      <sheetName val="Cat_A_Change_Control9"/>
      <sheetName val="Break_up_Sheet9"/>
      <sheetName val="Summary_of_P_&amp;_M9"/>
      <sheetName val="Break_Dw9"/>
      <sheetName val="FITZ_MORT_949"/>
      <sheetName val="Sheet_19"/>
      <sheetName val="3BPA00132-5-3_W_plan_HVPNL9"/>
      <sheetName val="Mix_Design9"/>
      <sheetName val="BLOCK-A_(MEA_SHEET)9"/>
      <sheetName val="Quote_Sheet9"/>
      <sheetName val="d-safe_DELUXE9"/>
      <sheetName val="Works_-_Quote_Sheet9"/>
      <sheetName val="IO_LIST9"/>
      <sheetName val="TBAL9697__x005f_x000d_grotp_wis9"/>
      <sheetName val="TBAL9697__grotp_wise_19"/>
      <sheetName val="NLD_-_Assum9"/>
      <sheetName val="Intro_9"/>
      <sheetName val="TBAL9697__x005f_x005f_x005f_x005f_x005f_x005f_x09"/>
      <sheetName val="Form_69"/>
      <sheetName val="acevsSp_(ABC)9"/>
      <sheetName val="A_O_R_9"/>
      <sheetName val="LIST_OF_MAKES9"/>
      <sheetName val="Cash_Flow_Input_Data_ISC9"/>
      <sheetName val="DETAILED__BOQ9"/>
      <sheetName val="Civil_Works9"/>
      <sheetName val="Legal_Risk_Analysis9"/>
      <sheetName val="CABLE_DATA9"/>
      <sheetName val="Mat_-Rates9"/>
      <sheetName val="TB9798OBPL06_(2)15"/>
      <sheetName val="CORPN_OCT15"/>
      <sheetName val="inout_consol-nov15"/>
      <sheetName val="inout_consol_(2)15"/>
      <sheetName val="AS_ON_DT_EXPS_Mar15"/>
      <sheetName val="fa-pl_&amp;_mach-site15"/>
      <sheetName val="fa_off_eqp15"/>
      <sheetName val="fa_fur&amp;_fix15"/>
      <sheetName val="fa-pl_&amp;_mach-Off15"/>
      <sheetName val="B_Equity-sdpl_INC15"/>
      <sheetName val="inout_consol_wkg15"/>
      <sheetName val="inout_consol_WKNG15"/>
      <sheetName val="B_Sheet_9715"/>
      <sheetName val="P&amp;L_97_15"/>
      <sheetName val="B_Sheet_97-BEXP15"/>
      <sheetName val="P&amp;L_97_-BEXP15"/>
      <sheetName val="consol_flows15"/>
      <sheetName val="sdpl_oth_Liab15"/>
      <sheetName val="obpl-oth_liab15"/>
      <sheetName val="G_land_advance15"/>
      <sheetName val="I-Wip-ot_(2)15"/>
      <sheetName val="detail_WIP_(2)15"/>
      <sheetName val="detail_G-115"/>
      <sheetName val="sobha_menon_ac15"/>
      <sheetName val="pnc_ac15"/>
      <sheetName val="fix_-p_&amp;_M_-SCC15"/>
      <sheetName val="C_fix_asst15"/>
      <sheetName val="D_fix_asst_scdl_15"/>
      <sheetName val="creditors_tb_obpl15"/>
      <sheetName val="TBAL9697_-group_wise__sdpl15"/>
      <sheetName val="TBAL9697_-group_wise_14"/>
      <sheetName val="crs_-G-114"/>
      <sheetName val="TBAL9697_-group_wise__onpl14"/>
      <sheetName val="B_Sheet_97-OBPL14"/>
      <sheetName val="B_Sheet_97_sdpl14"/>
      <sheetName val="TBAL9697_-group_wise__sdpl214"/>
      <sheetName val="inout_consol_jan14"/>
      <sheetName val="consol_flow14"/>
      <sheetName val="D_Loan__Prom14"/>
      <sheetName val="E_Bank_Loan14"/>
      <sheetName val="G_work_Cap14"/>
      <sheetName val="H_land_adv-dec14"/>
      <sheetName val="J_Con_WIP14"/>
      <sheetName val="detail_J14"/>
      <sheetName val="L_Oth_Co14"/>
      <sheetName val="K_fix_asst__14"/>
      <sheetName val="C_fix_asst-SDPL_14"/>
      <sheetName val="TBAL9697__group_wise__sdpl14"/>
      <sheetName val="inout_consol_okg14"/>
      <sheetName val="detail_OIP_(2)14"/>
      <sheetName val="D_fix_ysst_scdl_14"/>
      <sheetName val="cre`itors_tb_obpl14"/>
      <sheetName val="3AL9697_-group_wise__onpl14"/>
      <sheetName val="3‰AL9697_-group_wise__onpl14"/>
      <sheetName val="L_Oth_Bo14"/>
      <sheetName val="Civil_Boq14"/>
      <sheetName val="Boq_Block_A13"/>
      <sheetName val="Staff_Acco_14"/>
      <sheetName val="SITE_OVERHEADS14"/>
      <sheetName val="Project-Material_13"/>
      <sheetName val="PRECAST_lightconc-II14"/>
      <sheetName val="1__PayRec13"/>
      <sheetName val="ino4t_conso,-nov13"/>
      <sheetName val="(nout_co,sol_(2)13"/>
      <sheetName val="Blr_hire13"/>
      <sheetName val="Cashflow_projection13"/>
      <sheetName val="SPT_vs_PHI13"/>
      <sheetName val="key_dates13"/>
      <sheetName val="INPUT_SHEET13"/>
      <sheetName val="_bpl,oth_lia_13"/>
      <sheetName val="G_,and_adv_nce13"/>
      <sheetName val="I,Wip-ot__2)13"/>
      <sheetName val="det!il_WIP_(2)13"/>
      <sheetName val="de4ail_G-113"/>
      <sheetName val="sobha_mennn_ac13"/>
      <sheetName val="C_&amp;ix_asst13"/>
      <sheetName val="3�AL9697_-group_wise__onpl13"/>
      <sheetName val="_x005f_x0003_dpl_oth_Lia`13"/>
      <sheetName val="TBAL9697__x005f_x000d_grotp_wise_13"/>
      <sheetName val="St_co_91_5lvl13"/>
      <sheetName val="Sun_E_Type13"/>
      <sheetName val="Fin_Sum13"/>
      <sheetName val="CORPN_O?T13"/>
      <sheetName val="Labor_abs-NMR13"/>
      <sheetName val="Stress_Calculation13"/>
      <sheetName val="TBAL9697__x000a_grotp_wise_13"/>
      <sheetName val="labour_coeff11"/>
      <sheetName val="Shuttering_Analysis11"/>
      <sheetName val="General_P+M11"/>
      <sheetName val="Curing_Analysis_11"/>
      <sheetName val="Concrete_P+M_(_RMC_)11"/>
      <sheetName val="P+M_(_SMC_)11"/>
      <sheetName val="P+M_-EW11"/>
      <sheetName val="P&amp;L_-_AD11"/>
      <sheetName val="Fin__Assumpt__-_Sensitivities11"/>
      <sheetName val="LOAD_SHEET_11"/>
      <sheetName val="Fill_this_out_first___11"/>
      <sheetName val="Labour_productivity11"/>
      <sheetName val="RCC,Ret__Wall11"/>
      <sheetName val="CORPN_O_x005f_x0000_T13"/>
      <sheetName val="SUPPLY_-Sanitary_Fixtures13"/>
      <sheetName val="ITEMS_FOR_CIVIL_TENDER13"/>
      <sheetName val="_x005f_x005f_x005f_x0003_dpl_oth_Lia`13"/>
      <sheetName val="TBAL9697__x005f_x005f_x005f_x000d_grotp_w13"/>
      <sheetName val="CORPN_O13"/>
      <sheetName val="CORPN_O_T11"/>
      <sheetName val="Area_&amp;_Cate__Master11"/>
      <sheetName val="Bill_No_511"/>
      <sheetName val="TBAL9697__grotp_wise_22"/>
      <sheetName val="Detail_1A11"/>
      <sheetName val="DG_13"/>
      <sheetName val="11B_11"/>
      <sheetName val="BOQ_(2)11"/>
      <sheetName val="DLC_lookups11"/>
      <sheetName val="Structure_Bills_Qty11"/>
      <sheetName val="Fee_Rate_Summary11"/>
      <sheetName val="Name_List11"/>
      <sheetName val="CORPN_O_x005f_x005f_x005f_x0000_T11"/>
      <sheetName val="TBAL9697__x005f_x000a_grotp_wise_11"/>
      <sheetName val="220_11__BS_11"/>
      <sheetName val="ISO_Reconcilation_Statment11"/>
      <sheetName val="AVG_pur_rate11"/>
      <sheetName val="Driveway_Beams11"/>
      <sheetName val="Cat_A_Change_Control11"/>
      <sheetName val="Break_up_Sheet11"/>
      <sheetName val="Summary_of_P_&amp;_M11"/>
      <sheetName val="Break_Dw11"/>
      <sheetName val="FITZ_MORT_9411"/>
      <sheetName val="Sheet_111"/>
      <sheetName val="3BPA00132-5-3_W_plan_HVPNL11"/>
      <sheetName val="Mix_Design11"/>
      <sheetName val="BLOCK-A_(MEA_SHEET)11"/>
      <sheetName val="Quote_Sheet11"/>
      <sheetName val="d-safe_DELUXE11"/>
      <sheetName val="Works_-_Quote_Sheet11"/>
      <sheetName val="IO_LIST11"/>
      <sheetName val="TBAL9697__x005f_x000d_grotp_wis11"/>
      <sheetName val="TBAL9697__grotp_wise_23"/>
      <sheetName val="NLD_-_Assum11"/>
      <sheetName val="Intro_11"/>
      <sheetName val="TBAL9697__x005f_x005f_x005f_x005f_x005f_x005f_x11"/>
      <sheetName val="Form_611"/>
      <sheetName val="acevsSp_(ABC)11"/>
      <sheetName val="A_O_R_11"/>
      <sheetName val="LIST_OF_MAKES11"/>
      <sheetName val="Cash_Flow_Input_Data_ISC11"/>
      <sheetName val="DETAILED__BOQ11"/>
      <sheetName val="Civil_Works11"/>
      <sheetName val="Legal_Risk_Analysis11"/>
      <sheetName val="CABLE_DATA11"/>
      <sheetName val="Mat_-Rates11"/>
      <sheetName val="TBAL9697_-group_wise__sdpl16"/>
      <sheetName val="TBAL9697_-group_wise_15"/>
      <sheetName val="crs_-G-115"/>
      <sheetName val="TBAL9697_-group_wise__onpl15"/>
      <sheetName val="B_Sheet_97-OBPL15"/>
      <sheetName val="B_Sheet_97_sdpl15"/>
      <sheetName val="TBAL9697_-group_wise__sdpl215"/>
      <sheetName val="inout_consol_jan15"/>
      <sheetName val="consol_flow15"/>
      <sheetName val="D_Loan__Prom15"/>
      <sheetName val="E_Bank_Loan15"/>
      <sheetName val="G_work_Cap15"/>
      <sheetName val="H_land_adv-dec15"/>
      <sheetName val="J_Con_WIP15"/>
      <sheetName val="detail_J15"/>
      <sheetName val="L_Oth_Co15"/>
      <sheetName val="K_fix_asst__15"/>
      <sheetName val="C_fix_asst-SDPL_15"/>
      <sheetName val="TBAL9697__group_wise__sdpl15"/>
      <sheetName val="inout_consol_okg15"/>
      <sheetName val="detail_OIP_(2)15"/>
      <sheetName val="D_fix_ysst_scdl_15"/>
      <sheetName val="cre`itors_tb_obpl15"/>
      <sheetName val="3AL9697_-group_wise__onpl15"/>
      <sheetName val="3‰AL9697_-group_wise__onpl15"/>
      <sheetName val="L_Oth_Bo15"/>
      <sheetName val="Civil_Boq15"/>
      <sheetName val="Boq_Block_A14"/>
      <sheetName val="Staff_Acco_15"/>
      <sheetName val="SITE_OVERHEADS15"/>
      <sheetName val="Project-Material_14"/>
      <sheetName val="PRECAST_lightconc-II15"/>
      <sheetName val="1__PayRec14"/>
      <sheetName val="ino4t_conso,-nov14"/>
      <sheetName val="(nout_co,sol_(2)14"/>
      <sheetName val="Blr_hire14"/>
      <sheetName val="Cashflow_projection14"/>
      <sheetName val="SPT_vs_PHI14"/>
      <sheetName val="key_dates14"/>
      <sheetName val="INPUT_SHEET14"/>
      <sheetName val="_bpl,oth_lia_14"/>
      <sheetName val="G_,and_adv_nce14"/>
      <sheetName val="I,Wip-ot__2)14"/>
      <sheetName val="det!il_WIP_(2)14"/>
      <sheetName val="de4ail_G-114"/>
      <sheetName val="sobha_mennn_ac14"/>
      <sheetName val="C_&amp;ix_asst14"/>
      <sheetName val="3�AL9697_-group_wise__onpl14"/>
      <sheetName val="_x005f_x0003_dpl_oth_Lia`14"/>
      <sheetName val="TBAL9697__x005f_x000d_grotp_wise_14"/>
      <sheetName val="St_co_91_5lvl14"/>
      <sheetName val="Sun_E_Type14"/>
      <sheetName val="Fin_Sum14"/>
      <sheetName val="CORPN_O?T14"/>
      <sheetName val="Labor_abs-NMR14"/>
      <sheetName val="Stress_Calculation14"/>
      <sheetName val="TBAL9697__x000a_grotp_wise_14"/>
      <sheetName val="labour_coeff12"/>
      <sheetName val="Shuttering_Analysis12"/>
      <sheetName val="General_P+M12"/>
      <sheetName val="Curing_Analysis_12"/>
      <sheetName val="Concrete_P+M_(_RMC_)12"/>
      <sheetName val="P+M_(_SMC_)12"/>
      <sheetName val="P+M_-EW12"/>
      <sheetName val="P&amp;L_-_AD12"/>
      <sheetName val="Fin__Assumpt__-_Sensitivities12"/>
      <sheetName val="LOAD_SHEET_12"/>
      <sheetName val="Fill_this_out_first___12"/>
      <sheetName val="Labour_productivity12"/>
      <sheetName val="RCC,Ret__Wall12"/>
      <sheetName val="CORPN_O_x005f_x0000_T14"/>
      <sheetName val="SUPPLY_-Sanitary_Fixtures14"/>
      <sheetName val="ITEMS_FOR_CIVIL_TENDER14"/>
      <sheetName val="_x005f_x005f_x005f_x0003_dpl_oth_Lia`14"/>
      <sheetName val="TBAL9697__x005f_x005f_x005f_x000d_grotp_w14"/>
      <sheetName val="CORPN_O14"/>
      <sheetName val="CORPN_O_T12"/>
      <sheetName val="Area_&amp;_Cate__Master12"/>
      <sheetName val="Bill_No_512"/>
      <sheetName val="TBAL9697__grotp_wise_24"/>
      <sheetName val="Detail_1A12"/>
      <sheetName val="DG_14"/>
      <sheetName val="11B_12"/>
      <sheetName val="BOQ_(2)12"/>
      <sheetName val="DLC_lookups12"/>
      <sheetName val="Structure_Bills_Qty12"/>
      <sheetName val="Fee_Rate_Summary12"/>
      <sheetName val="Name_List12"/>
      <sheetName val="CORPN_O_x005f_x005f_x005f_x0000_T12"/>
      <sheetName val="TBAL9697__x005f_x000a_grotp_wise_12"/>
      <sheetName val="220_11__BS_12"/>
      <sheetName val="ISO_Reconcilation_Statment12"/>
      <sheetName val="AVG_pur_rate12"/>
      <sheetName val="Driveway_Beams12"/>
      <sheetName val="Cat_A_Change_Control12"/>
      <sheetName val="Break_up_Sheet12"/>
      <sheetName val="Summary_of_P_&amp;_M12"/>
      <sheetName val="Break_Dw12"/>
      <sheetName val="FITZ_MORT_9412"/>
      <sheetName val="Sheet_112"/>
      <sheetName val="3BPA00132-5-3_W_plan_HVPNL12"/>
      <sheetName val="Mix_Design12"/>
      <sheetName val="BLOCK-A_(MEA_SHEET)12"/>
      <sheetName val="Quote_Sheet12"/>
      <sheetName val="d-safe_DELUXE12"/>
      <sheetName val="Works_-_Quote_Sheet12"/>
      <sheetName val="IO_LIST12"/>
      <sheetName val="TBAL9697__x005f_x000d_grotp_wis12"/>
      <sheetName val="TBAL9697__grotp_wise_25"/>
      <sheetName val="NLD_-_Assum12"/>
      <sheetName val="Intro_12"/>
      <sheetName val="TBAL9697__x005f_x005f_x005f_x005f_x005f_x005f_x12"/>
      <sheetName val="Form_612"/>
      <sheetName val="acevsSp_(ABC)12"/>
      <sheetName val="A_O_R_12"/>
      <sheetName val="LIST_OF_MAKES12"/>
      <sheetName val="Cash_Flow_Input_Data_ISC12"/>
      <sheetName val="DETAILED__BOQ12"/>
      <sheetName val="Civil_Works12"/>
      <sheetName val="Legal_Risk_Analysis12"/>
      <sheetName val="CABLE_DATA12"/>
      <sheetName val="Mat_-Rates12"/>
      <sheetName val="TB9798OBPL06_(2)17"/>
      <sheetName val="CORPN_OCT17"/>
      <sheetName val="inout_consol-nov17"/>
      <sheetName val="inout_consol_(2)17"/>
      <sheetName val="AS_ON_DT_EXPS_Mar17"/>
      <sheetName val="fa-pl_&amp;_mach-site17"/>
      <sheetName val="fa_off_eqp17"/>
      <sheetName val="fa_fur&amp;_fix17"/>
      <sheetName val="fa-pl_&amp;_mach-Off17"/>
      <sheetName val="B_Equity-sdpl_INC17"/>
      <sheetName val="inout_consol_wkg17"/>
      <sheetName val="inout_consol_WKNG17"/>
      <sheetName val="B_Sheet_9717"/>
      <sheetName val="P&amp;L_97_17"/>
      <sheetName val="B_Sheet_97-BEXP17"/>
      <sheetName val="P&amp;L_97_-BEXP17"/>
      <sheetName val="consol_flows17"/>
      <sheetName val="sdpl_oth_Liab17"/>
      <sheetName val="obpl-oth_liab17"/>
      <sheetName val="G_land_advance17"/>
      <sheetName val="I-Wip-ot_(2)17"/>
      <sheetName val="detail_WIP_(2)17"/>
      <sheetName val="detail_G-117"/>
      <sheetName val="sobha_menon_ac17"/>
      <sheetName val="pnc_ac17"/>
      <sheetName val="fix_-p_&amp;_M_-SCC17"/>
      <sheetName val="C_fix_asst17"/>
      <sheetName val="D_fix_asst_scdl_17"/>
      <sheetName val="creditors_tb_obpl17"/>
      <sheetName val="Boq_Block_A15"/>
      <sheetName val="Project-Material_15"/>
      <sheetName val="PRECAST_lightconc-II16"/>
      <sheetName val="1__PayRec15"/>
      <sheetName val="ino4t_conso,-nov15"/>
      <sheetName val="(nout_co,sol_(2)15"/>
      <sheetName val="Blr_hire15"/>
      <sheetName val="Cashflow_projection15"/>
      <sheetName val="SPT_vs_PHI15"/>
      <sheetName val="key_dates15"/>
      <sheetName val="INPUT_SHEET15"/>
      <sheetName val="_bpl,oth_lia_15"/>
      <sheetName val="G_,and_adv_nce15"/>
      <sheetName val="I,Wip-ot__2)15"/>
      <sheetName val="det!il_WIP_(2)15"/>
      <sheetName val="de4ail_G-115"/>
      <sheetName val="sobha_mennn_ac15"/>
      <sheetName val="C_&amp;ix_asst15"/>
      <sheetName val="3�AL9697_-group_wise__onpl15"/>
      <sheetName val="_x005f_x0003_dpl_oth_Lia`15"/>
      <sheetName val="TBAL9697__x005f_x000d_grotp_wise_15"/>
      <sheetName val="St_co_91_5lvl15"/>
      <sheetName val="Sun_E_Type15"/>
      <sheetName val="Fin_Sum15"/>
      <sheetName val="CORPN_O?T15"/>
      <sheetName val="Labor_abs-NMR15"/>
      <sheetName val="Stress_Calculation15"/>
      <sheetName val="TBAL9697__x000a_grotp_wise_15"/>
      <sheetName val="labour_coeff13"/>
      <sheetName val="Shuttering_Analysis13"/>
      <sheetName val="General_P+M13"/>
      <sheetName val="Curing_Analysis_13"/>
      <sheetName val="Concrete_P+M_(_RMC_)13"/>
      <sheetName val="P+M_(_SMC_)13"/>
      <sheetName val="P+M_-EW13"/>
      <sheetName val="P&amp;L_-_AD13"/>
      <sheetName val="Fin__Assumpt__-_Sensitivities13"/>
      <sheetName val="LOAD_SHEET_13"/>
      <sheetName val="Fill_this_out_first___13"/>
      <sheetName val="Labour_productivity13"/>
      <sheetName val="RCC,Ret__Wall13"/>
      <sheetName val="CORPN_O_x005f_x0000_T15"/>
      <sheetName val="SUPPLY_-Sanitary_Fixtures15"/>
      <sheetName val="ITEMS_FOR_CIVIL_TENDER15"/>
      <sheetName val="_x005f_x005f_x005f_x0003_dpl_oth_Lia`15"/>
      <sheetName val="TBAL9697__x005f_x005f_x005f_x000d_grotp_w15"/>
      <sheetName val="CORPN_O15"/>
      <sheetName val="CORPN_O_T13"/>
      <sheetName val="Area_&amp;_Cate__Master13"/>
      <sheetName val="Bill_No_513"/>
      <sheetName val="TBAL9697__grotp_wise_26"/>
      <sheetName val="Detail_1A13"/>
      <sheetName val="DG_15"/>
      <sheetName val="11B_13"/>
      <sheetName val="BOQ_(2)13"/>
      <sheetName val="DLC_lookups13"/>
      <sheetName val="Structure_Bills_Qty13"/>
      <sheetName val="Fee_Rate_Summary13"/>
      <sheetName val="Name_List13"/>
      <sheetName val="CORPN_O_x005f_x005f_x005f_x0000_T13"/>
      <sheetName val="TBAL9697__x005f_x000a_grotp_wise_13"/>
      <sheetName val="220_11__BS_13"/>
      <sheetName val="ISO_Reconcilation_Statment13"/>
      <sheetName val="AVG_pur_rate13"/>
      <sheetName val="Driveway_Beams13"/>
      <sheetName val="Cat_A_Change_Control13"/>
      <sheetName val="Break_up_Sheet13"/>
      <sheetName val="Summary_of_P_&amp;_M13"/>
      <sheetName val="Break_Dw13"/>
      <sheetName val="FITZ_MORT_9413"/>
      <sheetName val="Sheet_113"/>
      <sheetName val="3BPA00132-5-3_W_plan_HVPNL13"/>
      <sheetName val="Mix_Design13"/>
      <sheetName val="BLOCK-A_(MEA_SHEET)13"/>
      <sheetName val="Quote_Sheet13"/>
      <sheetName val="d-safe_DELUXE13"/>
      <sheetName val="Works_-_Quote_Sheet13"/>
      <sheetName val="IO_LIST13"/>
      <sheetName val="TBAL9697__x005f_x000d_grotp_wis13"/>
      <sheetName val="TBAL9697__grotp_wise_27"/>
      <sheetName val="NLD_-_Assum13"/>
      <sheetName val="Intro_13"/>
      <sheetName val="TBAL9697__x005f_x005f_x005f_x005f_x005f_x005f_x13"/>
      <sheetName val="Form_613"/>
      <sheetName val="acevsSp_(ABC)13"/>
      <sheetName val="A_O_R_13"/>
      <sheetName val="LIST_OF_MAKES13"/>
      <sheetName val="Cash_Flow_Input_Data_ISC13"/>
      <sheetName val="DETAILED__BOQ13"/>
      <sheetName val="Civil_Works13"/>
      <sheetName val="Legal_Risk_Analysis13"/>
      <sheetName val="CABLE_DATA13"/>
      <sheetName val="Mat_-Rates13"/>
      <sheetName val="TB9798OBPL06_(2)24"/>
      <sheetName val="CORPN_OCT24"/>
      <sheetName val="inout_consol-nov24"/>
      <sheetName val="inout_consol_(2)24"/>
      <sheetName val="AS_ON_DT_EXPS_Mar24"/>
      <sheetName val="fa-pl_&amp;_mach-site24"/>
      <sheetName val="fa_off_eqp24"/>
      <sheetName val="fa_fur&amp;_fix24"/>
      <sheetName val="fa-pl_&amp;_mach-Off24"/>
      <sheetName val="B_Equity-sdpl_INC24"/>
      <sheetName val="inout_consol_wkg24"/>
      <sheetName val="inout_consol_WKNG24"/>
      <sheetName val="B_Sheet_9724"/>
      <sheetName val="P&amp;L_97_24"/>
      <sheetName val="B_Sheet_97-BEXP24"/>
      <sheetName val="P&amp;L_97_-BEXP24"/>
      <sheetName val="consol_flows24"/>
      <sheetName val="sdpl_oth_Liab24"/>
      <sheetName val="obpl-oth_liab24"/>
      <sheetName val="G_land_advance24"/>
      <sheetName val="I-Wip-ot_(2)24"/>
      <sheetName val="detail_WIP_(2)24"/>
      <sheetName val="detail_G-124"/>
      <sheetName val="sobha_menon_ac24"/>
      <sheetName val="pnc_ac24"/>
      <sheetName val="fix_-p_&amp;_M_-SCC24"/>
      <sheetName val="C_fix_asst24"/>
      <sheetName val="D_fix_asst_scdl_24"/>
      <sheetName val="creditors_tb_obpl24"/>
      <sheetName val="TBAL9697_-group_wise__sdpl33"/>
      <sheetName val="TBAL9697_-group_wise_23"/>
      <sheetName val="crs_-G-123"/>
      <sheetName val="TBAL9697_-group_wise__onpl23"/>
      <sheetName val="B_Sheet_97-OBPL23"/>
      <sheetName val="B_Sheet_97_sdpl23"/>
      <sheetName val="TBAL9697_-group_wise__sdpl223"/>
      <sheetName val="inout_consol_jan23"/>
      <sheetName val="consol_flow23"/>
      <sheetName val="D_Loan__Prom23"/>
      <sheetName val="E_Bank_Loan23"/>
      <sheetName val="G_work_Cap23"/>
      <sheetName val="H_land_adv-dec23"/>
      <sheetName val="J_Con_WIP23"/>
      <sheetName val="detail_J23"/>
      <sheetName val="L_Oth_Co23"/>
      <sheetName val="K_fix_asst__23"/>
      <sheetName val="C_fix_asst-SDPL_23"/>
      <sheetName val="TBAL9697__group_wise__sdpl23"/>
      <sheetName val="inout_consol_okg23"/>
      <sheetName val="detail_OIP_(2)23"/>
      <sheetName val="D_fix_ysst_scdl_23"/>
      <sheetName val="cre`itors_tb_obpl23"/>
      <sheetName val="3AL9697_-group_wise__onpl23"/>
      <sheetName val="3‰AL9697_-group_wise__onpl23"/>
      <sheetName val="L_Oth_Bo23"/>
      <sheetName val="Civil_Boq23"/>
      <sheetName val="Staff_Acco_23"/>
      <sheetName val="SITE_OVERHEADS23"/>
      <sheetName val="PRECAST_lightconc-II23"/>
      <sheetName val="1__PayRec22"/>
      <sheetName val="ino4t_conso,-nov22"/>
      <sheetName val="(nout_co,sol_(2)22"/>
      <sheetName val="Blr_hire22"/>
      <sheetName val="Cashflow_projection22"/>
      <sheetName val="SPT_vs_PHI22"/>
      <sheetName val="key_dates22"/>
      <sheetName val="INPUT_SHEET22"/>
      <sheetName val="_bpl,oth_lia_22"/>
      <sheetName val="G_,and_adv_nce22"/>
      <sheetName val="I,Wip-ot__2)22"/>
      <sheetName val="det!il_WIP_(2)22"/>
      <sheetName val="de4ail_G-122"/>
      <sheetName val="sobha_mennn_ac22"/>
      <sheetName val="C_&amp;ix_asst22"/>
      <sheetName val="_x005f_x0003_dpl_oth_Lia`22"/>
      <sheetName val="TBAL9697__x005f_x000d_grotp_wise_22"/>
      <sheetName val="St_co_91_5lvl22"/>
      <sheetName val="Sun_E_Type22"/>
      <sheetName val="Fin_Sum22"/>
      <sheetName val="CORPN_O?T22"/>
      <sheetName val="Labor_abs-NMR22"/>
      <sheetName val="Stress_Calculation22"/>
      <sheetName val="TBAL9697__x000a_grotp_wise_22"/>
      <sheetName val="labour_coeff20"/>
      <sheetName val="Shuttering_Analysis20"/>
      <sheetName val="General_P+M20"/>
      <sheetName val="Curing_Analysis_20"/>
      <sheetName val="Concrete_P+M_(_RMC_)20"/>
      <sheetName val="P+M_(_SMC_)20"/>
      <sheetName val="P+M_-EW20"/>
      <sheetName val="P&amp;L_-_AD20"/>
      <sheetName val="Fin__Assumpt__-_Sensitivities20"/>
      <sheetName val="LOAD_SHEET_20"/>
      <sheetName val="Fill_this_out_first___20"/>
      <sheetName val="Labour_productivity20"/>
      <sheetName val="RCC,Ret__Wall20"/>
      <sheetName val="CORPN_O_x005f_x0000_T22"/>
      <sheetName val="SUPPLY_-Sanitary_Fixtures22"/>
      <sheetName val="ITEMS_FOR_CIVIL_TENDER22"/>
      <sheetName val="_x005f_x005f_x005f_x0003_dpl_oth_Lia`22"/>
      <sheetName val="TBAL9697__x005f_x005f_x005f_x000d_grotp_w22"/>
      <sheetName val="CORPN_O22"/>
      <sheetName val="CORPN_O_T20"/>
      <sheetName val="Area_&amp;_Cate__Master20"/>
      <sheetName val="Bill_No_520"/>
      <sheetName val="TBAL9697__grotp_wise_40"/>
      <sheetName val="Detail_1A20"/>
      <sheetName val="DG_22"/>
      <sheetName val="11B_20"/>
      <sheetName val="BOQ_(2)20"/>
      <sheetName val="DLC_lookups20"/>
      <sheetName val="Structure_Bills_Qty20"/>
      <sheetName val="Fee_Rate_Summary20"/>
      <sheetName val="Name_List20"/>
      <sheetName val="CORPN_O_x005f_x005f_x005f_x0000_T20"/>
      <sheetName val="TBAL9697__x005f_x000a_grotp_wise_20"/>
      <sheetName val="220_11__BS_20"/>
      <sheetName val="ISO_Reconcilation_Statment20"/>
      <sheetName val="AVG_pur_rate20"/>
      <sheetName val="Driveway_Beams20"/>
      <sheetName val="Cat_A_Change_Control20"/>
      <sheetName val="Break_up_Sheet20"/>
      <sheetName val="Summary_of_P_&amp;_M20"/>
      <sheetName val="Break_Dw20"/>
      <sheetName val="FITZ_MORT_9420"/>
      <sheetName val="Sheet_120"/>
      <sheetName val="3BPA00132-5-3_W_plan_HVPNL20"/>
      <sheetName val="Mix_Design20"/>
      <sheetName val="BLOCK-A_(MEA_SHEET)20"/>
      <sheetName val="Quote_Sheet20"/>
      <sheetName val="d-safe_DELUXE20"/>
      <sheetName val="Works_-_Quote_Sheet20"/>
      <sheetName val="IO_LIST20"/>
      <sheetName val="TBAL9697__x005f_x000d_grotp_wis20"/>
      <sheetName val="TBAL9697__grotp_wise_41"/>
      <sheetName val="NLD_-_Assum20"/>
      <sheetName val="Intro_20"/>
      <sheetName val="TBAL9697__x005f_x005f_x005f_x005f_x005f_x005f_x20"/>
      <sheetName val="Form_620"/>
      <sheetName val="acevsSp_(ABC)20"/>
      <sheetName val="A_O_R_20"/>
      <sheetName val="LIST_OF_MAKES20"/>
      <sheetName val="Cash_Flow_Input_Data_ISC20"/>
      <sheetName val="DETAILED__BOQ20"/>
      <sheetName val="Civil_Works20"/>
      <sheetName val="Legal_Risk_Analysis20"/>
      <sheetName val="CABLE_DATA20"/>
      <sheetName val="Mat_-Rates20"/>
      <sheetName val="TB9798OBPL06_(2)19"/>
      <sheetName val="CORPN_OCT19"/>
      <sheetName val="inout_consol-nov19"/>
      <sheetName val="inout_consol_(2)19"/>
      <sheetName val="AS_ON_DT_EXPS_Mar19"/>
      <sheetName val="fa-pl_&amp;_mach-site19"/>
      <sheetName val="fa_off_eqp19"/>
      <sheetName val="fa_fur&amp;_fix19"/>
      <sheetName val="fa-pl_&amp;_mach-Off19"/>
      <sheetName val="B_Equity-sdpl_INC19"/>
      <sheetName val="inout_consol_wkg19"/>
      <sheetName val="inout_consol_WKNG19"/>
      <sheetName val="B_Sheet_9719"/>
      <sheetName val="P&amp;L_97_19"/>
      <sheetName val="B_Sheet_97-BEXP19"/>
      <sheetName val="P&amp;L_97_-BEXP19"/>
      <sheetName val="consol_flows19"/>
      <sheetName val="sdpl_oth_Liab19"/>
      <sheetName val="obpl-oth_liab19"/>
      <sheetName val="G_land_advance19"/>
      <sheetName val="I-Wip-ot_(2)19"/>
      <sheetName val="detail_WIP_(2)19"/>
      <sheetName val="detail_G-119"/>
      <sheetName val="sobha_menon_ac19"/>
      <sheetName val="pnc_ac19"/>
      <sheetName val="fix_-p_&amp;_M_-SCC19"/>
      <sheetName val="C_fix_asst19"/>
      <sheetName val="D_fix_asst_scdl_19"/>
      <sheetName val="creditors_tb_obpl19"/>
      <sheetName val="TBAL9697_-group_wise__sdpl19"/>
      <sheetName val="TBAL9697_-group_wise_18"/>
      <sheetName val="crs_-G-118"/>
      <sheetName val="TBAL9697_-group_wise__onpl18"/>
      <sheetName val="B_Sheet_97-OBPL18"/>
      <sheetName val="B_Sheet_97_sdpl18"/>
      <sheetName val="TBAL9697_-group_wise__sdpl218"/>
      <sheetName val="inout_consol_jan18"/>
      <sheetName val="consol_flow18"/>
      <sheetName val="D_Loan__Prom18"/>
      <sheetName val="E_Bank_Loan18"/>
      <sheetName val="G_work_Cap18"/>
      <sheetName val="H_land_adv-dec18"/>
      <sheetName val="J_Con_WIP18"/>
      <sheetName val="detail_J18"/>
      <sheetName val="L_Oth_Co18"/>
      <sheetName val="K_fix_asst__18"/>
      <sheetName val="C_fix_asst-SDPL_18"/>
      <sheetName val="TBAL9697__group_wise__sdpl18"/>
      <sheetName val="inout_consol_okg18"/>
      <sheetName val="detail_OIP_(2)18"/>
      <sheetName val="D_fix_ysst_scdl_18"/>
      <sheetName val="cre`itors_tb_obpl18"/>
      <sheetName val="3AL9697_-group_wise__onpl18"/>
      <sheetName val="3‰AL9697_-group_wise__onpl18"/>
      <sheetName val="L_Oth_Bo18"/>
      <sheetName val="Civil_Boq18"/>
      <sheetName val="Boq_Block_A17"/>
      <sheetName val="Staff_Acco_18"/>
      <sheetName val="SITE_OVERHEADS18"/>
      <sheetName val="Project-Material_17"/>
      <sheetName val="PRECAST_lightconc-II18"/>
      <sheetName val="1__PayRec17"/>
      <sheetName val="ino4t_conso,-nov17"/>
      <sheetName val="(nout_co,sol_(2)17"/>
      <sheetName val="Blr_hire17"/>
      <sheetName val="Cashflow_projection17"/>
      <sheetName val="SPT_vs_PHI17"/>
      <sheetName val="key_dates17"/>
      <sheetName val="INPUT_SHEET17"/>
      <sheetName val="_bpl,oth_lia_17"/>
      <sheetName val="G_,and_adv_nce17"/>
      <sheetName val="I,Wip-ot__2)17"/>
      <sheetName val="det!il_WIP_(2)17"/>
      <sheetName val="de4ail_G-117"/>
      <sheetName val="sobha_mennn_ac17"/>
      <sheetName val="C_&amp;ix_asst17"/>
      <sheetName val="3�AL9697_-group_wise__onpl17"/>
      <sheetName val="_x005f_x0003_dpl_oth_Lia`17"/>
      <sheetName val="TBAL9697__x005f_x000d_grotp_wise_17"/>
      <sheetName val="St_co_91_5lvl17"/>
      <sheetName val="Sun_E_Type17"/>
      <sheetName val="Fin_Sum17"/>
      <sheetName val="CORPN_O?T17"/>
      <sheetName val="Labor_abs-NMR17"/>
      <sheetName val="Stress_Calculation17"/>
      <sheetName val="TBAL9697__x000a_grotp_wise_17"/>
      <sheetName val="labour_coeff15"/>
      <sheetName val="Shuttering_Analysis15"/>
      <sheetName val="General_P+M15"/>
      <sheetName val="Curing_Analysis_15"/>
      <sheetName val="Concrete_P+M_(_RMC_)15"/>
      <sheetName val="P+M_(_SMC_)15"/>
      <sheetName val="P+M_-EW15"/>
      <sheetName val="P&amp;L_-_AD15"/>
      <sheetName val="Fin__Assumpt__-_Sensitivities15"/>
      <sheetName val="LOAD_SHEET_15"/>
      <sheetName val="Fill_this_out_first___15"/>
      <sheetName val="Labour_productivity15"/>
      <sheetName val="RCC,Ret__Wall15"/>
      <sheetName val="CORPN_O_x005f_x0000_T17"/>
      <sheetName val="SUPPLY_-Sanitary_Fixtures17"/>
      <sheetName val="ITEMS_FOR_CIVIL_TENDER17"/>
      <sheetName val="_x005f_x005f_x005f_x0003_dpl_oth_Lia`17"/>
      <sheetName val="TBAL9697__x005f_x005f_x005f_x000d_grotp_w17"/>
      <sheetName val="CORPN_O17"/>
      <sheetName val="CORPN_O_T15"/>
      <sheetName val="Area_&amp;_Cate__Master15"/>
      <sheetName val="Bill_No_515"/>
      <sheetName val="TBAL9697__grotp_wise_30"/>
      <sheetName val="Detail_1A15"/>
      <sheetName val="DG_17"/>
      <sheetName val="11B_15"/>
      <sheetName val="BOQ_(2)15"/>
      <sheetName val="DLC_lookups15"/>
      <sheetName val="Structure_Bills_Qty15"/>
      <sheetName val="Fee_Rate_Summary15"/>
      <sheetName val="Name_List15"/>
      <sheetName val="CORPN_O_x005f_x005f_x005f_x0000_T15"/>
      <sheetName val="TBAL9697__x005f_x000a_grotp_wise_15"/>
      <sheetName val="220_11__BS_15"/>
      <sheetName val="ISO_Reconcilation_Statment15"/>
      <sheetName val="AVG_pur_rate15"/>
      <sheetName val="Driveway_Beams15"/>
      <sheetName val="Cat_A_Change_Control15"/>
      <sheetName val="Break_up_Sheet15"/>
      <sheetName val="Summary_of_P_&amp;_M15"/>
      <sheetName val="Break_Dw15"/>
      <sheetName val="FITZ_MORT_9415"/>
      <sheetName val="Sheet_115"/>
      <sheetName val="3BPA00132-5-3_W_plan_HVPNL15"/>
      <sheetName val="Mix_Design15"/>
      <sheetName val="BLOCK-A_(MEA_SHEET)15"/>
      <sheetName val="Quote_Sheet15"/>
      <sheetName val="d-safe_DELUXE15"/>
      <sheetName val="Works_-_Quote_Sheet15"/>
      <sheetName val="IO_LIST15"/>
      <sheetName val="TBAL9697__x005f_x000d_grotp_wis15"/>
      <sheetName val="TBAL9697__grotp_wise_31"/>
      <sheetName val="NLD_-_Assum15"/>
      <sheetName val="Intro_15"/>
      <sheetName val="TBAL9697__x005f_x005f_x005f_x005f_x005f_x005f_x15"/>
      <sheetName val="Form_615"/>
      <sheetName val="acevsSp_(ABC)15"/>
      <sheetName val="A_O_R_15"/>
      <sheetName val="LIST_OF_MAKES15"/>
      <sheetName val="Cash_Flow_Input_Data_ISC15"/>
      <sheetName val="DETAILED__BOQ15"/>
      <sheetName val="Civil_Works15"/>
      <sheetName val="Legal_Risk_Analysis15"/>
      <sheetName val="CABLE_DATA15"/>
      <sheetName val="Mat_-Rates15"/>
      <sheetName val="TBAL9697_-group_wise__sdpl20"/>
      <sheetName val="TBAL9697_-group_wise_19"/>
      <sheetName val="crs_-G-119"/>
      <sheetName val="TBAL9697_-group_wise__onpl19"/>
      <sheetName val="B_Sheet_97-OBPL19"/>
      <sheetName val="B_Sheet_97_sdpl19"/>
      <sheetName val="TBAL9697_-group_wise__sdpl219"/>
      <sheetName val="inout_consol_jan19"/>
      <sheetName val="consol_flow19"/>
      <sheetName val="D_Loan__Prom19"/>
      <sheetName val="E_Bank_Loan19"/>
      <sheetName val="G_work_Cap19"/>
      <sheetName val="H_land_adv-dec19"/>
      <sheetName val="J_Con_WIP19"/>
      <sheetName val="detail_J19"/>
      <sheetName val="L_Oth_Co19"/>
      <sheetName val="K_fix_asst__19"/>
      <sheetName val="C_fix_asst-SDPL_19"/>
      <sheetName val="TBAL9697__group_wise__sdpl19"/>
      <sheetName val="inout_consol_okg19"/>
      <sheetName val="detail_OIP_(2)19"/>
      <sheetName val="D_fix_ysst_scdl_19"/>
      <sheetName val="cre`itors_tb_obpl19"/>
      <sheetName val="3AL9697_-group_wise__onpl19"/>
      <sheetName val="3‰AL9697_-group_wise__onpl19"/>
      <sheetName val="L_Oth_Bo19"/>
      <sheetName val="Civil_Boq19"/>
      <sheetName val="Boq_Block_A18"/>
      <sheetName val="Staff_Acco_19"/>
      <sheetName val="SITE_OVERHEADS19"/>
      <sheetName val="Project-Material_18"/>
      <sheetName val="PRECAST_lightconc-II19"/>
      <sheetName val="1__PayRec18"/>
      <sheetName val="ino4t_conso,-nov18"/>
      <sheetName val="(nout_co,sol_(2)18"/>
      <sheetName val="Blr_hire18"/>
      <sheetName val="Cashflow_projection18"/>
      <sheetName val="SPT_vs_PHI18"/>
      <sheetName val="key_dates18"/>
      <sheetName val="INPUT_SHEET18"/>
      <sheetName val="_bpl,oth_lia_18"/>
      <sheetName val="G_,and_adv_nce18"/>
      <sheetName val="I,Wip-ot__2)18"/>
      <sheetName val="det!il_WIP_(2)18"/>
      <sheetName val="de4ail_G-118"/>
      <sheetName val="sobha_mennn_ac18"/>
      <sheetName val="C_&amp;ix_asst18"/>
      <sheetName val="3�AL9697_-group_wise__onpl18"/>
      <sheetName val="_x005f_x0003_dpl_oth_Lia`18"/>
      <sheetName val="TBAL9697__x005f_x000d_grotp_wise_18"/>
      <sheetName val="St_co_91_5lvl18"/>
      <sheetName val="Sun_E_Type18"/>
      <sheetName val="Fin_Sum18"/>
      <sheetName val="CORPN_O?T18"/>
      <sheetName val="Labor_abs-NMR18"/>
      <sheetName val="Stress_Calculation18"/>
      <sheetName val="TBAL9697__x000a_grotp_wise_18"/>
      <sheetName val="labour_coeff16"/>
      <sheetName val="Shuttering_Analysis16"/>
      <sheetName val="General_P+M16"/>
      <sheetName val="Curing_Analysis_16"/>
      <sheetName val="Concrete_P+M_(_RMC_)16"/>
      <sheetName val="P+M_(_SMC_)16"/>
      <sheetName val="P+M_-EW16"/>
      <sheetName val="P&amp;L_-_AD16"/>
      <sheetName val="Fin__Assumpt__-_Sensitivities16"/>
      <sheetName val="LOAD_SHEET_16"/>
      <sheetName val="Fill_this_out_first___16"/>
      <sheetName val="Labour_productivity16"/>
      <sheetName val="RCC,Ret__Wall16"/>
      <sheetName val="CORPN_O_x005f_x0000_T18"/>
      <sheetName val="SUPPLY_-Sanitary_Fixtures18"/>
      <sheetName val="ITEMS_FOR_CIVIL_TENDER18"/>
      <sheetName val="_x005f_x005f_x005f_x0003_dpl_oth_Lia`18"/>
      <sheetName val="TBAL9697__x005f_x005f_x005f_x000d_grotp_w18"/>
      <sheetName val="CORPN_O18"/>
      <sheetName val="CORPN_O_T16"/>
      <sheetName val="Area_&amp;_Cate__Master16"/>
      <sheetName val="Bill_No_516"/>
      <sheetName val="TBAL9697__grotp_wise_32"/>
      <sheetName val="Detail_1A16"/>
      <sheetName val="DG_18"/>
      <sheetName val="11B_16"/>
      <sheetName val="BOQ_(2)16"/>
      <sheetName val="DLC_lookups16"/>
      <sheetName val="Structure_Bills_Qty16"/>
      <sheetName val="Fee_Rate_Summary16"/>
      <sheetName val="Name_List16"/>
      <sheetName val="CORPN_O_x005f_x005f_x005f_x0000_T16"/>
      <sheetName val="TBAL9697__x005f_x000a_grotp_wise_16"/>
      <sheetName val="220_11__BS_16"/>
      <sheetName val="ISO_Reconcilation_Statment16"/>
      <sheetName val="AVG_pur_rate16"/>
      <sheetName val="Driveway_Beams16"/>
      <sheetName val="Cat_A_Change_Control16"/>
      <sheetName val="Break_up_Sheet16"/>
      <sheetName val="Summary_of_P_&amp;_M16"/>
      <sheetName val="Break_Dw16"/>
      <sheetName val="FITZ_MORT_9416"/>
      <sheetName val="Sheet_116"/>
      <sheetName val="3BPA00132-5-3_W_plan_HVPNL16"/>
      <sheetName val="Mix_Design16"/>
      <sheetName val="BLOCK-A_(MEA_SHEET)16"/>
      <sheetName val="Quote_Sheet16"/>
      <sheetName val="d-safe_DELUXE16"/>
      <sheetName val="Works_-_Quote_Sheet16"/>
      <sheetName val="IO_LIST16"/>
      <sheetName val="TBAL9697__x005f_x000d_grotp_wis16"/>
      <sheetName val="TBAL9697__grotp_wise_33"/>
      <sheetName val="NLD_-_Assum16"/>
      <sheetName val="Intro_16"/>
      <sheetName val="TBAL9697__x005f_x005f_x005f_x005f_x005f_x005f_x16"/>
      <sheetName val="Form_616"/>
      <sheetName val="acevsSp_(ABC)16"/>
      <sheetName val="A_O_R_16"/>
      <sheetName val="LIST_OF_MAKES16"/>
      <sheetName val="Cash_Flow_Input_Data_ISC16"/>
      <sheetName val="DETAILED__BOQ16"/>
      <sheetName val="Civil_Works16"/>
      <sheetName val="Legal_Risk_Analysis16"/>
      <sheetName val="CABLE_DATA16"/>
      <sheetName val="Mat_-Rates16"/>
      <sheetName val="Assumption_Inputs3"/>
      <sheetName val="Tender_Summary3"/>
      <sheetName val="TB9798OBPL06_(2)21"/>
      <sheetName val="CORPN_OCT21"/>
      <sheetName val="inout_consol-nov21"/>
      <sheetName val="inout_consol_(2)21"/>
      <sheetName val="AS_ON_DT_EXPS_Mar21"/>
      <sheetName val="fa-pl_&amp;_mach-site21"/>
      <sheetName val="fa_off_eqp21"/>
      <sheetName val="fa_fur&amp;_fix21"/>
      <sheetName val="fa-pl_&amp;_mach-Off21"/>
      <sheetName val="B_Equity-sdpl_INC21"/>
      <sheetName val="inout_consol_wkg21"/>
      <sheetName val="inout_consol_WKNG21"/>
      <sheetName val="B_Sheet_9721"/>
      <sheetName val="P&amp;L_97_21"/>
      <sheetName val="B_Sheet_97-BEXP21"/>
      <sheetName val="P&amp;L_97_-BEXP21"/>
      <sheetName val="consol_flows21"/>
      <sheetName val="sdpl_oth_Liab21"/>
      <sheetName val="obpl-oth_liab21"/>
      <sheetName val="G_land_advance21"/>
      <sheetName val="I-Wip-ot_(2)21"/>
      <sheetName val="detail_WIP_(2)21"/>
      <sheetName val="detail_G-121"/>
      <sheetName val="sobha_menon_ac21"/>
      <sheetName val="pnc_ac21"/>
      <sheetName val="fix_-p_&amp;_M_-SCC21"/>
      <sheetName val="C_fix_asst21"/>
      <sheetName val="D_fix_asst_scdl_21"/>
      <sheetName val="creditors_tb_obpl21"/>
      <sheetName val="Boq_Block_A19"/>
      <sheetName val="Project-Material_19"/>
      <sheetName val="PRECAST_lightconc-II20"/>
      <sheetName val="1__PayRec19"/>
      <sheetName val="ino4t_conso,-nov19"/>
      <sheetName val="(nout_co,sol_(2)19"/>
      <sheetName val="Blr_hire19"/>
      <sheetName val="Cashflow_projection19"/>
      <sheetName val="SPT_vs_PHI19"/>
      <sheetName val="key_dates19"/>
      <sheetName val="INPUT_SHEET19"/>
      <sheetName val="_bpl,oth_lia_19"/>
      <sheetName val="G_,and_adv_nce19"/>
      <sheetName val="I,Wip-ot__2)19"/>
      <sheetName val="det!il_WIP_(2)19"/>
      <sheetName val="de4ail_G-119"/>
      <sheetName val="sobha_mennn_ac19"/>
      <sheetName val="C_&amp;ix_asst19"/>
      <sheetName val="3�AL9697_-group_wise__onpl19"/>
      <sheetName val="_x005f_x0003_dpl_oth_Lia`19"/>
      <sheetName val="TBAL9697__x005f_x000d_grotp_wise_19"/>
      <sheetName val="St_co_91_5lvl19"/>
      <sheetName val="Sun_E_Type19"/>
      <sheetName val="Fin_Sum19"/>
      <sheetName val="CORPN_O?T19"/>
      <sheetName val="Labor_abs-NMR19"/>
      <sheetName val="Stress_Calculation19"/>
      <sheetName val="TBAL9697__x000a_grotp_wise_19"/>
      <sheetName val="labour_coeff17"/>
      <sheetName val="Shuttering_Analysis17"/>
      <sheetName val="General_P+M17"/>
      <sheetName val="Curing_Analysis_17"/>
      <sheetName val="Concrete_P+M_(_RMC_)17"/>
      <sheetName val="P+M_(_SMC_)17"/>
      <sheetName val="P+M_-EW17"/>
      <sheetName val="P&amp;L_-_AD17"/>
      <sheetName val="Fin__Assumpt__-_Sensitivities17"/>
      <sheetName val="LOAD_SHEET_17"/>
      <sheetName val="Fill_this_out_first___17"/>
      <sheetName val="Labour_productivity17"/>
      <sheetName val="RCC,Ret__Wall17"/>
      <sheetName val="CORPN_O_x005f_x0000_T19"/>
      <sheetName val="SUPPLY_-Sanitary_Fixtures19"/>
      <sheetName val="ITEMS_FOR_CIVIL_TENDER19"/>
      <sheetName val="_x005f_x005f_x005f_x0003_dpl_oth_Lia`19"/>
      <sheetName val="TBAL9697__x005f_x005f_x005f_x000d_grotp_w19"/>
      <sheetName val="CORPN_O19"/>
      <sheetName val="CORPN_O_T17"/>
      <sheetName val="Area_&amp;_Cate__Master17"/>
      <sheetName val="Bill_No_517"/>
      <sheetName val="TBAL9697__grotp_wise_34"/>
      <sheetName val="Detail_1A17"/>
      <sheetName val="DG_19"/>
      <sheetName val="11B_17"/>
      <sheetName val="BOQ_(2)17"/>
      <sheetName val="DLC_lookups17"/>
      <sheetName val="Structure_Bills_Qty17"/>
      <sheetName val="Fee_Rate_Summary17"/>
      <sheetName val="Name_List17"/>
      <sheetName val="CORPN_O_x005f_x005f_x005f_x0000_T17"/>
      <sheetName val="TBAL9697__x005f_x000a_grotp_wise_17"/>
      <sheetName val="220_11__BS_17"/>
      <sheetName val="ISO_Reconcilation_Statment17"/>
      <sheetName val="AVG_pur_rate17"/>
      <sheetName val="Driveway_Beams17"/>
      <sheetName val="Cat_A_Change_Control17"/>
      <sheetName val="Break_up_Sheet17"/>
      <sheetName val="Summary_of_P_&amp;_M17"/>
      <sheetName val="Break_Dw17"/>
      <sheetName val="FITZ_MORT_9417"/>
      <sheetName val="Sheet_117"/>
      <sheetName val="3BPA00132-5-3_W_plan_HVPNL17"/>
      <sheetName val="Mix_Design17"/>
      <sheetName val="BLOCK-A_(MEA_SHEET)17"/>
      <sheetName val="Quote_Sheet17"/>
      <sheetName val="d-safe_DELUXE17"/>
      <sheetName val="Works_-_Quote_Sheet17"/>
      <sheetName val="IO_LIST17"/>
      <sheetName val="TBAL9697__x005f_x000d_grotp_wis17"/>
      <sheetName val="TBAL9697__grotp_wise_35"/>
      <sheetName val="NLD_-_Assum17"/>
      <sheetName val="Intro_17"/>
      <sheetName val="TBAL9697__x005f_x005f_x005f_x005f_x005f_x005f_x17"/>
      <sheetName val="Form_617"/>
      <sheetName val="acevsSp_(ABC)17"/>
      <sheetName val="A_O_R_17"/>
      <sheetName val="LIST_OF_MAKES17"/>
      <sheetName val="Cash_Flow_Input_Data_ISC17"/>
      <sheetName val="DETAILED__BOQ17"/>
      <sheetName val="Civil_Works17"/>
      <sheetName val="Legal_Risk_Analysis17"/>
      <sheetName val="CABLE_DATA17"/>
      <sheetName val="Mat_-Rates17"/>
      <sheetName val="Assumption_Inputs"/>
      <sheetName val="Tender_Summary"/>
      <sheetName val="TBAL9697_-group_wise__sdpl31"/>
      <sheetName val="TBAL9697_-group_wise_21"/>
      <sheetName val="crs_-G-121"/>
      <sheetName val="TBAL9697_-group_wise__onpl21"/>
      <sheetName val="B_Sheet_97-OBPL21"/>
      <sheetName val="B_Sheet_97_sdpl21"/>
      <sheetName val="TBAL9697_-group_wise__sdpl221"/>
      <sheetName val="inout_consol_jan21"/>
      <sheetName val="consol_flow21"/>
      <sheetName val="D_Loan__Prom21"/>
      <sheetName val="E_Bank_Loan21"/>
      <sheetName val="G_work_Cap21"/>
      <sheetName val="H_land_adv-dec21"/>
      <sheetName val="J_Con_WIP21"/>
      <sheetName val="detail_J21"/>
      <sheetName val="L_Oth_Co21"/>
      <sheetName val="K_fix_asst__21"/>
      <sheetName val="C_fix_asst-SDPL_21"/>
      <sheetName val="TBAL9697__group_wise__sdpl21"/>
      <sheetName val="inout_consol_okg21"/>
      <sheetName val="detail_OIP_(2)21"/>
      <sheetName val="D_fix_ysst_scdl_21"/>
      <sheetName val="cre`itors_tb_obpl21"/>
      <sheetName val="3AL9697_-group_wise__onpl21"/>
      <sheetName val="3‰AL9697_-group_wise__onpl21"/>
      <sheetName val="L_Oth_Bo21"/>
      <sheetName val="Civil_Boq21"/>
      <sheetName val="Staff_Acco_21"/>
      <sheetName val="SITE_OVERHEADS21"/>
      <sheetName val="PRECAST_lightconc-II21"/>
      <sheetName val="1__PayRec20"/>
      <sheetName val="ino4t_conso,-nov20"/>
      <sheetName val="(nout_co,sol_(2)20"/>
      <sheetName val="Blr_hire20"/>
      <sheetName val="Cashflow_projection20"/>
      <sheetName val="SPT_vs_PHI20"/>
      <sheetName val="key_dates20"/>
      <sheetName val="INPUT_SHEET20"/>
      <sheetName val="_bpl,oth_lia_20"/>
      <sheetName val="G_,and_adv_nce20"/>
      <sheetName val="I,Wip-ot__2)20"/>
      <sheetName val="det!il_WIP_(2)20"/>
      <sheetName val="de4ail_G-120"/>
      <sheetName val="sobha_mennn_ac20"/>
      <sheetName val="C_&amp;ix_asst20"/>
      <sheetName val="_x005f_x0003_dpl_oth_Lia`20"/>
      <sheetName val="TBAL9697__x005f_x000d_grotp_wise_20"/>
      <sheetName val="St_co_91_5lvl20"/>
      <sheetName val="Sun_E_Type20"/>
      <sheetName val="Fin_Sum20"/>
      <sheetName val="CORPN_O?T20"/>
      <sheetName val="Labor_abs-NMR20"/>
      <sheetName val="Stress_Calculation20"/>
      <sheetName val="TBAL9697__x000a_grotp_wise_20"/>
      <sheetName val="labour_coeff18"/>
      <sheetName val="Shuttering_Analysis18"/>
      <sheetName val="General_P+M18"/>
      <sheetName val="Curing_Analysis_18"/>
      <sheetName val="Concrete_P+M_(_RMC_)18"/>
      <sheetName val="P+M_(_SMC_)18"/>
      <sheetName val="P+M_-EW18"/>
      <sheetName val="P&amp;L_-_AD18"/>
      <sheetName val="Fin__Assumpt__-_Sensitivities18"/>
      <sheetName val="LOAD_SHEET_18"/>
      <sheetName val="Fill_this_out_first___18"/>
      <sheetName val="Labour_productivity18"/>
      <sheetName val="RCC,Ret__Wall18"/>
      <sheetName val="CORPN_O_x005f_x0000_T20"/>
      <sheetName val="SUPPLY_-Sanitary_Fixtures20"/>
      <sheetName val="ITEMS_FOR_CIVIL_TENDER20"/>
      <sheetName val="_x005f_x005f_x005f_x0003_dpl_oth_Lia`20"/>
      <sheetName val="TBAL9697__x005f_x005f_x005f_x000d_grotp_w20"/>
      <sheetName val="CORPN_O20"/>
      <sheetName val="CORPN_O_T18"/>
      <sheetName val="Area_&amp;_Cate__Master18"/>
      <sheetName val="Bill_No_518"/>
      <sheetName val="TBAL9697__grotp_wise_36"/>
      <sheetName val="Detail_1A18"/>
      <sheetName val="DG_20"/>
      <sheetName val="11B_18"/>
      <sheetName val="BOQ_(2)18"/>
      <sheetName val="DLC_lookups18"/>
      <sheetName val="Structure_Bills_Qty18"/>
      <sheetName val="Fee_Rate_Summary18"/>
      <sheetName val="Name_List18"/>
      <sheetName val="CORPN_O_x005f_x005f_x005f_x0000_T18"/>
      <sheetName val="TBAL9697__x005f_x000a_grotp_wise_18"/>
      <sheetName val="220_11__BS_18"/>
      <sheetName val="ISO_Reconcilation_Statment18"/>
      <sheetName val="AVG_pur_rate18"/>
      <sheetName val="Driveway_Beams18"/>
      <sheetName val="Cat_A_Change_Control18"/>
      <sheetName val="Break_up_Sheet18"/>
      <sheetName val="Summary_of_P_&amp;_M18"/>
      <sheetName val="Break_Dw18"/>
      <sheetName val="FITZ_MORT_9418"/>
      <sheetName val="Sheet_118"/>
      <sheetName val="3BPA00132-5-3_W_plan_HVPNL18"/>
      <sheetName val="Mix_Design18"/>
      <sheetName val="BLOCK-A_(MEA_SHEET)18"/>
      <sheetName val="Quote_Sheet18"/>
      <sheetName val="d-safe_DELUXE18"/>
      <sheetName val="Works_-_Quote_Sheet18"/>
      <sheetName val="IO_LIST18"/>
      <sheetName val="TBAL9697__x005f_x000d_grotp_wis18"/>
      <sheetName val="TBAL9697__grotp_wise_37"/>
      <sheetName val="NLD_-_Assum18"/>
      <sheetName val="Intro_18"/>
      <sheetName val="TBAL9697__x005f_x005f_x005f_x005f_x005f_x005f_x18"/>
      <sheetName val="Form_618"/>
      <sheetName val="acevsSp_(ABC)18"/>
      <sheetName val="A_O_R_18"/>
      <sheetName val="LIST_OF_MAKES18"/>
      <sheetName val="Cash_Flow_Input_Data_ISC18"/>
      <sheetName val="DETAILED__BOQ18"/>
      <sheetName val="Civil_Works18"/>
      <sheetName val="Legal_Risk_Analysis18"/>
      <sheetName val="CABLE_DATA18"/>
      <sheetName val="Mat_-Rates18"/>
      <sheetName val="Assumption_Inputs1"/>
      <sheetName val="Tender_Summary1"/>
      <sheetName val="TB9798OBPL06_(2)23"/>
      <sheetName val="CORPN_OCT23"/>
      <sheetName val="inout_consol-nov23"/>
      <sheetName val="inout_consol_(2)23"/>
      <sheetName val="AS_ON_DT_EXPS_Mar23"/>
      <sheetName val="fa-pl_&amp;_mach-site23"/>
      <sheetName val="fa_off_eqp23"/>
      <sheetName val="fa_fur&amp;_fix23"/>
      <sheetName val="fa-pl_&amp;_mach-Off23"/>
      <sheetName val="B_Equity-sdpl_INC23"/>
      <sheetName val="inout_consol_wkg23"/>
      <sheetName val="inout_consol_WKNG23"/>
      <sheetName val="B_Sheet_9723"/>
      <sheetName val="P&amp;L_97_23"/>
      <sheetName val="B_Sheet_97-BEXP23"/>
      <sheetName val="P&amp;L_97_-BEXP23"/>
      <sheetName val="consol_flows23"/>
      <sheetName val="sdpl_oth_Liab23"/>
      <sheetName val="obpl-oth_liab23"/>
      <sheetName val="G_land_advance23"/>
      <sheetName val="I-Wip-ot_(2)23"/>
      <sheetName val="detail_WIP_(2)23"/>
      <sheetName val="detail_G-123"/>
      <sheetName val="sobha_menon_ac23"/>
      <sheetName val="pnc_ac23"/>
      <sheetName val="fix_-p_&amp;_M_-SCC23"/>
      <sheetName val="C_fix_asst23"/>
      <sheetName val="D_fix_asst_scdl_23"/>
      <sheetName val="creditors_tb_obpl23"/>
      <sheetName val="Boq_Block_A21"/>
      <sheetName val="Project-Material_21"/>
      <sheetName val="PRECAST_lightconc-II22"/>
      <sheetName val="1__PayRec21"/>
      <sheetName val="ino4t_conso,-nov21"/>
      <sheetName val="(nout_co,sol_(2)21"/>
      <sheetName val="Blr_hire21"/>
      <sheetName val="Cashflow_projection21"/>
      <sheetName val="SPT_vs_PHI21"/>
      <sheetName val="key_dates21"/>
      <sheetName val="INPUT_SHEET21"/>
      <sheetName val="_bpl,oth_lia_21"/>
      <sheetName val="G_,and_adv_nce21"/>
      <sheetName val="I,Wip-ot__2)21"/>
      <sheetName val="det!il_WIP_(2)21"/>
      <sheetName val="de4ail_G-121"/>
      <sheetName val="sobha_mennn_ac21"/>
      <sheetName val="C_&amp;ix_asst21"/>
      <sheetName val="3�AL9697_-group_wise__onpl21"/>
      <sheetName val="_x005f_x0003_dpl_oth_Lia`21"/>
      <sheetName val="TBAL9697__x005f_x000d_grotp_wise_21"/>
      <sheetName val="St_co_91_5lvl21"/>
      <sheetName val="Sun_E_Type21"/>
      <sheetName val="Fin_Sum21"/>
      <sheetName val="CORPN_O?T21"/>
      <sheetName val="Labor_abs-NMR21"/>
      <sheetName val="Stress_Calculation21"/>
      <sheetName val="TBAL9697__x000a_grotp_wise_21"/>
      <sheetName val="labour_coeff19"/>
      <sheetName val="Shuttering_Analysis19"/>
      <sheetName val="General_P+M19"/>
      <sheetName val="Curing_Analysis_19"/>
      <sheetName val="Concrete_P+M_(_RMC_)19"/>
      <sheetName val="P+M_(_SMC_)19"/>
      <sheetName val="P+M_-EW19"/>
      <sheetName val="P&amp;L_-_AD19"/>
      <sheetName val="Fin__Assumpt__-_Sensitivities19"/>
      <sheetName val="LOAD_SHEET_19"/>
      <sheetName val="Fill_this_out_first___19"/>
      <sheetName val="Labour_productivity19"/>
      <sheetName val="RCC,Ret__Wall19"/>
      <sheetName val="CORPN_O_x005f_x0000_T21"/>
      <sheetName val="SUPPLY_-Sanitary_Fixtures21"/>
      <sheetName val="ITEMS_FOR_CIVIL_TENDER21"/>
      <sheetName val="_x005f_x005f_x005f_x0003_dpl_oth_Lia`21"/>
      <sheetName val="TBAL9697__x005f_x005f_x005f_x000d_grotp_w21"/>
      <sheetName val="CORPN_O21"/>
      <sheetName val="CORPN_O_T19"/>
      <sheetName val="Area_&amp;_Cate__Master19"/>
      <sheetName val="Bill_No_519"/>
      <sheetName val="TBAL9697__grotp_wise_38"/>
      <sheetName val="Detail_1A19"/>
      <sheetName val="DG_21"/>
      <sheetName val="11B_19"/>
      <sheetName val="BOQ_(2)19"/>
      <sheetName val="DLC_lookups19"/>
      <sheetName val="Structure_Bills_Qty19"/>
      <sheetName val="Fee_Rate_Summary19"/>
      <sheetName val="Name_List19"/>
      <sheetName val="CORPN_O_x005f_x005f_x005f_x0000_T19"/>
      <sheetName val="TBAL9697__x005f_x000a_grotp_wise_19"/>
      <sheetName val="220_11__BS_19"/>
      <sheetName val="ISO_Reconcilation_Statment19"/>
      <sheetName val="AVG_pur_rate19"/>
      <sheetName val="Driveway_Beams19"/>
      <sheetName val="Cat_A_Change_Control19"/>
      <sheetName val="Break_up_Sheet19"/>
      <sheetName val="Summary_of_P_&amp;_M19"/>
      <sheetName val="Break_Dw19"/>
      <sheetName val="FITZ_MORT_9419"/>
      <sheetName val="Sheet_119"/>
      <sheetName val="3BPA00132-5-3_W_plan_HVPNL19"/>
      <sheetName val="Mix_Design19"/>
      <sheetName val="BLOCK-A_(MEA_SHEET)19"/>
      <sheetName val="Quote_Sheet19"/>
      <sheetName val="d-safe_DELUXE19"/>
      <sheetName val="Works_-_Quote_Sheet19"/>
      <sheetName val="IO_LIST19"/>
      <sheetName val="TBAL9697__x005f_x000d_grotp_wis19"/>
      <sheetName val="TBAL9697__grotp_wise_39"/>
      <sheetName val="NLD_-_Assum19"/>
      <sheetName val="Intro_19"/>
      <sheetName val="TBAL9697__x005f_x005f_x005f_x005f_x005f_x005f_x19"/>
      <sheetName val="Form_619"/>
      <sheetName val="acevsSp_(ABC)19"/>
      <sheetName val="A_O_R_19"/>
      <sheetName val="LIST_OF_MAKES19"/>
      <sheetName val="Cash_Flow_Input_Data_ISC19"/>
      <sheetName val="DETAILED__BOQ19"/>
      <sheetName val="Civil_Works19"/>
      <sheetName val="Legal_Risk_Analysis19"/>
      <sheetName val="CABLE_DATA19"/>
      <sheetName val="Mat_-Rates19"/>
      <sheetName val="Assumption_Inputs2"/>
      <sheetName val="Tender_Summary2"/>
      <sheetName val="TB9798OBPL06_(2)25"/>
      <sheetName val="CORPN_OCT25"/>
      <sheetName val="inout_consol-nov25"/>
      <sheetName val="inout_consol_(2)25"/>
      <sheetName val="AS_ON_DT_EXPS_Mar25"/>
      <sheetName val="fa-pl_&amp;_mach-site25"/>
      <sheetName val="fa_off_eqp25"/>
      <sheetName val="fa_fur&amp;_fix25"/>
      <sheetName val="fa-pl_&amp;_mach-Off25"/>
      <sheetName val="B_Equity-sdpl_INC25"/>
      <sheetName val="inout_consol_wkg25"/>
      <sheetName val="inout_consol_WKNG25"/>
      <sheetName val="B_Sheet_9725"/>
      <sheetName val="P&amp;L_97_25"/>
      <sheetName val="B_Sheet_97-BEXP25"/>
      <sheetName val="P&amp;L_97_-BEXP25"/>
      <sheetName val="consol_flows25"/>
      <sheetName val="sdpl_oth_Liab25"/>
      <sheetName val="obpl-oth_liab25"/>
      <sheetName val="G_land_advance25"/>
      <sheetName val="I-Wip-ot_(2)25"/>
      <sheetName val="detail_WIP_(2)25"/>
      <sheetName val="detail_G-125"/>
      <sheetName val="sobha_menon_ac25"/>
      <sheetName val="pnc_ac25"/>
      <sheetName val="fix_-p_&amp;_M_-SCC25"/>
      <sheetName val="C_fix_asst25"/>
      <sheetName val="D_fix_asst_scdl_25"/>
      <sheetName val="creditors_tb_obpl25"/>
      <sheetName val="TBAL9697_-group_wise__sdpl34"/>
      <sheetName val="TBAL9697_-group_wise_24"/>
      <sheetName val="crs_-G-124"/>
      <sheetName val="TBAL9697_-group_wise__onpl24"/>
      <sheetName val="B_Sheet_97-OBPL24"/>
      <sheetName val="B_Sheet_97_sdpl24"/>
      <sheetName val="TBAL9697_-group_wise__sdpl224"/>
      <sheetName val="inout_consol_jan24"/>
      <sheetName val="consol_flow24"/>
      <sheetName val="D_Loan__Prom24"/>
      <sheetName val="E_Bank_Loan24"/>
      <sheetName val="G_work_Cap24"/>
      <sheetName val="H_land_adv-dec24"/>
      <sheetName val="J_Con_WIP24"/>
      <sheetName val="detail_J24"/>
      <sheetName val="L_Oth_Co24"/>
      <sheetName val="K_fix_asst__24"/>
      <sheetName val="C_fix_asst-SDPL_24"/>
      <sheetName val="TBAL9697__group_wise__sdpl24"/>
      <sheetName val="inout_consol_okg24"/>
      <sheetName val="detail_OIP_(2)24"/>
      <sheetName val="D_fix_ysst_scdl_24"/>
      <sheetName val="cre`itors_tb_obpl24"/>
      <sheetName val="3AL9697_-group_wise__onpl24"/>
      <sheetName val="3‰AL9697_-group_wise__onpl24"/>
      <sheetName val="L_Oth_Bo24"/>
      <sheetName val="Civil_Boq24"/>
      <sheetName val="Boq_Block_A23"/>
      <sheetName val="Staff_Acco_24"/>
      <sheetName val="SITE_OVERHEADS24"/>
      <sheetName val="Project-Material_23"/>
      <sheetName val="PRECAST_lightconc-II24"/>
      <sheetName val="1__PayRec23"/>
      <sheetName val="ino4t_conso,-nov23"/>
      <sheetName val="(nout_co,sol_(2)23"/>
      <sheetName val="Blr_hire23"/>
      <sheetName val="Cashflow_projection23"/>
      <sheetName val="SPT_vs_PHI23"/>
      <sheetName val="key_dates23"/>
      <sheetName val="INPUT_SHEET23"/>
      <sheetName val="_bpl,oth_lia_23"/>
      <sheetName val="G_,and_adv_nce23"/>
      <sheetName val="I,Wip-ot__2)23"/>
      <sheetName val="det!il_WIP_(2)23"/>
      <sheetName val="de4ail_G-123"/>
      <sheetName val="sobha_mennn_ac23"/>
      <sheetName val="C_&amp;ix_asst23"/>
      <sheetName val="3�AL9697_-group_wise__onpl23"/>
      <sheetName val="_x005f_x0003_dpl_oth_Lia`23"/>
      <sheetName val="TBAL9697__x005f_x000d_grotp_wise_23"/>
      <sheetName val="St_co_91_5lvl23"/>
      <sheetName val="Sun_E_Type23"/>
      <sheetName val="Fin_Sum23"/>
      <sheetName val="CORPN_O?T23"/>
      <sheetName val="Labor_abs-NMR23"/>
      <sheetName val="Stress_Calculation23"/>
      <sheetName val="TBAL9697__x000a_grotp_wise_23"/>
      <sheetName val="labour_coeff21"/>
      <sheetName val="Shuttering_Analysis21"/>
      <sheetName val="General_P+M21"/>
      <sheetName val="Curing_Analysis_21"/>
      <sheetName val="Concrete_P+M_(_RMC_)21"/>
      <sheetName val="P+M_(_SMC_)21"/>
      <sheetName val="P+M_-EW21"/>
      <sheetName val="P&amp;L_-_AD21"/>
      <sheetName val="Fin__Assumpt__-_Sensitivities21"/>
      <sheetName val="LOAD_SHEET_21"/>
      <sheetName val="Fill_this_out_first___21"/>
      <sheetName val="Labour_productivity21"/>
      <sheetName val="RCC,Ret__Wall21"/>
      <sheetName val="CORPN_O_x005f_x0000_T23"/>
      <sheetName val="SUPPLY_-Sanitary_Fixtures23"/>
      <sheetName val="ITEMS_FOR_CIVIL_TENDER23"/>
      <sheetName val="_x005f_x005f_x005f_x0003_dpl_oth_Lia`23"/>
      <sheetName val="TBAL9697__x005f_x005f_x005f_x000d_grotp_w23"/>
      <sheetName val="CORPN_O23"/>
      <sheetName val="CORPN_O_T21"/>
      <sheetName val="Area_&amp;_Cate__Master21"/>
      <sheetName val="Bill_No_521"/>
      <sheetName val="TBAL9697__grotp_wise_42"/>
      <sheetName val="Detail_1A21"/>
      <sheetName val="DG_23"/>
      <sheetName val="11B_21"/>
      <sheetName val="BOQ_(2)21"/>
      <sheetName val="DLC_lookups21"/>
      <sheetName val="Structure_Bills_Qty21"/>
      <sheetName val="Fee_Rate_Summary21"/>
      <sheetName val="Name_List21"/>
      <sheetName val="CORPN_O_x005f_x005f_x005f_x0000_T21"/>
      <sheetName val="TBAL9697__x005f_x000a_grotp_wise_21"/>
      <sheetName val="220_11__BS_21"/>
      <sheetName val="ISO_Reconcilation_Statment21"/>
      <sheetName val="AVG_pur_rate21"/>
      <sheetName val="Driveway_Beams21"/>
      <sheetName val="Cat_A_Change_Control21"/>
      <sheetName val="Break_up_Sheet21"/>
      <sheetName val="Summary_of_P_&amp;_M21"/>
      <sheetName val="Break_Dw21"/>
      <sheetName val="FITZ_MORT_9421"/>
      <sheetName val="Sheet_121"/>
      <sheetName val="3BPA00132-5-3_W_plan_HVPNL21"/>
      <sheetName val="Mix_Design21"/>
      <sheetName val="BLOCK-A_(MEA_SHEET)21"/>
      <sheetName val="Quote_Sheet21"/>
      <sheetName val="d-safe_DELUXE21"/>
      <sheetName val="Works_-_Quote_Sheet21"/>
      <sheetName val="IO_LIST21"/>
      <sheetName val="TBAL9697__x005f_x000d_grotp_wis21"/>
      <sheetName val="TBAL9697__grotp_wise_43"/>
      <sheetName val="NLD_-_Assum21"/>
      <sheetName val="Intro_21"/>
      <sheetName val="TBAL9697__x005f_x005f_x005f_x005f_x005f_x005f_x21"/>
      <sheetName val="Form_621"/>
      <sheetName val="acevsSp_(ABC)21"/>
      <sheetName val="A_O_R_21"/>
      <sheetName val="LIST_OF_MAKES21"/>
      <sheetName val="Cash_Flow_Input_Data_ISC21"/>
      <sheetName val="DETAILED__BOQ21"/>
      <sheetName val="Civil_Works21"/>
      <sheetName val="Legal_Risk_Analysis21"/>
      <sheetName val="CABLE_DATA21"/>
      <sheetName val="Mat_-Rates21"/>
      <sheetName val="Assumption_Inputs4"/>
      <sheetName val="Tender_Summary4"/>
      <sheetName val="TB9798OBPL06_(2)26"/>
      <sheetName val="CORPN_OCT26"/>
      <sheetName val="inout_consol-nov26"/>
      <sheetName val="inout_consol_(2)26"/>
      <sheetName val="AS_ON_DT_EXPS_Mar26"/>
      <sheetName val="fa-pl_&amp;_mach-site26"/>
      <sheetName val="fa_off_eqp26"/>
      <sheetName val="fa_fur&amp;_fix26"/>
      <sheetName val="fa-pl_&amp;_mach-Off26"/>
      <sheetName val="B_Equity-sdpl_INC26"/>
      <sheetName val="inout_consol_wkg26"/>
      <sheetName val="inout_consol_WKNG26"/>
      <sheetName val="B_Sheet_9726"/>
      <sheetName val="P&amp;L_97_26"/>
      <sheetName val="B_Sheet_97-BEXP26"/>
      <sheetName val="P&amp;L_97_-BEXP26"/>
      <sheetName val="consol_flows26"/>
      <sheetName val="sdpl_oth_Liab26"/>
      <sheetName val="obpl-oth_liab26"/>
      <sheetName val="G_land_advance26"/>
      <sheetName val="I-Wip-ot_(2)26"/>
      <sheetName val="detail_WIP_(2)26"/>
      <sheetName val="detail_G-126"/>
      <sheetName val="sobha_menon_ac26"/>
      <sheetName val="pnc_ac26"/>
      <sheetName val="fix_-p_&amp;_M_-SCC26"/>
      <sheetName val="C_fix_asst26"/>
      <sheetName val="D_fix_asst_scdl_26"/>
      <sheetName val="creditors_tb_obpl26"/>
      <sheetName val="TBAL9697_-group_wise__sdpl35"/>
      <sheetName val="TBAL9697_-group_wise_25"/>
      <sheetName val="crs_-G-125"/>
      <sheetName val="TBAL9697_-group_wise__onpl25"/>
      <sheetName val="B_Sheet_97-OBPL25"/>
      <sheetName val="B_Sheet_97_sdpl25"/>
      <sheetName val="TBAL9697_-group_wise__sdpl225"/>
      <sheetName val="inout_consol_jan25"/>
      <sheetName val="consol_flow25"/>
      <sheetName val="D_Loan__Prom25"/>
      <sheetName val="E_Bank_Loan25"/>
      <sheetName val="G_work_Cap25"/>
      <sheetName val="H_land_adv-dec25"/>
      <sheetName val="J_Con_WIP25"/>
      <sheetName val="detail_J25"/>
      <sheetName val="L_Oth_Co25"/>
      <sheetName val="K_fix_asst__25"/>
      <sheetName val="C_fix_asst-SDPL_25"/>
      <sheetName val="TBAL9697__group_wise__sdpl25"/>
      <sheetName val="inout_consol_okg25"/>
      <sheetName val="detail_OIP_(2)25"/>
      <sheetName val="D_fix_ysst_scdl_25"/>
      <sheetName val="cre`itors_tb_obpl25"/>
      <sheetName val="3AL9697_-group_wise__onpl25"/>
      <sheetName val="3‰AL9697_-group_wise__onpl25"/>
      <sheetName val="L_Oth_Bo25"/>
      <sheetName val="Civil_Boq25"/>
      <sheetName val="Boq_Block_A24"/>
      <sheetName val="Staff_Acco_25"/>
      <sheetName val="SITE_OVERHEADS25"/>
      <sheetName val="Project-Material_24"/>
      <sheetName val="PRECAST_lightconc-II25"/>
      <sheetName val="1__PayRec24"/>
      <sheetName val="ino4t_conso,-nov24"/>
      <sheetName val="(nout_co,sol_(2)24"/>
      <sheetName val="Blr_hire24"/>
      <sheetName val="Cashflow_projection24"/>
      <sheetName val="SPT_vs_PHI24"/>
      <sheetName val="key_dates24"/>
      <sheetName val="INPUT_SHEET24"/>
      <sheetName val="_bpl,oth_lia_24"/>
      <sheetName val="G_,and_adv_nce24"/>
      <sheetName val="I,Wip-ot__2)24"/>
      <sheetName val="det!il_WIP_(2)24"/>
      <sheetName val="de4ail_G-124"/>
      <sheetName val="sobha_mennn_ac24"/>
      <sheetName val="C_&amp;ix_asst24"/>
      <sheetName val="3�AL9697_-group_wise__onpl24"/>
      <sheetName val="_x005f_x0003_dpl_oth_Lia`24"/>
      <sheetName val="TBAL9697__x005f_x000d_grotp_wise_24"/>
      <sheetName val="St_co_91_5lvl24"/>
      <sheetName val="Sun_E_Type24"/>
      <sheetName val="Fin_Sum24"/>
      <sheetName val="CORPN_O?T24"/>
      <sheetName val="Labor_abs-NMR24"/>
      <sheetName val="Stress_Calculation24"/>
      <sheetName val="TBAL9697__x000a_grotp_wise_24"/>
      <sheetName val="labour_coeff22"/>
      <sheetName val="Shuttering_Analysis22"/>
      <sheetName val="General_P+M22"/>
      <sheetName val="Curing_Analysis_22"/>
      <sheetName val="Concrete_P+M_(_RMC_)22"/>
      <sheetName val="P+M_(_SMC_)22"/>
      <sheetName val="P+M_-EW22"/>
      <sheetName val="P&amp;L_-_AD22"/>
      <sheetName val="Fin__Assumpt__-_Sensitivities22"/>
      <sheetName val="LOAD_SHEET_22"/>
      <sheetName val="Fill_this_out_first___22"/>
      <sheetName val="Labour_productivity22"/>
      <sheetName val="RCC,Ret__Wall22"/>
      <sheetName val="CORPN_O_x005f_x0000_T24"/>
      <sheetName val="SUPPLY_-Sanitary_Fixtures24"/>
      <sheetName val="ITEMS_FOR_CIVIL_TENDER24"/>
      <sheetName val="_x005f_x005f_x005f_x0003_dpl_oth_Lia`24"/>
      <sheetName val="TBAL9697__x005f_x005f_x005f_x000d_grotp_w24"/>
      <sheetName val="CORPN_O24"/>
      <sheetName val="CORPN_O_T22"/>
      <sheetName val="Area_&amp;_Cate__Master22"/>
      <sheetName val="Bill_No_522"/>
      <sheetName val="TBAL9697__grotp_wise_44"/>
      <sheetName val="Detail_1A22"/>
      <sheetName val="DG_24"/>
      <sheetName val="11B_22"/>
      <sheetName val="BOQ_(2)22"/>
      <sheetName val="DLC_lookups22"/>
      <sheetName val="Structure_Bills_Qty22"/>
      <sheetName val="Fee_Rate_Summary22"/>
      <sheetName val="Name_List22"/>
      <sheetName val="CORPN_O_x005f_x005f_x005f_x0000_T22"/>
      <sheetName val="TBAL9697__x005f_x000a_grotp_wise_22"/>
      <sheetName val="220_11__BS_22"/>
      <sheetName val="ISO_Reconcilation_Statment22"/>
      <sheetName val="AVG_pur_rate22"/>
      <sheetName val="Driveway_Beams22"/>
      <sheetName val="Cat_A_Change_Control22"/>
      <sheetName val="Break_up_Sheet22"/>
      <sheetName val="Summary_of_P_&amp;_M22"/>
      <sheetName val="Break_Dw22"/>
      <sheetName val="FITZ_MORT_9422"/>
      <sheetName val="Sheet_122"/>
      <sheetName val="3BPA00132-5-3_W_plan_HVPNL22"/>
      <sheetName val="Mix_Design22"/>
      <sheetName val="BLOCK-A_(MEA_SHEET)22"/>
      <sheetName val="Quote_Sheet22"/>
      <sheetName val="d-safe_DELUXE22"/>
      <sheetName val="Works_-_Quote_Sheet22"/>
      <sheetName val="IO_LIST22"/>
      <sheetName val="TBAL9697__x005f_x000d_grotp_wis22"/>
      <sheetName val="TBAL9697__grotp_wise_45"/>
      <sheetName val="NLD_-_Assum22"/>
      <sheetName val="Intro_22"/>
      <sheetName val="TBAL9697__x005f_x005f_x005f_x005f_x005f_x005f_x22"/>
      <sheetName val="Form_622"/>
      <sheetName val="acevsSp_(ABC)22"/>
      <sheetName val="A_O_R_22"/>
      <sheetName val="LIST_OF_MAKES22"/>
      <sheetName val="Cash_Flow_Input_Data_ISC22"/>
      <sheetName val="DETAILED__BOQ22"/>
      <sheetName val="Civil_Works22"/>
      <sheetName val="Legal_Risk_Analysis22"/>
      <sheetName val="CABLE_DATA22"/>
      <sheetName val="Mat_-Rates22"/>
      <sheetName val="Assumption_Inputs5"/>
      <sheetName val="Tender_Summary5"/>
      <sheetName val="Summary_Bank"/>
      <sheetName val="Admin"/>
      <sheetName val="Elect."/>
      <sheetName val="hyperstatic"/>
      <sheetName val="Pentaerythritol"/>
      <sheetName val="TBAL9697_ grotp_wise_2"/>
      <sheetName val="TBAL9697_ grotp_wise_4"/>
      <sheetName val="TBAL9697_ grotp_wise_3"/>
      <sheetName val="TBAL9697_ grotp_wise_5"/>
      <sheetName val="TBAL9697_ grotp_wise_6"/>
      <sheetName val="TBAL9697_ grotp_wise_7"/>
      <sheetName val="TBAL9697_ grotp_wise_8"/>
      <sheetName val="TBAL9697_ grotp_wise_9"/>
      <sheetName val="TBAL9697_ grotp_wise_10"/>
      <sheetName val="TBAL9697_ grotp_wise_16"/>
      <sheetName val="TBAL9697_ grotp_wise_12"/>
      <sheetName val="TBAL9697_ grotp_wise_11"/>
      <sheetName val="TBAL9697_ grotp_wise_13"/>
      <sheetName val="TBAL9697_ grotp_wise_14"/>
      <sheetName val="TBAL9697_ grotp_wise_15"/>
      <sheetName val="TBAL9697_ grotp_wise_22"/>
      <sheetName val="TBAL9697_ grotp_wise_17"/>
      <sheetName val="TBAL9697_ grotp_wise_18"/>
      <sheetName val="TBAL9697_ grotp_wise_19"/>
      <sheetName val="TBAL9697_ grotp_wise_20"/>
      <sheetName val="TBAL9697_ grotp_wise_21"/>
      <sheetName val="TBAL9697_ grotp_wise_23"/>
      <sheetName val="TBAL9697_ grotp_wise_24"/>
      <sheetName val="Cost summary"/>
      <sheetName val="G_1_obpl_x005f_x005f_x005f_x005f_x005f_x005f_x005"/>
      <sheetName val="_x005f_x005f_x005f_x005f_x005f_x005f_x005f_x005f_x005f_x005f_"/>
      <sheetName val="TEXT"/>
      <sheetName val="P&amp;L-BDMC"/>
      <sheetName val="dyes"/>
      <sheetName val="UTILITY"/>
      <sheetName val="final abstract"/>
      <sheetName val="sumary(3)"/>
      <sheetName val="Gen Info"/>
      <sheetName val="STAFFSCHED_"/>
      <sheetName val="C-1"/>
      <sheetName val="C-10"/>
      <sheetName val="C-11"/>
      <sheetName val="C-12"/>
      <sheetName val="C-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G_1_obpl_x005f_x005f_x000"/>
      <sheetName val="_x005f_x005f_x005f_x0003_dpl_ot"/>
      <sheetName val="TBAL9697 _x005f_x005f_x00"/>
      <sheetName val="RA"/>
      <sheetName val="TB9798OBPL06_(2)27"/>
      <sheetName val="CORPN_OCT27"/>
      <sheetName val="inout_consol-nov27"/>
      <sheetName val="inout_consol_(2)27"/>
      <sheetName val="AS_ON_DT_EXPS_Mar27"/>
      <sheetName val="fa-pl_&amp;_mach-site27"/>
      <sheetName val="fa_off_eqp27"/>
      <sheetName val="fa_fur&amp;_fix27"/>
      <sheetName val="fa-pl_&amp;_mach-Off27"/>
      <sheetName val="B_Equity-sdpl_INC27"/>
      <sheetName val="inout_consol_wkg27"/>
      <sheetName val="inout_consol_WKNG27"/>
      <sheetName val="B_Sheet_9727"/>
      <sheetName val="P&amp;L_97_27"/>
      <sheetName val="B_Sheet_97-BEXP27"/>
      <sheetName val="P&amp;L_97_-BEXP27"/>
      <sheetName val="consol_flows27"/>
      <sheetName val="sdpl_oth_Liab27"/>
      <sheetName val="obpl-oth_liab27"/>
      <sheetName val="G_land_advance27"/>
      <sheetName val="I-Wip-ot_(2)27"/>
      <sheetName val="detail_WIP_(2)27"/>
      <sheetName val="detail_G-127"/>
      <sheetName val="sobha_menon_ac27"/>
      <sheetName val="pnc_ac27"/>
      <sheetName val="fix_-p_&amp;_M_-SCC27"/>
      <sheetName val="C_fix_asst27"/>
      <sheetName val="D_fix_asst_scdl_27"/>
      <sheetName val="creditors_tb_obpl27"/>
      <sheetName val="TBAL9697_-group_wise__sdpl36"/>
      <sheetName val="TBAL9697_-group_wise_26"/>
      <sheetName val="crs_-G-126"/>
      <sheetName val="TBAL9697_-group_wise__onpl26"/>
      <sheetName val="B_Sheet_97-OBPL26"/>
      <sheetName val="B_Sheet_97_sdpl26"/>
      <sheetName val="TBAL9697_-group_wise__sdpl226"/>
      <sheetName val="inout_consol_jan26"/>
      <sheetName val="consol_flow26"/>
      <sheetName val="D_Loan__Prom26"/>
      <sheetName val="E_Bank_Loan26"/>
      <sheetName val="G_work_Cap26"/>
      <sheetName val="H_land_adv-dec26"/>
      <sheetName val="J_Con_WIP26"/>
      <sheetName val="detail_J26"/>
      <sheetName val="L_Oth_Co26"/>
      <sheetName val="K_fix_asst__26"/>
      <sheetName val="C_fix_asst-SDPL_26"/>
      <sheetName val="TBAL9697__group_wise__sdpl26"/>
      <sheetName val="inout_consol_okg26"/>
      <sheetName val="detail_OIP_(2)26"/>
      <sheetName val="D_fix_ysst_scdl_26"/>
      <sheetName val="cre`itors_tb_obpl26"/>
      <sheetName val="3AL9697_-group_wise__onpl26"/>
      <sheetName val="3‰AL9697_-group_wise__onpl26"/>
      <sheetName val="L_Oth_Bo26"/>
      <sheetName val="Civil_Boq26"/>
      <sheetName val="Boq_Block_A25"/>
      <sheetName val="Staff_Acco_26"/>
      <sheetName val="SITE_OVERHEADS26"/>
      <sheetName val="Project-Material_25"/>
      <sheetName val="PRECAST_lightconc-II26"/>
      <sheetName val="1__PayRec25"/>
      <sheetName val="ino4t_conso,-nov25"/>
      <sheetName val="(nout_co,sol_(2)25"/>
      <sheetName val="Blr_hire25"/>
      <sheetName val="Cashflow_projection25"/>
      <sheetName val="SPT_vs_PHI25"/>
      <sheetName val="key_dates25"/>
      <sheetName val="INPUT_SHEET25"/>
      <sheetName val="_bpl,oth_lia_25"/>
      <sheetName val="G_,and_adv_nce25"/>
      <sheetName val="I,Wip-ot__2)25"/>
      <sheetName val="det!il_WIP_(2)25"/>
      <sheetName val="de4ail_G-125"/>
      <sheetName val="sobha_mennn_ac25"/>
      <sheetName val="C_&amp;ix_asst25"/>
      <sheetName val="3�AL9697_-group_wise__onpl25"/>
      <sheetName val="_x005f_x0003_dpl_oth_Lia`25"/>
      <sheetName val="TBAL9697__x005f_x000d_grotp_wise_25"/>
      <sheetName val="St_co_91_5lvl25"/>
      <sheetName val="Sun_E_Type25"/>
      <sheetName val="Fin_Sum25"/>
      <sheetName val="CORPN_O?T25"/>
      <sheetName val="Labor_abs-NMR25"/>
      <sheetName val="Stress_Calculation25"/>
      <sheetName val="TBAL9697__x000a_grotp_wise_25"/>
      <sheetName val="labour_coeff23"/>
      <sheetName val="Shuttering_Analysis23"/>
      <sheetName val="General_P+M23"/>
      <sheetName val="Curing_Analysis_23"/>
      <sheetName val="Concrete_P+M_(_RMC_)23"/>
      <sheetName val="P+M_(_SMC_)23"/>
      <sheetName val="P+M_-EW23"/>
      <sheetName val="P&amp;L_-_AD23"/>
      <sheetName val="Fin__Assumpt__-_Sensitivities23"/>
      <sheetName val="LOAD_SHEET_23"/>
      <sheetName val="Fill_this_out_first___23"/>
      <sheetName val="Labour_productivity23"/>
      <sheetName val="RCC,Ret__Wall23"/>
      <sheetName val="CORPN_O_x005f_x0000_T25"/>
      <sheetName val="SUPPLY_-Sanitary_Fixtures25"/>
      <sheetName val="ITEMS_FOR_CIVIL_TENDER25"/>
      <sheetName val="_x005f_x005f_x005f_x0003_dpl_oth_Lia`25"/>
      <sheetName val="TBAL9697__x005f_x005f_x005f_x000d_grotp_w25"/>
      <sheetName val="CORPN_O25"/>
      <sheetName val="CORPN_O_T23"/>
      <sheetName val="Area_&amp;_Cate__Master23"/>
      <sheetName val="Bill_No_523"/>
      <sheetName val="TBAL9697__grotp_wise_46"/>
      <sheetName val="Detail_1A23"/>
      <sheetName val="DG_25"/>
      <sheetName val="11B_23"/>
      <sheetName val="BOQ_(2)23"/>
      <sheetName val="DLC_lookups23"/>
      <sheetName val="Structure_Bills_Qty23"/>
      <sheetName val="Fee_Rate_Summary23"/>
      <sheetName val="Name_List23"/>
      <sheetName val="CORPN_O_x005f_x005f_x005f_x0000_T23"/>
      <sheetName val="TBAL9697__x005f_x000a_grotp_wise_23"/>
      <sheetName val="220_11__BS_23"/>
      <sheetName val="ISO_Reconcilation_Statment23"/>
      <sheetName val="AVG_pur_rate23"/>
      <sheetName val="Driveway_Beams23"/>
      <sheetName val="Cat_A_Change_Control23"/>
      <sheetName val="Break_up_Sheet23"/>
      <sheetName val="Summary_of_P_&amp;_M23"/>
      <sheetName val="Break_Dw23"/>
      <sheetName val="FITZ_MORT_9423"/>
      <sheetName val="Sheet_123"/>
      <sheetName val="3BPA00132-5-3_W_plan_HVPNL23"/>
      <sheetName val="Mix_Design23"/>
      <sheetName val="BLOCK-A_(MEA_SHEET)23"/>
      <sheetName val="Quote_Sheet23"/>
      <sheetName val="d-safe_DELUXE23"/>
      <sheetName val="Works_-_Quote_Sheet23"/>
      <sheetName val="IO_LIST23"/>
      <sheetName val="TBAL9697__x005f_x000d_grotp_wis23"/>
      <sheetName val="TBAL9697__grotp_wise_47"/>
      <sheetName val="NLD_-_Assum23"/>
      <sheetName val="Intro_23"/>
      <sheetName val="TBAL9697__x005f_x005f_x005f_x005f_x005f_x005f_x23"/>
      <sheetName val="Form_623"/>
      <sheetName val="acevsSp_(ABC)23"/>
      <sheetName val="A_O_R_23"/>
      <sheetName val="LIST_OF_MAKES23"/>
      <sheetName val="Cash_Flow_Input_Data_ISC23"/>
      <sheetName val="DETAILED__BOQ23"/>
      <sheetName val="Civil_Works23"/>
      <sheetName val="Legal_Risk_Analysis23"/>
      <sheetName val="CABLE_DATA23"/>
      <sheetName val="Mat_-Rates23"/>
      <sheetName val="Assumption_Inputs6"/>
      <sheetName val="Tender_Summary6"/>
      <sheetName val="TB9798OBPL06_(2)28"/>
      <sheetName val="CORPN_OCT28"/>
      <sheetName val="inout_consol-nov28"/>
      <sheetName val="inout_consol_(2)28"/>
      <sheetName val="AS_ON_DT_EXPS_Mar28"/>
      <sheetName val="fa-pl_&amp;_mach-site28"/>
      <sheetName val="fa_off_eqp28"/>
      <sheetName val="fa_fur&amp;_fix28"/>
      <sheetName val="fa-pl_&amp;_mach-Off28"/>
      <sheetName val="B_Equity-sdpl_INC28"/>
      <sheetName val="inout_consol_wkg28"/>
      <sheetName val="inout_consol_WKNG28"/>
      <sheetName val="B_Sheet_9728"/>
      <sheetName val="P&amp;L_97_28"/>
      <sheetName val="B_Sheet_97-BEXP28"/>
      <sheetName val="P&amp;L_97_-BEXP28"/>
      <sheetName val="consol_flows28"/>
      <sheetName val="sdpl_oth_Liab28"/>
      <sheetName val="obpl-oth_liab28"/>
      <sheetName val="G_land_advance28"/>
      <sheetName val="I-Wip-ot_(2)28"/>
      <sheetName val="detail_WIP_(2)28"/>
      <sheetName val="detail_G-128"/>
      <sheetName val="sobha_menon_ac28"/>
      <sheetName val="pnc_ac28"/>
      <sheetName val="fix_-p_&amp;_M_-SCC28"/>
      <sheetName val="C_fix_asst28"/>
      <sheetName val="D_fix_asst_scdl_28"/>
      <sheetName val="creditors_tb_obpl28"/>
      <sheetName val="TBAL9697_-group_wise__sdpl37"/>
      <sheetName val="TBAL9697_-group_wise_27"/>
      <sheetName val="crs_-G-127"/>
      <sheetName val="TBAL9697_-group_wise__onpl27"/>
      <sheetName val="B_Sheet_97-OBPL27"/>
      <sheetName val="B_Sheet_97_sdpl27"/>
      <sheetName val="TBAL9697_-group_wise__sdpl227"/>
      <sheetName val="inout_consol_jan27"/>
      <sheetName val="consol_flow27"/>
      <sheetName val="D_Loan__Prom27"/>
      <sheetName val="E_Bank_Loan27"/>
      <sheetName val="G_work_Cap27"/>
      <sheetName val="H_land_adv-dec27"/>
      <sheetName val="J_Con_WIP27"/>
      <sheetName val="detail_J27"/>
      <sheetName val="L_Oth_Co27"/>
      <sheetName val="K_fix_asst__27"/>
      <sheetName val="C_fix_asst-SDPL_27"/>
      <sheetName val="TBAL9697__group_wise__sdpl27"/>
      <sheetName val="inout_consol_okg27"/>
      <sheetName val="detail_OIP_(2)27"/>
      <sheetName val="D_fix_ysst_scdl_27"/>
      <sheetName val="cre`itors_tb_obpl27"/>
      <sheetName val="3AL9697_-group_wise__onpl27"/>
      <sheetName val="3‰AL9697_-group_wise__onpl27"/>
      <sheetName val="L_Oth_Bo27"/>
      <sheetName val="Civil_Boq27"/>
      <sheetName val="Boq_Block_A26"/>
      <sheetName val="Staff_Acco_27"/>
      <sheetName val="SITE_OVERHEADS27"/>
      <sheetName val="Project-Material_26"/>
      <sheetName val="PRECAST_lightconc-II27"/>
      <sheetName val="1__PayRec26"/>
      <sheetName val="ino4t_conso,-nov26"/>
      <sheetName val="(nout_co,sol_(2)26"/>
      <sheetName val="Blr_hire26"/>
      <sheetName val="Cashflow_projection26"/>
      <sheetName val="SPT_vs_PHI26"/>
      <sheetName val="key_dates26"/>
      <sheetName val="INPUT_SHEET26"/>
      <sheetName val="_bpl,oth_lia_26"/>
      <sheetName val="G_,and_adv_nce26"/>
      <sheetName val="I,Wip-ot__2)26"/>
      <sheetName val="det!il_WIP_(2)26"/>
      <sheetName val="de4ail_G-126"/>
      <sheetName val="sobha_mennn_ac26"/>
      <sheetName val="C_&amp;ix_asst26"/>
      <sheetName val="3�AL9697_-group_wise__onpl26"/>
      <sheetName val="_x005f_x0003_dpl_oth_Lia`26"/>
      <sheetName val="TBAL9697__x005f_x000d_grotp_wise_26"/>
      <sheetName val="St_co_91_5lvl26"/>
      <sheetName val="Sun_E_Type26"/>
      <sheetName val="Fin_Sum26"/>
      <sheetName val="CORPN_O?T26"/>
      <sheetName val="Labor_abs-NMR26"/>
      <sheetName val="Stress_Calculation26"/>
      <sheetName val="TBAL9697__x000a_grotp_wise_26"/>
      <sheetName val="labour_coeff24"/>
      <sheetName val="Shuttering_Analysis24"/>
      <sheetName val="General_P+M24"/>
      <sheetName val="Curing_Analysis_24"/>
      <sheetName val="Concrete_P+M_(_RMC_)24"/>
      <sheetName val="P+M_(_SMC_)24"/>
      <sheetName val="P+M_-EW24"/>
      <sheetName val="P&amp;L_-_AD24"/>
      <sheetName val="Fin__Assumpt__-_Sensitivities24"/>
      <sheetName val="LOAD_SHEET_24"/>
      <sheetName val="Fill_this_out_first___24"/>
      <sheetName val="Labour_productivity24"/>
      <sheetName val="RCC,Ret__Wall24"/>
      <sheetName val="CORPN_O_x005f_x0000_T26"/>
      <sheetName val="SUPPLY_-Sanitary_Fixtures26"/>
      <sheetName val="ITEMS_FOR_CIVIL_TENDER26"/>
      <sheetName val="_x005f_x005f_x005f_x0003_dpl_oth_Lia`26"/>
      <sheetName val="TBAL9697__x005f_x005f_x005f_x000d_grotp_w26"/>
      <sheetName val="CORPN_O26"/>
      <sheetName val="CORPN_O_T24"/>
      <sheetName val="Area_&amp;_Cate__Master24"/>
      <sheetName val="Bill_No_524"/>
      <sheetName val="TBAL9697__grotp_wise_48"/>
      <sheetName val="Detail_1A24"/>
      <sheetName val="DG_26"/>
      <sheetName val="11B_24"/>
      <sheetName val="BOQ_(2)24"/>
      <sheetName val="DLC_lookups24"/>
      <sheetName val="Structure_Bills_Qty24"/>
      <sheetName val="Fee_Rate_Summary24"/>
      <sheetName val="Name_List24"/>
      <sheetName val="CORPN_O_x005f_x005f_x005f_x0000_T24"/>
      <sheetName val="TBAL9697__x005f_x000a_grotp_wise_24"/>
      <sheetName val="220_11__BS_24"/>
      <sheetName val="ISO_Reconcilation_Statment24"/>
      <sheetName val="AVG_pur_rate24"/>
      <sheetName val="Driveway_Beams24"/>
      <sheetName val="Cat_A_Change_Control24"/>
      <sheetName val="Break_up_Sheet24"/>
      <sheetName val="Summary_of_P_&amp;_M24"/>
      <sheetName val="Break_Dw24"/>
      <sheetName val="FITZ_MORT_9424"/>
      <sheetName val="Sheet_124"/>
      <sheetName val="3BPA00132-5-3_W_plan_HVPNL24"/>
      <sheetName val="Mix_Design24"/>
      <sheetName val="BLOCK-A_(MEA_SHEET)24"/>
      <sheetName val="Quote_Sheet24"/>
      <sheetName val="d-safe_DELUXE24"/>
      <sheetName val="Works_-_Quote_Sheet24"/>
      <sheetName val="IO_LIST24"/>
      <sheetName val="TBAL9697__x005f_x000d_grotp_wis24"/>
      <sheetName val="TBAL9697__grotp_wise_49"/>
      <sheetName val="NLD_-_Assum24"/>
      <sheetName val="Intro_24"/>
      <sheetName val="TBAL9697__x005f_x005f_x005f_x005f_x005f_x005f_x24"/>
      <sheetName val="Form_624"/>
      <sheetName val="acevsSp_(ABC)24"/>
      <sheetName val="A_O_R_24"/>
      <sheetName val="LIST_OF_MAKES24"/>
      <sheetName val="Cash_Flow_Input_Data_ISC24"/>
      <sheetName val="DETAILED__BOQ24"/>
      <sheetName val="Civil_Works24"/>
      <sheetName val="Legal_Risk_Analysis24"/>
      <sheetName val="CABLE_DATA24"/>
      <sheetName val="Mat_-Rates24"/>
      <sheetName val="Assumption_Inputs7"/>
      <sheetName val="Tender_Summary7"/>
      <sheetName val="288-1"/>
      <sheetName val="SPILL OVER"/>
      <sheetName val="Pacakges split"/>
      <sheetName val="Data sheet"/>
      <sheetName val="Door"/>
      <sheetName val="Per Unit"/>
      <sheetName val="Window"/>
      <sheetName val="Reinforcement"/>
      <sheetName val="tie_beam"/>
      <sheetName val="Meas.-Hotel Part"/>
      <sheetName val="Quotation"/>
      <sheetName val="BFS"/>
      <sheetName val="General input"/>
      <sheetName val="6.05"/>
      <sheetName val="Abstract Sheet"/>
      <sheetName val="Boq- Civil"/>
      <sheetName val="Report"/>
      <sheetName val="tie_beam2"/>
      <sheetName val="Section_Catalogue2"/>
      <sheetName val="tie_beam1"/>
      <sheetName val="Section_Catalogue1"/>
      <sheetName val="TBAL9697__x000d_grotp_wise_"/>
      <sheetName val="TBAL9697__x000d_grotp_wise_1"/>
      <sheetName val="Lintel Beam 104.70 (GF)  "/>
      <sheetName val="BASIC RATES"/>
      <sheetName val="TBAL9697 -group wise sdpl"/>
      <sheetName val=" "/>
      <sheetName val="Contract Night Staff"/>
      <sheetName val="Contract Day Staff"/>
      <sheetName val="Day Shift"/>
      <sheetName val="Night Shift"/>
      <sheetName val="Base Assumptions"/>
      <sheetName val=" COP 100%"/>
      <sheetName val="Package-2"/>
      <sheetName val="Main Gate House"/>
      <sheetName val="COLUMN"/>
      <sheetName val="Invoice"/>
      <sheetName val="lineby line consolidation"/>
      <sheetName val="Global"/>
      <sheetName val="zone-2"/>
      <sheetName val="AutoOpen Stub Data"/>
      <sheetName val="Debits as on 12.04.08"/>
      <sheetName val="Material "/>
      <sheetName val="Extra Item"/>
      <sheetName val="Labour &amp; Plant"/>
      <sheetName val="Labor abs-PW"/>
      <sheetName val="M40"/>
      <sheetName val="RA_markate"/>
      <sheetName val="Columns"/>
      <sheetName val="P&amp;L(F)"/>
      <sheetName val="BS(F)"/>
      <sheetName val="TBAL9697_ grotp_wise_25"/>
      <sheetName val="TBAL9697_ grotp_wise_26"/>
      <sheetName val="TB9798OBPL06_(2)29"/>
      <sheetName val="CORPN_OCT29"/>
      <sheetName val="inout_consol-nov29"/>
      <sheetName val="inout_consol_(2)29"/>
      <sheetName val="AS_ON_DT_EXPS_Mar29"/>
      <sheetName val="fa-pl_&amp;_mach-site29"/>
      <sheetName val="fa_off_eqp29"/>
      <sheetName val="fa_fur&amp;_fix29"/>
      <sheetName val="fa-pl_&amp;_mach-Off29"/>
      <sheetName val="B_Equity-sdpl_INC29"/>
      <sheetName val="inout_consol_wkg29"/>
      <sheetName val="inout_consol_WKNG29"/>
      <sheetName val="B_Sheet_9729"/>
      <sheetName val="P&amp;L_97_29"/>
      <sheetName val="B_Sheet_97-BEXP29"/>
      <sheetName val="P&amp;L_97_-BEXP29"/>
      <sheetName val="consol_flows29"/>
      <sheetName val="sdpl_oth_Liab29"/>
      <sheetName val="obpl-oth_liab29"/>
      <sheetName val="G_land_advance29"/>
      <sheetName val="I-Wip-ot_(2)29"/>
      <sheetName val="detail_WIP_(2)29"/>
      <sheetName val="detail_G-129"/>
      <sheetName val="sobha_menon_ac29"/>
      <sheetName val="pnc_ac29"/>
      <sheetName val="fix_-p_&amp;_M_-SCC29"/>
      <sheetName val="C_fix_asst29"/>
      <sheetName val="D_fix_asst_scdl_29"/>
      <sheetName val="creditors_tb_obpl29"/>
      <sheetName val="TBAL9697_-group_wise__sdpl38"/>
      <sheetName val="TBAL9697_-group_wise_28"/>
      <sheetName val="crs_-G-128"/>
      <sheetName val="TBAL9697_-group_wise__onpl28"/>
      <sheetName val="B_Sheet_97-OBPL28"/>
      <sheetName val="B_Sheet_97_sdpl28"/>
      <sheetName val="TBAL9697_-group_wise__sdpl228"/>
      <sheetName val="inout_consol_jan28"/>
      <sheetName val="consol_flow28"/>
      <sheetName val="D_Loan__Prom28"/>
      <sheetName val="E_Bank_Loan28"/>
      <sheetName val="G_work_Cap28"/>
      <sheetName val="H_land_adv-dec28"/>
      <sheetName val="J_Con_WIP28"/>
      <sheetName val="detail_J28"/>
      <sheetName val="L_Oth_Co28"/>
      <sheetName val="K_fix_asst__28"/>
      <sheetName val="C_fix_asst-SDPL_28"/>
      <sheetName val="TBAL9697__group_wise__sdpl28"/>
      <sheetName val="inout_consol_okg28"/>
      <sheetName val="detail_OIP_(2)28"/>
      <sheetName val="D_fix_ysst_scdl_28"/>
      <sheetName val="cre`itors_tb_obpl28"/>
      <sheetName val="3AL9697_-group_wise__onpl28"/>
      <sheetName val="3‰AL9697_-group_wise__onpl28"/>
      <sheetName val="L_Oth_Bo28"/>
      <sheetName val="Civil_Boq28"/>
      <sheetName val="Staff_Acco_28"/>
      <sheetName val="SITE_OVERHEADS28"/>
      <sheetName val="_bpl,oth_lia_27"/>
      <sheetName val="G_,and_adv_nce27"/>
      <sheetName val="I,Wip-ot__2)27"/>
      <sheetName val="det!il_WIP_(2)27"/>
      <sheetName val="de4ail_G-127"/>
      <sheetName val="sobha_mennn_ac27"/>
      <sheetName val="C_&amp;ix_asst27"/>
      <sheetName val="Boq_Block_A27"/>
      <sheetName val="PRECAST_lightconc-II28"/>
      <sheetName val="SPT_vs_PHI27"/>
      <sheetName val="INPUT_SHEET27"/>
      <sheetName val="1__PayRec27"/>
      <sheetName val="Cashflow_projection27"/>
      <sheetName val="3�AL9697_-group_wise__onpl27"/>
      <sheetName val="Project-Material_27"/>
      <sheetName val="key_dates27"/>
      <sheetName val="ino4t_conso,-nov27"/>
      <sheetName val="(nout_co,sol_(2)27"/>
      <sheetName val="Blr_hire27"/>
      <sheetName val="_x005f_x0003_dpl_oth_Lia`27"/>
      <sheetName val="TBAL9697__x005f_x000d_grotp_wise_27"/>
      <sheetName val="St_co_91_5lvl27"/>
      <sheetName val="Stress_Calculation27"/>
      <sheetName val="labour_coeff25"/>
      <sheetName val="Fill_this_out_first___25"/>
      <sheetName val="Labour_productivity25"/>
      <sheetName val="RCC,Ret__Wall25"/>
      <sheetName val="Sun_E_Type27"/>
      <sheetName val="Fin_Sum27"/>
      <sheetName val="Labor_abs-NMR27"/>
      <sheetName val="CORPN_O?T27"/>
      <sheetName val="Fin__Assumpt__-_Sensitivities25"/>
      <sheetName val="LOAD_SHEET_25"/>
      <sheetName val="TBAL9697__x000a_grotp_wise_27"/>
      <sheetName val="Shuttering_Analysis25"/>
      <sheetName val="General_P+M25"/>
      <sheetName val="Curing_Analysis_25"/>
      <sheetName val="Concrete_P+M_(_RMC_)25"/>
      <sheetName val="P+M_(_SMC_)25"/>
      <sheetName val="P+M_-EW25"/>
      <sheetName val="P&amp;L_-_AD25"/>
      <sheetName val="CORPN_O_x005f_x0000_T27"/>
      <sheetName val="SUPPLY_-Sanitary_Fixtures27"/>
      <sheetName val="ITEMS_FOR_CIVIL_TENDER27"/>
      <sheetName val="_x005f_x005f_x005f_x0003_dpl_oth_Lia`27"/>
      <sheetName val="TBAL9697__x005f_x005f_x005f_x000d_grotp_w27"/>
      <sheetName val="CORPN_O27"/>
      <sheetName val="CORPN_O_T25"/>
      <sheetName val="Area_&amp;_Cate__Master25"/>
      <sheetName val="TBAL9697__grotp_wise_50"/>
      <sheetName val="Bill_No_525"/>
      <sheetName val="DLC_lookups25"/>
      <sheetName val="BOQ_(2)25"/>
      <sheetName val="11B_25"/>
      <sheetName val="Detail_1A25"/>
      <sheetName val="DG_27"/>
      <sheetName val="Structure_Bills_Qty25"/>
      <sheetName val="CORPN_O_x005f_x005f_x005f_x0000_T25"/>
      <sheetName val="Fee_Rate_Summary25"/>
      <sheetName val="Name_List25"/>
      <sheetName val="220_11__BS_25"/>
      <sheetName val="Driveway_Beams25"/>
      <sheetName val="TBAL9697__x005f_x000a_grotp_wise_25"/>
      <sheetName val="Break_Dw25"/>
      <sheetName val="Quote_Sheet25"/>
      <sheetName val="d-safe_DELUXE25"/>
      <sheetName val="Works_-_Quote_Sheet25"/>
      <sheetName val="IO_LIST25"/>
      <sheetName val="TBAL9697__x005f_x000d_grotp_wis25"/>
      <sheetName val="TBAL9697__grotp_wise_51"/>
      <sheetName val="Cat_A_Change_Control25"/>
      <sheetName val="Break_up_Sheet25"/>
      <sheetName val="Summary_of_P_&amp;_M25"/>
      <sheetName val="Groupings-final"/>
      <sheetName val="Sched"/>
      <sheetName val="Trial"/>
      <sheetName val="FA_Final"/>
      <sheetName val="TBL9798_x005f_x005f_x0010"/>
      <sheetName val="CORPN O_x005f_x005f_x0000"/>
      <sheetName val="TBAL9697 _x005f_x000a_grotp wis"/>
      <sheetName val="G_1_obpl_x005f_x005f_x005"/>
      <sheetName val="_x005f_x005f_x005f_x005f_"/>
      <sheetName val="TBAL9697__x005f_x005f_x00"/>
      <sheetName val="fa-pl &amp; myy_x000b__x000b__x00"/>
      <sheetName val="Infrastructure"/>
      <sheetName val="bending stress"/>
      <sheetName val="Area Statement"/>
      <sheetName val="Risk Analysis"/>
      <sheetName val="Material List "/>
      <sheetName val="Section_Catalogue3"/>
      <sheetName val="tie_beam3"/>
      <sheetName val="INDIGINEOUS_ITEMS_"/>
      <sheetName val="Site_Dev_BOQ"/>
      <sheetName val="Elect_"/>
      <sheetName val="final_abstract"/>
      <sheetName val="BASIC_RATES"/>
      <sheetName val="TBAL9697__x005f_x005f_x005f_x000a_grotp_wis"/>
      <sheetName val="CORPN_O_x005f_x005f_x005f_x005f_x005f_x005f_x0000"/>
      <sheetName val="Deduction_of_assets"/>
      <sheetName val="Excess_Calc"/>
      <sheetName val="Meas_-Hotel_Part"/>
      <sheetName val="Capital_by_Years_Valuation"/>
      <sheetName val="ReportsParameters"/>
      <sheetName val="Nopat_by_Years_Valuation"/>
      <sheetName val="STRUCTURAL"/>
      <sheetName val="ARCHITECTURAL"/>
      <sheetName val="SITE DEVELOPMENT"/>
      <sheetName val="Safety"/>
      <sheetName val="FitOutConfCentre"/>
      <sheetName val="office"/>
      <sheetName val="Lab"/>
      <sheetName val="L+M"/>
      <sheetName val="sumary"/>
      <sheetName val="Rate Analysis"/>
      <sheetName val="Xenon(R2)"/>
      <sheetName val="Categories"/>
      <sheetName val="indices "/>
      <sheetName val="month"/>
      <sheetName val="partner"/>
      <sheetName val="year"/>
      <sheetName val="TBAL9697__x005f_x000a_grotp_wis"/>
      <sheetName val="CORPN_O_x005f_x005f_x0000"/>
      <sheetName val="TBL9798_x005f_x005f_x005f"/>
      <sheetName val="CORPN O_x005f_x005f_x005f"/>
      <sheetName val="CORPN_O_T26"/>
      <sheetName val="RES-PLANNING"/>
      <sheetName val="Approved MTD Proj #'s"/>
      <sheetName val="9. Package split - Cost "/>
      <sheetName val="Project Budget Worksheet"/>
      <sheetName val="F1a-Pile"/>
      <sheetName val="estimate"/>
      <sheetName val="NetBQ"/>
      <sheetName val="Sheet7"/>
      <sheetName val="Building 1"/>
      <sheetName val="Lead (Final)"/>
      <sheetName val="Pile cap"/>
      <sheetName val="M.S."/>
      <sheetName val="_x0003_dpl_oth_Lia`"/>
      <sheetName val="CORPN_O_x0000_T"/>
      <sheetName val="_x0003_dpl_oth_Lia`1"/>
      <sheetName val="CORPN_O_x0000_T1"/>
      <sheetName val="TBAL9697__x005f_x000d_grotp_wi1"/>
      <sheetName val="KP1590_E"/>
      <sheetName val="SCHEDULE"/>
      <sheetName val="Database"/>
      <sheetName val="schedule nos"/>
      <sheetName val="Material Rate"/>
      <sheetName val="Customize Your Purchase Order"/>
      <sheetName val="fa-pl &amp; myy_x005f_x000b__x005f_x000b__x00"/>
      <sheetName val="appendix 2.5 final accounts"/>
      <sheetName val="Cover"/>
      <sheetName val="CORPN O_x005f"/>
      <sheetName val="ACS(1)"/>
      <sheetName val="FAS-C(4)"/>
      <sheetName val="CCTV(old)"/>
      <sheetName val="01"/>
      <sheetName val="CFForecast detail"/>
      <sheetName val="Sheet_125"/>
      <sheetName val="3BPA00132-5-3_W_plan_HVPNL25"/>
      <sheetName val="Mix_Design25"/>
      <sheetName val="LIST_OF_MAKES25"/>
      <sheetName val="Civil_Works25"/>
      <sheetName val="Form_625"/>
      <sheetName val="acevsSp_(ABC)25"/>
      <sheetName val="A_O_R_25"/>
      <sheetName val="ISO_Reconcilation_Statment25"/>
      <sheetName val="AVG_pur_rate25"/>
      <sheetName val="FITZ_MORT_9425"/>
      <sheetName val="BLOCK-A_(MEA_SHEET)25"/>
      <sheetName val="Intro_25"/>
      <sheetName val="Cash_Flow_Input_Data_ISC25"/>
      <sheetName val="NLD_-_Assum25"/>
      <sheetName val="Mat_-Rates25"/>
      <sheetName val="Assumption_Inputs8"/>
      <sheetName val="Legal_Risk_Analysis25"/>
      <sheetName val="TBAL9697__x005f_x005f_x005f_x005f_x005f_x005f_x25"/>
      <sheetName val="Tender_Summary8"/>
      <sheetName val="BOQ_"/>
      <sheetName val="PO_Payroll"/>
      <sheetName val="DETAILED__BOQ25"/>
      <sheetName val="CABLE_DATA25"/>
      <sheetName val="Main_Gate_House"/>
      <sheetName val="Detail_In_Door_Stad"/>
      <sheetName val="TBAL9697__x000a_grotp_wis"/>
      <sheetName val="TBAL9697__grotp_wise_52"/>
      <sheetName val="TBAL9697__grotp_wise_110"/>
      <sheetName val="COP_Final"/>
      <sheetName val="Cost_summary"/>
      <sheetName val="TBAL9697__grotp_wise_210"/>
      <sheetName val="TBAL9697__grotp_wise_410"/>
      <sheetName val="TBAL9697__grotp_wise_310"/>
      <sheetName val="TBAL9697__grotp_wise_53"/>
      <sheetName val="TBAL9697__grotp_wise_61"/>
      <sheetName val="TBAL9697__grotp_wise_71"/>
      <sheetName val="TBAL9697__grotp_wise_81"/>
      <sheetName val="TBAL9697__grotp_wise_91"/>
      <sheetName val="TBAL9697__grotp_wise_101"/>
      <sheetName val="TBAL9697__grotp_wise_161"/>
      <sheetName val="TBAL9697__grotp_wise_121"/>
      <sheetName val="TBAL9697__grotp_wise_111"/>
      <sheetName val="TBAL9697__grotp_wise_131"/>
      <sheetName val="TBAL9697__grotp_wise_141"/>
      <sheetName val="TBAL9697__grotp_wise_151"/>
      <sheetName val="TBAL9697__grotp_wise_221"/>
      <sheetName val="TBAL9697__grotp_wise_171"/>
      <sheetName val="TBAL9697__grotp_wise_181"/>
      <sheetName val="TBAL9697__grotp_wise_191"/>
      <sheetName val="TBAL9697__grotp_wise_201"/>
      <sheetName val="TBAL9697__grotp_wise_211"/>
      <sheetName val="TBAL9697__grotp_wise_231"/>
      <sheetName val="TBAL9697__grotp_wise_241"/>
      <sheetName val="SPILL_OVER"/>
      <sheetName val="Pacakges_split"/>
      <sheetName val="Data_sheet"/>
      <sheetName val="Per_Unit"/>
      <sheetName val="General_input"/>
      <sheetName val="6_05"/>
      <sheetName val="Abstract_Sheet"/>
      <sheetName val="Gen_Info"/>
      <sheetName val="Boq-_Civil"/>
      <sheetName val="TBAL9697__grotp_wise_251"/>
      <sheetName val="TBAL9697__grotp_wise_261"/>
      <sheetName val="Debits_as_on_12_04_08"/>
      <sheetName val="Material_"/>
      <sheetName val="Extra_Item"/>
      <sheetName val="Labour_&amp;_Plant"/>
      <sheetName val="AutoOpen_Stub_Data"/>
      <sheetName val="Base_Assumptions"/>
      <sheetName val="_COP_100%"/>
      <sheetName val="Lintel_Beam_104_70_(GF)__"/>
      <sheetName val="TBAL9697__x005f_x005f_x001"/>
      <sheetName val="Labor_abs-PW"/>
      <sheetName val="fa-pl_&amp;_myy_x00"/>
      <sheetName val="lineby_line_consolidation"/>
      <sheetName val="Contract_Night_Staff"/>
      <sheetName val="Contract_Day_Staff"/>
      <sheetName val="Day_Shift"/>
      <sheetName val="Night_Shift"/>
      <sheetName val="TBAL9697_-group_wise_sdpl"/>
      <sheetName val="_"/>
      <sheetName val="Bill 3 - Site Works"/>
      <sheetName val="refer"/>
      <sheetName val="Service Function"/>
      <sheetName val="BS - L+OE"/>
      <sheetName val="Site_Dev_BOQ1"/>
      <sheetName val="tie_beam4"/>
      <sheetName val="Section_Catalogue4"/>
      <sheetName val="final_abstract1"/>
      <sheetName val="Meas_-Hotel_Part1"/>
      <sheetName val="Deduction_of_assets1"/>
      <sheetName val="INDIGINEOUS_ITEMS_1"/>
      <sheetName val="BOQ_1"/>
      <sheetName val="Site_Dev_BOQ2"/>
      <sheetName val="tie_beam5"/>
      <sheetName val="Section_Catalogue5"/>
      <sheetName val="Deduction_of_assets2"/>
      <sheetName val="final_abstract2"/>
      <sheetName val="INDIGINEOUS_ITEMS_2"/>
      <sheetName val="Meas_-Hotel_Part2"/>
      <sheetName val="BOQ_2"/>
      <sheetName val="Site_Dev_BOQ3"/>
      <sheetName val="tie_beam6"/>
      <sheetName val="Section_Catalogue6"/>
      <sheetName val="TBAL9697__x005f_x005f_x005f_x000a_grotp_wi1"/>
      <sheetName val="CORPN_O_x005f_x005f_x005f_x005f_x005f_x005f_x0001"/>
      <sheetName val="Deduction_of_assets3"/>
      <sheetName val="Elect_1"/>
      <sheetName val="final_abstract3"/>
      <sheetName val="INDIGINEOUS_ITEMS_3"/>
      <sheetName val="Cost_summary1"/>
      <sheetName val="Meas_-Hotel_Part3"/>
      <sheetName val="BOQ_3"/>
      <sheetName val="BASIC_RATES1"/>
      <sheetName val="Excess_Calc1"/>
      <sheetName val="PO_Payroll1"/>
      <sheetName val="Detail_In_Door_Stad1"/>
      <sheetName val="COP_Final1"/>
      <sheetName val="General_input1"/>
      <sheetName val="6_051"/>
      <sheetName val="Abstract_Sheet1"/>
      <sheetName val="Boq-_Civil1"/>
      <sheetName val="Financials"/>
      <sheetName val="meas-wp"/>
      <sheetName val="Area_Statement"/>
      <sheetName val="Risk_Analysis"/>
      <sheetName val="Basic Rate"/>
      <sheetName val="INFLUENCES ON GM"/>
      <sheetName val="Load Details(B2)"/>
      <sheetName val="INDEX"/>
      <sheetName val="AREAS"/>
      <sheetName val="Indirect expenses"/>
      <sheetName val="Sheet 2"/>
      <sheetName val="TBAL9697_ grotp_wise_27"/>
      <sheetName val="TBAL9697_ grotp_wis"/>
      <sheetName val="GN-ST-10"/>
      <sheetName val="ELEC2071"/>
      <sheetName val="SUBSCRIPTION"/>
      <sheetName val="crs"/>
      <sheetName val="PIMS"/>
      <sheetName val="ABSTRACT"/>
      <sheetName val="class &amp; category"/>
      <sheetName val="code Control Sheet"/>
      <sheetName val="Check"/>
      <sheetName val="detail'02"/>
      <sheetName val="Cost Basis"/>
      <sheetName val="beam-reinft-IIInd floor"/>
      <sheetName val="GR.slab-reinft"/>
      <sheetName val="SCHEDULE OF RATES"/>
      <sheetName val="CORPN_O_x005f"/>
      <sheetName val="TBAL9697__x005f_x000d_grotp_wi2"/>
      <sheetName val="BLK2"/>
      <sheetName val="BLK3"/>
      <sheetName val="Rate Analysis "/>
      <sheetName val="소상 &quot;1&quot;"/>
      <sheetName val="CPT POST UPLOAD"/>
      <sheetName val="KQ Cost Controlling"/>
      <sheetName val="KQ Appropriation"/>
      <sheetName val="TBAL9697__grotp_䁷ise_18"/>
      <sheetName val="Sheet3 (2)"/>
      <sheetName val="Bill 1"/>
      <sheetName val="Bill 2"/>
      <sheetName val="Bill 3"/>
      <sheetName val="Bill 4"/>
      <sheetName val="Bill 5"/>
      <sheetName val="Bill 6"/>
      <sheetName val="Bill 7"/>
      <sheetName val="2.civil-RA"/>
      <sheetName val="Section_Catalogue8"/>
      <sheetName val="Section_Catalogue7"/>
      <sheetName val="Section_Catalogue9"/>
      <sheetName val="Section_Catalogue11"/>
      <sheetName val="Section_Catalogue10"/>
      <sheetName val="Section_Catalogue15"/>
      <sheetName val="Section_Catalogue14"/>
      <sheetName val="Section_Catalogue13"/>
      <sheetName val="Section_Catalogue12"/>
      <sheetName val="Section_Catalogue16"/>
      <sheetName val="Section_Catalogue17"/>
      <sheetName val="Section_Catalogue18"/>
      <sheetName val="Section_Catalogue19"/>
      <sheetName val="INDIGINEOUS_ITEMS_4"/>
      <sheetName val="Section_Catalogue20"/>
      <sheetName val="INDIGINEOUS_ITEMS_5"/>
      <sheetName val="Section_Catalogue21"/>
      <sheetName val="INDIGINEOUS_ITEMS_6"/>
      <sheetName val="TB9798OBPL06_(2)30"/>
      <sheetName val="CORPN_OCT30"/>
      <sheetName val="inout_consol-nov30"/>
      <sheetName val="inout_consol_(2)30"/>
      <sheetName val="AS_ON_DT_EXPS_Mar30"/>
      <sheetName val="fa-pl_&amp;_mach-site30"/>
      <sheetName val="fa_off_eqp30"/>
      <sheetName val="fa_fur&amp;_fix30"/>
      <sheetName val="fa-pl_&amp;_mach-Off30"/>
      <sheetName val="B_Equity-sdpl_INC30"/>
      <sheetName val="inout_consol_wkg30"/>
      <sheetName val="inout_consol_WKNG30"/>
      <sheetName val="B_Sheet_9730"/>
      <sheetName val="P&amp;L_97_30"/>
      <sheetName val="B_Sheet_97-BEXP30"/>
      <sheetName val="P&amp;L_97_-BEXP30"/>
      <sheetName val="consol_flows30"/>
      <sheetName val="sdpl_oth_Liab30"/>
      <sheetName val="obpl-oth_liab30"/>
      <sheetName val="G_land_advance30"/>
      <sheetName val="I-Wip-ot_(2)30"/>
      <sheetName val="detail_WIP_(2)30"/>
      <sheetName val="detail_G-130"/>
      <sheetName val="sobha_menon_ac30"/>
      <sheetName val="pnc_ac30"/>
      <sheetName val="fix_-p_&amp;_M_-SCC30"/>
      <sheetName val="C_fix_asst30"/>
      <sheetName val="D_fix_asst_scdl_30"/>
      <sheetName val="TBAL9697_-group_wise__sdpl39"/>
      <sheetName val="TBAL9697_-group_wise_29"/>
      <sheetName val="crs_-G-129"/>
      <sheetName val="TBAL9697_-group_wise__onpl29"/>
      <sheetName val="B_Sheet_97-OBPL29"/>
      <sheetName val="B_Sheet_97_sdpl29"/>
      <sheetName val="TBAL9697_-group_wise__sdpl229"/>
      <sheetName val="inout_consol_jan29"/>
      <sheetName val="consol_flow29"/>
      <sheetName val="D_Loan__Prom29"/>
      <sheetName val="E_Bank_Loan29"/>
      <sheetName val="G_work_Cap29"/>
      <sheetName val="H_land_adv-dec29"/>
      <sheetName val="J_Con_WIP29"/>
      <sheetName val="detail_J29"/>
      <sheetName val="L_Oth_Co29"/>
      <sheetName val="K_fix_asst__29"/>
      <sheetName val="C_fix_asst-SDPL_29"/>
      <sheetName val="TBAL9697__group_wise__sdpl29"/>
      <sheetName val="inout_consol_okg29"/>
      <sheetName val="detail_OIP_(2)29"/>
      <sheetName val="D_fix_ysst_scdl_29"/>
      <sheetName val="cre`itors_tb_obpl29"/>
      <sheetName val="3AL9697_-group_wise__onpl29"/>
      <sheetName val="3‰AL9697_-group_wise__onpl29"/>
      <sheetName val="L_Oth_Bo29"/>
      <sheetName val="Civil_Boq29"/>
      <sheetName val="Boq_Block_A28"/>
      <sheetName val="Staff_Acco_29"/>
      <sheetName val="SITE_OVERHEADS29"/>
      <sheetName val="Project-Material_28"/>
      <sheetName val="3�AL9697_-group_wise__onpl28"/>
      <sheetName val="Section_Catalogue22"/>
      <sheetName val="INDIGINEOUS_ITEMS_7"/>
      <sheetName val="tie_beam7"/>
      <sheetName val="TB9798OBPL06_(2)33"/>
      <sheetName val="CORPN_OCT33"/>
      <sheetName val="inout_consol-nov33"/>
      <sheetName val="inout_consol_(2)33"/>
      <sheetName val="AS_ON_DT_EXPS_Mar33"/>
      <sheetName val="fa-pl_&amp;_mach-site33"/>
      <sheetName val="fa_off_eqp33"/>
      <sheetName val="fa_fur&amp;_fix33"/>
      <sheetName val="fa-pl_&amp;_mach-Off33"/>
      <sheetName val="B_Equity-sdpl_INC33"/>
      <sheetName val="inout_consol_wkg33"/>
      <sheetName val="inout_consol_WKNG33"/>
      <sheetName val="B_Sheet_9733"/>
      <sheetName val="P&amp;L_97_33"/>
      <sheetName val="B_Sheet_97-BEXP33"/>
      <sheetName val="P&amp;L_97_-BEXP33"/>
      <sheetName val="consol_flows33"/>
      <sheetName val="sdpl_oth_Liab33"/>
      <sheetName val="obpl-oth_liab33"/>
      <sheetName val="G_land_advance33"/>
      <sheetName val="I-Wip-ot_(2)33"/>
      <sheetName val="detail_WIP_(2)33"/>
      <sheetName val="detail_G-133"/>
      <sheetName val="sobha_menon_ac33"/>
      <sheetName val="pnc_ac33"/>
      <sheetName val="fix_-p_&amp;_M_-SCC33"/>
      <sheetName val="C_fix_asst33"/>
      <sheetName val="D_fix_asst_scdl_33"/>
      <sheetName val="creditors_tb_obpl32"/>
      <sheetName val="TBAL9697_-group_wise__sdpl42"/>
      <sheetName val="TBAL9697_-group_wise_32"/>
      <sheetName val="crs_-G-132"/>
      <sheetName val="TBAL9697_-group_wise__onpl32"/>
      <sheetName val="B_Sheet_97-OBPL32"/>
      <sheetName val="B_Sheet_97_sdpl32"/>
      <sheetName val="TBAL9697_-group_wise__sdpl232"/>
      <sheetName val="inout_consol_jan32"/>
      <sheetName val="consol_flow32"/>
      <sheetName val="D_Loan__Prom32"/>
      <sheetName val="E_Bank_Loan32"/>
      <sheetName val="G_work_Cap32"/>
      <sheetName val="H_land_adv-dec32"/>
      <sheetName val="J_Con_WIP32"/>
      <sheetName val="detail_J32"/>
      <sheetName val="L_Oth_Co32"/>
      <sheetName val="K_fix_asst__32"/>
      <sheetName val="C_fix_asst-SDPL_32"/>
      <sheetName val="TBAL9697__group_wise__sdpl32"/>
      <sheetName val="inout_consol_okg32"/>
      <sheetName val="detail_OIP_(2)32"/>
      <sheetName val="D_fix_ysst_scdl_32"/>
      <sheetName val="cre`itors_tb_obpl32"/>
      <sheetName val="3AL9697_-group_wise__onpl32"/>
      <sheetName val="3‰AL9697_-group_wise__onpl32"/>
      <sheetName val="L_Oth_Bo32"/>
      <sheetName val="Civil_Boq32"/>
      <sheetName val="Boq_Block_A31"/>
      <sheetName val="Staff_Acco_32"/>
      <sheetName val="SITE_OVERHEADS32"/>
      <sheetName val="Project-Material_31"/>
      <sheetName val="PRECAST_lightconc-II31"/>
      <sheetName val="1__PayRec30"/>
      <sheetName val="Cashflow_projection30"/>
      <sheetName val="SPT_vs_PHI30"/>
      <sheetName val="key_dates30"/>
      <sheetName val="ino4t_conso,-nov30"/>
      <sheetName val="(nout_co,sol_(2)30"/>
      <sheetName val="Blr_hire30"/>
      <sheetName val="_bpl,oth_lia_30"/>
      <sheetName val="G_,and_adv_nce30"/>
      <sheetName val="I,Wip-ot__2)30"/>
      <sheetName val="det!il_WIP_(2)30"/>
      <sheetName val="de4ail_G-130"/>
      <sheetName val="sobha_mennn_ac30"/>
      <sheetName val="C_&amp;ix_asst30"/>
      <sheetName val="_x005f_x0003_dpl_oth_Lia`30"/>
      <sheetName val="TBAL9697__x005f_x000d_grotp_wise_30"/>
      <sheetName val="St_co_91_5lvl30"/>
      <sheetName val="INPUT_SHEET30"/>
      <sheetName val="3�AL9697_-group_wise__onpl31"/>
      <sheetName val="Stress_Calculation30"/>
      <sheetName val="Labor_abs-NMR29"/>
      <sheetName val="Sun_E_Type29"/>
      <sheetName val="TBAL9697__x000a_grotp_wise_29"/>
      <sheetName val="Fin_Sum29"/>
      <sheetName val="CORPN_O?T29"/>
      <sheetName val="labour_coeff27"/>
      <sheetName val="Shuttering_Analysis27"/>
      <sheetName val="General_P+M27"/>
      <sheetName val="Curing_Analysis_27"/>
      <sheetName val="Concrete_P+M_(_RMC_)27"/>
      <sheetName val="P+M_(_SMC_)27"/>
      <sheetName val="P+M_-EW27"/>
      <sheetName val="CORPN_O29"/>
      <sheetName val="LIST_OF_MAKES27"/>
      <sheetName val="Fill_this_out_first___27"/>
      <sheetName val="CORPN_O_x005f_x0000_T29"/>
      <sheetName val="SUPPLY_-Sanitary_Fixtures29"/>
      <sheetName val="ITEMS_FOR_CIVIL_TENDER29"/>
      <sheetName val="P&amp;L_-_AD27"/>
      <sheetName val="_x005f_x005f_x005f_x0003_dpl_oth_Lia`29"/>
      <sheetName val="TBAL9697__x005f_x005f_x005f_x000d_grotp_w29"/>
      <sheetName val="DG_29"/>
      <sheetName val="Assumption_Inputs10"/>
      <sheetName val="Section_Catalogue25"/>
      <sheetName val="INDIGINEOUS_ITEMS_10"/>
      <sheetName val="tie_beam10"/>
      <sheetName val="TB9798OBPL06_(2)32"/>
      <sheetName val="CORPN_OCT32"/>
      <sheetName val="inout_consol-nov32"/>
      <sheetName val="inout_consol_(2)32"/>
      <sheetName val="AS_ON_DT_EXPS_Mar32"/>
      <sheetName val="fa-pl_&amp;_mach-site32"/>
      <sheetName val="fa_off_eqp32"/>
      <sheetName val="fa_fur&amp;_fix32"/>
      <sheetName val="fa-pl_&amp;_mach-Off32"/>
      <sheetName val="B_Equity-sdpl_INC32"/>
      <sheetName val="inout_consol_wkg32"/>
      <sheetName val="inout_consol_WKNG32"/>
      <sheetName val="B_Sheet_9732"/>
      <sheetName val="P&amp;L_97_32"/>
      <sheetName val="B_Sheet_97-BEXP32"/>
      <sheetName val="P&amp;L_97_-BEXP32"/>
      <sheetName val="consol_flows32"/>
      <sheetName val="sdpl_oth_Liab32"/>
      <sheetName val="obpl-oth_liab32"/>
      <sheetName val="G_land_advance32"/>
      <sheetName val="I-Wip-ot_(2)32"/>
      <sheetName val="detail_WIP_(2)32"/>
      <sheetName val="detail_G-132"/>
      <sheetName val="sobha_menon_ac32"/>
      <sheetName val="pnc_ac32"/>
      <sheetName val="fix_-p_&amp;_M_-SCC32"/>
      <sheetName val="C_fix_asst32"/>
      <sheetName val="D_fix_asst_scdl_32"/>
      <sheetName val="creditors_tb_obpl31"/>
      <sheetName val="TBAL9697_-group_wise__sdpl41"/>
      <sheetName val="TBAL9697_-group_wise_31"/>
      <sheetName val="crs_-G-131"/>
      <sheetName val="TBAL9697_-group_wise__onpl31"/>
      <sheetName val="B_Sheet_97-OBPL31"/>
      <sheetName val="B_Sheet_97_sdpl31"/>
      <sheetName val="TBAL9697_-group_wise__sdpl231"/>
      <sheetName val="inout_consol_jan31"/>
      <sheetName val="consol_flow31"/>
      <sheetName val="D_Loan__Prom31"/>
      <sheetName val="E_Bank_Loan31"/>
      <sheetName val="G_work_Cap31"/>
      <sheetName val="H_land_adv-dec31"/>
      <sheetName val="J_Con_WIP31"/>
      <sheetName val="detail_J31"/>
      <sheetName val="L_Oth_Co31"/>
      <sheetName val="K_fix_asst__31"/>
      <sheetName val="C_fix_asst-SDPL_31"/>
      <sheetName val="TBAL9697__group_wise__sdpl31"/>
      <sheetName val="inout_consol_okg31"/>
      <sheetName val="detail_OIP_(2)31"/>
      <sheetName val="D_fix_ysst_scdl_31"/>
      <sheetName val="cre`itors_tb_obpl31"/>
      <sheetName val="3AL9697_-group_wise__onpl31"/>
      <sheetName val="3‰AL9697_-group_wise__onpl31"/>
      <sheetName val="L_Oth_Bo31"/>
      <sheetName val="Civil_Boq31"/>
      <sheetName val="Boq_Block_A30"/>
      <sheetName val="Staff_Acco_31"/>
      <sheetName val="SITE_OVERHEADS31"/>
      <sheetName val="Project-Material_30"/>
      <sheetName val="PRECAST_lightconc-II30"/>
      <sheetName val="1__PayRec29"/>
      <sheetName val="Cashflow_projection29"/>
      <sheetName val="SPT_vs_PHI29"/>
      <sheetName val="key_dates29"/>
      <sheetName val="ino4t_conso,-nov29"/>
      <sheetName val="(nout_co,sol_(2)29"/>
      <sheetName val="Blr_hire29"/>
      <sheetName val="_bpl,oth_lia_29"/>
      <sheetName val="G_,and_adv_nce29"/>
      <sheetName val="I,Wip-ot__2)29"/>
      <sheetName val="det!il_WIP_(2)29"/>
      <sheetName val="de4ail_G-129"/>
      <sheetName val="sobha_mennn_ac29"/>
      <sheetName val="C_&amp;ix_asst29"/>
      <sheetName val="_x005f_x0003_dpl_oth_Lia`29"/>
      <sheetName val="TBAL9697__x005f_x000d_grotp_wise_29"/>
      <sheetName val="St_co_91_5lvl29"/>
      <sheetName val="INPUT_SHEET29"/>
      <sheetName val="3�AL9697_-group_wise__onpl30"/>
      <sheetName val="Stress_Calculation29"/>
      <sheetName val="Labor_abs-NMR28"/>
      <sheetName val="Sun_E_Type28"/>
      <sheetName val="TBAL9697__x000a_grotp_wise_28"/>
      <sheetName val="Fin_Sum28"/>
      <sheetName val="CORPN_O?T28"/>
      <sheetName val="labour_coeff26"/>
      <sheetName val="Shuttering_Analysis26"/>
      <sheetName val="General_P+M26"/>
      <sheetName val="Curing_Analysis_26"/>
      <sheetName val="Concrete_P+M_(_RMC_)26"/>
      <sheetName val="P+M_(_SMC_)26"/>
      <sheetName val="P+M_-EW26"/>
      <sheetName val="CORPN_O28"/>
      <sheetName val="LIST_OF_MAKES26"/>
      <sheetName val="Fill_this_out_first___26"/>
      <sheetName val="CORPN_O_x005f_x0000_T28"/>
      <sheetName val="SUPPLY_-Sanitary_Fixtures28"/>
      <sheetName val="ITEMS_FOR_CIVIL_TENDER28"/>
      <sheetName val="P&amp;L_-_AD26"/>
      <sheetName val="_x005f_x005f_x005f_x0003_dpl_oth_Lia`28"/>
      <sheetName val="TBAL9697__x005f_x005f_x005f_x000d_grotp_w28"/>
      <sheetName val="DG_28"/>
      <sheetName val="Assumption_Inputs9"/>
      <sheetName val="Section_Catalogue24"/>
      <sheetName val="INDIGINEOUS_ITEMS_9"/>
      <sheetName val="tie_beam9"/>
      <sheetName val="TB9798OBPL06_(2)31"/>
      <sheetName val="CORPN_OCT31"/>
      <sheetName val="inout_consol-nov31"/>
      <sheetName val="inout_consol_(2)31"/>
      <sheetName val="AS_ON_DT_EXPS_Mar31"/>
      <sheetName val="fa-pl_&amp;_mach-site31"/>
      <sheetName val="fa_off_eqp31"/>
      <sheetName val="fa_fur&amp;_fix31"/>
      <sheetName val="fa-pl_&amp;_mach-Off31"/>
      <sheetName val="B_Equity-sdpl_INC31"/>
      <sheetName val="inout_consol_wkg31"/>
      <sheetName val="inout_consol_WKNG31"/>
      <sheetName val="B_Sheet_9731"/>
      <sheetName val="P&amp;L_97_31"/>
      <sheetName val="B_Sheet_97-BEXP31"/>
      <sheetName val="P&amp;L_97_-BEXP31"/>
      <sheetName val="consol_flows31"/>
      <sheetName val="sdpl_oth_Liab31"/>
      <sheetName val="obpl-oth_liab31"/>
      <sheetName val="G_land_advance31"/>
      <sheetName val="I-Wip-ot_(2)31"/>
      <sheetName val="detail_WIP_(2)31"/>
      <sheetName val="detail_G-131"/>
      <sheetName val="sobha_menon_ac31"/>
      <sheetName val="pnc_ac31"/>
      <sheetName val="fix_-p_&amp;_M_-SCC31"/>
      <sheetName val="C_fix_asst31"/>
      <sheetName val="D_fix_asst_scdl_31"/>
      <sheetName val="creditors_tb_obpl30"/>
      <sheetName val="TBAL9697_-group_wise__sdpl40"/>
      <sheetName val="TBAL9697_-group_wise_30"/>
      <sheetName val="crs_-G-130"/>
      <sheetName val="TBAL9697_-group_wise__onpl30"/>
      <sheetName val="B_Sheet_97-OBPL30"/>
      <sheetName val="B_Sheet_97_sdpl30"/>
      <sheetName val="TBAL9697_-group_wise__sdpl230"/>
      <sheetName val="inout_consol_jan30"/>
      <sheetName val="consol_flow30"/>
      <sheetName val="D_Loan__Prom30"/>
      <sheetName val="E_Bank_Loan30"/>
      <sheetName val="G_work_Cap30"/>
      <sheetName val="H_land_adv-dec30"/>
      <sheetName val="J_Con_WIP30"/>
      <sheetName val="detail_J30"/>
      <sheetName val="L_Oth_Co30"/>
      <sheetName val="K_fix_asst__30"/>
      <sheetName val="C_fix_asst-SDPL_30"/>
      <sheetName val="TBAL9697__group_wise__sdpl30"/>
      <sheetName val="inout_consol_okg30"/>
      <sheetName val="detail_OIP_(2)30"/>
      <sheetName val="D_fix_ysst_scdl_30"/>
      <sheetName val="cre`itors_tb_obpl30"/>
      <sheetName val="3AL9697_-group_wise__onpl30"/>
      <sheetName val="3‰AL9697_-group_wise__onpl30"/>
      <sheetName val="L_Oth_Bo30"/>
      <sheetName val="Civil_Boq30"/>
      <sheetName val="Boq_Block_A29"/>
      <sheetName val="Staff_Acco_30"/>
      <sheetName val="SITE_OVERHEADS30"/>
      <sheetName val="Project-Material_29"/>
      <sheetName val="PRECAST_lightconc-II29"/>
      <sheetName val="1__PayRec28"/>
      <sheetName val="Cashflow_projection28"/>
      <sheetName val="SPT_vs_PHI28"/>
      <sheetName val="key_dates28"/>
      <sheetName val="ino4t_conso,-nov28"/>
      <sheetName val="(nout_co,sol_(2)28"/>
      <sheetName val="Blr_hire28"/>
      <sheetName val="_bpl,oth_lia_28"/>
      <sheetName val="G_,and_adv_nce28"/>
      <sheetName val="I,Wip-ot__2)28"/>
      <sheetName val="det!il_WIP_(2)28"/>
      <sheetName val="de4ail_G-128"/>
      <sheetName val="sobha_mennn_ac28"/>
      <sheetName val="C_&amp;ix_asst28"/>
      <sheetName val="_x005f_x0003_dpl_oth_Lia`28"/>
      <sheetName val="TBAL9697__x005f_x000d_grotp_wise_28"/>
      <sheetName val="St_co_91_5lvl28"/>
      <sheetName val="INPUT_SHEET28"/>
      <sheetName val="3�AL9697_-group_wise__onpl29"/>
      <sheetName val="Stress_Calculation28"/>
      <sheetName val="Section_Catalogue23"/>
      <sheetName val="INDIGINEOUS_ITEMS_8"/>
      <sheetName val="tie_beam8"/>
      <sheetName val="TB9798OBPL06_(2)34"/>
      <sheetName val="CORPN_OCT34"/>
      <sheetName val="inout_consol-nov34"/>
      <sheetName val="inout_consol_(2)34"/>
      <sheetName val="AS_ON_DT_EXPS_Mar34"/>
      <sheetName val="fa-pl_&amp;_mach-site34"/>
      <sheetName val="fa_off_eqp34"/>
      <sheetName val="fa_fur&amp;_fix34"/>
      <sheetName val="fa-pl_&amp;_mach-Off34"/>
      <sheetName val="B_Equity-sdpl_INC34"/>
      <sheetName val="inout_consol_wkg34"/>
      <sheetName val="inout_consol_WKNG34"/>
      <sheetName val="B_Sheet_9734"/>
      <sheetName val="P&amp;L_97_34"/>
      <sheetName val="B_Sheet_97-BEXP34"/>
      <sheetName val="P&amp;L_97_-BEXP34"/>
      <sheetName val="consol_flows34"/>
      <sheetName val="sdpl_oth_Liab34"/>
      <sheetName val="obpl-oth_liab34"/>
      <sheetName val="G_land_advance34"/>
      <sheetName val="I-Wip-ot_(2)34"/>
      <sheetName val="detail_WIP_(2)34"/>
      <sheetName val="detail_G-134"/>
      <sheetName val="sobha_menon_ac34"/>
      <sheetName val="pnc_ac34"/>
      <sheetName val="fix_-p_&amp;_M_-SCC34"/>
      <sheetName val="C_fix_asst34"/>
      <sheetName val="D_fix_asst_scdl_34"/>
      <sheetName val="creditors_tb_obpl33"/>
      <sheetName val="TBAL9697_-group_wise__sdpl43"/>
      <sheetName val="TBAL9697_-group_wise_33"/>
      <sheetName val="crs_-G-133"/>
      <sheetName val="TBAL9697_-group_wise__onpl33"/>
      <sheetName val="B_Sheet_97-OBPL33"/>
      <sheetName val="B_Sheet_97_sdpl33"/>
      <sheetName val="TBAL9697_-group_wise__sdpl233"/>
      <sheetName val="inout_consol_jan33"/>
      <sheetName val="consol_flow33"/>
      <sheetName val="D_Loan__Prom33"/>
      <sheetName val="E_Bank_Loan33"/>
      <sheetName val="G_work_Cap33"/>
      <sheetName val="H_land_adv-dec33"/>
      <sheetName val="J_Con_WIP33"/>
      <sheetName val="detail_J33"/>
      <sheetName val="L_Oth_Co33"/>
      <sheetName val="K_fix_asst__33"/>
      <sheetName val="C_fix_asst-SDPL_33"/>
      <sheetName val="TBAL9697__group_wise__sdpl33"/>
      <sheetName val="inout_consol_okg33"/>
      <sheetName val="detail_OIP_(2)33"/>
      <sheetName val="D_fix_ysst_scdl_33"/>
      <sheetName val="cre`itors_tb_obpl33"/>
      <sheetName val="3AL9697_-group_wise__onpl33"/>
      <sheetName val="3‰AL9697_-group_wise__onpl33"/>
      <sheetName val="L_Oth_Bo33"/>
      <sheetName val="Civil_Boq33"/>
      <sheetName val="Boq_Block_A32"/>
      <sheetName val="Staff_Acco_33"/>
      <sheetName val="SITE_OVERHEADS33"/>
      <sheetName val="Project-Material_32"/>
      <sheetName val="PRECAST_lightconc-II32"/>
      <sheetName val="1__PayRec31"/>
      <sheetName val="Cashflow_projection31"/>
      <sheetName val="SPT_vs_PHI31"/>
      <sheetName val="key_dates31"/>
      <sheetName val="ino4t_conso,-nov31"/>
      <sheetName val="(nout_co,sol_(2)31"/>
      <sheetName val="Blr_hire31"/>
      <sheetName val="_bpl,oth_lia_31"/>
      <sheetName val="G_,and_adv_nce31"/>
      <sheetName val="I,Wip-ot__2)31"/>
      <sheetName val="det!il_WIP_(2)31"/>
      <sheetName val="de4ail_G-131"/>
      <sheetName val="sobha_mennn_ac31"/>
      <sheetName val="C_&amp;ix_asst31"/>
      <sheetName val="_x005f_x0003_dpl_oth_Lia`31"/>
      <sheetName val="TBAL9697__x005f_x000d_grotp_wise_31"/>
      <sheetName val="St_co_91_5lvl31"/>
      <sheetName val="INPUT_SHEET31"/>
      <sheetName val="3�AL9697_-group_wise__onpl32"/>
      <sheetName val="Stress_Calculation31"/>
      <sheetName val="Labor_abs-NMR30"/>
      <sheetName val="Sun_E_Type30"/>
      <sheetName val="TBAL9697__x000a_grotp_wise_30"/>
      <sheetName val="Fin_Sum30"/>
      <sheetName val="CORPN_O?T30"/>
      <sheetName val="labour_coeff28"/>
      <sheetName val="Shuttering_Analysis28"/>
      <sheetName val="General_P+M28"/>
      <sheetName val="Curing_Analysis_28"/>
      <sheetName val="Concrete_P+M_(_RMC_)28"/>
      <sheetName val="P+M_(_SMC_)28"/>
      <sheetName val="P+M_-EW28"/>
      <sheetName val="CORPN_O30"/>
      <sheetName val="LIST_OF_MAKES28"/>
      <sheetName val="Fill_this_out_first___28"/>
      <sheetName val="CORPN_O_x005f_x0000_T30"/>
      <sheetName val="SUPPLY_-Sanitary_Fixtures30"/>
      <sheetName val="ITEMS_FOR_CIVIL_TENDER30"/>
      <sheetName val="P&amp;L_-_AD28"/>
      <sheetName val="_x005f_x005f_x005f_x0003_dpl_oth_Lia`30"/>
      <sheetName val="TBAL9697__x005f_x005f_x005f_x000d_grotp_w30"/>
      <sheetName val="DG_30"/>
      <sheetName val="Fin__Assumpt__-_Sensitivities26"/>
      <sheetName val="LOAD_SHEET_26"/>
      <sheetName val="Labour_productivity26"/>
      <sheetName val="RCC,Ret__Wall26"/>
      <sheetName val="Area_&amp;_Cate__Master26"/>
      <sheetName val="Bill_No_526"/>
      <sheetName val="11B_26"/>
      <sheetName val="BOQ_(2)26"/>
      <sheetName val="DLC_lookups26"/>
      <sheetName val="Driveway_Beams26"/>
      <sheetName val="Fee_Rate_Summary26"/>
      <sheetName val="Name_List26"/>
      <sheetName val="Quote_Sheet26"/>
      <sheetName val="d-safe_DELUXE26"/>
      <sheetName val="Works_-_Quote_Sheet26"/>
      <sheetName val="Cat_A_Change_Control26"/>
      <sheetName val="Break_up_Sheet26"/>
      <sheetName val="Summary_of_P_&amp;_M26"/>
      <sheetName val="Break_Dw26"/>
      <sheetName val="Detail_1A26"/>
      <sheetName val="Structure_Bills_Qty26"/>
      <sheetName val="Form_626"/>
      <sheetName val="TBAL9697__x005f_x000a_grotp_wise_26"/>
      <sheetName val="ISO_Reconcilation_Statment26"/>
      <sheetName val="AVG_pur_rate26"/>
      <sheetName val="CORPN_O_x005f_x005f_x005f_x0000_T26"/>
      <sheetName val="220_11__BS_26"/>
      <sheetName val="IO_LIST26"/>
      <sheetName val="TBAL9697__x005f_x000d_grotp_wis26"/>
      <sheetName val="Sheet_126"/>
      <sheetName val="3BPA00132-5-3_W_plan_HVPNL26"/>
      <sheetName val="Mix_Design26"/>
      <sheetName val="FITZ_MORT_9426"/>
      <sheetName val="Assumption_Inputs11"/>
      <sheetName val="Section_Catalogue26"/>
      <sheetName val="INDIGINEOUS_ITEMS_11"/>
      <sheetName val="tie_beam11"/>
      <sheetName val="ANNEXURE-A"/>
      <sheetName val="COLUMN-CR"/>
      <sheetName val="SPILL_OVER1"/>
      <sheetName val="Elect_2"/>
      <sheetName val="SPILL_OVER2"/>
      <sheetName val="Day2works"/>
      <sheetName val="CABLERET"/>
      <sheetName val="CORPN_O_T27"/>
      <sheetName val="CORPN_O_x005f_x005f_x005f"/>
      <sheetName val="fa-pl &amp; myy_x005f_x000b__"/>
      <sheetName val="AoR Finishing"/>
      <sheetName val="Ass4"/>
      <sheetName val="DCF"/>
      <sheetName val="Key Ass"/>
      <sheetName val="Hardware"/>
      <sheetName val="HPL"/>
      <sheetName val="col-reinft1"/>
      <sheetName val="bs BP 04 SA"/>
      <sheetName val="Col up to plinth"/>
      <sheetName val="Footing"/>
      <sheetName val="int. pla."/>
      <sheetName val="Cash2"/>
      <sheetName val="TBAL9697  grotp wis"/>
      <sheetName val="TAX INCOME"/>
      <sheetName val="Depart Budget"/>
      <sheetName val="Corporate"/>
      <sheetName val="Masters"/>
      <sheetName val="TOS-F"/>
      <sheetName val="구성비"/>
      <sheetName val="BS8007"/>
      <sheetName val="FINOLEX"/>
      <sheetName val="BOQ Distribution"/>
      <sheetName val="Sch-1a"/>
      <sheetName val="Brand"/>
      <sheetName val="Location"/>
      <sheetName val="PackSize"/>
      <sheetName val="PackagingType"/>
      <sheetName val="Plant"/>
      <sheetName val="ProductHierarchy"/>
      <sheetName val="PurchGroup"/>
      <sheetName val="Sub-brand"/>
      <sheetName val="UOM"/>
      <sheetName val="Variant"/>
      <sheetName val="Cost_any"/>
      <sheetName val="Mat.Cost"/>
      <sheetName val="2gii"/>
      <sheetName val="Concourse"/>
      <sheetName val="G_1_obpl_x000"/>
      <sheetName val="_x005f_x0003_dpl_ot"/>
      <sheetName val="TBAL9697 _x00"/>
      <sheetName val="TBL9798_x0010"/>
      <sheetName val="CORPN O_x0000"/>
      <sheetName val="TBAL9697 _x000a_grotp wis"/>
      <sheetName val="G_1_obpl_x005"/>
      <sheetName val="_x005f_x005f_"/>
      <sheetName val="TBAL9697__x000d_grotp_wis"/>
      <sheetName val="TBAL9697__x00"/>
      <sheetName val="CORPN_O_x0000"/>
      <sheetName val="TBL9798_x005f"/>
      <sheetName val="_x0003_dpl_oth_Lia`2"/>
      <sheetName val="CORPN_O_x0000_T2"/>
      <sheetName val="_x0003_dpl_oth_Lia`4"/>
      <sheetName val="CORPN_O_x0000_T4"/>
      <sheetName val="_x0003_dpl_oth_Lia`3"/>
      <sheetName val="CORPN_O_x0000_T3"/>
      <sheetName val="_x0003_dpl_oth_Lia`5"/>
      <sheetName val="CORPN_O_x0000_T5"/>
      <sheetName val="_x0003_dpl_oth_Lia`6"/>
      <sheetName val="CORPN_O_x0000_T6"/>
      <sheetName val="_x0003_dpl_oth_Lia`7"/>
      <sheetName val="CORPN_O_x0000_T7"/>
      <sheetName val="_x0003_dpl_oth_Lia`8"/>
      <sheetName val="CORPN_O_x0000_T8"/>
      <sheetName val="_x0003_dpl_oth_Lia`9"/>
      <sheetName val="CORPN_O_x0000_T9"/>
      <sheetName val="_x0003_dpl_oth_Lia`10"/>
      <sheetName val="CORPN_O_x0000_T10"/>
      <sheetName val="_x0003_dpl_oth_Lia`16"/>
      <sheetName val="CORPN_O_x0000_T16"/>
      <sheetName val="_x0003_dpl_oth_Lia`12"/>
      <sheetName val="CORPN_O_x0000_T12"/>
      <sheetName val="_x0003_dpl_oth_Lia`11"/>
      <sheetName val="CORPN_O_x0000_T11"/>
      <sheetName val="_x0003_dpl_oth_Lia`13"/>
      <sheetName val="CORPN_O_x0000_T13"/>
      <sheetName val="_x0003_dpl_oth_Lia`14"/>
      <sheetName val="CORPN_O_x0000_T14"/>
      <sheetName val="_x0003_dpl_oth_Lia`15"/>
      <sheetName val="CORPN_O_x0000_T15"/>
      <sheetName val="_x0003_dpl_oth_Lia`22"/>
      <sheetName val="CORPN_O_x0000_T22"/>
      <sheetName val="_x0003_dpl_oth_Lia`17"/>
      <sheetName val="CORPN_O_x0000_T17"/>
      <sheetName val="_x0003_dpl_oth_Lia`18"/>
      <sheetName val="CORPN_O_x0000_T18"/>
      <sheetName val="_x0003_dpl_oth_Lia`19"/>
      <sheetName val="CORPN_O_x0000_T19"/>
      <sheetName val="_x0003_dpl_oth_Lia`20"/>
      <sheetName val="CORPN_O_x0000_T20"/>
      <sheetName val="_x0003_dpl_oth_Lia`21"/>
      <sheetName val="CORPN_O_x0000_T21"/>
      <sheetName val="_x0003_dpl_oth_Lia`23"/>
      <sheetName val="CORPN_O_x0000_T23"/>
      <sheetName val="_x0003_dpl_oth_Lia`24"/>
      <sheetName val="CORPN_O_x0000_T24"/>
      <sheetName val="_x0003_dpl_oth_Lia`25"/>
      <sheetName val="CORPN_O_x0000_T25"/>
      <sheetName val="_x0003_dpl_oth_Lia`26"/>
      <sheetName val="CORPN_O_x0000_T26"/>
      <sheetName val="TBAL9697__x000d_grotp_wise_2"/>
      <sheetName val="TBAL9697__x000d_grotp_wise_4"/>
      <sheetName val="TBAL9697__x005f_x000d_grotp_wi4"/>
      <sheetName val="TBAL9697__x000d_grotp_wis2"/>
      <sheetName val="TBAL9697__x005f_x005f_x02"/>
      <sheetName val="TBAL9697__x000d_grotp_wise_3"/>
      <sheetName val="TBAL9697__x005f_x000d_grotp_wi3"/>
      <sheetName val="TBAL9697__x000d_grotp_wis1"/>
      <sheetName val="TBAL9697__x005f_x005f_x01"/>
      <sheetName val="TBAL9697__x000d_grotp_wise_5"/>
      <sheetName val="TBAL9697__x005f_x000d_grotp_wi5"/>
      <sheetName val="TBAL9697__x000d_grotp_wis3"/>
      <sheetName val="TBAL9697__x005f_x005f_x03"/>
      <sheetName val="TBAL9697__x000d_grotp_wise_6"/>
      <sheetName val="TBAL9697__x005f_x000d_grotp_wi6"/>
      <sheetName val="TBAL9697__x000d_grotp_wis4"/>
      <sheetName val="TBAL9697__x005f_x005f_x04"/>
      <sheetName val="TBAL9697__x000d_grotp_wise_7"/>
      <sheetName val="TBAL9697__x005f_x000d_grotp_wi7"/>
      <sheetName val="TBAL9697__x000d_grotp_wis5"/>
      <sheetName val="TBAL9697__x005f_x005f_x05"/>
      <sheetName val="TBAL9697__x000d_grotp_wise_8"/>
      <sheetName val="TBAL9697__x005f_x000d_grotp_wi8"/>
      <sheetName val="TBAL9697__x000d_grotp_wis6"/>
      <sheetName val="TBAL9697__x005f_x005f_x06"/>
      <sheetName val="TBAL9697__x000d_grotp_wise_9"/>
      <sheetName val="TBAL9697__x005f_x000d_grotp_wi9"/>
      <sheetName val="TBAL9697__x000d_grotp_wis7"/>
      <sheetName val="TBAL9697__x005f_x005f_x07"/>
      <sheetName val="TBAL9697__x000d_grotp_wise_10"/>
      <sheetName val="TBAL9697__x005f_x000d_grotp_w10"/>
      <sheetName val="TBAL9697__x000d_grotp_wis8"/>
      <sheetName val="TBAL9697__x005f_x005f_x08"/>
      <sheetName val="TBAL9697__x000d_grotp_wise_16"/>
      <sheetName val="TBAL9697__x005f_x000d_grotp_w16"/>
      <sheetName val="TBAL9697__x000d_grotp_wis14"/>
      <sheetName val="TBAL9697__x005f_x005f_x14"/>
      <sheetName val="TBAL9697__x000d_grotp_wise_12"/>
      <sheetName val="TBAL9697__x005f_x000d_grotp_w12"/>
      <sheetName val="TBAL9697__x000d_grotp_wis10"/>
      <sheetName val="TBAL9697__x005f_x005f_x10"/>
      <sheetName val="TBAL9697__x000d_grotp_wise_11"/>
      <sheetName val="TBAL9697__x005f_x000d_grotp_w11"/>
      <sheetName val="TBAL9697__x000d_grotp_wis9"/>
      <sheetName val="TBAL9697__x005f_x005f_x09"/>
      <sheetName val="TBAL9697__x000d_grotp_wise_13"/>
      <sheetName val="TBAL9697__x005f_x000d_grotp_w13"/>
      <sheetName val="TBAL9697__x000d_grotp_wis11"/>
      <sheetName val="TBAL9697__x005f_x005f_x11"/>
      <sheetName val="TBAL9697__x000d_grotp_wise_14"/>
      <sheetName val="TBAL9697__x005f_x000d_grotp_w14"/>
      <sheetName val="TBAL9697__x000d_grotp_wis12"/>
      <sheetName val="TBAL9697__x005f_x005f_x12"/>
      <sheetName val="TBAL9697__x000d_grotp_wise_15"/>
      <sheetName val="TBAL9697__x005f_x000d_grotp_w15"/>
      <sheetName val="TBAL9697__x000d_grotp_wis13"/>
      <sheetName val="TBAL9697__x005f_x005f_x13"/>
      <sheetName val="TBAL9697__x000d_grotp_wise_22"/>
      <sheetName val="TBAL9697__x005f_x000d_grotp_w22"/>
      <sheetName val="TBAL9697__x000d_grotp_wis20"/>
      <sheetName val="TBAL9697__x005f_x005f_x20"/>
      <sheetName val="TBAL9697__x000d_grotp_wise_17"/>
      <sheetName val="TBAL9697__x005f_x000d_grotp_w17"/>
      <sheetName val="TBAL9697__x000d_grotp_wis15"/>
      <sheetName val="TBAL9697__x005f_x005f_x15"/>
      <sheetName val="TBAL9697__x000d_grotp_wise_18"/>
      <sheetName val="TBAL9697__x005f_x000d_grotp_w18"/>
      <sheetName val="TBAL9697__x000d_grotp_wis16"/>
      <sheetName val="TBAL9697__x005f_x005f_x16"/>
      <sheetName val="TBAL9697__x000d_grotp_wise_19"/>
      <sheetName val="TBAL9697__x005f_x000d_grotp_w19"/>
      <sheetName val="TBAL9697__x000d_grotp_wis17"/>
      <sheetName val="TBAL9697__x005f_x005f_x17"/>
      <sheetName val="TBAL9697__x000d_grotp_wise_20"/>
      <sheetName val="TBAL9697__x005f_x000d_grotp_w20"/>
      <sheetName val="TBAL9697__x000d_grotp_wis18"/>
      <sheetName val="TBAL9697__x005f_x005f_x18"/>
      <sheetName val="TBAL9697__x000d_grotp_wise_21"/>
      <sheetName val="TBAL9697__x005f_x000d_grotp_w21"/>
      <sheetName val="TBAL9697__x000d_grotp_wis19"/>
      <sheetName val="TBAL9697__x005f_x005f_x19"/>
      <sheetName val="TBAL9697__x000d_grotp_wise_23"/>
      <sheetName val="TBAL9697__x005f_x000d_grotp_w23"/>
      <sheetName val="TBAL9697__x000d_grotp_wis21"/>
      <sheetName val="TBAL9697__x005f_x005f_x21"/>
      <sheetName val="TBAL9697__x000d_grotp_wise_24"/>
      <sheetName val="TBAL9697__x005f_x000d_grotp_w24"/>
      <sheetName val="TBAL9697__x000d_grotp_wis22"/>
      <sheetName val="TBAL9697__x005f_x005f_x22"/>
      <sheetName val="TBAL9697__x000d_grotp_wise_25"/>
      <sheetName val="TBAL9697__x005f_x000d_grotp_w25"/>
      <sheetName val="TBAL9697__x000d_grotp_wis23"/>
      <sheetName val="TBAL9697__x005f_x005f_x23"/>
      <sheetName val="TBAL9697__x000d_grotp_wise_26"/>
      <sheetName val="TBAL9697__x005f_x000d_grotp_w26"/>
      <sheetName val="TBAL9697__x000d_grotp_wis24"/>
      <sheetName val="TBAL9697__x005f_x005f_x24"/>
      <sheetName val="PRSH"/>
      <sheetName val="banilad"/>
      <sheetName val="Mactan"/>
      <sheetName val="Mandaue"/>
      <sheetName val="Overall Summary"/>
      <sheetName val="Summary_CFA total - CP1 &amp; CP2"/>
      <sheetName val="S1BOQ"/>
      <sheetName val="Detail P&amp;L"/>
      <sheetName val="Assumption Sheet"/>
      <sheetName val="5_Calculation"/>
      <sheetName val="Subhead_IV"/>
      <sheetName val="Register"/>
      <sheetName val="Deduction_of_assets4"/>
      <sheetName val="Deduction_of_assets5"/>
      <sheetName val="Deduction_of_assets6"/>
      <sheetName val="Deduction_of_assets7"/>
      <sheetName val="Deduction_of_assets8"/>
      <sheetName val="Sqn-Abs(G+6) "/>
      <sheetName val="WO-Abs (G+2) 6 DUs"/>
      <sheetName val="Air-Abs(G+6) 23 DUs"/>
      <sheetName val="labor"/>
      <sheetName val="equipment"/>
      <sheetName val="upa"/>
      <sheetName val="TS"/>
      <sheetName val="Risk Assmnt"/>
      <sheetName val="DS"/>
      <sheetName val="MBOQ"/>
      <sheetName val="Escalation"/>
      <sheetName val="Loading"/>
      <sheetName val="Summary-Jaipur"/>
      <sheetName val="BoQ-Jaipur"/>
      <sheetName val="Enquiry"/>
      <sheetName val="VAT-cal"/>
      <sheetName val="Capex"/>
      <sheetName val="Comparison"/>
      <sheetName val="TC"/>
      <sheetName val="BP"/>
      <sheetName val="ecc_res"/>
      <sheetName val="5. EA"/>
      <sheetName val="DCF_VDF"/>
      <sheetName val="NOPAT_VDF"/>
      <sheetName val="Invested capital_VDF"/>
      <sheetName val="WACC_VDF"/>
      <sheetName val="PV of Op Leases_VDF"/>
      <sheetName val="Cost Index"/>
      <sheetName val="RBFC-BS"/>
      <sheetName val="DDETABLE "/>
      <sheetName val="Sch-3"/>
      <sheetName val="INPUT-DATA"/>
      <sheetName val="CI"/>
      <sheetName val="V.O.4 - PCC Qty"/>
      <sheetName val="costing_ESDV"/>
      <sheetName val="costing_FE"/>
      <sheetName val="costing_Misc"/>
      <sheetName val="costing_MOV"/>
      <sheetName val="costing_Press"/>
      <sheetName val="BoQ-1"/>
      <sheetName val="BoQ-2"/>
      <sheetName val="_x0003_dpl_oth_Lia`27"/>
      <sheetName val="TBAL9697__x000d_grotp_wise_27"/>
      <sheetName val="CORPN_O_x0000_T27"/>
      <sheetName val="TBAL9697__x005f_x000d_grotp_w27"/>
      <sheetName val="TBAL9697__x000d_grotp_wis25"/>
      <sheetName val="Projects"/>
      <sheetName val="PRICE-COMP"/>
      <sheetName val="P&amp;LSum"/>
      <sheetName val="C_link"/>
      <sheetName val="P_link"/>
      <sheetName val="CORPN_OT1"/>
      <sheetName val="dpl_oth_Lia`1"/>
      <sheetName val="TBAL9697__grotp_wise_54"/>
      <sheetName val="TBAL9697__grotp_wise_55"/>
      <sheetName val="NLD_-_Assum26"/>
      <sheetName val="BLOCK-A_(MEA_SHEET)26"/>
      <sheetName val="acevsSp_(ABC)26"/>
      <sheetName val="A_O_R_26"/>
      <sheetName val="Intro_26"/>
      <sheetName val="TBAL9697__x005f_x005f_x005f_x005f_x005f_x005f_x26"/>
      <sheetName val="Civil_Works26"/>
      <sheetName val="Cash_Flow_Input_Data_ISC26"/>
      <sheetName val="DETAILED__BOQ26"/>
      <sheetName val="Mat_-Rates26"/>
      <sheetName val="Legal_Risk_Analysis26"/>
      <sheetName val="Tender_Summary9"/>
      <sheetName val="CABLE_DATA26"/>
      <sheetName val="Elect_3"/>
      <sheetName val="SPILL_OVER3"/>
      <sheetName val="Data_sheet1"/>
      <sheetName val="Per_Unit1"/>
      <sheetName val="TBAL9697__grotp_wise_56"/>
      <sheetName val="TBAL9697__grotp_wise_112"/>
      <sheetName val="Pacakges_split1"/>
      <sheetName val="Material_1"/>
      <sheetName val="Extra_Item1"/>
      <sheetName val="Labour_&amp;_Plant1"/>
      <sheetName val="AutoOpen_Stub_Data1"/>
      <sheetName val="Debits_as_on_12_04_081"/>
      <sheetName val="Labor_abs-PW1"/>
      <sheetName val="Gen_Info1"/>
      <sheetName val="Contract_Night_Staff1"/>
      <sheetName val="Contract_Day_Staff1"/>
      <sheetName val="Day_Shift1"/>
      <sheetName val="Night_Shift1"/>
      <sheetName val="TBAL9697__grotp_wise_212"/>
      <sheetName val="TBAL9697__grotp_wise_411"/>
      <sheetName val="TBAL9697__grotp_wise_311"/>
      <sheetName val="TBAL9697__grotp_wise_57"/>
      <sheetName val="TBAL9697__grotp_wise_62"/>
      <sheetName val="TBAL9697__grotp_wise_72"/>
      <sheetName val="TBAL9697__grotp_wise_82"/>
      <sheetName val="TBAL9697__grotp_wise_92"/>
      <sheetName val="TBAL9697__grotp_wise_102"/>
      <sheetName val="TBAL9697__grotp_wise_162"/>
      <sheetName val="TBAL9697__grotp_wise_122"/>
      <sheetName val="TBAL9697__grotp_wise_113"/>
      <sheetName val="TBAL9697__grotp_wise_132"/>
      <sheetName val="TBAL9697__grotp_wise_142"/>
      <sheetName val="TBAL9697__grotp_wise_152"/>
      <sheetName val="TBAL9697__grotp_wise_222"/>
      <sheetName val="TBAL9697__grotp_wise_172"/>
      <sheetName val="TBAL9697__grotp_wise_182"/>
      <sheetName val="TBAL9697__grotp_wise_192"/>
      <sheetName val="TBAL9697__grotp_wise_202"/>
      <sheetName val="TBAL9697__grotp_wise_213"/>
      <sheetName val="TBAL9697__grotp_wise_232"/>
      <sheetName val="TBAL9697__grotp_wise_242"/>
      <sheetName val="Main_Gate_House1"/>
      <sheetName val="lineby_line_consolidation1"/>
      <sheetName val="Base_Assumptions1"/>
      <sheetName val="_COP_100%1"/>
      <sheetName val="Area_Statement1"/>
      <sheetName val="Risk_Analysis1"/>
      <sheetName val="Material_List_"/>
      <sheetName val="Basic_Rate"/>
      <sheetName val="INFLUENCES_ON_GM"/>
      <sheetName val="Load_Details(B2)"/>
      <sheetName val="Rate_analysis"/>
      <sheetName val="Beam at Ground flr lvl(Steel)"/>
      <sheetName val="Main Assump."/>
      <sheetName val="BEAM SCH"/>
      <sheetName val="SLAB  SCH "/>
      <sheetName val="schedule1"/>
      <sheetName val="電気設備表"/>
      <sheetName val="Boiler&amp;TG"/>
      <sheetName val="ICO_budzet_97"/>
      <sheetName val="App_6"/>
      <sheetName val="P &amp; M"/>
      <sheetName val="MS Items"/>
      <sheetName val="Basic rate summary"/>
      <sheetName val="Basic rate calculations"/>
      <sheetName val="Layer Table"/>
      <sheetName val="purpose&amp;input"/>
      <sheetName val="MG"/>
      <sheetName val="BTB"/>
      <sheetName val="cf"/>
      <sheetName val="orders"/>
      <sheetName val="TBL9798_x005f_x005f_x005f_x005f_x005f_x005f_x005f"/>
      <sheetName val="CORPN O_x005f_x005f_x005f_x005f_x005f_x005f_x005f"/>
      <sheetName val="Gujrat"/>
      <sheetName val="glsrpt129909e"/>
      <sheetName val="CABLE"/>
      <sheetName val="number"/>
      <sheetName val="Input &amp; Calculations"/>
      <sheetName val="Values"/>
      <sheetName val="AA"/>
      <sheetName val="Indirect_expenses"/>
      <sheetName val="Sheet_2"/>
      <sheetName val="AoR_Finishing"/>
      <sheetName val="BOQ_(2)27"/>
      <sheetName val="DLC_lookups27"/>
      <sheetName val="Fin__Assumpt__-_Sensitivities27"/>
      <sheetName val="LOAD_SHEET_27"/>
      <sheetName val="Labour_productivity27"/>
      <sheetName val="RCC,Ret__Wall27"/>
      <sheetName val="Area_&amp;_Cate__Master27"/>
      <sheetName val="Quote_Sheet27"/>
      <sheetName val="d-safe_DELUXE27"/>
      <sheetName val="Break_Dw27"/>
      <sheetName val="BLOCK-A_(MEA_SHEET)27"/>
      <sheetName val="TBAL9697__grotp_wise_58"/>
      <sheetName val="Cat_A_Change_Control27"/>
      <sheetName val="Break_up_Sheet27"/>
      <sheetName val="Summary_of_P_&amp;_M27"/>
      <sheetName val="Works_-_Quote_Sheet27"/>
      <sheetName val="IO_LIST27"/>
      <sheetName val="TBAL9697__x005f_x000d_grotp_wis27"/>
      <sheetName val="TBAL9697__grotp_wise_59"/>
      <sheetName val="Bill_No_527"/>
      <sheetName val="11B_27"/>
      <sheetName val="Fee_Rate_Summary27"/>
      <sheetName val="Name_List27"/>
      <sheetName val="Structure_Bills_Qty27"/>
      <sheetName val="Detail_1A27"/>
      <sheetName val="Driveway_Beams27"/>
      <sheetName val="CORPN_O_x005f_x005f_x005f_x0000_T27"/>
      <sheetName val="TBAL9697__x005f_x005f_x005f_x005f_x005f_x005f_x27"/>
      <sheetName val="Sheet_127"/>
      <sheetName val="3BPA00132-5-3_W_plan_HVPNL27"/>
      <sheetName val="Mix_Design27"/>
      <sheetName val="Form_627"/>
      <sheetName val="acevsSp_(ABC)27"/>
      <sheetName val="A_O_R_27"/>
      <sheetName val="220_11__BS_27"/>
      <sheetName val="TBAL9697__x005f_x000a_grotp_wise_27"/>
      <sheetName val="FITZ_MORT_9427"/>
      <sheetName val="ISO_Reconcilation_Statment27"/>
      <sheetName val="AVG_pur_rate27"/>
      <sheetName val="Civil_Works27"/>
      <sheetName val="Mat_-Rates27"/>
      <sheetName val="Intro_27"/>
      <sheetName val="NLD_-_Assum27"/>
      <sheetName val="Cash_Flow_Input_Data_ISC27"/>
      <sheetName val="Legal_Risk_Analysis27"/>
      <sheetName val="DETAILED__BOQ27"/>
      <sheetName val="TBAL9697__grotp_wise_60"/>
      <sheetName val="TBAL9697__grotp_wise_114"/>
      <sheetName val="CABLE_DATA27"/>
      <sheetName val="BASIC_RATES2"/>
      <sheetName val="Tender_Summary10"/>
      <sheetName val="TBAL9697__x005f_x005f_x005f_x000a_grotp_wi2"/>
      <sheetName val="CORPN_O_x005f_x005f_x005f_x005f_x005f_x005f_x0002"/>
      <sheetName val="Excess_Calc2"/>
      <sheetName val="Contract_Night_Staff2"/>
      <sheetName val="Contract_Day_Staff2"/>
      <sheetName val="Day_Shift2"/>
      <sheetName val="Night_Shift2"/>
      <sheetName val="Base_Assumptions2"/>
      <sheetName val="Abstract_Sheet2"/>
      <sheetName val="_COP_100%2"/>
      <sheetName val="PO_Payroll2"/>
      <sheetName val="Detail_In_Door_Stad2"/>
      <sheetName val="Gen_Info2"/>
      <sheetName val="COP_Final2"/>
      <sheetName val="General_input2"/>
      <sheetName val="6_052"/>
      <sheetName val="Boq-_Civil2"/>
      <sheetName val="Pacakges_split2"/>
      <sheetName val="Cost_summary2"/>
      <sheetName val="TBAL9697__grotp_wise_214"/>
      <sheetName val="TBAL9697__grotp_wise_412"/>
      <sheetName val="TBAL9697__grotp_wise_312"/>
      <sheetName val="TBAL9697__grotp_wise_510"/>
      <sheetName val="TBAL9697__grotp_wise_63"/>
      <sheetName val="TBAL9697__grotp_wise_73"/>
      <sheetName val="TBAL9697__grotp_wise_83"/>
      <sheetName val="TBAL9697__grotp_wise_93"/>
      <sheetName val="TBAL9697__grotp_wise_103"/>
      <sheetName val="TBAL9697__grotp_wise_163"/>
      <sheetName val="TBAL9697__grotp_wise_123"/>
      <sheetName val="TBAL9697__grotp_wise_115"/>
      <sheetName val="TBAL9697__grotp_wise_133"/>
      <sheetName val="TBAL9697__grotp_wise_143"/>
      <sheetName val="TBAL9697__grotp_wise_153"/>
      <sheetName val="TBAL9697__grotp_wise_223"/>
      <sheetName val="TBAL9697__grotp_wise_173"/>
      <sheetName val="TBAL9697__grotp_wise_183"/>
      <sheetName val="TBAL9697__grotp_wise_193"/>
      <sheetName val="TBAL9697__grotp_wise_203"/>
      <sheetName val="TBAL9697__grotp_wise_215"/>
      <sheetName val="TBAL9697__grotp_wise_233"/>
      <sheetName val="TBAL9697__grotp_wise_243"/>
      <sheetName val="Data_sheet2"/>
      <sheetName val="Per_Unit2"/>
      <sheetName val="Main_Gate_House2"/>
      <sheetName val="lineby_line_consolidation2"/>
      <sheetName val="Area_Statement2"/>
      <sheetName val="Risk_Analysis2"/>
      <sheetName val="Basic_Rate1"/>
      <sheetName val="INFLUENCES_ON_GM1"/>
      <sheetName val="Labor_abs-PW2"/>
      <sheetName val="AutoOpen_Stub_Data2"/>
      <sheetName val="Material_2"/>
      <sheetName val="Extra_Item2"/>
      <sheetName val="Labour_&amp;_Plant2"/>
      <sheetName val="Load_Details(B2)1"/>
      <sheetName val="Debits_as_on_12_04_082"/>
      <sheetName val="Material_List_1"/>
      <sheetName val="Indirect_expenses1"/>
      <sheetName val="Sheet_21"/>
      <sheetName val="AoR_Finishing1"/>
      <sheetName val="Bill 1-BOQ-Civil Works"/>
      <sheetName val="TBAL9697__x005f_x005f_x25"/>
      <sheetName val="TBAL9697__x005f_x000d_grotp_w29"/>
      <sheetName val="TBAL9697__x005f_x000d_grotp_w28"/>
      <sheetName val="TBAL9697__x005f_x000d_grotp_w30"/>
      <sheetName val="NPV"/>
      <sheetName val="Detail_P&amp;L"/>
      <sheetName val="Assumptions-Input"/>
      <sheetName val="Costs"/>
      <sheetName val="Customize Your Invoice"/>
      <sheetName val="2_civil-RA"/>
      <sheetName val="Footings"/>
      <sheetName val="organi synthesis lab"/>
      <sheetName val="Rates 7-20"/>
      <sheetName val="S-MMS without TFA"/>
      <sheetName val="TBAL9697_ grotp_wise_29"/>
      <sheetName val="TBAL9697_ grotp_wise_28"/>
      <sheetName val="TBAL9697_ grotp_wise_30"/>
      <sheetName val="factor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 refreshError="1"/>
      <sheetData sheetId="74" refreshError="1"/>
      <sheetData sheetId="75"/>
      <sheetData sheetId="76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/>
      <sheetData sheetId="350"/>
      <sheetData sheetId="351" refreshError="1"/>
      <sheetData sheetId="352" refreshError="1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/>
      <sheetData sheetId="514"/>
      <sheetData sheetId="515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/>
      <sheetData sheetId="665"/>
      <sheetData sheetId="666"/>
      <sheetData sheetId="667"/>
      <sheetData sheetId="668" refreshError="1"/>
      <sheetData sheetId="669" refreshError="1"/>
      <sheetData sheetId="670" refreshError="1"/>
      <sheetData sheetId="671"/>
      <sheetData sheetId="672" refreshError="1"/>
      <sheetData sheetId="673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 refreshError="1"/>
      <sheetData sheetId="738" refreshError="1"/>
      <sheetData sheetId="739" refreshError="1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 refreshError="1"/>
      <sheetData sheetId="797" refreshError="1"/>
      <sheetData sheetId="798" refreshError="1"/>
      <sheetData sheetId="799" refreshError="1"/>
      <sheetData sheetId="800"/>
      <sheetData sheetId="80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 refreshError="1"/>
      <sheetData sheetId="947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 refreshError="1"/>
      <sheetData sheetId="1174" refreshError="1"/>
      <sheetData sheetId="1175" refreshError="1"/>
      <sheetData sheetId="1176"/>
      <sheetData sheetId="1177" refreshError="1"/>
      <sheetData sheetId="1178" refreshError="1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/>
      <sheetData sheetId="1689" refreshError="1"/>
      <sheetData sheetId="1690" refreshError="1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 refreshError="1"/>
      <sheetData sheetId="1840"/>
      <sheetData sheetId="1841"/>
      <sheetData sheetId="1842" refreshError="1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 refreshError="1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 refreshError="1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 refreshError="1"/>
      <sheetData sheetId="3828" refreshError="1"/>
      <sheetData sheetId="3829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 refreshError="1"/>
      <sheetData sheetId="3906" refreshError="1"/>
      <sheetData sheetId="3907" refreshError="1"/>
      <sheetData sheetId="3908" refreshError="1"/>
      <sheetData sheetId="3909" refreshError="1"/>
      <sheetData sheetId="3910" refreshError="1"/>
      <sheetData sheetId="3911" refreshError="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  <sheetData sheetId="3925" refreshError="1"/>
      <sheetData sheetId="3926" refreshError="1"/>
      <sheetData sheetId="3927" refreshError="1"/>
      <sheetData sheetId="3928" refreshError="1"/>
      <sheetData sheetId="3929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/>
      <sheetData sheetId="3936"/>
      <sheetData sheetId="3937"/>
      <sheetData sheetId="3938"/>
      <sheetData sheetId="3939"/>
      <sheetData sheetId="3940"/>
      <sheetData sheetId="3941" refreshError="1"/>
      <sheetData sheetId="3942" refreshError="1"/>
      <sheetData sheetId="3943" refreshError="1"/>
      <sheetData sheetId="3944" refreshError="1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 refreshError="1"/>
      <sheetData sheetId="3966" refreshError="1"/>
      <sheetData sheetId="3967" refreshError="1"/>
      <sheetData sheetId="3968" refreshError="1"/>
      <sheetData sheetId="3969" refreshError="1"/>
      <sheetData sheetId="3970" refreshError="1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 refreshError="1"/>
      <sheetData sheetId="4033" refreshError="1"/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 refreshError="1"/>
      <sheetData sheetId="4040" refreshError="1"/>
      <sheetData sheetId="4041" refreshError="1"/>
      <sheetData sheetId="4042" refreshError="1"/>
      <sheetData sheetId="4043" refreshError="1"/>
      <sheetData sheetId="4044" refreshError="1"/>
      <sheetData sheetId="4045" refreshError="1"/>
      <sheetData sheetId="4046" refreshError="1"/>
      <sheetData sheetId="4047" refreshError="1"/>
      <sheetData sheetId="4048" refreshError="1"/>
      <sheetData sheetId="4049" refreshError="1"/>
      <sheetData sheetId="4050" refreshError="1"/>
      <sheetData sheetId="4051" refreshError="1"/>
      <sheetData sheetId="4052" refreshError="1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/>
      <sheetData sheetId="4168"/>
      <sheetData sheetId="4169"/>
      <sheetData sheetId="4170"/>
      <sheetData sheetId="4171"/>
      <sheetData sheetId="4172"/>
      <sheetData sheetId="4173"/>
      <sheetData sheetId="4174"/>
      <sheetData sheetId="4175"/>
      <sheetData sheetId="4176"/>
      <sheetData sheetId="4177"/>
      <sheetData sheetId="4178"/>
      <sheetData sheetId="4179"/>
      <sheetData sheetId="4180"/>
      <sheetData sheetId="4181"/>
      <sheetData sheetId="4182"/>
      <sheetData sheetId="4183"/>
      <sheetData sheetId="4184"/>
      <sheetData sheetId="4185"/>
      <sheetData sheetId="4186"/>
      <sheetData sheetId="4187"/>
      <sheetData sheetId="4188"/>
      <sheetData sheetId="4189"/>
      <sheetData sheetId="4190"/>
      <sheetData sheetId="4191"/>
      <sheetData sheetId="4192"/>
      <sheetData sheetId="4193"/>
      <sheetData sheetId="4194"/>
      <sheetData sheetId="4195"/>
      <sheetData sheetId="4196"/>
      <sheetData sheetId="4197"/>
      <sheetData sheetId="4198"/>
      <sheetData sheetId="4199"/>
      <sheetData sheetId="4200"/>
      <sheetData sheetId="4201"/>
      <sheetData sheetId="4202"/>
      <sheetData sheetId="4203"/>
      <sheetData sheetId="4204"/>
      <sheetData sheetId="4205"/>
      <sheetData sheetId="4206"/>
      <sheetData sheetId="4207"/>
      <sheetData sheetId="4208"/>
      <sheetData sheetId="4209"/>
      <sheetData sheetId="4210"/>
      <sheetData sheetId="4211"/>
      <sheetData sheetId="4212"/>
      <sheetData sheetId="4213"/>
      <sheetData sheetId="4214"/>
      <sheetData sheetId="4215"/>
      <sheetData sheetId="4216"/>
      <sheetData sheetId="4217"/>
      <sheetData sheetId="4218"/>
      <sheetData sheetId="4219"/>
      <sheetData sheetId="4220"/>
      <sheetData sheetId="4221"/>
      <sheetData sheetId="4222"/>
      <sheetData sheetId="4223"/>
      <sheetData sheetId="4224"/>
      <sheetData sheetId="4225"/>
      <sheetData sheetId="4226"/>
      <sheetData sheetId="4227"/>
      <sheetData sheetId="4228"/>
      <sheetData sheetId="4229"/>
      <sheetData sheetId="4230"/>
      <sheetData sheetId="4231"/>
      <sheetData sheetId="4232"/>
      <sheetData sheetId="4233"/>
      <sheetData sheetId="4234"/>
      <sheetData sheetId="4235"/>
      <sheetData sheetId="4236"/>
      <sheetData sheetId="4237"/>
      <sheetData sheetId="4238"/>
      <sheetData sheetId="4239"/>
      <sheetData sheetId="4240"/>
      <sheetData sheetId="4241"/>
      <sheetData sheetId="4242"/>
      <sheetData sheetId="4243"/>
      <sheetData sheetId="4244"/>
      <sheetData sheetId="4245"/>
      <sheetData sheetId="4246"/>
      <sheetData sheetId="4247"/>
      <sheetData sheetId="4248"/>
      <sheetData sheetId="4249"/>
      <sheetData sheetId="4250"/>
      <sheetData sheetId="4251"/>
      <sheetData sheetId="4252"/>
      <sheetData sheetId="4253"/>
      <sheetData sheetId="4254"/>
      <sheetData sheetId="4255"/>
      <sheetData sheetId="4256"/>
      <sheetData sheetId="4257"/>
      <sheetData sheetId="4258"/>
      <sheetData sheetId="4259"/>
      <sheetData sheetId="4260"/>
      <sheetData sheetId="4261"/>
      <sheetData sheetId="4262"/>
      <sheetData sheetId="4263"/>
      <sheetData sheetId="4264"/>
      <sheetData sheetId="4265"/>
      <sheetData sheetId="4266"/>
      <sheetData sheetId="4267"/>
      <sheetData sheetId="4268"/>
      <sheetData sheetId="4269"/>
      <sheetData sheetId="4270"/>
      <sheetData sheetId="4271"/>
      <sheetData sheetId="4272"/>
      <sheetData sheetId="4273"/>
      <sheetData sheetId="4274"/>
      <sheetData sheetId="4275"/>
      <sheetData sheetId="4276"/>
      <sheetData sheetId="4277"/>
      <sheetData sheetId="4278"/>
      <sheetData sheetId="4279"/>
      <sheetData sheetId="4280"/>
      <sheetData sheetId="4281"/>
      <sheetData sheetId="4282" refreshError="1"/>
      <sheetData sheetId="4283"/>
      <sheetData sheetId="4284"/>
      <sheetData sheetId="4285"/>
      <sheetData sheetId="4286"/>
      <sheetData sheetId="4287"/>
      <sheetData sheetId="4288"/>
      <sheetData sheetId="4289"/>
      <sheetData sheetId="4290"/>
      <sheetData sheetId="4291"/>
      <sheetData sheetId="4292"/>
      <sheetData sheetId="4293"/>
      <sheetData sheetId="4294"/>
      <sheetData sheetId="4295"/>
      <sheetData sheetId="4296"/>
      <sheetData sheetId="4297"/>
      <sheetData sheetId="4298"/>
      <sheetData sheetId="4299"/>
      <sheetData sheetId="4300"/>
      <sheetData sheetId="4301"/>
      <sheetData sheetId="4302"/>
      <sheetData sheetId="4303"/>
      <sheetData sheetId="4304"/>
      <sheetData sheetId="4305"/>
      <sheetData sheetId="4306"/>
      <sheetData sheetId="4307"/>
      <sheetData sheetId="4308"/>
      <sheetData sheetId="4309"/>
      <sheetData sheetId="4310"/>
      <sheetData sheetId="4311"/>
      <sheetData sheetId="4312"/>
      <sheetData sheetId="4313"/>
      <sheetData sheetId="4314"/>
      <sheetData sheetId="4315"/>
      <sheetData sheetId="4316"/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 refreshError="1"/>
      <sheetData sheetId="4438" refreshError="1"/>
      <sheetData sheetId="4439" refreshError="1"/>
      <sheetData sheetId="4440" refreshError="1"/>
      <sheetData sheetId="4441" refreshError="1"/>
      <sheetData sheetId="4442" refreshError="1"/>
      <sheetData sheetId="4443"/>
      <sheetData sheetId="4444" refreshError="1"/>
      <sheetData sheetId="4445" refreshError="1"/>
      <sheetData sheetId="4446" refreshError="1"/>
      <sheetData sheetId="4447" refreshError="1"/>
      <sheetData sheetId="4448" refreshError="1"/>
      <sheetData sheetId="4449" refreshError="1"/>
      <sheetData sheetId="4450" refreshError="1"/>
      <sheetData sheetId="4451" refreshError="1"/>
      <sheetData sheetId="4452" refreshError="1"/>
      <sheetData sheetId="4453" refreshError="1"/>
      <sheetData sheetId="4454" refreshError="1"/>
      <sheetData sheetId="4455" refreshError="1"/>
      <sheetData sheetId="4456" refreshError="1"/>
      <sheetData sheetId="4457" refreshError="1"/>
      <sheetData sheetId="4458" refreshError="1"/>
      <sheetData sheetId="4459" refreshError="1"/>
      <sheetData sheetId="4460" refreshError="1"/>
      <sheetData sheetId="4461" refreshError="1"/>
      <sheetData sheetId="4462" refreshError="1"/>
      <sheetData sheetId="4463" refreshError="1"/>
      <sheetData sheetId="4464" refreshError="1"/>
      <sheetData sheetId="4465" refreshError="1"/>
      <sheetData sheetId="4466" refreshError="1"/>
      <sheetData sheetId="4467" refreshError="1"/>
      <sheetData sheetId="4468" refreshError="1"/>
      <sheetData sheetId="4469" refreshError="1"/>
      <sheetData sheetId="4470" refreshError="1"/>
      <sheetData sheetId="4471" refreshError="1"/>
      <sheetData sheetId="4472" refreshError="1"/>
      <sheetData sheetId="4473" refreshError="1"/>
      <sheetData sheetId="4474" refreshError="1"/>
      <sheetData sheetId="4475" refreshError="1"/>
      <sheetData sheetId="4476" refreshError="1"/>
      <sheetData sheetId="4477" refreshError="1"/>
      <sheetData sheetId="4478" refreshError="1"/>
      <sheetData sheetId="4479" refreshError="1"/>
      <sheetData sheetId="4480" refreshError="1"/>
      <sheetData sheetId="4481" refreshError="1"/>
      <sheetData sheetId="4482" refreshError="1"/>
      <sheetData sheetId="4483" refreshError="1"/>
      <sheetData sheetId="4484" refreshError="1"/>
      <sheetData sheetId="4485" refreshError="1"/>
      <sheetData sheetId="4486" refreshError="1"/>
      <sheetData sheetId="4487" refreshError="1"/>
      <sheetData sheetId="4488" refreshError="1"/>
      <sheetData sheetId="4489" refreshError="1"/>
      <sheetData sheetId="4490" refreshError="1"/>
      <sheetData sheetId="4491" refreshError="1"/>
      <sheetData sheetId="4492" refreshError="1"/>
      <sheetData sheetId="4493" refreshError="1"/>
      <sheetData sheetId="4494" refreshError="1"/>
      <sheetData sheetId="4495" refreshError="1"/>
      <sheetData sheetId="4496" refreshError="1"/>
      <sheetData sheetId="4497" refreshError="1"/>
      <sheetData sheetId="4498" refreshError="1"/>
      <sheetData sheetId="4499"/>
      <sheetData sheetId="4500" refreshError="1"/>
      <sheetData sheetId="4501" refreshError="1"/>
      <sheetData sheetId="4502" refreshError="1"/>
      <sheetData sheetId="4503" refreshError="1"/>
      <sheetData sheetId="4504" refreshError="1"/>
      <sheetData sheetId="4505"/>
      <sheetData sheetId="4506"/>
      <sheetData sheetId="4507" refreshError="1"/>
      <sheetData sheetId="4508" refreshError="1"/>
      <sheetData sheetId="4509" refreshError="1"/>
      <sheetData sheetId="4510" refreshError="1"/>
      <sheetData sheetId="4511" refreshError="1"/>
      <sheetData sheetId="4512" refreshError="1"/>
      <sheetData sheetId="4513" refreshError="1"/>
      <sheetData sheetId="4514" refreshError="1"/>
      <sheetData sheetId="4515" refreshError="1"/>
      <sheetData sheetId="4516" refreshError="1"/>
      <sheetData sheetId="4517" refreshError="1"/>
      <sheetData sheetId="4518" refreshError="1"/>
      <sheetData sheetId="4519" refreshError="1"/>
      <sheetData sheetId="4520" refreshError="1"/>
      <sheetData sheetId="4521" refreshError="1"/>
      <sheetData sheetId="4522" refreshError="1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 refreshError="1"/>
      <sheetData sheetId="4657" refreshError="1"/>
      <sheetData sheetId="4658" refreshError="1"/>
      <sheetData sheetId="4659" refreshError="1"/>
      <sheetData sheetId="4660" refreshError="1"/>
      <sheetData sheetId="4661" refreshError="1"/>
      <sheetData sheetId="4662" refreshError="1"/>
      <sheetData sheetId="4663" refreshError="1"/>
      <sheetData sheetId="4664" refreshError="1"/>
      <sheetData sheetId="4665" refreshError="1"/>
      <sheetData sheetId="4666" refreshError="1"/>
      <sheetData sheetId="4667" refreshError="1"/>
      <sheetData sheetId="4668" refreshError="1"/>
      <sheetData sheetId="4669" refreshError="1"/>
      <sheetData sheetId="4670" refreshError="1"/>
      <sheetData sheetId="4671" refreshError="1"/>
      <sheetData sheetId="4672" refreshError="1"/>
      <sheetData sheetId="4673" refreshError="1"/>
      <sheetData sheetId="4674" refreshError="1"/>
      <sheetData sheetId="4675" refreshError="1"/>
      <sheetData sheetId="4676" refreshError="1"/>
      <sheetData sheetId="4677" refreshError="1"/>
      <sheetData sheetId="4678" refreshError="1"/>
      <sheetData sheetId="4679" refreshError="1"/>
      <sheetData sheetId="4680" refreshError="1"/>
      <sheetData sheetId="4681" refreshError="1"/>
      <sheetData sheetId="4682" refreshError="1"/>
      <sheetData sheetId="4683" refreshError="1"/>
      <sheetData sheetId="4684" refreshError="1"/>
      <sheetData sheetId="4685" refreshError="1"/>
      <sheetData sheetId="4686" refreshError="1"/>
      <sheetData sheetId="4687" refreshError="1"/>
      <sheetData sheetId="4688" refreshError="1"/>
      <sheetData sheetId="4689" refreshError="1"/>
      <sheetData sheetId="4690" refreshError="1"/>
      <sheetData sheetId="4691" refreshError="1"/>
      <sheetData sheetId="4692" refreshError="1"/>
      <sheetData sheetId="4693" refreshError="1"/>
      <sheetData sheetId="4694" refreshError="1"/>
      <sheetData sheetId="4695" refreshError="1"/>
      <sheetData sheetId="4696" refreshError="1"/>
      <sheetData sheetId="4697" refreshError="1"/>
      <sheetData sheetId="4698" refreshError="1"/>
      <sheetData sheetId="4699" refreshError="1"/>
      <sheetData sheetId="4700" refreshError="1"/>
      <sheetData sheetId="4701" refreshError="1"/>
      <sheetData sheetId="4702" refreshError="1"/>
      <sheetData sheetId="4703" refreshError="1"/>
      <sheetData sheetId="4704" refreshError="1"/>
      <sheetData sheetId="4705" refreshError="1"/>
      <sheetData sheetId="4706" refreshError="1"/>
      <sheetData sheetId="4707" refreshError="1"/>
      <sheetData sheetId="4708" refreshError="1"/>
      <sheetData sheetId="4709" refreshError="1"/>
      <sheetData sheetId="4710" refreshError="1"/>
      <sheetData sheetId="4711" refreshError="1"/>
      <sheetData sheetId="4712" refreshError="1"/>
      <sheetData sheetId="4713" refreshError="1"/>
      <sheetData sheetId="4714" refreshError="1"/>
      <sheetData sheetId="4715" refreshError="1"/>
      <sheetData sheetId="4716" refreshError="1"/>
      <sheetData sheetId="4717" refreshError="1"/>
      <sheetData sheetId="4718" refreshError="1"/>
      <sheetData sheetId="4719" refreshError="1"/>
      <sheetData sheetId="4720" refreshError="1"/>
      <sheetData sheetId="4721" refreshError="1"/>
      <sheetData sheetId="4722" refreshError="1"/>
      <sheetData sheetId="4723" refreshError="1"/>
      <sheetData sheetId="4724" refreshError="1"/>
      <sheetData sheetId="4725" refreshError="1"/>
      <sheetData sheetId="4726" refreshError="1"/>
      <sheetData sheetId="4727" refreshError="1"/>
      <sheetData sheetId="4728" refreshError="1"/>
      <sheetData sheetId="4729" refreshError="1"/>
      <sheetData sheetId="4730" refreshError="1"/>
      <sheetData sheetId="4731" refreshError="1"/>
      <sheetData sheetId="4732" refreshError="1"/>
      <sheetData sheetId="4733" refreshError="1"/>
      <sheetData sheetId="4734" refreshError="1"/>
      <sheetData sheetId="4735" refreshError="1"/>
      <sheetData sheetId="4736" refreshError="1"/>
      <sheetData sheetId="4737" refreshError="1"/>
      <sheetData sheetId="4738" refreshError="1"/>
      <sheetData sheetId="4739" refreshError="1"/>
      <sheetData sheetId="4740" refreshError="1"/>
      <sheetData sheetId="4741" refreshError="1"/>
      <sheetData sheetId="4742" refreshError="1"/>
      <sheetData sheetId="4743" refreshError="1"/>
      <sheetData sheetId="4744" refreshError="1"/>
      <sheetData sheetId="4745" refreshError="1"/>
      <sheetData sheetId="4746" refreshError="1"/>
      <sheetData sheetId="4747" refreshError="1"/>
      <sheetData sheetId="4748"/>
      <sheetData sheetId="4749" refreshError="1"/>
      <sheetData sheetId="4750" refreshError="1"/>
      <sheetData sheetId="4751" refreshError="1"/>
      <sheetData sheetId="4752" refreshError="1"/>
      <sheetData sheetId="4753" refreshError="1"/>
      <sheetData sheetId="4754" refreshError="1"/>
      <sheetData sheetId="4755" refreshError="1"/>
      <sheetData sheetId="4756" refreshError="1"/>
      <sheetData sheetId="4757" refreshError="1"/>
      <sheetData sheetId="4758" refreshError="1"/>
      <sheetData sheetId="4759" refreshError="1"/>
      <sheetData sheetId="4760" refreshError="1"/>
      <sheetData sheetId="4761" refreshError="1"/>
      <sheetData sheetId="4762"/>
      <sheetData sheetId="4763" refreshError="1"/>
      <sheetData sheetId="4764" refreshError="1"/>
      <sheetData sheetId="4765" refreshError="1"/>
      <sheetData sheetId="4766" refreshError="1"/>
      <sheetData sheetId="4767" refreshError="1"/>
      <sheetData sheetId="4768" refreshError="1"/>
      <sheetData sheetId="4769" refreshError="1"/>
      <sheetData sheetId="4770" refreshError="1"/>
      <sheetData sheetId="4771" refreshError="1"/>
      <sheetData sheetId="4772" refreshError="1"/>
      <sheetData sheetId="4773" refreshError="1"/>
      <sheetData sheetId="4774" refreshError="1"/>
      <sheetData sheetId="4775" refreshError="1"/>
      <sheetData sheetId="4776" refreshError="1"/>
      <sheetData sheetId="4777" refreshError="1"/>
      <sheetData sheetId="4778" refreshError="1"/>
      <sheetData sheetId="4779" refreshError="1"/>
      <sheetData sheetId="4780" refreshError="1"/>
      <sheetData sheetId="4781" refreshError="1"/>
      <sheetData sheetId="4782" refreshError="1"/>
      <sheetData sheetId="4783" refreshError="1"/>
      <sheetData sheetId="4784" refreshError="1"/>
      <sheetData sheetId="4785" refreshError="1"/>
      <sheetData sheetId="4786" refreshError="1"/>
      <sheetData sheetId="4787" refreshError="1"/>
      <sheetData sheetId="4788" refreshError="1"/>
      <sheetData sheetId="4789" refreshError="1"/>
      <sheetData sheetId="4790" refreshError="1"/>
      <sheetData sheetId="4791" refreshError="1"/>
      <sheetData sheetId="4792" refreshError="1"/>
      <sheetData sheetId="4793" refreshError="1"/>
      <sheetData sheetId="4794" refreshError="1"/>
      <sheetData sheetId="4795" refreshError="1"/>
      <sheetData sheetId="4796" refreshError="1"/>
      <sheetData sheetId="4797" refreshError="1"/>
      <sheetData sheetId="4798" refreshError="1"/>
      <sheetData sheetId="4799" refreshError="1"/>
      <sheetData sheetId="4800" refreshError="1"/>
      <sheetData sheetId="4801" refreshError="1"/>
      <sheetData sheetId="4802" refreshError="1"/>
      <sheetData sheetId="4803" refreshError="1"/>
      <sheetData sheetId="4804" refreshError="1"/>
      <sheetData sheetId="4805"/>
      <sheetData sheetId="4806"/>
      <sheetData sheetId="4807"/>
      <sheetData sheetId="4808"/>
      <sheetData sheetId="4809"/>
      <sheetData sheetId="4810"/>
      <sheetData sheetId="4811" refreshError="1"/>
      <sheetData sheetId="4812" refreshError="1"/>
      <sheetData sheetId="4813"/>
      <sheetData sheetId="4814" refreshError="1"/>
      <sheetData sheetId="4815" refreshError="1"/>
      <sheetData sheetId="4816" refreshError="1"/>
      <sheetData sheetId="4817" refreshError="1"/>
      <sheetData sheetId="4818" refreshError="1"/>
      <sheetData sheetId="4819" refreshError="1"/>
      <sheetData sheetId="4820" refreshError="1"/>
      <sheetData sheetId="4821" refreshError="1"/>
      <sheetData sheetId="4822"/>
      <sheetData sheetId="4823" refreshError="1"/>
      <sheetData sheetId="4824" refreshError="1"/>
      <sheetData sheetId="4825" refreshError="1"/>
      <sheetData sheetId="4826" refreshError="1"/>
      <sheetData sheetId="4827" refreshError="1"/>
      <sheetData sheetId="4828" refreshError="1"/>
      <sheetData sheetId="4829"/>
      <sheetData sheetId="4830"/>
      <sheetData sheetId="4831"/>
      <sheetData sheetId="4832"/>
      <sheetData sheetId="4833" refreshError="1"/>
      <sheetData sheetId="4834" refreshError="1"/>
      <sheetData sheetId="4835" refreshError="1"/>
      <sheetData sheetId="4836" refreshError="1"/>
      <sheetData sheetId="4837"/>
      <sheetData sheetId="4838"/>
      <sheetData sheetId="4839"/>
      <sheetData sheetId="4840"/>
      <sheetData sheetId="4841"/>
      <sheetData sheetId="4842"/>
      <sheetData sheetId="4843"/>
      <sheetData sheetId="4844"/>
      <sheetData sheetId="4845"/>
      <sheetData sheetId="4846"/>
      <sheetData sheetId="4847"/>
      <sheetData sheetId="4848"/>
      <sheetData sheetId="4849"/>
      <sheetData sheetId="4850"/>
      <sheetData sheetId="4851"/>
      <sheetData sheetId="4852"/>
      <sheetData sheetId="4853"/>
      <sheetData sheetId="4854"/>
      <sheetData sheetId="4855"/>
      <sheetData sheetId="4856"/>
      <sheetData sheetId="4857"/>
      <sheetData sheetId="4858"/>
      <sheetData sheetId="4859"/>
      <sheetData sheetId="4860"/>
      <sheetData sheetId="4861"/>
      <sheetData sheetId="4862"/>
      <sheetData sheetId="4863"/>
      <sheetData sheetId="4864"/>
      <sheetData sheetId="4865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/>
      <sheetData sheetId="4894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/>
      <sheetData sheetId="4913"/>
      <sheetData sheetId="4914"/>
      <sheetData sheetId="4915"/>
      <sheetData sheetId="4916"/>
      <sheetData sheetId="4917"/>
      <sheetData sheetId="4918"/>
      <sheetData sheetId="4919"/>
      <sheetData sheetId="4920"/>
      <sheetData sheetId="4921"/>
      <sheetData sheetId="4922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/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/>
      <sheetData sheetId="4972"/>
      <sheetData sheetId="4973"/>
      <sheetData sheetId="4974"/>
      <sheetData sheetId="4975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/>
      <sheetData sheetId="5010"/>
      <sheetData sheetId="5011"/>
      <sheetData sheetId="5012"/>
      <sheetData sheetId="5013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 refreshError="1"/>
      <sheetData sheetId="5172" refreshError="1"/>
      <sheetData sheetId="5173" refreshError="1"/>
      <sheetData sheetId="5174" refreshError="1"/>
      <sheetData sheetId="5175" refreshError="1"/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 refreshError="1"/>
      <sheetData sheetId="5182" refreshError="1"/>
      <sheetData sheetId="5183" refreshError="1"/>
      <sheetData sheetId="5184" refreshError="1"/>
      <sheetData sheetId="5185" refreshError="1"/>
      <sheetData sheetId="5186" refreshError="1"/>
      <sheetData sheetId="5187" refreshError="1"/>
      <sheetData sheetId="5188" refreshError="1"/>
      <sheetData sheetId="5189" refreshError="1"/>
      <sheetData sheetId="5190" refreshError="1"/>
      <sheetData sheetId="5191" refreshError="1"/>
      <sheetData sheetId="5192" refreshError="1"/>
      <sheetData sheetId="5193" refreshError="1"/>
      <sheetData sheetId="5194" refreshError="1"/>
      <sheetData sheetId="5195" refreshError="1"/>
      <sheetData sheetId="5196" refreshError="1"/>
      <sheetData sheetId="5197" refreshError="1"/>
      <sheetData sheetId="5198" refreshError="1"/>
      <sheetData sheetId="5199" refreshError="1"/>
      <sheetData sheetId="5200" refreshError="1"/>
      <sheetData sheetId="5201" refreshError="1"/>
      <sheetData sheetId="5202" refreshError="1"/>
      <sheetData sheetId="5203" refreshError="1"/>
      <sheetData sheetId="5204" refreshError="1"/>
      <sheetData sheetId="5205" refreshError="1"/>
      <sheetData sheetId="5206" refreshError="1"/>
      <sheetData sheetId="5207" refreshError="1"/>
      <sheetData sheetId="5208" refreshError="1"/>
      <sheetData sheetId="5209" refreshError="1"/>
      <sheetData sheetId="5210" refreshError="1"/>
      <sheetData sheetId="5211" refreshError="1"/>
      <sheetData sheetId="5212" refreshError="1"/>
      <sheetData sheetId="5213" refreshError="1"/>
      <sheetData sheetId="5214" refreshError="1"/>
      <sheetData sheetId="5215" refreshError="1"/>
      <sheetData sheetId="5216" refreshError="1"/>
      <sheetData sheetId="5217" refreshError="1"/>
      <sheetData sheetId="5218" refreshError="1"/>
      <sheetData sheetId="5219" refreshError="1"/>
      <sheetData sheetId="5220" refreshError="1"/>
      <sheetData sheetId="5221" refreshError="1"/>
      <sheetData sheetId="5222" refreshError="1"/>
      <sheetData sheetId="5223" refreshError="1"/>
      <sheetData sheetId="5224" refreshError="1"/>
      <sheetData sheetId="5225" refreshError="1"/>
      <sheetData sheetId="5226" refreshError="1"/>
      <sheetData sheetId="5227" refreshError="1"/>
      <sheetData sheetId="5228" refreshError="1"/>
      <sheetData sheetId="5229" refreshError="1"/>
      <sheetData sheetId="5230" refreshError="1"/>
      <sheetData sheetId="5231" refreshError="1"/>
      <sheetData sheetId="5232" refreshError="1"/>
      <sheetData sheetId="5233" refreshError="1"/>
      <sheetData sheetId="5234" refreshError="1"/>
      <sheetData sheetId="5235" refreshError="1"/>
      <sheetData sheetId="5236" refreshError="1"/>
      <sheetData sheetId="5237" refreshError="1"/>
      <sheetData sheetId="5238" refreshError="1"/>
      <sheetData sheetId="5239" refreshError="1"/>
      <sheetData sheetId="5240" refreshError="1"/>
      <sheetData sheetId="5241" refreshError="1"/>
      <sheetData sheetId="5242" refreshError="1"/>
      <sheetData sheetId="5243" refreshError="1"/>
      <sheetData sheetId="5244" refreshError="1"/>
      <sheetData sheetId="5245" refreshError="1"/>
      <sheetData sheetId="5246" refreshError="1"/>
      <sheetData sheetId="5247" refreshError="1"/>
      <sheetData sheetId="5248" refreshError="1"/>
      <sheetData sheetId="5249" refreshError="1"/>
      <sheetData sheetId="5250" refreshError="1"/>
      <sheetData sheetId="5251" refreshError="1"/>
      <sheetData sheetId="5252" refreshError="1"/>
      <sheetData sheetId="5253" refreshError="1"/>
      <sheetData sheetId="5254" refreshError="1"/>
      <sheetData sheetId="5255" refreshError="1"/>
      <sheetData sheetId="5256" refreshError="1"/>
      <sheetData sheetId="5257" refreshError="1"/>
      <sheetData sheetId="5258" refreshError="1"/>
      <sheetData sheetId="5259" refreshError="1"/>
      <sheetData sheetId="5260" refreshError="1"/>
      <sheetData sheetId="5261" refreshError="1"/>
      <sheetData sheetId="5262" refreshError="1"/>
      <sheetData sheetId="5263" refreshError="1"/>
      <sheetData sheetId="5264" refreshError="1"/>
      <sheetData sheetId="5265" refreshError="1"/>
      <sheetData sheetId="5266" refreshError="1"/>
      <sheetData sheetId="5267" refreshError="1"/>
      <sheetData sheetId="5268" refreshError="1"/>
      <sheetData sheetId="5269" refreshError="1"/>
      <sheetData sheetId="5270" refreshError="1"/>
      <sheetData sheetId="5271" refreshError="1"/>
      <sheetData sheetId="5272" refreshError="1"/>
      <sheetData sheetId="5273" refreshError="1"/>
      <sheetData sheetId="5274" refreshError="1"/>
      <sheetData sheetId="5275" refreshError="1"/>
      <sheetData sheetId="5276" refreshError="1"/>
      <sheetData sheetId="5277" refreshError="1"/>
      <sheetData sheetId="5278" refreshError="1"/>
      <sheetData sheetId="5279" refreshError="1"/>
      <sheetData sheetId="5280" refreshError="1"/>
      <sheetData sheetId="5281" refreshError="1"/>
      <sheetData sheetId="5282" refreshError="1"/>
      <sheetData sheetId="5283" refreshError="1"/>
      <sheetData sheetId="5284" refreshError="1"/>
      <sheetData sheetId="5285" refreshError="1"/>
      <sheetData sheetId="5286" refreshError="1"/>
      <sheetData sheetId="5287" refreshError="1"/>
      <sheetData sheetId="5288" refreshError="1"/>
      <sheetData sheetId="5289" refreshError="1"/>
      <sheetData sheetId="5290" refreshError="1"/>
      <sheetData sheetId="5291" refreshError="1"/>
      <sheetData sheetId="5292" refreshError="1"/>
      <sheetData sheetId="5293" refreshError="1"/>
      <sheetData sheetId="5294" refreshError="1"/>
      <sheetData sheetId="5295" refreshError="1"/>
      <sheetData sheetId="5296" refreshError="1"/>
      <sheetData sheetId="5297" refreshError="1"/>
      <sheetData sheetId="5298" refreshError="1"/>
      <sheetData sheetId="5299" refreshError="1"/>
      <sheetData sheetId="5300" refreshError="1"/>
      <sheetData sheetId="5301" refreshError="1"/>
      <sheetData sheetId="5302" refreshError="1"/>
      <sheetData sheetId="5303" refreshError="1"/>
      <sheetData sheetId="5304" refreshError="1"/>
      <sheetData sheetId="5305" refreshError="1"/>
      <sheetData sheetId="5306" refreshError="1"/>
      <sheetData sheetId="5307" refreshError="1"/>
      <sheetData sheetId="5308" refreshError="1"/>
      <sheetData sheetId="5309" refreshError="1"/>
      <sheetData sheetId="5310" refreshError="1"/>
      <sheetData sheetId="5311" refreshError="1"/>
      <sheetData sheetId="5312" refreshError="1"/>
      <sheetData sheetId="5313" refreshError="1"/>
      <sheetData sheetId="5314" refreshError="1"/>
      <sheetData sheetId="5315" refreshError="1"/>
      <sheetData sheetId="5316" refreshError="1"/>
      <sheetData sheetId="5317" refreshError="1"/>
      <sheetData sheetId="5318" refreshError="1"/>
      <sheetData sheetId="5319" refreshError="1"/>
      <sheetData sheetId="5320" refreshError="1"/>
      <sheetData sheetId="5321" refreshError="1"/>
      <sheetData sheetId="5322" refreshError="1"/>
      <sheetData sheetId="5323" refreshError="1"/>
      <sheetData sheetId="5324" refreshError="1"/>
      <sheetData sheetId="5325" refreshError="1"/>
      <sheetData sheetId="5326" refreshError="1"/>
      <sheetData sheetId="5327" refreshError="1"/>
      <sheetData sheetId="5328" refreshError="1"/>
      <sheetData sheetId="5329" refreshError="1"/>
      <sheetData sheetId="5330" refreshError="1"/>
      <sheetData sheetId="5331" refreshError="1"/>
      <sheetData sheetId="5332" refreshError="1"/>
      <sheetData sheetId="5333" refreshError="1"/>
      <sheetData sheetId="5334" refreshError="1"/>
      <sheetData sheetId="5335" refreshError="1"/>
      <sheetData sheetId="5336" refreshError="1"/>
      <sheetData sheetId="5337" refreshError="1"/>
      <sheetData sheetId="5338" refreshError="1"/>
      <sheetData sheetId="5339" refreshError="1"/>
      <sheetData sheetId="5340" refreshError="1"/>
      <sheetData sheetId="5341" refreshError="1"/>
      <sheetData sheetId="5342" refreshError="1"/>
      <sheetData sheetId="5343" refreshError="1"/>
      <sheetData sheetId="5344" refreshError="1"/>
      <sheetData sheetId="5345" refreshError="1"/>
      <sheetData sheetId="5346" refreshError="1"/>
      <sheetData sheetId="5347" refreshError="1"/>
      <sheetData sheetId="5348" refreshError="1"/>
      <sheetData sheetId="5349" refreshError="1"/>
      <sheetData sheetId="5350" refreshError="1"/>
      <sheetData sheetId="5351" refreshError="1"/>
      <sheetData sheetId="5352" refreshError="1"/>
      <sheetData sheetId="5353" refreshError="1"/>
      <sheetData sheetId="5354" refreshError="1"/>
      <sheetData sheetId="5355" refreshError="1"/>
      <sheetData sheetId="5356" refreshError="1"/>
      <sheetData sheetId="5357" refreshError="1"/>
      <sheetData sheetId="5358" refreshError="1"/>
      <sheetData sheetId="5359" refreshError="1"/>
      <sheetData sheetId="5360" refreshError="1"/>
      <sheetData sheetId="5361" refreshError="1"/>
      <sheetData sheetId="5362" refreshError="1"/>
      <sheetData sheetId="5363" refreshError="1"/>
      <sheetData sheetId="5364" refreshError="1"/>
      <sheetData sheetId="5365" refreshError="1"/>
      <sheetData sheetId="5366" refreshError="1"/>
      <sheetData sheetId="5367" refreshError="1"/>
      <sheetData sheetId="5368" refreshError="1"/>
      <sheetData sheetId="5369" refreshError="1"/>
      <sheetData sheetId="5370" refreshError="1"/>
      <sheetData sheetId="5371" refreshError="1"/>
      <sheetData sheetId="5372" refreshError="1"/>
      <sheetData sheetId="5373" refreshError="1"/>
      <sheetData sheetId="5374" refreshError="1"/>
      <sheetData sheetId="5375" refreshError="1"/>
      <sheetData sheetId="5376" refreshError="1"/>
      <sheetData sheetId="5377" refreshError="1"/>
      <sheetData sheetId="5378" refreshError="1"/>
      <sheetData sheetId="5379" refreshError="1"/>
      <sheetData sheetId="5380" refreshError="1"/>
      <sheetData sheetId="5381" refreshError="1"/>
      <sheetData sheetId="5382" refreshError="1"/>
      <sheetData sheetId="5383" refreshError="1"/>
      <sheetData sheetId="5384" refreshError="1"/>
      <sheetData sheetId="5385" refreshError="1"/>
      <sheetData sheetId="5386" refreshError="1"/>
      <sheetData sheetId="5387" refreshError="1"/>
      <sheetData sheetId="5388" refreshError="1"/>
      <sheetData sheetId="5389" refreshError="1"/>
      <sheetData sheetId="5390" refreshError="1"/>
      <sheetData sheetId="5391" refreshError="1"/>
      <sheetData sheetId="5392" refreshError="1"/>
      <sheetData sheetId="5393" refreshError="1"/>
      <sheetData sheetId="5394" refreshError="1"/>
      <sheetData sheetId="5395" refreshError="1"/>
      <sheetData sheetId="5396" refreshError="1"/>
      <sheetData sheetId="5397" refreshError="1"/>
      <sheetData sheetId="5398" refreshError="1"/>
      <sheetData sheetId="5399" refreshError="1"/>
      <sheetData sheetId="5400" refreshError="1"/>
      <sheetData sheetId="5401" refreshError="1"/>
      <sheetData sheetId="5402" refreshError="1"/>
      <sheetData sheetId="5403" refreshError="1"/>
      <sheetData sheetId="5404" refreshError="1"/>
      <sheetData sheetId="5405" refreshError="1"/>
      <sheetData sheetId="5406" refreshError="1"/>
      <sheetData sheetId="5407" refreshError="1"/>
      <sheetData sheetId="5408" refreshError="1"/>
      <sheetData sheetId="5409" refreshError="1"/>
      <sheetData sheetId="5410" refreshError="1"/>
      <sheetData sheetId="5411" refreshError="1"/>
      <sheetData sheetId="5412" refreshError="1"/>
      <sheetData sheetId="5413" refreshError="1"/>
      <sheetData sheetId="5414" refreshError="1"/>
      <sheetData sheetId="5415" refreshError="1"/>
      <sheetData sheetId="5416" refreshError="1"/>
      <sheetData sheetId="5417" refreshError="1"/>
      <sheetData sheetId="5418" refreshError="1"/>
      <sheetData sheetId="5419" refreshError="1"/>
      <sheetData sheetId="5420" refreshError="1"/>
      <sheetData sheetId="5421" refreshError="1"/>
      <sheetData sheetId="5422" refreshError="1"/>
      <sheetData sheetId="5423" refreshError="1"/>
      <sheetData sheetId="5424" refreshError="1"/>
      <sheetData sheetId="5425" refreshError="1"/>
      <sheetData sheetId="5426" refreshError="1"/>
      <sheetData sheetId="5427" refreshError="1"/>
      <sheetData sheetId="5428" refreshError="1"/>
      <sheetData sheetId="5429" refreshError="1"/>
      <sheetData sheetId="5430" refreshError="1"/>
      <sheetData sheetId="5431" refreshError="1"/>
      <sheetData sheetId="5432" refreshError="1"/>
      <sheetData sheetId="5433" refreshError="1"/>
      <sheetData sheetId="5434" refreshError="1"/>
      <sheetData sheetId="5435" refreshError="1"/>
      <sheetData sheetId="5436" refreshError="1"/>
      <sheetData sheetId="5437" refreshError="1"/>
      <sheetData sheetId="5438" refreshError="1"/>
      <sheetData sheetId="5439" refreshError="1"/>
      <sheetData sheetId="5440" refreshError="1"/>
      <sheetData sheetId="5441" refreshError="1"/>
      <sheetData sheetId="5442" refreshError="1"/>
      <sheetData sheetId="5443" refreshError="1"/>
      <sheetData sheetId="5444" refreshError="1"/>
      <sheetData sheetId="5445" refreshError="1"/>
      <sheetData sheetId="5446" refreshError="1"/>
      <sheetData sheetId="5447" refreshError="1"/>
      <sheetData sheetId="5448" refreshError="1"/>
      <sheetData sheetId="5449" refreshError="1"/>
      <sheetData sheetId="5450" refreshError="1"/>
      <sheetData sheetId="5451" refreshError="1"/>
      <sheetData sheetId="5452" refreshError="1"/>
      <sheetData sheetId="5453" refreshError="1"/>
      <sheetData sheetId="5454" refreshError="1"/>
      <sheetData sheetId="5455" refreshError="1"/>
      <sheetData sheetId="5456" refreshError="1"/>
      <sheetData sheetId="5457" refreshError="1"/>
      <sheetData sheetId="5458" refreshError="1"/>
      <sheetData sheetId="5459" refreshError="1"/>
      <sheetData sheetId="5460" refreshError="1"/>
      <sheetData sheetId="5461" refreshError="1"/>
      <sheetData sheetId="5462" refreshError="1"/>
      <sheetData sheetId="5463" refreshError="1"/>
      <sheetData sheetId="5464" refreshError="1"/>
      <sheetData sheetId="5465" refreshError="1"/>
      <sheetData sheetId="5466" refreshError="1"/>
      <sheetData sheetId="5467" refreshError="1"/>
      <sheetData sheetId="5468" refreshError="1"/>
      <sheetData sheetId="5469" refreshError="1"/>
      <sheetData sheetId="5470" refreshError="1"/>
      <sheetData sheetId="5471" refreshError="1"/>
      <sheetData sheetId="5472" refreshError="1"/>
      <sheetData sheetId="5473" refreshError="1"/>
      <sheetData sheetId="5474" refreshError="1"/>
      <sheetData sheetId="5475" refreshError="1"/>
      <sheetData sheetId="5476" refreshError="1"/>
      <sheetData sheetId="5477" refreshError="1"/>
      <sheetData sheetId="5478" refreshError="1"/>
      <sheetData sheetId="5479" refreshError="1"/>
      <sheetData sheetId="5480" refreshError="1"/>
      <sheetData sheetId="5481" refreshError="1"/>
      <sheetData sheetId="5482" refreshError="1"/>
      <sheetData sheetId="5483" refreshError="1"/>
      <sheetData sheetId="5484" refreshError="1"/>
      <sheetData sheetId="5485" refreshError="1"/>
      <sheetData sheetId="5486" refreshError="1"/>
      <sheetData sheetId="5487" refreshError="1"/>
      <sheetData sheetId="5488" refreshError="1"/>
      <sheetData sheetId="5489" refreshError="1"/>
      <sheetData sheetId="5490" refreshError="1"/>
      <sheetData sheetId="5491" refreshError="1"/>
      <sheetData sheetId="5492" refreshError="1"/>
      <sheetData sheetId="5493" refreshError="1"/>
      <sheetData sheetId="5494" refreshError="1"/>
      <sheetData sheetId="5495" refreshError="1"/>
      <sheetData sheetId="5496" refreshError="1"/>
      <sheetData sheetId="5497" refreshError="1"/>
      <sheetData sheetId="5498" refreshError="1"/>
      <sheetData sheetId="5499" refreshError="1"/>
      <sheetData sheetId="5500" refreshError="1"/>
      <sheetData sheetId="5501" refreshError="1"/>
      <sheetData sheetId="5502" refreshError="1"/>
      <sheetData sheetId="5503" refreshError="1"/>
      <sheetData sheetId="5504" refreshError="1"/>
      <sheetData sheetId="5505" refreshError="1"/>
      <sheetData sheetId="5506" refreshError="1"/>
      <sheetData sheetId="5507" refreshError="1"/>
      <sheetData sheetId="5508" refreshError="1"/>
      <sheetData sheetId="5509" refreshError="1"/>
      <sheetData sheetId="5510" refreshError="1"/>
      <sheetData sheetId="5511" refreshError="1"/>
      <sheetData sheetId="5512" refreshError="1"/>
      <sheetData sheetId="5513" refreshError="1"/>
      <sheetData sheetId="5514" refreshError="1"/>
      <sheetData sheetId="5515" refreshError="1"/>
      <sheetData sheetId="5516" refreshError="1"/>
      <sheetData sheetId="5517" refreshError="1"/>
      <sheetData sheetId="5518" refreshError="1"/>
      <sheetData sheetId="5519" refreshError="1"/>
      <sheetData sheetId="5520" refreshError="1"/>
      <sheetData sheetId="5521" refreshError="1"/>
      <sheetData sheetId="5522" refreshError="1"/>
      <sheetData sheetId="5523" refreshError="1"/>
      <sheetData sheetId="5524" refreshError="1"/>
      <sheetData sheetId="5525" refreshError="1"/>
      <sheetData sheetId="5526" refreshError="1"/>
      <sheetData sheetId="5527" refreshError="1"/>
      <sheetData sheetId="5528" refreshError="1"/>
      <sheetData sheetId="5529" refreshError="1"/>
      <sheetData sheetId="5530" refreshError="1"/>
      <sheetData sheetId="5531" refreshError="1"/>
      <sheetData sheetId="5532" refreshError="1"/>
      <sheetData sheetId="5533" refreshError="1"/>
      <sheetData sheetId="5534" refreshError="1"/>
      <sheetData sheetId="5535" refreshError="1"/>
      <sheetData sheetId="5536" refreshError="1"/>
      <sheetData sheetId="5537" refreshError="1"/>
      <sheetData sheetId="5538" refreshError="1"/>
      <sheetData sheetId="5539" refreshError="1"/>
      <sheetData sheetId="5540" refreshError="1"/>
      <sheetData sheetId="5541" refreshError="1"/>
      <sheetData sheetId="5542" refreshError="1"/>
      <sheetData sheetId="5543" refreshError="1"/>
      <sheetData sheetId="5544" refreshError="1"/>
      <sheetData sheetId="5545" refreshError="1"/>
      <sheetData sheetId="5546" refreshError="1"/>
      <sheetData sheetId="5547" refreshError="1"/>
      <sheetData sheetId="5548" refreshError="1"/>
      <sheetData sheetId="5549" refreshError="1"/>
      <sheetData sheetId="5550" refreshError="1"/>
      <sheetData sheetId="5551" refreshError="1"/>
      <sheetData sheetId="5552" refreshError="1"/>
      <sheetData sheetId="5553" refreshError="1"/>
      <sheetData sheetId="5554" refreshError="1"/>
      <sheetData sheetId="5555" refreshError="1"/>
      <sheetData sheetId="5556" refreshError="1"/>
      <sheetData sheetId="5557" refreshError="1"/>
      <sheetData sheetId="5558" refreshError="1"/>
      <sheetData sheetId="5559" refreshError="1"/>
      <sheetData sheetId="5560" refreshError="1"/>
      <sheetData sheetId="5561" refreshError="1"/>
      <sheetData sheetId="5562" refreshError="1"/>
      <sheetData sheetId="5563" refreshError="1"/>
      <sheetData sheetId="5564" refreshError="1"/>
      <sheetData sheetId="5565" refreshError="1"/>
      <sheetData sheetId="5566" refreshError="1"/>
      <sheetData sheetId="5567" refreshError="1"/>
      <sheetData sheetId="5568" refreshError="1"/>
      <sheetData sheetId="5569" refreshError="1"/>
      <sheetData sheetId="5570" refreshError="1"/>
      <sheetData sheetId="5571" refreshError="1"/>
      <sheetData sheetId="5572" refreshError="1"/>
      <sheetData sheetId="5573" refreshError="1"/>
      <sheetData sheetId="5574" refreshError="1"/>
      <sheetData sheetId="5575" refreshError="1"/>
      <sheetData sheetId="5576" refreshError="1"/>
      <sheetData sheetId="5577" refreshError="1"/>
      <sheetData sheetId="5578" refreshError="1"/>
      <sheetData sheetId="5579" refreshError="1"/>
      <sheetData sheetId="5580" refreshError="1"/>
      <sheetData sheetId="5581" refreshError="1"/>
      <sheetData sheetId="5582" refreshError="1"/>
      <sheetData sheetId="5583" refreshError="1"/>
      <sheetData sheetId="5584" refreshError="1"/>
      <sheetData sheetId="5585" refreshError="1"/>
      <sheetData sheetId="5586" refreshError="1"/>
      <sheetData sheetId="5587" refreshError="1"/>
      <sheetData sheetId="5588" refreshError="1"/>
      <sheetData sheetId="5589" refreshError="1"/>
      <sheetData sheetId="5590" refreshError="1"/>
      <sheetData sheetId="5591" refreshError="1"/>
      <sheetData sheetId="5592" refreshError="1"/>
      <sheetData sheetId="5593" refreshError="1"/>
      <sheetData sheetId="5594" refreshError="1"/>
      <sheetData sheetId="5595" refreshError="1"/>
      <sheetData sheetId="5596" refreshError="1"/>
      <sheetData sheetId="5597" refreshError="1"/>
      <sheetData sheetId="5598" refreshError="1"/>
      <sheetData sheetId="5599" refreshError="1"/>
      <sheetData sheetId="5600" refreshError="1"/>
      <sheetData sheetId="5601" refreshError="1"/>
      <sheetData sheetId="5602" refreshError="1"/>
      <sheetData sheetId="5603" refreshError="1"/>
      <sheetData sheetId="5604" refreshError="1"/>
      <sheetData sheetId="5605" refreshError="1"/>
      <sheetData sheetId="5606" refreshError="1"/>
      <sheetData sheetId="5607" refreshError="1"/>
      <sheetData sheetId="5608" refreshError="1"/>
      <sheetData sheetId="5609" refreshError="1"/>
      <sheetData sheetId="5610" refreshError="1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 refreshError="1"/>
      <sheetData sheetId="5633" refreshError="1"/>
      <sheetData sheetId="5634" refreshError="1"/>
      <sheetData sheetId="5635" refreshError="1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 refreshError="1"/>
      <sheetData sheetId="5656" refreshError="1"/>
      <sheetData sheetId="5657" refreshError="1"/>
      <sheetData sheetId="5658" refreshError="1"/>
      <sheetData sheetId="5659" refreshError="1"/>
      <sheetData sheetId="5660" refreshError="1"/>
      <sheetData sheetId="5661" refreshError="1"/>
      <sheetData sheetId="5662" refreshError="1"/>
      <sheetData sheetId="5663" refreshError="1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 refreshError="1"/>
      <sheetData sheetId="5688" refreshError="1"/>
      <sheetData sheetId="5689" refreshError="1"/>
      <sheetData sheetId="5690" refreshError="1"/>
      <sheetData sheetId="5691" refreshError="1"/>
      <sheetData sheetId="5692" refreshError="1"/>
      <sheetData sheetId="5693" refreshError="1"/>
      <sheetData sheetId="5694" refreshError="1"/>
      <sheetData sheetId="5695" refreshError="1"/>
      <sheetData sheetId="5696" refreshError="1"/>
      <sheetData sheetId="5697" refreshError="1"/>
      <sheetData sheetId="5698" refreshError="1"/>
      <sheetData sheetId="5699" refreshError="1"/>
      <sheetData sheetId="5700" refreshError="1"/>
      <sheetData sheetId="5701" refreshError="1"/>
      <sheetData sheetId="5702" refreshError="1"/>
      <sheetData sheetId="5703" refreshError="1"/>
      <sheetData sheetId="5704" refreshError="1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 refreshError="1"/>
      <sheetData sheetId="5775" refreshError="1"/>
      <sheetData sheetId="5776" refreshError="1"/>
      <sheetData sheetId="5777" refreshError="1"/>
      <sheetData sheetId="5778" refreshError="1"/>
      <sheetData sheetId="5779" refreshError="1"/>
      <sheetData sheetId="5780" refreshError="1"/>
      <sheetData sheetId="5781" refreshError="1"/>
      <sheetData sheetId="5782" refreshError="1"/>
      <sheetData sheetId="5783" refreshError="1"/>
      <sheetData sheetId="5784" refreshError="1"/>
      <sheetData sheetId="5785"/>
      <sheetData sheetId="5786"/>
      <sheetData sheetId="5787" refreshError="1"/>
      <sheetData sheetId="5788" refreshError="1"/>
      <sheetData sheetId="5789" refreshError="1"/>
      <sheetData sheetId="5790" refreshError="1"/>
      <sheetData sheetId="5791" refreshError="1"/>
      <sheetData sheetId="5792" refreshError="1"/>
      <sheetData sheetId="5793" refreshError="1"/>
      <sheetData sheetId="5794" refreshError="1"/>
      <sheetData sheetId="5795" refreshError="1"/>
      <sheetData sheetId="5796" refreshError="1"/>
      <sheetData sheetId="5797" refreshError="1"/>
      <sheetData sheetId="5798" refreshError="1"/>
      <sheetData sheetId="5799" refreshError="1"/>
      <sheetData sheetId="5800" refreshError="1"/>
      <sheetData sheetId="5801" refreshError="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 refreshError="1"/>
      <sheetData sheetId="5919"/>
      <sheetData sheetId="5920" refreshError="1"/>
      <sheetData sheetId="5921" refreshError="1"/>
      <sheetData sheetId="5922" refreshError="1"/>
      <sheetData sheetId="5923" refreshError="1"/>
      <sheetData sheetId="5924" refreshError="1"/>
      <sheetData sheetId="5925"/>
      <sheetData sheetId="5926" refreshError="1"/>
      <sheetData sheetId="5927" refreshError="1"/>
      <sheetData sheetId="5928"/>
      <sheetData sheetId="5929"/>
      <sheetData sheetId="5930" refreshError="1"/>
      <sheetData sheetId="5931" refreshError="1"/>
      <sheetData sheetId="5932"/>
      <sheetData sheetId="5933"/>
      <sheetData sheetId="5934"/>
      <sheetData sheetId="5935" refreshError="1"/>
    </sheetDataSet>
  </externalBook>
</externalLink>
</file>

<file path=xl/externalLinks/externalLink10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Format 1"/>
      <sheetName val="Format - 2"/>
      <sheetName val="Format - 3"/>
      <sheetName val="Format - 4"/>
      <sheetName val="TB"/>
      <sheetName val="Format - 5"/>
      <sheetName val="Format - 6"/>
      <sheetName val="Format - 7"/>
      <sheetName val="Format - 8"/>
      <sheetName val="Adva"/>
      <sheetName val="Accrued Value of work done"/>
      <sheetName val="TAP &amp; IBS"/>
      <sheetName val="Ag Com - Mar 07"/>
      <sheetName val="TAP"/>
      <sheetName val="IBS"/>
      <sheetName val="SUMMARY"/>
      <sheetName val="Basic Data"/>
      <sheetName val="BOQ"/>
      <sheetName val="Cur"/>
      <sheetName val="Timesheet"/>
      <sheetName val="LBOJ"/>
      <sheetName val="Data"/>
      <sheetName val="Exim FCL"/>
      <sheetName val="Format_1"/>
      <sheetName val="Format_-_2"/>
      <sheetName val="Format_-_3"/>
      <sheetName val="Format_-_4"/>
      <sheetName val="Format_-_5"/>
      <sheetName val="Format_-_6"/>
      <sheetName val="Format_-_7"/>
      <sheetName val="Format_-_8"/>
      <sheetName val="Accrued_Value_of_work_done"/>
      <sheetName val="TAP_&amp;_IBS"/>
      <sheetName val="Ag_Com_-_Mar_07"/>
      <sheetName val="Format_11"/>
      <sheetName val="Format_-_21"/>
      <sheetName val="Format_-_31"/>
      <sheetName val="Format_-_41"/>
      <sheetName val="Format_-_51"/>
      <sheetName val="Format_-_61"/>
      <sheetName val="Format_-_71"/>
      <sheetName val="Format_-_81"/>
      <sheetName val="Accrued_Value_of_work_done1"/>
      <sheetName val="TAP_&amp;_IBS1"/>
      <sheetName val="Ag_Com_-_Mar_071"/>
      <sheetName val="Basic_Data"/>
      <sheetName val="Exim_FCL"/>
      <sheetName val="Format_12"/>
      <sheetName val="Format_-_22"/>
      <sheetName val="Format_-_32"/>
      <sheetName val="Format_-_42"/>
      <sheetName val="Format_-_52"/>
      <sheetName val="Format_-_62"/>
      <sheetName val="Format_-_72"/>
      <sheetName val="Format_-_82"/>
      <sheetName val="Accrued_Value_of_work_done2"/>
      <sheetName val="TAP_&amp;_IBS2"/>
      <sheetName val="Ag_Com_-_Mar_072"/>
      <sheetName val="Basic_Data1"/>
      <sheetName val="Exim_FCL1"/>
      <sheetName val="Format_15"/>
      <sheetName val="Format_-_25"/>
      <sheetName val="Format_-_35"/>
      <sheetName val="Format_-_45"/>
      <sheetName val="Format_-_55"/>
      <sheetName val="Format_-_65"/>
      <sheetName val="Format_-_75"/>
      <sheetName val="Format_-_85"/>
      <sheetName val="Accrued_Value_of_work_done5"/>
      <sheetName val="TAP_&amp;_IBS5"/>
      <sheetName val="Ag_Com_-_Mar_075"/>
      <sheetName val="Basic_Data4"/>
      <sheetName val="Exim_FCL4"/>
      <sheetName val="Format_13"/>
      <sheetName val="Format_-_23"/>
      <sheetName val="Format_-_33"/>
      <sheetName val="Format_-_43"/>
      <sheetName val="Format_-_53"/>
      <sheetName val="Format_-_63"/>
      <sheetName val="Format_-_73"/>
      <sheetName val="Format_-_83"/>
      <sheetName val="Accrued_Value_of_work_done3"/>
      <sheetName val="TAP_&amp;_IBS3"/>
      <sheetName val="Ag_Com_-_Mar_073"/>
      <sheetName val="Basic_Data2"/>
      <sheetName val="Exim_FCL2"/>
      <sheetName val="Format_14"/>
      <sheetName val="Format_-_24"/>
      <sheetName val="Format_-_34"/>
      <sheetName val="Format_-_44"/>
      <sheetName val="Format_-_54"/>
      <sheetName val="Format_-_64"/>
      <sheetName val="Format_-_74"/>
      <sheetName val="Format_-_84"/>
      <sheetName val="Accrued_Value_of_work_done4"/>
      <sheetName val="TAP_&amp;_IBS4"/>
      <sheetName val="Ag_Com_-_Mar_074"/>
      <sheetName val="Basic_Data3"/>
      <sheetName val="Exim_FCL3"/>
      <sheetName val="Format_16"/>
      <sheetName val="Format_-_26"/>
      <sheetName val="Format_-_36"/>
      <sheetName val="Format_-_46"/>
      <sheetName val="Format_-_56"/>
      <sheetName val="Format_-_66"/>
      <sheetName val="Format_-_76"/>
      <sheetName val="Format_-_86"/>
      <sheetName val="Accrued_Value_of_work_done6"/>
      <sheetName val="TAP_&amp;_IBS6"/>
      <sheetName val="Ag_Com_-_Mar_076"/>
      <sheetName val="Basic_Data5"/>
      <sheetName val="Exim_FCL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</sheetDataSet>
  </externalBook>
</externalLink>
</file>

<file path=xl/externalLinks/externalLink10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REC (2)"/>
      <sheetName val="FDN (2)"/>
      <sheetName val=" "/>
      <sheetName val="Comp Plan"/>
      <sheetName val="Strecth Readiness"/>
      <sheetName val="Stringing"/>
      <sheetName val="FDN"/>
      <sheetName val="EREC"/>
      <sheetName val="RATE"/>
      <sheetName val="ERT"/>
      <sheetName val="L2"/>
      <sheetName val="Tack Welding"/>
      <sheetName val="VC"/>
      <sheetName val="CONC"/>
      <sheetName val="Soil Inv"/>
      <sheetName val="Ins Hosting"/>
      <sheetName val="SUPPLY"/>
      <sheetName val="    "/>
      <sheetName val="OR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1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ringing Section"/>
      <sheetName val="Book"/>
      <sheetName val="Plan"/>
      <sheetName val="Foundation"/>
      <sheetName val="Sheet3"/>
      <sheetName val="Sheet2"/>
      <sheetName val="ROW"/>
      <sheetName val="Erection"/>
      <sheetName val="Summary"/>
      <sheetName val="Summary."/>
      <sheetName val="Micro_Fdn"/>
      <sheetName val="ERE Micro"/>
      <sheetName val="Sheet1"/>
      <sheetName val="Stringing"/>
      <sheetName val="STR Micro"/>
      <sheetName val="Gangs details"/>
      <sheetName val="Streach Readiness"/>
      <sheetName val="VC"/>
      <sheetName val="L3"/>
      <sheetName val="Sheet6"/>
      <sheetName val="Sheet5"/>
      <sheetName val="BOM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LES DETAILS"/>
      <sheetName val="Sheet2"/>
    </sheetNames>
    <sheetDataSet>
      <sheetData sheetId="0"/>
      <sheetData sheetId="1"/>
    </sheetDataSet>
  </externalBook>
</externalLink>
</file>

<file path=xl/externalLinks/externalLink1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eral input"/>
      <sheetName val="Schedule 1"/>
      <sheetName val="Schedule 2"/>
      <sheetName val="Design"/>
      <sheetName val="P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amily members,  dependants"/>
      <sheetName val="FAMILY TEXT"/>
      <sheetName val="Sheet1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"/>
      <sheetName val="XXXX0"/>
      <sheetName val="Summary"/>
      <sheetName val="Misc"/>
      <sheetName val="formwork"/>
      <sheetName val="Sum"/>
      <sheetName val="Material"/>
      <sheetName val="user charges-BKS"/>
      <sheetName val="P&amp;E"/>
      <sheetName val="DIESEL"/>
      <sheetName val="DESIGN MIX"/>
      <sheetName val="Estimation"/>
      <sheetName val="Labour"/>
      <sheetName val="BASIC"/>
      <sheetName val="ANALYSIS"/>
      <sheetName val="BOQ"/>
      <sheetName val="FAMILY TEXT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stract"/>
      <sheetName val="BOQ"/>
      <sheetName val="Furniture"/>
      <sheetName val="Major Quantities"/>
      <sheetName val="Analysis_1"/>
      <sheetName val="Basic Rates"/>
      <sheetName val="Equipment Bank"/>
      <sheetName val="RA"/>
      <sheetName val="General Analysis"/>
      <sheetName val="BS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ssue_summary"/>
      <sheetName val="iso-forms"/>
      <sheetName val="purpose&amp;input"/>
      <sheetName val="Sheet1"/>
      <sheetName val="CALC. PER IEEE-1115 "/>
      <sheetName val="Load duty cycle"/>
      <sheetName val="110kV"/>
      <sheetName val="CPP"/>
      <sheetName val="Sheet2"/>
      <sheetName val="Annexure-11"/>
      <sheetName val="Calc-Float 1"/>
      <sheetName val="Calc-boost 1"/>
      <sheetName val="Annexure-3 1"/>
      <sheetName val="Timesheet"/>
      <sheetName val="MANDAY RATE"/>
      <sheetName val="Ins. of Panels"/>
      <sheetName val="Ins. of MCB DB"/>
      <sheetName val="Pt Wiring, Ckt main, Sub Main"/>
      <sheetName val="Cable, Cable Termination"/>
      <sheetName val="Earth Exc, Earthing, Earth Con "/>
      <sheetName val="Ins of Light Fixtures"/>
      <sheetName val="Cable Tray, Steel, LA, Misc"/>
      <sheetName val="External"/>
      <sheetName val="Sheet3"/>
      <sheetName val="total -BOQ"/>
      <sheetName val="DETAILED  BOQ"/>
      <sheetName val="PROG_DATA"/>
      <sheetName val="upa"/>
      <sheetName val="CALC__PER_IEEE-1115_"/>
      <sheetName val="Load_duty_cycle"/>
      <sheetName val="Calc-Float_1"/>
      <sheetName val="Calc-boost_1"/>
      <sheetName val="Annexure-3_1"/>
      <sheetName val="total_-BOQ"/>
      <sheetName val="DETAILED__BOQ"/>
      <sheetName val="beam-reinft"/>
      <sheetName val="Pile cap"/>
      <sheetName val="col-reinft1"/>
      <sheetName val="pile Fabrication"/>
      <sheetName val="MANDAY_RATE"/>
      <sheetName val="Ins__of_Panels"/>
      <sheetName val="Ins__of_MCB_DB"/>
      <sheetName val="Pt_Wiring,_Ckt_main,_Sub_Main"/>
      <sheetName val="Cable,_Cable_Termination"/>
      <sheetName val="Earth_Exc,_Earthing,_Earth_Con_"/>
      <sheetName val="Ins_of_Light_Fixtures"/>
      <sheetName val="Cable_Tray,_Steel,_LA,_Misc"/>
      <sheetName val="Civil Works"/>
      <sheetName val="Anl"/>
      <sheetName val="ID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</sheetDataSet>
  </externalBook>
</externalLink>
</file>

<file path=xl/externalLinks/externalLink1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562"/>
      <sheetName val="562"/>
      <sheetName val="PR569"/>
      <sheetName val="569"/>
      <sheetName val="PR573"/>
      <sheetName val="573"/>
      <sheetName val="PR596"/>
      <sheetName val="596"/>
      <sheetName val="546"/>
      <sheetName val="SUMMARY"/>
      <sheetName val="SUMMARY (2)"/>
      <sheetName val="tb 31-12-10"/>
      <sheetName val="Schedule No.1"/>
      <sheetName val="TB 31 Mar 10 15 MTHS"/>
      <sheetName val="perfbot98-99"/>
      <sheetName val="Fund Req. May 15"/>
      <sheetName val="SUMMARY_(2)"/>
      <sheetName val="Schedule_No_1"/>
      <sheetName val="TB_31_Mar_10_15_MTHS"/>
      <sheetName val="Fund_Req__May_15"/>
      <sheetName val="DB@Acess"/>
      <sheetName val="Civil"/>
      <sheetName val="TS-TC"/>
      <sheetName val="PTN"/>
      <sheetName val="Fund Req."/>
      <sheetName val="Price Working -SRP"/>
      <sheetName val="UK"/>
      <sheetName val="C-I"/>
      <sheetName val="Format - 4"/>
      <sheetName val="ER - 1(1)"/>
      <sheetName val="PKG_B_Sch-4B"/>
      <sheetName val="eoudesp"/>
      <sheetName val="Voucher"/>
      <sheetName val="Data"/>
      <sheetName val="PRELIM5"/>
      <sheetName val="Timesheet"/>
      <sheetName val="SUMMARY_(2)1"/>
      <sheetName val="tb_31-12-10"/>
      <sheetName val="Schedule_No_11"/>
      <sheetName val="TB_31_Mar_10_15_MTHS1"/>
      <sheetName val="Fund_Req__May_151"/>
      <sheetName val="Fund_Req_"/>
      <sheetName val="Price_Working_-SRP"/>
      <sheetName val="Format_-_4"/>
      <sheetName val="ER_-_1(1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</sheetDataSet>
  </externalBook>
</externalLink>
</file>

<file path=xl/externalLinks/externalLink1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s"/>
      <sheetName val="Index"/>
      <sheetName val="BSS"/>
      <sheetName val="Sch-1"/>
      <sheetName val="sch-2-I"/>
      <sheetName val="sch-2-II"/>
      <sheetName val="sch-3-I"/>
      <sheetName val="Sch-4-I"/>
      <sheetName val="Sch-4-II"/>
      <sheetName val="Sch-5-I"/>
      <sheetName val="Sch-5-II"/>
      <sheetName val="Sch-6"/>
      <sheetName val="Sch7"/>
      <sheetName val="Sch8"/>
      <sheetName val="Sch-9"/>
      <sheetName val="Sch-10"/>
      <sheetName val="Sch-11"/>
      <sheetName val="11A-A1"/>
      <sheetName val="Sch-12"/>
      <sheetName val="Sch-13"/>
      <sheetName val="Sch-14"/>
      <sheetName val="Sch-15"/>
      <sheetName val="Sch-16"/>
      <sheetName val="Sch-17"/>
      <sheetName val="Annexure A"/>
      <sheetName val="Sch-18"/>
      <sheetName val="Sch-19"/>
      <sheetName val="Sch-20"/>
      <sheetName val="Measurment"/>
      <sheetName val="july-I"/>
      <sheetName val="BOQ"/>
      <sheetName val="Design"/>
      <sheetName val="Annexure_A"/>
      <sheetName val="Sch-3"/>
      <sheetName val="dpc cost"/>
      <sheetName val="SUMMERY"/>
      <sheetName val="Analysis"/>
      <sheetName val="Conductor Size"/>
      <sheetName val="DETAILED  BOQ"/>
      <sheetName val="calcul"/>
      <sheetName val="Annexure_A1"/>
      <sheetName val="Annexure_A2"/>
      <sheetName val="Annexure_A3"/>
      <sheetName val="Annexure_A4"/>
      <sheetName val="Sheet3"/>
      <sheetName val="Data Sheet"/>
      <sheetName val="CE(F)"/>
      <sheetName val="Format - 4"/>
      <sheetName val="Conductor Parameter"/>
      <sheetName val="Report"/>
      <sheetName val="C.S.GENERATION"/>
      <sheetName val="CE (Onshore)"/>
      <sheetName val="dlvoid"/>
      <sheetName val="DetEst"/>
      <sheetName val="labour"/>
      <sheetName val="PGCIL-Pugalur-Sch"/>
      <sheetName val="GBW"/>
      <sheetName val="Vind-BtB"/>
      <sheetName val="BOQ (2)"/>
      <sheetName val="Cable data"/>
      <sheetName val="girder"/>
      <sheetName val="220 11  BS "/>
      <sheetName val="Tables"/>
      <sheetName val="COST"/>
      <sheetName val="DATA"/>
      <sheetName val=" Summary"/>
      <sheetName val="Title"/>
      <sheetName val="Sketch"/>
      <sheetName val="Sheet4"/>
      <sheetName val="gen"/>
      <sheetName val="Annexure_A5"/>
      <sheetName val="DETAILED__BOQ"/>
      <sheetName val="dpc_cost"/>
      <sheetName val="Conductor_Size"/>
      <sheetName val="Data_Sheet"/>
      <sheetName val="Format_-_4"/>
      <sheetName val="Conductor_Parameter"/>
      <sheetName val="C_S_GENERATION"/>
      <sheetName val="220_11__BS_"/>
      <sheetName val="BOQ_(2)"/>
      <sheetName val="Cable_data"/>
      <sheetName val="CE_(Onshore)"/>
      <sheetName val="_Summary"/>
      <sheetName val="dpc_cost2"/>
      <sheetName val="Conductor_Size2"/>
      <sheetName val="dpc_cost1"/>
      <sheetName val="Conductor_Size1"/>
      <sheetName val="dpc_cost3"/>
      <sheetName val="Conductor_Size3"/>
      <sheetName val="Form-B"/>
      <sheetName val="SITE OVERHEADS"/>
      <sheetName val="SE800"/>
      <sheetName val="Indices"/>
      <sheetName val="1"/>
      <sheetName val="Summary"/>
      <sheetName val="p.dhanunjay"/>
      <sheetName val="nandlal sarma"/>
      <sheetName val="t.raveendran"/>
      <sheetName val="pricing"/>
      <sheetName val="sof"/>
      <sheetName val="WORK TABLE"/>
      <sheetName val="환율"/>
      <sheetName val="Coalmine"/>
      <sheetName val="NPCPP-70-DS-017"/>
      <sheetName val="Model"/>
      <sheetName val="CONSTRUCTION COMPONENT"/>
      <sheetName val="ETC Plant Cost"/>
      <sheetName val="Commercial Inputs"/>
      <sheetName val="Comm. Inputs"/>
      <sheetName val="SPT vs PHI"/>
      <sheetName val="SCF"/>
      <sheetName val="Break Dw"/>
      <sheetName val="TblPriceDB"/>
      <sheetName val="Annexure_A6"/>
      <sheetName val="DETAILED__BOQ1"/>
      <sheetName val="Data_Sheet1"/>
      <sheetName val="Deckblatt"/>
      <sheetName val="VAT &amp; ST"/>
      <sheetName val="configurations-cables"/>
      <sheetName val="configurations-lvohl"/>
      <sheetName val="material cacus"/>
      <sheetName val="2008 material cost"/>
      <sheetName val="config-11kVohl"/>
      <sheetName val="PayItems"/>
      <sheetName val="DB1"/>
      <sheetName val="DB"/>
      <sheetName val="SALA-002"/>
      <sheetName val="dBase"/>
      <sheetName val="dpc_cost4"/>
      <sheetName val="Conductor_Size4"/>
      <sheetName val="SITE_OVERHEADS"/>
      <sheetName val="材料マスタ"/>
      <sheetName val="Recursos Humanos"/>
      <sheetName val="Nortel-Core"/>
      <sheetName val="Rate Analysis"/>
      <sheetName val="Currencies"/>
      <sheetName val="INPUT"/>
      <sheetName val="EqpPerfJun08"/>
      <sheetName val="estimate"/>
      <sheetName val="Rectangular Beam"/>
      <sheetName val="SCurv (3)"/>
      <sheetName val="Costing"/>
      <sheetName val="Estimation"/>
      <sheetName val="INPUT SHEET"/>
      <sheetName val="RES-PLANNING"/>
      <sheetName val="SILICATE"/>
      <sheetName val="#REF"/>
      <sheetName val="Timesheet"/>
      <sheetName val="Sheet2"/>
      <sheetName val="Control"/>
      <sheetName val="PV FDN"/>
      <sheetName val="PROG_DATA"/>
      <sheetName val="Annexure_A7"/>
      <sheetName val="DETAILED__BOQ2"/>
      <sheetName val="C_S_GENERATION1"/>
      <sheetName val="220_11__BS_1"/>
      <sheetName val="Data_Sheet2"/>
      <sheetName val="BOQ_(2)1"/>
      <sheetName val="Cable_data1"/>
      <sheetName val="_Summary1"/>
      <sheetName val="WORK_TABLE"/>
      <sheetName val="SPT_vs_PHI"/>
      <sheetName val="Format_-_41"/>
      <sheetName val="Conductor_Parameter1"/>
      <sheetName val="p_dhanunjay"/>
      <sheetName val="nandlal_sarma"/>
      <sheetName val="t_raveendran"/>
      <sheetName val="CE_(Onshore)1"/>
      <sheetName val="ETC_Plant_Cost"/>
      <sheetName val="Commercial_Inputs"/>
      <sheetName val="Comm__Inputs"/>
      <sheetName val="CONSTRUCTION_COMPONENT"/>
      <sheetName val="Break_Dw"/>
      <sheetName val="Annexure_A8"/>
      <sheetName val="dpc_cost6"/>
      <sheetName val="Conductor_Size6"/>
      <sheetName val="DETAILED__BOQ3"/>
      <sheetName val="C_S_GENERATION3"/>
      <sheetName val="220_11__BS_3"/>
      <sheetName val="Data_Sheet3"/>
      <sheetName val="BOQ_(2)3"/>
      <sheetName val="Cable_data3"/>
      <sheetName val="_Summary3"/>
      <sheetName val="Format_-_43"/>
      <sheetName val="Conductor_Parameter3"/>
      <sheetName val="SITE_OVERHEADS2"/>
      <sheetName val="WORK_TABLE2"/>
      <sheetName val="CE_(Onshore)3"/>
      <sheetName val="p_dhanunjay2"/>
      <sheetName val="nandlal_sarma2"/>
      <sheetName val="t_raveendran2"/>
      <sheetName val="Break_Dw2"/>
      <sheetName val="ETC_Plant_Cost2"/>
      <sheetName val="Commercial_Inputs2"/>
      <sheetName val="Comm__Inputs2"/>
      <sheetName val="CONSTRUCTION_COMPONENT2"/>
      <sheetName val="dpc_cost5"/>
      <sheetName val="Conductor_Size5"/>
      <sheetName val="C_S_GENERATION2"/>
      <sheetName val="220_11__BS_2"/>
      <sheetName val="BOQ_(2)2"/>
      <sheetName val="Cable_data2"/>
      <sheetName val="_Summary2"/>
      <sheetName val="Format_-_42"/>
      <sheetName val="Conductor_Parameter2"/>
      <sheetName val="SITE_OVERHEADS1"/>
      <sheetName val="WORK_TABLE1"/>
      <sheetName val="CE_(Onshore)2"/>
      <sheetName val="p_dhanunjay1"/>
      <sheetName val="nandlal_sarma1"/>
      <sheetName val="t_raveendran1"/>
      <sheetName val="Break_Dw1"/>
      <sheetName val="ETC_Plant_Cost1"/>
      <sheetName val="Commercial_Inputs1"/>
      <sheetName val="Comm__Inputs1"/>
      <sheetName val="CONSTRUCTION_COMPONENT1"/>
      <sheetName val="Cost Analysis"/>
      <sheetName val="IDC"/>
      <sheetName val="Design Sheet"/>
      <sheetName val="Cover"/>
      <sheetName val="Lead"/>
      <sheetName val="Annexure_A14"/>
      <sheetName val="Annexure_A10"/>
      <sheetName val="Annexure_A9"/>
      <sheetName val="Annexure_A11"/>
      <sheetName val="Annexure_A12"/>
      <sheetName val="Annexure_A13"/>
      <sheetName val="Annexure_A20"/>
      <sheetName val="Annexure_A15"/>
      <sheetName val="Annexure_A16"/>
      <sheetName val="WORK_TABLE3"/>
      <sheetName val="SCurv_(3)3"/>
      <sheetName val="Annexure_A17"/>
      <sheetName val="SCurv_(3)"/>
      <sheetName val="Annexure_A18"/>
      <sheetName val="SCurv_(3)1"/>
      <sheetName val="Annexure_A19"/>
      <sheetName val="SCurv_(3)2"/>
      <sheetName val="Annexure_A21"/>
      <sheetName val="WORK_TABLE4"/>
      <sheetName val="SCurv_(3)4"/>
      <sheetName val="Annexure_A22"/>
      <sheetName val="WORK_TABLE5"/>
      <sheetName val="SCurv_(3)5"/>
      <sheetName val="Annexure_A23"/>
      <sheetName val="WORK_TABLE6"/>
      <sheetName val="SCurv_(3)6"/>
      <sheetName val="Annexure_A24"/>
      <sheetName val="WORK_TABLE7"/>
      <sheetName val="SCurv_(3)7"/>
      <sheetName val="P4-B"/>
      <sheetName val="Reference Information"/>
      <sheetName val="Employee List"/>
      <sheetName val="Sales Office"/>
      <sheetName val="Sheet 1"/>
      <sheetName val="Fill this out first..."/>
      <sheetName val="FORM7"/>
      <sheetName val="Basic Rates"/>
      <sheetName val="1641"/>
      <sheetName val="대비표"/>
      <sheetName val="Quantities"/>
      <sheetName val="MRATES"/>
      <sheetName val="PDT(L)1"/>
      <sheetName val="LANGUAGE"/>
      <sheetName val="main"/>
      <sheetName val="input_spider"/>
      <sheetName val="Cod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 refreshError="1"/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/>
      <sheetData sheetId="222"/>
      <sheetData sheetId="223"/>
      <sheetData sheetId="224"/>
      <sheetData sheetId="225"/>
      <sheetData sheetId="226"/>
      <sheetData sheetId="227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/>
      <sheetData sheetId="238"/>
      <sheetData sheetId="239" refreshError="1"/>
      <sheetData sheetId="240"/>
      <sheetData sheetId="241"/>
      <sheetData sheetId="242" refreshError="1"/>
      <sheetData sheetId="243"/>
      <sheetData sheetId="244"/>
      <sheetData sheetId="245"/>
      <sheetData sheetId="246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</sheetDataSet>
  </externalBook>
</externalLink>
</file>

<file path=xl/externalLinks/externalLink1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ssue summary"/>
      <sheetName val="table of contents"/>
      <sheetName val="CW SIZING (IDCT-2)"/>
      <sheetName val="IDCT-2 (C=120)"/>
      <sheetName val="Results"/>
      <sheetName val="Pipesizing - 2"/>
      <sheetName val="pipe thk. - 2"/>
      <sheetName val="resis. coeff"/>
      <sheetName val="water prop."/>
      <sheetName val="System Resistance (for spec)"/>
      <sheetName val="SR (IDCT-2)"/>
      <sheetName val="SR (IDCT-1)"/>
      <sheetName val="CW SIZING (IDCT-1)"/>
      <sheetName val="IDCT-1(C=120)"/>
      <sheetName val="Pipesizing - 1"/>
      <sheetName val="pipe thk. - 1"/>
      <sheetName val="Sheet1"/>
      <sheetName val="Wordsdata"/>
      <sheetName val="item"/>
      <sheetName val="Codes"/>
      <sheetName val="220 11  BS "/>
      <sheetName val="Staff Acco."/>
      <sheetName val="MANDAY RATE"/>
      <sheetName val="Ins. of Panels"/>
      <sheetName val="Ins. of MCB DB"/>
      <sheetName val="Pt Wiring, Ckt main, Sub Main"/>
      <sheetName val="Cable, Cable Termination"/>
      <sheetName val="Earth Exc, Earthing, Earth Con "/>
      <sheetName val="Ins of Light Fixtures"/>
      <sheetName val="Cable Tray, Steel, LA, Misc"/>
      <sheetName val="External"/>
      <sheetName val="Sheet2"/>
      <sheetName val="Sheet3"/>
      <sheetName val="#REF"/>
      <sheetName val="inWords"/>
      <sheetName val="issue_summary"/>
      <sheetName val="table_of_contents"/>
      <sheetName val="CW_SIZING_(IDCT-2)"/>
      <sheetName val="IDCT-2_(C=120)"/>
      <sheetName val="Pipesizing_-_2"/>
      <sheetName val="pipe_thk__-_2"/>
      <sheetName val="resis__coeff"/>
      <sheetName val="water_prop_"/>
      <sheetName val="System_Resistance_(for_spec)"/>
      <sheetName val="SR_(IDCT-2)"/>
      <sheetName val="SR_(IDCT-1)"/>
      <sheetName val="CW_SIZING_(IDCT-1)"/>
      <sheetName val="Pipesizing_-_1"/>
      <sheetName val="pipe_thk__-_1"/>
      <sheetName val="P&amp;ID List"/>
      <sheetName val="Data base"/>
      <sheetName val="IO LIST"/>
      <sheetName val="Basement Budget"/>
      <sheetName val="1-LABOUR"/>
      <sheetName val="Budget (Jun 07)"/>
      <sheetName val="Timesheet"/>
      <sheetName val="water prop_"/>
      <sheetName val="water_prop_1"/>
      <sheetName val="MANDAY_RATE"/>
      <sheetName val="Ins__of_Panels"/>
      <sheetName val="Ins__of_MCB_DB"/>
      <sheetName val="Pt_Wiring,_Ckt_main,_Sub_Main"/>
      <sheetName val="Cable,_Cable_Termination"/>
      <sheetName val="Earth_Exc,_Earthing,_Earth_Con_"/>
      <sheetName val="Ins_of_Light_Fixtures"/>
      <sheetName val="Cable_Tray,_Steel,_LA,_Misc"/>
      <sheetName val="LP"/>
      <sheetName val="working"/>
      <sheetName val="Report"/>
      <sheetName val="Dropdown Menus"/>
      <sheetName val="loadcal"/>
      <sheetName val="Calendar"/>
      <sheetName val="estimate"/>
      <sheetName val="beam-reinft"/>
      <sheetName val="Indices"/>
      <sheetName val="월선수금"/>
      <sheetName val="Data"/>
      <sheetName val="04REL"/>
      <sheetName val="issue_summary1"/>
      <sheetName val="table_of_contents1"/>
      <sheetName val="CW_SIZING_(IDCT-2)1"/>
      <sheetName val="IDCT-2_(C=120)1"/>
      <sheetName val="Pipesizing_-_21"/>
      <sheetName val="pipe_thk__-_21"/>
      <sheetName val="resis__coeff1"/>
      <sheetName val="water_prop_2"/>
      <sheetName val="System_Resistance_(for_spec)1"/>
      <sheetName val="SR_(IDCT-2)1"/>
      <sheetName val="SR_(IDCT-1)1"/>
      <sheetName val="CW_SIZING_(IDCT-1)1"/>
      <sheetName val="Pipesizing_-_11"/>
      <sheetName val="pipe_thk__-_11"/>
      <sheetName val="MANDAY_RATE1"/>
      <sheetName val="Ins__of_Panels1"/>
      <sheetName val="Ins__of_MCB_DB1"/>
      <sheetName val="Pt_Wiring,_Ckt_main,_Sub_Main1"/>
      <sheetName val="Cable,_Cable_Termination1"/>
      <sheetName val="Earth_Exc,_Earthing,_Earth_Con1"/>
      <sheetName val="Ins_of_Light_Fixtures1"/>
      <sheetName val="Cable_Tray,_Steel,_LA,_Misc1"/>
      <sheetName val="water_prop_3"/>
      <sheetName val="issue_summary2"/>
      <sheetName val="table_of_contents2"/>
      <sheetName val="CW_SIZING_(IDCT-2)2"/>
      <sheetName val="IDCT-2_(C=120)2"/>
      <sheetName val="Pipesizing_-_22"/>
      <sheetName val="pipe_thk__-_22"/>
      <sheetName val="resis__coeff2"/>
      <sheetName val="water_prop_4"/>
      <sheetName val="System_Resistance_(for_spec)2"/>
      <sheetName val="SR_(IDCT-2)2"/>
      <sheetName val="SR_(IDCT-1)2"/>
      <sheetName val="CW_SIZING_(IDCT-1)2"/>
      <sheetName val="Pipesizing_-_12"/>
      <sheetName val="pipe_thk__-_12"/>
      <sheetName val="MANDAY_RATE2"/>
      <sheetName val="Ins__of_Panels2"/>
      <sheetName val="Ins__of_MCB_DB2"/>
      <sheetName val="Pt_Wiring,_Ckt_main,_Sub_Main2"/>
      <sheetName val="Cable,_Cable_Termination2"/>
      <sheetName val="Earth_Exc,_Earthing,_Earth_Con2"/>
      <sheetName val="Ins_of_Light_Fixtures2"/>
      <sheetName val="Cable_Tray,_Steel,_LA,_Misc2"/>
      <sheetName val="water_prop_5"/>
      <sheetName val="issue_summary3"/>
      <sheetName val="table_of_contents3"/>
      <sheetName val="CW_SIZING_(IDCT-2)3"/>
      <sheetName val="IDCT-2_(C=120)3"/>
      <sheetName val="Pipesizing_-_23"/>
      <sheetName val="pipe_thk__-_23"/>
      <sheetName val="resis__coeff3"/>
      <sheetName val="water_prop_6"/>
      <sheetName val="System_Resistance_(for_spec)3"/>
      <sheetName val="SR_(IDCT-2)3"/>
      <sheetName val="SR_(IDCT-1)3"/>
      <sheetName val="CW_SIZING_(IDCT-1)3"/>
      <sheetName val="Pipesizing_-_13"/>
      <sheetName val="pipe_thk__-_13"/>
      <sheetName val="MANDAY_RATE3"/>
      <sheetName val="Ins__of_Panels3"/>
      <sheetName val="Ins__of_MCB_DB3"/>
      <sheetName val="Pt_Wiring,_Ckt_main,_Sub_Main3"/>
      <sheetName val="Cable,_Cable_Termination3"/>
      <sheetName val="Earth_Exc,_Earthing,_Earth_Con3"/>
      <sheetName val="Ins_of_Light_Fixtures3"/>
      <sheetName val="Cable_Tray,_Steel,_LA,_Misc3"/>
      <sheetName val="water_prop_7"/>
      <sheetName val="issue_summary4"/>
      <sheetName val="table_of_contents4"/>
      <sheetName val="CW_SIZING_(IDCT-2)4"/>
      <sheetName val="IDCT-2_(C=120)4"/>
      <sheetName val="Pipesizing_-_24"/>
      <sheetName val="pipe_thk__-_24"/>
      <sheetName val="resis__coeff4"/>
      <sheetName val="water_prop_8"/>
      <sheetName val="System_Resistance_(for_spec)4"/>
      <sheetName val="SR_(IDCT-2)4"/>
      <sheetName val="SR_(IDCT-1)4"/>
      <sheetName val="CW_SIZING_(IDCT-1)4"/>
      <sheetName val="Pipesizing_-_14"/>
      <sheetName val="pipe_thk__-_14"/>
      <sheetName val="MANDAY_RATE4"/>
      <sheetName val="Ins__of_Panels4"/>
      <sheetName val="Ins__of_MCB_DB4"/>
      <sheetName val="Pt_Wiring,_Ckt_main,_Sub_Main4"/>
      <sheetName val="Cable,_Cable_Termination4"/>
      <sheetName val="Earth_Exc,_Earthing,_Earth_Con4"/>
      <sheetName val="Ins_of_Light_Fixtures4"/>
      <sheetName val="Cable_Tray,_Steel,_LA,_Misc4"/>
      <sheetName val="water_prop_9"/>
      <sheetName val="FdN"/>
      <sheetName val="Tower"/>
      <sheetName val="220Kv"/>
      <sheetName val="Formulas"/>
      <sheetName val="4 Annex 1 Basic rate"/>
      <sheetName val="220_11__BS_2"/>
      <sheetName val="P&amp;ID_List2"/>
      <sheetName val="Data_base2"/>
      <sheetName val="220_11__BS_1"/>
      <sheetName val="P&amp;ID_List1"/>
      <sheetName val="Data_base1"/>
      <sheetName val="220_11__BS_"/>
      <sheetName val="P&amp;ID_List"/>
      <sheetName val="Data_base"/>
      <sheetName val="PROG_DATA"/>
      <sheetName val="Fin. Assumpt. - Sensitivities"/>
      <sheetName val="Global Assm."/>
      <sheetName val="analysis"/>
      <sheetName val="maing1"/>
      <sheetName val="basdat"/>
      <sheetName val="220_11__BS_3"/>
      <sheetName val="P&amp;ID_List3"/>
      <sheetName val="Data_base3"/>
      <sheetName val="Staff_Acco_"/>
      <sheetName val="IO_LIST"/>
      <sheetName val="Basement_Budget"/>
      <sheetName val="_DDList"/>
      <sheetName val="_UOM"/>
      <sheetName val="Code"/>
      <sheetName val="Price Working -Mar'06"/>
      <sheetName val="Conductor Size"/>
      <sheetName val="Rate Analysis"/>
      <sheetName val="Montaje"/>
      <sheetName val="Assumptions"/>
      <sheetName val="issue_summary5"/>
      <sheetName val="table_of_contents5"/>
      <sheetName val="CW_SIZING_(IDCT-2)5"/>
      <sheetName val="IDCT-2_(C=120)5"/>
      <sheetName val="Pipesizing_-_25"/>
      <sheetName val="pipe_thk__-_25"/>
      <sheetName val="resis__coeff5"/>
      <sheetName val="water_prop_10"/>
      <sheetName val="System_Resistance_(for_spec)5"/>
      <sheetName val="SR_(IDCT-2)5"/>
      <sheetName val="SR_(IDCT-1)5"/>
      <sheetName val="CW_SIZING_(IDCT-1)5"/>
      <sheetName val="Pipesizing_-_15"/>
      <sheetName val="pipe_thk__-_15"/>
      <sheetName val="MANDAY_RATE5"/>
      <sheetName val="Ins__of_Panels5"/>
      <sheetName val="Ins__of_MCB_DB5"/>
      <sheetName val="Pt_Wiring,_Ckt_main,_Sub_Main5"/>
      <sheetName val="Cable,_Cable_Termination5"/>
      <sheetName val="Earth_Exc,_Earthing,_Earth_Con5"/>
      <sheetName val="Ins_of_Light_Fixtures5"/>
      <sheetName val="Cable_Tray,_Steel,_LA,_Misc5"/>
      <sheetName val="water_prop_11"/>
      <sheetName val="Dropdown_Menus"/>
      <sheetName val="4_Annex_1_Basic_rate"/>
      <sheetName val="Fin__Assumpt__-_Sensitivities"/>
      <sheetName val="Global_Assm_"/>
      <sheetName val="Hidden"/>
      <sheetName val="1. Data Entry"/>
      <sheetName val="97 사업추정(WEKI)"/>
      <sheetName val="Testing"/>
      <sheetName val="QUOTE_E"/>
      <sheetName val="DSLP"/>
      <sheetName val="A 3.7"/>
      <sheetName val="Material"/>
      <sheetName val="Anl"/>
      <sheetName val="Contents"/>
      <sheetName val="FT-05-02IsoBOM"/>
      <sheetName val="FORM7"/>
      <sheetName val="Conversion"/>
      <sheetName val="Front Page 01"/>
      <sheetName val="water_prop_12"/>
      <sheetName val="issue_summary6"/>
      <sheetName val="table_of_contents6"/>
      <sheetName val="CW_SIZING_(IDCT-2)6"/>
      <sheetName val="IDCT-2_(C=120)6"/>
      <sheetName val="Pipesizing_-_26"/>
      <sheetName val="pipe_thk__-_26"/>
      <sheetName val="resis__coeff6"/>
      <sheetName val="System_Resistance_(for_spec)6"/>
      <sheetName val="SR_(IDCT-2)6"/>
      <sheetName val="SR_(IDCT-1)6"/>
      <sheetName val="CW_SIZING_(IDCT-1)6"/>
      <sheetName val="Pipesizing_-_16"/>
      <sheetName val="pipe_thk__-_16"/>
      <sheetName val="220_11__BS_4"/>
      <sheetName val="P&amp;ID_List4"/>
      <sheetName val="Data_base4"/>
      <sheetName val="Staff_Acco_1"/>
      <sheetName val="MANDAY_RATE6"/>
      <sheetName val="Ins__of_Panels6"/>
      <sheetName val="Ins__of_MCB_DB6"/>
      <sheetName val="Pt_Wiring,_Ckt_main,_Sub_Main6"/>
      <sheetName val="Cable,_Cable_Termination6"/>
      <sheetName val="Earth_Exc,_Earthing,_Earth_Con6"/>
      <sheetName val="Ins_of_Light_Fixtures6"/>
      <sheetName val="Cable_Tray,_Steel,_LA,_Misc6"/>
      <sheetName val="IO_LIST1"/>
      <sheetName val="Basement_Budget1"/>
      <sheetName val="water_prop_13"/>
      <sheetName val="Dropdown_Menus1"/>
      <sheetName val="pds"/>
      <sheetName val="Weightage Factor"/>
      <sheetName val="final abstract"/>
      <sheetName val="issue_summary7"/>
      <sheetName val="table_of_contents7"/>
      <sheetName val="CW_SIZING_(IDCT-2)7"/>
      <sheetName val="IDCT-2_(C=120)7"/>
      <sheetName val="Pipesizing_-_27"/>
      <sheetName val="pipe_thk__-_27"/>
      <sheetName val="resis__coeff7"/>
      <sheetName val="System_Resistance_(for_spec)7"/>
      <sheetName val="SR_(IDCT-2)7"/>
      <sheetName val="SR_(IDCT-1)7"/>
      <sheetName val="CW_SIZING_(IDCT-1)7"/>
      <sheetName val="Pipesizing_-_17"/>
      <sheetName val="pipe_thk__-_17"/>
      <sheetName val="220_11__BS_6"/>
      <sheetName val="P&amp;ID_List6"/>
      <sheetName val="Data_base6"/>
      <sheetName val="Staff_Acco_6"/>
      <sheetName val="IO_LIST6"/>
      <sheetName val="Basement_Budget6"/>
      <sheetName val="Dropdown_Menus6"/>
      <sheetName val="water_prop_14"/>
      <sheetName val="Staff_Acco_2"/>
      <sheetName val="IO_LIST2"/>
      <sheetName val="Basement_Budget2"/>
      <sheetName val="Dropdown_Menus2"/>
      <sheetName val="Staff_Acco_3"/>
      <sheetName val="IO_LIST3"/>
      <sheetName val="Basement_Budget3"/>
      <sheetName val="Dropdown_Menus3"/>
      <sheetName val="Staff_Acco_4"/>
      <sheetName val="IO_LIST4"/>
      <sheetName val="Basement_Budget4"/>
      <sheetName val="Dropdown_Menus4"/>
      <sheetName val="220_11__BS_5"/>
      <sheetName val="P&amp;ID_List5"/>
      <sheetName val="Data_base5"/>
      <sheetName val="Staff_Acco_5"/>
      <sheetName val="IO_LIST5"/>
      <sheetName val="Basement_Budget5"/>
      <sheetName val="Dropdown_Menus5"/>
      <sheetName val="installation cost"/>
      <sheetName val="PAYITEMS"/>
      <sheetName val="lc 11"/>
      <sheetName val="lc 21"/>
      <sheetName val="PCS"/>
      <sheetName val="purpose&amp;input"/>
      <sheetName val="MANDAY_RATE7"/>
      <sheetName val="Ins__of_Panels7"/>
      <sheetName val="Ins__of_MCB_DB7"/>
      <sheetName val="Pt_Wiring,_Ckt_main,_Sub_Main7"/>
      <sheetName val="Cable,_Cable_Termination7"/>
      <sheetName val="Earth_Exc,_Earthing,_Earth_Con7"/>
      <sheetName val="Ins_of_Light_Fixtures7"/>
      <sheetName val="Cable_Tray,_Steel,_LA,_Misc7"/>
      <sheetName val="water_prop_15"/>
      <sheetName val="Price_Working_-Mar'06"/>
      <sheetName val="Conductor_Size"/>
      <sheetName val="Rate_Analysis"/>
      <sheetName val="Front_Page_01"/>
      <sheetName val="97_사업추정(WEKI)"/>
      <sheetName val="LC#1"/>
      <sheetName val="DELTA-H"/>
      <sheetName val="OCT.FDN"/>
      <sheetName val="CWpump"/>
      <sheetName val="ETC Plant Cost"/>
      <sheetName val="MMR"/>
      <sheetName val="Scenarios"/>
      <sheetName val="FTE Sales"/>
      <sheetName val="precast rc element"/>
      <sheetName val="SUMMARY"/>
      <sheetName val="EAM TP 2007"/>
      <sheetName val="2007 Calendar"/>
      <sheetName val="NameRange"/>
      <sheetName val="pack (b)"/>
      <sheetName val="c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 refreshError="1"/>
      <sheetData sheetId="188" refreshError="1"/>
      <sheetData sheetId="189" refreshError="1"/>
      <sheetData sheetId="190"/>
      <sheetData sheetId="191"/>
      <sheetData sheetId="192"/>
      <sheetData sheetId="193"/>
      <sheetData sheetId="194"/>
      <sheetData sheetId="195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 refreshError="1"/>
      <sheetData sheetId="276" refreshError="1"/>
      <sheetData sheetId="277" refreshError="1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</sheetDataSet>
  </externalBook>
</externalLink>
</file>

<file path=xl/externalLinks/externalLink1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oq-10"/>
      <sheetName val="Design"/>
    </sheetNames>
    <sheetDataSet>
      <sheetData sheetId="0"/>
      <sheetData sheetId="1" refreshError="1"/>
    </sheetDataSet>
  </externalBook>
</externalLink>
</file>

<file path=xl/externalLinks/externalLink1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ce Working -SRP"/>
      <sheetName val="Price details -Feb''07"/>
      <sheetName val="Working of Over Seas"/>
      <sheetName val="Most Optimistic Price"/>
      <sheetName val="Over Sea's Projects"/>
      <sheetName val="Feb'07- Pricing Assumptions"/>
      <sheetName val="Fund Req. May 15"/>
      <sheetName val="Price_Working_-SRP"/>
      <sheetName val="Price_details_-Feb''07"/>
      <sheetName val="Working_of_Over_Seas"/>
      <sheetName val="Most_Optimistic_Price"/>
      <sheetName val="Over_Sea's_Projects"/>
      <sheetName val="Feb'07-_Pricing_Assumptions"/>
      <sheetName val="SUMMARY"/>
      <sheetName val="OPGW Quantity summary"/>
      <sheetName val="Fund_Req__May_15"/>
      <sheetName val="Sheet1"/>
      <sheetName val="MAT"/>
      <sheetName val="COV"/>
      <sheetName val="=POP"/>
      <sheetName val="CW General Summary "/>
      <sheetName val="R"/>
      <sheetName val="Format - 4"/>
      <sheetName val="WBS"/>
      <sheetName val="Basic Rates"/>
      <sheetName val="Price_Working_-SRP1"/>
      <sheetName val="Price_details_-Feb''071"/>
      <sheetName val="Working_of_Over_Seas1"/>
      <sheetName val="Most_Optimistic_Price1"/>
      <sheetName val="Over_Sea's_Projects1"/>
      <sheetName val="Feb'07-_Pricing_Assumptions1"/>
      <sheetName val="Fund_Req__May_151"/>
      <sheetName val="OPGW_Quantity_summary"/>
      <sheetName val="CW_General_Summary_"/>
      <sheetName val="Format_-_4"/>
      <sheetName val="Basic_Rates"/>
      <sheetName val="Price_Working_-SRP2"/>
      <sheetName val="Price_details_-Feb''072"/>
      <sheetName val="Working_of_Over_Seas2"/>
      <sheetName val="Most_Optimistic_Price2"/>
      <sheetName val="Over_Sea's_Projects2"/>
      <sheetName val="Feb'07-_Pricing_Assumptions2"/>
      <sheetName val="Fund_Req__May_152"/>
      <sheetName val="OPGW_Quantity_summary1"/>
      <sheetName val="CW_General_Summary_1"/>
      <sheetName val="Format_-_41"/>
      <sheetName val="Basic_Rates1"/>
      <sheetName val="Price_Working_-SRP3"/>
      <sheetName val="Price_details_-Feb''073"/>
      <sheetName val="Working_of_Over_Seas3"/>
      <sheetName val="Most_Optimistic_Price3"/>
      <sheetName val="Over_Sea's_Projects3"/>
      <sheetName val="Feb'07-_Pricing_Assumptions3"/>
      <sheetName val="Fund_Req__May_153"/>
      <sheetName val="OPGW_Quantity_summary2"/>
      <sheetName val="CW_General_Summary_2"/>
      <sheetName val="Format_-_42"/>
      <sheetName val="Basic_Rates2"/>
      <sheetName val="Price_Working_-SRP4"/>
      <sheetName val="Price_details_-Feb''074"/>
      <sheetName val="Working_of_Over_Seas4"/>
      <sheetName val="Most_Optimistic_Price4"/>
      <sheetName val="Over_Sea's_Projects4"/>
      <sheetName val="Feb'07-_Pricing_Assumptions4"/>
      <sheetName val="Fund_Req__May_154"/>
      <sheetName val="OPGW_Quantity_summary3"/>
      <sheetName val="CW_General_Summary_3"/>
      <sheetName val="Format_-_43"/>
      <sheetName val="Basic_Rates3"/>
      <sheetName val="SPARE MYSORE"/>
      <sheetName val="ReConsolation"/>
      <sheetName val="Intro"/>
      <sheetName val="Price_Working_-SRP5"/>
      <sheetName val="Price_details_-Feb''075"/>
      <sheetName val="Working_of_Over_Seas5"/>
      <sheetName val="Most_Optimistic_Price5"/>
      <sheetName val="Over_Sea's_Projects5"/>
      <sheetName val="Feb'07-_Pricing_Assumptions5"/>
      <sheetName val="Fund_Req__May_155"/>
      <sheetName val="OPGW_Quantity_summary4"/>
      <sheetName val="CW_General_Summary_4"/>
      <sheetName val="Format_-_44"/>
      <sheetName val="Basic_Rates4"/>
      <sheetName val="SPARE_MYSORE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</sheetDataSet>
  </externalBook>
</externalLink>
</file>

<file path=xl/externalLinks/externalLink1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eader"/>
      <sheetName val="Index"/>
      <sheetName val="bs"/>
      <sheetName val="pl"/>
      <sheetName val="Ce"/>
      <sheetName val="cf"/>
      <sheetName val="fa"/>
      <sheetName val="Schedules"/>
      <sheetName val="tb"/>
      <sheetName val="Gratuity"/>
      <sheetName val="L.Salary"/>
      <sheetName val="Contract"/>
      <sheetName val="Support EAS"/>
      <sheetName val="Internal Data"/>
      <sheetName val="Report"/>
      <sheetName val="doq-10"/>
      <sheetName val="water prop."/>
      <sheetName val="Rates"/>
      <sheetName val="Price Working -SRP"/>
      <sheetName val="L_Salary"/>
      <sheetName val="Support_EAS"/>
      <sheetName val="Internal_Data"/>
      <sheetName val="water_prop_"/>
      <sheetName val="Price_Working_-SRP"/>
      <sheetName val="L_Salary1"/>
      <sheetName val="Support_EAS1"/>
      <sheetName val="Internal_Data1"/>
      <sheetName val="water_prop_1"/>
      <sheetName val="Price_Working_-SRP1"/>
      <sheetName val="L_Salary4"/>
      <sheetName val="Support_EAS4"/>
      <sheetName val="Internal_Data4"/>
      <sheetName val="water_prop_4"/>
      <sheetName val="Price_Working_-SRP4"/>
      <sheetName val="L_Salary2"/>
      <sheetName val="Support_EAS2"/>
      <sheetName val="Internal_Data2"/>
      <sheetName val="water_prop_2"/>
      <sheetName val="Price_Working_-SRP2"/>
      <sheetName val="L_Salary3"/>
      <sheetName val="Support_EAS3"/>
      <sheetName val="Internal_Data3"/>
      <sheetName val="water_prop_3"/>
      <sheetName val="Price_Working_-SRP3"/>
      <sheetName val="L_Salary5"/>
      <sheetName val="Support_EAS5"/>
      <sheetName val="Internal_Data5"/>
      <sheetName val="water_prop_5"/>
      <sheetName val="Price_Working_-SRP5"/>
      <sheetName val="HBI NCD"/>
      <sheetName val="Output"/>
      <sheetName val="ITD-GUR-SAL"/>
      <sheetName val="ANNX.A"/>
      <sheetName val="Sheet2"/>
      <sheetName val="Timesheet"/>
      <sheetName val="FORM7"/>
      <sheetName val="Cover sheet"/>
      <sheetName val="DETAILED  BOQ"/>
      <sheetName val="Desig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</sheetDataSet>
  </externalBook>
</externalLink>
</file>

<file path=xl/externalLinks/externalLink1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Contents"/>
      <sheetName val="Plant &amp;  Machinery"/>
      <sheetName val="Labour"/>
      <sheetName val="Material"/>
      <sheetName val="Summary of Rates"/>
      <sheetName val="Preambles-Chapter"/>
      <sheetName val="Basic Approach"/>
      <sheetName val="Preamble-1"/>
      <sheetName val="Preamble-2"/>
      <sheetName val="Preamble-3"/>
      <sheetName val="Preamble-4"/>
      <sheetName val="Preamble-5"/>
      <sheetName val="Preamble-6"/>
      <sheetName val="Preamble-7"/>
      <sheetName val="Preamble-8"/>
      <sheetName val="Preamble-9"/>
      <sheetName val="Preamble-10"/>
      <sheetName val="Preamble-11"/>
      <sheetName val="Preamble-12"/>
      <sheetName val="Preamble-13"/>
      <sheetName val="Preamble-14"/>
      <sheetName val="Preamble-15"/>
      <sheetName val="Chapter-1"/>
      <sheetName val="Chapter-2"/>
      <sheetName val="Chapter-3"/>
      <sheetName val="Chapter-4"/>
      <sheetName val="Chapter-5"/>
      <sheetName val="Chapter-6"/>
      <sheetName val="Chapter-7"/>
      <sheetName val="Chapter-8"/>
      <sheetName val="Chapter-9"/>
      <sheetName val="Chapter-10"/>
      <sheetName val="Chapter-11"/>
      <sheetName val="Chapter-12"/>
      <sheetName val="Chapter-13"/>
      <sheetName val="Chapter-14"/>
      <sheetName val="Chapter-15"/>
      <sheetName val="Summary"/>
      <sheetName val="Abbreviations"/>
      <sheetName val="Sheet2"/>
      <sheetName val="A.O.R."/>
      <sheetName val="DETAILED  BOQ"/>
      <sheetName val="#REF"/>
      <sheetName val="Fill this out first..."/>
      <sheetName val="Abstruct total"/>
      <sheetName val="Design"/>
      <sheetName val="water prop."/>
      <sheetName val="Calendar"/>
      <sheetName val="BOQ"/>
      <sheetName val="Output"/>
      <sheetName val="Break up Sheet"/>
      <sheetName val="ETC Plant Cost"/>
      <sheetName val="budget"/>
      <sheetName val="REL"/>
      <sheetName val="Av.G Level"/>
      <sheetName val="Publicbuilding"/>
      <sheetName val="BAW(D)"/>
      <sheetName val="VAC BDW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</sheetDataSet>
  </externalBook>
</externalLink>
</file>

<file path=xl/externalLinks/externalLink1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 sheet_CEO"/>
      <sheetName val="FIN"/>
      <sheetName val="Manpower"/>
      <sheetName val="Top sheet"/>
      <sheetName val="ASSUMPTIONS"/>
      <sheetName val="JAIPUR"/>
      <sheetName val="major Quantities "/>
      <sheetName val="EB Charges"/>
      <sheetName val="Pil"/>
      <sheetName val="Chainage Brief"/>
      <sheetName val="Excavation"/>
      <sheetName val="RA"/>
      <sheetName val="Inputs"/>
      <sheetName val="Batching&amp;Pil POL"/>
      <sheetName val="Sheet1"/>
      <sheetName val="Sheet2"/>
      <sheetName val="Sheet3"/>
      <sheetName val="Equipmen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 sheet (2)"/>
      <sheetName val="Basic Rates"/>
      <sheetName val="BOQ"/>
      <sheetName val="Equipments"/>
      <sheetName val="Cut&amp;Grub"/>
      <sheetName val="GSB+WMM"/>
      <sheetName val="Machinery"/>
      <sheetName val="EB Charges"/>
      <sheetName val="Sheet1"/>
      <sheetName val="Elec"/>
      <sheetName val="Sheet4"/>
      <sheetName val="Finance"/>
      <sheetName val="Major Quantities"/>
      <sheetName val="Rein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quipment"/>
      <sheetName val="Manpower"/>
      <sheetName val="Construction Programme"/>
      <sheetName val="RA"/>
      <sheetName val="Inputs"/>
      <sheetName val="BOQ_Sch_A"/>
      <sheetName val="Analysis"/>
      <sheetName val="POL"/>
      <sheetName val="Labour"/>
      <sheetName val="Concre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Form1 "/>
      <sheetName val="Form 2"/>
      <sheetName val="Form 3"/>
      <sheetName val="Form 4"/>
      <sheetName val="Form 5"/>
      <sheetName val="Form 6"/>
      <sheetName val="Form 7"/>
      <sheetName val="Form 8"/>
      <sheetName val="Form 9"/>
      <sheetName val="Form 10"/>
      <sheetName val="Form 11"/>
      <sheetName val="S1BOQ"/>
      <sheetName val="S2groupcode"/>
      <sheetName val="S3workplan"/>
      <sheetName val="S4cycle"/>
      <sheetName val="S5escl"/>
      <sheetName val="S6MATqty-code"/>
      <sheetName val="S7matqty-grp"/>
      <sheetName val="S8MATexp-code"/>
      <sheetName val="S9wastage"/>
      <sheetName val="S10bomat"/>
      <sheetName val="S11EQPnorm"/>
      <sheetName val="S12EQPhrs"/>
      <sheetName val="S13cons"/>
      <sheetName val="S14spares"/>
      <sheetName val="S15POL"/>
      <sheetName val="S16Elec."/>
      <sheetName val="S17power"/>
      <sheetName val="S18EQPplan"/>
      <sheetName val="S19cap"/>
      <sheetName val="S20MSE Items"/>
      <sheetName val="S21Subcon"/>
      <sheetName val="S22PRW"/>
      <sheetName val="S23ManNos"/>
      <sheetName val="S23Mancost"/>
      <sheetName val="S25EQPoutrep"/>
      <sheetName val="S26EQPhire"/>
      <sheetName val="S27EQPlease"/>
      <sheetName val="S28Rev"/>
      <sheetName val="S29Prelitem"/>
      <sheetName val="S30Prelplant"/>
      <sheetName val="S31Prelitemdet"/>
      <sheetName val="S32Prelexp"/>
      <sheetName val="S33Prelexpdet"/>
      <sheetName val="S34Dircost"/>
      <sheetName val="S35Indircost"/>
      <sheetName val="S36prelimcost"/>
      <sheetName val="S37Unitcost"/>
      <sheetName val="S38stock"/>
      <sheetName val="S39liab"/>
      <sheetName val="S40Milestones"/>
      <sheetName val="S41-MatProcurement"/>
      <sheetName val="S42HSE "/>
      <sheetName val="Cost of O &amp; O"/>
      <sheetName val="Analysis"/>
      <sheetName val="준검 내역서"/>
      <sheetName val="C &amp; G RHS"/>
      <sheetName val="budget"/>
      <sheetName val="Embk top (2)"/>
      <sheetName val="FORM7"/>
      <sheetName val="BOQ"/>
      <sheetName val="11-hsd"/>
      <sheetName val="18-misc"/>
      <sheetName val="5-pipe"/>
      <sheetName val="13-septic"/>
      <sheetName val="7-ug"/>
      <sheetName val="2-utility"/>
      <sheetName val="Manpower"/>
      <sheetName val="S3workplanqty"/>
      <sheetName val="Abstruct total"/>
      <sheetName val="LOCAL RATES"/>
      <sheetName val="TB-9-01"/>
      <sheetName val="doq-10"/>
      <sheetName val="Output"/>
      <sheetName val="Labour"/>
      <sheetName val="Material"/>
      <sheetName val="Plant &amp;  Machinery"/>
      <sheetName val="L"/>
      <sheetName val="M"/>
      <sheetName val="P"/>
      <sheetName val="S"/>
      <sheetName val="WS"/>
      <sheetName val="Design"/>
      <sheetName val="INPUT SHEET"/>
      <sheetName val="RES-PLANNING"/>
      <sheetName val="Macro1"/>
      <sheetName val="procurement"/>
      <sheetName val="TKP"/>
      <sheetName val="PA1(ham1)"/>
      <sheetName val="PA1(Ham2)"/>
      <sheetName val="PA2(Ham2)"/>
      <sheetName val="DG(Ham)"/>
      <sheetName val="Cau358(PA1)"/>
      <sheetName val="Cau358(PA2)"/>
      <sheetName val="Cau360"/>
      <sheetName val="DG(Cau)"/>
      <sheetName val="GVL"/>
      <sheetName val="NC"/>
      <sheetName val="M+MC"/>
      <sheetName val="ptvc"/>
      <sheetName val="TKP(1)"/>
      <sheetName val="TKP (2)"/>
      <sheetName val="TKP (3)"/>
      <sheetName val="NC (2)"/>
      <sheetName val="Cal"/>
      <sheetName val="Data"/>
      <sheetName val="Voucher"/>
      <sheetName val="Summary"/>
      <sheetName val="well"/>
      <sheetName val="Input"/>
      <sheetName val="PS1"/>
      <sheetName val="STEE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</sheetDataSet>
  </externalBook>
</externalLink>
</file>

<file path=xl/externalLinks/externalLink1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25"/>
      <sheetName val="Sheet4"/>
      <sheetName val="PLAN_FEB97"/>
      <sheetName val="준검 내역서"/>
      <sheetName val="S2groupcode"/>
      <sheetName val="Index"/>
      <sheetName val="Embk top (2)"/>
      <sheetName val="LOCAL RATES"/>
      <sheetName val="Cal"/>
      <sheetName val="Data"/>
      <sheetName val="Erection grider"/>
      <sheetName val="Voucher"/>
      <sheetName val="doq-10"/>
      <sheetName val="BHANDUP"/>
      <sheetName val="MOTOR"/>
      <sheetName val="#REF"/>
      <sheetName val="Sheet2"/>
      <sheetName val="Manpower"/>
      <sheetName val="C &amp; G RHS"/>
      <sheetName val="기구표"/>
      <sheetName val="일반공사"/>
      <sheetName val="정부노임단가"/>
      <sheetName val="Labour"/>
      <sheetName val="Material"/>
      <sheetName val="Plant &amp;  Machinery"/>
      <sheetName val="Headings"/>
      <sheetName val="Rates_PVC"/>
      <sheetName val="water prop."/>
      <sheetName val="PS1"/>
      <sheetName val="sheeet7"/>
      <sheetName val="106C0300"/>
      <sheetName val="Sump_cal"/>
      <sheetName val="준검_내역서"/>
      <sheetName val="LOCAL_RATES"/>
      <sheetName val="Erection_grider"/>
      <sheetName val="준검_내역서1"/>
      <sheetName val="LOCAL_RATES1"/>
      <sheetName val="Erection_grider1"/>
      <sheetName val="FORM7"/>
      <sheetName val="Abstruct total"/>
      <sheetName val="TBAL9697 -group wise  sdpl"/>
      <sheetName val="Data-Month"/>
      <sheetName val="Cover sheet"/>
      <sheetName val="장비집계"/>
      <sheetName val="old boq"/>
      <sheetName val="dBase"/>
      <sheetName val="31 Mar-09  closing stock"/>
      <sheetName val="AoR Finishing"/>
      <sheetName val="PRECAST lightconc-II"/>
      <sheetName val="Staff Acco.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</sheetDataSet>
  </externalBook>
</externalLink>
</file>

<file path=xl/externalLinks/externalLink1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Contents"/>
      <sheetName val="Plant &amp;  Machinery"/>
      <sheetName val="Labour"/>
      <sheetName val="Material"/>
      <sheetName val="Summary of Rates"/>
      <sheetName val="Preambles-Chapter"/>
      <sheetName val="Basic Approach"/>
      <sheetName val="Preamble-1"/>
      <sheetName val="Preamble-2"/>
      <sheetName val="Preamble-3"/>
      <sheetName val="Preamble-4"/>
      <sheetName val="Preamble-5"/>
      <sheetName val="Preamble-6"/>
      <sheetName val="Preamble-7"/>
      <sheetName val="Preamble-8"/>
      <sheetName val="Preamble-9"/>
      <sheetName val="Preamble-10"/>
      <sheetName val="Preamble-11"/>
      <sheetName val="Preamble-12"/>
      <sheetName val="Preamble-13"/>
      <sheetName val="Preamble-14"/>
      <sheetName val="Preamble-15"/>
      <sheetName val="Chapter-1"/>
      <sheetName val="Chapter-2"/>
      <sheetName val="Chapter-3"/>
      <sheetName val="Chapter-4"/>
      <sheetName val="Chapter-5"/>
      <sheetName val="Chapter-6"/>
      <sheetName val="Chapter-7"/>
      <sheetName val="Chapter-8"/>
      <sheetName val="Chapter-9"/>
      <sheetName val="Chapter-10"/>
      <sheetName val="Chapter-11"/>
      <sheetName val="Chapter-12"/>
      <sheetName val="Chapter-13"/>
      <sheetName val="Chapter-14"/>
      <sheetName val="Chapter-15"/>
      <sheetName val="Summary"/>
      <sheetName val="Abbreviations"/>
      <sheetName val="Sheet2"/>
      <sheetName val="procurement"/>
      <sheetName val="sheeet7"/>
      <sheetName val="Material "/>
      <sheetName val="doq"/>
      <sheetName val="Rate Analysis"/>
      <sheetName val="Cover sheet"/>
      <sheetName val="estimate"/>
      <sheetName val="DATA_PILE_BG"/>
      <sheetName val="DATA_PCC"/>
      <sheetName val="DATA_PILECAP"/>
      <sheetName val="DATA_PILE_RT2"/>
      <sheetName val="DATA_PILE_RT1 "/>
      <sheetName val="DATA_PILE _SM"/>
      <sheetName val="Sheet3"/>
      <sheetName val="budget"/>
      <sheetName val="Wordsdata"/>
      <sheetName val="BOQ"/>
      <sheetName val="Break up Sheet"/>
      <sheetName val="Output"/>
      <sheetName val="Av.G Level"/>
      <sheetName val="Timesheet"/>
      <sheetName val="Materials "/>
      <sheetName val="PLAN_FEB97"/>
      <sheetName val="UNP-NCW "/>
      <sheetName val="Monthly Turnover (Final)"/>
      <sheetName val="Monthly Programme"/>
      <sheetName val="JCR TOP(ITEM)-KTRP"/>
      <sheetName val="FORM7"/>
      <sheetName val="Improvements"/>
      <sheetName val="VAC BDWN"/>
      <sheetName val="S2groupcode"/>
      <sheetName val="Index"/>
      <sheetName val="Lead"/>
      <sheetName val="Publicbuilding"/>
      <sheetName val="water prop."/>
      <sheetName val="Onsite-Infra"/>
      <sheetName val="pipe culvert 18.06.07"/>
      <sheetName val="Civil"/>
      <sheetName val="dBas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</sheetDataSet>
  </externalBook>
</externalLink>
</file>

<file path=xl/externalLinks/externalLink1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Contents"/>
      <sheetName val="Plant &amp;  Machinery"/>
      <sheetName val="Labour"/>
      <sheetName val="Material"/>
      <sheetName val="Summary of Rates"/>
      <sheetName val="Preambles-Chapter"/>
      <sheetName val="Basic Approach"/>
      <sheetName val="Preamble-1"/>
      <sheetName val="Preamble-2"/>
      <sheetName val="Preamble-3"/>
      <sheetName val="Preamble-4"/>
      <sheetName val="Preamble-5"/>
      <sheetName val="Preamble-6"/>
      <sheetName val="Preamble-7"/>
      <sheetName val="Preamble-8"/>
      <sheetName val="Preamble-9"/>
      <sheetName val="Preamble-10"/>
      <sheetName val="Preamble-11"/>
      <sheetName val="Preamble-12"/>
      <sheetName val="Preamble-13"/>
      <sheetName val="Preamble-14"/>
      <sheetName val="Preamble-15"/>
      <sheetName val="Chapter-1"/>
      <sheetName val="Chapter-2"/>
      <sheetName val="Chapter-3"/>
      <sheetName val="Chapter-4"/>
      <sheetName val="Chapter-5"/>
      <sheetName val="Chapter-6"/>
      <sheetName val="Chapter-7"/>
      <sheetName val="Chapter-8"/>
      <sheetName val="Chapter-9"/>
      <sheetName val="Chapter-10"/>
      <sheetName val="Chapter-11"/>
      <sheetName val="Chapter-12"/>
      <sheetName val="Chapter-13"/>
      <sheetName val="Chapter-14"/>
      <sheetName val="Chapter-15"/>
      <sheetName val="Summary"/>
      <sheetName val="Abbreviations"/>
      <sheetName val="Sheet2"/>
      <sheetName val="Material "/>
      <sheetName val="Materials "/>
      <sheetName val="S2groupcode"/>
      <sheetName val="Index"/>
      <sheetName val="procurement"/>
      <sheetName val="estimate"/>
      <sheetName val="sheeet7"/>
      <sheetName val="Rate Analysis"/>
      <sheetName val="PLAN_FEB97"/>
      <sheetName val="budget"/>
      <sheetName val="Wordsdata"/>
      <sheetName val="FORM7"/>
      <sheetName val="Lea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</sheetDataSet>
  </externalBook>
</externalLink>
</file>

<file path=xl/externalLinks/externalLink1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YSIS"/>
      <sheetName val="CONC. ANAL"/>
      <sheetName val="S2groupcode"/>
      <sheetName val="Index"/>
      <sheetName val="Materi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URCHASE DETAILS"/>
      <sheetName val="Sheet2"/>
    </sheetNames>
    <sheetDataSet>
      <sheetData sheetId="0" refreshError="1"/>
      <sheetData sheetId="1"/>
    </sheetDataSet>
  </externalBook>
</externalLink>
</file>

<file path=xl/externalLinks/externalLink1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PR_PA_1"/>
      <sheetName val="MPR_SC_1"/>
      <sheetName val="MPR_SP_1"/>
      <sheetName val="MPR_MJBR_1"/>
      <sheetName val="MPR_MJBR_2"/>
      <sheetName val="MPR_MAN_1"/>
      <sheetName val="MPR_P&amp;E_1"/>
      <sheetName val="MPR_P&amp;E_2"/>
      <sheetName val="MPR_P&amp;E_3"/>
      <sheetName val="MPR_P&amp;E_4"/>
      <sheetName val="MPR_MS_1"/>
      <sheetName val="MPR_RA_1"/>
      <sheetName val="MPR_FR_1"/>
      <sheetName val="MPR_MFE_1"/>
      <sheetName val="MPR_PR_1"/>
      <sheetName val="MPR_RB_1"/>
      <sheetName val="lc 11"/>
      <sheetName val="lc 21"/>
      <sheetName val="t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npower"/>
      <sheetName val="Construction Programme"/>
      <sheetName val="RA"/>
      <sheetName val="Inputs"/>
      <sheetName val="BOQ_Sch_A"/>
      <sheetName val="Analysis"/>
      <sheetName val="POL"/>
      <sheetName val="Labour_HMRCL"/>
      <sheetName val="Concrete"/>
      <sheetName val="Labour"/>
      <sheetName val="Sheet2"/>
      <sheetName val="Equipment C2"/>
      <sheetName val="POL_Analysis"/>
      <sheetName val="Casting Yard_C1"/>
      <sheetName val="Equipment"/>
      <sheetName val="Sheet1"/>
      <sheetName val="Sheet4"/>
      <sheetName val="Major Quantities"/>
      <sheetName val="Pil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ne"/>
      <sheetName val="Cable Erec"/>
      <sheetName val="A5_Cable"/>
      <sheetName val="A5b"/>
      <sheetName val="A5c"/>
      <sheetName val="Test Charges"/>
      <sheetName val="Domestic value"/>
      <sheetName val="A4"/>
      <sheetName val="A4a"/>
      <sheetName val="Estimate"/>
      <sheetName val="SCHEDULE-3B"/>
      <sheetName val="EAS"/>
      <sheetName val="Spares &amp; TMI"/>
      <sheetName val="APPENDIX 4.1a"/>
      <sheetName val="Hardware"/>
      <sheetName val="MasterMolDose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Form 1"/>
      <sheetName val="Form 2"/>
      <sheetName val="Form 3"/>
      <sheetName val="Form 4"/>
      <sheetName val="Form 5"/>
      <sheetName val="Form 6"/>
      <sheetName val="Form 7"/>
      <sheetName val="Form 8"/>
      <sheetName val="Form 9"/>
      <sheetName val="Form 10"/>
      <sheetName val="S1BOQ"/>
      <sheetName val="S2groupcode"/>
      <sheetName val="S3workplanqty"/>
      <sheetName val="S3workplanAmt"/>
      <sheetName val="S4Timecycle"/>
      <sheetName val="S5Esc"/>
      <sheetName val="S6Matqty-code"/>
      <sheetName val="S7Matqty-group"/>
      <sheetName val="S8Matexp-code"/>
      <sheetName val="S9wastage"/>
      <sheetName val="S11EQPnorm"/>
      <sheetName val="S12EQPhrs"/>
      <sheetName val="S12-Subtotals"/>
      <sheetName val="S13Cons"/>
      <sheetName val="S14Spares"/>
      <sheetName val="S15Pol"/>
      <sheetName val="S16Elec"/>
      <sheetName val="load&amp;DG"/>
      <sheetName val="S17Power"/>
      <sheetName val="S18Eqplan"/>
      <sheetName val="S19CAP"/>
      <sheetName val="DEPRI"/>
      <sheetName val="S20MSEitems"/>
      <sheetName val="S21Subcon"/>
      <sheetName val="S22PRW"/>
      <sheetName val="S23Mannos."/>
      <sheetName val="Officer Budget Form"/>
      <sheetName val="S24Mancost"/>
      <sheetName val="S25EQPrep"/>
      <sheetName val="S26Eqphire"/>
      <sheetName val="S27EQPlease"/>
      <sheetName val="S28Rev"/>
      <sheetName val="S29PrelimItem"/>
      <sheetName val="S30Prelplant"/>
      <sheetName val="S31Preitem"/>
      <sheetName val="S32Prelexp"/>
      <sheetName val="S33prelexdet"/>
      <sheetName val="S34Dircost"/>
      <sheetName val="S35Indircost"/>
      <sheetName val="S36Prelimcost"/>
      <sheetName val="S37UnitCost"/>
      <sheetName val="S38Stock"/>
      <sheetName val="S39Liability"/>
      <sheetName val="S40Milestones"/>
      <sheetName val="S42HSE"/>
      <sheetName val="Analysis"/>
      <sheetName val="Machinary_Road Work"/>
      <sheetName val="Road Work"/>
      <sheetName val="Labou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1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T 1"/>
      <sheetName val="LOT 2"/>
      <sheetName val="LOT 3"/>
      <sheetName val="Ferratges"/>
      <sheetName val="sap"/>
      <sheetName val="Caixes"/>
      <sheetName val="ODF"/>
      <sheetName val="Revised AOP US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externalLinks/externalLink1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Format 1"/>
      <sheetName val="Format - 2"/>
      <sheetName val="Format - 3"/>
      <sheetName val="Format - 4"/>
      <sheetName val="TB"/>
      <sheetName val="Format - 5"/>
      <sheetName val="Format - 6"/>
      <sheetName val="Format - 7"/>
      <sheetName val="Format - 8"/>
      <sheetName val="Adva"/>
      <sheetName val="Accrued Value of work done"/>
      <sheetName val="TAP &amp; IBS"/>
      <sheetName val="Ag Com - Mar 07"/>
      <sheetName val="TAP"/>
      <sheetName val="IBS"/>
      <sheetName val="CLA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</sheetDataSet>
  </externalBook>
</externalLink>
</file>

<file path=xl/externalLinks/externalLink1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ABBR"/>
      <sheetName val="Procedure"/>
      <sheetName val="Drop Down (Fixed)"/>
      <sheetName val="Drop Down"/>
      <sheetName val="PRJ Details"/>
      <sheetName val="BOQ"/>
      <sheetName val="BOQ PLAN"/>
      <sheetName val="MLAP"/>
      <sheetName val="Work Entry"/>
      <sheetName val="Labour Entry"/>
      <sheetName val="Material Entry"/>
      <sheetName val="Info Entry"/>
      <sheetName val="Issue Log"/>
      <sheetName val="PLAN-PA"/>
      <sheetName val="PLAN-PA-BOQ"/>
      <sheetName val="DPR"/>
      <sheetName val="DPR (Client)"/>
      <sheetName val="WPR"/>
      <sheetName val="PA Work DB PVT"/>
      <sheetName val="BOQ-PL-ACH"/>
      <sheetName val="Daily Ach Qty"/>
      <sheetName val="Ach Qty(G)"/>
      <sheetName val="Ach Val(G)"/>
      <sheetName val="Pl Vs Ach Qty (G)"/>
      <sheetName val="Pl Vs Ach Val(G)"/>
      <sheetName val="Eng PA ACH Qty"/>
      <sheetName val="Eng PA ACH Value"/>
      <sheetName val="Site Issue"/>
      <sheetName val="PA--LP"/>
      <sheetName val="PA-ENG-LP"/>
      <sheetName val="PA-LC-LP"/>
      <sheetName val="PA-ENG-LC-LP"/>
      <sheetName val="Eng LC LP"/>
      <sheetName val="Labour"/>
      <sheetName val="Eng Labour"/>
      <sheetName val="LC Labour"/>
      <sheetName val="Mat Cons"/>
      <sheetName val="Max &amp; Min"/>
      <sheetName val="Daily Update"/>
      <sheetName val="Sheet1"/>
      <sheetName val="Sheet2"/>
      <sheetName val="Sheet3"/>
      <sheetName val="Sheet4"/>
      <sheetName val="Sheet5"/>
      <sheetName val="PD DB"/>
      <sheetName val="Work DB"/>
      <sheetName val="Labour DB"/>
      <sheetName val="Material DB"/>
      <sheetName val="LP DB"/>
      <sheetName val="Plant-Reg"/>
      <sheetName val="Labour Entry PVT"/>
      <sheetName val="BOQTOTEXECPVT"/>
      <sheetName val="BOQPLNWKPVT"/>
      <sheetName val="BOQACHWKPVT"/>
      <sheetName val="BOQACHDAYPVT"/>
      <sheetName val="BOQDAYPLACH"/>
      <sheetName val="PATOTEXECPVT"/>
      <sheetName val="PAPLNWKPVT"/>
      <sheetName val="PAACHVALWKPVT"/>
      <sheetName val="PAACHQTYDAYPVT"/>
      <sheetName val="PAACHVALDAYPVT"/>
      <sheetName val="PAReplQtyPvt"/>
      <sheetName val="PAReplValPvt"/>
      <sheetName val="Labour DB PVT"/>
      <sheetName val="Material DB PVT"/>
      <sheetName val="Copy of 1106-PR-IIKA(Aug'15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</sheetDataSet>
  </externalBook>
</externalLink>
</file>

<file path=xl/externalLinks/externalLink1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ABBR"/>
      <sheetName val="Procedure"/>
      <sheetName val="Drop Down"/>
      <sheetName val="Drop Down (Fixed)"/>
      <sheetName val="PRJ Details"/>
      <sheetName val="Master"/>
      <sheetName val="Work Entry"/>
      <sheetName val="Repl. Qty"/>
      <sheetName val="Labour Entry"/>
      <sheetName val="Material Entry"/>
      <sheetName val="INFO Entry"/>
      <sheetName val="Issue Log"/>
      <sheetName val="DPR"/>
      <sheetName val="WPR"/>
      <sheetName val="Site Issue"/>
      <sheetName val="Exec Work"/>
      <sheetName val="Mat Cons"/>
      <sheetName val="Labour"/>
      <sheetName val="Pl Vs Ach Val"/>
      <sheetName val="Pl Vs Ach Qty"/>
      <sheetName val="Ach Val"/>
      <sheetName val="Ach Qty"/>
      <sheetName val="Peak,Min,Avg"/>
      <sheetName val="Eng Work"/>
      <sheetName val="Eng Labour"/>
      <sheetName val="LC Labour"/>
      <sheetName val="Eng LC LP"/>
      <sheetName val="Sheet1"/>
      <sheetName val="Sheet2"/>
      <sheetName val="Sheet3"/>
      <sheetName val="Sheet4"/>
      <sheetName val="Sheet5"/>
      <sheetName val="PD DB"/>
      <sheetName val="Work Entry PVT"/>
      <sheetName val="Work DB PVT"/>
      <sheetName val="Labour Entry PVT"/>
      <sheetName val="Labour DB"/>
      <sheetName val="Work DB"/>
      <sheetName val="Material DB"/>
      <sheetName val="Labour DB PVT"/>
      <sheetName val="Material DB PVT"/>
      <sheetName val="1014-PR-IIMK (April'15) 28-04-2"/>
    </sheetNames>
    <sheetDataSet>
      <sheetData sheetId="0" refreshError="1"/>
      <sheetData sheetId="1" refreshError="1"/>
      <sheetData sheetId="2" refreshError="1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1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Q"/>
      <sheetName val="Finance"/>
      <sheetName val="Major Qty"/>
      <sheetName val="INPUT"/>
      <sheetName val="DIR USED ITEMS"/>
      <sheetName val="SUMMARY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RA"/>
      <sheetName val="EB Charges"/>
      <sheetName val="Excavation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1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bour &amp; Plant"/>
      <sheetName val="Material "/>
      <sheetName val=" Analysis"/>
      <sheetName val="BOQ "/>
      <sheetName val="Sheet1"/>
      <sheetName val="DWR"/>
      <sheetName val="Priced_DWR "/>
      <sheetName val="Labour _ Plant"/>
      <sheetName val="DWR(Priced)"/>
      <sheetName val=" AnalysisPCC"/>
      <sheetName val=" AnalysisNH"/>
      <sheetName val="Estimates"/>
      <sheetName val="REL"/>
      <sheetName val="costing"/>
      <sheetName val="Sheet4"/>
      <sheetName val="CrRajWMM"/>
      <sheetName val="Timesheet"/>
      <sheetName val="beam-reinft-IIInd floor"/>
      <sheetName val="purpose&amp;input"/>
      <sheetName val="Aoc"/>
      <sheetName val="AOR"/>
      <sheetName val="EDWise"/>
      <sheetName val="estimate"/>
      <sheetName val="1. Acquisition"/>
      <sheetName val="Final Basic rate"/>
      <sheetName val="Material"/>
      <sheetName val="Basic Rates"/>
      <sheetName val="REVENUES &amp; BS"/>
      <sheetName val="Results"/>
      <sheetName val="PLGroupings"/>
      <sheetName val="S2groupcode"/>
      <sheetName val="Index"/>
      <sheetName val="RA-markate"/>
      <sheetName val="LOCAL RATES"/>
      <sheetName val="beam-reinft"/>
      <sheetName val="Improvements"/>
      <sheetName val="ANNEXURE-A"/>
      <sheetName val="entitlements"/>
      <sheetName val="단가비교표"/>
      <sheetName val=""/>
      <sheetName val="BOQ_M26"/>
      <sheetName val="Labour___Plant"/>
      <sheetName val="Labour_&amp;_Plant"/>
      <sheetName val="Material_"/>
      <sheetName val="_Analysis"/>
      <sheetName val="BOQ_"/>
      <sheetName val="Priced_DWR_"/>
      <sheetName val="_AnalysisPCC"/>
      <sheetName val="_AnalysisNH"/>
      <sheetName val="REVENUES_&amp;_BS"/>
      <sheetName val="beam-reinft-IIInd_floor"/>
      <sheetName val="1__Acquisition"/>
      <sheetName val="Final_Basic_rate"/>
      <sheetName val="LOCAL_RATES"/>
      <sheetName val="Basic_Rates"/>
      <sheetName val="p1-costg"/>
      <sheetName val="Fill this out first..."/>
      <sheetName val="Excavation"/>
      <sheetName val="INPUT SHE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</sheetDataSet>
  </externalBook>
</externalLink>
</file>

<file path=xl/externalLinks/externalLink1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Contents"/>
      <sheetName val="Plant &amp;  Machinery"/>
      <sheetName val="Labour"/>
      <sheetName val="Sheet4"/>
      <sheetName val="Sheet5"/>
      <sheetName val="Material"/>
      <sheetName val="Summary of Rates"/>
      <sheetName val="Preambles-Chapter"/>
      <sheetName val="Basic Approach"/>
      <sheetName val="Preamble-1"/>
      <sheetName val="Preamble-2"/>
      <sheetName val="Preamble-3"/>
      <sheetName val="Preamble-4"/>
      <sheetName val="Preamble-5"/>
      <sheetName val="Preamble-6"/>
      <sheetName val="Preamble-7"/>
      <sheetName val="Preamble-8"/>
      <sheetName val="Preamble-9"/>
      <sheetName val="Preamble-10"/>
      <sheetName val="Preamble-11"/>
      <sheetName val="Preamble-12"/>
      <sheetName val="Preamble-13"/>
      <sheetName val="Preamble-14"/>
      <sheetName val="Preamble-15"/>
      <sheetName val="Chapter-1"/>
      <sheetName val="Chapter-2"/>
      <sheetName val="Chapter-3"/>
      <sheetName val="Chapter-4"/>
      <sheetName val="Chapter-5"/>
      <sheetName val="Chapter-6"/>
      <sheetName val="Chapter-7"/>
      <sheetName val="Chapter-8"/>
      <sheetName val="Chapter-9"/>
      <sheetName val="Chapter-10"/>
      <sheetName val="Chapter-11"/>
      <sheetName val="Chapter-12"/>
      <sheetName val="Chapter-13"/>
      <sheetName val="Chapter-14"/>
      <sheetName val="Chapter-15"/>
      <sheetName val="Summary"/>
      <sheetName val="Abbreviations"/>
      <sheetName val="Sheet2"/>
      <sheetName val="Lead Aggrgate"/>
      <sheetName val="Lead Gravel"/>
      <sheetName val="Lead Sand"/>
      <sheetName val="Rates_Materials"/>
      <sheetName val="Plant &amp; Machinery"/>
      <sheetName val="Chapter 1"/>
      <sheetName val="Chapter 2"/>
      <sheetName val="Chapter3 "/>
      <sheetName val="Chapter 4"/>
      <sheetName val="Chapter 5"/>
      <sheetName val="Chapter 6"/>
      <sheetName val="Chapter 7"/>
      <sheetName val="Chapter 8"/>
      <sheetName val="chapter 9"/>
      <sheetName val="Chapter 10"/>
      <sheetName val="Chapter 11"/>
      <sheetName val="Chapter 12"/>
      <sheetName val="Chapter 13"/>
      <sheetName val="Chapter 14"/>
      <sheetName val="Chapter 15"/>
      <sheetName val="Material rates"/>
      <sheetName val="item_03"/>
      <sheetName val="item _06-OLD"/>
      <sheetName val="item_05"/>
      <sheetName val="item_01"/>
      <sheetName val="item_02"/>
      <sheetName val="item_04"/>
      <sheetName val="item _06"/>
      <sheetName val="item_07"/>
      <sheetName val="item_08"/>
      <sheetName val="item_09"/>
      <sheetName val="Page collection"/>
      <sheetName val="Summary_cost"/>
      <sheetName val="Annexure_1.01_Dis-R"/>
      <sheetName val="Annexure_1.02_Dis-S"/>
      <sheetName val="Annexure_1.03_Tree cut"/>
      <sheetName val="Annexure_2.01_EW"/>
      <sheetName val="Annexure_2.02_P&amp;J"/>
      <sheetName val="Annexure_4.01-Con-Pav"/>
      <sheetName val="Annexure_4.02_Rumple"/>
      <sheetName val="Annexure_5.01_Str List"/>
      <sheetName val="Annexure_5.01_Bill 5&amp;6"/>
      <sheetName val="Annexure_5.01_print"/>
      <sheetName val="Culverts Qty-900,1000,1200"/>
      <sheetName val="Slab Culvert(3&amp;4 m span)"/>
      <sheetName val="BOX SUM"/>
      <sheetName val="Annexure_7.01_Drain"/>
      <sheetName val="Annexure_7.02_RW"/>
      <sheetName val="Annexure_7.02"/>
      <sheetName val="Annexure_7.03_Toewall"/>
      <sheetName val="Annexure_8.04_Guard St"/>
      <sheetName val="Sign Boards-8"/>
      <sheetName val="FAMILY TEXT"/>
      <sheetName val="Labour &amp; Plant"/>
      <sheetName val="Rate analysis _KBK_Rayagad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</sheetDataSet>
  </externalBook>
</externalLink>
</file>

<file path=xl/externalLinks/externalLink1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 sheet_CEO"/>
      <sheetName val="FIN"/>
      <sheetName val="Manpower"/>
      <sheetName val="Top sheet"/>
      <sheetName val="ASSUMPTIONS"/>
      <sheetName val="JAIPUR_Station"/>
      <sheetName val="JAIPUR"/>
      <sheetName val="major Quantities "/>
      <sheetName val="EB Charges"/>
      <sheetName val="Pil"/>
      <sheetName val="Chainage Brief"/>
      <sheetName val="Excavation"/>
      <sheetName val="RA"/>
      <sheetName val="Inputs"/>
      <sheetName val="Batching&amp;Pil POL"/>
      <sheetName val="Sheet1"/>
      <sheetName val="Sheet2"/>
      <sheetName val="Sheet3"/>
      <sheetName val="Equipmen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 sheet C2"/>
      <sheetName val="Manpower"/>
      <sheetName val="Construction Programme"/>
      <sheetName val="RA"/>
      <sheetName val="Inputs"/>
      <sheetName val="BOQ_Sch_A"/>
      <sheetName val="Analysis"/>
      <sheetName val="POL"/>
      <sheetName val="Labour_HMRCL"/>
      <sheetName val="Concrete"/>
      <sheetName val="Labour"/>
      <sheetName val="Equipment C2"/>
      <sheetName val="POL_Analysis"/>
      <sheetName val="Sheet3"/>
      <sheetName val="Casting Yard"/>
      <sheetName val="FI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TS_Materials"/>
      <sheetName val="Topsheet 2 (2)"/>
      <sheetName val="total cost summary"/>
      <sheetName val="cost summary civil"/>
      <sheetName val="BOQ"/>
      <sheetName val="salient features"/>
      <sheetName val="Topsheet 2"/>
      <sheetName val="Top sheet 1"/>
      <sheetName val="direct cost "/>
      <sheetName val="direct cost  (2)"/>
      <sheetName val="POLcoeff"/>
      <sheetName val="PRW analysis"/>
      <sheetName val="labor-marl rates"/>
      <sheetName val="pwd analysis"/>
      <sheetName val="electrical analysis"/>
      <sheetName val="equipment "/>
      <sheetName val="man power"/>
      <sheetName val="-SIDC"/>
      <sheetName val="FACILITIES"/>
      <sheetName val="financial charges"/>
      <sheetName val="site report on materials"/>
      <sheetName val="Areas-str data"/>
      <sheetName val="work dairy"/>
      <sheetName val="Sheet1"/>
      <sheetName val="Extra Items"/>
      <sheetName val="Rate Analysi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1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P-QTY"/>
      <sheetName val="Cul_detail"/>
      <sheetName val="HP"/>
      <sheetName val="HP Sts"/>
      <sheetName val="Slab"/>
      <sheetName val="Sl Sts"/>
      <sheetName val="M-F-03"/>
      <sheetName val="M-C"/>
      <sheetName val="M-J-03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ll this out first..."/>
      <sheetName val="Checklist"/>
      <sheetName val="Front"/>
      <sheetName val="PDF Front"/>
      <sheetName val="Simple Letter"/>
      <sheetName val="Inside"/>
      <sheetName val="Contents"/>
      <sheetName val="Basis"/>
      <sheetName val="Inclusions"/>
      <sheetName val="Exclusions"/>
      <sheetName val="Overall Summary"/>
      <sheetName val="CSI Summary"/>
      <sheetName val="Section 1 Areas"/>
      <sheetName val="Section 1 Summary"/>
      <sheetName val="Section 1"/>
      <sheetName val="Section 2 Areas"/>
      <sheetName val="Section 2 Summary"/>
      <sheetName val="Section 2"/>
      <sheetName val="Section 3 Areas"/>
      <sheetName val="Section 3 Summary"/>
      <sheetName val="Section 3"/>
      <sheetName val="Section 4 Areas"/>
      <sheetName val="Section 4 Summary"/>
      <sheetName val="Section 4"/>
      <sheetName val="Section 5 Areas"/>
      <sheetName val="Section 5 Summary"/>
      <sheetName val="Section 5"/>
      <sheetName val="Sitework Areas"/>
      <sheetName val="Section 6 Areas"/>
      <sheetName val="Section 6 Summary"/>
      <sheetName val="Section 6"/>
      <sheetName val="Sitework Summary"/>
      <sheetName val="Sitework"/>
      <sheetName val="Alternates"/>
      <sheetName val="Comparison Summary"/>
      <sheetName val="Fill this out first___"/>
      <sheetName val="Salient Features"/>
      <sheetName val="Index"/>
      <sheetName val="LOI"/>
      <sheetName val="construction_schedule"/>
      <sheetName val="top_sheet"/>
      <sheetName val="Offtop-Tender"/>
      <sheetName val="Offtop-Prestart"/>
      <sheetName val="Summary"/>
      <sheetName val="SummaryIDC"/>
      <sheetName val="Basic"/>
      <sheetName val="Items"/>
      <sheetName val="IDC.AHK "/>
      <sheetName val="BOQ_Direct_selling cost"/>
      <sheetName val="Monthwise breakup"/>
      <sheetName val="Labourrate"/>
      <sheetName val="conanalysis"/>
      <sheetName val="ShuttAna"/>
      <sheetName val="Reinf Analy"/>
      <sheetName val="Machinery"/>
      <sheetName val="Power anal"/>
      <sheetName val="quality_obj"/>
      <sheetName val="Assumptions"/>
      <sheetName val="water"/>
      <sheetName val="Power"/>
      <sheetName val="SHEET 1"/>
      <sheetName val="Sheet1"/>
      <sheetName val="Sheet2"/>
      <sheetName val="Sheet3"/>
      <sheetName val="WORK"/>
      <sheetName val="As per PCA"/>
      <sheetName val="Data"/>
      <sheetName val="Lead"/>
      <sheetName val="labour coeff"/>
      <sheetName val="PRECAST lightconc-II"/>
      <sheetName val="Sebtion 1 SumMary"/>
      <sheetName val="DLA Standard Cost Report1"/>
      <sheetName val="Design"/>
      <sheetName val="IO List"/>
      <sheetName val="Macro custom function"/>
      <sheetName val="boq"/>
      <sheetName val="p&amp;m"/>
      <sheetName val="RA-markate"/>
      <sheetName val="Bill-AAC_old"/>
      <sheetName val="TBAL9697 -group wise  sdpl"/>
      <sheetName val="Staff Acco."/>
      <sheetName val="dBase"/>
      <sheetName val="Labour"/>
      <sheetName val="Pacakges split"/>
      <sheetName val="Basement Budget"/>
      <sheetName val="Extra Item"/>
      <sheetName val="Civil Works"/>
      <sheetName val="Cat A Change Control"/>
      <sheetName val="A-General"/>
      <sheetName val="Meas.-Hotel Part"/>
      <sheetName val="Tender Summary"/>
      <sheetName val="Detail"/>
      <sheetName val="VCH-SLC"/>
      <sheetName val="Supplier"/>
      <sheetName val="sort2"/>
      <sheetName val="factors"/>
      <sheetName val="LMP"/>
      <sheetName val="RCC,Ret. Wall"/>
      <sheetName val="SPT vs PHI"/>
      <sheetName val="Details"/>
      <sheetName val="01"/>
      <sheetName val="dummy"/>
      <sheetName val="MASTER_RATE ANALYSIS"/>
      <sheetName val="Fee Rate Summary"/>
      <sheetName val="공장별판관비배부"/>
      <sheetName val="Cashflow projection"/>
      <sheetName val="Database"/>
      <sheetName val="SCHEDULE"/>
      <sheetName val="schedule nos"/>
      <sheetName val="INPUT SHEET"/>
      <sheetName val="RES-PLANNING"/>
      <sheetName val="Stress Calculation"/>
      <sheetName val="Voucher"/>
      <sheetName val="DEPTH CHART (ORR) L.S."/>
      <sheetName val="Name List"/>
      <sheetName val="PA- Consutant "/>
      <sheetName val="Raft"/>
      <sheetName val="Break up Sheet"/>
      <sheetName val="#REF"/>
      <sheetName val="Deduction of assets"/>
      <sheetName val="analysis"/>
      <sheetName val="Intro"/>
      <sheetName val="strand"/>
      <sheetName val="Pay_Sep06"/>
      <sheetName val="1st flr"/>
      <sheetName val="DetEst"/>
      <sheetName val="Driveway Beams"/>
      <sheetName val="2gii"/>
      <sheetName val="Contract Night Staff"/>
      <sheetName val="Contract Day Staff"/>
      <sheetName val="Day Shift"/>
      <sheetName val="Night Shift"/>
      <sheetName val="REL"/>
      <sheetName val="Site Dev BOQ"/>
      <sheetName val="SILICATE"/>
      <sheetName val="Labour productivity"/>
      <sheetName val="Inputs"/>
      <sheetName val="FORM7"/>
      <sheetName val="LEVEL SHEET"/>
      <sheetName val="Costing"/>
      <sheetName val="Capex - Hry"/>
      <sheetName val="Sheet3 (2)"/>
      <sheetName val="_TCS, NAGPUR-MANJIRI C_PROGRESS"/>
      <sheetName val="Rate analysis"/>
      <sheetName val="Basic Rate"/>
      <sheetName val="Format"/>
      <sheetName val="Project Plan - WWW"/>
      <sheetName val="Fin Sum"/>
      <sheetName val="Formulas"/>
      <sheetName val="Input"/>
      <sheetName val="1st Slab"/>
      <sheetName val="Sun E Type"/>
      <sheetName val="box-12"/>
      <sheetName val="SUMRY"/>
      <sheetName val="PrintManager"/>
      <sheetName val="Assumption"/>
      <sheetName val="BLOCK-A (MEA.SHEET)"/>
      <sheetName val="Data-Month"/>
      <sheetName val="BHANDUP"/>
      <sheetName val="Order Info"/>
      <sheetName val="Invoice"/>
      <sheetName val="Scope Reconciliation"/>
      <sheetName val="Mar09"/>
      <sheetName val="FITZ MORT 94"/>
      <sheetName val="Approved MTD Proj #'s"/>
      <sheetName val="Project Budget Worksheet"/>
      <sheetName val="Bill-12"/>
      <sheetName val="Layer Table"/>
      <sheetName val="CABLERET"/>
      <sheetName val="tower"/>
      <sheetName val="GBW"/>
      <sheetName val="DLA%20Standard%20Cost%20Report1"/>
      <sheetName val="SITE OVERHEADS"/>
      <sheetName val="WORK TABLE"/>
      <sheetName val="Works - Quote Sheet"/>
      <sheetName val="Item- Compact"/>
      <sheetName val="DSLP"/>
      <sheetName val="COST"/>
      <sheetName val="Lowside"/>
      <sheetName val="FT-05-02IsoBOM"/>
      <sheetName val="Annexure"/>
      <sheetName val="list"/>
      <sheetName val="PARAMETRES"/>
      <sheetName val="GF Columns"/>
      <sheetName val="P&amp;L - AD"/>
      <sheetName val="目录"/>
      <sheetName val="Adimi bldg"/>
      <sheetName val="Pump House"/>
      <sheetName val="Fuel Regu Station"/>
      <sheetName val="FORM-16"/>
      <sheetName val="verrous"/>
      <sheetName val="Total Quote"/>
      <sheetName val="DETAILED  BOQ"/>
      <sheetName val="Deprec."/>
      <sheetName val="gen"/>
      <sheetName val="Cement recon."/>
      <sheetName val="Interface_SC"/>
      <sheetName val="Calc_ISC"/>
      <sheetName val="Calc_SC"/>
      <sheetName val="Interface_ISC"/>
      <sheetName val="GD"/>
      <sheetName val="Intake"/>
      <sheetName val="Cleaning &amp; Grubbing"/>
      <sheetName val="Sch-3"/>
      <sheetName val=" "/>
      <sheetName val="Intro."/>
      <sheetName val="1"/>
      <sheetName val="COLUMN"/>
      <sheetName val="Fcst vs Budgets"/>
      <sheetName val="Improvements"/>
      <sheetName val="Levels"/>
      <sheetName val="Material"/>
      <sheetName val="Plant &amp;  Machinery"/>
      <sheetName val="BP"/>
      <sheetName val="master"/>
      <sheetName val="S2groupcode"/>
      <sheetName val="Results"/>
      <sheetName val="PLGroupings"/>
      <sheetName val="Parameter"/>
      <sheetName val="girder"/>
      <sheetName val="환율"/>
      <sheetName val="SPS DETAIL"/>
      <sheetName val="Build-up"/>
      <sheetName val="PC Master List"/>
      <sheetName val="Field Values"/>
      <sheetName val="cubes_M20"/>
      <sheetName val="Parameters"/>
      <sheetName val="Mat_Cost"/>
      <sheetName val="HOME"/>
      <sheetName val="datatable"/>
      <sheetName val="Structure Bills Qty"/>
      <sheetName val="BASIS -DEC 08"/>
      <sheetName val="run"/>
      <sheetName val="MN T.B."/>
      <sheetName val="Data Forecast"/>
      <sheetName val="sc-mar2000"/>
      <sheetName val="óc-sepVdec99"/>
      <sheetName val="final abstract"/>
      <sheetName val="Master Data Sheet"/>
      <sheetName val="Conc&amp;steel-assets"/>
      <sheetName val="bom"/>
      <sheetName val="WWR"/>
      <sheetName val="inWords"/>
      <sheetName val="Budget in SAP"/>
      <sheetName val="Civil Boq"/>
      <sheetName val="basic-data"/>
      <sheetName val="mem-property"/>
      <sheetName val="dlvoid"/>
      <sheetName val="Material "/>
      <sheetName val="Factors "/>
      <sheetName val="Load Details-220kV"/>
      <sheetName val="Summary_Bank"/>
      <sheetName val="Headings"/>
      <sheetName val="INDIGINEOUS ITEMS "/>
      <sheetName val="HEAD"/>
      <sheetName val="________"/>
      <sheetName val="Detail In Door Stad"/>
      <sheetName val="Measurment"/>
      <sheetName val="CASHFLOWS"/>
      <sheetName val="PointNo.5"/>
      <sheetName val="Option"/>
      <sheetName val="3mech"/>
      <sheetName val="2ELEC"/>
      <sheetName val="Material Rates"/>
      <sheetName val="Discount &amp; Margin"/>
      <sheetName val="Rate_Analysis"/>
      <sheetName val="Constants Summary"/>
      <sheetName val="Form 6"/>
      <sheetName val="DataSheet"/>
      <sheetName val="Variations"/>
      <sheetName val="Criteria"/>
      <sheetName val="India F&amp;S Template"/>
      <sheetName val="Main Gate House"/>
      <sheetName val="key dates"/>
      <sheetName val="Actuals"/>
      <sheetName val="Assumption Inputs"/>
      <sheetName val="FitOutConfCentre"/>
      <sheetName val="Cul_detail"/>
      <sheetName val="Contractor &amp; Material Price"/>
      <sheetName val="Fill_this_out_first___"/>
      <sheetName val="Fill_this_out_first___1"/>
      <sheetName val="PDF_Front"/>
      <sheetName val="Simple_Letter"/>
      <sheetName val="Overall_Summary"/>
      <sheetName val="CSI_Summary"/>
      <sheetName val="Section_1_Areas"/>
      <sheetName val="Section_1_Summary"/>
      <sheetName val="Section_1"/>
      <sheetName val="Section_2_Areas"/>
      <sheetName val="Section_2_Summary"/>
      <sheetName val="Section_2"/>
      <sheetName val="Section_3_Areas"/>
      <sheetName val="Section_3_Summary"/>
      <sheetName val="Section_3"/>
      <sheetName val="Section_4_Areas"/>
      <sheetName val="Section_4_Summary"/>
      <sheetName val="Section_4"/>
      <sheetName val="Section_5_Areas"/>
      <sheetName val="Section_5_Summary"/>
      <sheetName val="Section_5"/>
      <sheetName val="Sitework_Areas"/>
      <sheetName val="Section_6_Areas"/>
      <sheetName val="Section_6_Summary"/>
      <sheetName val="Section_6"/>
      <sheetName val="Sitework_Summary"/>
      <sheetName val="Comparison_Summary"/>
      <sheetName val="Fill_this_out_first___2"/>
      <sheetName val="Salient_Features"/>
      <sheetName val="IDC_AHK_"/>
      <sheetName val="BOQ_Direct_selling_cost"/>
      <sheetName val="Monthwise_breakup"/>
      <sheetName val="Reinf_Analy"/>
      <sheetName val="Power_anal"/>
      <sheetName val="SHEET_1"/>
      <sheetName val="labour_coeff"/>
      <sheetName val="PRECAST_lightconc-II"/>
      <sheetName val="Sebtion_1_SumMary"/>
      <sheetName val="DLA_Standard_Cost_Report1"/>
      <sheetName val="IO_List"/>
      <sheetName val="Macro_custom_function"/>
      <sheetName val="\TCS, NAGPUR-MANJIRI C\PROGRESS"/>
      <sheetName val="????????"/>
      <sheetName val="TBAL9697_-group_wise__sdpl"/>
      <sheetName val="Staff_Acco_"/>
      <sheetName val="Meas_-Hotel_Part"/>
      <sheetName val="Cat_A_Change_Control"/>
      <sheetName val="Layer_Table"/>
      <sheetName val="Pacakges_split"/>
      <sheetName val="Basement_Budget"/>
      <sheetName val="Extra_Item"/>
      <sheetName val="Civil_Works"/>
      <sheetName val="Tender_Summary"/>
      <sheetName val="Deduction_of_assets"/>
      <sheetName val="schedule_nos"/>
      <sheetName val="INPUT_SHEET"/>
      <sheetName val="Stress_Calculation"/>
      <sheetName val="DEPTH_CHART_(ORR)_L_S_"/>
      <sheetName val="Name_List"/>
      <sheetName val="Driveway_Beams"/>
      <sheetName val="Contract_Night_Staff"/>
      <sheetName val="Contract_Day_Staff"/>
      <sheetName val="Day_Shift"/>
      <sheetName val="Night_Shift"/>
      <sheetName val="RCC,Ret__Wall"/>
      <sheetName val="Cashflow_projection"/>
      <sheetName val="PA-_Consutant_"/>
      <sheetName val="SPT_vs_PHI"/>
      <sheetName val="MASTER_RATE_ANALYSIS"/>
      <sheetName val="Fee_Rate_Summary"/>
      <sheetName val="Break_up_Sheet"/>
      <sheetName val="1st_flr"/>
      <sheetName val="Site_Dev_BOQ"/>
      <sheetName val="Master_Sheet"/>
      <sheetName val="Labour_productivity"/>
      <sheetName val="Capex_-_Hry"/>
      <sheetName val="LEVEL_SHEET"/>
      <sheetName val="Fin_Sum"/>
      <sheetName val="1st_Slab"/>
      <sheetName val="Order_Info"/>
      <sheetName val="Works_-_Quote_Sheet"/>
      <sheetName val="Scope_Reconciliation"/>
      <sheetName val="Sun_E_Type"/>
      <sheetName val="As_per_PCA"/>
      <sheetName val="FITZ_MORT_94"/>
      <sheetName val="SITE_OVERHEADS"/>
      <sheetName val="BLOCK-A_(MEA_SHEET)"/>
      <sheetName val="Project_Plan_-_WWW"/>
      <sheetName val="WORK_TABLE"/>
      <sheetName val="Approved_MTD_Proj_#'s"/>
      <sheetName val="Project_Budget_Worksheet"/>
      <sheetName val="GF_Columns"/>
      <sheetName val="P&amp;L_-_AD"/>
      <sheetName val="Sheet3_(2)"/>
      <sheetName val="\TCS,_NAGPUR-MANJIRI_C\PROGRESS"/>
      <sheetName val="Cement_recon_"/>
      <sheetName val="DETAILED__BOQ"/>
      <sheetName val="Deprec_"/>
      <sheetName val="Item-_Compact"/>
      <sheetName val="SPS_DETAIL"/>
      <sheetName val="PC_Master_List"/>
      <sheetName val="Field_Values"/>
      <sheetName val="Structure_Bills_Qty"/>
      <sheetName val="BASIS_-DEC_08"/>
      <sheetName val="MN_T_B_"/>
      <sheetName val="Data_Forecast"/>
      <sheetName val="Basic_Rate"/>
      <sheetName val="final_abstract"/>
      <sheetName val="Master_Data_Sheet"/>
      <sheetName val="F Blk"/>
      <sheetName val="Publicbuilding"/>
      <sheetName val="COP Final"/>
      <sheetName val="calcul"/>
      <sheetName val="concrete"/>
      <sheetName val="foot-slab reinft"/>
      <sheetName val="Cost Index"/>
      <sheetName val="TEXT"/>
      <sheetName val="NAMES"/>
      <sheetName val="Ra  stair"/>
      <sheetName val="St.co.91.5lvl"/>
      <sheetName val="WBS"/>
      <sheetName val="BOQ T4B"/>
      <sheetName val="REVENUES &amp; BS"/>
      <sheetName val="MRATES"/>
      <sheetName val="Price &amp; Volume"/>
      <sheetName val="bs BP 04 SA"/>
      <sheetName val="conc-foot-gradeslab"/>
      <sheetName val="02"/>
      <sheetName val="03"/>
      <sheetName val="04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currency"/>
      <sheetName val="System"/>
      <sheetName val="단가비교표"/>
      <sheetName val="zone-8"/>
      <sheetName val="MHNO_LEV"/>
      <sheetName val="co_5"/>
      <sheetName val="RA"/>
      <sheetName val="Kristal Court"/>
      <sheetName val="Hotel"/>
      <sheetName val="Introduction"/>
      <sheetName val="Old"/>
      <sheetName val="Operating Statistics"/>
      <sheetName val="Financials"/>
      <sheetName val="1-OBJ98 "/>
      <sheetName val="INTSHEET"/>
      <sheetName val="INTSHEET3"/>
      <sheetName val="office"/>
      <sheetName val="Lab"/>
      <sheetName val=" Acc. Sched."/>
      <sheetName val="Boq - Flats"/>
      <sheetName val="CCB"/>
      <sheetName val="PCC"/>
      <sheetName val="Data sheet"/>
      <sheetName val="Door"/>
      <sheetName val="Per Unit"/>
      <sheetName val="Window"/>
      <sheetName val="Footing"/>
      <sheetName val="Rate analysis civil"/>
      <sheetName val="Rate Analysis "/>
      <sheetName val="Monthly Plan May'16"/>
      <sheetName val="Performance Report"/>
      <sheetName val=" bus bay"/>
      <sheetName val="doq-10"/>
      <sheetName val="doq-I"/>
      <sheetName val="doq 4"/>
      <sheetName val="doq 2"/>
      <sheetName val="Labour &amp; Plant"/>
      <sheetName val="Brand"/>
      <sheetName val="PackSize"/>
      <sheetName val="PackagingType"/>
      <sheetName val="Plant"/>
      <sheetName val="ProductHierarchy"/>
      <sheetName val="PurchGroup"/>
      <sheetName val="Sub-brand"/>
      <sheetName val="UOM"/>
      <sheetName val="Variant"/>
      <sheetName val="PDF_Front1"/>
      <sheetName val="Simple_Letter1"/>
      <sheetName val="Overall_Summary1"/>
      <sheetName val="CSI_Summary1"/>
      <sheetName val="Section_1_Areas1"/>
      <sheetName val="Section_1_Summary1"/>
      <sheetName val="Section_11"/>
      <sheetName val="Section_2_Areas1"/>
      <sheetName val="Section_2_Summary1"/>
      <sheetName val="Section_21"/>
      <sheetName val="Section_3_Areas1"/>
      <sheetName val="Section_3_Summary1"/>
      <sheetName val="Section_31"/>
      <sheetName val="Section_4_Areas1"/>
      <sheetName val="Section_4_Summary1"/>
      <sheetName val="Section_41"/>
      <sheetName val="Section_5_Areas1"/>
      <sheetName val="Section_5_Summary1"/>
      <sheetName val="Section_51"/>
      <sheetName val="Sitework_Areas1"/>
      <sheetName val="Section_6_Areas1"/>
      <sheetName val="Section_6_Summary1"/>
      <sheetName val="Section_61"/>
      <sheetName val="Sitework_Summary1"/>
      <sheetName val="Comparison_Summary1"/>
      <sheetName val="Fill_this_out_first___3"/>
      <sheetName val="Salient_Features1"/>
      <sheetName val="IDC_AHK_1"/>
      <sheetName val="BOQ_Direct_selling_cost1"/>
      <sheetName val="Monthwise_breakup1"/>
      <sheetName val="Reinf_Analy1"/>
      <sheetName val="Power_anal1"/>
      <sheetName val="SHEET_11"/>
      <sheetName val="labour_coeff1"/>
      <sheetName val="PRECAST_lightconc-II1"/>
      <sheetName val="Macro_custom_function1"/>
      <sheetName val="DLA_Standard_Cost_Report11"/>
      <sheetName val="Sebtion_1_SumMary1"/>
      <sheetName val="IO_List1"/>
      <sheetName val="TBAL9697_-group_wise__sdpl1"/>
      <sheetName val="Staff_Acco_1"/>
      <sheetName val="Meas_-Hotel_Part1"/>
      <sheetName val="Tender_Summary1"/>
      <sheetName val="RCC,Ret__Wall1"/>
      <sheetName val="Cashflow_projection1"/>
      <sheetName val="Pacakges_split1"/>
      <sheetName val="Basement_Budget1"/>
      <sheetName val="Extra_Item1"/>
      <sheetName val="schedule_nos1"/>
      <sheetName val="INPUT_SHEET1"/>
      <sheetName val="Stress_Calculation1"/>
      <sheetName val="DEPTH_CHART_(ORR)_L_S_1"/>
      <sheetName val="Name_List1"/>
      <sheetName val="PA-_Consutant_1"/>
      <sheetName val="Break_up_Sheet1"/>
      <sheetName val="Cat_A_Change_Control1"/>
      <sheetName val="Deduction_of_assets1"/>
      <sheetName val="1st_flr1"/>
      <sheetName val="Driveway_Beams1"/>
      <sheetName val="Contract_Night_Staff1"/>
      <sheetName val="Contract_Day_Staff1"/>
      <sheetName val="Day_Shift1"/>
      <sheetName val="Night_Shift1"/>
      <sheetName val="Civil_Works1"/>
      <sheetName val="Labour_productivity1"/>
      <sheetName val="Fin_Sum1"/>
      <sheetName val="Capex_-_Hry1"/>
      <sheetName val="LEVEL_SHEET1"/>
      <sheetName val="1st_Slab1"/>
      <sheetName val="Order_Info1"/>
      <sheetName val="Works_-_Quote_Sheet1"/>
      <sheetName val="Scope_Reconciliation1"/>
      <sheetName val="Sun_E_Type1"/>
      <sheetName val="As_per_PCA1"/>
      <sheetName val="FITZ_MORT_941"/>
      <sheetName val="SITE_OVERHEADS1"/>
      <sheetName val="Rate_analysis1"/>
      <sheetName val="SPT_vs_PHI1"/>
      <sheetName val="MASTER_RATE_ANALYSIS1"/>
      <sheetName val="Fee_Rate_Summary1"/>
      <sheetName val="Cement_recon_1"/>
      <sheetName val="Project_Budget_Worksheet1"/>
      <sheetName val="Project_Plan_-_WWW1"/>
      <sheetName val="BLOCK-A_(MEA_SHEET)1"/>
      <sheetName val="Approved_MTD_Proj_#'s1"/>
      <sheetName val="DETAILED__BOQ1"/>
      <sheetName val="P&amp;L_-_AD1"/>
      <sheetName val="Deprec_1"/>
      <sheetName val="Item-_Compact1"/>
      <sheetName val="WORK_TABLE1"/>
      <sheetName val="GF_Columns1"/>
      <sheetName val="Site_Dev_BOQ1"/>
      <sheetName val="Sheet3_(2)1"/>
      <sheetName val="\TCS,_NAGPUR-MANJIRI_C\PROGRES1"/>
      <sheetName val="SPS_DETAIL1"/>
      <sheetName val="PC_Master_List1"/>
      <sheetName val="Field_Values1"/>
      <sheetName val="Structure_Bills_Qty1"/>
      <sheetName val="BASIS_-DEC_081"/>
      <sheetName val="MN_T_B_1"/>
      <sheetName val="Data_Forecast1"/>
      <sheetName val="Basic_Rate1"/>
      <sheetName val="final_abstract1"/>
      <sheetName val="Master_Data_Sheet1"/>
      <sheetName val="Total_Quote"/>
      <sheetName val="Adimi_bldg"/>
      <sheetName val="Pump_House"/>
      <sheetName val="Fuel_Regu_Station"/>
      <sheetName val="dataCollection"/>
      <sheetName val="estimate"/>
      <sheetName val="Excavation"/>
      <sheetName val="MEP BOQ-"/>
      <sheetName val="wooden door"/>
      <sheetName val="Sub con Summary"/>
      <sheetName val="Cost saving"/>
      <sheetName val="Fakeeh"/>
      <sheetName val="qualify"/>
      <sheetName val="GENERAL SUMMARY"/>
      <sheetName val="LMP Summary"/>
      <sheetName val="Sec Summary"/>
      <sheetName val="MEP"/>
      <sheetName val="TOP SHEET"/>
      <sheetName val="Labour cost"/>
      <sheetName val="BILLING SCHEDULE"/>
      <sheetName val="bill curve"/>
      <sheetName val="CASH IN &amp; OUT FLOW "/>
      <sheetName val="cash flow curve"/>
      <sheetName val="Revised Labour"/>
      <sheetName val="Rein.Ana"/>
      <sheetName val="Sheet6"/>
      <sheetName val="Ceiling"/>
      <sheetName val="Concrete-Data"/>
      <sheetName val="Gen.Exp.Breakup"/>
      <sheetName val="cover page"/>
      <sheetName val="Project Data"/>
      <sheetName val="CL"/>
      <sheetName val="Info"/>
      <sheetName val="Cash2"/>
      <sheetName val="Drop Down List"/>
      <sheetName val="30개월기준대비표 아랍택)"/>
      <sheetName val="총괄표 (2)"/>
      <sheetName val="CIF COST ITEM"/>
      <sheetName val="LeadSheet"/>
      <sheetName val="Raw Data"/>
      <sheetName val="[DLA Standard Cost Report1][DLA"/>
      <sheetName val="[DLA Standard Cost Report1]\TCS"/>
      <sheetName val="Infrastructure"/>
      <sheetName val="SUPPLY -Sanitary Fixtures"/>
      <sheetName val="External"/>
      <sheetName val="ITEMS FOR CIVIL TENDER"/>
      <sheetName val="Debits as on 12.04.08"/>
      <sheetName val="M.S."/>
      <sheetName val="Labor abs-NMR"/>
      <sheetName val="Load_Details-220kV"/>
      <sheetName val="Civil_Boq"/>
      <sheetName val="Material_"/>
      <sheetName val="INDIGINEOUS_ITEMS_"/>
      <sheetName val="key_dates"/>
      <sheetName val="Main_Gate_House"/>
      <sheetName val="Factors_"/>
      <sheetName val="Budget_in_SAP"/>
      <sheetName val="Assumption_Inputs"/>
      <sheetName val="India_F&amp;S_Template"/>
      <sheetName val="Fill_this_out_first___4"/>
      <sheetName val="PDF_Front2"/>
      <sheetName val="Simple_Letter2"/>
      <sheetName val="Overall_Summary2"/>
      <sheetName val="CSI_Summary2"/>
      <sheetName val="Section_1_Areas2"/>
      <sheetName val="Section_1_Summary2"/>
      <sheetName val="Section_12"/>
      <sheetName val="Section_2_Areas2"/>
      <sheetName val="Section_2_Summary2"/>
      <sheetName val="Section_22"/>
      <sheetName val="Section_3_Areas2"/>
      <sheetName val="Section_3_Summary2"/>
      <sheetName val="Section_32"/>
      <sheetName val="Section_4_Areas2"/>
      <sheetName val="Section_4_Summary2"/>
      <sheetName val="Section_42"/>
      <sheetName val="Section_5_Areas2"/>
      <sheetName val="Section_5_Summary2"/>
      <sheetName val="Section_52"/>
      <sheetName val="Sitework_Areas2"/>
      <sheetName val="Section_6_Areas2"/>
      <sheetName val="Section_6_Summary2"/>
      <sheetName val="Section_62"/>
      <sheetName val="Sitework_Summary2"/>
      <sheetName val="Comparison_Summary2"/>
      <sheetName val="Fill_this_out_first___5"/>
      <sheetName val="Salient_Features2"/>
      <sheetName val="IDC_AHK_2"/>
      <sheetName val="BOQ_Direct_selling_cost2"/>
      <sheetName val="Monthwise_breakup2"/>
      <sheetName val="Reinf_Analy2"/>
      <sheetName val="Power_anal2"/>
      <sheetName val="SHEET_12"/>
      <sheetName val="labour_coeff2"/>
      <sheetName val="PRECAST_lightconc-II2"/>
      <sheetName val="Macro_custom_function2"/>
      <sheetName val="DLA_Standard_Cost_Report12"/>
      <sheetName val="Sebtion_1_SumMary2"/>
      <sheetName val="IO_List2"/>
      <sheetName val="TBAL9697_-group_wise__sdpl2"/>
      <sheetName val="Staff_Acco_2"/>
      <sheetName val="Meas_-Hotel_Part2"/>
      <sheetName val="Tender_Summary2"/>
      <sheetName val="RCC,Ret__Wall2"/>
      <sheetName val="Cashflow_projection2"/>
      <sheetName val="Pacakges_split2"/>
      <sheetName val="Basement_Budget2"/>
      <sheetName val="Extra_Item2"/>
      <sheetName val="schedule_nos2"/>
      <sheetName val="INPUT_SHEET2"/>
      <sheetName val="Stress_Calculation2"/>
      <sheetName val="DEPTH_CHART_(ORR)_L_S_2"/>
      <sheetName val="Name_List2"/>
      <sheetName val="PA-_Consutant_2"/>
      <sheetName val="Break_up_Sheet2"/>
      <sheetName val="Cat_A_Change_Control2"/>
      <sheetName val="Deduction_of_assets2"/>
      <sheetName val="1st_flr2"/>
      <sheetName val="Driveway_Beams2"/>
      <sheetName val="Contract_Night_Staff2"/>
      <sheetName val="Contract_Day_Staff2"/>
      <sheetName val="Day_Shift2"/>
      <sheetName val="Night_Shift2"/>
      <sheetName val="Civil_Works2"/>
      <sheetName val="Labour_productivity2"/>
      <sheetName val="Fin_Sum2"/>
      <sheetName val="Capex_-_Hry2"/>
      <sheetName val="LEVEL_SHEET2"/>
      <sheetName val="1st_Slab2"/>
      <sheetName val="Order_Info2"/>
      <sheetName val="Works_-_Quote_Sheet2"/>
      <sheetName val="Scope_Reconciliation2"/>
      <sheetName val="Sun_E_Type2"/>
      <sheetName val="As_per_PCA2"/>
      <sheetName val="FITZ_MORT_942"/>
      <sheetName val="SITE_OVERHEADS2"/>
      <sheetName val="Rate_analysis2"/>
      <sheetName val="SPT_vs_PHI2"/>
      <sheetName val="MASTER_RATE_ANALYSIS2"/>
      <sheetName val="Fee_Rate_Summary2"/>
      <sheetName val="Cement_recon_2"/>
      <sheetName val="Project_Budget_Worksheet2"/>
      <sheetName val="Project_Plan_-_WWW2"/>
      <sheetName val="BLOCK-A_(MEA_SHEET)2"/>
      <sheetName val="Approved_MTD_Proj_#'s2"/>
      <sheetName val="DETAILED__BOQ2"/>
      <sheetName val="P&amp;L_-_AD2"/>
      <sheetName val="Deprec_2"/>
      <sheetName val="Item-_Compact2"/>
      <sheetName val="WORK_TABLE2"/>
      <sheetName val="GF_Columns2"/>
      <sheetName val="Site_Dev_BOQ2"/>
      <sheetName val="Sheet3_(2)2"/>
      <sheetName val="\TCS,_NAGPUR-MANJIRI_C\PROGRES2"/>
      <sheetName val="SPS_DETAIL2"/>
      <sheetName val="PC_Master_List2"/>
      <sheetName val="Field_Values2"/>
      <sheetName val="Structure_Bills_Qty2"/>
      <sheetName val="BASIS_-DEC_082"/>
      <sheetName val="MN_T_B_2"/>
      <sheetName val="Data_Forecast2"/>
      <sheetName val="Basic_Rate2"/>
      <sheetName val="final_abstract2"/>
      <sheetName val="Master_Data_Sheet2"/>
      <sheetName val="Total_Quote1"/>
      <sheetName val="Adimi_bldg1"/>
      <sheetName val="Pump_House1"/>
      <sheetName val="Fuel_Regu_Station1"/>
      <sheetName val="_TCS,_NAGPUR-MANJIRI_C_PROGRESS"/>
      <sheetName val="Cleaning_&amp;_Grubbing"/>
      <sheetName val="_"/>
      <sheetName val="Intro_"/>
      <sheetName val="PointNo_5"/>
      <sheetName val="Plant_&amp;__Machinery"/>
      <sheetName val="Material_Rates"/>
      <sheetName val="Fcst_vs_Budgets"/>
      <sheetName val="St_co_91_5lvl"/>
      <sheetName val="BOQ_T4B"/>
      <sheetName val="Load_Details-220kV1"/>
      <sheetName val="Civil_Boq1"/>
      <sheetName val="Material_1"/>
      <sheetName val="INDIGINEOUS_ITEMS_1"/>
      <sheetName val="key_dates1"/>
      <sheetName val="Main_Gate_House1"/>
      <sheetName val="Factors_1"/>
      <sheetName val="Budget_in_SAP1"/>
      <sheetName val="Assumption_Inputs1"/>
      <sheetName val="India_F&amp;S_Template1"/>
      <sheetName val="Boq_-_Flats"/>
      <sheetName val="Fill_this_out_first___6"/>
      <sheetName val="Fill_this_out_first___7"/>
      <sheetName val="Load_Details-220kV2"/>
      <sheetName val="Civil_Boq2"/>
      <sheetName val="Material_2"/>
      <sheetName val="INDIGINEOUS_ITEMS_2"/>
      <sheetName val="key_dates2"/>
      <sheetName val="Main_Gate_House2"/>
      <sheetName val="Total_Quote2"/>
      <sheetName val="Factors_2"/>
      <sheetName val="Budget_in_SAP2"/>
      <sheetName val="Assumption_Inputs2"/>
      <sheetName val="India_F&amp;S_Template2"/>
      <sheetName val="Boq_-_Flats1"/>
      <sheetName val="_1"/>
      <sheetName val="Cleaning_&amp;_Grubbing1"/>
      <sheetName val="Intro_1"/>
      <sheetName val="Fcst_vs_Budgets1"/>
      <sheetName val="Plant_&amp;__Machinery1"/>
      <sheetName val="ACS(1)"/>
      <sheetName val="FAS-C(4)"/>
      <sheetName val="CCTV(old)"/>
      <sheetName val="Loan Schedule"/>
      <sheetName val="hyperstatic-3"/>
      <sheetName val="Current Bill MB ref"/>
      <sheetName val="3MLKQ"/>
      <sheetName val="Base Assumptions"/>
      <sheetName val="REPAIR&amp; MAINT"/>
      <sheetName val="AOR"/>
      <sheetName val="BOQ Distribution"/>
      <sheetName val="GN-ST-10"/>
      <sheetName val="Buying Schedule"/>
      <sheetName val="CRF Register"/>
      <sheetName val="PEP-DATA"/>
      <sheetName val="loads at base of pier"/>
      <sheetName val="E &amp; R"/>
      <sheetName val="98Price"/>
      <sheetName val="beam-reinft-IIInd floor"/>
      <sheetName val="Wordsdata"/>
      <sheetName val="upa"/>
      <sheetName val="Block A - BOQ"/>
      <sheetName val="BOQ (2)"/>
      <sheetName val="Rev P"/>
      <sheetName val="Primero Tower Budget"/>
      <sheetName val="ICO_budzet_97"/>
      <sheetName val="Reinforcement"/>
      <sheetName val="Builtup Area"/>
      <sheetName val="Lead (Final)"/>
      <sheetName val="D.UT-MECH"/>
      <sheetName val="Rob. elektr."/>
      <sheetName val="Basic Resources"/>
      <sheetName val="supply"/>
      <sheetName val="PRSH"/>
      <sheetName val="Admin"/>
      <sheetName val="Cover_Sheet"/>
      <sheetName val="GR.slab-reinft"/>
      <sheetName val="MPR_PA_1"/>
      <sheetName val="POL"/>
      <sheetName val="Batching&amp;Pil POL"/>
      <sheetName val="_DLA Standard Cost Report1__TCS"/>
      <sheetName val="Sheet"/>
      <sheetName val="Abutment "/>
      <sheetName val="TCS_Schedule (2)"/>
      <sheetName val="Earthwork MCW"/>
      <sheetName val="TCS Proposed"/>
      <sheetName val="[DLA Standard Cost Report1]_T_2"/>
      <sheetName val="F.Slab"/>
      <sheetName val="Plinth Beam1"/>
      <sheetName val="L+M"/>
      <sheetName val="KLHT"/>
      <sheetName val="Sheet4"/>
      <sheetName val="col-reinft1"/>
      <sheetName val="Gen Info"/>
      <sheetName val="Ov%rall Summary"/>
      <sheetName val="Definitions"/>
      <sheetName val="Sales &amp; Prod"/>
      <sheetName val="MenuData"/>
      <sheetName val="zone-2"/>
      <sheetName val="Z1_DATA"/>
      <sheetName val="Summary year Plan"/>
      <sheetName val="EAS"/>
      <sheetName val="3. Elemental Summary"/>
      <sheetName val="9. Package split - Cost "/>
      <sheetName val="10. &amp; 11. Rate Code &amp; BQ"/>
      <sheetName val="NT LBH"/>
      <sheetName val="STAFFSCHED "/>
      <sheetName val="Cost_Index"/>
      <sheetName val="Cost summary"/>
      <sheetName val="Blore"/>
      <sheetName val="Chnai"/>
      <sheetName val="Pune"/>
      <sheetName val="CABLE DATA"/>
      <sheetName val="Load Details(B2)"/>
      <sheetName val="Main-Material"/>
      <sheetName val="Col up to plinth"/>
      <sheetName val="소상 &quot;1&quot;"/>
      <sheetName val="Combined Results "/>
      <sheetName val="Break_Up"/>
      <sheetName val="RESULT"/>
      <sheetName val="Bill 1-BOQ-Civil Works"/>
      <sheetName val="#REF!"/>
      <sheetName val="labour rates"/>
      <sheetName val="Factor Sheet"/>
      <sheetName val="D2_CO"/>
      <sheetName val="Debit_RMC"/>
      <sheetName val="Debit_Transit"/>
      <sheetName val="2.02 ( Emb.From BA)"/>
      <sheetName val="RATE COMPILATION"/>
      <sheetName val="CrRajWMM"/>
      <sheetName val="p1-costg"/>
      <sheetName val="Data rough"/>
      <sheetName val="Pilling_24"/>
      <sheetName val="Config"/>
      <sheetName val="Break Dw"/>
      <sheetName val="BLR 1"/>
      <sheetName val="GAS"/>
      <sheetName val="DEAE"/>
      <sheetName val="BLR2"/>
      <sheetName val="BLR3"/>
      <sheetName val="BLR4"/>
      <sheetName val="BLR5"/>
      <sheetName val="DEM"/>
      <sheetName val="SAM"/>
      <sheetName val="CHEM"/>
      <sheetName val="COP"/>
      <sheetName val="3cd Annexure"/>
      <sheetName val="tie beam"/>
      <sheetName val="Footings"/>
      <sheetName val="DOOR-WIND"/>
      <sheetName val="Inc.St.-Link"/>
      <sheetName val="15-21"/>
      <sheetName val="Comp"/>
      <sheetName val="Boiler&amp;TG"/>
      <sheetName val="para"/>
      <sheetName val="kppl pl"/>
      <sheetName val="Enquire"/>
      <sheetName val="Forecast Variance Planning hrs"/>
      <sheetName val="Det_Des"/>
      <sheetName val="Rec"/>
      <sheetName val="Ra__stair"/>
      <sheetName val="MEP_BOQ-"/>
      <sheetName val="wooden_door"/>
      <sheetName val="Sub_con_Summary"/>
      <sheetName val="Cost_saving"/>
      <sheetName val="GENERAL_SUMMARY"/>
      <sheetName val="LMP_Summary"/>
      <sheetName val="Sec_Summary"/>
      <sheetName val="Labour_cost"/>
      <sheetName val="BILLING_SCHEDULE"/>
      <sheetName val="bill_curve"/>
      <sheetName val="CASH_IN_&amp;_OUT_FLOW_"/>
      <sheetName val="cash_flow_curve"/>
      <sheetName val="Revised_Labour"/>
      <sheetName val="Rein_Ana"/>
      <sheetName val="Gen_Exp_Breakup"/>
      <sheetName val="cover_page"/>
      <sheetName val="Project_Data"/>
      <sheetName val="Drop_Down_List"/>
      <sheetName val="30개월기준대비표_아랍택)"/>
      <sheetName val="총괄표_(2)"/>
      <sheetName val="CIF_COST_ITEM"/>
      <sheetName val="Constants_Summary"/>
      <sheetName val="Form_6"/>
      <sheetName val="Raw_Data"/>
      <sheetName val="REPAIR&amp;_MAINT"/>
      <sheetName val="Material_Rates1"/>
      <sheetName val="Ra__stair1"/>
      <sheetName val="MEP_BOQ-1"/>
      <sheetName val="wooden_door1"/>
      <sheetName val="Sub_con_Summary1"/>
      <sheetName val="Cost_saving1"/>
      <sheetName val="GENERAL_SUMMARY1"/>
      <sheetName val="LMP_Summary1"/>
      <sheetName val="Sec_Summary1"/>
      <sheetName val="Labour_cost1"/>
      <sheetName val="BILLING_SCHEDULE1"/>
      <sheetName val="bill_curve1"/>
      <sheetName val="CASH_IN_&amp;_OUT_FLOW_1"/>
      <sheetName val="cash_flow_curve1"/>
      <sheetName val="Revised_Labour1"/>
      <sheetName val="Rein_Ana1"/>
      <sheetName val="Gen_Exp_Breakup1"/>
      <sheetName val="cover_page1"/>
      <sheetName val="Project_Data1"/>
      <sheetName val="Drop_Down_List1"/>
      <sheetName val="30개월기준대비표_아랍택)1"/>
      <sheetName val="총괄표_(2)1"/>
      <sheetName val="CIF_COST_ITEM1"/>
      <sheetName val="_TCS,_NAGPUR-MANJIRI_C_PROGRES1"/>
      <sheetName val="Constants_Summary1"/>
      <sheetName val="Form_61"/>
      <sheetName val="Raw_Data1"/>
      <sheetName val="PointNo_51"/>
      <sheetName val="REPAIR&amp;_MAINT1"/>
      <sheetName val="Material_Rates2"/>
      <sheetName val="Ra__stair2"/>
      <sheetName val="MEP_BOQ-2"/>
      <sheetName val="wooden_door2"/>
      <sheetName val="Sub_con_Summary2"/>
      <sheetName val="Cost_saving2"/>
      <sheetName val="GENERAL_SUMMARY2"/>
      <sheetName val="LMP_Summary2"/>
      <sheetName val="Sec_Summary2"/>
      <sheetName val="Labour_cost2"/>
      <sheetName val="BILLING_SCHEDULE2"/>
      <sheetName val="bill_curve2"/>
      <sheetName val="CASH_IN_&amp;_OUT_FLOW_2"/>
      <sheetName val="cash_flow_curve2"/>
      <sheetName val="Revised_Labour2"/>
      <sheetName val="Rein_Ana2"/>
      <sheetName val="Gen_Exp_Breakup2"/>
      <sheetName val="cover_page2"/>
      <sheetName val="Project_Data2"/>
      <sheetName val="Drop_Down_List2"/>
      <sheetName val="30개월기준대비표_아랍택)2"/>
      <sheetName val="총괄표_(2)2"/>
      <sheetName val="CIF_COST_ITEM2"/>
      <sheetName val="Cleaning_&amp;_Grubbing2"/>
      <sheetName val="_2"/>
      <sheetName val="Intro_2"/>
      <sheetName val="_TCS,_NAGPUR-MANJIRI_C_PROGRES2"/>
      <sheetName val="Adimi_bldg2"/>
      <sheetName val="Pump_House2"/>
      <sheetName val="Fuel_Regu_Station2"/>
      <sheetName val="Constants_Summary2"/>
      <sheetName val="Form_62"/>
      <sheetName val="Raw_Data2"/>
      <sheetName val="PointNo_52"/>
      <sheetName val="Plant_&amp;__Machinery2"/>
      <sheetName val="REPAIR&amp;_MAINT2"/>
      <sheetName val="PDF_Front3"/>
      <sheetName val="Simple_Letter3"/>
      <sheetName val="Overall_Summary3"/>
      <sheetName val="CSI_Summary3"/>
      <sheetName val="Section_1_Areas3"/>
      <sheetName val="Section_1_Summary3"/>
      <sheetName val="Section_13"/>
      <sheetName val="Section_2_Areas3"/>
      <sheetName val="Section_2_Summary3"/>
      <sheetName val="Section_23"/>
      <sheetName val="Section_3_Areas3"/>
      <sheetName val="Section_3_Summary3"/>
      <sheetName val="Section_33"/>
      <sheetName val="Section_4_Areas3"/>
      <sheetName val="Section_4_Summary3"/>
      <sheetName val="Section_43"/>
      <sheetName val="Section_5_Areas3"/>
      <sheetName val="Section_5_Summary3"/>
      <sheetName val="Section_53"/>
      <sheetName val="Sitework_Areas3"/>
      <sheetName val="Section_6_Areas3"/>
      <sheetName val="Section_6_Summary3"/>
      <sheetName val="Section_63"/>
      <sheetName val="Sitework_Summary3"/>
      <sheetName val="Comparison_Summary3"/>
      <sheetName val="Fill_this_out_first___8"/>
      <sheetName val="SHEET_13"/>
      <sheetName val="Salient_Features3"/>
      <sheetName val="IDC_AHK_3"/>
      <sheetName val="BOQ_Direct_selling_cost3"/>
      <sheetName val="Monthwise_breakup3"/>
      <sheetName val="Reinf_Analy3"/>
      <sheetName val="Power_anal3"/>
      <sheetName val="Macro_custom_function3"/>
      <sheetName val="labour_coeff3"/>
      <sheetName val="PRECAST_lightconc-II3"/>
      <sheetName val="DLA_Standard_Cost_Report13"/>
      <sheetName val="IO_List3"/>
      <sheetName val="Sebtion_1_SumMary3"/>
      <sheetName val="Tender_Summary3"/>
      <sheetName val="TBAL9697_-group_wise__sdpl3"/>
      <sheetName val="Staff_Acco_3"/>
      <sheetName val="Pacakges_split3"/>
      <sheetName val="Basement_Budget3"/>
      <sheetName val="Extra_Item3"/>
      <sheetName val="Civil_Works3"/>
      <sheetName val="Cat_A_Change_Control3"/>
      <sheetName val="Meas_-Hotel_Part3"/>
      <sheetName val="RCC,Ret__Wall3"/>
      <sheetName val="Driveway_Beams3"/>
      <sheetName val="Labour_productivity3"/>
      <sheetName val="Stress_Calculation3"/>
      <sheetName val="Deduction_of_assets3"/>
      <sheetName val="schedule_nos3"/>
      <sheetName val="INPUT_SHEET3"/>
      <sheetName val="DEPTH_CHART_(ORR)_L_S_3"/>
      <sheetName val="Name_List3"/>
      <sheetName val="Contract_Night_Staff3"/>
      <sheetName val="Contract_Day_Staff3"/>
      <sheetName val="Day_Shift3"/>
      <sheetName val="Night_Shift3"/>
      <sheetName val="PA-_Consutant_3"/>
      <sheetName val="Cashflow_projection3"/>
      <sheetName val="Break_up_Sheet3"/>
      <sheetName val="1st_flr3"/>
      <sheetName val="Fin_Sum3"/>
      <sheetName val="1st_Slab3"/>
      <sheetName val="Order_Info3"/>
      <sheetName val="Scope_Reconciliation3"/>
      <sheetName val="Project_Budget_Worksheet3"/>
      <sheetName val="Approved_MTD_Proj_#'s3"/>
      <sheetName val="Sun_E_Type3"/>
      <sheetName val="As_per_PCA3"/>
      <sheetName val="BLOCK-A_(MEA_SHEET)3"/>
      <sheetName val="Project_Plan_-_WWW3"/>
      <sheetName val="WORK_TABLE3"/>
      <sheetName val="SITE_OVERHEADS3"/>
      <sheetName val="FITZ_MORT_943"/>
      <sheetName val="Capex_-_Hry3"/>
      <sheetName val="LEVEL_SHEET3"/>
      <sheetName val="Material_Rates3"/>
      <sheetName val="SPT_vs_PHI3"/>
      <sheetName val="MASTER_RATE_ANALYSIS3"/>
      <sheetName val="Fee_Rate_Summary3"/>
      <sheetName val="Site_Dev_BOQ3"/>
      <sheetName val="Sheet3_(2)3"/>
      <sheetName val="\TCS,_NAGPUR-MANJIRI_C\PROGRES3"/>
      <sheetName val="Ra__stair3"/>
      <sheetName val="MEP_BOQ-3"/>
      <sheetName val="wooden_door3"/>
      <sheetName val="Sub_con_Summary3"/>
      <sheetName val="Cost_saving3"/>
      <sheetName val="GENERAL_SUMMARY3"/>
      <sheetName val="LMP_Summary3"/>
      <sheetName val="Sec_Summary3"/>
      <sheetName val="Labour_cost3"/>
      <sheetName val="BILLING_SCHEDULE3"/>
      <sheetName val="bill_curve3"/>
      <sheetName val="CASH_IN_&amp;_OUT_FLOW_3"/>
      <sheetName val="cash_flow_curve3"/>
      <sheetName val="Revised_Labour3"/>
      <sheetName val="Rein_Ana3"/>
      <sheetName val="Gen_Exp_Breakup3"/>
      <sheetName val="Total_Quote3"/>
      <sheetName val="Works_-_Quote_Sheet3"/>
      <sheetName val="cover_page3"/>
      <sheetName val="Project_Data3"/>
      <sheetName val="Drop_Down_List3"/>
      <sheetName val="30개월기준대비표_아랍택)3"/>
      <sheetName val="총괄표_(2)3"/>
      <sheetName val="CIF_COST_ITEM3"/>
      <sheetName val="Item-_Compact3"/>
      <sheetName val="P&amp;L_-_AD3"/>
      <sheetName val="GF_Columns3"/>
      <sheetName val="Deprec_3"/>
      <sheetName val="DETAILED__BOQ3"/>
      <sheetName val="SPS_DETAIL3"/>
      <sheetName val="PC_Master_List3"/>
      <sheetName val="Field_Values3"/>
      <sheetName val="Structure_Bills_Qty3"/>
      <sheetName val="BASIS_-DEC_083"/>
      <sheetName val="MN_T_B_3"/>
      <sheetName val="Data_Forecast3"/>
      <sheetName val="Basic_Rate3"/>
      <sheetName val="final_abstract3"/>
      <sheetName val="Master_Data_Sheet3"/>
      <sheetName val="Cement_recon_3"/>
      <sheetName val="Cleaning_&amp;_Grubbing3"/>
      <sheetName val="_3"/>
      <sheetName val="Intro_3"/>
      <sheetName val="_TCS,_NAGPUR-MANJIRI_C_PROGRES3"/>
      <sheetName val="Budget_in_SAP3"/>
      <sheetName val="Civil_Boq3"/>
      <sheetName val="Material_3"/>
      <sheetName val="Factors_3"/>
      <sheetName val="Adimi_bldg3"/>
      <sheetName val="Pump_House3"/>
      <sheetName val="Fuel_Regu_Station3"/>
      <sheetName val="Constants_Summary3"/>
      <sheetName val="Form_63"/>
      <sheetName val="Raw_Data3"/>
      <sheetName val="PointNo_53"/>
      <sheetName val="Plant_&amp;__Machinery3"/>
      <sheetName val="Load_Details-220kV3"/>
      <sheetName val="REPAIR&amp;_MAINT3"/>
      <sheetName val="General"/>
      <sheetName val="Fill_this_out_first___9"/>
      <sheetName val="PDF_Front4"/>
      <sheetName val="Simple_Letter4"/>
      <sheetName val="Overall_Summary4"/>
      <sheetName val="CSI_Summary4"/>
      <sheetName val="Section_1_Areas4"/>
      <sheetName val="Section_1_Summary4"/>
      <sheetName val="Section_14"/>
      <sheetName val="Section_2_Areas4"/>
      <sheetName val="Section_2_Summary4"/>
      <sheetName val="Section_24"/>
      <sheetName val="Section_3_Areas4"/>
      <sheetName val="Section_3_Summary4"/>
      <sheetName val="Section_34"/>
      <sheetName val="Section_4_Areas4"/>
      <sheetName val="Section_4_Summary4"/>
      <sheetName val="Section_44"/>
      <sheetName val="Section_5_Areas4"/>
      <sheetName val="Section_5_Summary4"/>
      <sheetName val="Section_54"/>
      <sheetName val="Sitework_Areas4"/>
      <sheetName val="Section_6_Areas4"/>
      <sheetName val="Section_6_Summary4"/>
      <sheetName val="Section_64"/>
      <sheetName val="Sitework_Summary4"/>
      <sheetName val="Comparison_Summary4"/>
      <sheetName val="Fill_this_out_first___10"/>
      <sheetName val="SHEET_14"/>
      <sheetName val="Salient_Features4"/>
      <sheetName val="IDC_AHK_4"/>
      <sheetName val="BOQ_Direct_selling_cost4"/>
      <sheetName val="Monthwise_breakup4"/>
      <sheetName val="Reinf_Analy4"/>
      <sheetName val="Power_anal4"/>
      <sheetName val="Macro_custom_function4"/>
      <sheetName val="labour_coeff4"/>
      <sheetName val="PRECAST_lightconc-II4"/>
      <sheetName val="DLA_Standard_Cost_Report14"/>
      <sheetName val="IO_List4"/>
      <sheetName val="Sebtion_1_SumMary4"/>
      <sheetName val="Tender_Summary4"/>
      <sheetName val="TBAL9697_-group_wise__sdpl4"/>
      <sheetName val="Staff_Acco_4"/>
      <sheetName val="Pacakges_split4"/>
      <sheetName val="Basement_Budget4"/>
      <sheetName val="Extra_Item4"/>
      <sheetName val="Civil_Works4"/>
      <sheetName val="Cat_A_Change_Control4"/>
      <sheetName val="Meas_-Hotel_Part4"/>
      <sheetName val="RCC,Ret__Wall4"/>
      <sheetName val="Driveway_Beams4"/>
      <sheetName val="Labour_productivity4"/>
      <sheetName val="Stress_Calculation4"/>
      <sheetName val="Deduction_of_assets4"/>
      <sheetName val="schedule_nos4"/>
      <sheetName val="INPUT_SHEET4"/>
      <sheetName val="DEPTH_CHART_(ORR)_L_S_4"/>
      <sheetName val="Name_List4"/>
      <sheetName val="Contract_Night_Staff4"/>
      <sheetName val="Contract_Day_Staff4"/>
      <sheetName val="Day_Shift4"/>
      <sheetName val="Night_Shift4"/>
      <sheetName val="PA-_Consutant_4"/>
      <sheetName val="Cashflow_projection4"/>
      <sheetName val="Break_up_Sheet4"/>
      <sheetName val="1st_flr4"/>
      <sheetName val="Fin_Sum4"/>
      <sheetName val="1st_Slab4"/>
      <sheetName val="Order_Info4"/>
      <sheetName val="Scope_Reconciliation4"/>
      <sheetName val="Project_Budget_Worksheet4"/>
      <sheetName val="Approved_MTD_Proj_#'s4"/>
      <sheetName val="Sun_E_Type4"/>
      <sheetName val="As_per_PCA4"/>
      <sheetName val="BLOCK-A_(MEA_SHEET)4"/>
      <sheetName val="Project_Plan_-_WWW4"/>
      <sheetName val="WORK_TABLE4"/>
      <sheetName val="SITE_OVERHEADS4"/>
      <sheetName val="FITZ_MORT_944"/>
      <sheetName val="Capex_-_Hry4"/>
      <sheetName val="LEVEL_SHEET4"/>
      <sheetName val="Material_Rates4"/>
      <sheetName val="SPT_vs_PHI4"/>
      <sheetName val="MASTER_RATE_ANALYSIS4"/>
      <sheetName val="Fee_Rate_Summary4"/>
      <sheetName val="Site_Dev_BOQ4"/>
      <sheetName val="Sheet3_(2)4"/>
      <sheetName val="\TCS,_NAGPUR-MANJIRI_C\PROGRES4"/>
      <sheetName val="Ra__stair4"/>
      <sheetName val="MEP_BOQ-4"/>
      <sheetName val="wooden_door4"/>
      <sheetName val="Sub_con_Summary4"/>
      <sheetName val="Cost_saving4"/>
      <sheetName val="GENERAL_SUMMARY4"/>
      <sheetName val="LMP_Summary4"/>
      <sheetName val="Sec_Summary4"/>
      <sheetName val="Labour_cost4"/>
      <sheetName val="BILLING_SCHEDULE4"/>
      <sheetName val="bill_curve4"/>
      <sheetName val="CASH_IN_&amp;_OUT_FLOW_4"/>
      <sheetName val="cash_flow_curve4"/>
      <sheetName val="Revised_Labour4"/>
      <sheetName val="Rein_Ana4"/>
      <sheetName val="Gen_Exp_Breakup4"/>
      <sheetName val="Total_Quote4"/>
      <sheetName val="Works_-_Quote_Sheet4"/>
      <sheetName val="cover_page4"/>
      <sheetName val="Project_Data4"/>
      <sheetName val="Drop_Down_List4"/>
      <sheetName val="30개월기준대비표_아랍택)4"/>
      <sheetName val="총괄표_(2)4"/>
      <sheetName val="CIF_COST_ITEM4"/>
      <sheetName val="Item-_Compact4"/>
      <sheetName val="P&amp;L_-_AD4"/>
      <sheetName val="GF_Columns4"/>
      <sheetName val="Deprec_4"/>
      <sheetName val="DETAILED__BOQ4"/>
      <sheetName val="SPS_DETAIL4"/>
      <sheetName val="PC_Master_List4"/>
      <sheetName val="Field_Values4"/>
      <sheetName val="Structure_Bills_Qty4"/>
      <sheetName val="BASIS_-DEC_084"/>
      <sheetName val="MN_T_B_4"/>
      <sheetName val="Data_Forecast4"/>
      <sheetName val="Basic_Rate4"/>
      <sheetName val="final_abstract4"/>
      <sheetName val="Master_Data_Sheet4"/>
      <sheetName val="Cement_recon_4"/>
      <sheetName val="Cleaning_&amp;_Grubbing4"/>
      <sheetName val="_4"/>
      <sheetName val="Intro_4"/>
      <sheetName val="_TCS,_NAGPUR-MANJIRI_C_PROGRES4"/>
      <sheetName val="Budget_in_SAP4"/>
      <sheetName val="Civil_Boq4"/>
      <sheetName val="Material_4"/>
      <sheetName val="Factors_4"/>
      <sheetName val="Adimi_bldg4"/>
      <sheetName val="Pump_House4"/>
      <sheetName val="Fuel_Regu_Station4"/>
      <sheetName val="Constants_Summary4"/>
      <sheetName val="Form_64"/>
      <sheetName val="Raw_Data4"/>
      <sheetName val="PointNo_54"/>
      <sheetName val="Plant_&amp;__Machinery4"/>
      <sheetName val="Load_Details-220kV4"/>
      <sheetName val="REPAIR&amp;_MAINT4"/>
      <sheetName val="Fill_this_out_first___11"/>
      <sheetName val="PDF_Front5"/>
      <sheetName val="Simple_Letter5"/>
      <sheetName val="Overall_Summary5"/>
      <sheetName val="CSI_Summary5"/>
      <sheetName val="Section_1_Areas5"/>
      <sheetName val="Section_1_Summary5"/>
      <sheetName val="Section_15"/>
      <sheetName val="Section_2_Areas5"/>
      <sheetName val="Section_2_Summary5"/>
      <sheetName val="Section_25"/>
      <sheetName val="Section_3_Areas5"/>
      <sheetName val="Section_3_Summary5"/>
      <sheetName val="Section_35"/>
      <sheetName val="Section_4_Areas5"/>
      <sheetName val="Section_4_Summary5"/>
      <sheetName val="Section_45"/>
      <sheetName val="Section_5_Areas5"/>
      <sheetName val="Section_5_Summary5"/>
      <sheetName val="Section_55"/>
      <sheetName val="Sitework_Areas5"/>
      <sheetName val="Section_6_Areas5"/>
      <sheetName val="Section_6_Summary5"/>
      <sheetName val="Section_65"/>
      <sheetName val="Sitework_Summary5"/>
      <sheetName val="Comparison_Summary5"/>
      <sheetName val="Fill_this_out_first___12"/>
      <sheetName val="SHEET_15"/>
      <sheetName val="Salient_Features5"/>
      <sheetName val="IDC_AHK_5"/>
      <sheetName val="BOQ_Direct_selling_cost5"/>
      <sheetName val="Monthwise_breakup5"/>
      <sheetName val="Reinf_Analy5"/>
      <sheetName val="Power_anal5"/>
      <sheetName val="Macro_custom_function5"/>
      <sheetName val="labour_coeff5"/>
      <sheetName val="PRECAST_lightconc-II5"/>
      <sheetName val="DLA_Standard_Cost_Report15"/>
      <sheetName val="IO_List5"/>
      <sheetName val="Sebtion_1_SumMary5"/>
      <sheetName val="Tender_Summary5"/>
      <sheetName val="TBAL9697_-group_wise__sdpl5"/>
      <sheetName val="Staff_Acco_5"/>
      <sheetName val="Pacakges_split5"/>
      <sheetName val="Basement_Budget5"/>
      <sheetName val="Extra_Item5"/>
      <sheetName val="Civil_Works5"/>
      <sheetName val="Cat_A_Change_Control5"/>
      <sheetName val="Meas_-Hotel_Part5"/>
      <sheetName val="RCC,Ret__Wall5"/>
      <sheetName val="Driveway_Beams5"/>
      <sheetName val="Labour_productivity5"/>
      <sheetName val="Stress_Calculation5"/>
      <sheetName val="Deduction_of_assets5"/>
      <sheetName val="schedule_nos5"/>
      <sheetName val="INPUT_SHEET5"/>
      <sheetName val="DEPTH_CHART_(ORR)_L_S_5"/>
      <sheetName val="Name_List5"/>
      <sheetName val="Contract_Night_Staff5"/>
      <sheetName val="Contract_Day_Staff5"/>
      <sheetName val="Day_Shift5"/>
      <sheetName val="Night_Shift5"/>
      <sheetName val="PA-_Consutant_5"/>
      <sheetName val="Cashflow_projection5"/>
      <sheetName val="Break_up_Sheet5"/>
      <sheetName val="1st_flr5"/>
      <sheetName val="Fin_Sum5"/>
      <sheetName val="1st_Slab5"/>
      <sheetName val="Order_Info5"/>
      <sheetName val="Scope_Reconciliation5"/>
      <sheetName val="Project_Budget_Worksheet5"/>
      <sheetName val="Approved_MTD_Proj_#'s5"/>
      <sheetName val="Sun_E_Type5"/>
      <sheetName val="As_per_PCA5"/>
      <sheetName val="BLOCK-A_(MEA_SHEET)5"/>
      <sheetName val="Project_Plan_-_WWW5"/>
      <sheetName val="WORK_TABLE5"/>
      <sheetName val="SITE_OVERHEADS5"/>
      <sheetName val="FITZ_MORT_945"/>
      <sheetName val="Capex_-_Hry5"/>
      <sheetName val="LEVEL_SHEET5"/>
      <sheetName val="Material_Rates5"/>
      <sheetName val="SPT_vs_PHI5"/>
      <sheetName val="MASTER_RATE_ANALYSIS5"/>
      <sheetName val="Fee_Rate_Summary5"/>
      <sheetName val="Site_Dev_BOQ5"/>
      <sheetName val="Sheet3_(2)5"/>
      <sheetName val="\TCS,_NAGPUR-MANJIRI_C\PROGRES5"/>
      <sheetName val="Ra__stair5"/>
      <sheetName val="MEP_BOQ-5"/>
      <sheetName val="wooden_door5"/>
      <sheetName val="Sub_con_Summary5"/>
      <sheetName val="Cost_saving5"/>
      <sheetName val="GENERAL_SUMMARY5"/>
      <sheetName val="LMP_Summary5"/>
      <sheetName val="Sec_Summary5"/>
      <sheetName val="Labour_cost5"/>
      <sheetName val="BILLING_SCHEDULE5"/>
      <sheetName val="bill_curve5"/>
      <sheetName val="CASH_IN_&amp;_OUT_FLOW_5"/>
      <sheetName val="cash_flow_curve5"/>
      <sheetName val="Revised_Labour5"/>
      <sheetName val="Rein_Ana5"/>
      <sheetName val="Gen_Exp_Breakup5"/>
      <sheetName val="Total_Quote5"/>
      <sheetName val="Works_-_Quote_Sheet5"/>
      <sheetName val="cover_page5"/>
      <sheetName val="Project_Data5"/>
      <sheetName val="Drop_Down_List5"/>
      <sheetName val="30개월기준대비표_아랍택)5"/>
      <sheetName val="총괄표_(2)5"/>
      <sheetName val="CIF_COST_ITEM5"/>
      <sheetName val="Item-_Compact5"/>
      <sheetName val="P&amp;L_-_AD5"/>
      <sheetName val="GF_Columns5"/>
      <sheetName val="Deprec_5"/>
      <sheetName val="DETAILED__BOQ5"/>
      <sheetName val="SPS_DETAIL5"/>
      <sheetName val="PC_Master_List5"/>
      <sheetName val="Field_Values5"/>
      <sheetName val="Structure_Bills_Qty5"/>
      <sheetName val="BASIS_-DEC_085"/>
      <sheetName val="MN_T_B_5"/>
      <sheetName val="Data_Forecast5"/>
      <sheetName val="Basic_Rate5"/>
      <sheetName val="final_abstract5"/>
      <sheetName val="Master_Data_Sheet5"/>
      <sheetName val="Cement_recon_5"/>
      <sheetName val="Cleaning_&amp;_Grubbing5"/>
      <sheetName val="_5"/>
      <sheetName val="Intro_5"/>
      <sheetName val="_TCS,_NAGPUR-MANJIRI_C_PROGRES5"/>
      <sheetName val="Budget_in_SAP5"/>
      <sheetName val="Civil_Boq5"/>
      <sheetName val="Material_5"/>
      <sheetName val="Factors_5"/>
      <sheetName val="Adimi_bldg5"/>
      <sheetName val="Pump_House5"/>
      <sheetName val="Fuel_Regu_Station5"/>
      <sheetName val="Constants_Summary5"/>
      <sheetName val="Form_65"/>
      <sheetName val="Raw_Data5"/>
      <sheetName val="PointNo_55"/>
      <sheetName val="Plant_&amp;__Machinery5"/>
      <sheetName val="Load_Details-220kV5"/>
      <sheetName val="REPAIR&amp;_MAINT5"/>
      <sheetName val="Fill_this_out_first___13"/>
      <sheetName val="PDF_Front6"/>
      <sheetName val="Simple_Letter6"/>
      <sheetName val="Overall_Summary6"/>
      <sheetName val="CSI_Summary6"/>
      <sheetName val="Section_1_Areas6"/>
      <sheetName val="Section_1_Summary6"/>
      <sheetName val="Section_16"/>
      <sheetName val="Section_2_Areas6"/>
      <sheetName val="Section_2_Summary6"/>
      <sheetName val="Section_26"/>
      <sheetName val="Section_3_Areas6"/>
      <sheetName val="Section_3_Summary6"/>
      <sheetName val="Section_36"/>
      <sheetName val="Section_4_Areas6"/>
      <sheetName val="Section_4_Summary6"/>
      <sheetName val="Section_46"/>
      <sheetName val="Section_5_Areas6"/>
      <sheetName val="Section_5_Summary6"/>
      <sheetName val="Section_56"/>
      <sheetName val="Sitework_Areas6"/>
      <sheetName val="Section_6_Areas6"/>
      <sheetName val="Section_6_Summary6"/>
      <sheetName val="Section_66"/>
      <sheetName val="Sitework_Summary6"/>
      <sheetName val="Comparison_Summary6"/>
      <sheetName val="Fill_this_out_first___14"/>
      <sheetName val="SHEET_16"/>
      <sheetName val="Salient_Features6"/>
      <sheetName val="IDC_AHK_6"/>
      <sheetName val="BOQ_Direct_selling_cost6"/>
      <sheetName val="Monthwise_breakup6"/>
      <sheetName val="Reinf_Analy6"/>
      <sheetName val="Power_anal6"/>
      <sheetName val="Macro_custom_function6"/>
      <sheetName val="labour_coeff6"/>
      <sheetName val="PRECAST_lightconc-II6"/>
      <sheetName val="DLA_Standard_Cost_Report16"/>
      <sheetName val="IO_List6"/>
      <sheetName val="Sebtion_1_SumMary6"/>
      <sheetName val="Tender_Summary6"/>
      <sheetName val="TBAL9697_-group_wise__sdpl6"/>
      <sheetName val="Staff_Acco_6"/>
      <sheetName val="Pacakges_split6"/>
      <sheetName val="Basement_Budget6"/>
      <sheetName val="Extra_Item6"/>
      <sheetName val="Civil_Works6"/>
      <sheetName val="Cat_A_Change_Control6"/>
      <sheetName val="Meas_-Hotel_Part6"/>
      <sheetName val="RCC,Ret__Wall6"/>
      <sheetName val="Driveway_Beams6"/>
      <sheetName val="Labour_productivity6"/>
      <sheetName val="Stress_Calculation6"/>
      <sheetName val="Deduction_of_assets6"/>
      <sheetName val="schedule_nos6"/>
      <sheetName val="INPUT_SHEET6"/>
      <sheetName val="DEPTH_CHART_(ORR)_L_S_6"/>
      <sheetName val="Name_List6"/>
      <sheetName val="Contract_Night_Staff6"/>
      <sheetName val="Contract_Day_Staff6"/>
      <sheetName val="Day_Shift6"/>
      <sheetName val="Night_Shift6"/>
      <sheetName val="PA-_Consutant_6"/>
      <sheetName val="Cashflow_projection6"/>
      <sheetName val="Break_up_Sheet6"/>
      <sheetName val="1st_flr6"/>
      <sheetName val="Fin_Sum6"/>
      <sheetName val="1st_Slab6"/>
      <sheetName val="Order_Info6"/>
      <sheetName val="Scope_Reconciliation6"/>
      <sheetName val="Project_Budget_Worksheet6"/>
      <sheetName val="Approved_MTD_Proj_#'s6"/>
      <sheetName val="Sun_E_Type6"/>
      <sheetName val="As_per_PCA6"/>
      <sheetName val="BLOCK-A_(MEA_SHEET)6"/>
      <sheetName val="Project_Plan_-_WWW6"/>
      <sheetName val="WORK_TABLE6"/>
      <sheetName val="SITE_OVERHEADS6"/>
      <sheetName val="FITZ_MORT_946"/>
      <sheetName val="Capex_-_Hry6"/>
      <sheetName val="LEVEL_SHEET6"/>
      <sheetName val="Material_Rates6"/>
      <sheetName val="SPT_vs_PHI6"/>
      <sheetName val="MASTER_RATE_ANALYSIS6"/>
      <sheetName val="Fee_Rate_Summary6"/>
      <sheetName val="Site_Dev_BOQ6"/>
      <sheetName val="Sheet3_(2)6"/>
      <sheetName val="\TCS,_NAGPUR-MANJIRI_C\PROGRES6"/>
      <sheetName val="Ra__stair6"/>
      <sheetName val="MEP_BOQ-6"/>
      <sheetName val="wooden_door6"/>
      <sheetName val="Sub_con_Summary6"/>
      <sheetName val="Cost_saving6"/>
      <sheetName val="GENERAL_SUMMARY6"/>
      <sheetName val="LMP_Summary6"/>
      <sheetName val="Sec_Summary6"/>
      <sheetName val="Labour_cost6"/>
      <sheetName val="BILLING_SCHEDULE6"/>
      <sheetName val="bill_curve6"/>
      <sheetName val="CASH_IN_&amp;_OUT_FLOW_6"/>
      <sheetName val="cash_flow_curve6"/>
      <sheetName val="Revised_Labour6"/>
      <sheetName val="Rein_Ana6"/>
      <sheetName val="Gen_Exp_Breakup6"/>
      <sheetName val="Total_Quote6"/>
      <sheetName val="Works_-_Quote_Sheet6"/>
      <sheetName val="cover_page6"/>
      <sheetName val="Project_Data6"/>
      <sheetName val="Drop_Down_List6"/>
      <sheetName val="30개월기준대비표_아랍택)6"/>
      <sheetName val="총괄표_(2)6"/>
      <sheetName val="CIF_COST_ITEM6"/>
      <sheetName val="Item-_Compact6"/>
      <sheetName val="P&amp;L_-_AD6"/>
      <sheetName val="GF_Columns6"/>
      <sheetName val="Deprec_6"/>
      <sheetName val="DETAILED__BOQ6"/>
      <sheetName val="SPS_DETAIL6"/>
      <sheetName val="PC_Master_List6"/>
      <sheetName val="Field_Values6"/>
      <sheetName val="Structure_Bills_Qty6"/>
      <sheetName val="BASIS_-DEC_086"/>
      <sheetName val="MN_T_B_6"/>
      <sheetName val="Data_Forecast6"/>
      <sheetName val="Basic_Rate6"/>
      <sheetName val="final_abstract6"/>
      <sheetName val="Master_Data_Sheet6"/>
      <sheetName val="Cement_recon_6"/>
      <sheetName val="Cleaning_&amp;_Grubbing6"/>
      <sheetName val="_6"/>
      <sheetName val="Intro_6"/>
      <sheetName val="_TCS,_NAGPUR-MANJIRI_C_PROGRES6"/>
      <sheetName val="Budget_in_SAP6"/>
      <sheetName val="Civil_Boq6"/>
      <sheetName val="Material_6"/>
      <sheetName val="Factors_6"/>
      <sheetName val="Adimi_bldg6"/>
      <sheetName val="Pump_House6"/>
      <sheetName val="Fuel_Regu_Station6"/>
      <sheetName val="Constants_Summary6"/>
      <sheetName val="Form_66"/>
      <sheetName val="Raw_Data6"/>
      <sheetName val="PointNo_56"/>
      <sheetName val="Plant_&amp;__Machinery6"/>
      <sheetName val="Load_Details-220kV6"/>
      <sheetName val="REPAIR&amp;_MAINT6"/>
      <sheetName val="Fill_this_out_first___15"/>
      <sheetName val="PDF_Front7"/>
      <sheetName val="Simple_Letter7"/>
      <sheetName val="Overall_Summary7"/>
      <sheetName val="CSI_Summary7"/>
      <sheetName val="Section_1_Areas7"/>
      <sheetName val="Section_1_Summary7"/>
      <sheetName val="Section_17"/>
      <sheetName val="Section_2_Areas7"/>
      <sheetName val="Section_2_Summary7"/>
      <sheetName val="Section_27"/>
      <sheetName val="Section_3_Areas7"/>
      <sheetName val="Section_3_Summary7"/>
      <sheetName val="Section_37"/>
      <sheetName val="Section_4_Areas7"/>
      <sheetName val="Section_4_Summary7"/>
      <sheetName val="Section_47"/>
      <sheetName val="Section_5_Areas7"/>
      <sheetName val="Section_5_Summary7"/>
      <sheetName val="Section_57"/>
      <sheetName val="Sitework_Areas7"/>
      <sheetName val="Section_6_Areas7"/>
      <sheetName val="Section_6_Summary7"/>
      <sheetName val="Section_67"/>
      <sheetName val="Sitework_Summary7"/>
      <sheetName val="Comparison_Summary7"/>
      <sheetName val="Fill_this_out_first___16"/>
      <sheetName val="SHEET_17"/>
      <sheetName val="Salient_Features7"/>
      <sheetName val="IDC_AHK_7"/>
      <sheetName val="BOQ_Direct_selling_cost7"/>
      <sheetName val="Monthwise_breakup7"/>
      <sheetName val="Reinf_Analy7"/>
      <sheetName val="Power_anal7"/>
      <sheetName val="Macro_custom_function7"/>
      <sheetName val="labour_coeff7"/>
      <sheetName val="PRECAST_lightconc-II7"/>
      <sheetName val="DLA_Standard_Cost_Report17"/>
      <sheetName val="IO_List7"/>
      <sheetName val="Sebtion_1_SumMary7"/>
      <sheetName val="Tender_Summary7"/>
      <sheetName val="TBAL9697_-group_wise__sdpl7"/>
      <sheetName val="Staff_Acco_7"/>
      <sheetName val="Pacakges_split7"/>
      <sheetName val="Basement_Budget7"/>
      <sheetName val="Extra_Item7"/>
      <sheetName val="Civil_Works7"/>
      <sheetName val="Cat_A_Change_Control7"/>
      <sheetName val="Meas_-Hotel_Part7"/>
      <sheetName val="RCC,Ret__Wall7"/>
      <sheetName val="Driveway_Beams7"/>
      <sheetName val="Labour_productivity7"/>
      <sheetName val="Stress_Calculation7"/>
      <sheetName val="Deduction_of_assets7"/>
      <sheetName val="schedule_nos7"/>
      <sheetName val="INPUT_SHEET7"/>
      <sheetName val="DEPTH_CHART_(ORR)_L_S_7"/>
      <sheetName val="Name_List7"/>
      <sheetName val="Contract_Night_Staff7"/>
      <sheetName val="Contract_Day_Staff7"/>
      <sheetName val="Day_Shift7"/>
      <sheetName val="Night_Shift7"/>
      <sheetName val="PA-_Consutant_7"/>
      <sheetName val="Cashflow_projection7"/>
      <sheetName val="Break_up_Sheet7"/>
      <sheetName val="1st_flr7"/>
      <sheetName val="Fin_Sum7"/>
      <sheetName val="1st_Slab7"/>
      <sheetName val="Order_Info7"/>
      <sheetName val="Scope_Reconciliation7"/>
      <sheetName val="Project_Budget_Worksheet7"/>
      <sheetName val="Approved_MTD_Proj_#'s7"/>
      <sheetName val="Sun_E_Type7"/>
      <sheetName val="As_per_PCA7"/>
      <sheetName val="BLOCK-A_(MEA_SHEET)7"/>
      <sheetName val="Project_Plan_-_WWW7"/>
      <sheetName val="WORK_TABLE7"/>
      <sheetName val="SITE_OVERHEADS7"/>
      <sheetName val="FITZ_MORT_947"/>
      <sheetName val="Capex_-_Hry7"/>
      <sheetName val="LEVEL_SHEET7"/>
      <sheetName val="Material_Rates7"/>
      <sheetName val="SPT_vs_PHI7"/>
      <sheetName val="MASTER_RATE_ANALYSIS7"/>
      <sheetName val="Fee_Rate_Summary7"/>
      <sheetName val="Site_Dev_BOQ7"/>
      <sheetName val="Sheet3_(2)7"/>
      <sheetName val="\TCS,_NAGPUR-MANJIRI_C\PROGRES7"/>
      <sheetName val="Ra__stair7"/>
      <sheetName val="MEP_BOQ-7"/>
      <sheetName val="wooden_door7"/>
      <sheetName val="Sub_con_Summary7"/>
      <sheetName val="Cost_saving7"/>
      <sheetName val="GENERAL_SUMMARY7"/>
      <sheetName val="LMP_Summary7"/>
      <sheetName val="Sec_Summary7"/>
      <sheetName val="Labour_cost7"/>
      <sheetName val="BILLING_SCHEDULE7"/>
      <sheetName val="bill_curve7"/>
      <sheetName val="CASH_IN_&amp;_OUT_FLOW_7"/>
      <sheetName val="cash_flow_curve7"/>
      <sheetName val="Revised_Labour7"/>
      <sheetName val="Rein_Ana7"/>
      <sheetName val="Gen_Exp_Breakup7"/>
      <sheetName val="Total_Quote7"/>
      <sheetName val="Works_-_Quote_Sheet7"/>
      <sheetName val="cover_page7"/>
      <sheetName val="Project_Data7"/>
      <sheetName val="Drop_Down_List7"/>
      <sheetName val="30개월기준대비표_아랍택)7"/>
      <sheetName val="총괄표_(2)7"/>
      <sheetName val="CIF_COST_ITEM7"/>
      <sheetName val="Item-_Compact7"/>
      <sheetName val="P&amp;L_-_AD7"/>
      <sheetName val="GF_Columns7"/>
      <sheetName val="Deprec_7"/>
      <sheetName val="DETAILED__BOQ7"/>
      <sheetName val="SPS_DETAIL7"/>
      <sheetName val="PC_Master_List7"/>
      <sheetName val="Field_Values7"/>
      <sheetName val="Structure_Bills_Qty7"/>
      <sheetName val="BASIS_-DEC_087"/>
      <sheetName val="MN_T_B_7"/>
      <sheetName val="Data_Forecast7"/>
      <sheetName val="Basic_Rate7"/>
      <sheetName val="final_abstract7"/>
      <sheetName val="Master_Data_Sheet7"/>
      <sheetName val="Cement_recon_7"/>
      <sheetName val="Cleaning_&amp;_Grubbing7"/>
      <sheetName val="_7"/>
      <sheetName val="Intro_7"/>
      <sheetName val="_TCS,_NAGPUR-MANJIRI_C_PROGRES7"/>
      <sheetName val="Budget_in_SAP7"/>
      <sheetName val="Civil_Boq7"/>
      <sheetName val="Material_7"/>
      <sheetName val="Factors_7"/>
      <sheetName val="Adimi_bldg7"/>
      <sheetName val="Pump_House7"/>
      <sheetName val="Fuel_Regu_Station7"/>
      <sheetName val="Constants_Summary7"/>
      <sheetName val="Form_67"/>
      <sheetName val="Raw_Data7"/>
      <sheetName val="PointNo_57"/>
      <sheetName val="Plant_&amp;__Machinery7"/>
      <sheetName val="Load_Details-220kV7"/>
      <sheetName val="REPAIR&amp;_MAINT7"/>
      <sheetName val="Fill_this_out_first___17"/>
      <sheetName val="PDF_Front8"/>
      <sheetName val="Simple_Letter8"/>
      <sheetName val="Overall_Summary8"/>
      <sheetName val="CSI_Summary8"/>
      <sheetName val="Section_1_Areas8"/>
      <sheetName val="Section_1_Summary8"/>
      <sheetName val="Section_18"/>
      <sheetName val="Section_2_Areas8"/>
      <sheetName val="Section_2_Summary8"/>
      <sheetName val="Section_28"/>
      <sheetName val="Section_3_Areas8"/>
      <sheetName val="Section_3_Summary8"/>
      <sheetName val="Section_38"/>
      <sheetName val="Section_4_Areas8"/>
      <sheetName val="Section_4_Summary8"/>
      <sheetName val="Section_48"/>
      <sheetName val="Section_5_Areas8"/>
      <sheetName val="Section_5_Summary8"/>
      <sheetName val="Section_58"/>
      <sheetName val="Sitework_Areas8"/>
      <sheetName val="Section_6_Areas8"/>
      <sheetName val="Section_6_Summary8"/>
      <sheetName val="Section_68"/>
      <sheetName val="Sitework_Summary8"/>
      <sheetName val="Comparison_Summary8"/>
      <sheetName val="Fill_this_out_first___18"/>
      <sheetName val="SHEET_18"/>
      <sheetName val="Salient_Features8"/>
      <sheetName val="IDC_AHK_8"/>
      <sheetName val="BOQ_Direct_selling_cost8"/>
      <sheetName val="Monthwise_breakup8"/>
      <sheetName val="Reinf_Analy8"/>
      <sheetName val="Power_anal8"/>
      <sheetName val="Macro_custom_function8"/>
      <sheetName val="labour_coeff8"/>
      <sheetName val="PRECAST_lightconc-II8"/>
      <sheetName val="DLA_Standard_Cost_Report18"/>
      <sheetName val="IO_List8"/>
      <sheetName val="Sebtion_1_SumMary8"/>
      <sheetName val="Tender_Summary8"/>
      <sheetName val="TBAL9697_-group_wise__sdpl8"/>
      <sheetName val="Staff_Acco_8"/>
      <sheetName val="Pacakges_split8"/>
      <sheetName val="Basement_Budget8"/>
      <sheetName val="Extra_Item8"/>
      <sheetName val="Civil_Works8"/>
      <sheetName val="Cat_A_Change_Control8"/>
      <sheetName val="Meas_-Hotel_Part8"/>
      <sheetName val="RCC,Ret__Wall8"/>
      <sheetName val="Driveway_Beams8"/>
      <sheetName val="Labour_productivity8"/>
      <sheetName val="Stress_Calculation8"/>
      <sheetName val="Deduction_of_assets8"/>
      <sheetName val="schedule_nos8"/>
      <sheetName val="INPUT_SHEET8"/>
      <sheetName val="DEPTH_CHART_(ORR)_L_S_8"/>
      <sheetName val="Name_List8"/>
      <sheetName val="Contract_Night_Staff8"/>
      <sheetName val="Contract_Day_Staff8"/>
      <sheetName val="Day_Shift8"/>
      <sheetName val="Night_Shift8"/>
      <sheetName val="PA-_Consutant_8"/>
      <sheetName val="Cashflow_projection8"/>
      <sheetName val="Break_up_Sheet8"/>
      <sheetName val="1st_flr8"/>
      <sheetName val="Fin_Sum8"/>
      <sheetName val="1st_Slab8"/>
      <sheetName val="Order_Info8"/>
      <sheetName val="Scope_Reconciliation8"/>
      <sheetName val="Project_Budget_Worksheet8"/>
      <sheetName val="Approved_MTD_Proj_#'s8"/>
      <sheetName val="Sun_E_Type8"/>
      <sheetName val="As_per_PCA8"/>
      <sheetName val="BLOCK-A_(MEA_SHEET)8"/>
      <sheetName val="Project_Plan_-_WWW8"/>
      <sheetName val="WORK_TABLE8"/>
      <sheetName val="SITE_OVERHEADS8"/>
      <sheetName val="FITZ_MORT_948"/>
      <sheetName val="Capex_-_Hry8"/>
      <sheetName val="LEVEL_SHEET8"/>
      <sheetName val="Material_Rates8"/>
      <sheetName val="SPT_vs_PHI8"/>
      <sheetName val="MASTER_RATE_ANALYSIS8"/>
      <sheetName val="Fee_Rate_Summary8"/>
      <sheetName val="Site_Dev_BOQ8"/>
      <sheetName val="Sheet3_(2)8"/>
      <sheetName val="\TCS,_NAGPUR-MANJIRI_C\PROGRES8"/>
      <sheetName val="Ra__stair8"/>
      <sheetName val="MEP_BOQ-8"/>
      <sheetName val="wooden_door8"/>
      <sheetName val="Sub_con_Summary8"/>
      <sheetName val="Cost_saving8"/>
      <sheetName val="GENERAL_SUMMARY8"/>
      <sheetName val="LMP_Summary8"/>
      <sheetName val="Sec_Summary8"/>
      <sheetName val="Labour_cost8"/>
      <sheetName val="BILLING_SCHEDULE8"/>
      <sheetName val="bill_curve8"/>
      <sheetName val="CASH_IN_&amp;_OUT_FLOW_8"/>
      <sheetName val="cash_flow_curve8"/>
      <sheetName val="Revised_Labour8"/>
      <sheetName val="Rein_Ana8"/>
      <sheetName val="Gen_Exp_Breakup8"/>
      <sheetName val="Total_Quote8"/>
      <sheetName val="Works_-_Quote_Sheet8"/>
      <sheetName val="cover_page8"/>
      <sheetName val="Project_Data8"/>
      <sheetName val="Drop_Down_List8"/>
      <sheetName val="30개월기준대비표_아랍택)8"/>
      <sheetName val="총괄표_(2)8"/>
      <sheetName val="CIF_COST_ITEM8"/>
      <sheetName val="Item-_Compact8"/>
      <sheetName val="P&amp;L_-_AD8"/>
      <sheetName val="GF_Columns8"/>
      <sheetName val="Deprec_8"/>
      <sheetName val="DETAILED__BOQ8"/>
      <sheetName val="SPS_DETAIL8"/>
      <sheetName val="PC_Master_List8"/>
      <sheetName val="Field_Values8"/>
      <sheetName val="Structure_Bills_Qty8"/>
      <sheetName val="BASIS_-DEC_088"/>
      <sheetName val="MN_T_B_8"/>
      <sheetName val="Data_Forecast8"/>
      <sheetName val="Basic_Rate8"/>
      <sheetName val="final_abstract8"/>
      <sheetName val="Master_Data_Sheet8"/>
      <sheetName val="Cement_recon_8"/>
      <sheetName val="Cleaning_&amp;_Grubbing8"/>
      <sheetName val="_8"/>
      <sheetName val="Intro_8"/>
      <sheetName val="_TCS,_NAGPUR-MANJIRI_C_PROGRES8"/>
      <sheetName val="Budget_in_SAP8"/>
      <sheetName val="Civil_Boq8"/>
      <sheetName val="Material_8"/>
      <sheetName val="Factors_8"/>
      <sheetName val="Adimi_bldg8"/>
      <sheetName val="Pump_House8"/>
      <sheetName val="Fuel_Regu_Station8"/>
      <sheetName val="Constants_Summary8"/>
      <sheetName val="Form_68"/>
      <sheetName val="Raw_Data8"/>
      <sheetName val="PointNo_58"/>
      <sheetName val="Plant_&amp;__Machinery8"/>
      <sheetName val="Load_Details-220kV8"/>
      <sheetName val="REPAIR&amp;_MAINT8"/>
      <sheetName val="C9901"/>
      <sheetName val="Fill_this_out_first___19"/>
      <sheetName val="PDF_Front9"/>
      <sheetName val="Simple_Letter9"/>
      <sheetName val="Overall_Summary9"/>
      <sheetName val="CSI_Summary9"/>
      <sheetName val="Section_1_Areas9"/>
      <sheetName val="Section_1_Summary9"/>
      <sheetName val="Section_19"/>
      <sheetName val="Section_2_Areas9"/>
      <sheetName val="Section_2_Summary9"/>
      <sheetName val="Section_29"/>
      <sheetName val="Section_3_Areas9"/>
      <sheetName val="Section_3_Summary9"/>
      <sheetName val="Section_39"/>
      <sheetName val="Section_4_Areas9"/>
      <sheetName val="Section_4_Summary9"/>
      <sheetName val="Section_49"/>
      <sheetName val="Section_5_Areas9"/>
      <sheetName val="Section_5_Summary9"/>
      <sheetName val="Section_59"/>
      <sheetName val="Sitework_Areas9"/>
      <sheetName val="Section_6_Areas9"/>
      <sheetName val="Section_6_Summary9"/>
      <sheetName val="Section_69"/>
      <sheetName val="Sitework_Summary9"/>
      <sheetName val="Comparison_Summary9"/>
      <sheetName val="Fill_this_out_first___20"/>
      <sheetName val="SHEET_19"/>
      <sheetName val="Salient_Features9"/>
      <sheetName val="IDC_AHK_9"/>
      <sheetName val="BOQ_Direct_selling_cost9"/>
      <sheetName val="Monthwise_breakup9"/>
      <sheetName val="Reinf_Analy9"/>
      <sheetName val="Power_anal9"/>
      <sheetName val="Macro_custom_function9"/>
      <sheetName val="labour_coeff9"/>
      <sheetName val="PRECAST_lightconc-II9"/>
      <sheetName val="DLA_Standard_Cost_Report19"/>
      <sheetName val="IO_List9"/>
      <sheetName val="Sebtion_1_SumMary9"/>
      <sheetName val="Tender_Summary9"/>
      <sheetName val="TBAL9697_-group_wise__sdpl9"/>
      <sheetName val="Staff_Acco_9"/>
      <sheetName val="Pacakges_split9"/>
      <sheetName val="Basement_Budget9"/>
      <sheetName val="Extra_Item9"/>
      <sheetName val="Civil_Works9"/>
      <sheetName val="Cat_A_Change_Control9"/>
      <sheetName val="Meas_-Hotel_Part9"/>
      <sheetName val="RCC,Ret__Wall9"/>
      <sheetName val="Driveway_Beams9"/>
      <sheetName val="Labour_productivity9"/>
      <sheetName val="Stress_Calculation9"/>
      <sheetName val="Deduction_of_assets9"/>
      <sheetName val="schedule_nos9"/>
      <sheetName val="INPUT_SHEET9"/>
      <sheetName val="DEPTH_CHART_(ORR)_L_S_9"/>
      <sheetName val="Name_List9"/>
      <sheetName val="Contract_Night_Staff9"/>
      <sheetName val="Contract_Day_Staff9"/>
      <sheetName val="Day_Shift9"/>
      <sheetName val="Night_Shift9"/>
      <sheetName val="PA-_Consutant_9"/>
      <sheetName val="Cashflow_projection9"/>
      <sheetName val="Break_up_Sheet9"/>
      <sheetName val="1st_flr9"/>
      <sheetName val="Fin_Sum9"/>
      <sheetName val="1st_Slab9"/>
      <sheetName val="Order_Info9"/>
      <sheetName val="Scope_Reconciliation9"/>
      <sheetName val="Project_Budget_Worksheet9"/>
      <sheetName val="Approved_MTD_Proj_#'s9"/>
      <sheetName val="Sun_E_Type9"/>
      <sheetName val="As_per_PCA9"/>
      <sheetName val="BLOCK-A_(MEA_SHEET)9"/>
      <sheetName val="Project_Plan_-_WWW9"/>
      <sheetName val="WORK_TABLE9"/>
      <sheetName val="SITE_OVERHEADS9"/>
      <sheetName val="FITZ_MORT_949"/>
      <sheetName val="Capex_-_Hry9"/>
      <sheetName val="LEVEL_SHEET9"/>
      <sheetName val="Material_Rates9"/>
      <sheetName val="SPT_vs_PHI9"/>
      <sheetName val="MASTER_RATE_ANALYSIS9"/>
      <sheetName val="Fee_Rate_Summary9"/>
      <sheetName val="Site_Dev_BOQ9"/>
      <sheetName val="Sheet3_(2)9"/>
      <sheetName val="\TCS,_NAGPUR-MANJIRI_C\PROGRES9"/>
      <sheetName val="Ra__stair9"/>
      <sheetName val="MEP_BOQ-9"/>
      <sheetName val="wooden_door9"/>
      <sheetName val="Sub_con_Summary9"/>
      <sheetName val="Cost_saving9"/>
      <sheetName val="GENERAL_SUMMARY9"/>
      <sheetName val="LMP_Summary9"/>
      <sheetName val="Sec_Summary9"/>
      <sheetName val="Labour_cost9"/>
      <sheetName val="BILLING_SCHEDULE9"/>
      <sheetName val="bill_curve9"/>
      <sheetName val="CASH_IN_&amp;_OUT_FLOW_9"/>
      <sheetName val="cash_flow_curve9"/>
      <sheetName val="Revised_Labour9"/>
      <sheetName val="Rein_Ana9"/>
      <sheetName val="Gen_Exp_Breakup9"/>
      <sheetName val="Total_Quote9"/>
      <sheetName val="Works_-_Quote_Sheet9"/>
      <sheetName val="cover_page9"/>
      <sheetName val="Project_Data9"/>
      <sheetName val="Drop_Down_List9"/>
      <sheetName val="30개월기준대비표_아랍택)9"/>
      <sheetName val="총괄표_(2)9"/>
      <sheetName val="CIF_COST_ITEM9"/>
      <sheetName val="Item-_Compact9"/>
      <sheetName val="P&amp;L_-_AD9"/>
      <sheetName val="GF_Columns9"/>
      <sheetName val="Deprec_9"/>
      <sheetName val="DETAILED__BOQ9"/>
      <sheetName val="SPS_DETAIL9"/>
      <sheetName val="PC_Master_List9"/>
      <sheetName val="Field_Values9"/>
      <sheetName val="Structure_Bills_Qty9"/>
      <sheetName val="BASIS_-DEC_089"/>
      <sheetName val="MN_T_B_9"/>
      <sheetName val="Data_Forecast9"/>
      <sheetName val="Basic_Rate9"/>
      <sheetName val="final_abstract9"/>
      <sheetName val="Master_Data_Sheet9"/>
      <sheetName val="Cement_recon_9"/>
      <sheetName val="Cleaning_&amp;_Grubbing9"/>
      <sheetName val="_9"/>
      <sheetName val="Intro_9"/>
      <sheetName val="_TCS,_NAGPUR-MANJIRI_C_PROGRES9"/>
      <sheetName val="Budget_in_SAP9"/>
      <sheetName val="Civil_Boq9"/>
      <sheetName val="Material_9"/>
      <sheetName val="Factors_9"/>
      <sheetName val="Adimi_bldg9"/>
      <sheetName val="Pump_House9"/>
      <sheetName val="Fuel_Regu_Station9"/>
      <sheetName val="Constants_Summary9"/>
      <sheetName val="Form_69"/>
      <sheetName val="Raw_Data9"/>
      <sheetName val="PointNo_59"/>
      <sheetName val="Plant_&amp;__Machinery9"/>
      <sheetName val="Load_Details-220kV9"/>
      <sheetName val="REPAIR&amp;_MAINT9"/>
      <sheetName val="Rate_analysis3"/>
      <sheetName val="Fill_this_out_first___21"/>
      <sheetName val="PDF_Front10"/>
      <sheetName val="Simple_Letter10"/>
      <sheetName val="Overall_Summary10"/>
      <sheetName val="CSI_Summary10"/>
      <sheetName val="Section_1_Areas10"/>
      <sheetName val="Section_1_Summary10"/>
      <sheetName val="Section_110"/>
      <sheetName val="Section_2_Areas10"/>
      <sheetName val="Section_2_Summary10"/>
      <sheetName val="Section_210"/>
      <sheetName val="Section_3_Areas10"/>
      <sheetName val="Section_3_Summary10"/>
      <sheetName val="Section_310"/>
      <sheetName val="Section_4_Areas10"/>
      <sheetName val="Section_4_Summary10"/>
      <sheetName val="Section_410"/>
      <sheetName val="Section_5_Areas10"/>
      <sheetName val="Section_5_Summary10"/>
      <sheetName val="Section_510"/>
      <sheetName val="Sitework_Areas10"/>
      <sheetName val="Section_6_Areas10"/>
      <sheetName val="Section_6_Summary10"/>
      <sheetName val="Section_610"/>
      <sheetName val="Sitework_Summary10"/>
      <sheetName val="Comparison_Summary10"/>
      <sheetName val="Fill_this_out_first___22"/>
      <sheetName val="SHEET_110"/>
      <sheetName val="Salient_Features10"/>
      <sheetName val="IDC_AHK_10"/>
      <sheetName val="BOQ_Direct_selling_cost10"/>
      <sheetName val="Monthwise_breakup10"/>
      <sheetName val="Reinf_Analy10"/>
      <sheetName val="Power_anal10"/>
      <sheetName val="Macro_custom_function10"/>
      <sheetName val="labour_coeff10"/>
      <sheetName val="PRECAST_lightconc-II10"/>
      <sheetName val="DLA_Standard_Cost_Report110"/>
      <sheetName val="IO_List10"/>
      <sheetName val="Sebtion_1_SumMary10"/>
      <sheetName val="Tender_Summary10"/>
      <sheetName val="TBAL9697_-group_wise__sdpl10"/>
      <sheetName val="Staff_Acco_10"/>
      <sheetName val="Pacakges_split10"/>
      <sheetName val="Basement_Budget10"/>
      <sheetName val="Extra_Item10"/>
      <sheetName val="Civil_Works10"/>
      <sheetName val="Cat_A_Change_Control10"/>
      <sheetName val="Meas_-Hotel_Part10"/>
      <sheetName val="RCC,Ret__Wall10"/>
      <sheetName val="Driveway_Beams10"/>
      <sheetName val="Labour_productivity10"/>
      <sheetName val="Stress_Calculation10"/>
      <sheetName val="Deduction_of_assets10"/>
      <sheetName val="schedule_nos10"/>
      <sheetName val="INPUT_SHEET10"/>
      <sheetName val="DEPTH_CHART_(ORR)_L_S_10"/>
      <sheetName val="Name_List10"/>
      <sheetName val="Contract_Night_Staff10"/>
      <sheetName val="Contract_Day_Staff10"/>
      <sheetName val="Day_Shift10"/>
      <sheetName val="Night_Shift10"/>
      <sheetName val="PA-_Consutant_10"/>
      <sheetName val="Cashflow_projection10"/>
      <sheetName val="Break_up_Sheet10"/>
      <sheetName val="1st_flr10"/>
      <sheetName val="Fin_Sum10"/>
      <sheetName val="1st_Slab10"/>
      <sheetName val="Order_Info10"/>
      <sheetName val="Scope_Reconciliation10"/>
      <sheetName val="Project_Budget_Worksheet10"/>
      <sheetName val="Approved_MTD_Proj_#'s10"/>
      <sheetName val="Sun_E_Type10"/>
      <sheetName val="As_per_PCA10"/>
      <sheetName val="BLOCK-A_(MEA_SHEET)10"/>
      <sheetName val="Project_Plan_-_WWW10"/>
      <sheetName val="WORK_TABLE10"/>
      <sheetName val="SITE_OVERHEADS10"/>
      <sheetName val="FITZ_MORT_9410"/>
      <sheetName val="Capex_-_Hry10"/>
      <sheetName val="LEVEL_SHEET10"/>
      <sheetName val="Material_Rates10"/>
      <sheetName val="SPT_vs_PHI10"/>
      <sheetName val="MASTER_RATE_ANALYSIS10"/>
      <sheetName val="Fee_Rate_Summary10"/>
      <sheetName val="Site_Dev_BOQ10"/>
      <sheetName val="Rate_analysis4"/>
      <sheetName val="Sheet3_(2)10"/>
      <sheetName val="\TCS,_NAGPUR-MANJIRI_C\PROGRE10"/>
      <sheetName val="Ra__stair10"/>
      <sheetName val="MEP_BOQ-10"/>
      <sheetName val="wooden_door10"/>
      <sheetName val="Sub_con_Summary10"/>
      <sheetName val="Cost_saving10"/>
      <sheetName val="GENERAL_SUMMARY10"/>
      <sheetName val="LMP_Summary10"/>
      <sheetName val="Sec_Summary10"/>
      <sheetName val="Labour_cost10"/>
      <sheetName val="BILLING_SCHEDULE10"/>
      <sheetName val="bill_curve10"/>
      <sheetName val="CASH_IN_&amp;_OUT_FLOW_10"/>
      <sheetName val="cash_flow_curve10"/>
      <sheetName val="Revised_Labour10"/>
      <sheetName val="Rein_Ana10"/>
      <sheetName val="Gen_Exp_Breakup10"/>
      <sheetName val="Total_Quote10"/>
      <sheetName val="Works_-_Quote_Sheet10"/>
      <sheetName val="cover_page10"/>
      <sheetName val="Project_Data10"/>
      <sheetName val="Drop_Down_List10"/>
      <sheetName val="30개월기준대비표_아랍택)10"/>
      <sheetName val="총괄표_(2)10"/>
      <sheetName val="CIF_COST_ITEM10"/>
      <sheetName val="Item-_Compact10"/>
      <sheetName val="P&amp;L_-_AD10"/>
      <sheetName val="GF_Columns10"/>
      <sheetName val="Deprec_10"/>
      <sheetName val="DETAILED__BOQ10"/>
      <sheetName val="SPS_DETAIL10"/>
      <sheetName val="PC_Master_List10"/>
      <sheetName val="Field_Values10"/>
      <sheetName val="Structure_Bills_Qty10"/>
      <sheetName val="BASIS_-DEC_0810"/>
      <sheetName val="MN_T_B_10"/>
      <sheetName val="Data_Forecast10"/>
      <sheetName val="Basic_Rate10"/>
      <sheetName val="final_abstract10"/>
      <sheetName val="Master_Data_Sheet10"/>
      <sheetName val="Cement_recon_10"/>
      <sheetName val="Cleaning_&amp;_Grubbing10"/>
      <sheetName val="_10"/>
      <sheetName val="Intro_10"/>
      <sheetName val="_TCS,_NAGPUR-MANJIRI_C_PROGRE10"/>
      <sheetName val="Budget_in_SAP10"/>
      <sheetName val="Civil_Boq10"/>
      <sheetName val="Material_10"/>
      <sheetName val="Factors_10"/>
      <sheetName val="Adimi_bldg10"/>
      <sheetName val="Pump_House10"/>
      <sheetName val="Fuel_Regu_Station10"/>
      <sheetName val="Constants_Summary10"/>
      <sheetName val="Form_610"/>
      <sheetName val="Raw_Data10"/>
      <sheetName val="PointNo_510"/>
      <sheetName val="Plant_&amp;__Machinery10"/>
      <sheetName val="Load_Details-220kV10"/>
      <sheetName val="REPAIR&amp;_MAINT10"/>
      <sheetName val="Fill_this_out_first___23"/>
      <sheetName val="PDF_Front11"/>
      <sheetName val="Simple_Letter11"/>
      <sheetName val="Overall_Summary11"/>
      <sheetName val="CSI_Summary11"/>
      <sheetName val="Section_1_Areas11"/>
      <sheetName val="Section_1_Summary11"/>
      <sheetName val="Section_111"/>
      <sheetName val="Section_2_Areas11"/>
      <sheetName val="Section_2_Summary11"/>
      <sheetName val="Section_211"/>
      <sheetName val="Section_3_Areas11"/>
      <sheetName val="Section_3_Summary11"/>
      <sheetName val="Section_311"/>
      <sheetName val="Section_4_Areas11"/>
      <sheetName val="Section_4_Summary11"/>
      <sheetName val="Section_411"/>
      <sheetName val="Section_5_Areas11"/>
      <sheetName val="Section_5_Summary11"/>
      <sheetName val="Section_511"/>
      <sheetName val="Sitework_Areas11"/>
      <sheetName val="Section_6_Areas11"/>
      <sheetName val="Section_6_Summary11"/>
      <sheetName val="Section_611"/>
      <sheetName val="Sitework_Summary11"/>
      <sheetName val="Comparison_Summary11"/>
      <sheetName val="Fill_this_out_first___24"/>
      <sheetName val="SHEET_111"/>
      <sheetName val="Salient_Features11"/>
      <sheetName val="IDC_AHK_11"/>
      <sheetName val="BOQ_Direct_selling_cost11"/>
      <sheetName val="Monthwise_breakup11"/>
      <sheetName val="Reinf_Analy11"/>
      <sheetName val="Power_anal11"/>
      <sheetName val="Macro_custom_function11"/>
      <sheetName val="labour_coeff11"/>
      <sheetName val="PRECAST_lightconc-II11"/>
      <sheetName val="DLA_Standard_Cost_Report111"/>
      <sheetName val="IO_List11"/>
      <sheetName val="Sebtion_1_SumMary11"/>
      <sheetName val="Tender_Summary11"/>
      <sheetName val="TBAL9697_-group_wise__sdpl11"/>
      <sheetName val="Staff_Acco_11"/>
      <sheetName val="Pacakges_split11"/>
      <sheetName val="Basement_Budget11"/>
      <sheetName val="Extra_Item11"/>
      <sheetName val="Civil_Works11"/>
      <sheetName val="Cat_A_Change_Control11"/>
      <sheetName val="Meas_-Hotel_Part11"/>
      <sheetName val="RCC,Ret__Wall11"/>
      <sheetName val="Driveway_Beams11"/>
      <sheetName val="Labour_productivity11"/>
      <sheetName val="Stress_Calculation11"/>
      <sheetName val="Deduction_of_assets11"/>
      <sheetName val="schedule_nos11"/>
      <sheetName val="INPUT_SHEET11"/>
      <sheetName val="DEPTH_CHART_(ORR)_L_S_11"/>
      <sheetName val="Name_List11"/>
      <sheetName val="Contract_Night_Staff11"/>
      <sheetName val="Contract_Day_Staff11"/>
      <sheetName val="Day_Shift11"/>
      <sheetName val="Night_Shift11"/>
      <sheetName val="PA-_Consutant_11"/>
      <sheetName val="Cashflow_projection11"/>
      <sheetName val="Break_up_Sheet11"/>
      <sheetName val="1st_flr11"/>
      <sheetName val="Fin_Sum11"/>
      <sheetName val="1st_Slab11"/>
      <sheetName val="Order_Info11"/>
      <sheetName val="Scope_Reconciliation11"/>
      <sheetName val="Project_Budget_Worksheet11"/>
      <sheetName val="Approved_MTD_Proj_#'s11"/>
      <sheetName val="Sun_E_Type11"/>
      <sheetName val="As_per_PCA11"/>
      <sheetName val="BLOCK-A_(MEA_SHEET)11"/>
      <sheetName val="Project_Plan_-_WWW11"/>
      <sheetName val="WORK_TABLE11"/>
      <sheetName val="SITE_OVERHEADS11"/>
      <sheetName val="FITZ_MORT_9411"/>
      <sheetName val="Capex_-_Hry11"/>
      <sheetName val="LEVEL_SHEET11"/>
      <sheetName val="Material_Rates11"/>
      <sheetName val="SPT_vs_PHI11"/>
      <sheetName val="MASTER_RATE_ANALYSIS11"/>
      <sheetName val="Fee_Rate_Summary11"/>
      <sheetName val="Site_Dev_BOQ11"/>
      <sheetName val="Rate_analysis5"/>
      <sheetName val="Sheet3_(2)11"/>
      <sheetName val="\TCS,_NAGPUR-MANJIRI_C\PROGRE11"/>
      <sheetName val="Ra__stair11"/>
      <sheetName val="MEP_BOQ-11"/>
      <sheetName val="wooden_door11"/>
      <sheetName val="Sub_con_Summary11"/>
      <sheetName val="Cost_saving11"/>
      <sheetName val="GENERAL_SUMMARY11"/>
      <sheetName val="LMP_Summary11"/>
      <sheetName val="Sec_Summary11"/>
      <sheetName val="Labour_cost11"/>
      <sheetName val="BILLING_SCHEDULE11"/>
      <sheetName val="bill_curve11"/>
      <sheetName val="CASH_IN_&amp;_OUT_FLOW_11"/>
      <sheetName val="cash_flow_curve11"/>
      <sheetName val="Revised_Labour11"/>
      <sheetName val="Rein_Ana11"/>
      <sheetName val="Gen_Exp_Breakup11"/>
      <sheetName val="Total_Quote11"/>
      <sheetName val="Works_-_Quote_Sheet11"/>
      <sheetName val="cover_page11"/>
      <sheetName val="Project_Data11"/>
      <sheetName val="Drop_Down_List11"/>
      <sheetName val="30개월기준대비표_아랍택)11"/>
      <sheetName val="총괄표_(2)11"/>
      <sheetName val="CIF_COST_ITEM11"/>
      <sheetName val="Item-_Compact11"/>
      <sheetName val="P&amp;L_-_AD11"/>
      <sheetName val="GF_Columns11"/>
      <sheetName val="Deprec_11"/>
      <sheetName val="DETAILED__BOQ11"/>
      <sheetName val="SPS_DETAIL11"/>
      <sheetName val="PC_Master_List11"/>
      <sheetName val="Field_Values11"/>
      <sheetName val="Structure_Bills_Qty11"/>
      <sheetName val="BASIS_-DEC_0811"/>
      <sheetName val="MN_T_B_11"/>
      <sheetName val="Data_Forecast11"/>
      <sheetName val="Basic_Rate11"/>
      <sheetName val="final_abstract11"/>
      <sheetName val="Master_Data_Sheet11"/>
      <sheetName val="Cement_recon_11"/>
      <sheetName val="Cleaning_&amp;_Grubbing11"/>
      <sheetName val="_11"/>
      <sheetName val="Intro_11"/>
      <sheetName val="_TCS,_NAGPUR-MANJIRI_C_PROGRE11"/>
      <sheetName val="Budget_in_SAP11"/>
      <sheetName val="Civil_Boq11"/>
      <sheetName val="Material_11"/>
      <sheetName val="Factors_11"/>
      <sheetName val="Adimi_bldg11"/>
      <sheetName val="Pump_House11"/>
      <sheetName val="Fuel_Regu_Station11"/>
      <sheetName val="Constants_Summary11"/>
      <sheetName val="Form_611"/>
      <sheetName val="Raw_Data11"/>
      <sheetName val="PointNo_511"/>
      <sheetName val="Plant_&amp;__Machinery11"/>
      <sheetName val="Load_Details-220kV11"/>
      <sheetName val="REPAIR&amp;_MAINT11"/>
      <sheetName val="Fill_this_out_first___25"/>
      <sheetName val="PDF_Front12"/>
      <sheetName val="Simple_Letter12"/>
      <sheetName val="Overall_Summary12"/>
      <sheetName val="CSI_Summary12"/>
      <sheetName val="Section_1_Areas12"/>
      <sheetName val="Section_1_Summary12"/>
      <sheetName val="Section_112"/>
      <sheetName val="Section_2_Areas12"/>
      <sheetName val="Section_2_Summary12"/>
      <sheetName val="Section_212"/>
      <sheetName val="Section_3_Areas12"/>
      <sheetName val="Section_3_Summary12"/>
      <sheetName val="Section_312"/>
      <sheetName val="Section_4_Areas12"/>
      <sheetName val="Section_4_Summary12"/>
      <sheetName val="Section_412"/>
      <sheetName val="Section_5_Areas12"/>
      <sheetName val="Section_5_Summary12"/>
      <sheetName val="Section_512"/>
      <sheetName val="Sitework_Areas12"/>
      <sheetName val="Section_6_Areas12"/>
      <sheetName val="Section_6_Summary12"/>
      <sheetName val="Section_612"/>
      <sheetName val="Sitework_Summary12"/>
      <sheetName val="Comparison_Summary12"/>
      <sheetName val="Fill_this_out_first___26"/>
      <sheetName val="SHEET_112"/>
      <sheetName val="Salient_Features12"/>
      <sheetName val="IDC_AHK_12"/>
      <sheetName val="BOQ_Direct_selling_cost12"/>
      <sheetName val="Monthwise_breakup12"/>
      <sheetName val="Reinf_Analy12"/>
      <sheetName val="Power_anal12"/>
      <sheetName val="Macro_custom_function12"/>
      <sheetName val="labour_coeff12"/>
      <sheetName val="PRECAST_lightconc-II12"/>
      <sheetName val="DLA_Standard_Cost_Report112"/>
      <sheetName val="IO_List12"/>
      <sheetName val="Sebtion_1_SumMary12"/>
      <sheetName val="Tender_Summary12"/>
      <sheetName val="TBAL9697_-group_wise__sdpl12"/>
      <sheetName val="Staff_Acco_12"/>
      <sheetName val="Pacakges_split12"/>
      <sheetName val="Basement_Budget12"/>
      <sheetName val="Extra_Item12"/>
      <sheetName val="Civil_Works12"/>
      <sheetName val="Cat_A_Change_Control12"/>
      <sheetName val="Meas_-Hotel_Part12"/>
      <sheetName val="RCC,Ret__Wall12"/>
      <sheetName val="Driveway_Beams12"/>
      <sheetName val="Labour_productivity12"/>
      <sheetName val="Stress_Calculation12"/>
      <sheetName val="Deduction_of_assets12"/>
      <sheetName val="schedule_nos12"/>
      <sheetName val="INPUT_SHEET12"/>
      <sheetName val="DEPTH_CHART_(ORR)_L_S_12"/>
      <sheetName val="Name_List12"/>
      <sheetName val="Contract_Night_Staff12"/>
      <sheetName val="Contract_Day_Staff12"/>
      <sheetName val="Day_Shift12"/>
      <sheetName val="Night_Shift12"/>
      <sheetName val="PA-_Consutant_12"/>
      <sheetName val="Cashflow_projection12"/>
      <sheetName val="Break_up_Sheet12"/>
      <sheetName val="1st_flr12"/>
      <sheetName val="Fin_Sum12"/>
      <sheetName val="1st_Slab12"/>
      <sheetName val="Order_Info12"/>
      <sheetName val="Scope_Reconciliation12"/>
      <sheetName val="Project_Budget_Worksheet12"/>
      <sheetName val="Approved_MTD_Proj_#'s12"/>
      <sheetName val="Sun_E_Type12"/>
      <sheetName val="As_per_PCA12"/>
      <sheetName val="BLOCK-A_(MEA_SHEET)12"/>
      <sheetName val="Project_Plan_-_WWW12"/>
      <sheetName val="WORK_TABLE12"/>
      <sheetName val="SITE_OVERHEADS12"/>
      <sheetName val="FITZ_MORT_9412"/>
      <sheetName val="Capex_-_Hry12"/>
      <sheetName val="LEVEL_SHEET12"/>
      <sheetName val="Material_Rates12"/>
      <sheetName val="SPT_vs_PHI12"/>
      <sheetName val="MASTER_RATE_ANALYSIS12"/>
      <sheetName val="Fee_Rate_Summary12"/>
      <sheetName val="Site_Dev_BOQ12"/>
      <sheetName val="Rate_analysis6"/>
      <sheetName val="Sheet3_(2)12"/>
      <sheetName val="\TCS,_NAGPUR-MANJIRI_C\PROGRE12"/>
      <sheetName val="Ra__stair12"/>
      <sheetName val="MEP_BOQ-12"/>
      <sheetName val="wooden_door12"/>
      <sheetName val="Sub_con_Summary12"/>
      <sheetName val="Cost_saving12"/>
      <sheetName val="GENERAL_SUMMARY12"/>
      <sheetName val="LMP_Summary12"/>
      <sheetName val="Sec_Summary12"/>
      <sheetName val="Labour_cost12"/>
      <sheetName val="BILLING_SCHEDULE12"/>
      <sheetName val="bill_curve12"/>
      <sheetName val="CASH_IN_&amp;_OUT_FLOW_12"/>
      <sheetName val="cash_flow_curve12"/>
      <sheetName val="Revised_Labour12"/>
      <sheetName val="Rein_Ana12"/>
      <sheetName val="Gen_Exp_Breakup12"/>
      <sheetName val="Total_Quote12"/>
      <sheetName val="Works_-_Quote_Sheet12"/>
      <sheetName val="cover_page12"/>
      <sheetName val="Project_Data12"/>
      <sheetName val="Drop_Down_List12"/>
      <sheetName val="30개월기준대비표_아랍택)12"/>
      <sheetName val="총괄표_(2)12"/>
      <sheetName val="CIF_COST_ITEM12"/>
      <sheetName val="Item-_Compact12"/>
      <sheetName val="P&amp;L_-_AD12"/>
      <sheetName val="GF_Columns12"/>
      <sheetName val="Deprec_12"/>
      <sheetName val="DETAILED__BOQ12"/>
      <sheetName val="SPS_DETAIL12"/>
      <sheetName val="PC_Master_List12"/>
      <sheetName val="Field_Values12"/>
      <sheetName val="Structure_Bills_Qty12"/>
      <sheetName val="BASIS_-DEC_0812"/>
      <sheetName val="MN_T_B_12"/>
      <sheetName val="Data_Forecast12"/>
      <sheetName val="Basic_Rate12"/>
      <sheetName val="final_abstract12"/>
      <sheetName val="Master_Data_Sheet12"/>
      <sheetName val="Cement_recon_12"/>
      <sheetName val="Cleaning_&amp;_Grubbing12"/>
      <sheetName val="_12"/>
      <sheetName val="Intro_12"/>
      <sheetName val="_TCS,_NAGPUR-MANJIRI_C_PROGRE12"/>
      <sheetName val="Budget_in_SAP12"/>
      <sheetName val="Civil_Boq12"/>
      <sheetName val="Material_12"/>
      <sheetName val="Factors_12"/>
      <sheetName val="Adimi_bldg12"/>
      <sheetName val="Pump_House12"/>
      <sheetName val="Fuel_Regu_Station12"/>
      <sheetName val="Constants_Summary12"/>
      <sheetName val="Form_612"/>
      <sheetName val="Raw_Data12"/>
      <sheetName val="PointNo_512"/>
      <sheetName val="Plant_&amp;__Machinery12"/>
      <sheetName val="Load_Details-220kV12"/>
      <sheetName val="REPAIR&amp;_MAINT12"/>
      <sheetName val="Fill_this_out_first___27"/>
      <sheetName val="Fill_this_out_first___29"/>
      <sheetName val="PDF_Front13"/>
      <sheetName val="Simple_Letter13"/>
      <sheetName val="Overall_Summary13"/>
      <sheetName val="CSI_Summary13"/>
      <sheetName val="Section_1_Areas13"/>
      <sheetName val="Section_1_Summary13"/>
      <sheetName val="Section_113"/>
      <sheetName val="Section_2_Areas13"/>
      <sheetName val="Section_2_Summary13"/>
      <sheetName val="Section_213"/>
      <sheetName val="Section_3_Areas13"/>
      <sheetName val="Section_3_Summary13"/>
      <sheetName val="Section_313"/>
      <sheetName val="Section_4_Areas13"/>
      <sheetName val="Section_4_Summary13"/>
      <sheetName val="Section_413"/>
      <sheetName val="Section_5_Areas13"/>
      <sheetName val="Section_5_Summary13"/>
      <sheetName val="Section_513"/>
      <sheetName val="Sitework_Areas13"/>
      <sheetName val="Section_6_Areas13"/>
      <sheetName val="Section_6_Summary13"/>
      <sheetName val="Section_613"/>
      <sheetName val="Sitework_Summary13"/>
      <sheetName val="Comparison_Summary13"/>
      <sheetName val="Fill_this_out_first___28"/>
      <sheetName val="SHEET_113"/>
      <sheetName val="Salient_Features13"/>
      <sheetName val="IDC_AHK_13"/>
      <sheetName val="BOQ_Direct_selling_cost13"/>
      <sheetName val="Monthwise_breakup13"/>
      <sheetName val="Reinf_Analy13"/>
      <sheetName val="Power_anal13"/>
      <sheetName val="Macro_custom_function13"/>
      <sheetName val="labour_coeff13"/>
      <sheetName val="PRECAST_lightconc-II13"/>
      <sheetName val="DLA_Standard_Cost_Report113"/>
      <sheetName val="IO_List13"/>
      <sheetName val="Sebtion_1_SumMary13"/>
      <sheetName val="Tender_Summary13"/>
      <sheetName val="TBAL9697_-group_wise__sdpl13"/>
      <sheetName val="Staff_Acco_13"/>
      <sheetName val="Pacakges_split13"/>
      <sheetName val="Basement_Budget13"/>
      <sheetName val="Extra_Item13"/>
      <sheetName val="Civil_Works13"/>
      <sheetName val="Cat_A_Change_Control13"/>
      <sheetName val="Meas_-Hotel_Part13"/>
      <sheetName val="RCC,Ret__Wall13"/>
      <sheetName val="Driveway_Beams13"/>
      <sheetName val="Labour_productivity13"/>
      <sheetName val="Stress_Calculation13"/>
      <sheetName val="Deduction_of_assets13"/>
      <sheetName val="schedule_nos13"/>
      <sheetName val="INPUT_SHEET13"/>
      <sheetName val="DEPTH_CHART_(ORR)_L_S_13"/>
      <sheetName val="Name_List13"/>
      <sheetName val="Contract_Night_Staff13"/>
      <sheetName val="Contract_Day_Staff13"/>
      <sheetName val="Day_Shift13"/>
      <sheetName val="Night_Shift13"/>
      <sheetName val="PA-_Consutant_13"/>
      <sheetName val="Cashflow_projection13"/>
      <sheetName val="Break_up_Sheet13"/>
      <sheetName val="1st_flr13"/>
      <sheetName val="Fin_Sum13"/>
      <sheetName val="1st_Slab13"/>
      <sheetName val="Order_Info13"/>
      <sheetName val="Scope_Reconciliation13"/>
      <sheetName val="Project_Budget_Worksheet13"/>
      <sheetName val="Approved_MTD_Proj_#'s13"/>
      <sheetName val="Sun_E_Type13"/>
      <sheetName val="As_per_PCA13"/>
      <sheetName val="BLOCK-A_(MEA_SHEET)13"/>
      <sheetName val="Project_Plan_-_WWW13"/>
      <sheetName val="WORK_TABLE13"/>
      <sheetName val="SITE_OVERHEADS13"/>
      <sheetName val="FITZ_MORT_9413"/>
      <sheetName val="Capex_-_Hry13"/>
      <sheetName val="LEVEL_SHEET13"/>
      <sheetName val="Material_Rates13"/>
      <sheetName val="SPT_vs_PHI13"/>
      <sheetName val="MASTER_RATE_ANALYSIS13"/>
      <sheetName val="Fee_Rate_Summary13"/>
      <sheetName val="Site_Dev_BOQ13"/>
      <sheetName val="Sheet3_(2)13"/>
      <sheetName val="\TCS,_NAGPUR-MANJIRI_C\PROGRE13"/>
      <sheetName val="Ra__stair13"/>
      <sheetName val="MEP_BOQ-13"/>
      <sheetName val="wooden_door13"/>
      <sheetName val="Sub_con_Summary13"/>
      <sheetName val="Cost_saving13"/>
      <sheetName val="GENERAL_SUMMARY13"/>
      <sheetName val="LMP_Summary13"/>
      <sheetName val="Sec_Summary13"/>
      <sheetName val="Labour_cost13"/>
      <sheetName val="BILLING_SCHEDULE13"/>
      <sheetName val="bill_curve13"/>
      <sheetName val="CASH_IN_&amp;_OUT_FLOW_13"/>
      <sheetName val="cash_flow_curve13"/>
      <sheetName val="Revised_Labour13"/>
      <sheetName val="Rein_Ana13"/>
      <sheetName val="Gen_Exp_Breakup13"/>
      <sheetName val="Total_Quote13"/>
      <sheetName val="Works_-_Quote_Sheet13"/>
      <sheetName val="cover_page13"/>
      <sheetName val="Project_Data13"/>
      <sheetName val="Drop_Down_List13"/>
      <sheetName val="30개월기준대비표_아랍택)13"/>
      <sheetName val="총괄표_(2)13"/>
      <sheetName val="CIF_COST_ITEM13"/>
      <sheetName val="Item-_Compact13"/>
      <sheetName val="P&amp;L_-_AD13"/>
      <sheetName val="GF_Columns13"/>
      <sheetName val="Deprec_13"/>
      <sheetName val="DETAILED__BOQ13"/>
      <sheetName val="SPS_DETAIL13"/>
      <sheetName val="PC_Master_List13"/>
      <sheetName val="Field_Values13"/>
      <sheetName val="Structure_Bills_Qty13"/>
      <sheetName val="BASIS_-DEC_0813"/>
      <sheetName val="MN_T_B_13"/>
      <sheetName val="Data_Forecast13"/>
      <sheetName val="Basic_Rate13"/>
      <sheetName val="final_abstract13"/>
      <sheetName val="Master_Data_Sheet13"/>
      <sheetName val="Cement_recon_13"/>
      <sheetName val="Cleaning_&amp;_Grubbing13"/>
      <sheetName val="_13"/>
      <sheetName val="Intro_13"/>
      <sheetName val="_TCS,_NAGPUR-MANJIRI_C_PROGRE13"/>
      <sheetName val="Budget_in_SAP13"/>
      <sheetName val="Civil_Boq13"/>
      <sheetName val="Material_13"/>
      <sheetName val="Factors_13"/>
      <sheetName val="Adimi_bldg13"/>
      <sheetName val="Pump_House13"/>
      <sheetName val="Fuel_Regu_Station13"/>
      <sheetName val="Constants_Summary13"/>
      <sheetName val="Form_613"/>
      <sheetName val="Raw_Data13"/>
      <sheetName val="PointNo_513"/>
      <sheetName val="Plant_&amp;__Machinery13"/>
      <sheetName val="Load_Details-220kV13"/>
      <sheetName val="REPAIR&amp;_MAINT13"/>
      <sheetName val="Fill_this_out_first___30"/>
      <sheetName val="PDF_Front14"/>
      <sheetName val="Simple_Letter14"/>
      <sheetName val="Overall_Summary14"/>
      <sheetName val="CSI_Summary14"/>
      <sheetName val="Section_1_Areas14"/>
      <sheetName val="Section_1_Summary14"/>
      <sheetName val="Section_114"/>
      <sheetName val="Section_2_Areas14"/>
      <sheetName val="Section_2_Summary14"/>
      <sheetName val="Section_214"/>
      <sheetName val="Section_3_Areas14"/>
      <sheetName val="Section_3_Summary14"/>
      <sheetName val="Section_314"/>
      <sheetName val="Section_4_Areas14"/>
      <sheetName val="Section_4_Summary14"/>
      <sheetName val="Section_414"/>
      <sheetName val="Section_5_Areas14"/>
      <sheetName val="Section_5_Summary14"/>
      <sheetName val="Section_514"/>
      <sheetName val="Sitework_Areas14"/>
      <sheetName val="Section_6_Areas14"/>
      <sheetName val="Section_6_Summary14"/>
      <sheetName val="Section_614"/>
      <sheetName val="Sitework_Summary14"/>
      <sheetName val="Comparison_Summary14"/>
      <sheetName val="Fill_this_out_first___31"/>
      <sheetName val="SHEET_114"/>
      <sheetName val="Salient_Features14"/>
      <sheetName val="IDC_AHK_14"/>
      <sheetName val="BOQ_Direct_selling_cost14"/>
      <sheetName val="Monthwise_breakup14"/>
      <sheetName val="Reinf_Analy14"/>
      <sheetName val="Power_anal14"/>
      <sheetName val="Macro_custom_function14"/>
      <sheetName val="labour_coeff14"/>
      <sheetName val="PRECAST_lightconc-II14"/>
      <sheetName val="DLA_Standard_Cost_Report114"/>
      <sheetName val="IO_List14"/>
      <sheetName val="Sebtion_1_SumMary14"/>
      <sheetName val="Tender_Summary14"/>
      <sheetName val="TBAL9697_-group_wise__sdpl14"/>
      <sheetName val="Staff_Acco_14"/>
      <sheetName val="Pacakges_split14"/>
      <sheetName val="Basement_Budget14"/>
      <sheetName val="Extra_Item14"/>
      <sheetName val="Civil_Works14"/>
      <sheetName val="Cat_A_Change_Control14"/>
      <sheetName val="Meas_-Hotel_Part14"/>
      <sheetName val="RCC,Ret__Wall14"/>
      <sheetName val="Driveway_Beams14"/>
      <sheetName val="Labour_productivity14"/>
      <sheetName val="Stress_Calculation14"/>
      <sheetName val="Deduction_of_assets14"/>
      <sheetName val="schedule_nos14"/>
      <sheetName val="INPUT_SHEET14"/>
      <sheetName val="DEPTH_CHART_(ORR)_L_S_14"/>
      <sheetName val="Name_List14"/>
      <sheetName val="Contract_Night_Staff14"/>
      <sheetName val="Contract_Day_Staff14"/>
      <sheetName val="Day_Shift14"/>
      <sheetName val="Night_Shift14"/>
      <sheetName val="PA-_Consutant_14"/>
      <sheetName val="Cashflow_projection14"/>
      <sheetName val="Break_up_Sheet14"/>
      <sheetName val="1st_flr14"/>
      <sheetName val="Fin_Sum14"/>
      <sheetName val="1st_Slab14"/>
      <sheetName val="Order_Info14"/>
      <sheetName val="Scope_Reconciliation14"/>
      <sheetName val="Project_Budget_Worksheet14"/>
      <sheetName val="Approved_MTD_Proj_#'s14"/>
      <sheetName val="Sun_E_Type14"/>
      <sheetName val="As_per_PCA14"/>
      <sheetName val="BLOCK-A_(MEA_SHEET)14"/>
      <sheetName val="Project_Plan_-_WWW14"/>
      <sheetName val="WORK_TABLE14"/>
      <sheetName val="SITE_OVERHEADS14"/>
      <sheetName val="FITZ_MORT_9414"/>
      <sheetName val="Capex_-_Hry14"/>
      <sheetName val="LEVEL_SHEET14"/>
      <sheetName val="Material_Rates14"/>
      <sheetName val="SPT_vs_PHI14"/>
      <sheetName val="MASTER_RATE_ANALYSIS14"/>
      <sheetName val="Fee_Rate_Summary14"/>
      <sheetName val="Site_Dev_BOQ14"/>
      <sheetName val="Sheet3_(2)14"/>
      <sheetName val="\TCS,_NAGPUR-MANJIRI_C\PROGRE14"/>
      <sheetName val="Ra__stair14"/>
      <sheetName val="MEP_BOQ-14"/>
      <sheetName val="wooden_door14"/>
      <sheetName val="Sub_con_Summary14"/>
      <sheetName val="Cost_saving14"/>
      <sheetName val="GENERAL_SUMMARY14"/>
      <sheetName val="LMP_Summary14"/>
      <sheetName val="Sec_Summary14"/>
      <sheetName val="Labour_cost14"/>
      <sheetName val="BILLING_SCHEDULE14"/>
      <sheetName val="bill_curve14"/>
      <sheetName val="CASH_IN_&amp;_OUT_FLOW_14"/>
      <sheetName val="cash_flow_curve14"/>
      <sheetName val="Revised_Labour14"/>
      <sheetName val="Rein_Ana14"/>
      <sheetName val="Gen_Exp_Breakup14"/>
      <sheetName val="Total_Quote14"/>
      <sheetName val="Works_-_Quote_Sheet14"/>
      <sheetName val="cover_page14"/>
      <sheetName val="Project_Data14"/>
      <sheetName val="Drop_Down_List14"/>
      <sheetName val="30개월기준대비표_아랍택)14"/>
      <sheetName val="총괄표_(2)14"/>
      <sheetName val="CIF_COST_ITEM14"/>
      <sheetName val="Item-_Compact14"/>
      <sheetName val="P&amp;L_-_AD14"/>
      <sheetName val="GF_Columns14"/>
      <sheetName val="Deprec_14"/>
      <sheetName val="DETAILED__BOQ14"/>
      <sheetName val="SPS_DETAIL14"/>
      <sheetName val="PC_Master_List14"/>
      <sheetName val="Field_Values14"/>
      <sheetName val="Structure_Bills_Qty14"/>
      <sheetName val="BASIS_-DEC_0814"/>
      <sheetName val="MN_T_B_14"/>
      <sheetName val="Data_Forecast14"/>
      <sheetName val="Basic_Rate14"/>
      <sheetName val="final_abstract14"/>
      <sheetName val="Master_Data_Sheet14"/>
      <sheetName val="Cement_recon_14"/>
      <sheetName val="Cleaning_&amp;_Grubbing14"/>
      <sheetName val="_14"/>
      <sheetName val="Intro_14"/>
      <sheetName val="_TCS,_NAGPUR-MANJIRI_C_PROGRE14"/>
      <sheetName val="Budget_in_SAP14"/>
      <sheetName val="Civil_Boq14"/>
      <sheetName val="Material_14"/>
      <sheetName val="Factors_14"/>
      <sheetName val="Adimi_bldg14"/>
      <sheetName val="Pump_House14"/>
      <sheetName val="Fuel_Regu_Station14"/>
      <sheetName val="Constants_Summary14"/>
      <sheetName val="Form_614"/>
      <sheetName val="Raw_Data14"/>
      <sheetName val="PointNo_514"/>
      <sheetName val="Plant_&amp;__Machinery14"/>
      <sheetName val="Load_Details-220kV14"/>
      <sheetName val="REPAIR&amp;_MAINT14"/>
      <sheetName val="Fill_this_out_first___32"/>
      <sheetName val="PDF_Front15"/>
      <sheetName val="Simple_Letter15"/>
      <sheetName val="Overall_Summary15"/>
      <sheetName val="CSI_Summary15"/>
      <sheetName val="Section_1_Areas15"/>
      <sheetName val="Section_1_Summary15"/>
      <sheetName val="Section_115"/>
      <sheetName val="Section_2_Areas15"/>
      <sheetName val="Section_2_Summary15"/>
      <sheetName val="Section_215"/>
      <sheetName val="Section_3_Areas15"/>
      <sheetName val="Section_3_Summary15"/>
      <sheetName val="Section_315"/>
      <sheetName val="Section_4_Areas15"/>
      <sheetName val="Section_4_Summary15"/>
      <sheetName val="Section_415"/>
      <sheetName val="Section_5_Areas15"/>
      <sheetName val="Section_5_Summary15"/>
      <sheetName val="Section_515"/>
      <sheetName val="Sitework_Areas15"/>
      <sheetName val="Section_6_Areas15"/>
      <sheetName val="Section_6_Summary15"/>
      <sheetName val="Section_615"/>
      <sheetName val="Sitework_Summary15"/>
      <sheetName val="Comparison_Summary15"/>
      <sheetName val="Fill_this_out_first___33"/>
      <sheetName val="SHEET_115"/>
      <sheetName val="Salient_Features15"/>
      <sheetName val="IDC_AHK_15"/>
      <sheetName val="BOQ_Direct_selling_cost15"/>
      <sheetName val="Monthwise_breakup15"/>
      <sheetName val="Reinf_Analy15"/>
      <sheetName val="Power_anal15"/>
      <sheetName val="Macro_custom_function15"/>
      <sheetName val="labour_coeff15"/>
      <sheetName val="PRECAST_lightconc-II15"/>
      <sheetName val="DLA_Standard_Cost_Report115"/>
      <sheetName val="IO_List15"/>
      <sheetName val="Sebtion_1_SumMary15"/>
      <sheetName val="Tender_Summary15"/>
      <sheetName val="TBAL9697_-group_wise__sdpl15"/>
      <sheetName val="Staff_Acco_15"/>
      <sheetName val="Pacakges_split15"/>
      <sheetName val="Basement_Budget15"/>
      <sheetName val="Extra_Item15"/>
      <sheetName val="Civil_Works15"/>
      <sheetName val="Cat_A_Change_Control15"/>
      <sheetName val="Meas_-Hotel_Part15"/>
      <sheetName val="RCC,Ret__Wall15"/>
      <sheetName val="Driveway_Beams15"/>
      <sheetName val="Labour_productivity15"/>
      <sheetName val="Stress_Calculation15"/>
      <sheetName val="Deduction_of_assets15"/>
      <sheetName val="schedule_nos15"/>
      <sheetName val="INPUT_SHEET15"/>
      <sheetName val="DEPTH_CHART_(ORR)_L_S_15"/>
      <sheetName val="Name_List15"/>
      <sheetName val="Contract_Night_Staff15"/>
      <sheetName val="Contract_Day_Staff15"/>
      <sheetName val="Day_Shift15"/>
      <sheetName val="Night_Shift15"/>
      <sheetName val="PA-_Consutant_15"/>
      <sheetName val="Cashflow_projection15"/>
      <sheetName val="Break_up_Sheet15"/>
      <sheetName val="1st_flr15"/>
      <sheetName val="Fin_Sum15"/>
      <sheetName val="1st_Slab15"/>
      <sheetName val="Order_Info15"/>
      <sheetName val="Scope_Reconciliation15"/>
      <sheetName val="Project_Budget_Worksheet15"/>
      <sheetName val="Approved_MTD_Proj_#'s15"/>
      <sheetName val="Sun_E_Type15"/>
      <sheetName val="As_per_PCA15"/>
      <sheetName val="BLOCK-A_(MEA_SHEET)15"/>
      <sheetName val="Project_Plan_-_WWW15"/>
      <sheetName val="WORK_TABLE15"/>
      <sheetName val="SITE_OVERHEADS15"/>
      <sheetName val="FITZ_MORT_9415"/>
      <sheetName val="Capex_-_Hry15"/>
      <sheetName val="LEVEL_SHEET15"/>
      <sheetName val="Material_Rates15"/>
      <sheetName val="SPT_vs_PHI15"/>
      <sheetName val="MASTER_RATE_ANALYSIS15"/>
      <sheetName val="Fee_Rate_Summary15"/>
      <sheetName val="Site_Dev_BOQ15"/>
      <sheetName val="Sheet3_(2)15"/>
      <sheetName val="\TCS,_NAGPUR-MANJIRI_C\PROGRE15"/>
      <sheetName val="Ra__stair15"/>
      <sheetName val="MEP_BOQ-15"/>
      <sheetName val="wooden_door15"/>
      <sheetName val="Sub_con_Summary15"/>
      <sheetName val="Cost_saving15"/>
      <sheetName val="GENERAL_SUMMARY15"/>
      <sheetName val="LMP_Summary15"/>
      <sheetName val="Sec_Summary15"/>
      <sheetName val="Labour_cost15"/>
      <sheetName val="BILLING_SCHEDULE15"/>
      <sheetName val="bill_curve15"/>
      <sheetName val="CASH_IN_&amp;_OUT_FLOW_15"/>
      <sheetName val="cash_flow_curve15"/>
      <sheetName val="Revised_Labour15"/>
      <sheetName val="Rein_Ana15"/>
      <sheetName val="Gen_Exp_Breakup15"/>
      <sheetName val="Total_Quote15"/>
      <sheetName val="Works_-_Quote_Sheet15"/>
      <sheetName val="cover_page15"/>
      <sheetName val="Project_Data15"/>
      <sheetName val="Drop_Down_List15"/>
      <sheetName val="30개월기준대비표_아랍택)15"/>
      <sheetName val="총괄표_(2)15"/>
      <sheetName val="CIF_COST_ITEM15"/>
      <sheetName val="Item-_Compact15"/>
      <sheetName val="P&amp;L_-_AD15"/>
      <sheetName val="GF_Columns15"/>
      <sheetName val="Deprec_15"/>
      <sheetName val="DETAILED__BOQ15"/>
      <sheetName val="SPS_DETAIL15"/>
      <sheetName val="PC_Master_List15"/>
      <sheetName val="Field_Values15"/>
      <sheetName val="Structure_Bills_Qty15"/>
      <sheetName val="BASIS_-DEC_0815"/>
      <sheetName val="MN_T_B_15"/>
      <sheetName val="Data_Forecast15"/>
      <sheetName val="Basic_Rate15"/>
      <sheetName val="final_abstract15"/>
      <sheetName val="Master_Data_Sheet15"/>
      <sheetName val="Cement_recon_15"/>
      <sheetName val="Cleaning_&amp;_Grubbing15"/>
      <sheetName val="_15"/>
      <sheetName val="Intro_15"/>
      <sheetName val="_TCS,_NAGPUR-MANJIRI_C_PROGRE15"/>
      <sheetName val="Budget_in_SAP15"/>
      <sheetName val="Civil_Boq15"/>
      <sheetName val="Material_15"/>
      <sheetName val="Factors_15"/>
      <sheetName val="Adimi_bldg15"/>
      <sheetName val="Pump_House15"/>
      <sheetName val="Fuel_Regu_Station15"/>
      <sheetName val="Constants_Summary15"/>
      <sheetName val="Form_615"/>
      <sheetName val="Raw_Data15"/>
      <sheetName val="PointNo_515"/>
      <sheetName val="Plant_&amp;__Machinery15"/>
      <sheetName val="Load_Details-220kV15"/>
      <sheetName val="REPAIR&amp;_MAINT15"/>
      <sheetName val="Fill_this_out_first___34"/>
      <sheetName val="PDF_Front16"/>
      <sheetName val="Simple_Letter16"/>
      <sheetName val="Overall_Summary16"/>
      <sheetName val="CSI_Summary16"/>
      <sheetName val="Section_1_Areas16"/>
      <sheetName val="Section_1_Summary16"/>
      <sheetName val="Section_116"/>
      <sheetName val="Section_2_Areas16"/>
      <sheetName val="Section_2_Summary16"/>
      <sheetName val="Section_216"/>
      <sheetName val="Section_3_Areas16"/>
      <sheetName val="Section_3_Summary16"/>
      <sheetName val="Section_316"/>
      <sheetName val="Section_4_Areas16"/>
      <sheetName val="Section_4_Summary16"/>
      <sheetName val="Section_416"/>
      <sheetName val="Section_5_Areas16"/>
      <sheetName val="Section_5_Summary16"/>
      <sheetName val="Section_516"/>
      <sheetName val="Sitework_Areas16"/>
      <sheetName val="Section_6_Areas16"/>
      <sheetName val="Section_6_Summary16"/>
      <sheetName val="Section_616"/>
      <sheetName val="Sitework_Summary16"/>
      <sheetName val="Comparison_Summary16"/>
      <sheetName val="Fill_this_out_first___35"/>
      <sheetName val="SHEET_116"/>
      <sheetName val="Salient_Features16"/>
      <sheetName val="IDC_AHK_16"/>
      <sheetName val="BOQ_Direct_selling_cost16"/>
      <sheetName val="Monthwise_breakup16"/>
      <sheetName val="Reinf_Analy16"/>
      <sheetName val="Power_anal16"/>
      <sheetName val="Macro_custom_function16"/>
      <sheetName val="labour_coeff16"/>
      <sheetName val="PRECAST_lightconc-II16"/>
      <sheetName val="DLA_Standard_Cost_Report116"/>
      <sheetName val="IO_List16"/>
      <sheetName val="Sebtion_1_SumMary16"/>
      <sheetName val="Tender_Summary16"/>
      <sheetName val="TBAL9697_-group_wise__sdpl16"/>
      <sheetName val="Staff_Acco_16"/>
      <sheetName val="Pacakges_split16"/>
      <sheetName val="Basement_Budget16"/>
      <sheetName val="Extra_Item16"/>
      <sheetName val="Civil_Works16"/>
      <sheetName val="Cat_A_Change_Control16"/>
      <sheetName val="Meas_-Hotel_Part16"/>
      <sheetName val="RCC,Ret__Wall16"/>
      <sheetName val="Driveway_Beams16"/>
      <sheetName val="Labour_productivity16"/>
      <sheetName val="Stress_Calculation16"/>
      <sheetName val="Deduction_of_assets16"/>
      <sheetName val="schedule_nos16"/>
      <sheetName val="INPUT_SHEET16"/>
      <sheetName val="DEPTH_CHART_(ORR)_L_S_16"/>
      <sheetName val="Name_List16"/>
      <sheetName val="Contract_Night_Staff16"/>
      <sheetName val="Contract_Day_Staff16"/>
      <sheetName val="Day_Shift16"/>
      <sheetName val="Night_Shift16"/>
      <sheetName val="PA-_Consutant_16"/>
      <sheetName val="Cashflow_projection16"/>
      <sheetName val="Break_up_Sheet16"/>
      <sheetName val="1st_flr16"/>
      <sheetName val="Fin_Sum16"/>
      <sheetName val="1st_Slab16"/>
      <sheetName val="Order_Info16"/>
      <sheetName val="Scope_Reconciliation16"/>
      <sheetName val="Project_Budget_Worksheet16"/>
      <sheetName val="Approved_MTD_Proj_#'s16"/>
      <sheetName val="Sun_E_Type16"/>
      <sheetName val="As_per_PCA16"/>
      <sheetName val="BLOCK-A_(MEA_SHEET)16"/>
      <sheetName val="Project_Plan_-_WWW16"/>
      <sheetName val="WORK_TABLE16"/>
      <sheetName val="SITE_OVERHEADS16"/>
      <sheetName val="FITZ_MORT_9416"/>
      <sheetName val="Capex_-_Hry16"/>
      <sheetName val="LEVEL_SHEET16"/>
      <sheetName val="Material_Rates16"/>
      <sheetName val="SPT_vs_PHI16"/>
      <sheetName val="MASTER_RATE_ANALYSIS16"/>
      <sheetName val="Fee_Rate_Summary16"/>
      <sheetName val="Site_Dev_BOQ16"/>
      <sheetName val="Sheet3_(2)16"/>
      <sheetName val="\TCS,_NAGPUR-MANJIRI_C\PROGRE16"/>
      <sheetName val="Ra__stair16"/>
      <sheetName val="MEP_BOQ-16"/>
      <sheetName val="wooden_door16"/>
      <sheetName val="Sub_con_Summary16"/>
      <sheetName val="Cost_saving16"/>
      <sheetName val="GENERAL_SUMMARY16"/>
      <sheetName val="LMP_Summary16"/>
      <sheetName val="Sec_Summary16"/>
      <sheetName val="Labour_cost16"/>
      <sheetName val="BILLING_SCHEDULE16"/>
      <sheetName val="bill_curve16"/>
      <sheetName val="CASH_IN_&amp;_OUT_FLOW_16"/>
      <sheetName val="cash_flow_curve16"/>
      <sheetName val="Revised_Labour16"/>
      <sheetName val="Rein_Ana16"/>
      <sheetName val="Gen_Exp_Breakup16"/>
      <sheetName val="Total_Quote16"/>
      <sheetName val="Works_-_Quote_Sheet16"/>
      <sheetName val="cover_page16"/>
      <sheetName val="Project_Data16"/>
      <sheetName val="Drop_Down_List16"/>
      <sheetName val="30개월기준대비표_아랍택)16"/>
      <sheetName val="총괄표_(2)16"/>
      <sheetName val="CIF_COST_ITEM16"/>
      <sheetName val="Item-_Compact16"/>
      <sheetName val="P&amp;L_-_AD16"/>
      <sheetName val="GF_Columns16"/>
      <sheetName val="Deprec_16"/>
      <sheetName val="DETAILED__BOQ16"/>
      <sheetName val="SPS_DETAIL16"/>
      <sheetName val="PC_Master_List16"/>
      <sheetName val="Field_Values16"/>
      <sheetName val="Structure_Bills_Qty16"/>
      <sheetName val="BASIS_-DEC_0816"/>
      <sheetName val="MN_T_B_16"/>
      <sheetName val="Data_Forecast16"/>
      <sheetName val="Basic_Rate16"/>
      <sheetName val="final_abstract16"/>
      <sheetName val="Master_Data_Sheet16"/>
      <sheetName val="Cement_recon_16"/>
      <sheetName val="Cleaning_&amp;_Grubbing16"/>
      <sheetName val="_16"/>
      <sheetName val="Intro_16"/>
      <sheetName val="_TCS,_NAGPUR-MANJIRI_C_PROGRE16"/>
      <sheetName val="Budget_in_SAP16"/>
      <sheetName val="Civil_Boq16"/>
      <sheetName val="Material_16"/>
      <sheetName val="Factors_16"/>
      <sheetName val="Adimi_bldg16"/>
      <sheetName val="Pump_House16"/>
      <sheetName val="Fuel_Regu_Station16"/>
      <sheetName val="Constants_Summary16"/>
      <sheetName val="Form_616"/>
      <sheetName val="Raw_Data16"/>
      <sheetName val="PointNo_516"/>
      <sheetName val="Plant_&amp;__Machinery16"/>
      <sheetName val="Load_Details-220kV16"/>
      <sheetName val="REPAIR&amp;_MAINT16"/>
      <sheetName val="Fill_this_out_first___36"/>
      <sheetName val="Fill_this_out_first___37"/>
      <sheetName val="PDF_Front17"/>
      <sheetName val="Simple_Letter17"/>
      <sheetName val="Overall_Summary17"/>
      <sheetName val="CSI_Summary17"/>
      <sheetName val="Section_1_Areas17"/>
      <sheetName val="Section_1_Summary17"/>
      <sheetName val="Section_117"/>
      <sheetName val="Section_2_Areas17"/>
      <sheetName val="Section_2_Summary17"/>
      <sheetName val="Section_217"/>
      <sheetName val="Section_3_Areas17"/>
      <sheetName val="Section_3_Summary17"/>
      <sheetName val="Section_317"/>
      <sheetName val="Section_4_Areas17"/>
      <sheetName val="Section_4_Summary17"/>
      <sheetName val="Section_417"/>
      <sheetName val="Section_5_Areas17"/>
      <sheetName val="Section_5_Summary17"/>
      <sheetName val="Section_517"/>
      <sheetName val="Sitework_Areas17"/>
      <sheetName val="Section_6_Areas17"/>
      <sheetName val="Section_6_Summary17"/>
      <sheetName val="Section_617"/>
      <sheetName val="Sitework_Summary17"/>
      <sheetName val="Comparison_Summary17"/>
      <sheetName val="Fill_this_out_first___38"/>
      <sheetName val="SHEET_117"/>
      <sheetName val="Salient_Features17"/>
      <sheetName val="IDC_AHK_17"/>
      <sheetName val="BOQ_Direct_selling_cost17"/>
      <sheetName val="Monthwise_breakup17"/>
      <sheetName val="Reinf_Analy17"/>
      <sheetName val="Power_anal17"/>
      <sheetName val="Macro_custom_function17"/>
      <sheetName val="labour_coeff17"/>
      <sheetName val="PRECAST_lightconc-II17"/>
      <sheetName val="DLA_Standard_Cost_Report117"/>
      <sheetName val="IO_List17"/>
      <sheetName val="Sebtion_1_SumMary17"/>
      <sheetName val="Tender_Summary17"/>
      <sheetName val="TBAL9697_-group_wise__sdpl17"/>
      <sheetName val="Staff_Acco_17"/>
      <sheetName val="Pacakges_split17"/>
      <sheetName val="Basement_Budget17"/>
      <sheetName val="Extra_Item17"/>
      <sheetName val="Civil_Works17"/>
      <sheetName val="Cat_A_Change_Control17"/>
      <sheetName val="Meas_-Hotel_Part17"/>
      <sheetName val="RCC,Ret__Wall17"/>
      <sheetName val="Driveway_Beams17"/>
      <sheetName val="Labour_productivity17"/>
      <sheetName val="Stress_Calculation17"/>
      <sheetName val="Deduction_of_assets17"/>
      <sheetName val="schedule_nos17"/>
      <sheetName val="INPUT_SHEET17"/>
      <sheetName val="DEPTH_CHART_(ORR)_L_S_17"/>
      <sheetName val="Name_List17"/>
      <sheetName val="Contract_Night_Staff17"/>
      <sheetName val="Contract_Day_Staff17"/>
      <sheetName val="Day_Shift17"/>
      <sheetName val="Night_Shift17"/>
      <sheetName val="PA-_Consutant_17"/>
      <sheetName val="Cashflow_projection17"/>
      <sheetName val="Break_up_Sheet17"/>
      <sheetName val="1st_flr17"/>
      <sheetName val="Fin_Sum17"/>
      <sheetName val="1st_Slab17"/>
      <sheetName val="Order_Info17"/>
      <sheetName val="Scope_Reconciliation17"/>
      <sheetName val="Project_Budget_Worksheet17"/>
      <sheetName val="Approved_MTD_Proj_#'s17"/>
      <sheetName val="Sun_E_Type17"/>
      <sheetName val="As_per_PCA17"/>
      <sheetName val="BLOCK-A_(MEA_SHEET)17"/>
      <sheetName val="Project_Plan_-_WWW17"/>
      <sheetName val="WORK_TABLE17"/>
      <sheetName val="SITE_OVERHEADS17"/>
      <sheetName val="FITZ_MORT_9417"/>
      <sheetName val="Capex_-_Hry17"/>
      <sheetName val="LEVEL_SHEET17"/>
      <sheetName val="Material_Rates17"/>
      <sheetName val="SPT_vs_PHI17"/>
      <sheetName val="MASTER_RATE_ANALYSIS17"/>
      <sheetName val="Fee_Rate_Summary17"/>
      <sheetName val="Site_Dev_BOQ17"/>
      <sheetName val="Rate_analysis7"/>
      <sheetName val="Sheet3_(2)17"/>
      <sheetName val="\TCS,_NAGPUR-MANJIRI_C\PROGRE17"/>
      <sheetName val="Ra__stair17"/>
      <sheetName val="MEP_BOQ-17"/>
      <sheetName val="wooden_door17"/>
      <sheetName val="Sub_con_Summary17"/>
      <sheetName val="Cost_saving17"/>
      <sheetName val="GENERAL_SUMMARY17"/>
      <sheetName val="LMP_Summary17"/>
      <sheetName val="Sec_Summary17"/>
      <sheetName val="Labour_cost17"/>
      <sheetName val="BILLING_SCHEDULE17"/>
      <sheetName val="bill_curve17"/>
      <sheetName val="CASH_IN_&amp;_OUT_FLOW_17"/>
      <sheetName val="cash_flow_curve17"/>
      <sheetName val="Revised_Labour17"/>
      <sheetName val="Rein_Ana17"/>
      <sheetName val="Gen_Exp_Breakup17"/>
      <sheetName val="Total_Quote17"/>
      <sheetName val="Works_-_Quote_Sheet17"/>
      <sheetName val="cover_page17"/>
      <sheetName val="Project_Data17"/>
      <sheetName val="Drop_Down_List17"/>
      <sheetName val="30개월기준대비표_아랍택)17"/>
      <sheetName val="총괄표_(2)17"/>
      <sheetName val="CIF_COST_ITEM17"/>
      <sheetName val="Item-_Compact17"/>
      <sheetName val="P&amp;L_-_AD17"/>
      <sheetName val="GF_Columns17"/>
      <sheetName val="Deprec_17"/>
      <sheetName val="DETAILED__BOQ17"/>
      <sheetName val="SPS_DETAIL17"/>
      <sheetName val="PC_Master_List17"/>
      <sheetName val="Field_Values17"/>
      <sheetName val="Structure_Bills_Qty17"/>
      <sheetName val="BASIS_-DEC_0817"/>
      <sheetName val="MN_T_B_17"/>
      <sheetName val="Data_Forecast17"/>
      <sheetName val="Basic_Rate17"/>
      <sheetName val="final_abstract17"/>
      <sheetName val="Master_Data_Sheet17"/>
      <sheetName val="Cement_recon_17"/>
      <sheetName val="Cleaning_&amp;_Grubbing17"/>
      <sheetName val="_17"/>
      <sheetName val="Intro_17"/>
      <sheetName val="_TCS,_NAGPUR-MANJIRI_C_PROGRE17"/>
      <sheetName val="Budget_in_SAP17"/>
      <sheetName val="Civil_Boq17"/>
      <sheetName val="Material_17"/>
      <sheetName val="Factors_17"/>
      <sheetName val="Adimi_bldg17"/>
      <sheetName val="Pump_House17"/>
      <sheetName val="Fuel_Regu_Station17"/>
      <sheetName val="Constants_Summary17"/>
      <sheetName val="Form_617"/>
      <sheetName val="Raw_Data17"/>
      <sheetName val="PointNo_517"/>
      <sheetName val="Plant_&amp;__Machinery17"/>
      <sheetName val="Load_Details-220kV17"/>
      <sheetName val="REPAIR&amp;_MAINT17"/>
      <sheetName val="Material List "/>
      <sheetName val="HR &amp; Admin"/>
      <sheetName val=""/>
      <sheetName val="Quotation"/>
      <sheetName val="personal."/>
      <sheetName val="Work done "/>
      <sheetName val="Cabinet"/>
      <sheetName val="Variables_x"/>
      <sheetName val="CapitalMetrics"/>
      <sheetName val="NetBQ"/>
      <sheetName val="PROFITABILITY ANALYSIS (MONTH)"/>
      <sheetName val="PROFITABILITY ANALYSIS (YTD)"/>
      <sheetName val="Variables"/>
      <sheetName val="Aoc"/>
      <sheetName val="Rate all Items"/>
      <sheetName val="Micro"/>
      <sheetName val="GM &amp; TA"/>
      <sheetName val="Macro"/>
      <sheetName val="Scaff-Rose"/>
      <sheetName val="Costs"/>
      <sheetName val="TOS_N5"/>
      <sheetName val="Master data"/>
      <sheetName val="Design sheet"/>
      <sheetName val="Final"/>
      <sheetName val="Rate_analysis8"/>
      <sheetName val="PRC_PROG "/>
      <sheetName val="Val breakdown"/>
      <sheetName val="Orç. Estrelas Santiago"/>
      <sheetName val="Bill No.3"/>
      <sheetName val="Fill_this_out_first___39"/>
      <sheetName val="Fill_this_out_first___41"/>
      <sheetName val="PDF_Front18"/>
      <sheetName val="Simple_Letter18"/>
      <sheetName val="Overall_Summary18"/>
      <sheetName val="CSI_Summary18"/>
      <sheetName val="Section_1_Areas18"/>
      <sheetName val="Section_1_Summary18"/>
      <sheetName val="Section_118"/>
      <sheetName val="Section_2_Areas18"/>
      <sheetName val="Section_2_Summary18"/>
      <sheetName val="Section_218"/>
      <sheetName val="Section_3_Areas18"/>
      <sheetName val="Section_3_Summary18"/>
      <sheetName val="Section_318"/>
      <sheetName val="Section_4_Areas18"/>
      <sheetName val="Section_4_Summary18"/>
      <sheetName val="Section_418"/>
      <sheetName val="Section_5_Areas18"/>
      <sheetName val="Section_5_Summary18"/>
      <sheetName val="Section_518"/>
      <sheetName val="Sitework_Areas18"/>
      <sheetName val="Section_6_Areas18"/>
      <sheetName val="Section_6_Summary18"/>
      <sheetName val="Section_618"/>
      <sheetName val="Sitework_Summary18"/>
      <sheetName val="Comparison_Summary18"/>
      <sheetName val="Fill_this_out_first___40"/>
      <sheetName val="SHEET_118"/>
      <sheetName val="Salient_Features18"/>
      <sheetName val="IDC_AHK_18"/>
      <sheetName val="BOQ_Direct_selling_cost18"/>
      <sheetName val="Monthwise_breakup18"/>
      <sheetName val="Reinf_Analy18"/>
      <sheetName val="Power_anal18"/>
      <sheetName val="PRECAST_lightconc-II18"/>
      <sheetName val="labour_coeff18"/>
      <sheetName val="DLA_Standard_Cost_Report118"/>
      <sheetName val="Macro_custom_function18"/>
      <sheetName val="IO_List18"/>
      <sheetName val="Sebtion_1_SumMary18"/>
      <sheetName val="Tender_Summary18"/>
      <sheetName val="TBAL9697_-group_wise__sdpl18"/>
      <sheetName val="Staff_Acco_18"/>
      <sheetName val="Pacakges_split18"/>
      <sheetName val="Basement_Budget18"/>
      <sheetName val="Extra_Item18"/>
      <sheetName val="Civil_Works18"/>
      <sheetName val="Cat_A_Change_Control18"/>
      <sheetName val="Meas_-Hotel_Part18"/>
      <sheetName val="RCC,Ret__Wall18"/>
      <sheetName val="Driveway_Beams18"/>
      <sheetName val="Labour_productivity18"/>
      <sheetName val="Stress_Calculation18"/>
      <sheetName val="Deduction_of_assets18"/>
      <sheetName val="schedule_nos18"/>
      <sheetName val="INPUT_SHEET18"/>
      <sheetName val="DEPTH_CHART_(ORR)_L_S_18"/>
      <sheetName val="Name_List18"/>
      <sheetName val="Contract_Night_Staff18"/>
      <sheetName val="Contract_Day_Staff18"/>
      <sheetName val="Day_Shift18"/>
      <sheetName val="Night_Shift18"/>
      <sheetName val="PA-_Consutant_18"/>
      <sheetName val="Cashflow_projection18"/>
      <sheetName val="Break_up_Sheet18"/>
      <sheetName val="1st_flr18"/>
      <sheetName val="Fin_Sum18"/>
      <sheetName val="1st_Slab18"/>
      <sheetName val="Order_Info18"/>
      <sheetName val="Scope_Reconciliation18"/>
      <sheetName val="Project_Budget_Worksheet18"/>
      <sheetName val="Approved_MTD_Proj_#'s18"/>
      <sheetName val="Sun_E_Type18"/>
      <sheetName val="As_per_PCA18"/>
      <sheetName val="BLOCK-A_(MEA_SHEET)18"/>
      <sheetName val="Project_Plan_-_WWW18"/>
      <sheetName val="WORK_TABLE18"/>
      <sheetName val="SITE_OVERHEADS18"/>
      <sheetName val="FITZ_MORT_9418"/>
      <sheetName val="Capex_-_Hry18"/>
      <sheetName val="LEVEL_SHEET18"/>
      <sheetName val="Material_Rates18"/>
      <sheetName val="SPT_vs_PHI18"/>
      <sheetName val="MASTER_RATE_ANALYSIS18"/>
      <sheetName val="Fee_Rate_Summary18"/>
      <sheetName val="Site_Dev_BOQ18"/>
      <sheetName val="Sheet3_(2)18"/>
      <sheetName val="\TCS,_NAGPUR-MANJIRI_C\PROGRE18"/>
      <sheetName val="Ra__stair18"/>
      <sheetName val="MEP_BOQ-18"/>
      <sheetName val="wooden_door18"/>
      <sheetName val="Sub_con_Summary18"/>
      <sheetName val="Cost_saving18"/>
      <sheetName val="GENERAL_SUMMARY18"/>
      <sheetName val="LMP_Summary18"/>
      <sheetName val="Sec_Summary18"/>
      <sheetName val="Labour_cost18"/>
      <sheetName val="BILLING_SCHEDULE18"/>
      <sheetName val="bill_curve18"/>
      <sheetName val="CASH_IN_&amp;_OUT_FLOW_18"/>
      <sheetName val="cash_flow_curve18"/>
      <sheetName val="Revised_Labour18"/>
      <sheetName val="Rein_Ana18"/>
      <sheetName val="cover_page18"/>
      <sheetName val="Project_Data18"/>
      <sheetName val="Gen_Exp_Breakup18"/>
      <sheetName val="Total_Quote18"/>
      <sheetName val="Works_-_Quote_Sheet18"/>
      <sheetName val="30개월기준대비표_아랍택)18"/>
      <sheetName val="총괄표_(2)18"/>
      <sheetName val="Drop_Down_List18"/>
      <sheetName val="CIF_COST_ITEM18"/>
      <sheetName val="Item-_Compact18"/>
      <sheetName val="P&amp;L_-_AD18"/>
      <sheetName val="GF_Columns18"/>
      <sheetName val="Deprec_18"/>
      <sheetName val="DETAILED__BOQ18"/>
      <sheetName val="SPS_DETAIL18"/>
      <sheetName val="PC_Master_List18"/>
      <sheetName val="Field_Values18"/>
      <sheetName val="Structure_Bills_Qty18"/>
      <sheetName val="BASIS_-DEC_0818"/>
      <sheetName val="MN_T_B_18"/>
      <sheetName val="Data_Forecast18"/>
      <sheetName val="Basic_Rate18"/>
      <sheetName val="final_abstract18"/>
      <sheetName val="Master_Data_Sheet18"/>
      <sheetName val="Cement_recon_18"/>
      <sheetName val="Cleaning_&amp;_Grubbing18"/>
      <sheetName val="_18"/>
      <sheetName val="Intro_18"/>
      <sheetName val="_TCS,_NAGPUR-MANJIRI_C_PROGRE18"/>
      <sheetName val="Budget_in_SAP18"/>
      <sheetName val="Civil_Boq18"/>
      <sheetName val="Material_18"/>
      <sheetName val="Factors_18"/>
      <sheetName val="Adimi_bldg18"/>
      <sheetName val="Pump_House18"/>
      <sheetName val="Fuel_Regu_Station18"/>
      <sheetName val="Constants_Summary18"/>
      <sheetName val="Form_618"/>
      <sheetName val="Raw_Data18"/>
      <sheetName val="PointNo_518"/>
      <sheetName val="Plant_&amp;__Machinery18"/>
      <sheetName val="Load_Details-220kV18"/>
      <sheetName val="REPAIR&amp;_MAINT18"/>
      <sheetName val="F_Blk"/>
      <sheetName val="Discount_&amp;_Margin"/>
      <sheetName val="M_S_"/>
      <sheetName val="COP_Final"/>
      <sheetName val="Forecast_Variance_Planning_hrs"/>
      <sheetName val="PRC_PROG_"/>
      <sheetName val="Val_breakdown"/>
      <sheetName val="Orç__Estrelas_Santiago"/>
      <sheetName val="Bill_No_3"/>
      <sheetName val="REPAIR&amp;_MAINT20"/>
      <sheetName val="REPAIR&amp;_MAINT19"/>
      <sheetName val="REPAIR&amp;_MAINT21"/>
      <sheetName val="old boq"/>
      <sheetName val="S1BOQ &amp; Workplan"/>
      <sheetName val="(Do not delete)"/>
      <sheetName val="Materials "/>
      <sheetName val="STEEL"/>
      <sheetName val="BBS (F)"/>
      <sheetName val="Lease rents"/>
      <sheetName val="R&amp;P"/>
      <sheetName val="Groupings-final"/>
      <sheetName val="Sched"/>
      <sheetName val="Trial"/>
      <sheetName val="FA_Final"/>
      <sheetName val="SP Break Up"/>
      <sheetName val="inter"/>
      <sheetName val="Codes"/>
      <sheetName val="MFG"/>
      <sheetName val="A0744339"/>
      <sheetName val="proctor"/>
      <sheetName val="Other"/>
      <sheetName val="Fill_this_out_first___42"/>
      <sheetName val="Fill_this_out_first___43"/>
      <sheetName val="PDF_Front19"/>
      <sheetName val="Simple_Letter19"/>
      <sheetName val="Overall_Summary19"/>
      <sheetName val="CSI_Summary19"/>
      <sheetName val="Section_1_Areas19"/>
      <sheetName val="Section_1_Summary19"/>
      <sheetName val="Section_119"/>
      <sheetName val="Section_2_Areas19"/>
      <sheetName val="Section_2_Summary19"/>
      <sheetName val="Section_219"/>
      <sheetName val="Section_3_Areas19"/>
      <sheetName val="Section_3_Summary19"/>
      <sheetName val="Section_319"/>
      <sheetName val="Section_4_Areas19"/>
      <sheetName val="Section_4_Summary19"/>
      <sheetName val="Section_419"/>
      <sheetName val="Section_5_Areas19"/>
      <sheetName val="Section_5_Summary19"/>
      <sheetName val="Section_519"/>
      <sheetName val="Sitework_Areas19"/>
      <sheetName val="Section_6_Areas19"/>
      <sheetName val="Section_6_Summary19"/>
      <sheetName val="Section_619"/>
      <sheetName val="Sitework_Summary19"/>
      <sheetName val="Comparison_Summary19"/>
      <sheetName val="Fill_this_out_first___44"/>
      <sheetName val="Salient_Features19"/>
      <sheetName val="IDC_AHK_19"/>
      <sheetName val="BOQ_Direct_selling_cost19"/>
      <sheetName val="Monthwise_breakup19"/>
      <sheetName val="Reinf_Analy19"/>
      <sheetName val="Power_anal19"/>
      <sheetName val="SHEET_119"/>
      <sheetName val="PRECAST_lightconc-II19"/>
      <sheetName val="labour_coeff19"/>
      <sheetName val="Sebtion_1_SumMary19"/>
      <sheetName val="DLA_Standard_Cost_Report119"/>
      <sheetName val="IO_List19"/>
      <sheetName val="Macro_custom_function19"/>
      <sheetName val="Staff_Acco_19"/>
      <sheetName val="Pacakges_split19"/>
      <sheetName val="TBAL9697_-group_wise__sdpl19"/>
      <sheetName val="Basement_Budget19"/>
      <sheetName val="Extra_Item19"/>
      <sheetName val="Meas_-Hotel_Part19"/>
      <sheetName val="schedule_nos19"/>
      <sheetName val="INPUT_SHEET19"/>
      <sheetName val="Stress_Calculation19"/>
      <sheetName val="DEPTH_CHART_(ORR)_L_S_19"/>
      <sheetName val="Name_List19"/>
      <sheetName val="PA-_Consutant_19"/>
      <sheetName val="Break_up_Sheet19"/>
      <sheetName val="RCC,Ret__Wall19"/>
      <sheetName val="Tender_Summary19"/>
      <sheetName val="Driveway_Beams19"/>
      <sheetName val="1st_Slab19"/>
      <sheetName val="Contract_Night_Staff19"/>
      <sheetName val="Contract_Day_Staff19"/>
      <sheetName val="Day_Shift19"/>
      <sheetName val="Night_Shift19"/>
      <sheetName val="Cat_A_Change_Control19"/>
      <sheetName val="Cashflow_projection19"/>
      <sheetName val="Deduction_of_assets19"/>
      <sheetName val="Civil_Works19"/>
      <sheetName val="1st_flr19"/>
      <sheetName val="Labour_productivity19"/>
      <sheetName val="Fin_Sum19"/>
      <sheetName val="Project_Budget_Worksheet19"/>
      <sheetName val="Sun_E_Type19"/>
      <sheetName val="BLOCK-A_(MEA_SHEET)19"/>
      <sheetName val="Order_Info19"/>
      <sheetName val="As_per_PCA19"/>
      <sheetName val="Project_Plan_-_WWW19"/>
      <sheetName val="Scope_Reconciliation19"/>
      <sheetName val="WORK_TABLE19"/>
      <sheetName val="Approved_MTD_Proj_#'s19"/>
      <sheetName val="SITE_OVERHEADS19"/>
      <sheetName val="FITZ_MORT_9419"/>
      <sheetName val="GF_Columns19"/>
      <sheetName val="Capex_-_Hry19"/>
      <sheetName val="LEVEL_SHEET19"/>
      <sheetName val="Fee_Rate_Summary19"/>
      <sheetName val="P&amp;L_-_AD19"/>
      <sheetName val="Total_Quote19"/>
      <sheetName val="SPT_vs_PHI19"/>
      <sheetName val="MASTER_RATE_ANALYSIS19"/>
      <sheetName val="Deprec_19"/>
      <sheetName val="Rate_analysis9"/>
      <sheetName val="Sheet3_(2)19"/>
      <sheetName val="Site_Dev_BOQ19"/>
      <sheetName val="Works_-_Quote_Sheet19"/>
      <sheetName val="Item-_Compact19"/>
      <sheetName val="DETAILED__BOQ19"/>
      <sheetName val="Factors_19"/>
      <sheetName val="Budget_in_SAP19"/>
      <sheetName val="Structure_Bills_Qty19"/>
      <sheetName val="PC_Master_List19"/>
      <sheetName val="Field_Values19"/>
      <sheetName val="Data_Forecast19"/>
      <sheetName val="SPS_DETAIL19"/>
      <sheetName val="\TCS,_NAGPUR-MANJIRI_C\PROGRE19"/>
      <sheetName val="BASIS_-DEC_0819"/>
      <sheetName val="MN_T_B_19"/>
      <sheetName val="Basic_Rate19"/>
      <sheetName val="final_abstract19"/>
      <sheetName val="Master_Data_Sheet19"/>
      <sheetName val="Cement_recon_19"/>
      <sheetName val="Load_Details-220kV19"/>
      <sheetName val="Civil_Boq19"/>
      <sheetName val="Material_19"/>
      <sheetName val="Adimi_bldg19"/>
      <sheetName val="Pump_House19"/>
      <sheetName val="Fuel_Regu_Station19"/>
      <sheetName val="INDIGINEOUS_ITEMS_3"/>
      <sheetName val="Main_Gate_House3"/>
      <sheetName val="key_dates3"/>
      <sheetName val="Assumption_Inputs3"/>
      <sheetName val="India_F&amp;S_Template3"/>
      <sheetName val="_19"/>
      <sheetName val="Cleaning_&amp;_Grubbing19"/>
      <sheetName val="Intro_19"/>
      <sheetName val="Fcst_vs_Budgets2"/>
      <sheetName val="Plant_&amp;__Machinery19"/>
      <sheetName val="_TCS,_NAGPUR-MANJIRI_C_PROGRE19"/>
      <sheetName val="BOQ_T4B1"/>
      <sheetName val="Discount_&amp;_Margin1"/>
      <sheetName val="PointNo_519"/>
      <sheetName val="Material_Rates19"/>
      <sheetName val="Cost_Index1"/>
      <sheetName val="Form_619"/>
      <sheetName val="foot-slab_reinft"/>
      <sheetName val="Layer_Table1"/>
      <sheetName val="Constants_Summary19"/>
      <sheetName val="COP_Final1"/>
      <sheetName val="Boq_-_Flats2"/>
      <sheetName val="St_co_91_5lvl1"/>
      <sheetName val="P1260Projected_5700_Detail"/>
      <sheetName val="P852_5000_Detail"/>
      <sheetName val="P854_5000_Detail"/>
      <sheetName val="P856_5000_Detail"/>
      <sheetName val="P858_5000_Detail"/>
      <sheetName val="P860Baseline_5000_Detail"/>
      <sheetName val="1-OBJ98_"/>
      <sheetName val="_Acc__Sched_"/>
      <sheetName val="SUPPLY_-Sanitary_Fixtures"/>
      <sheetName val="ITEMS_FOR_CIVIL_TENDER"/>
      <sheetName val="F_Blk1"/>
      <sheetName val="Labor_abs-NMR"/>
      <sheetName val="M_S_1"/>
      <sheetName val="Ra__stair19"/>
      <sheetName val="Detail_In_Door_Stad"/>
      <sheetName val="Debits_as_on_12_04_08"/>
      <sheetName val="Loan_Schedule"/>
      <sheetName val="Current_Bill_MB_ref"/>
      <sheetName val="beam-reinft-IIInd_floor"/>
      <sheetName val="Kristal_Court"/>
      <sheetName val="Operating_Statistics"/>
      <sheetName val="Data_sheet"/>
      <sheetName val="Per_Unit"/>
      <sheetName val="Rate_analysis_civil"/>
      <sheetName val="Rate_Analysis_"/>
      <sheetName val="Monthly_Plan_May'16"/>
      <sheetName val="Performance_Report"/>
      <sheetName val="_bus_bay"/>
      <sheetName val="doq_4"/>
      <sheetName val="doq_2"/>
      <sheetName val="Labour_&amp;_Plant"/>
      <sheetName val="loads_at_base_of_pier"/>
      <sheetName val="Buying_Schedule"/>
      <sheetName val="CRF_Register"/>
      <sheetName val="E_&amp;_R"/>
      <sheetName val="Primero_Tower_Budget"/>
      <sheetName val="REPAIR&amp;_MAINT22"/>
      <sheetName val="Basic_Resources"/>
      <sheetName val="MEP_BOQ-19"/>
      <sheetName val="wooden_door19"/>
      <sheetName val="Sub_con_Summary19"/>
      <sheetName val="Cost_saving19"/>
      <sheetName val="GENERAL_SUMMARY19"/>
      <sheetName val="LMP_Summary19"/>
      <sheetName val="Sec_Summary19"/>
      <sheetName val="Labour_cost19"/>
      <sheetName val="BILLING_SCHEDULE19"/>
      <sheetName val="bill_curve19"/>
      <sheetName val="CASH_IN_&amp;_OUT_FLOW_19"/>
      <sheetName val="cash_flow_curve19"/>
      <sheetName val="Revised_Labour19"/>
      <sheetName val="Rein_Ana19"/>
      <sheetName val="Gen_Exp_Breakup19"/>
      <sheetName val="cover_page19"/>
      <sheetName val="Project_Data19"/>
      <sheetName val="Drop_Down_List19"/>
      <sheetName val="30개월기준대비표_아랍택)19"/>
      <sheetName val="총괄표_(2)19"/>
      <sheetName val="CIF_COST_ITEM19"/>
      <sheetName val="bs_BP_04_SA"/>
      <sheetName val="Sales_&amp;_Prod"/>
      <sheetName val="Base_Assumptions"/>
      <sheetName val="Ov%rall_Summary"/>
      <sheetName val="Cost_summary"/>
      <sheetName val="Bill_1-BOQ-Civil_Works"/>
      <sheetName val="BOQ_(2)"/>
      <sheetName val="Rev_P"/>
      <sheetName val="Block_A_-_BOQ"/>
      <sheetName val="Summary_year_Plan"/>
      <sheetName val="BOQ_Distribution"/>
      <sheetName val="3__Elemental_Summary"/>
      <sheetName val="9__Package_split_-_Cost_"/>
      <sheetName val="10__&amp;_11__Rate_Code_&amp;_BQ"/>
      <sheetName val="[DLA_Standard_Cost_Report1][DLA"/>
      <sheetName val="소상_&quot;1&quot;"/>
      <sheetName val="labour_rates"/>
      <sheetName val="STAFFSCHED_"/>
      <sheetName val="Factor_Sheet"/>
      <sheetName val="NT_LBH"/>
      <sheetName val="Builtup_Area"/>
      <sheetName val="Lead_(Final)"/>
      <sheetName val="D_UT-MECH"/>
      <sheetName val="Rob__elektr_"/>
      <sheetName val="CABLE_DATA"/>
      <sheetName val="Combined_Results_"/>
      <sheetName val="Contractor_&amp;_Material_Price"/>
      <sheetName val="Forecast_Variance_Planning_hrs1"/>
      <sheetName val="Raw_Data19"/>
      <sheetName val="PRC_PROG_1"/>
      <sheetName val="Val_breakdown1"/>
      <sheetName val="Orç__Estrelas_Santiago1"/>
      <sheetName val="Bill_No_31"/>
      <sheetName val="GM_&amp;_TA"/>
      <sheetName val="Master_data"/>
      <sheetName val="Design_sheet"/>
      <sheetName val="Gen_Info"/>
      <sheetName val="[DLA_Standard_Cost_Report1]\TCS"/>
      <sheetName val="F_Slab"/>
      <sheetName val="Plinth_Beam1"/>
      <sheetName val="Fill_this_out_first___45"/>
      <sheetName val="PDF_Front20"/>
      <sheetName val="Simple_Letter20"/>
      <sheetName val="Overall_Summary20"/>
      <sheetName val="CSI_Summary20"/>
      <sheetName val="Section_1_Areas20"/>
      <sheetName val="Section_1_Summary20"/>
      <sheetName val="Section_120"/>
      <sheetName val="Section_2_Areas20"/>
      <sheetName val="Section_2_Summary20"/>
      <sheetName val="Section_220"/>
      <sheetName val="Section_3_Areas20"/>
      <sheetName val="Section_3_Summary20"/>
      <sheetName val="Section_320"/>
      <sheetName val="Section_4_Areas20"/>
      <sheetName val="Section_4_Summary20"/>
      <sheetName val="Section_420"/>
      <sheetName val="Section_5_Areas20"/>
      <sheetName val="Section_5_Summary20"/>
      <sheetName val="Section_520"/>
      <sheetName val="Sitework_Areas20"/>
      <sheetName val="Section_6_Areas20"/>
      <sheetName val="Section_6_Summary20"/>
      <sheetName val="Section_620"/>
      <sheetName val="Sitework_Summary20"/>
      <sheetName val="Comparison_Summary20"/>
      <sheetName val="Fill_this_out_first___46"/>
      <sheetName val="Salient_Features20"/>
      <sheetName val="IDC_AHK_20"/>
      <sheetName val="BOQ_Direct_selling_cost20"/>
      <sheetName val="Monthwise_breakup20"/>
      <sheetName val="Reinf_Analy20"/>
      <sheetName val="Power_anal20"/>
      <sheetName val="SHEET_120"/>
      <sheetName val="PRECAST_lightconc-II20"/>
      <sheetName val="labour_coeff20"/>
      <sheetName val="Sebtion_1_SumMary20"/>
      <sheetName val="DLA_Standard_Cost_Report120"/>
      <sheetName val="IO_List20"/>
      <sheetName val="Macro_custom_function20"/>
      <sheetName val="Staff_Acco_20"/>
      <sheetName val="Pacakges_split20"/>
      <sheetName val="TBAL9697_-group_wise__sdpl20"/>
      <sheetName val="Basement_Budget20"/>
      <sheetName val="Extra_Item20"/>
      <sheetName val="Meas_-Hotel_Part20"/>
      <sheetName val="schedule_nos20"/>
      <sheetName val="INPUT_SHEET20"/>
      <sheetName val="Stress_Calculation20"/>
      <sheetName val="DEPTH_CHART_(ORR)_L_S_20"/>
      <sheetName val="Name_List20"/>
      <sheetName val="PA-_Consutant_20"/>
      <sheetName val="Break_up_Sheet20"/>
      <sheetName val="RCC,Ret__Wall20"/>
      <sheetName val="Tender_Summary20"/>
      <sheetName val="Driveway_Beams20"/>
      <sheetName val="1st_Slab20"/>
      <sheetName val="Contract_Night_Staff20"/>
      <sheetName val="Contract_Day_Staff20"/>
      <sheetName val="Day_Shift20"/>
      <sheetName val="Night_Shift20"/>
      <sheetName val="Cat_A_Change_Control20"/>
      <sheetName val="Cashflow_projection20"/>
      <sheetName val="Deduction_of_assets20"/>
      <sheetName val="Civil_Works20"/>
      <sheetName val="1st_flr20"/>
      <sheetName val="Labour_productivity20"/>
      <sheetName val="Fin_Sum20"/>
      <sheetName val="Project_Budget_Worksheet20"/>
      <sheetName val="Sun_E_Type20"/>
      <sheetName val="BLOCK-A_(MEA_SHEET)20"/>
      <sheetName val="Order_Info20"/>
      <sheetName val="As_per_PCA20"/>
      <sheetName val="Project_Plan_-_WWW20"/>
      <sheetName val="Scope_Reconciliation20"/>
      <sheetName val="WORK_TABLE20"/>
      <sheetName val="Approved_MTD_Proj_#'s20"/>
      <sheetName val="SITE_OVERHEADS20"/>
      <sheetName val="FITZ_MORT_9420"/>
      <sheetName val="GF_Columns20"/>
      <sheetName val="Capex_-_Hry20"/>
      <sheetName val="LEVEL_SHEET20"/>
      <sheetName val="Fee_Rate_Summary20"/>
      <sheetName val="P&amp;L_-_AD20"/>
      <sheetName val="Total_Quote20"/>
      <sheetName val="SPT_vs_PHI20"/>
      <sheetName val="MASTER_RATE_ANALYSIS20"/>
      <sheetName val="Deprec_20"/>
      <sheetName val="Rate_analysis10"/>
      <sheetName val="Sheet3_(2)20"/>
      <sheetName val="Site_Dev_BOQ20"/>
      <sheetName val="Works_-_Quote_Sheet20"/>
      <sheetName val="Item-_Compact20"/>
      <sheetName val="DETAILED__BOQ20"/>
      <sheetName val="Factors_20"/>
      <sheetName val="Budget_in_SAP20"/>
      <sheetName val="Structure_Bills_Qty20"/>
      <sheetName val="PC_Master_List20"/>
      <sheetName val="Field_Values20"/>
      <sheetName val="Data_Forecast20"/>
      <sheetName val="SPS_DETAIL20"/>
      <sheetName val="\TCS,_NAGPUR-MANJIRI_C\PROGRE20"/>
      <sheetName val="BASIS_-DEC_0820"/>
      <sheetName val="MN_T_B_20"/>
      <sheetName val="Basic_Rate20"/>
      <sheetName val="final_abstract20"/>
      <sheetName val="Master_Data_Sheet20"/>
      <sheetName val="Cement_recon_20"/>
      <sheetName val="Load_Details-220kV20"/>
      <sheetName val="Civil_Boq20"/>
      <sheetName val="Material_20"/>
      <sheetName val="Adimi_bldg20"/>
      <sheetName val="Pump_House20"/>
      <sheetName val="Fuel_Regu_Station20"/>
      <sheetName val="INDIGINEOUS_ITEMS_4"/>
      <sheetName val="Main_Gate_House4"/>
      <sheetName val="key_dates4"/>
      <sheetName val="Assumption_Inputs4"/>
      <sheetName val="India_F&amp;S_Template4"/>
      <sheetName val="_20"/>
      <sheetName val="Cleaning_&amp;_Grubbing20"/>
      <sheetName val="Intro_20"/>
      <sheetName val="Fcst_vs_Budgets3"/>
      <sheetName val="Plant_&amp;__Machinery20"/>
      <sheetName val="_TCS,_NAGPUR-MANJIRI_C_PROGRE20"/>
      <sheetName val="BOQ_T4B2"/>
      <sheetName val="Discount_&amp;_Margin2"/>
      <sheetName val="PointNo_520"/>
      <sheetName val="Material_Rates20"/>
      <sheetName val="Cost_Index2"/>
      <sheetName val="Form_620"/>
      <sheetName val="foot-slab_reinft1"/>
      <sheetName val="Layer_Table2"/>
      <sheetName val="Constants_Summary20"/>
      <sheetName val="COP_Final2"/>
      <sheetName val="Boq_-_Flats3"/>
      <sheetName val="St_co_91_5lvl2"/>
      <sheetName val="P1260Projected_5700_Detail1"/>
      <sheetName val="P852_5000_Detail1"/>
      <sheetName val="P854_5000_Detail1"/>
      <sheetName val="P856_5000_Detail1"/>
      <sheetName val="P858_5000_Detail1"/>
      <sheetName val="P860Baseline_5000_Detail1"/>
      <sheetName val="1-OBJ98_1"/>
      <sheetName val="_Acc__Sched_1"/>
      <sheetName val="SUPPLY_-Sanitary_Fixtures1"/>
      <sheetName val="ITEMS_FOR_CIVIL_TENDER1"/>
      <sheetName val="F_Blk2"/>
      <sheetName val="Labor_abs-NMR1"/>
      <sheetName val="M_S_2"/>
      <sheetName val="Ra__stair20"/>
      <sheetName val="Detail_In_Door_Stad1"/>
      <sheetName val="Debits_as_on_12_04_081"/>
      <sheetName val="Loan_Schedule1"/>
      <sheetName val="Current_Bill_MB_ref1"/>
      <sheetName val="beam-reinft-IIInd_floor1"/>
      <sheetName val="Kristal_Court1"/>
      <sheetName val="Operating_Statistics1"/>
      <sheetName val="Data_sheet1"/>
      <sheetName val="Per_Unit1"/>
      <sheetName val="Rate_analysis_civil1"/>
      <sheetName val="Rate_Analysis_1"/>
      <sheetName val="Monthly_Plan_May'161"/>
      <sheetName val="Performance_Report1"/>
      <sheetName val="_bus_bay1"/>
      <sheetName val="doq_41"/>
      <sheetName val="doq_21"/>
      <sheetName val="Labour_&amp;_Plant1"/>
      <sheetName val="loads_at_base_of_pier1"/>
      <sheetName val="Buying_Schedule1"/>
      <sheetName val="CRF_Register1"/>
      <sheetName val="E_&amp;_R1"/>
      <sheetName val="Primero_Tower_Budget1"/>
      <sheetName val="REPAIR&amp;_MAINT23"/>
      <sheetName val="Basic_Resources1"/>
      <sheetName val="MEP_BOQ-20"/>
      <sheetName val="wooden_door20"/>
      <sheetName val="Sub_con_Summary20"/>
      <sheetName val="Cost_saving20"/>
      <sheetName val="GENERAL_SUMMARY20"/>
      <sheetName val="LMP_Summary20"/>
      <sheetName val="Sec_Summary20"/>
      <sheetName val="Labour_cost20"/>
      <sheetName val="BILLING_SCHEDULE20"/>
      <sheetName val="bill_curve20"/>
      <sheetName val="CASH_IN_&amp;_OUT_FLOW_20"/>
      <sheetName val="cash_flow_curve20"/>
      <sheetName val="Revised_Labour20"/>
      <sheetName val="Rein_Ana20"/>
      <sheetName val="Gen_Exp_Breakup20"/>
      <sheetName val="cover_page20"/>
      <sheetName val="Project_Data20"/>
      <sheetName val="Drop_Down_List20"/>
      <sheetName val="30개월기준대비표_아랍택)20"/>
      <sheetName val="총괄표_(2)20"/>
      <sheetName val="CIF_COST_ITEM20"/>
      <sheetName val="bs_BP_04_SA1"/>
      <sheetName val="Sales_&amp;_Prod1"/>
      <sheetName val="Base_Assumptions1"/>
      <sheetName val="Ov%rall_Summary1"/>
      <sheetName val="Cost_summary1"/>
      <sheetName val="Bill_1-BOQ-Civil_Works1"/>
      <sheetName val="BOQ_(2)1"/>
      <sheetName val="Rev_P1"/>
      <sheetName val="Block_A_-_BOQ1"/>
      <sheetName val="Summary_year_Plan1"/>
      <sheetName val="BOQ_Distribution1"/>
      <sheetName val="3__Elemental_Summary1"/>
      <sheetName val="9__Package_split_-_Cost_1"/>
      <sheetName val="10__&amp;_11__Rate_Code_&amp;_BQ1"/>
      <sheetName val="[DLA_Standard_Cost_Report1][DL1"/>
      <sheetName val="소상_&quot;1&quot;1"/>
      <sheetName val="labour_rates1"/>
      <sheetName val="STAFFSCHED_1"/>
      <sheetName val="Factor_Sheet1"/>
      <sheetName val="NT_LBH1"/>
      <sheetName val="Builtup_Area1"/>
      <sheetName val="Lead_(Final)1"/>
      <sheetName val="D_UT-MECH1"/>
      <sheetName val="Rob__elektr_1"/>
      <sheetName val="CABLE_DATA1"/>
      <sheetName val="Combined_Results_1"/>
      <sheetName val="Contractor_&amp;_Material_Price1"/>
      <sheetName val="Forecast_Variance_Planning_hrs2"/>
      <sheetName val="Raw_Data20"/>
      <sheetName val="PRC_PROG_2"/>
      <sheetName val="Val_breakdown2"/>
      <sheetName val="Orç__Estrelas_Santiago2"/>
      <sheetName val="Bill_No_32"/>
      <sheetName val="GM_&amp;_TA1"/>
      <sheetName val="Master_data1"/>
      <sheetName val="Design_sheet1"/>
      <sheetName val="Gen_Info1"/>
      <sheetName val="[DLA_Standard_Cost_Report1]\TC1"/>
      <sheetName val="F_Slab1"/>
      <sheetName val="Plinth_Beam11"/>
      <sheetName val="CFForecast detail"/>
      <sheetName val="Figures"/>
      <sheetName val="projections"/>
      <sheetName val="BS8007"/>
      <sheetName val="Sheet5"/>
      <sheetName val="Labour Rate "/>
      <sheetName val="(M+L)"/>
      <sheetName val="RCN-L B D"/>
      <sheetName val="Timeoffice"/>
      <sheetName val="Sensitivity"/>
      <sheetName val="GiaVL"/>
      <sheetName val="Variation Statement"/>
      <sheetName val="11-02- to 16-02"/>
      <sheetName val="Basic Rates"/>
      <sheetName val="BBSR_12.00 Acre - THDC"/>
      <sheetName val="Bank Rev"/>
      <sheetName val="sum"/>
      <sheetName val="Dev Sum"/>
      <sheetName val="Estimation"/>
      <sheetName val="HPL"/>
      <sheetName val="Sheet7"/>
      <sheetName val="GN_ST_10"/>
      <sheetName val="Tower_slab data"/>
      <sheetName val="Miscelleneous"/>
      <sheetName val="B2"/>
      <sheetName val="nVision"/>
      <sheetName val="[DLA"/>
      <sheetName val="MH(on site)"/>
      <sheetName val="site fab&amp;ernstr"/>
      <sheetName val="Clause"/>
      <sheetName val="Rates Basic"/>
      <sheetName val="Load Details(B1)"/>
      <sheetName val="Global Assm."/>
      <sheetName val="Summary_CFA"/>
      <sheetName val="D"/>
      <sheetName val="Budget_CF - Overall"/>
      <sheetName val="Internet"/>
      <sheetName val="TB"/>
      <sheetName val="BS"/>
      <sheetName val="B1"/>
      <sheetName val="Legend"/>
      <sheetName val="Consolidated"/>
      <sheetName val="Projects"/>
      <sheetName val="Centaurus- Consultacny"/>
      <sheetName val="RCC RA76(BGL)"/>
      <sheetName val="Analy_7-10"/>
      <sheetName val="Angles"/>
      <sheetName val="Options"/>
      <sheetName val="INDU"/>
      <sheetName val="A-CompanyInfo"/>
      <sheetName val="TrialBalance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oors"/>
      <sheetName val="s"/>
      <sheetName val="Data (adj."/>
      <sheetName val="4K - (6a) Non Manual Breakdown"/>
      <sheetName val="Progress"/>
      <sheetName val="Conc-BP"/>
      <sheetName val="Column L1 to L2"/>
      <sheetName val="Column L2 to L3"/>
      <sheetName val="BEAM"/>
      <sheetName val="RAMP 3"/>
      <sheetName val="RAMP 1"/>
      <sheetName val="staircase"/>
      <sheetName val="R_Wall"/>
      <sheetName val="Column B1 to L1"/>
      <sheetName val="Slab L1"/>
      <sheetName val="Slab L2"/>
      <sheetName val="Bill 3 - Site Works"/>
      <sheetName val="compare"/>
      <sheetName val="Indices"/>
      <sheetName val="Dec resp"/>
      <sheetName val="Jan HC"/>
      <sheetName val="12-2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/>
      <sheetData sheetId="382"/>
      <sheetData sheetId="383" refreshError="1"/>
      <sheetData sheetId="384" refreshError="1"/>
      <sheetData sheetId="385" refreshError="1"/>
      <sheetData sheetId="386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/>
      <sheetData sheetId="419"/>
      <sheetData sheetId="420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/>
      <sheetData sheetId="829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 refreshError="1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 refreshError="1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 refreshError="1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/>
      <sheetData sheetId="3140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/>
      <sheetData sheetId="3160" refreshError="1"/>
      <sheetData sheetId="3161" refreshError="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 refreshError="1"/>
      <sheetData sheetId="3183" refreshError="1"/>
      <sheetData sheetId="3184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/>
      <sheetData sheetId="3206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/>
      <sheetData sheetId="3906" refreshError="1"/>
      <sheetData sheetId="3907" refreshError="1"/>
      <sheetData sheetId="3908" refreshError="1"/>
      <sheetData sheetId="3909" refreshError="1"/>
      <sheetData sheetId="3910"/>
      <sheetData sheetId="391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  <sheetData sheetId="3925"/>
      <sheetData sheetId="3926" refreshError="1"/>
      <sheetData sheetId="3927" refreshError="1"/>
      <sheetData sheetId="3928" refreshError="1"/>
      <sheetData sheetId="3929" refreshError="1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 refreshError="1"/>
      <sheetData sheetId="3936" refreshError="1"/>
      <sheetData sheetId="3937" refreshError="1"/>
      <sheetData sheetId="3938" refreshError="1"/>
      <sheetData sheetId="3939" refreshError="1"/>
      <sheetData sheetId="3940" refreshError="1"/>
      <sheetData sheetId="3941" refreshError="1"/>
      <sheetData sheetId="3942" refreshError="1"/>
    </sheetDataSet>
  </externalBook>
</externalLink>
</file>

<file path=xl/externalLinks/externalLink1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ckblatt"/>
      <sheetName val="E1"/>
      <sheetName val="E2"/>
      <sheetName val="E3"/>
      <sheetName val="E4"/>
      <sheetName val="E5"/>
      <sheetName val="E6"/>
      <sheetName val="E7"/>
      <sheetName val="E8"/>
      <sheetName val="E9"/>
      <sheetName val="F1"/>
      <sheetName val="F2"/>
      <sheetName val="F5"/>
      <sheetName val="F6"/>
      <sheetName val="F7"/>
      <sheetName val="F8"/>
      <sheetName val="Equ_List_Tisco_2003-03-28"/>
      <sheetName val="1-Pop Proj"/>
      <sheetName val="tb"/>
      <sheetName val="bs BP 04 SA"/>
      <sheetName val="REVENUES &amp; BS"/>
      <sheetName val="Cul_detail"/>
      <sheetName val="Liste"/>
      <sheetName val="RAJU ASSO"/>
      <sheetName val="1-Pop_Proj"/>
      <sheetName val="bs_BP_04_SA"/>
      <sheetName val="REVENUES_&amp;_BS"/>
      <sheetName val="RAJU_ASSO"/>
      <sheetName val="1-Pop_Proj1"/>
      <sheetName val="bs_BP_04_SA1"/>
      <sheetName val="REVENUES_&amp;_BS1"/>
      <sheetName val="RAJU_ASSO1"/>
      <sheetName val="TPL"/>
      <sheetName val="RANGE"/>
      <sheetName val="#REF!"/>
      <sheetName val="Boq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1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"/>
      <sheetName val="INPUT"/>
      <sheetName val="DIR USED ITEMS"/>
      <sheetName val="paste"/>
      <sheetName val="SUMMARY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extra"/>
      <sheetName val="Rate Ana"/>
      <sheetName val="BOQ"/>
      <sheetName val="FORM-W3"/>
      <sheetName val="1-Pop Proj"/>
    </sheetNames>
    <sheetDataSet>
      <sheetData sheetId="0"/>
      <sheetData sheetId="1"/>
      <sheetData sheetId="2"/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1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ising Main"/>
      <sheetName val="C.I. PIPE"/>
      <sheetName val="DATAC.I."/>
      <sheetName val="SUMMARY"/>
      <sheetName val="PV FDN"/>
      <sheetName val="RECO STAT"/>
      <sheetName val="Fill this out first..."/>
      <sheetName val="PLmth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lts-ap"/>
      <sheetName val="TS-TC"/>
      <sheetName val="Rate Analysis"/>
      <sheetName val="DB@Acess"/>
      <sheetName val="Civil"/>
      <sheetName val="대비표"/>
      <sheetName val="Inputs"/>
      <sheetName val="PV FDN"/>
      <sheetName val="E1"/>
      <sheetName val="Rate_Analysis4"/>
      <sheetName val="Rate_Analysis2"/>
      <sheetName val="Rate_Analysis1"/>
      <sheetName val="Rate_Analysis"/>
      <sheetName val="Rate_Analysis3"/>
      <sheetName val="Validation"/>
      <sheetName val="BLK2"/>
      <sheetName val="BLK3"/>
      <sheetName val="E &amp; R"/>
      <sheetName val="INPUT SHEET"/>
      <sheetName val="radar"/>
      <sheetName val="UG"/>
      <sheetName val="P-Ins &amp; Bonds"/>
      <sheetName val="L2 Schedule"/>
      <sheetName val="Resourc - Material"/>
      <sheetName val="Inputs &amp; Summary Output"/>
      <sheetName val="Rising Main"/>
      <sheetName val="A.O.R."/>
      <sheetName val="MPR_PA_1"/>
      <sheetName val="發包單價差-車站組鋼筋"/>
      <sheetName val="Plant &amp;  Machinery"/>
      <sheetName val="COLUMN"/>
      <sheetName val="Work"/>
      <sheetName val="Mat_issue1"/>
      <sheetName val="Mat_issue10"/>
      <sheetName val="Mat_issue11"/>
      <sheetName val="Mat_issue12"/>
      <sheetName val="Mat_issue13"/>
      <sheetName val="Mat_issue14"/>
      <sheetName val="Mat_issue15"/>
      <sheetName val="Mat_issue16"/>
      <sheetName val="Mat_issue17"/>
      <sheetName val="Mat_issue18"/>
      <sheetName val="Mat_issue19"/>
      <sheetName val="Mat_issue2"/>
      <sheetName val="Mat_issue20"/>
      <sheetName val="Mat_issue21"/>
      <sheetName val="Mat_issue22"/>
      <sheetName val="Mat_issue23"/>
      <sheetName val="Mat_issue24"/>
      <sheetName val="Mat_issue25"/>
      <sheetName val="Mat_issue26"/>
      <sheetName val="Mat_issue27"/>
      <sheetName val="Mat_issue28"/>
      <sheetName val="Mat_issue29"/>
      <sheetName val="Mat_issue3"/>
      <sheetName val="Mat_issue30"/>
      <sheetName val="Mat_issue4"/>
      <sheetName val="Mat_issue5"/>
      <sheetName val="Mat_issue6"/>
      <sheetName val="Mat_issue7"/>
      <sheetName val="Mat_issue8"/>
      <sheetName val="Mat_issue9"/>
      <sheetName val="List"/>
      <sheetName val="procurement"/>
      <sheetName val="COVER"/>
      <sheetName val="TOP SHEET"/>
      <sheetName val="JCR Top - Direct"/>
      <sheetName val="OVERHEADS"/>
      <sheetName val="APPORTIONING"/>
      <sheetName val="Crusher Costing"/>
      <sheetName val="BASIC DATA of Material"/>
      <sheetName val="Cost of material"/>
      <sheetName val="Req of Material"/>
      <sheetName val="Crusher"/>
      <sheetName val="MIX COMPOSITION"/>
      <sheetName val="SUMMARY PLANT COST"/>
      <sheetName val="ETC Plant Cost"/>
      <sheetName val="SITE CLEARANCE"/>
      <sheetName val="Earthwork"/>
      <sheetName val="Subbase"/>
      <sheetName val="PAVEMENT"/>
      <sheetName val="Culvert"/>
      <sheetName val="Concrete"/>
      <sheetName val="TRAFFIC APPURENTANCE"/>
      <sheetName val="CD &amp; Bridges"/>
      <sheetName val="BRIDGE CONCRETE"/>
      <sheetName val="ETC -Escalation"/>
      <sheetName val="SC item esc"/>
      <sheetName val="SC DIESEL ESCALATION"/>
      <sheetName val="Working Capital"/>
      <sheetName val="CAPITAL CHARGE"/>
      <sheetName val="IPS"/>
      <sheetName val="PC PIVOT- do not fiddle with"/>
      <sheetName val="TAX"/>
      <sheetName val="ABSTRACT BOQ"/>
      <sheetName val="IDC - OVERHEADS - SUMMARY"/>
      <sheetName val="common overheads"/>
      <sheetName val="OF - BACK"/>
      <sheetName val="IDC - OVERHEADS"/>
      <sheetName val="TOP_SHEET"/>
      <sheetName val="JCR_Top_-_Direct"/>
      <sheetName val="Crusher_Costing"/>
      <sheetName val="BASIC_DATA_of_Material"/>
      <sheetName val="Cost_of_material"/>
      <sheetName val="Req_of_Material"/>
      <sheetName val="MIX_COMPOSITION"/>
      <sheetName val="SUMMARY_PLANT_COST"/>
      <sheetName val="ETC_Plant_Cost"/>
      <sheetName val="SITE_CLEARANCE"/>
      <sheetName val="TRAFFIC_APPURENTANCE"/>
      <sheetName val="CD_&amp;_Bridges"/>
      <sheetName val="BRIDGE_CONCRETE"/>
      <sheetName val="ETC_-Escalation"/>
      <sheetName val="SC_item_esc"/>
      <sheetName val="SC_DIESEL_ESCALATION"/>
      <sheetName val="Working_Capital"/>
      <sheetName val="CAPITAL_CHARGE"/>
      <sheetName val="PC_PIVOT-_do_not_fiddle_with"/>
      <sheetName val="ABSTRACT_BOQ"/>
      <sheetName val="IDC_-_OVERHEADS_-_SUMMARY"/>
      <sheetName val="common_overheads"/>
      <sheetName val="OF_-_BACK"/>
      <sheetName val="IDC_-_OVERHEADS"/>
      <sheetName val="M+MC"/>
      <sheetName val="bar bend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</sheetDataSet>
  </externalBook>
</externalLink>
</file>

<file path=xl/externalLinks/externalLink1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CFL-BEED"/>
      <sheetName val="CFL-KIM"/>
      <sheetName val="CFL-ORISSA"/>
      <sheetName val="SUMMARY"/>
      <sheetName val="SMR-SUPPLY"/>
      <sheetName val="SMR-EXP."/>
      <sheetName val="CFL-S'PUR"/>
      <sheetName val="CFL-S'PUR(AD)"/>
      <sheetName val="CFL-MBB"/>
      <sheetName val="CFL-MOBHA"/>
      <sheetName val="CFL-KOLAR"/>
      <sheetName val="CFL-WALUJ"/>
      <sheetName val="CFL-WALUJ(ad)"/>
      <sheetName val="CFL-JEJURI (ad)"/>
      <sheetName val="CFL-JEJURI"/>
      <sheetName val="CFL-DVC "/>
      <sheetName val="SUMMARY (2)"/>
      <sheetName val="Sheet2"/>
      <sheetName val="Sheet1"/>
      <sheetName val="M-CR"/>
      <sheetName val="SUMMARY "/>
      <sheetName val="SUMMARY (AD)"/>
      <sheetName val="SUM-MW"/>
      <sheetName val="Manpower"/>
      <sheetName val="REVENUES &amp; BS"/>
      <sheetName val="bs BP 04 SA"/>
      <sheetName val="ADANI - Planning Sept-Mar"/>
      <sheetName val="Non-Adani Planning Sept-Mar"/>
      <sheetName val="Non-Adani Planning Sept-Mar (2)"/>
      <sheetName val="Cul_detail"/>
      <sheetName val="Base"/>
      <sheetName val="BOQ"/>
      <sheetName val="CLAY"/>
      <sheetName val="Schedule No.1"/>
      <sheetName val="Data sheet"/>
      <sheetName val="BHANDUP"/>
      <sheetName val="RATE-ANAY."/>
      <sheetName val="PV FDN"/>
      <sheetName val="Tower Schedule"/>
      <sheetName val="INPUT"/>
      <sheetName val="steam outlet"/>
      <sheetName val="DETAILED  BOQ"/>
      <sheetName val="std.wt."/>
      <sheetName val="PRICE BID"/>
      <sheetName val="A 3_7"/>
      <sheetName val="LOCAL RATES"/>
      <sheetName val="Sum"/>
      <sheetName val="Presentation"/>
      <sheetName val="Top"/>
      <sheetName val="Rate"/>
      <sheetName val="Mapping"/>
      <sheetName val="Consolidation DB"/>
      <sheetName val="Pivot"/>
      <sheetName val="Zero Cost&gt;&gt;"/>
      <sheetName val="Output"/>
      <sheetName val="Zero Cost"/>
      <sheetName val="Input&gt;&gt;"/>
      <sheetName val="General"/>
      <sheetName val="Site"/>
      <sheetName val="L2"/>
      <sheetName val="Activities &gt;&gt;"/>
      <sheetName val="DS"/>
      <sheetName val="CS"/>
      <sheetName val="Foundation working"/>
      <sheetName val="Foundation"/>
      <sheetName val="Site Cost"/>
      <sheetName val="Erection"/>
      <sheetName val="TSE"/>
      <sheetName val="Manual"/>
      <sheetName val="Others &gt;&gt;"/>
      <sheetName val="Provision"/>
      <sheetName val="OH"/>
      <sheetName val="HO"/>
      <sheetName val="Other"/>
      <sheetName val="Safety"/>
      <sheetName val="Finance"/>
      <sheetName val="Cashflow&gt;&gt;"/>
      <sheetName val="Inputs to CF"/>
      <sheetName val="Activity Association"/>
      <sheetName val="CF-Erection"/>
      <sheetName val="CF-Supply"/>
      <sheetName val="CF-Consolidated"/>
      <sheetName val="Risk &gt;&gt;"/>
      <sheetName val="Interface to Risk Model"/>
      <sheetName val="Mapping_month"/>
      <sheetName val="Consolidation DB_month"/>
      <sheetName val="sheet2 (Layout)"/>
      <sheetName val="Rising Main"/>
      <sheetName val=" AT-1-220 "/>
      <sheetName val=" BC-220"/>
      <sheetName val="220 11  bs "/>
      <sheetName val="LANGUAGE"/>
      <sheetName val="#REF"/>
      <sheetName val="design"/>
      <sheetName val="Report"/>
      <sheetName val="REL"/>
      <sheetName val="ytd-march'10"/>
      <sheetName val="CO FORMS"/>
      <sheetName val="EXPENSES"/>
      <sheetName val="parameters"/>
      <sheetName val="Prithla CP"/>
      <sheetName val="AOP-SEPT-00"/>
      <sheetName val="Risk database"/>
      <sheetName val="Final Bill of Material"/>
      <sheetName val="Assumption"/>
      <sheetName val="Rates"/>
      <sheetName val="Validation"/>
      <sheetName val="Plan"/>
      <sheetName val="Twr-MT"/>
      <sheetName val="lookup"/>
      <sheetName val="4 (2)"/>
      <sheetName val="FORM7"/>
      <sheetName val="costing"/>
      <sheetName val="Design of two-way slab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</sheetDataSet>
  </externalBook>
</externalLink>
</file>

<file path=xl/externalLinks/externalLink1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ce"/>
      <sheetName val="Units"/>
      <sheetName val="380-T"/>
      <sheetName val="380 Wt Cal"/>
      <sheetName val="380 Wts"/>
      <sheetName val="380 Wts-Spc"/>
      <sheetName val="230-T"/>
      <sheetName val="230 Wt Cal"/>
      <sheetName val="230 Wts"/>
      <sheetName val="Q"/>
      <sheetName val="Q-O"/>
      <sheetName val="Q-E"/>
      <sheetName val="Q-X"/>
      <sheetName val="Profit"/>
      <sheetName val="Sum-C"/>
      <sheetName val="UPW"/>
      <sheetName val="MF"/>
      <sheetName val="Cur"/>
      <sheetName val="T"/>
      <sheetName val="P"/>
      <sheetName val="C"/>
      <sheetName val="I"/>
      <sheetName val="O"/>
      <sheetName val="OA"/>
      <sheetName val="HW"/>
      <sheetName val="CA"/>
      <sheetName val="SA"/>
      <sheetName val="W"/>
      <sheetName val="X"/>
      <sheetName val="XA"/>
      <sheetName val="TA"/>
      <sheetName val="Typetest"/>
      <sheetName val="V"/>
      <sheetName val="Cost of TLT ASTM"/>
      <sheetName val="Steel Zinc Rates ASTM"/>
      <sheetName val="Recovery ASTM"/>
      <sheetName val="Freight"/>
      <sheetName val="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externalLinks/externalLink1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r"/>
      <sheetName val="Cond"/>
      <sheetName val="ACS"/>
      <sheetName val="OPGW"/>
      <sheetName val="OPGW Acc"/>
      <sheetName val="Ins"/>
      <sheetName val="HW"/>
      <sheetName val="WS&amp;WL"/>
      <sheetName val="Earthing"/>
      <sheetName val="ER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uropean CVs"/>
      <sheetName val="Tel"/>
      <sheetName val="FU"/>
      <sheetName val="SC-IMP"/>
      <sheetName val="JK-SC"/>
      <sheetName val="-IMP"/>
      <sheetName val="SC-later-ltr"/>
      <sheetName val="Dly"/>
      <sheetName val="SC(Lt-1)"/>
      <sheetName val="shrt"/>
      <sheetName val="SHJ"/>
      <sheetName val="Dubai Office"/>
      <sheetName val="Emp (add all fields in future )"/>
      <sheetName val="Emp-ltrs"/>
      <sheetName val="UAE-RET"/>
      <sheetName val="PDO"/>
      <sheetName val="PDO-Omanis"/>
      <sheetName val="PDO-Dubai personnel"/>
      <sheetName val="PDO-RET"/>
      <sheetName val="LNG"/>
      <sheetName val="A L L "/>
      <sheetName val="Malaysia"/>
      <sheetName val="Malaysia incl. RET"/>
      <sheetName val="Qatar"/>
      <sheetName val="Qatar-RET"/>
      <sheetName val="Info"/>
      <sheetName val="Emp-DXB"/>
      <sheetName val="Emp-Kuwait"/>
      <sheetName val="filing"/>
      <sheetName val="Info-old"/>
      <sheetName val="Proce-new"/>
      <sheetName val="Comp.file names"/>
      <sheetName val="Filing-Lst"/>
      <sheetName val="Sr.Nos."/>
      <sheetName val="Mang"/>
      <sheetName val="Acitivity"/>
      <sheetName val="Pesons visited"/>
      <sheetName val="FU's travel"/>
      <sheetName val="Vehicle nos."/>
      <sheetName val="BADGER "/>
      <sheetName val="selected E-Mail addresses"/>
      <sheetName val="E-Mail Address List"/>
      <sheetName val="Black listed"/>
      <sheetName val="Sheet1"/>
      <sheetName val="Other CVs"/>
      <sheetName val="3m L-ahead Qty Format Modfd"/>
      <sheetName val="Rising Main"/>
      <sheetName val="A1 Thru A11- LUMP SUM CONSTR"/>
      <sheetName val="380KV GI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  <sheetData sheetId="44" refreshError="1"/>
      <sheetData sheetId="45"/>
      <sheetData sheetId="46" refreshError="1"/>
      <sheetData sheetId="47" refreshError="1"/>
      <sheetData sheetId="48" refreshError="1"/>
    </sheetDataSet>
  </externalBook>
</externalLink>
</file>

<file path=xl/externalLinks/externalLink1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ff"/>
      <sheetName val="BB"/>
      <sheetName val="HOSTEL2"/>
      <sheetName val="fff"/>
      <sheetName val="SO"/>
      <sheetName val="cd"/>
      <sheetName val="cdd"/>
      <sheetName val="Sheet1"/>
      <sheetName val="Estimate"/>
      <sheetName val="Schedule No.1"/>
      <sheetName val="jindal_Final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r_01Br6_8"/>
      <sheetName val="Malaysia incl. RET"/>
      <sheetName val="Int(Ho con &amp; LH)"/>
    </sheetNames>
    <sheetDataSet>
      <sheetData sheetId="0"/>
      <sheetData sheetId="1" refreshError="1"/>
      <sheetData sheetId="2" refreshError="1"/>
    </sheetDataSet>
  </externalBook>
</externalLink>
</file>

<file path=xl/externalLinks/externalLink1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-capacity"/>
      <sheetName val="H-capacity"/>
      <sheetName val="TABLES"/>
      <sheetName val="S1BOQ"/>
      <sheetName val="PO NOS"/>
      <sheetName val="Cor_01Br6_8"/>
      <sheetName val="Code"/>
      <sheetName val="SC Cost FEB 03"/>
      <sheetName val="2 Pile capacity Calculations"/>
      <sheetName val="MOS suivi hebdomadaire"/>
      <sheetName val="DéfautsMOIS"/>
      <sheetName val="Suivi roadmap 6 sigma"/>
      <sheetName val="Suivi roadmap psd"/>
      <sheetName val="Défauts FY99"/>
      <sheetName val="Sem1"/>
      <sheetName val="Sem2"/>
      <sheetName val="Sem3"/>
      <sheetName val="Sem4"/>
      <sheetName val="Sem5"/>
      <sheetName val="Données"/>
      <sheetName val="Roadmap psd"/>
      <sheetName val="grid"/>
      <sheetName val="presentation"/>
      <sheetName val="ADM_16_1C"/>
      <sheetName val="ADM_4_1"/>
      <sheetName val="AM_1"/>
      <sheetName val="ProjectInfo"/>
      <sheetName val="Financials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cons-pl"/>
      <sheetName val="bs"/>
      <sheetName val="rmwip"/>
      <sheetName val="sap-inven"/>
      <sheetName val="combinedtb"/>
      <sheetName val="consl bs"/>
      <sheetName val="rate-calc"/>
      <sheetName val="Variabl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</sheetDataSet>
  </externalBook>
</externalLink>
</file>

<file path=xl/externalLinks/externalLink1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tions"/>
      <sheetName val="Top sheet_Complete"/>
      <sheetName val="Top Sheet"/>
      <sheetName val="Abstract_DC"/>
      <sheetName val="EB Charges"/>
      <sheetName val="Major Quantities Complete"/>
      <sheetName val="Major Quantities_Jetty"/>
      <sheetName val="Misc Works"/>
      <sheetName val="Jetty Works"/>
      <sheetName val="Approach Trussel"/>
      <sheetName val="BPCL Jetty"/>
      <sheetName val="Approach_BPCL"/>
      <sheetName val="Sheet4"/>
      <sheetName val="RA"/>
      <sheetName val="RA_Jetty "/>
      <sheetName val="Batching&amp;Pil POL"/>
      <sheetName val="PB"/>
      <sheetName val="Total reclamation fill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AIN SIZE "/>
      <sheetName val="Sp.Gr."/>
      <sheetName val="LLPL"/>
      <sheetName val="PROCTOR"/>
      <sheetName val="C.B.R"/>
      <sheetName val="Sheet6"/>
      <sheetName val="Sheet8"/>
      <sheetName val="Sheet9"/>
      <sheetName val="sp.CBR"/>
      <sheetName val="Sheet14"/>
      <sheetName val="Sheet15"/>
      <sheetName val="Sheet16"/>
      <sheetName val="Module2"/>
      <sheetName val="지급자재"/>
      <sheetName val="Intro"/>
      <sheetName val="Cul_detail"/>
      <sheetName val="S2groupcode"/>
      <sheetName val="Index"/>
      <sheetName val="FORM-W3"/>
      <sheetName val="TABLES"/>
      <sheetName val="SUMMARY"/>
      <sheetName val="R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thiopia Summary"/>
      <sheetName val="Ethiopia 77"/>
      <sheetName val="Ethiopia 126A"/>
      <sheetName val="Ethiopia 134"/>
      <sheetName val="eoudesp"/>
      <sheetName val="Cu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FL-BEED"/>
      <sheetName val="CFL-KIM"/>
      <sheetName val="CFL-ORISSA"/>
      <sheetName val="SUMMARY"/>
      <sheetName val="SMR-SUPPLY"/>
      <sheetName val="SMR-EXP."/>
      <sheetName val="CFL-S'PUR"/>
      <sheetName val="CFL-S'PUR(AD)"/>
      <sheetName val="CFL-MBB"/>
      <sheetName val="CFL-MOBHA"/>
      <sheetName val="CFL-KOLAR"/>
      <sheetName val="CFL-WALUJ"/>
      <sheetName val="CFL-WALUJ(ad)"/>
      <sheetName val="CFL-JEJURI (ad)"/>
      <sheetName val="CFL-JEJURI"/>
      <sheetName val="CFL-DVC "/>
      <sheetName val="SUMMARY (2)"/>
      <sheetName val="Sheet2"/>
      <sheetName val="Sheet1"/>
      <sheetName val="M-CR"/>
      <sheetName val="SUMMARY "/>
      <sheetName val="SUMMARY (AD)"/>
      <sheetName val="SUM-MW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1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 Sheet"/>
      <sheetName val="Gen. Summ"/>
      <sheetName val="SUMM "/>
      <sheetName val="Sheet2"/>
      <sheetName val="Sanitary BOQ"/>
      <sheetName val="Civil BOQ"/>
      <sheetName val="Major qty"/>
      <sheetName val="CIVIL"/>
      <sheetName val="RA"/>
      <sheetName val="CIVIL_2"/>
      <sheetName val="RA_2"/>
      <sheetName val="Wood Work"/>
      <sheetName val="Inputs"/>
      <sheetName val="Sheet1"/>
      <sheetName val="WORKING"/>
      <sheetName val="General Analysis"/>
      <sheetName val="IBMS-Sum"/>
      <sheetName val="IBMS Boq"/>
      <sheetName val="Lift"/>
      <sheetName val="HVAC"/>
      <sheetName val="External Facade"/>
      <sheetName val="EB Charges"/>
      <sheetName val="Manpower"/>
      <sheetName val="Finance"/>
      <sheetName val="HVAC_R"/>
      <sheetName val="BMS_R"/>
      <sheetName val="Ele.Sum"/>
      <sheetName val="COPY"/>
      <sheetName val="FPS-Sum"/>
      <sheetName val="copy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1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roux"/>
      <sheetName val="Intro"/>
      <sheetName val="LoadCapa"/>
      <sheetName val="loadcal"/>
      <sheetName val="REINF"/>
      <sheetName val="REINF(REV)"/>
      <sheetName val="PileLoad"/>
      <sheetName val="lltrans"/>
      <sheetName val="llong."/>
      <sheetName val="llong.R5"/>
      <sheetName val="lltransR5"/>
      <sheetName val="Horizontal forces"/>
      <sheetName val="structpile"/>
      <sheetName val="irccoeff"/>
      <sheetName val="PileLoad (2)"/>
      <sheetName val="doq"/>
      <sheetName val="DETAILED  BOQ"/>
      <sheetName val="Civil &amp; desig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</sheetDataSet>
  </externalBook>
</externalLink>
</file>

<file path=xl/externalLinks/externalLink1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t Revenue"/>
      <sheetName val="DPR_TA419"/>
      <sheetName val="Detailed Survey"/>
      <sheetName val="FDN"/>
      <sheetName val="EREC"/>
      <sheetName val="TOWER SUPPLY"/>
      <sheetName val="RATE"/>
      <sheetName val="ERT"/>
      <sheetName val="Tack Welding"/>
      <sheetName val="Ins Hosting"/>
      <sheetName val="Stringing"/>
      <sheetName val="Soil Inv"/>
      <sheetName val="L2"/>
      <sheetName val="Supply Status"/>
      <sheetName val="ROW"/>
      <sheetName val="Visual Chart"/>
      <sheetName val="Tower Schedule"/>
      <sheetName val="dont change"/>
      <sheetName val="PGCIL"/>
      <sheetName val="Sheet1"/>
      <sheetName val=" "/>
      <sheetName val=" 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1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 sheet C2"/>
      <sheetName val="Manpower"/>
      <sheetName val="Construction Programme"/>
      <sheetName val="RA"/>
      <sheetName val="Inputs"/>
      <sheetName val="BOQ_Sch_A"/>
      <sheetName val="Analysis"/>
      <sheetName val="POL"/>
      <sheetName val="Labour_HMRCL"/>
      <sheetName val="Concrete"/>
      <sheetName val="Labour"/>
      <sheetName val="Equipment C2"/>
      <sheetName val="POL_Analysis"/>
      <sheetName val="Sheet3"/>
      <sheetName val="Casting Yard"/>
      <sheetName val="FI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"/>
      <sheetName val="Loads"/>
      <sheetName val="lc 11"/>
      <sheetName val="lc 12"/>
      <sheetName val="lc 13"/>
      <sheetName val="lc 14"/>
      <sheetName val="lc 21"/>
      <sheetName val="lc 22"/>
      <sheetName val="lc 23"/>
      <sheetName val="lc 24"/>
      <sheetName val="lc 25"/>
      <sheetName val="lc 26"/>
      <sheetName val="lc 31"/>
      <sheetName val="lc 32"/>
      <sheetName val="lc 34"/>
      <sheetName val="lc 41"/>
      <sheetName val="lc 42"/>
      <sheetName val="lc 51"/>
      <sheetName val="lc 52"/>
      <sheetName val="lc 53"/>
      <sheetName val="lc 54"/>
      <sheetName val="Page 1 - General-194"/>
      <sheetName val="Page 2 - Specific-194"/>
      <sheetName val="General input"/>
      <sheetName val="doq-10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1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hedule Qty"/>
      <sheetName val="BOQ Distribution"/>
      <sheetName val="Summary"/>
      <sheetName val="Bill No__1"/>
      <sheetName val="Bill No__2"/>
      <sheetName val="Bill No__3"/>
      <sheetName val="Bill No__4"/>
      <sheetName val="Bill No__5"/>
      <sheetName val="Bill No__6"/>
      <sheetName val="Bill No__7"/>
      <sheetName val="Bill No__8"/>
      <sheetName val="Bill No__9"/>
      <sheetName val="Bill No__10"/>
      <sheetName val="Bill No__11"/>
      <sheetName val="Bill No__12"/>
      <sheetName val="AoR Finishing"/>
      <sheetName val="sheeet7"/>
      <sheetName val="Intro"/>
      <sheetName val="MPR_PA_1"/>
      <sheetName val="AOR"/>
      <sheetName val="Measurment"/>
      <sheetName val="INTSHEET"/>
      <sheetName val="INTSHEET3"/>
      <sheetName val="A"/>
      <sheetName val="estima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1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4-35 &amp; 36-44 (2)"/>
      <sheetName val="Visual Chart"/>
      <sheetName val="ROW"/>
      <sheetName val="4-35 &amp; 36-44"/>
    </sheetNames>
    <sheetDataSet>
      <sheetData sheetId="0"/>
      <sheetData sheetId="1"/>
      <sheetData sheetId="2"/>
      <sheetData sheetId="3"/>
    </sheetDataSet>
  </externalBook>
</externalLink>
</file>

<file path=xl/externalLinks/externalLink1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isual Chart"/>
      <sheetName val="Location Summary"/>
      <sheetName val="Erection"/>
      <sheetName val="Survey Progress"/>
      <sheetName val="Drawing Status"/>
      <sheetName val="Supply Status"/>
      <sheetName val="Staff Requirement "/>
      <sheetName val="Calculation Benchi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0"/>
  <sheetViews>
    <sheetView tabSelected="1" workbookViewId="0">
      <selection activeCell="J7" sqref="J7"/>
    </sheetView>
  </sheetViews>
  <sheetFormatPr defaultColWidth="14.42578125" defaultRowHeight="15" customHeight="1"/>
  <cols>
    <col min="1" max="1" width="8.42578125" customWidth="1"/>
    <col min="2" max="2" width="19.7109375" customWidth="1"/>
    <col min="3" max="3" width="18" customWidth="1"/>
    <col min="4" max="4" width="6" customWidth="1"/>
    <col min="5" max="5" width="17.7109375" customWidth="1"/>
    <col min="6" max="6" width="16.5703125" customWidth="1"/>
    <col min="7" max="7" width="13.7109375" customWidth="1"/>
    <col min="8" max="9" width="12.5703125" customWidth="1"/>
    <col min="10" max="10" width="48.7109375" customWidth="1"/>
  </cols>
  <sheetData>
    <row r="1" spans="1:10" ht="30" customHeight="1">
      <c r="A1" s="698" t="s">
        <v>0</v>
      </c>
      <c r="B1" s="667"/>
      <c r="C1" s="667"/>
      <c r="D1" s="667"/>
      <c r="E1" s="667"/>
      <c r="F1" s="667"/>
      <c r="G1" s="667"/>
      <c r="H1" s="667"/>
      <c r="I1" s="667"/>
      <c r="J1" s="655"/>
    </row>
    <row r="2" spans="1:10" ht="24.75" customHeight="1">
      <c r="A2" s="699" t="s">
        <v>1</v>
      </c>
      <c r="B2" s="667"/>
      <c r="C2" s="667"/>
      <c r="D2" s="667"/>
      <c r="E2" s="667"/>
      <c r="F2" s="667"/>
      <c r="G2" s="667"/>
      <c r="H2" s="667"/>
      <c r="I2" s="655"/>
      <c r="J2" s="1">
        <f ca="1">TODAY()-1</f>
        <v>46128</v>
      </c>
    </row>
    <row r="3" spans="1:10" ht="24.75" customHeight="1">
      <c r="A3" s="700" t="s">
        <v>2</v>
      </c>
      <c r="B3" s="667"/>
      <c r="C3" s="667"/>
      <c r="D3" s="667"/>
      <c r="E3" s="667"/>
      <c r="F3" s="667"/>
      <c r="G3" s="667"/>
      <c r="H3" s="667"/>
      <c r="I3" s="667"/>
      <c r="J3" s="655"/>
    </row>
    <row r="4" spans="1:10" ht="57">
      <c r="A4" s="2" t="s">
        <v>3</v>
      </c>
      <c r="B4" s="2" t="s">
        <v>4</v>
      </c>
      <c r="C4" s="3" t="s">
        <v>5</v>
      </c>
      <c r="D4" s="2" t="s">
        <v>6</v>
      </c>
      <c r="E4" s="3" t="s">
        <v>7</v>
      </c>
      <c r="F4" s="3" t="s">
        <v>8</v>
      </c>
      <c r="G4" s="3" t="s">
        <v>9</v>
      </c>
      <c r="H4" s="3" t="s">
        <v>10</v>
      </c>
      <c r="I4" s="2" t="s">
        <v>11</v>
      </c>
      <c r="J4" s="2" t="s">
        <v>12</v>
      </c>
    </row>
    <row r="5" spans="1:10">
      <c r="A5" s="4">
        <v>1</v>
      </c>
      <c r="B5" s="5" t="s">
        <v>13</v>
      </c>
      <c r="C5" s="5" t="s">
        <v>14</v>
      </c>
      <c r="D5" s="4" t="s">
        <v>15</v>
      </c>
      <c r="E5" s="6">
        <v>45708</v>
      </c>
      <c r="F5" s="6">
        <v>45955</v>
      </c>
      <c r="G5" s="4">
        <v>315</v>
      </c>
      <c r="H5" s="4">
        <v>319</v>
      </c>
      <c r="I5" s="4">
        <f t="shared" ref="I5:I11" si="0">G5-H5</f>
        <v>-4</v>
      </c>
      <c r="J5" s="7"/>
    </row>
    <row r="6" spans="1:10">
      <c r="A6" s="4">
        <v>2</v>
      </c>
      <c r="B6" s="5" t="s">
        <v>16</v>
      </c>
      <c r="C6" s="5" t="s">
        <v>14</v>
      </c>
      <c r="D6" s="4" t="s">
        <v>15</v>
      </c>
      <c r="E6" s="6">
        <v>45708</v>
      </c>
      <c r="F6" s="6">
        <v>45955</v>
      </c>
      <c r="G6" s="4">
        <v>315</v>
      </c>
      <c r="H6" s="4">
        <v>319</v>
      </c>
      <c r="I6" s="4">
        <f t="shared" si="0"/>
        <v>-4</v>
      </c>
      <c r="J6" s="7"/>
    </row>
    <row r="7" spans="1:10" ht="135">
      <c r="A7" s="4">
        <v>3</v>
      </c>
      <c r="B7" s="5" t="s">
        <v>17</v>
      </c>
      <c r="C7" s="5" t="s">
        <v>14</v>
      </c>
      <c r="D7" s="4" t="s">
        <v>15</v>
      </c>
      <c r="E7" s="6">
        <v>45757</v>
      </c>
      <c r="F7" s="6">
        <v>46101</v>
      </c>
      <c r="G7" s="4">
        <v>315</v>
      </c>
      <c r="H7" s="4">
        <v>298</v>
      </c>
      <c r="I7" s="4">
        <f t="shared" si="0"/>
        <v>17</v>
      </c>
      <c r="J7" s="8" t="s">
        <v>1778</v>
      </c>
    </row>
    <row r="8" spans="1:10">
      <c r="A8" s="4">
        <v>4</v>
      </c>
      <c r="B8" s="5" t="s">
        <v>18</v>
      </c>
      <c r="C8" s="5" t="s">
        <v>19</v>
      </c>
      <c r="D8" s="4" t="s">
        <v>20</v>
      </c>
      <c r="E8" s="6">
        <v>45853</v>
      </c>
      <c r="F8" s="6">
        <v>46193</v>
      </c>
      <c r="G8" s="4">
        <v>4398</v>
      </c>
      <c r="H8" s="9">
        <v>3562.6260000000002</v>
      </c>
      <c r="I8" s="9">
        <f t="shared" si="0"/>
        <v>835.3739999999998</v>
      </c>
      <c r="J8" s="7"/>
    </row>
    <row r="9" spans="1:10">
      <c r="A9" s="4">
        <v>5</v>
      </c>
      <c r="B9" s="5" t="s">
        <v>21</v>
      </c>
      <c r="C9" s="5" t="s">
        <v>22</v>
      </c>
      <c r="D9" s="4" t="s">
        <v>15</v>
      </c>
      <c r="E9" s="6">
        <v>45853</v>
      </c>
      <c r="F9" s="6">
        <v>46193</v>
      </c>
      <c r="G9" s="4">
        <f>6366+5906</f>
        <v>12272</v>
      </c>
      <c r="H9" s="4">
        <v>0</v>
      </c>
      <c r="I9" s="4">
        <f t="shared" si="0"/>
        <v>12272</v>
      </c>
      <c r="J9" s="7"/>
    </row>
    <row r="10" spans="1:10">
      <c r="A10" s="4">
        <v>6</v>
      </c>
      <c r="B10" s="5" t="s">
        <v>23</v>
      </c>
      <c r="C10" s="5" t="s">
        <v>24</v>
      </c>
      <c r="D10" s="4" t="s">
        <v>25</v>
      </c>
      <c r="E10" s="6">
        <v>45853</v>
      </c>
      <c r="F10" s="6">
        <v>46193</v>
      </c>
      <c r="G10" s="10">
        <v>1</v>
      </c>
      <c r="H10" s="4">
        <v>0</v>
      </c>
      <c r="I10" s="10">
        <f t="shared" si="0"/>
        <v>1</v>
      </c>
      <c r="J10" s="7"/>
    </row>
    <row r="11" spans="1:10">
      <c r="A11" s="4">
        <v>7</v>
      </c>
      <c r="B11" s="5" t="s">
        <v>26</v>
      </c>
      <c r="C11" s="5" t="s">
        <v>27</v>
      </c>
      <c r="D11" s="4" t="s">
        <v>20</v>
      </c>
      <c r="E11" s="6">
        <v>45981</v>
      </c>
      <c r="F11" s="6">
        <v>46162</v>
      </c>
      <c r="G11" s="4">
        <v>127</v>
      </c>
      <c r="H11" s="4">
        <v>0</v>
      </c>
      <c r="I11" s="4">
        <f t="shared" si="0"/>
        <v>127</v>
      </c>
      <c r="J11" s="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J1"/>
    <mergeCell ref="A2:I2"/>
    <mergeCell ref="A3:J3"/>
  </mergeCells>
  <pageMargins left="0.7" right="0.7" top="0.75" bottom="0.75" header="0" footer="0"/>
  <pageSetup paperSize="9" scale="85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00"/>
  <sheetViews>
    <sheetView topLeftCell="A16" workbookViewId="0">
      <selection activeCell="H18" sqref="H18"/>
    </sheetView>
  </sheetViews>
  <sheetFormatPr defaultColWidth="14.42578125" defaultRowHeight="15" customHeight="1"/>
  <cols>
    <col min="1" max="1" width="8.42578125" customWidth="1"/>
    <col min="2" max="2" width="25.7109375" customWidth="1"/>
    <col min="3" max="3" width="50.7109375" customWidth="1"/>
    <col min="4" max="4" width="16.140625" customWidth="1"/>
    <col min="5" max="5" width="5.42578125" customWidth="1"/>
    <col min="6" max="6" width="9.85546875" customWidth="1"/>
    <col min="7" max="7" width="13.7109375" customWidth="1"/>
    <col min="8" max="9" width="12.5703125" customWidth="1"/>
    <col min="10" max="10" width="20.7109375" customWidth="1"/>
    <col min="11" max="11" width="15.7109375" customWidth="1"/>
  </cols>
  <sheetData>
    <row r="1" spans="1:11" ht="30" customHeight="1">
      <c r="A1" s="701" t="s">
        <v>28</v>
      </c>
      <c r="B1" s="667"/>
      <c r="C1" s="667"/>
      <c r="D1" s="667"/>
      <c r="E1" s="667"/>
      <c r="F1" s="667"/>
      <c r="G1" s="667"/>
      <c r="H1" s="667"/>
      <c r="I1" s="667"/>
      <c r="J1" s="667"/>
      <c r="K1" s="655"/>
    </row>
    <row r="2" spans="1:11" ht="24.75" customHeight="1">
      <c r="A2" s="702" t="s">
        <v>2</v>
      </c>
      <c r="B2" s="667"/>
      <c r="C2" s="667"/>
      <c r="D2" s="667"/>
      <c r="E2" s="667"/>
      <c r="F2" s="667"/>
      <c r="G2" s="667"/>
      <c r="H2" s="667"/>
      <c r="I2" s="667"/>
      <c r="J2" s="667"/>
      <c r="K2" s="655"/>
    </row>
    <row r="3" spans="1:11">
      <c r="A3" s="702" t="s">
        <v>29</v>
      </c>
      <c r="B3" s="667"/>
      <c r="C3" s="667"/>
      <c r="D3" s="667"/>
      <c r="E3" s="667"/>
      <c r="F3" s="667"/>
      <c r="G3" s="667"/>
      <c r="H3" s="667"/>
      <c r="I3" s="667"/>
      <c r="J3" s="667"/>
      <c r="K3" s="655"/>
    </row>
    <row r="4" spans="1:11" ht="15" customHeight="1">
      <c r="A4" s="703" t="s">
        <v>30</v>
      </c>
      <c r="B4" s="667"/>
      <c r="C4" s="667"/>
      <c r="D4" s="667"/>
      <c r="E4" s="667"/>
      <c r="F4" s="667"/>
      <c r="G4" s="667"/>
      <c r="H4" s="667"/>
      <c r="I4" s="667"/>
      <c r="J4" s="655"/>
      <c r="K4" s="1">
        <f ca="1">TODAY()-1</f>
        <v>46128</v>
      </c>
    </row>
    <row r="5" spans="1:11" ht="30">
      <c r="A5" s="11" t="s">
        <v>31</v>
      </c>
      <c r="B5" s="12" t="s">
        <v>32</v>
      </c>
      <c r="C5" s="12" t="s">
        <v>4</v>
      </c>
      <c r="D5" s="12" t="s">
        <v>33</v>
      </c>
      <c r="E5" s="12" t="s">
        <v>6</v>
      </c>
      <c r="F5" s="11" t="s">
        <v>34</v>
      </c>
      <c r="G5" s="11" t="s">
        <v>35</v>
      </c>
      <c r="H5" s="11" t="s">
        <v>36</v>
      </c>
      <c r="I5" s="11" t="s">
        <v>11</v>
      </c>
      <c r="J5" s="11" t="s">
        <v>37</v>
      </c>
      <c r="K5" s="11" t="s">
        <v>38</v>
      </c>
    </row>
    <row r="6" spans="1:11" ht="33">
      <c r="A6" s="13">
        <v>1</v>
      </c>
      <c r="B6" s="14" t="s">
        <v>39</v>
      </c>
      <c r="C6" s="14" t="s">
        <v>40</v>
      </c>
      <c r="D6" s="15" t="s">
        <v>14</v>
      </c>
      <c r="E6" s="13" t="s">
        <v>41</v>
      </c>
      <c r="F6" s="13">
        <v>297</v>
      </c>
      <c r="G6" s="13"/>
      <c r="H6" s="13">
        <v>319</v>
      </c>
      <c r="I6" s="13">
        <f t="shared" ref="I6:I106" si="0">F6-H6</f>
        <v>-22</v>
      </c>
      <c r="J6" s="16"/>
      <c r="K6" s="16"/>
    </row>
    <row r="7" spans="1:11" ht="33">
      <c r="A7" s="13">
        <v>2</v>
      </c>
      <c r="B7" s="14" t="s">
        <v>39</v>
      </c>
      <c r="C7" s="14" t="s">
        <v>42</v>
      </c>
      <c r="D7" s="15" t="s">
        <v>14</v>
      </c>
      <c r="E7" s="13" t="s">
        <v>41</v>
      </c>
      <c r="F7" s="13">
        <v>15</v>
      </c>
      <c r="G7" s="13"/>
      <c r="H7" s="13"/>
      <c r="I7" s="13">
        <f t="shared" si="0"/>
        <v>15</v>
      </c>
      <c r="J7" s="16"/>
      <c r="K7" s="16"/>
    </row>
    <row r="8" spans="1:11" ht="33">
      <c r="A8" s="13">
        <v>3</v>
      </c>
      <c r="B8" s="14" t="s">
        <v>39</v>
      </c>
      <c r="C8" s="14" t="s">
        <v>43</v>
      </c>
      <c r="D8" s="15" t="s">
        <v>14</v>
      </c>
      <c r="E8" s="13" t="s">
        <v>41</v>
      </c>
      <c r="F8" s="13">
        <v>297</v>
      </c>
      <c r="G8" s="13"/>
      <c r="H8" s="13">
        <v>319</v>
      </c>
      <c r="I8" s="13">
        <f t="shared" si="0"/>
        <v>-22</v>
      </c>
      <c r="J8" s="16"/>
      <c r="K8" s="16"/>
    </row>
    <row r="9" spans="1:11" ht="49.5">
      <c r="A9" s="13">
        <v>4</v>
      </c>
      <c r="B9" s="14" t="s">
        <v>39</v>
      </c>
      <c r="C9" s="14" t="s">
        <v>44</v>
      </c>
      <c r="D9" s="15" t="s">
        <v>14</v>
      </c>
      <c r="E9" s="13" t="s">
        <v>41</v>
      </c>
      <c r="F9" s="13">
        <v>14</v>
      </c>
      <c r="G9" s="13"/>
      <c r="H9" s="13"/>
      <c r="I9" s="13">
        <f t="shared" si="0"/>
        <v>14</v>
      </c>
      <c r="J9" s="16"/>
      <c r="K9" s="16"/>
    </row>
    <row r="10" spans="1:11" ht="49.5">
      <c r="A10" s="13">
        <v>5</v>
      </c>
      <c r="B10" s="14" t="s">
        <v>39</v>
      </c>
      <c r="C10" s="14" t="s">
        <v>45</v>
      </c>
      <c r="D10" s="15" t="s">
        <v>14</v>
      </c>
      <c r="E10" s="13" t="s">
        <v>41</v>
      </c>
      <c r="F10" s="13">
        <v>3</v>
      </c>
      <c r="G10" s="13"/>
      <c r="H10" s="13"/>
      <c r="I10" s="13">
        <f t="shared" si="0"/>
        <v>3</v>
      </c>
      <c r="J10" s="16"/>
      <c r="K10" s="16"/>
    </row>
    <row r="11" spans="1:11" ht="33">
      <c r="A11" s="13">
        <v>6</v>
      </c>
      <c r="B11" s="14" t="s">
        <v>39</v>
      </c>
      <c r="C11" s="14" t="s">
        <v>46</v>
      </c>
      <c r="D11" s="15" t="s">
        <v>14</v>
      </c>
      <c r="E11" s="13" t="s">
        <v>41</v>
      </c>
      <c r="F11" s="13">
        <v>3</v>
      </c>
      <c r="G11" s="13"/>
      <c r="H11" s="13"/>
      <c r="I11" s="13">
        <f t="shared" si="0"/>
        <v>3</v>
      </c>
      <c r="J11" s="16"/>
      <c r="K11" s="16"/>
    </row>
    <row r="12" spans="1:11" ht="16.5">
      <c r="A12" s="13">
        <v>7</v>
      </c>
      <c r="B12" s="14" t="s">
        <v>47</v>
      </c>
      <c r="C12" s="14" t="s">
        <v>48</v>
      </c>
      <c r="D12" s="15" t="s">
        <v>14</v>
      </c>
      <c r="E12" s="13" t="s">
        <v>41</v>
      </c>
      <c r="F12" s="13">
        <v>315</v>
      </c>
      <c r="G12" s="13"/>
      <c r="H12" s="13"/>
      <c r="I12" s="13">
        <f t="shared" si="0"/>
        <v>315</v>
      </c>
      <c r="J12" s="16"/>
      <c r="K12" s="16"/>
    </row>
    <row r="13" spans="1:11" ht="16.5">
      <c r="A13" s="13">
        <v>8</v>
      </c>
      <c r="B13" s="14" t="s">
        <v>47</v>
      </c>
      <c r="C13" s="14" t="s">
        <v>49</v>
      </c>
      <c r="D13" s="15" t="s">
        <v>14</v>
      </c>
      <c r="E13" s="13" t="s">
        <v>41</v>
      </c>
      <c r="F13" s="13">
        <v>315</v>
      </c>
      <c r="G13" s="13"/>
      <c r="H13" s="13"/>
      <c r="I13" s="13">
        <f t="shared" si="0"/>
        <v>315</v>
      </c>
      <c r="J13" s="16"/>
      <c r="K13" s="16"/>
    </row>
    <row r="14" spans="1:11" ht="16.5">
      <c r="A14" s="13">
        <v>9</v>
      </c>
      <c r="B14" s="14" t="s">
        <v>47</v>
      </c>
      <c r="C14" s="14" t="s">
        <v>50</v>
      </c>
      <c r="D14" s="15" t="s">
        <v>14</v>
      </c>
      <c r="E14" s="13" t="s">
        <v>51</v>
      </c>
      <c r="F14" s="13">
        <v>630</v>
      </c>
      <c r="G14" s="13"/>
      <c r="H14" s="13"/>
      <c r="I14" s="13">
        <f t="shared" si="0"/>
        <v>630</v>
      </c>
      <c r="J14" s="16"/>
      <c r="K14" s="16"/>
    </row>
    <row r="15" spans="1:11" ht="16.5">
      <c r="A15" s="13">
        <v>10</v>
      </c>
      <c r="B15" s="14" t="s">
        <v>47</v>
      </c>
      <c r="C15" s="14" t="s">
        <v>52</v>
      </c>
      <c r="D15" s="15" t="s">
        <v>14</v>
      </c>
      <c r="E15" s="13" t="s">
        <v>51</v>
      </c>
      <c r="F15" s="13">
        <v>315</v>
      </c>
      <c r="G15" s="13"/>
      <c r="H15" s="13"/>
      <c r="I15" s="13">
        <f t="shared" si="0"/>
        <v>315</v>
      </c>
      <c r="J15" s="16"/>
      <c r="K15" s="16"/>
    </row>
    <row r="16" spans="1:11" ht="33">
      <c r="A16" s="13">
        <v>11</v>
      </c>
      <c r="B16" s="14" t="s">
        <v>47</v>
      </c>
      <c r="C16" s="14" t="s">
        <v>53</v>
      </c>
      <c r="D16" s="15" t="s">
        <v>14</v>
      </c>
      <c r="E16" s="13" t="s">
        <v>51</v>
      </c>
      <c r="F16" s="13">
        <v>315</v>
      </c>
      <c r="G16" s="13"/>
      <c r="H16" s="13"/>
      <c r="I16" s="13">
        <f t="shared" si="0"/>
        <v>315</v>
      </c>
      <c r="J16" s="16"/>
      <c r="K16" s="16"/>
    </row>
    <row r="17" spans="1:11" ht="16.5">
      <c r="A17" s="13">
        <v>12</v>
      </c>
      <c r="B17" s="14" t="s">
        <v>47</v>
      </c>
      <c r="C17" s="14" t="s">
        <v>54</v>
      </c>
      <c r="D17" s="15" t="s">
        <v>14</v>
      </c>
      <c r="E17" s="13" t="s">
        <v>51</v>
      </c>
      <c r="F17" s="13">
        <v>510</v>
      </c>
      <c r="G17" s="13"/>
      <c r="H17" s="13"/>
      <c r="I17" s="13">
        <f t="shared" si="0"/>
        <v>510</v>
      </c>
      <c r="J17" s="16"/>
      <c r="K17" s="16"/>
    </row>
    <row r="18" spans="1:11" ht="16.5">
      <c r="A18" s="13">
        <v>13</v>
      </c>
      <c r="B18" s="14" t="s">
        <v>55</v>
      </c>
      <c r="C18" s="14" t="s">
        <v>56</v>
      </c>
      <c r="D18" s="15" t="s">
        <v>19</v>
      </c>
      <c r="E18" s="13" t="s">
        <v>57</v>
      </c>
      <c r="F18" s="13">
        <v>4398</v>
      </c>
      <c r="G18" s="13"/>
      <c r="H18" s="9">
        <v>3562.6260000000002</v>
      </c>
      <c r="I18" s="17">
        <f t="shared" si="0"/>
        <v>835.3739999999998</v>
      </c>
      <c r="J18" s="16"/>
      <c r="K18" s="16"/>
    </row>
    <row r="19" spans="1:11" ht="16.5">
      <c r="A19" s="13">
        <v>14</v>
      </c>
      <c r="B19" s="14" t="s">
        <v>58</v>
      </c>
      <c r="C19" s="14" t="s">
        <v>59</v>
      </c>
      <c r="D19" s="15" t="s">
        <v>60</v>
      </c>
      <c r="E19" s="13" t="s">
        <v>57</v>
      </c>
      <c r="F19" s="13">
        <v>122</v>
      </c>
      <c r="G19" s="13"/>
      <c r="H19" s="13">
        <v>86</v>
      </c>
      <c r="I19" s="13">
        <f t="shared" si="0"/>
        <v>36</v>
      </c>
      <c r="J19" s="16"/>
      <c r="K19" s="16"/>
    </row>
    <row r="20" spans="1:11" ht="33">
      <c r="A20" s="13">
        <v>15</v>
      </c>
      <c r="B20" s="14" t="s">
        <v>61</v>
      </c>
      <c r="C20" s="14" t="s">
        <v>62</v>
      </c>
      <c r="D20" s="15" t="s">
        <v>63</v>
      </c>
      <c r="E20" s="13" t="s">
        <v>51</v>
      </c>
      <c r="F20" s="13">
        <v>1530</v>
      </c>
      <c r="G20" s="13"/>
      <c r="H20" s="13">
        <v>1298</v>
      </c>
      <c r="I20" s="13">
        <f t="shared" si="0"/>
        <v>232</v>
      </c>
      <c r="J20" s="16"/>
      <c r="K20" s="16"/>
    </row>
    <row r="21" spans="1:11" ht="15.75" customHeight="1">
      <c r="A21" s="13">
        <v>16</v>
      </c>
      <c r="B21" s="14" t="s">
        <v>61</v>
      </c>
      <c r="C21" s="14" t="s">
        <v>64</v>
      </c>
      <c r="D21" s="15" t="s">
        <v>63</v>
      </c>
      <c r="E21" s="13" t="s">
        <v>51</v>
      </c>
      <c r="F21" s="13">
        <v>94</v>
      </c>
      <c r="G21" s="13"/>
      <c r="H21" s="13">
        <v>85</v>
      </c>
      <c r="I21" s="13">
        <f t="shared" si="0"/>
        <v>9</v>
      </c>
      <c r="J21" s="16"/>
      <c r="K21" s="16"/>
    </row>
    <row r="22" spans="1:11" ht="15.75" customHeight="1">
      <c r="A22" s="13">
        <v>17</v>
      </c>
      <c r="B22" s="14" t="s">
        <v>61</v>
      </c>
      <c r="C22" s="14" t="s">
        <v>65</v>
      </c>
      <c r="D22" s="15" t="s">
        <v>63</v>
      </c>
      <c r="E22" s="13" t="s">
        <v>51</v>
      </c>
      <c r="F22" s="13">
        <v>732</v>
      </c>
      <c r="G22" s="13"/>
      <c r="H22" s="13">
        <v>633</v>
      </c>
      <c r="I22" s="13">
        <f t="shared" si="0"/>
        <v>99</v>
      </c>
      <c r="J22" s="16"/>
      <c r="K22" s="16"/>
    </row>
    <row r="23" spans="1:11" ht="15.75" customHeight="1">
      <c r="A23" s="13">
        <v>18</v>
      </c>
      <c r="B23" s="14" t="s">
        <v>61</v>
      </c>
      <c r="C23" s="14" t="s">
        <v>66</v>
      </c>
      <c r="D23" s="15" t="s">
        <v>63</v>
      </c>
      <c r="E23" s="13" t="s">
        <v>51</v>
      </c>
      <c r="F23" s="13">
        <v>4</v>
      </c>
      <c r="G23" s="13"/>
      <c r="H23" s="13"/>
      <c r="I23" s="13">
        <f t="shared" si="0"/>
        <v>4</v>
      </c>
      <c r="J23" s="16"/>
      <c r="K23" s="16"/>
    </row>
    <row r="24" spans="1:11" ht="15.75" customHeight="1">
      <c r="A24" s="13">
        <v>19</v>
      </c>
      <c r="B24" s="14" t="s">
        <v>61</v>
      </c>
      <c r="C24" s="14" t="s">
        <v>62</v>
      </c>
      <c r="D24" s="15" t="s">
        <v>63</v>
      </c>
      <c r="E24" s="13" t="s">
        <v>51</v>
      </c>
      <c r="F24" s="13">
        <v>25</v>
      </c>
      <c r="G24" s="13"/>
      <c r="H24" s="13"/>
      <c r="I24" s="13">
        <f t="shared" si="0"/>
        <v>25</v>
      </c>
      <c r="J24" s="16"/>
      <c r="K24" s="16"/>
    </row>
    <row r="25" spans="1:11" ht="15.75" customHeight="1">
      <c r="A25" s="13">
        <v>20</v>
      </c>
      <c r="B25" s="14" t="s">
        <v>61</v>
      </c>
      <c r="C25" s="14" t="s">
        <v>64</v>
      </c>
      <c r="D25" s="15" t="s">
        <v>63</v>
      </c>
      <c r="E25" s="13" t="s">
        <v>51</v>
      </c>
      <c r="F25" s="13">
        <v>5</v>
      </c>
      <c r="G25" s="13"/>
      <c r="H25" s="13"/>
      <c r="I25" s="13">
        <f t="shared" si="0"/>
        <v>5</v>
      </c>
      <c r="J25" s="16"/>
      <c r="K25" s="16"/>
    </row>
    <row r="26" spans="1:11" ht="15.75" customHeight="1">
      <c r="A26" s="13">
        <v>21</v>
      </c>
      <c r="B26" s="14" t="s">
        <v>61</v>
      </c>
      <c r="C26" s="14" t="s">
        <v>65</v>
      </c>
      <c r="D26" s="15" t="s">
        <v>63</v>
      </c>
      <c r="E26" s="13" t="s">
        <v>51</v>
      </c>
      <c r="F26" s="13">
        <v>10</v>
      </c>
      <c r="G26" s="13"/>
      <c r="H26" s="13"/>
      <c r="I26" s="13">
        <f t="shared" si="0"/>
        <v>10</v>
      </c>
      <c r="J26" s="16"/>
      <c r="K26" s="16"/>
    </row>
    <row r="27" spans="1:11" ht="15.75" customHeight="1">
      <c r="A27" s="13">
        <v>22</v>
      </c>
      <c r="B27" s="14" t="s">
        <v>61</v>
      </c>
      <c r="C27" s="14" t="s">
        <v>66</v>
      </c>
      <c r="D27" s="15" t="s">
        <v>63</v>
      </c>
      <c r="E27" s="13" t="s">
        <v>51</v>
      </c>
      <c r="F27" s="13">
        <v>1</v>
      </c>
      <c r="G27" s="13"/>
      <c r="H27" s="13"/>
      <c r="I27" s="13">
        <f t="shared" si="0"/>
        <v>1</v>
      </c>
      <c r="J27" s="16"/>
      <c r="K27" s="16"/>
    </row>
    <row r="28" spans="1:11" ht="15.75" customHeight="1">
      <c r="A28" s="13">
        <v>23</v>
      </c>
      <c r="B28" s="14" t="s">
        <v>67</v>
      </c>
      <c r="C28" s="14" t="s">
        <v>68</v>
      </c>
      <c r="D28" s="15" t="s">
        <v>63</v>
      </c>
      <c r="E28" s="13" t="s">
        <v>41</v>
      </c>
      <c r="F28" s="13">
        <v>2199</v>
      </c>
      <c r="G28" s="13"/>
      <c r="H28" s="13">
        <v>1880</v>
      </c>
      <c r="I28" s="13">
        <f t="shared" si="0"/>
        <v>319</v>
      </c>
      <c r="J28" s="16"/>
      <c r="K28" s="16"/>
    </row>
    <row r="29" spans="1:11" ht="15.75" customHeight="1">
      <c r="A29" s="13">
        <v>24</v>
      </c>
      <c r="B29" s="14" t="s">
        <v>67</v>
      </c>
      <c r="C29" s="14" t="s">
        <v>69</v>
      </c>
      <c r="D29" s="15" t="s">
        <v>63</v>
      </c>
      <c r="E29" s="13" t="s">
        <v>41</v>
      </c>
      <c r="F29" s="13">
        <v>733</v>
      </c>
      <c r="G29" s="13"/>
      <c r="H29" s="13">
        <v>632</v>
      </c>
      <c r="I29" s="13">
        <f t="shared" si="0"/>
        <v>101</v>
      </c>
      <c r="J29" s="16"/>
      <c r="K29" s="16"/>
    </row>
    <row r="30" spans="1:11" ht="15.75" customHeight="1">
      <c r="A30" s="13">
        <v>25</v>
      </c>
      <c r="B30" s="14" t="s">
        <v>67</v>
      </c>
      <c r="C30" s="14" t="s">
        <v>70</v>
      </c>
      <c r="D30" s="15" t="s">
        <v>63</v>
      </c>
      <c r="E30" s="13" t="s">
        <v>41</v>
      </c>
      <c r="F30" s="13">
        <v>96</v>
      </c>
      <c r="G30" s="13"/>
      <c r="H30" s="13">
        <v>91</v>
      </c>
      <c r="I30" s="13">
        <f t="shared" si="0"/>
        <v>5</v>
      </c>
      <c r="J30" s="16"/>
      <c r="K30" s="16"/>
    </row>
    <row r="31" spans="1:11" ht="15.75" customHeight="1">
      <c r="A31" s="13">
        <v>26</v>
      </c>
      <c r="B31" s="14" t="s">
        <v>67</v>
      </c>
      <c r="C31" s="14" t="s">
        <v>71</v>
      </c>
      <c r="D31" s="15" t="s">
        <v>63</v>
      </c>
      <c r="E31" s="13" t="s">
        <v>41</v>
      </c>
      <c r="F31" s="13">
        <v>13230</v>
      </c>
      <c r="G31" s="13"/>
      <c r="H31" s="13">
        <v>11280</v>
      </c>
      <c r="I31" s="13">
        <f t="shared" si="0"/>
        <v>1950</v>
      </c>
      <c r="J31" s="16"/>
      <c r="K31" s="16"/>
    </row>
    <row r="32" spans="1:11" ht="15.75" customHeight="1">
      <c r="A32" s="13">
        <v>27</v>
      </c>
      <c r="B32" s="14" t="s">
        <v>67</v>
      </c>
      <c r="C32" s="14" t="s">
        <v>72</v>
      </c>
      <c r="D32" s="15" t="s">
        <v>63</v>
      </c>
      <c r="E32" s="13" t="s">
        <v>41</v>
      </c>
      <c r="F32" s="13">
        <v>1800</v>
      </c>
      <c r="G32" s="13"/>
      <c r="H32" s="13">
        <v>1540</v>
      </c>
      <c r="I32" s="13">
        <f t="shared" si="0"/>
        <v>260</v>
      </c>
      <c r="J32" s="16"/>
      <c r="K32" s="16"/>
    </row>
    <row r="33" spans="1:11" ht="15.75" customHeight="1">
      <c r="A33" s="13">
        <v>28</v>
      </c>
      <c r="B33" s="14" t="s">
        <v>67</v>
      </c>
      <c r="C33" s="14" t="s">
        <v>68</v>
      </c>
      <c r="D33" s="15" t="s">
        <v>63</v>
      </c>
      <c r="E33" s="13" t="s">
        <v>41</v>
      </c>
      <c r="F33" s="13">
        <v>10</v>
      </c>
      <c r="G33" s="13"/>
      <c r="H33" s="13"/>
      <c r="I33" s="13">
        <f t="shared" si="0"/>
        <v>10</v>
      </c>
      <c r="J33" s="16"/>
      <c r="K33" s="16"/>
    </row>
    <row r="34" spans="1:11" ht="15.75" customHeight="1">
      <c r="A34" s="13">
        <v>29</v>
      </c>
      <c r="B34" s="14" t="s">
        <v>67</v>
      </c>
      <c r="C34" s="14" t="s">
        <v>69</v>
      </c>
      <c r="D34" s="15" t="s">
        <v>63</v>
      </c>
      <c r="E34" s="13" t="s">
        <v>41</v>
      </c>
      <c r="F34" s="13">
        <v>10</v>
      </c>
      <c r="G34" s="13"/>
      <c r="H34" s="13"/>
      <c r="I34" s="13">
        <f t="shared" si="0"/>
        <v>10</v>
      </c>
      <c r="J34" s="16"/>
      <c r="K34" s="16"/>
    </row>
    <row r="35" spans="1:11" ht="15.75" customHeight="1">
      <c r="A35" s="13">
        <v>30</v>
      </c>
      <c r="B35" s="14" t="s">
        <v>67</v>
      </c>
      <c r="C35" s="14" t="s">
        <v>70</v>
      </c>
      <c r="D35" s="15" t="s">
        <v>63</v>
      </c>
      <c r="E35" s="13" t="s">
        <v>41</v>
      </c>
      <c r="F35" s="13">
        <v>10</v>
      </c>
      <c r="G35" s="13"/>
      <c r="H35" s="13"/>
      <c r="I35" s="13">
        <f t="shared" si="0"/>
        <v>10</v>
      </c>
      <c r="J35" s="16"/>
      <c r="K35" s="16"/>
    </row>
    <row r="36" spans="1:11" ht="15.75" customHeight="1">
      <c r="A36" s="13">
        <v>31</v>
      </c>
      <c r="B36" s="14" t="s">
        <v>67</v>
      </c>
      <c r="C36" s="14" t="s">
        <v>71</v>
      </c>
      <c r="D36" s="15" t="s">
        <v>63</v>
      </c>
      <c r="E36" s="13" t="s">
        <v>41</v>
      </c>
      <c r="F36" s="13">
        <v>40</v>
      </c>
      <c r="G36" s="13"/>
      <c r="H36" s="13"/>
      <c r="I36" s="13">
        <f t="shared" si="0"/>
        <v>40</v>
      </c>
      <c r="J36" s="16"/>
      <c r="K36" s="16"/>
    </row>
    <row r="37" spans="1:11" ht="15.75" customHeight="1">
      <c r="A37" s="13">
        <v>32</v>
      </c>
      <c r="B37" s="14" t="s">
        <v>67</v>
      </c>
      <c r="C37" s="14" t="s">
        <v>72</v>
      </c>
      <c r="D37" s="15" t="s">
        <v>63</v>
      </c>
      <c r="E37" s="13" t="s">
        <v>41</v>
      </c>
      <c r="F37" s="13">
        <v>10</v>
      </c>
      <c r="G37" s="13"/>
      <c r="H37" s="13"/>
      <c r="I37" s="13">
        <f t="shared" si="0"/>
        <v>10</v>
      </c>
      <c r="J37" s="16"/>
      <c r="K37" s="16"/>
    </row>
    <row r="38" spans="1:11" ht="15.75" customHeight="1">
      <c r="A38" s="13">
        <v>33</v>
      </c>
      <c r="B38" s="14" t="s">
        <v>73</v>
      </c>
      <c r="C38" s="14" t="s">
        <v>74</v>
      </c>
      <c r="D38" s="15" t="s">
        <v>63</v>
      </c>
      <c r="E38" s="13" t="s">
        <v>41</v>
      </c>
      <c r="F38" s="13">
        <v>67</v>
      </c>
      <c r="G38" s="13"/>
      <c r="H38" s="13">
        <v>59</v>
      </c>
      <c r="I38" s="13">
        <f t="shared" si="0"/>
        <v>8</v>
      </c>
      <c r="J38" s="16"/>
      <c r="K38" s="16"/>
    </row>
    <row r="39" spans="1:11" ht="15.75" customHeight="1">
      <c r="A39" s="13">
        <v>34</v>
      </c>
      <c r="B39" s="14" t="s">
        <v>73</v>
      </c>
      <c r="C39" s="14" t="s">
        <v>75</v>
      </c>
      <c r="D39" s="15" t="s">
        <v>63</v>
      </c>
      <c r="E39" s="13" t="s">
        <v>41</v>
      </c>
      <c r="F39" s="13">
        <v>377</v>
      </c>
      <c r="G39" s="13"/>
      <c r="H39" s="13">
        <v>305</v>
      </c>
      <c r="I39" s="13">
        <f t="shared" si="0"/>
        <v>72</v>
      </c>
      <c r="J39" s="16"/>
      <c r="K39" s="16"/>
    </row>
    <row r="40" spans="1:11" ht="15.75" customHeight="1">
      <c r="A40" s="13">
        <v>35</v>
      </c>
      <c r="B40" s="14" t="s">
        <v>73</v>
      </c>
      <c r="C40" s="14" t="s">
        <v>76</v>
      </c>
      <c r="D40" s="15" t="s">
        <v>63</v>
      </c>
      <c r="E40" s="13" t="s">
        <v>41</v>
      </c>
      <c r="F40" s="13">
        <v>754</v>
      </c>
      <c r="G40" s="13"/>
      <c r="H40" s="13">
        <v>647</v>
      </c>
      <c r="I40" s="13">
        <f t="shared" si="0"/>
        <v>107</v>
      </c>
      <c r="J40" s="16"/>
      <c r="K40" s="16"/>
    </row>
    <row r="41" spans="1:11" ht="15.75" customHeight="1">
      <c r="A41" s="13">
        <v>36</v>
      </c>
      <c r="B41" s="14" t="s">
        <v>73</v>
      </c>
      <c r="C41" s="14" t="s">
        <v>77</v>
      </c>
      <c r="D41" s="15" t="s">
        <v>63</v>
      </c>
      <c r="E41" s="13" t="s">
        <v>41</v>
      </c>
      <c r="F41" s="13">
        <v>255</v>
      </c>
      <c r="G41" s="13"/>
      <c r="H41" s="13">
        <v>220</v>
      </c>
      <c r="I41" s="13">
        <f t="shared" si="0"/>
        <v>35</v>
      </c>
      <c r="J41" s="16"/>
      <c r="K41" s="16"/>
    </row>
    <row r="42" spans="1:11" ht="15.75" customHeight="1">
      <c r="A42" s="13">
        <v>37</v>
      </c>
      <c r="B42" s="14" t="s">
        <v>73</v>
      </c>
      <c r="C42" s="14" t="s">
        <v>78</v>
      </c>
      <c r="D42" s="15" t="s">
        <v>63</v>
      </c>
      <c r="E42" s="13" t="s">
        <v>41</v>
      </c>
      <c r="F42" s="13">
        <v>120</v>
      </c>
      <c r="G42" s="13"/>
      <c r="H42" s="13">
        <v>104</v>
      </c>
      <c r="I42" s="13">
        <f t="shared" si="0"/>
        <v>16</v>
      </c>
      <c r="J42" s="16"/>
      <c r="K42" s="16"/>
    </row>
    <row r="43" spans="1:11" ht="15.75" customHeight="1">
      <c r="A43" s="13">
        <v>38</v>
      </c>
      <c r="B43" s="14" t="s">
        <v>73</v>
      </c>
      <c r="C43" s="14" t="s">
        <v>74</v>
      </c>
      <c r="D43" s="15" t="s">
        <v>63</v>
      </c>
      <c r="E43" s="13" t="s">
        <v>41</v>
      </c>
      <c r="F43" s="13">
        <v>2</v>
      </c>
      <c r="G43" s="13"/>
      <c r="H43" s="13"/>
      <c r="I43" s="13">
        <f t="shared" si="0"/>
        <v>2</v>
      </c>
      <c r="J43" s="16"/>
      <c r="K43" s="16"/>
    </row>
    <row r="44" spans="1:11" ht="15.75" customHeight="1">
      <c r="A44" s="13">
        <v>39</v>
      </c>
      <c r="B44" s="14" t="s">
        <v>73</v>
      </c>
      <c r="C44" s="14" t="s">
        <v>75</v>
      </c>
      <c r="D44" s="15" t="s">
        <v>63</v>
      </c>
      <c r="E44" s="13" t="s">
        <v>41</v>
      </c>
      <c r="F44" s="13">
        <v>5</v>
      </c>
      <c r="G44" s="13"/>
      <c r="H44" s="13"/>
      <c r="I44" s="13">
        <f t="shared" si="0"/>
        <v>5</v>
      </c>
      <c r="J44" s="16"/>
      <c r="K44" s="16"/>
    </row>
    <row r="45" spans="1:11" ht="15.75" customHeight="1">
      <c r="A45" s="13">
        <v>40</v>
      </c>
      <c r="B45" s="14" t="s">
        <v>73</v>
      </c>
      <c r="C45" s="14" t="s">
        <v>76</v>
      </c>
      <c r="D45" s="15" t="s">
        <v>63</v>
      </c>
      <c r="E45" s="13" t="s">
        <v>41</v>
      </c>
      <c r="F45" s="13">
        <v>6</v>
      </c>
      <c r="G45" s="13"/>
      <c r="H45" s="13"/>
      <c r="I45" s="13">
        <f t="shared" si="0"/>
        <v>6</v>
      </c>
      <c r="J45" s="16"/>
      <c r="K45" s="16"/>
    </row>
    <row r="46" spans="1:11" ht="15.75" customHeight="1">
      <c r="A46" s="13">
        <v>41</v>
      </c>
      <c r="B46" s="14" t="s">
        <v>73</v>
      </c>
      <c r="C46" s="14" t="s">
        <v>77</v>
      </c>
      <c r="D46" s="15" t="s">
        <v>63</v>
      </c>
      <c r="E46" s="13" t="s">
        <v>41</v>
      </c>
      <c r="F46" s="13">
        <v>3</v>
      </c>
      <c r="G46" s="13"/>
      <c r="H46" s="13"/>
      <c r="I46" s="13">
        <f t="shared" si="0"/>
        <v>3</v>
      </c>
      <c r="J46" s="16"/>
      <c r="K46" s="16"/>
    </row>
    <row r="47" spans="1:11" ht="15.75" customHeight="1">
      <c r="A47" s="13">
        <v>42</v>
      </c>
      <c r="B47" s="14" t="s">
        <v>73</v>
      </c>
      <c r="C47" s="14" t="s">
        <v>78</v>
      </c>
      <c r="D47" s="15" t="s">
        <v>63</v>
      </c>
      <c r="E47" s="13" t="s">
        <v>41</v>
      </c>
      <c r="F47" s="13">
        <v>2</v>
      </c>
      <c r="G47" s="13"/>
      <c r="H47" s="13"/>
      <c r="I47" s="13">
        <f t="shared" si="0"/>
        <v>2</v>
      </c>
      <c r="J47" s="16"/>
      <c r="K47" s="16"/>
    </row>
    <row r="48" spans="1:11" ht="15.75" customHeight="1">
      <c r="A48" s="13">
        <v>43</v>
      </c>
      <c r="B48" s="14" t="s">
        <v>79</v>
      </c>
      <c r="C48" s="14" t="s">
        <v>80</v>
      </c>
      <c r="D48" s="15" t="s">
        <v>22</v>
      </c>
      <c r="E48" s="13" t="s">
        <v>41</v>
      </c>
      <c r="F48" s="13">
        <v>6316</v>
      </c>
      <c r="G48" s="13"/>
      <c r="H48" s="13"/>
      <c r="I48" s="13">
        <f t="shared" si="0"/>
        <v>6316</v>
      </c>
      <c r="J48" s="16"/>
      <c r="K48" s="16"/>
    </row>
    <row r="49" spans="1:11" ht="15.75" customHeight="1">
      <c r="A49" s="13">
        <v>44</v>
      </c>
      <c r="B49" s="14" t="s">
        <v>79</v>
      </c>
      <c r="C49" s="14" t="s">
        <v>81</v>
      </c>
      <c r="D49" s="15" t="s">
        <v>22</v>
      </c>
      <c r="E49" s="13" t="s">
        <v>41</v>
      </c>
      <c r="F49" s="13">
        <v>5856</v>
      </c>
      <c r="G49" s="13"/>
      <c r="H49" s="13"/>
      <c r="I49" s="13">
        <f t="shared" si="0"/>
        <v>5856</v>
      </c>
      <c r="J49" s="16"/>
      <c r="K49" s="16"/>
    </row>
    <row r="50" spans="1:11" ht="15.75" customHeight="1">
      <c r="A50" s="13">
        <v>45</v>
      </c>
      <c r="B50" s="14" t="s">
        <v>79</v>
      </c>
      <c r="C50" s="14" t="s">
        <v>80</v>
      </c>
      <c r="D50" s="15" t="s">
        <v>22</v>
      </c>
      <c r="E50" s="13" t="s">
        <v>41</v>
      </c>
      <c r="F50" s="13">
        <v>50</v>
      </c>
      <c r="G50" s="13"/>
      <c r="H50" s="13"/>
      <c r="I50" s="13">
        <f t="shared" si="0"/>
        <v>50</v>
      </c>
      <c r="J50" s="16"/>
      <c r="K50" s="16"/>
    </row>
    <row r="51" spans="1:11" ht="15.75" customHeight="1">
      <c r="A51" s="13">
        <v>46</v>
      </c>
      <c r="B51" s="14" t="s">
        <v>79</v>
      </c>
      <c r="C51" s="14" t="s">
        <v>81</v>
      </c>
      <c r="D51" s="15" t="s">
        <v>22</v>
      </c>
      <c r="E51" s="13" t="s">
        <v>41</v>
      </c>
      <c r="F51" s="13">
        <v>50</v>
      </c>
      <c r="G51" s="13"/>
      <c r="H51" s="13"/>
      <c r="I51" s="13">
        <f t="shared" si="0"/>
        <v>50</v>
      </c>
      <c r="J51" s="16"/>
      <c r="K51" s="16"/>
    </row>
    <row r="52" spans="1:11" ht="15.75" customHeight="1">
      <c r="A52" s="13">
        <v>47</v>
      </c>
      <c r="B52" s="14" t="s">
        <v>82</v>
      </c>
      <c r="C52" s="14" t="s">
        <v>83</v>
      </c>
      <c r="D52" s="15"/>
      <c r="E52" s="13" t="s">
        <v>41</v>
      </c>
      <c r="F52" s="13">
        <v>345</v>
      </c>
      <c r="G52" s="13"/>
      <c r="H52" s="13"/>
      <c r="I52" s="13">
        <f t="shared" si="0"/>
        <v>345</v>
      </c>
      <c r="J52" s="16"/>
      <c r="K52" s="16"/>
    </row>
    <row r="53" spans="1:11" ht="15.75" customHeight="1">
      <c r="A53" s="13">
        <v>48</v>
      </c>
      <c r="B53" s="14" t="s">
        <v>82</v>
      </c>
      <c r="C53" s="14" t="s">
        <v>84</v>
      </c>
      <c r="D53" s="15"/>
      <c r="E53" s="13" t="s">
        <v>51</v>
      </c>
      <c r="F53" s="13">
        <v>311</v>
      </c>
      <c r="G53" s="13"/>
      <c r="H53" s="13"/>
      <c r="I53" s="13">
        <f t="shared" si="0"/>
        <v>311</v>
      </c>
      <c r="J53" s="16"/>
      <c r="K53" s="16"/>
    </row>
    <row r="54" spans="1:11" ht="15.75" customHeight="1">
      <c r="A54" s="13">
        <v>49</v>
      </c>
      <c r="B54" s="14" t="s">
        <v>82</v>
      </c>
      <c r="C54" s="14" t="s">
        <v>85</v>
      </c>
      <c r="D54" s="15"/>
      <c r="E54" s="13" t="s">
        <v>51</v>
      </c>
      <c r="F54" s="13">
        <v>4</v>
      </c>
      <c r="G54" s="13"/>
      <c r="H54" s="13"/>
      <c r="I54" s="13">
        <f t="shared" si="0"/>
        <v>4</v>
      </c>
      <c r="J54" s="16"/>
      <c r="K54" s="16"/>
    </row>
    <row r="55" spans="1:11" ht="15.75" customHeight="1">
      <c r="A55" s="13">
        <v>50</v>
      </c>
      <c r="B55" s="14" t="s">
        <v>86</v>
      </c>
      <c r="C55" s="14" t="s">
        <v>87</v>
      </c>
      <c r="D55" s="15" t="s">
        <v>63</v>
      </c>
      <c r="E55" s="13" t="s">
        <v>88</v>
      </c>
      <c r="F55" s="13">
        <v>240</v>
      </c>
      <c r="G55" s="13"/>
      <c r="H55" s="13"/>
      <c r="I55" s="13">
        <f t="shared" si="0"/>
        <v>240</v>
      </c>
      <c r="J55" s="16"/>
      <c r="K55" s="16"/>
    </row>
    <row r="56" spans="1:11" ht="15.75" customHeight="1">
      <c r="A56" s="13">
        <v>51</v>
      </c>
      <c r="B56" s="14" t="s">
        <v>89</v>
      </c>
      <c r="C56" s="14" t="s">
        <v>90</v>
      </c>
      <c r="D56" s="15" t="s">
        <v>14</v>
      </c>
      <c r="E56" s="13" t="s">
        <v>91</v>
      </c>
      <c r="F56" s="13">
        <v>10052</v>
      </c>
      <c r="G56" s="13"/>
      <c r="H56" s="13">
        <v>9344.9599999999991</v>
      </c>
      <c r="I56" s="13">
        <f t="shared" si="0"/>
        <v>707.04000000000087</v>
      </c>
      <c r="J56" s="16"/>
      <c r="K56" s="16"/>
    </row>
    <row r="57" spans="1:11" ht="15.75" customHeight="1">
      <c r="A57" s="13">
        <v>52</v>
      </c>
      <c r="B57" s="14" t="s">
        <v>89</v>
      </c>
      <c r="C57" s="14" t="s">
        <v>92</v>
      </c>
      <c r="D57" s="15" t="s">
        <v>14</v>
      </c>
      <c r="E57" s="13" t="s">
        <v>91</v>
      </c>
      <c r="F57" s="13">
        <v>3855</v>
      </c>
      <c r="G57" s="13"/>
      <c r="H57" s="13">
        <v>3592.33</v>
      </c>
      <c r="I57" s="13">
        <f t="shared" si="0"/>
        <v>262.67000000000007</v>
      </c>
      <c r="J57" s="16"/>
      <c r="K57" s="16"/>
    </row>
    <row r="58" spans="1:11" ht="15.75" customHeight="1">
      <c r="A58" s="13">
        <v>53</v>
      </c>
      <c r="B58" s="14" t="s">
        <v>89</v>
      </c>
      <c r="C58" s="14" t="s">
        <v>93</v>
      </c>
      <c r="D58" s="15" t="s">
        <v>14</v>
      </c>
      <c r="E58" s="13" t="s">
        <v>91</v>
      </c>
      <c r="F58" s="13">
        <v>377</v>
      </c>
      <c r="G58" s="13"/>
      <c r="H58" s="13">
        <v>348</v>
      </c>
      <c r="I58" s="13">
        <f t="shared" si="0"/>
        <v>29</v>
      </c>
      <c r="J58" s="16"/>
      <c r="K58" s="16"/>
    </row>
    <row r="59" spans="1:11" ht="15.75" customHeight="1">
      <c r="A59" s="13">
        <v>54</v>
      </c>
      <c r="B59" s="14" t="s">
        <v>89</v>
      </c>
      <c r="C59" s="14" t="s">
        <v>94</v>
      </c>
      <c r="D59" s="15" t="s">
        <v>14</v>
      </c>
      <c r="E59" s="13" t="s">
        <v>91</v>
      </c>
      <c r="F59" s="13">
        <v>579</v>
      </c>
      <c r="G59" s="13"/>
      <c r="H59" s="17">
        <f>548.585-H60</f>
        <v>540.29500000000007</v>
      </c>
      <c r="I59" s="17">
        <f t="shared" si="0"/>
        <v>38.704999999999927</v>
      </c>
      <c r="J59" s="16"/>
      <c r="K59" s="16"/>
    </row>
    <row r="60" spans="1:11" ht="15.75" customHeight="1">
      <c r="A60" s="13">
        <v>55</v>
      </c>
      <c r="B60" s="14" t="s">
        <v>89</v>
      </c>
      <c r="C60" s="14" t="s">
        <v>95</v>
      </c>
      <c r="D60" s="15" t="s">
        <v>14</v>
      </c>
      <c r="E60" s="13" t="s">
        <v>91</v>
      </c>
      <c r="F60" s="13">
        <v>8.2899999999999991</v>
      </c>
      <c r="G60" s="13"/>
      <c r="H60" s="17">
        <v>8.2899999999999991</v>
      </c>
      <c r="I60" s="17">
        <f t="shared" si="0"/>
        <v>0</v>
      </c>
      <c r="J60" s="16"/>
      <c r="K60" s="16"/>
    </row>
    <row r="61" spans="1:11" ht="15.75" customHeight="1">
      <c r="A61" s="13">
        <v>56</v>
      </c>
      <c r="B61" s="14" t="s">
        <v>96</v>
      </c>
      <c r="C61" s="14" t="s">
        <v>97</v>
      </c>
      <c r="D61" s="15" t="s">
        <v>27</v>
      </c>
      <c r="E61" s="13" t="s">
        <v>57</v>
      </c>
      <c r="F61" s="13">
        <v>127</v>
      </c>
      <c r="G61" s="13"/>
      <c r="H61" s="13"/>
      <c r="I61" s="13">
        <f t="shared" si="0"/>
        <v>127</v>
      </c>
      <c r="J61" s="16"/>
      <c r="K61" s="16"/>
    </row>
    <row r="62" spans="1:11" ht="15.75" customHeight="1">
      <c r="A62" s="13">
        <v>57</v>
      </c>
      <c r="B62" s="14" t="s">
        <v>96</v>
      </c>
      <c r="C62" s="14" t="s">
        <v>98</v>
      </c>
      <c r="D62" s="15"/>
      <c r="E62" s="13" t="s">
        <v>41</v>
      </c>
      <c r="F62" s="13">
        <v>245</v>
      </c>
      <c r="G62" s="13"/>
      <c r="H62" s="13"/>
      <c r="I62" s="13">
        <f t="shared" si="0"/>
        <v>245</v>
      </c>
      <c r="J62" s="16"/>
      <c r="K62" s="16"/>
    </row>
    <row r="63" spans="1:11" ht="15.75" customHeight="1">
      <c r="A63" s="13">
        <v>58</v>
      </c>
      <c r="B63" s="14" t="s">
        <v>96</v>
      </c>
      <c r="C63" s="14" t="s">
        <v>99</v>
      </c>
      <c r="D63" s="15"/>
      <c r="E63" s="13" t="s">
        <v>51</v>
      </c>
      <c r="F63" s="13">
        <v>10</v>
      </c>
      <c r="G63" s="13"/>
      <c r="H63" s="13"/>
      <c r="I63" s="13">
        <f t="shared" si="0"/>
        <v>10</v>
      </c>
      <c r="J63" s="16"/>
      <c r="K63" s="16"/>
    </row>
    <row r="64" spans="1:11" ht="15.75" customHeight="1">
      <c r="A64" s="13">
        <v>59</v>
      </c>
      <c r="B64" s="14" t="s">
        <v>96</v>
      </c>
      <c r="C64" s="14" t="s">
        <v>100</v>
      </c>
      <c r="D64" s="15"/>
      <c r="E64" s="13" t="s">
        <v>51</v>
      </c>
      <c r="F64" s="13">
        <v>16</v>
      </c>
      <c r="G64" s="13"/>
      <c r="H64" s="13"/>
      <c r="I64" s="13">
        <f t="shared" si="0"/>
        <v>16</v>
      </c>
      <c r="J64" s="16"/>
      <c r="K64" s="16"/>
    </row>
    <row r="65" spans="1:11" ht="15.75" customHeight="1">
      <c r="A65" s="13">
        <v>60</v>
      </c>
      <c r="B65" s="14" t="s">
        <v>96</v>
      </c>
      <c r="C65" s="14" t="s">
        <v>101</v>
      </c>
      <c r="D65" s="15"/>
      <c r="E65" s="13" t="s">
        <v>51</v>
      </c>
      <c r="F65" s="13">
        <v>44</v>
      </c>
      <c r="G65" s="13"/>
      <c r="H65" s="13"/>
      <c r="I65" s="13">
        <f t="shared" si="0"/>
        <v>44</v>
      </c>
      <c r="J65" s="16"/>
      <c r="K65" s="16"/>
    </row>
    <row r="66" spans="1:11" ht="15.75" customHeight="1">
      <c r="A66" s="13">
        <v>61</v>
      </c>
      <c r="B66" s="14" t="s">
        <v>96</v>
      </c>
      <c r="C66" s="14" t="s">
        <v>102</v>
      </c>
      <c r="D66" s="15"/>
      <c r="E66" s="13" t="s">
        <v>51</v>
      </c>
      <c r="F66" s="13">
        <v>1</v>
      </c>
      <c r="G66" s="13"/>
      <c r="H66" s="13"/>
      <c r="I66" s="13">
        <f t="shared" si="0"/>
        <v>1</v>
      </c>
      <c r="J66" s="16"/>
      <c r="K66" s="16"/>
    </row>
    <row r="67" spans="1:11" ht="15.75" customHeight="1">
      <c r="A67" s="13">
        <v>62</v>
      </c>
      <c r="B67" s="14" t="s">
        <v>96</v>
      </c>
      <c r="C67" s="14" t="s">
        <v>103</v>
      </c>
      <c r="D67" s="15"/>
      <c r="E67" s="13" t="s">
        <v>41</v>
      </c>
      <c r="F67" s="13">
        <v>1384</v>
      </c>
      <c r="G67" s="13"/>
      <c r="H67" s="13"/>
      <c r="I67" s="13">
        <f t="shared" si="0"/>
        <v>1384</v>
      </c>
      <c r="J67" s="16"/>
      <c r="K67" s="16"/>
    </row>
    <row r="68" spans="1:11" ht="15.75" customHeight="1">
      <c r="A68" s="13">
        <v>63</v>
      </c>
      <c r="B68" s="14" t="s">
        <v>96</v>
      </c>
      <c r="C68" s="14" t="s">
        <v>104</v>
      </c>
      <c r="D68" s="15"/>
      <c r="E68" s="13" t="s">
        <v>41</v>
      </c>
      <c r="F68" s="13">
        <v>1350</v>
      </c>
      <c r="G68" s="13"/>
      <c r="H68" s="13"/>
      <c r="I68" s="13">
        <f t="shared" si="0"/>
        <v>1350</v>
      </c>
      <c r="J68" s="16"/>
      <c r="K68" s="16"/>
    </row>
    <row r="69" spans="1:11" ht="15.75" customHeight="1">
      <c r="A69" s="13">
        <v>64</v>
      </c>
      <c r="B69" s="14" t="s">
        <v>96</v>
      </c>
      <c r="C69" s="14" t="s">
        <v>105</v>
      </c>
      <c r="D69" s="15"/>
      <c r="E69" s="13" t="s">
        <v>41</v>
      </c>
      <c r="F69" s="13">
        <v>27</v>
      </c>
      <c r="G69" s="13"/>
      <c r="H69" s="13"/>
      <c r="I69" s="13">
        <f t="shared" si="0"/>
        <v>27</v>
      </c>
      <c r="J69" s="16"/>
      <c r="K69" s="16"/>
    </row>
    <row r="70" spans="1:11" ht="15.75" customHeight="1">
      <c r="A70" s="13">
        <v>65</v>
      </c>
      <c r="B70" s="14" t="s">
        <v>96</v>
      </c>
      <c r="C70" s="14" t="s">
        <v>106</v>
      </c>
      <c r="D70" s="15" t="s">
        <v>27</v>
      </c>
      <c r="E70" s="13" t="s">
        <v>57</v>
      </c>
      <c r="F70" s="13">
        <v>20</v>
      </c>
      <c r="G70" s="13"/>
      <c r="H70" s="13"/>
      <c r="I70" s="13">
        <f t="shared" si="0"/>
        <v>20</v>
      </c>
      <c r="J70" s="16"/>
      <c r="K70" s="16"/>
    </row>
    <row r="71" spans="1:11" ht="15.75" customHeight="1">
      <c r="A71" s="13">
        <v>66</v>
      </c>
      <c r="B71" s="14" t="s">
        <v>96</v>
      </c>
      <c r="C71" s="14" t="s">
        <v>107</v>
      </c>
      <c r="D71" s="15"/>
      <c r="E71" s="13" t="s">
        <v>41</v>
      </c>
      <c r="F71" s="13">
        <v>51</v>
      </c>
      <c r="G71" s="13"/>
      <c r="H71" s="13"/>
      <c r="I71" s="13">
        <f t="shared" si="0"/>
        <v>51</v>
      </c>
      <c r="J71" s="16"/>
      <c r="K71" s="16"/>
    </row>
    <row r="72" spans="1:11" ht="15.75" customHeight="1">
      <c r="A72" s="13">
        <v>67</v>
      </c>
      <c r="B72" s="14" t="s">
        <v>96</v>
      </c>
      <c r="C72" s="14" t="s">
        <v>108</v>
      </c>
      <c r="D72" s="15"/>
      <c r="E72" s="13" t="s">
        <v>51</v>
      </c>
      <c r="F72" s="13">
        <v>1</v>
      </c>
      <c r="G72" s="13"/>
      <c r="H72" s="13"/>
      <c r="I72" s="13">
        <f t="shared" si="0"/>
        <v>1</v>
      </c>
      <c r="J72" s="16"/>
      <c r="K72" s="16"/>
    </row>
    <row r="73" spans="1:11" ht="15.75" customHeight="1">
      <c r="A73" s="13">
        <v>68</v>
      </c>
      <c r="B73" s="14" t="s">
        <v>96</v>
      </c>
      <c r="C73" s="14" t="s">
        <v>109</v>
      </c>
      <c r="D73" s="15"/>
      <c r="E73" s="13" t="s">
        <v>51</v>
      </c>
      <c r="F73" s="13">
        <v>3</v>
      </c>
      <c r="G73" s="13"/>
      <c r="H73" s="13"/>
      <c r="I73" s="13">
        <f t="shared" si="0"/>
        <v>3</v>
      </c>
      <c r="J73" s="16"/>
      <c r="K73" s="16"/>
    </row>
    <row r="74" spans="1:11" ht="15.75" customHeight="1">
      <c r="A74" s="13">
        <v>69</v>
      </c>
      <c r="B74" s="14" t="s">
        <v>96</v>
      </c>
      <c r="C74" s="14" t="s">
        <v>110</v>
      </c>
      <c r="D74" s="15"/>
      <c r="E74" s="13" t="s">
        <v>51</v>
      </c>
      <c r="F74" s="13">
        <v>4</v>
      </c>
      <c r="G74" s="13"/>
      <c r="H74" s="13"/>
      <c r="I74" s="13">
        <f t="shared" si="0"/>
        <v>4</v>
      </c>
      <c r="J74" s="16"/>
      <c r="K74" s="16"/>
    </row>
    <row r="75" spans="1:11" ht="15.75" customHeight="1">
      <c r="A75" s="13">
        <v>70</v>
      </c>
      <c r="B75" s="14" t="s">
        <v>96</v>
      </c>
      <c r="C75" s="14" t="s">
        <v>111</v>
      </c>
      <c r="D75" s="15"/>
      <c r="E75" s="13" t="s">
        <v>51</v>
      </c>
      <c r="F75" s="13">
        <v>1</v>
      </c>
      <c r="G75" s="13"/>
      <c r="H75" s="13"/>
      <c r="I75" s="13">
        <f t="shared" si="0"/>
        <v>1</v>
      </c>
      <c r="J75" s="16"/>
      <c r="K75" s="16"/>
    </row>
    <row r="76" spans="1:11" ht="15.75" customHeight="1">
      <c r="A76" s="13">
        <v>71</v>
      </c>
      <c r="B76" s="14" t="s">
        <v>96</v>
      </c>
      <c r="C76" s="14" t="s">
        <v>112</v>
      </c>
      <c r="D76" s="15"/>
      <c r="E76" s="13" t="s">
        <v>41</v>
      </c>
      <c r="F76" s="13">
        <v>136</v>
      </c>
      <c r="G76" s="13"/>
      <c r="H76" s="13"/>
      <c r="I76" s="13">
        <f t="shared" si="0"/>
        <v>136</v>
      </c>
      <c r="J76" s="16"/>
      <c r="K76" s="16"/>
    </row>
    <row r="77" spans="1:11" ht="15.75" customHeight="1">
      <c r="A77" s="13">
        <v>72</v>
      </c>
      <c r="B77" s="14" t="s">
        <v>96</v>
      </c>
      <c r="C77" s="14" t="s">
        <v>113</v>
      </c>
      <c r="D77" s="15"/>
      <c r="E77" s="13" t="s">
        <v>41</v>
      </c>
      <c r="F77" s="13">
        <v>167</v>
      </c>
      <c r="G77" s="13"/>
      <c r="H77" s="13"/>
      <c r="I77" s="13">
        <f t="shared" si="0"/>
        <v>167</v>
      </c>
      <c r="J77" s="16"/>
      <c r="K77" s="16"/>
    </row>
    <row r="78" spans="1:11" ht="15.75" customHeight="1">
      <c r="A78" s="13">
        <v>73</v>
      </c>
      <c r="B78" s="14" t="s">
        <v>96</v>
      </c>
      <c r="C78" s="14" t="s">
        <v>114</v>
      </c>
      <c r="D78" s="15"/>
      <c r="E78" s="13" t="s">
        <v>41</v>
      </c>
      <c r="F78" s="13">
        <v>5</v>
      </c>
      <c r="G78" s="13"/>
      <c r="H78" s="13"/>
      <c r="I78" s="13">
        <f t="shared" si="0"/>
        <v>5</v>
      </c>
      <c r="J78" s="16"/>
      <c r="K78" s="16"/>
    </row>
    <row r="79" spans="1:11" ht="15.75" customHeight="1">
      <c r="A79" s="13">
        <v>74</v>
      </c>
      <c r="B79" s="14" t="s">
        <v>96</v>
      </c>
      <c r="C79" s="14" t="s">
        <v>115</v>
      </c>
      <c r="D79" s="15"/>
      <c r="E79" s="13" t="s">
        <v>41</v>
      </c>
      <c r="F79" s="13">
        <v>1</v>
      </c>
      <c r="G79" s="13"/>
      <c r="H79" s="13"/>
      <c r="I79" s="13">
        <f t="shared" si="0"/>
        <v>1</v>
      </c>
      <c r="J79" s="16"/>
      <c r="K79" s="16"/>
    </row>
    <row r="80" spans="1:11" ht="15.75" customHeight="1">
      <c r="A80" s="13">
        <v>75</v>
      </c>
      <c r="B80" s="14" t="s">
        <v>96</v>
      </c>
      <c r="C80" s="14" t="s">
        <v>116</v>
      </c>
      <c r="D80" s="15"/>
      <c r="E80" s="13" t="s">
        <v>57</v>
      </c>
      <c r="F80" s="13">
        <v>0.5</v>
      </c>
      <c r="G80" s="13"/>
      <c r="H80" s="13"/>
      <c r="I80" s="13">
        <f t="shared" si="0"/>
        <v>0.5</v>
      </c>
      <c r="J80" s="16"/>
      <c r="K80" s="16"/>
    </row>
    <row r="81" spans="1:11" ht="15.75" customHeight="1">
      <c r="A81" s="13">
        <v>76</v>
      </c>
      <c r="B81" s="14" t="s">
        <v>96</v>
      </c>
      <c r="C81" s="14" t="s">
        <v>117</v>
      </c>
      <c r="D81" s="15"/>
      <c r="E81" s="13" t="s">
        <v>41</v>
      </c>
      <c r="F81" s="13">
        <v>10</v>
      </c>
      <c r="G81" s="13"/>
      <c r="H81" s="13"/>
      <c r="I81" s="13">
        <f t="shared" si="0"/>
        <v>10</v>
      </c>
      <c r="J81" s="16"/>
      <c r="K81" s="16"/>
    </row>
    <row r="82" spans="1:11" ht="15.75" customHeight="1">
      <c r="A82" s="13">
        <v>77</v>
      </c>
      <c r="B82" s="14" t="s">
        <v>96</v>
      </c>
      <c r="C82" s="14" t="s">
        <v>118</v>
      </c>
      <c r="D82" s="15"/>
      <c r="E82" s="13" t="s">
        <v>41</v>
      </c>
      <c r="F82" s="13">
        <v>7</v>
      </c>
      <c r="G82" s="13"/>
      <c r="H82" s="13"/>
      <c r="I82" s="13">
        <f t="shared" si="0"/>
        <v>7</v>
      </c>
      <c r="J82" s="16"/>
      <c r="K82" s="16"/>
    </row>
    <row r="83" spans="1:11" ht="15.75" customHeight="1">
      <c r="A83" s="13">
        <v>78</v>
      </c>
      <c r="B83" s="14" t="s">
        <v>96</v>
      </c>
      <c r="C83" s="14" t="s">
        <v>119</v>
      </c>
      <c r="D83" s="15" t="s">
        <v>27</v>
      </c>
      <c r="E83" s="13" t="s">
        <v>57</v>
      </c>
      <c r="F83" s="13">
        <v>0.5</v>
      </c>
      <c r="G83" s="13"/>
      <c r="H83" s="13"/>
      <c r="I83" s="13">
        <f t="shared" si="0"/>
        <v>0.5</v>
      </c>
      <c r="J83" s="16"/>
      <c r="K83" s="16"/>
    </row>
    <row r="84" spans="1:11" ht="15.75" customHeight="1">
      <c r="A84" s="13">
        <v>79</v>
      </c>
      <c r="B84" s="14" t="s">
        <v>120</v>
      </c>
      <c r="C84" s="14" t="s">
        <v>121</v>
      </c>
      <c r="D84" s="15"/>
      <c r="E84" s="13" t="s">
        <v>41</v>
      </c>
      <c r="F84" s="13">
        <v>200</v>
      </c>
      <c r="G84" s="13"/>
      <c r="H84" s="13"/>
      <c r="I84" s="13">
        <f t="shared" si="0"/>
        <v>200</v>
      </c>
      <c r="J84" s="16"/>
      <c r="K84" s="16"/>
    </row>
    <row r="85" spans="1:11" ht="15.75" customHeight="1">
      <c r="A85" s="13">
        <v>80</v>
      </c>
      <c r="B85" s="14" t="s">
        <v>122</v>
      </c>
      <c r="C85" s="14" t="s">
        <v>97</v>
      </c>
      <c r="D85" s="15" t="s">
        <v>27</v>
      </c>
      <c r="E85" s="13" t="s">
        <v>57</v>
      </c>
      <c r="F85" s="13">
        <v>3</v>
      </c>
      <c r="G85" s="13"/>
      <c r="H85" s="13"/>
      <c r="I85" s="13">
        <f t="shared" si="0"/>
        <v>3</v>
      </c>
      <c r="J85" s="16"/>
      <c r="K85" s="16"/>
    </row>
    <row r="86" spans="1:11" ht="15.75" customHeight="1">
      <c r="A86" s="13">
        <v>81</v>
      </c>
      <c r="B86" s="14" t="s">
        <v>122</v>
      </c>
      <c r="C86" s="14" t="s">
        <v>98</v>
      </c>
      <c r="D86" s="15"/>
      <c r="E86" s="13" t="s">
        <v>41</v>
      </c>
      <c r="F86" s="13">
        <v>6</v>
      </c>
      <c r="G86" s="13"/>
      <c r="H86" s="13"/>
      <c r="I86" s="13">
        <f t="shared" si="0"/>
        <v>6</v>
      </c>
      <c r="J86" s="16"/>
      <c r="K86" s="16"/>
    </row>
    <row r="87" spans="1:11" ht="15.75" customHeight="1">
      <c r="A87" s="13">
        <v>82</v>
      </c>
      <c r="B87" s="14" t="s">
        <v>122</v>
      </c>
      <c r="C87" s="14" t="s">
        <v>99</v>
      </c>
      <c r="D87" s="15"/>
      <c r="E87" s="13" t="s">
        <v>51</v>
      </c>
      <c r="F87" s="13">
        <v>1</v>
      </c>
      <c r="G87" s="13"/>
      <c r="H87" s="13"/>
      <c r="I87" s="13">
        <f t="shared" si="0"/>
        <v>1</v>
      </c>
      <c r="J87" s="16"/>
      <c r="K87" s="16"/>
    </row>
    <row r="88" spans="1:11" ht="15.75" customHeight="1">
      <c r="A88" s="13">
        <v>83</v>
      </c>
      <c r="B88" s="14" t="s">
        <v>122</v>
      </c>
      <c r="C88" s="14" t="s">
        <v>100</v>
      </c>
      <c r="D88" s="15"/>
      <c r="E88" s="13" t="s">
        <v>51</v>
      </c>
      <c r="F88" s="13">
        <v>1</v>
      </c>
      <c r="G88" s="13"/>
      <c r="H88" s="13"/>
      <c r="I88" s="13">
        <f t="shared" si="0"/>
        <v>1</v>
      </c>
      <c r="J88" s="16"/>
      <c r="K88" s="16"/>
    </row>
    <row r="89" spans="1:11" ht="15.75" customHeight="1">
      <c r="A89" s="13">
        <v>84</v>
      </c>
      <c r="B89" s="14" t="s">
        <v>122</v>
      </c>
      <c r="C89" s="14" t="s">
        <v>101</v>
      </c>
      <c r="D89" s="15"/>
      <c r="E89" s="13" t="s">
        <v>51</v>
      </c>
      <c r="F89" s="13">
        <v>1</v>
      </c>
      <c r="G89" s="13"/>
      <c r="H89" s="13"/>
      <c r="I89" s="13">
        <f t="shared" si="0"/>
        <v>1</v>
      </c>
      <c r="J89" s="16"/>
      <c r="K89" s="16"/>
    </row>
    <row r="90" spans="1:11" ht="15.75" customHeight="1">
      <c r="A90" s="13">
        <v>85</v>
      </c>
      <c r="B90" s="14" t="s">
        <v>122</v>
      </c>
      <c r="C90" s="14" t="s">
        <v>102</v>
      </c>
      <c r="D90" s="15"/>
      <c r="E90" s="13" t="s">
        <v>51</v>
      </c>
      <c r="F90" s="13">
        <v>1</v>
      </c>
      <c r="G90" s="13"/>
      <c r="H90" s="13"/>
      <c r="I90" s="13">
        <f t="shared" si="0"/>
        <v>1</v>
      </c>
      <c r="J90" s="16"/>
      <c r="K90" s="16"/>
    </row>
    <row r="91" spans="1:11" ht="15.75" customHeight="1">
      <c r="A91" s="13">
        <v>86</v>
      </c>
      <c r="B91" s="14" t="s">
        <v>122</v>
      </c>
      <c r="C91" s="14" t="s">
        <v>103</v>
      </c>
      <c r="D91" s="15"/>
      <c r="E91" s="13" t="s">
        <v>41</v>
      </c>
      <c r="F91" s="13">
        <v>6</v>
      </c>
      <c r="G91" s="13"/>
      <c r="H91" s="13"/>
      <c r="I91" s="13">
        <f t="shared" si="0"/>
        <v>6</v>
      </c>
      <c r="J91" s="16"/>
      <c r="K91" s="16"/>
    </row>
    <row r="92" spans="1:11" ht="15.75" customHeight="1">
      <c r="A92" s="13">
        <v>87</v>
      </c>
      <c r="B92" s="14" t="s">
        <v>122</v>
      </c>
      <c r="C92" s="14" t="s">
        <v>104</v>
      </c>
      <c r="D92" s="15"/>
      <c r="E92" s="13" t="s">
        <v>41</v>
      </c>
      <c r="F92" s="13">
        <v>6</v>
      </c>
      <c r="G92" s="13"/>
      <c r="H92" s="13"/>
      <c r="I92" s="13">
        <f t="shared" si="0"/>
        <v>6</v>
      </c>
      <c r="J92" s="16"/>
      <c r="K92" s="16"/>
    </row>
    <row r="93" spans="1:11" ht="15.75" customHeight="1">
      <c r="A93" s="13">
        <v>88</v>
      </c>
      <c r="B93" s="14" t="s">
        <v>122</v>
      </c>
      <c r="C93" s="14" t="s">
        <v>105</v>
      </c>
      <c r="D93" s="15"/>
      <c r="E93" s="13" t="s">
        <v>41</v>
      </c>
      <c r="F93" s="13">
        <v>1</v>
      </c>
      <c r="G93" s="13"/>
      <c r="H93" s="13"/>
      <c r="I93" s="13">
        <f t="shared" si="0"/>
        <v>1</v>
      </c>
      <c r="J93" s="16"/>
      <c r="K93" s="16"/>
    </row>
    <row r="94" spans="1:11" ht="15.75" customHeight="1">
      <c r="A94" s="13">
        <v>89</v>
      </c>
      <c r="B94" s="14" t="s">
        <v>122</v>
      </c>
      <c r="C94" s="14" t="s">
        <v>106</v>
      </c>
      <c r="D94" s="15" t="s">
        <v>27</v>
      </c>
      <c r="E94" s="13" t="s">
        <v>57</v>
      </c>
      <c r="F94" s="13">
        <v>1.5</v>
      </c>
      <c r="G94" s="13"/>
      <c r="H94" s="13"/>
      <c r="I94" s="13">
        <f t="shared" si="0"/>
        <v>1.5</v>
      </c>
      <c r="J94" s="16"/>
      <c r="K94" s="16"/>
    </row>
    <row r="95" spans="1:11" ht="15.75" customHeight="1">
      <c r="A95" s="13">
        <v>90</v>
      </c>
      <c r="B95" s="14" t="s">
        <v>122</v>
      </c>
      <c r="C95" s="14" t="s">
        <v>107</v>
      </c>
      <c r="D95" s="15"/>
      <c r="E95" s="13" t="s">
        <v>41</v>
      </c>
      <c r="F95" s="13">
        <v>3</v>
      </c>
      <c r="G95" s="13"/>
      <c r="H95" s="13"/>
      <c r="I95" s="13">
        <f t="shared" si="0"/>
        <v>3</v>
      </c>
      <c r="J95" s="16"/>
      <c r="K95" s="16"/>
    </row>
    <row r="96" spans="1:11" ht="15.75" customHeight="1">
      <c r="A96" s="13">
        <v>91</v>
      </c>
      <c r="B96" s="14" t="s">
        <v>122</v>
      </c>
      <c r="C96" s="14" t="s">
        <v>108</v>
      </c>
      <c r="D96" s="15"/>
      <c r="E96" s="13" t="s">
        <v>51</v>
      </c>
      <c r="F96" s="13">
        <v>1</v>
      </c>
      <c r="G96" s="13"/>
      <c r="H96" s="13"/>
      <c r="I96" s="13">
        <f t="shared" si="0"/>
        <v>1</v>
      </c>
      <c r="J96" s="16"/>
      <c r="K96" s="16"/>
    </row>
    <row r="97" spans="1:11" ht="15.75" customHeight="1">
      <c r="A97" s="13">
        <v>92</v>
      </c>
      <c r="B97" s="14" t="s">
        <v>122</v>
      </c>
      <c r="C97" s="14" t="s">
        <v>109</v>
      </c>
      <c r="D97" s="15"/>
      <c r="E97" s="13" t="s">
        <v>51</v>
      </c>
      <c r="F97" s="13">
        <v>1</v>
      </c>
      <c r="G97" s="13"/>
      <c r="H97" s="13"/>
      <c r="I97" s="13">
        <f t="shared" si="0"/>
        <v>1</v>
      </c>
      <c r="J97" s="16"/>
      <c r="K97" s="16"/>
    </row>
    <row r="98" spans="1:11" ht="15.75" customHeight="1">
      <c r="A98" s="13">
        <v>93</v>
      </c>
      <c r="B98" s="14" t="s">
        <v>122</v>
      </c>
      <c r="C98" s="14" t="s">
        <v>110</v>
      </c>
      <c r="D98" s="15"/>
      <c r="E98" s="13" t="s">
        <v>51</v>
      </c>
      <c r="F98" s="13">
        <v>1</v>
      </c>
      <c r="G98" s="13"/>
      <c r="H98" s="13"/>
      <c r="I98" s="13">
        <f t="shared" si="0"/>
        <v>1</v>
      </c>
      <c r="J98" s="16"/>
      <c r="K98" s="16"/>
    </row>
    <row r="99" spans="1:11" ht="15.75" customHeight="1">
      <c r="A99" s="13">
        <v>94</v>
      </c>
      <c r="B99" s="14" t="s">
        <v>122</v>
      </c>
      <c r="C99" s="14" t="s">
        <v>111</v>
      </c>
      <c r="D99" s="15"/>
      <c r="E99" s="13" t="s">
        <v>51</v>
      </c>
      <c r="F99" s="13">
        <v>1</v>
      </c>
      <c r="G99" s="13"/>
      <c r="H99" s="13"/>
      <c r="I99" s="13">
        <f t="shared" si="0"/>
        <v>1</v>
      </c>
      <c r="J99" s="16"/>
      <c r="K99" s="16"/>
    </row>
    <row r="100" spans="1:11" ht="15.75" customHeight="1">
      <c r="A100" s="13">
        <v>95</v>
      </c>
      <c r="B100" s="14" t="s">
        <v>122</v>
      </c>
      <c r="C100" s="14" t="s">
        <v>112</v>
      </c>
      <c r="D100" s="15"/>
      <c r="E100" s="13" t="s">
        <v>41</v>
      </c>
      <c r="F100" s="13">
        <v>6</v>
      </c>
      <c r="G100" s="13"/>
      <c r="H100" s="13"/>
      <c r="I100" s="13">
        <f t="shared" si="0"/>
        <v>6</v>
      </c>
      <c r="J100" s="16"/>
      <c r="K100" s="16"/>
    </row>
    <row r="101" spans="1:11" ht="15.75" customHeight="1">
      <c r="A101" s="13">
        <v>96</v>
      </c>
      <c r="B101" s="14" t="s">
        <v>122</v>
      </c>
      <c r="C101" s="14" t="s">
        <v>113</v>
      </c>
      <c r="D101" s="15"/>
      <c r="E101" s="13" t="s">
        <v>41</v>
      </c>
      <c r="F101" s="13">
        <v>1</v>
      </c>
      <c r="G101" s="13"/>
      <c r="H101" s="13"/>
      <c r="I101" s="13">
        <f t="shared" si="0"/>
        <v>1</v>
      </c>
      <c r="J101" s="16"/>
      <c r="K101" s="16"/>
    </row>
    <row r="102" spans="1:11" ht="15.75" customHeight="1">
      <c r="A102" s="13">
        <v>97</v>
      </c>
      <c r="B102" s="14" t="s">
        <v>122</v>
      </c>
      <c r="C102" s="14" t="s">
        <v>114</v>
      </c>
      <c r="D102" s="15"/>
      <c r="E102" s="13" t="s">
        <v>41</v>
      </c>
      <c r="F102" s="13">
        <v>1</v>
      </c>
      <c r="G102" s="13"/>
      <c r="H102" s="13"/>
      <c r="I102" s="13">
        <f t="shared" si="0"/>
        <v>1</v>
      </c>
      <c r="J102" s="16"/>
      <c r="K102" s="16"/>
    </row>
    <row r="103" spans="1:11" ht="15.75" customHeight="1">
      <c r="A103" s="13">
        <v>98</v>
      </c>
      <c r="B103" s="14" t="s">
        <v>122</v>
      </c>
      <c r="C103" s="14" t="s">
        <v>116</v>
      </c>
      <c r="D103" s="15"/>
      <c r="E103" s="13" t="s">
        <v>57</v>
      </c>
      <c r="F103" s="13">
        <v>1.7999999999999999E-2</v>
      </c>
      <c r="G103" s="13"/>
      <c r="H103" s="13"/>
      <c r="I103" s="13">
        <f t="shared" si="0"/>
        <v>1.7999999999999999E-2</v>
      </c>
      <c r="J103" s="16"/>
      <c r="K103" s="16"/>
    </row>
    <row r="104" spans="1:11" ht="15.75" customHeight="1">
      <c r="A104" s="13">
        <v>99</v>
      </c>
      <c r="B104" s="14" t="s">
        <v>122</v>
      </c>
      <c r="C104" s="14" t="s">
        <v>117</v>
      </c>
      <c r="D104" s="15"/>
      <c r="E104" s="13" t="s">
        <v>41</v>
      </c>
      <c r="F104" s="13">
        <v>5</v>
      </c>
      <c r="G104" s="13"/>
      <c r="H104" s="13"/>
      <c r="I104" s="13">
        <f t="shared" si="0"/>
        <v>5</v>
      </c>
      <c r="J104" s="16"/>
      <c r="K104" s="16"/>
    </row>
    <row r="105" spans="1:11" ht="15.75" customHeight="1">
      <c r="A105" s="13">
        <v>100</v>
      </c>
      <c r="B105" s="14" t="s">
        <v>122</v>
      </c>
      <c r="C105" s="14" t="s">
        <v>118</v>
      </c>
      <c r="D105" s="15"/>
      <c r="E105" s="13" t="s">
        <v>41</v>
      </c>
      <c r="F105" s="13">
        <v>2</v>
      </c>
      <c r="G105" s="13"/>
      <c r="H105" s="13"/>
      <c r="I105" s="13">
        <f t="shared" si="0"/>
        <v>2</v>
      </c>
      <c r="J105" s="16"/>
      <c r="K105" s="16"/>
    </row>
    <row r="106" spans="1:11" ht="15.75" customHeight="1">
      <c r="A106" s="13">
        <v>101</v>
      </c>
      <c r="B106" s="14" t="s">
        <v>122</v>
      </c>
      <c r="C106" s="14" t="s">
        <v>119</v>
      </c>
      <c r="D106" s="15"/>
      <c r="E106" s="13" t="s">
        <v>57</v>
      </c>
      <c r="F106" s="13">
        <v>0.5</v>
      </c>
      <c r="G106" s="13"/>
      <c r="H106" s="13"/>
      <c r="I106" s="13">
        <f t="shared" si="0"/>
        <v>0.5</v>
      </c>
      <c r="J106" s="16"/>
      <c r="K106" s="16"/>
    </row>
    <row r="107" spans="1:11" ht="15.75" customHeight="1"/>
    <row r="108" spans="1:11" ht="15.75" customHeight="1"/>
    <row r="109" spans="1:11" ht="15.75" customHeight="1"/>
    <row r="110" spans="1:11" ht="15.75" customHeight="1"/>
    <row r="111" spans="1:11" ht="15.75" customHeight="1"/>
    <row r="112" spans="1:11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5:K106" xr:uid="{00000000-0009-0000-0000-000001000000}"/>
  <mergeCells count="4">
    <mergeCell ref="A1:K1"/>
    <mergeCell ref="A2:K2"/>
    <mergeCell ref="A3:K3"/>
    <mergeCell ref="A4:J4"/>
  </mergeCells>
  <printOptions horizontalCentered="1"/>
  <pageMargins left="0.51181102362204722" right="0.51181102362204722" top="0.74803149606299213" bottom="0.74803149606299213" header="0" footer="0"/>
  <pageSetup paperSize="9" scale="7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FF"/>
  </sheetPr>
  <dimension ref="A1:Z1000"/>
  <sheetViews>
    <sheetView topLeftCell="A8" workbookViewId="0">
      <selection activeCell="H17" sqref="H17"/>
    </sheetView>
  </sheetViews>
  <sheetFormatPr defaultColWidth="14.42578125" defaultRowHeight="15" customHeight="1"/>
  <cols>
    <col min="1" max="1" width="6.28515625" customWidth="1"/>
    <col min="2" max="2" width="24.7109375" customWidth="1"/>
    <col min="3" max="3" width="9.5703125" customWidth="1"/>
    <col min="4" max="4" width="10.5703125" customWidth="1"/>
    <col min="5" max="5" width="13.140625" customWidth="1"/>
    <col min="6" max="6" width="14.28515625" customWidth="1"/>
    <col min="7" max="7" width="9.42578125" customWidth="1"/>
    <col min="8" max="8" width="8.85546875" customWidth="1"/>
    <col min="9" max="9" width="8.5703125" customWidth="1"/>
    <col min="10" max="10" width="11.7109375" customWidth="1"/>
    <col min="11" max="11" width="9.42578125" customWidth="1"/>
    <col min="12" max="12" width="10.42578125" customWidth="1"/>
    <col min="13" max="13" width="25" customWidth="1"/>
    <col min="14" max="26" width="9.140625" customWidth="1"/>
  </cols>
  <sheetData>
    <row r="1" spans="1:26" ht="12.75" customHeight="1">
      <c r="A1" s="706" t="s">
        <v>0</v>
      </c>
      <c r="B1" s="707"/>
      <c r="C1" s="707"/>
      <c r="D1" s="707"/>
      <c r="E1" s="707"/>
      <c r="F1" s="707"/>
      <c r="G1" s="707"/>
      <c r="H1" s="707"/>
      <c r="I1" s="707"/>
      <c r="J1" s="707"/>
      <c r="K1" s="707"/>
      <c r="L1" s="708"/>
      <c r="M1" s="18">
        <f ca="1">TODAY()-1</f>
        <v>46128</v>
      </c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 spans="1:26" ht="12.75" customHeight="1">
      <c r="A2" s="709"/>
      <c r="B2" s="710"/>
      <c r="C2" s="710"/>
      <c r="D2" s="710"/>
      <c r="E2" s="710"/>
      <c r="F2" s="710"/>
      <c r="G2" s="710"/>
      <c r="H2" s="710"/>
      <c r="I2" s="710"/>
      <c r="J2" s="710"/>
      <c r="K2" s="710"/>
      <c r="L2" s="710"/>
      <c r="M2" s="711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 spans="1:26" ht="12.75" customHeight="1">
      <c r="A3" s="21" t="s">
        <v>123</v>
      </c>
      <c r="B3" s="22"/>
      <c r="C3" s="22"/>
      <c r="D3" s="22"/>
      <c r="E3" s="22"/>
      <c r="F3" s="22"/>
      <c r="G3" s="22"/>
      <c r="H3" s="22"/>
      <c r="I3" s="22"/>
      <c r="J3" s="23"/>
      <c r="K3" s="23"/>
      <c r="L3" s="23"/>
      <c r="M3" s="24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 spans="1:26" ht="12.75" customHeight="1">
      <c r="A4" s="21" t="s">
        <v>124</v>
      </c>
      <c r="B4" s="22"/>
      <c r="C4" s="22"/>
      <c r="D4" s="22"/>
      <c r="E4" s="22"/>
      <c r="F4" s="22"/>
      <c r="G4" s="22"/>
      <c r="H4" s="22"/>
      <c r="I4" s="22"/>
      <c r="J4" s="23"/>
      <c r="K4" s="23"/>
      <c r="L4" s="23"/>
      <c r="M4" s="24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 spans="1:26" ht="12.75" customHeight="1">
      <c r="A5" s="21" t="s">
        <v>125</v>
      </c>
      <c r="B5" s="25"/>
      <c r="C5" s="25"/>
      <c r="D5" s="22"/>
      <c r="E5" s="22"/>
      <c r="F5" s="22"/>
      <c r="G5" s="22"/>
      <c r="H5" s="22"/>
      <c r="I5" s="22"/>
      <c r="J5" s="23"/>
      <c r="K5" s="23"/>
      <c r="L5" s="26"/>
      <c r="M5" s="24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 spans="1:26" ht="12.75" customHeight="1">
      <c r="A6" s="712" t="s">
        <v>126</v>
      </c>
      <c r="B6" s="710"/>
      <c r="C6" s="710"/>
      <c r="D6" s="710"/>
      <c r="E6" s="710"/>
      <c r="F6" s="710"/>
      <c r="G6" s="710"/>
      <c r="H6" s="710"/>
      <c r="I6" s="710"/>
      <c r="J6" s="710"/>
      <c r="K6" s="710"/>
      <c r="L6" s="710"/>
      <c r="M6" s="711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 spans="1:26" ht="75">
      <c r="A7" s="27" t="s">
        <v>127</v>
      </c>
      <c r="B7" s="28" t="s">
        <v>128</v>
      </c>
      <c r="C7" s="28" t="s">
        <v>129</v>
      </c>
      <c r="D7" s="28" t="s">
        <v>130</v>
      </c>
      <c r="E7" s="28" t="s">
        <v>131</v>
      </c>
      <c r="F7" s="28" t="s">
        <v>132</v>
      </c>
      <c r="G7" s="28" t="s">
        <v>133</v>
      </c>
      <c r="H7" s="28" t="s">
        <v>134</v>
      </c>
      <c r="I7" s="28" t="s">
        <v>135</v>
      </c>
      <c r="J7" s="28" t="s">
        <v>136</v>
      </c>
      <c r="K7" s="28" t="s">
        <v>11</v>
      </c>
      <c r="L7" s="28" t="s">
        <v>137</v>
      </c>
      <c r="M7" s="29" t="s">
        <v>12</v>
      </c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 spans="1:26" ht="26.25" customHeight="1">
      <c r="A8" s="30">
        <v>1</v>
      </c>
      <c r="B8" s="31" t="s">
        <v>138</v>
      </c>
      <c r="C8" s="32">
        <v>120.944</v>
      </c>
      <c r="D8" s="33">
        <v>124.568</v>
      </c>
      <c r="E8" s="33">
        <v>124.568</v>
      </c>
      <c r="F8" s="33">
        <v>124.568</v>
      </c>
      <c r="G8" s="33">
        <f t="shared" ref="G8:G10" si="0">D8-E8</f>
        <v>0</v>
      </c>
      <c r="H8" s="33">
        <v>0</v>
      </c>
      <c r="I8" s="34">
        <v>0</v>
      </c>
      <c r="J8" s="33">
        <f t="shared" ref="J8:J22" si="1">E8+H8</f>
        <v>124.568</v>
      </c>
      <c r="K8" s="33">
        <f t="shared" ref="K8:K20" si="2">D8-J8</f>
        <v>0</v>
      </c>
      <c r="L8" s="35"/>
      <c r="M8" s="36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 spans="1:26" ht="26.25" customHeight="1">
      <c r="A9" s="30">
        <v>2</v>
      </c>
      <c r="B9" s="31" t="s">
        <v>139</v>
      </c>
      <c r="C9" s="32">
        <v>120.944</v>
      </c>
      <c r="D9" s="33">
        <v>124.568</v>
      </c>
      <c r="E9" s="33">
        <v>124.568</v>
      </c>
      <c r="F9" s="33">
        <v>124.568</v>
      </c>
      <c r="G9" s="33">
        <f t="shared" si="0"/>
        <v>0</v>
      </c>
      <c r="H9" s="33">
        <v>0</v>
      </c>
      <c r="I9" s="34">
        <v>0</v>
      </c>
      <c r="J9" s="33">
        <f t="shared" si="1"/>
        <v>124.568</v>
      </c>
      <c r="K9" s="33">
        <f t="shared" si="2"/>
        <v>0</v>
      </c>
      <c r="L9" s="35"/>
      <c r="M9" s="36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 spans="1:26" ht="26.25" customHeight="1">
      <c r="A10" s="30">
        <v>3</v>
      </c>
      <c r="B10" s="31" t="s">
        <v>140</v>
      </c>
      <c r="C10" s="32">
        <f>C9</f>
        <v>120.944</v>
      </c>
      <c r="D10" s="33">
        <v>124.568</v>
      </c>
      <c r="E10" s="33">
        <v>124.568</v>
      </c>
      <c r="F10" s="33">
        <v>124.568</v>
      </c>
      <c r="G10" s="33">
        <f t="shared" si="0"/>
        <v>0</v>
      </c>
      <c r="H10" s="33">
        <v>0</v>
      </c>
      <c r="I10" s="34">
        <v>0</v>
      </c>
      <c r="J10" s="33">
        <f t="shared" si="1"/>
        <v>124.568</v>
      </c>
      <c r="K10" s="33">
        <f t="shared" si="2"/>
        <v>0</v>
      </c>
      <c r="L10" s="35"/>
      <c r="M10" s="36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 spans="1:26" ht="26.25" customHeight="1">
      <c r="A11" s="30">
        <v>4</v>
      </c>
      <c r="B11" s="31" t="s">
        <v>141</v>
      </c>
      <c r="C11" s="32">
        <v>120.944</v>
      </c>
      <c r="D11" s="33">
        <v>124.568</v>
      </c>
      <c r="E11" s="33">
        <v>124.568</v>
      </c>
      <c r="F11" s="33">
        <v>124.568</v>
      </c>
      <c r="G11" s="33">
        <v>0</v>
      </c>
      <c r="H11" s="33">
        <v>0</v>
      </c>
      <c r="I11" s="34">
        <v>0</v>
      </c>
      <c r="J11" s="33">
        <f t="shared" si="1"/>
        <v>124.568</v>
      </c>
      <c r="K11" s="33">
        <f t="shared" si="2"/>
        <v>0</v>
      </c>
      <c r="L11" s="35"/>
      <c r="M11" s="36"/>
      <c r="N11" s="37"/>
      <c r="O11" s="38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 spans="1:26" ht="45" customHeight="1">
      <c r="A12" s="30">
        <v>5</v>
      </c>
      <c r="B12" s="31" t="s">
        <v>142</v>
      </c>
      <c r="C12" s="32">
        <v>120.944</v>
      </c>
      <c r="D12" s="33">
        <f>D11</f>
        <v>124.568</v>
      </c>
      <c r="E12" s="33">
        <v>123.17400000000001</v>
      </c>
      <c r="F12" s="33">
        <v>0</v>
      </c>
      <c r="G12" s="33">
        <v>0</v>
      </c>
      <c r="H12" s="33">
        <v>0</v>
      </c>
      <c r="I12" s="34">
        <v>0</v>
      </c>
      <c r="J12" s="33">
        <f t="shared" si="1"/>
        <v>123.17400000000001</v>
      </c>
      <c r="K12" s="33">
        <f t="shared" si="2"/>
        <v>1.3939999999999912</v>
      </c>
      <c r="L12" s="35"/>
      <c r="M12" s="39" t="s">
        <v>143</v>
      </c>
      <c r="N12" s="37"/>
      <c r="O12" s="38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 spans="1:26" ht="26.25" customHeight="1">
      <c r="A13" s="30">
        <v>6</v>
      </c>
      <c r="B13" s="31" t="s">
        <v>144</v>
      </c>
      <c r="C13" s="32">
        <v>28</v>
      </c>
      <c r="D13" s="33">
        <v>28</v>
      </c>
      <c r="E13" s="33">
        <v>28</v>
      </c>
      <c r="F13" s="33">
        <v>0</v>
      </c>
      <c r="G13" s="33">
        <v>0</v>
      </c>
      <c r="H13" s="33">
        <v>0</v>
      </c>
      <c r="I13" s="34">
        <v>0</v>
      </c>
      <c r="J13" s="33">
        <f t="shared" si="1"/>
        <v>28</v>
      </c>
      <c r="K13" s="33">
        <f t="shared" si="2"/>
        <v>0</v>
      </c>
      <c r="L13" s="35"/>
      <c r="M13" s="36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 spans="1:26" ht="26.25" customHeight="1">
      <c r="A14" s="30">
        <v>7</v>
      </c>
      <c r="B14" s="31" t="s">
        <v>145</v>
      </c>
      <c r="C14" s="32">
        <v>315</v>
      </c>
      <c r="D14" s="33">
        <v>319</v>
      </c>
      <c r="E14" s="33">
        <v>294</v>
      </c>
      <c r="F14" s="33">
        <v>242</v>
      </c>
      <c r="G14" s="33">
        <v>30</v>
      </c>
      <c r="H14" s="33">
        <v>5</v>
      </c>
      <c r="I14" s="34">
        <v>0</v>
      </c>
      <c r="J14" s="33">
        <f t="shared" si="1"/>
        <v>299</v>
      </c>
      <c r="K14" s="33">
        <f t="shared" si="2"/>
        <v>20</v>
      </c>
      <c r="L14" s="35"/>
      <c r="M14" s="36"/>
      <c r="N14" s="20"/>
      <c r="O14" s="20"/>
      <c r="P14" s="4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 spans="1:26" ht="12.75" customHeight="1">
      <c r="A15" s="30">
        <v>8</v>
      </c>
      <c r="B15" s="31" t="s">
        <v>146</v>
      </c>
      <c r="C15" s="32">
        <v>315</v>
      </c>
      <c r="D15" s="33">
        <v>319</v>
      </c>
      <c r="E15" s="33">
        <v>294</v>
      </c>
      <c r="F15" s="33">
        <v>242</v>
      </c>
      <c r="G15" s="33">
        <v>30</v>
      </c>
      <c r="H15" s="33">
        <v>4</v>
      </c>
      <c r="I15" s="34"/>
      <c r="J15" s="33">
        <f t="shared" si="1"/>
        <v>298</v>
      </c>
      <c r="K15" s="33">
        <f t="shared" si="2"/>
        <v>21</v>
      </c>
      <c r="L15" s="41" t="s">
        <v>1779</v>
      </c>
      <c r="M15" s="42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 spans="1:26" ht="26.25" customHeight="1">
      <c r="A16" s="30">
        <v>9</v>
      </c>
      <c r="B16" s="31" t="s">
        <v>147</v>
      </c>
      <c r="C16" s="32">
        <v>315</v>
      </c>
      <c r="D16" s="33">
        <v>319</v>
      </c>
      <c r="E16" s="33">
        <v>269</v>
      </c>
      <c r="F16" s="33">
        <v>237</v>
      </c>
      <c r="G16" s="33">
        <v>25</v>
      </c>
      <c r="H16" s="33"/>
      <c r="I16" s="34">
        <v>0</v>
      </c>
      <c r="J16" s="33">
        <f t="shared" si="1"/>
        <v>269</v>
      </c>
      <c r="K16" s="33">
        <f t="shared" si="2"/>
        <v>50</v>
      </c>
      <c r="L16" s="35"/>
      <c r="M16" s="36"/>
      <c r="N16" s="43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 spans="1:26" ht="26.25" customHeight="1">
      <c r="A17" s="30">
        <v>10</v>
      </c>
      <c r="B17" s="31" t="s">
        <v>148</v>
      </c>
      <c r="C17" s="32">
        <v>315</v>
      </c>
      <c r="D17" s="33">
        <v>319</v>
      </c>
      <c r="E17" s="33">
        <v>198</v>
      </c>
      <c r="F17" s="33">
        <v>180</v>
      </c>
      <c r="G17" s="33">
        <v>30</v>
      </c>
      <c r="H17" s="33">
        <v>11</v>
      </c>
      <c r="I17" s="34">
        <v>3</v>
      </c>
      <c r="J17" s="33">
        <f t="shared" si="1"/>
        <v>209</v>
      </c>
      <c r="K17" s="33">
        <f t="shared" si="2"/>
        <v>110</v>
      </c>
      <c r="L17" s="41" t="s">
        <v>1787</v>
      </c>
      <c r="M17" s="36"/>
      <c r="N17" s="43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 spans="1:26" ht="26.25" customHeight="1">
      <c r="A18" s="30">
        <v>11</v>
      </c>
      <c r="B18" s="31" t="s">
        <v>149</v>
      </c>
      <c r="C18" s="32">
        <v>315</v>
      </c>
      <c r="D18" s="33">
        <v>319</v>
      </c>
      <c r="E18" s="33">
        <v>16</v>
      </c>
      <c r="F18" s="33">
        <v>0</v>
      </c>
      <c r="G18" s="33">
        <v>0</v>
      </c>
      <c r="H18" s="33">
        <v>21</v>
      </c>
      <c r="I18" s="34">
        <v>1</v>
      </c>
      <c r="J18" s="33">
        <f t="shared" si="1"/>
        <v>37</v>
      </c>
      <c r="K18" s="33">
        <f t="shared" si="2"/>
        <v>282</v>
      </c>
      <c r="L18" s="35"/>
      <c r="M18" s="36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 spans="1:26" ht="26.25" customHeight="1">
      <c r="A19" s="30">
        <v>12</v>
      </c>
      <c r="B19" s="31" t="s">
        <v>150</v>
      </c>
      <c r="C19" s="32">
        <v>120.944</v>
      </c>
      <c r="D19" s="33">
        <v>124.568</v>
      </c>
      <c r="E19" s="33">
        <v>0</v>
      </c>
      <c r="F19" s="33">
        <v>48</v>
      </c>
      <c r="G19" s="33">
        <v>12</v>
      </c>
      <c r="H19" s="33">
        <v>0</v>
      </c>
      <c r="I19" s="34">
        <v>0</v>
      </c>
      <c r="J19" s="33">
        <f t="shared" si="1"/>
        <v>0</v>
      </c>
      <c r="K19" s="33">
        <f t="shared" si="2"/>
        <v>124.568</v>
      </c>
      <c r="L19" s="35"/>
      <c r="M19" s="36"/>
      <c r="N19" s="20"/>
      <c r="O19" s="44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 spans="1:26" ht="26.25" customHeight="1">
      <c r="A20" s="30">
        <v>13</v>
      </c>
      <c r="B20" s="31" t="s">
        <v>151</v>
      </c>
      <c r="C20" s="32">
        <v>120.944</v>
      </c>
      <c r="D20" s="33">
        <v>124.568</v>
      </c>
      <c r="E20" s="33">
        <v>0</v>
      </c>
      <c r="F20" s="33">
        <v>0</v>
      </c>
      <c r="G20" s="33">
        <v>0</v>
      </c>
      <c r="H20" s="33">
        <v>0</v>
      </c>
      <c r="I20" s="34">
        <v>0</v>
      </c>
      <c r="J20" s="33">
        <f t="shared" si="1"/>
        <v>0</v>
      </c>
      <c r="K20" s="33">
        <f t="shared" si="2"/>
        <v>124.568</v>
      </c>
      <c r="L20" s="35"/>
      <c r="M20" s="36"/>
      <c r="N20" s="43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 spans="1:26" ht="26.25" customHeight="1">
      <c r="A21" s="30">
        <v>14</v>
      </c>
      <c r="B21" s="31" t="s">
        <v>152</v>
      </c>
      <c r="C21" s="32">
        <v>120.944</v>
      </c>
      <c r="D21" s="33">
        <v>124.568</v>
      </c>
      <c r="E21" s="33">
        <v>0</v>
      </c>
      <c r="F21" s="33">
        <v>0</v>
      </c>
      <c r="G21" s="33">
        <v>0</v>
      </c>
      <c r="H21" s="33">
        <v>0</v>
      </c>
      <c r="I21" s="34">
        <v>0</v>
      </c>
      <c r="J21" s="33">
        <f t="shared" si="1"/>
        <v>0</v>
      </c>
      <c r="K21" s="33">
        <f t="shared" ref="K21:K22" si="3">+D21-J21</f>
        <v>124.568</v>
      </c>
      <c r="L21" s="35"/>
      <c r="M21" s="36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spans="1:26" ht="26.25" customHeight="1">
      <c r="A22" s="45">
        <v>15</v>
      </c>
      <c r="B22" s="46" t="s">
        <v>153</v>
      </c>
      <c r="C22" s="47">
        <v>120.944</v>
      </c>
      <c r="D22" s="48">
        <v>124.568</v>
      </c>
      <c r="E22" s="48">
        <v>0</v>
      </c>
      <c r="F22" s="48">
        <v>0</v>
      </c>
      <c r="G22" s="48">
        <v>10</v>
      </c>
      <c r="H22" s="48">
        <v>0</v>
      </c>
      <c r="I22" s="49"/>
      <c r="J22" s="48">
        <f t="shared" si="1"/>
        <v>0</v>
      </c>
      <c r="K22" s="48">
        <f t="shared" si="3"/>
        <v>124.568</v>
      </c>
      <c r="L22" s="50"/>
      <c r="M22" s="51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 spans="1:26" ht="12.75" customHeight="1">
      <c r="A23" s="52"/>
      <c r="B23" s="52"/>
      <c r="C23" s="52"/>
      <c r="D23" s="52"/>
      <c r="E23" s="52"/>
      <c r="F23" s="52"/>
      <c r="G23" s="52"/>
      <c r="H23" s="52"/>
      <c r="I23" s="52"/>
      <c r="J23" s="704"/>
      <c r="K23" s="705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 spans="1:26" ht="12.75" customHeight="1">
      <c r="A24" s="52"/>
      <c r="B24" s="52"/>
      <c r="C24" s="52"/>
      <c r="D24" s="52"/>
      <c r="E24" s="52"/>
      <c r="F24" s="52"/>
      <c r="G24" s="52"/>
      <c r="H24" s="52"/>
      <c r="I24" s="53"/>
      <c r="J24" s="704"/>
      <c r="K24" s="705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spans="1:26" ht="12.75" customHeight="1">
      <c r="A25" s="52"/>
      <c r="B25" s="52"/>
      <c r="C25" s="52"/>
      <c r="D25" s="52"/>
      <c r="E25" s="52"/>
      <c r="F25" s="52"/>
      <c r="G25" s="52"/>
      <c r="H25" s="52"/>
      <c r="I25" s="52"/>
      <c r="J25" s="704"/>
      <c r="K25" s="705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spans="1:26" ht="12.75" customHeight="1">
      <c r="A26" s="54"/>
      <c r="B26" s="54"/>
      <c r="C26" s="54"/>
      <c r="D26" s="54"/>
      <c r="E26" s="54"/>
      <c r="F26" s="54"/>
      <c r="G26" s="54"/>
      <c r="H26" s="54"/>
      <c r="I26" s="54"/>
      <c r="J26" s="55"/>
      <c r="K26" s="55"/>
      <c r="L26" s="55"/>
      <c r="M26" s="55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spans="1:26" ht="12.75" customHeight="1">
      <c r="A27" s="54"/>
      <c r="B27" s="54"/>
      <c r="C27" s="54"/>
      <c r="D27" s="54"/>
      <c r="E27" s="54"/>
      <c r="F27" s="54"/>
      <c r="G27" s="54"/>
      <c r="H27" s="54"/>
      <c r="I27" s="54"/>
      <c r="J27" s="55"/>
      <c r="K27" s="55"/>
      <c r="L27" s="55"/>
      <c r="M27" s="55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spans="1:26" ht="12.75" customHeight="1">
      <c r="A28" s="54"/>
      <c r="B28" s="54"/>
      <c r="C28" s="54"/>
      <c r="D28" s="54"/>
      <c r="E28" s="54"/>
      <c r="F28" s="54"/>
      <c r="G28" s="54"/>
      <c r="H28" s="54"/>
      <c r="I28" s="54"/>
      <c r="J28" s="55"/>
      <c r="K28" s="55"/>
      <c r="L28" s="55"/>
      <c r="M28" s="55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spans="1:26" ht="12.75" customHeight="1">
      <c r="A29" s="54"/>
      <c r="B29" s="54"/>
      <c r="C29" s="54"/>
      <c r="D29" s="54"/>
      <c r="E29" s="54"/>
      <c r="F29" s="54"/>
      <c r="G29" s="54"/>
      <c r="H29" s="54"/>
      <c r="I29" s="54"/>
      <c r="J29" s="55"/>
      <c r="K29" s="55"/>
      <c r="L29" s="55"/>
      <c r="M29" s="55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spans="1:26" ht="12.75" customHeight="1">
      <c r="A30" s="54"/>
      <c r="B30" s="54"/>
      <c r="C30" s="54"/>
      <c r="D30" s="54"/>
      <c r="E30" s="54"/>
      <c r="F30" s="54"/>
      <c r="G30" s="54"/>
      <c r="H30" s="54"/>
      <c r="I30" s="54"/>
      <c r="J30" s="55"/>
      <c r="K30" s="55"/>
      <c r="L30" s="55"/>
      <c r="M30" s="55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spans="1:26" ht="12.75" customHeight="1">
      <c r="A31" s="54"/>
      <c r="B31" s="54"/>
      <c r="C31" s="54"/>
      <c r="D31" s="54"/>
      <c r="E31" s="54"/>
      <c r="F31" s="54"/>
      <c r="G31" s="54"/>
      <c r="H31" s="54"/>
      <c r="I31" s="54"/>
      <c r="J31" s="55"/>
      <c r="K31" s="55"/>
      <c r="L31" s="55"/>
      <c r="M31" s="55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spans="1:26" ht="12.75" customHeight="1">
      <c r="A32" s="54"/>
      <c r="B32" s="54"/>
      <c r="C32" s="54"/>
      <c r="D32" s="54"/>
      <c r="E32" s="54"/>
      <c r="F32" s="54"/>
      <c r="G32" s="54"/>
      <c r="H32" s="54"/>
      <c r="I32" s="54"/>
      <c r="J32" s="55"/>
      <c r="K32" s="55"/>
      <c r="L32" s="55"/>
      <c r="M32" s="55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 spans="1:26" ht="12.75" customHeight="1">
      <c r="A33" s="54"/>
      <c r="B33" s="54"/>
      <c r="C33" s="54"/>
      <c r="D33" s="54"/>
      <c r="E33" s="54"/>
      <c r="F33" s="54"/>
      <c r="G33" s="54"/>
      <c r="H33" s="54"/>
      <c r="I33" s="54"/>
      <c r="J33" s="55"/>
      <c r="K33" s="55"/>
      <c r="L33" s="55"/>
      <c r="M33" s="55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spans="1:26" ht="12.75" customHeight="1">
      <c r="A34" s="54"/>
      <c r="B34" s="54"/>
      <c r="C34" s="54"/>
      <c r="D34" s="54"/>
      <c r="E34" s="54"/>
      <c r="F34" s="54"/>
      <c r="G34" s="54"/>
      <c r="H34" s="54"/>
      <c r="I34" s="54"/>
      <c r="J34" s="55"/>
      <c r="K34" s="55"/>
      <c r="L34" s="55"/>
      <c r="M34" s="55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 spans="1:26" ht="12.75" customHeight="1">
      <c r="A35" s="54"/>
      <c r="B35" s="54"/>
      <c r="C35" s="54"/>
      <c r="D35" s="54"/>
      <c r="E35" s="54"/>
      <c r="F35" s="54"/>
      <c r="G35" s="54"/>
      <c r="H35" s="54"/>
      <c r="I35" s="54"/>
      <c r="J35" s="55"/>
      <c r="K35" s="55"/>
      <c r="L35" s="55"/>
      <c r="M35" s="55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 spans="1:26" ht="12.75" customHeight="1">
      <c r="A36" s="54"/>
      <c r="B36" s="54"/>
      <c r="C36" s="54"/>
      <c r="D36" s="54"/>
      <c r="E36" s="54"/>
      <c r="F36" s="54"/>
      <c r="G36" s="54"/>
      <c r="H36" s="54"/>
      <c r="I36" s="54"/>
      <c r="J36" s="55"/>
      <c r="K36" s="55"/>
      <c r="L36" s="55"/>
      <c r="M36" s="55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 spans="1:26" ht="12.75" customHeight="1">
      <c r="A37" s="54"/>
      <c r="B37" s="54"/>
      <c r="C37" s="54"/>
      <c r="D37" s="54"/>
      <c r="E37" s="54"/>
      <c r="F37" s="54"/>
      <c r="G37" s="54"/>
      <c r="H37" s="54"/>
      <c r="I37" s="54"/>
      <c r="J37" s="55"/>
      <c r="K37" s="55"/>
      <c r="L37" s="55"/>
      <c r="M37" s="55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 spans="1:26" ht="12.75" customHeight="1">
      <c r="A38" s="54"/>
      <c r="B38" s="54"/>
      <c r="C38" s="54"/>
      <c r="D38" s="54"/>
      <c r="E38" s="54"/>
      <c r="F38" s="54"/>
      <c r="G38" s="54"/>
      <c r="H38" s="54"/>
      <c r="I38" s="54"/>
      <c r="J38" s="55"/>
      <c r="K38" s="55"/>
      <c r="L38" s="55"/>
      <c r="M38" s="55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 spans="1:26" ht="12.75" customHeight="1">
      <c r="A39" s="54"/>
      <c r="B39" s="54"/>
      <c r="C39" s="54"/>
      <c r="D39" s="54"/>
      <c r="E39" s="54"/>
      <c r="F39" s="54"/>
      <c r="G39" s="54"/>
      <c r="H39" s="54"/>
      <c r="I39" s="54"/>
      <c r="J39" s="55"/>
      <c r="K39" s="55"/>
      <c r="L39" s="55"/>
      <c r="M39" s="55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 spans="1:26" ht="12.75" customHeight="1">
      <c r="A40" s="54"/>
      <c r="B40" s="54"/>
      <c r="C40" s="54"/>
      <c r="D40" s="54"/>
      <c r="E40" s="54"/>
      <c r="F40" s="54"/>
      <c r="G40" s="54"/>
      <c r="H40" s="54"/>
      <c r="I40" s="54"/>
      <c r="J40" s="55"/>
      <c r="K40" s="55"/>
      <c r="L40" s="55"/>
      <c r="M40" s="55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 spans="1:26" ht="12.75" customHeight="1">
      <c r="A41" s="54"/>
      <c r="B41" s="54"/>
      <c r="C41" s="54"/>
      <c r="D41" s="54"/>
      <c r="E41" s="54"/>
      <c r="F41" s="54"/>
      <c r="G41" s="54"/>
      <c r="H41" s="54"/>
      <c r="I41" s="54"/>
      <c r="J41" s="55"/>
      <c r="K41" s="55"/>
      <c r="L41" s="55"/>
      <c r="M41" s="55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 spans="1:26" ht="12.75" customHeight="1">
      <c r="A42" s="54"/>
      <c r="B42" s="54"/>
      <c r="C42" s="54"/>
      <c r="D42" s="54"/>
      <c r="E42" s="54"/>
      <c r="F42" s="54"/>
      <c r="G42" s="54"/>
      <c r="H42" s="54"/>
      <c r="I42" s="54"/>
      <c r="J42" s="55"/>
      <c r="K42" s="55"/>
      <c r="L42" s="55"/>
      <c r="M42" s="55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 spans="1:26" ht="12.75" customHeight="1">
      <c r="A43" s="54"/>
      <c r="B43" s="54"/>
      <c r="C43" s="54"/>
      <c r="D43" s="54"/>
      <c r="E43" s="54"/>
      <c r="F43" s="54"/>
      <c r="G43" s="54"/>
      <c r="H43" s="54"/>
      <c r="I43" s="54"/>
      <c r="J43" s="55"/>
      <c r="K43" s="55"/>
      <c r="L43" s="55"/>
      <c r="M43" s="55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 spans="1:26" ht="12.75" customHeight="1">
      <c r="A44" s="54"/>
      <c r="B44" s="54"/>
      <c r="C44" s="54"/>
      <c r="D44" s="54"/>
      <c r="E44" s="54"/>
      <c r="F44" s="54"/>
      <c r="G44" s="54"/>
      <c r="H44" s="54"/>
      <c r="I44" s="54"/>
      <c r="J44" s="55"/>
      <c r="K44" s="55"/>
      <c r="L44" s="55"/>
      <c r="M44" s="55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 spans="1:26" ht="12.75" customHeight="1">
      <c r="A45" s="54"/>
      <c r="B45" s="54"/>
      <c r="C45" s="54"/>
      <c r="D45" s="54"/>
      <c r="E45" s="54"/>
      <c r="F45" s="54"/>
      <c r="G45" s="54"/>
      <c r="H45" s="54"/>
      <c r="I45" s="54"/>
      <c r="J45" s="55"/>
      <c r="K45" s="55"/>
      <c r="L45" s="55"/>
      <c r="M45" s="55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 spans="1:26" ht="12.75" customHeight="1">
      <c r="A46" s="54"/>
      <c r="B46" s="54"/>
      <c r="C46" s="54"/>
      <c r="D46" s="54"/>
      <c r="E46" s="54"/>
      <c r="F46" s="54"/>
      <c r="G46" s="54"/>
      <c r="H46" s="54"/>
      <c r="I46" s="54"/>
      <c r="J46" s="55"/>
      <c r="K46" s="55"/>
      <c r="L46" s="55"/>
      <c r="M46" s="55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 spans="1:26" ht="12.75" customHeight="1">
      <c r="A47" s="54"/>
      <c r="B47" s="54"/>
      <c r="C47" s="54"/>
      <c r="D47" s="54"/>
      <c r="E47" s="54"/>
      <c r="F47" s="54"/>
      <c r="G47" s="54"/>
      <c r="H47" s="54"/>
      <c r="I47" s="54"/>
      <c r="J47" s="55"/>
      <c r="K47" s="55"/>
      <c r="L47" s="55"/>
      <c r="M47" s="55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 spans="1:26" ht="12.75" customHeight="1">
      <c r="A48" s="54"/>
      <c r="B48" s="54"/>
      <c r="C48" s="54"/>
      <c r="D48" s="54"/>
      <c r="E48" s="54"/>
      <c r="F48" s="54"/>
      <c r="G48" s="54"/>
      <c r="H48" s="54"/>
      <c r="I48" s="54"/>
      <c r="J48" s="55"/>
      <c r="K48" s="55"/>
      <c r="L48" s="55"/>
      <c r="M48" s="55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 spans="1:26" ht="12.75" customHeight="1">
      <c r="A49" s="54"/>
      <c r="B49" s="54"/>
      <c r="C49" s="54"/>
      <c r="D49" s="54"/>
      <c r="E49" s="54"/>
      <c r="F49" s="54"/>
      <c r="G49" s="54"/>
      <c r="H49" s="54"/>
      <c r="I49" s="54"/>
      <c r="J49" s="55"/>
      <c r="K49" s="55"/>
      <c r="L49" s="55"/>
      <c r="M49" s="55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 spans="1:26" ht="12.75" customHeight="1">
      <c r="A50" s="54"/>
      <c r="B50" s="54"/>
      <c r="C50" s="54"/>
      <c r="D50" s="54"/>
      <c r="E50" s="54"/>
      <c r="F50" s="54"/>
      <c r="G50" s="54"/>
      <c r="H50" s="54"/>
      <c r="I50" s="54"/>
      <c r="J50" s="55"/>
      <c r="K50" s="55"/>
      <c r="L50" s="55"/>
      <c r="M50" s="55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 spans="1:26" ht="12.75" customHeight="1">
      <c r="A51" s="54"/>
      <c r="B51" s="54"/>
      <c r="C51" s="54"/>
      <c r="D51" s="54"/>
      <c r="E51" s="54"/>
      <c r="F51" s="54"/>
      <c r="G51" s="54"/>
      <c r="H51" s="54"/>
      <c r="I51" s="54"/>
      <c r="J51" s="55"/>
      <c r="K51" s="55"/>
      <c r="L51" s="55"/>
      <c r="M51" s="55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 spans="1:26" ht="12.75" customHeight="1">
      <c r="A52" s="54"/>
      <c r="B52" s="54"/>
      <c r="C52" s="54"/>
      <c r="D52" s="54"/>
      <c r="E52" s="54"/>
      <c r="F52" s="54"/>
      <c r="G52" s="54"/>
      <c r="H52" s="54"/>
      <c r="I52" s="54"/>
      <c r="J52" s="55"/>
      <c r="K52" s="55"/>
      <c r="L52" s="55"/>
      <c r="M52" s="55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 spans="1:26" ht="12.75" customHeight="1">
      <c r="A53" s="54"/>
      <c r="B53" s="54"/>
      <c r="C53" s="54"/>
      <c r="D53" s="54"/>
      <c r="E53" s="54"/>
      <c r="F53" s="54"/>
      <c r="G53" s="54"/>
      <c r="H53" s="54"/>
      <c r="I53" s="54"/>
      <c r="J53" s="55"/>
      <c r="K53" s="55"/>
      <c r="L53" s="55"/>
      <c r="M53" s="55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 spans="1:26" ht="12.75" customHeight="1">
      <c r="A54" s="54"/>
      <c r="B54" s="54"/>
      <c r="C54" s="54"/>
      <c r="D54" s="54"/>
      <c r="E54" s="54"/>
      <c r="F54" s="54"/>
      <c r="G54" s="54"/>
      <c r="H54" s="54"/>
      <c r="I54" s="54"/>
      <c r="J54" s="55"/>
      <c r="K54" s="55"/>
      <c r="L54" s="55"/>
      <c r="M54" s="55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 spans="1:26" ht="12.75" customHeight="1">
      <c r="A55" s="54"/>
      <c r="B55" s="54"/>
      <c r="C55" s="54"/>
      <c r="D55" s="54"/>
      <c r="E55" s="54"/>
      <c r="F55" s="54"/>
      <c r="G55" s="54"/>
      <c r="H55" s="54"/>
      <c r="I55" s="54"/>
      <c r="J55" s="55"/>
      <c r="K55" s="55"/>
      <c r="L55" s="55"/>
      <c r="M55" s="55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 spans="1:26" ht="12.75" customHeight="1">
      <c r="A56" s="54"/>
      <c r="B56" s="54"/>
      <c r="C56" s="54"/>
      <c r="D56" s="54"/>
      <c r="E56" s="54"/>
      <c r="F56" s="54"/>
      <c r="G56" s="54"/>
      <c r="H56" s="54"/>
      <c r="I56" s="54"/>
      <c r="J56" s="55"/>
      <c r="K56" s="55"/>
      <c r="L56" s="55"/>
      <c r="M56" s="55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 spans="1:26" ht="12.75" customHeight="1">
      <c r="A57" s="54"/>
      <c r="B57" s="54"/>
      <c r="C57" s="54"/>
      <c r="D57" s="54"/>
      <c r="E57" s="54"/>
      <c r="F57" s="54"/>
      <c r="G57" s="54"/>
      <c r="H57" s="54"/>
      <c r="I57" s="54"/>
      <c r="J57" s="55"/>
      <c r="K57" s="55"/>
      <c r="L57" s="55"/>
      <c r="M57" s="55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 spans="1:26" ht="12.75" customHeight="1">
      <c r="A58" s="54"/>
      <c r="B58" s="54"/>
      <c r="C58" s="54"/>
      <c r="D58" s="54"/>
      <c r="E58" s="54"/>
      <c r="F58" s="54"/>
      <c r="G58" s="54"/>
      <c r="H58" s="54"/>
      <c r="I58" s="54"/>
      <c r="J58" s="55"/>
      <c r="K58" s="55"/>
      <c r="L58" s="55"/>
      <c r="M58" s="55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 spans="1:26" ht="12.75" customHeight="1">
      <c r="A59" s="54"/>
      <c r="B59" s="54"/>
      <c r="C59" s="54"/>
      <c r="D59" s="54"/>
      <c r="E59" s="54"/>
      <c r="F59" s="54"/>
      <c r="G59" s="54"/>
      <c r="H59" s="54"/>
      <c r="I59" s="54"/>
      <c r="J59" s="55"/>
      <c r="K59" s="55"/>
      <c r="L59" s="55"/>
      <c r="M59" s="55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 spans="1:26" ht="12.75" customHeight="1">
      <c r="A60" s="54"/>
      <c r="B60" s="54"/>
      <c r="C60" s="54"/>
      <c r="D60" s="54"/>
      <c r="E60" s="54"/>
      <c r="F60" s="54"/>
      <c r="G60" s="54"/>
      <c r="H60" s="54"/>
      <c r="I60" s="54"/>
      <c r="J60" s="55"/>
      <c r="K60" s="55"/>
      <c r="L60" s="55"/>
      <c r="M60" s="55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 spans="1:26" ht="12.75" customHeight="1">
      <c r="A61" s="54"/>
      <c r="B61" s="54"/>
      <c r="C61" s="54"/>
      <c r="D61" s="54"/>
      <c r="E61" s="54"/>
      <c r="F61" s="54"/>
      <c r="G61" s="54"/>
      <c r="H61" s="54"/>
      <c r="I61" s="54"/>
      <c r="J61" s="55"/>
      <c r="K61" s="55"/>
      <c r="L61" s="55"/>
      <c r="M61" s="55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 spans="1:26" ht="12.75" customHeight="1">
      <c r="A62" s="54"/>
      <c r="B62" s="54"/>
      <c r="C62" s="54"/>
      <c r="D62" s="54"/>
      <c r="E62" s="54"/>
      <c r="F62" s="54"/>
      <c r="G62" s="54"/>
      <c r="H62" s="54"/>
      <c r="I62" s="54"/>
      <c r="J62" s="55"/>
      <c r="K62" s="55"/>
      <c r="L62" s="55"/>
      <c r="M62" s="55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 spans="1:26" ht="12.75" customHeight="1">
      <c r="A63" s="54"/>
      <c r="B63" s="54"/>
      <c r="C63" s="54"/>
      <c r="D63" s="54"/>
      <c r="E63" s="54"/>
      <c r="F63" s="54"/>
      <c r="G63" s="54"/>
      <c r="H63" s="54"/>
      <c r="I63" s="54"/>
      <c r="J63" s="55"/>
      <c r="K63" s="55"/>
      <c r="L63" s="55"/>
      <c r="M63" s="55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 spans="1:26" ht="12.75" customHeight="1">
      <c r="A64" s="54"/>
      <c r="B64" s="54"/>
      <c r="C64" s="54"/>
      <c r="D64" s="54"/>
      <c r="E64" s="54"/>
      <c r="F64" s="54"/>
      <c r="G64" s="54"/>
      <c r="H64" s="54"/>
      <c r="I64" s="54"/>
      <c r="J64" s="55"/>
      <c r="K64" s="55"/>
      <c r="L64" s="55"/>
      <c r="M64" s="55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 spans="1:26" ht="12.75" customHeight="1">
      <c r="A65" s="54"/>
      <c r="B65" s="54"/>
      <c r="C65" s="54"/>
      <c r="D65" s="54"/>
      <c r="E65" s="54"/>
      <c r="F65" s="54"/>
      <c r="G65" s="54"/>
      <c r="H65" s="54"/>
      <c r="I65" s="54"/>
      <c r="J65" s="55"/>
      <c r="K65" s="55"/>
      <c r="L65" s="55"/>
      <c r="M65" s="55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 spans="1:26" ht="12.75" customHeight="1">
      <c r="A66" s="54"/>
      <c r="B66" s="54"/>
      <c r="C66" s="54"/>
      <c r="D66" s="54"/>
      <c r="E66" s="54"/>
      <c r="F66" s="54"/>
      <c r="G66" s="54"/>
      <c r="H66" s="54"/>
      <c r="I66" s="54"/>
      <c r="J66" s="55"/>
      <c r="K66" s="55"/>
      <c r="L66" s="55"/>
      <c r="M66" s="55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 spans="1:26" ht="12.75" customHeight="1">
      <c r="A67" s="54"/>
      <c r="B67" s="54"/>
      <c r="C67" s="54"/>
      <c r="D67" s="54"/>
      <c r="E67" s="54"/>
      <c r="F67" s="54"/>
      <c r="G67" s="54"/>
      <c r="H67" s="54"/>
      <c r="I67" s="54"/>
      <c r="J67" s="55"/>
      <c r="K67" s="55"/>
      <c r="L67" s="55"/>
      <c r="M67" s="55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 spans="1:26" ht="12.75" customHeight="1">
      <c r="A68" s="54"/>
      <c r="B68" s="54"/>
      <c r="C68" s="54"/>
      <c r="D68" s="54"/>
      <c r="E68" s="54"/>
      <c r="F68" s="54"/>
      <c r="G68" s="54"/>
      <c r="H68" s="54"/>
      <c r="I68" s="54"/>
      <c r="J68" s="55"/>
      <c r="K68" s="55"/>
      <c r="L68" s="55"/>
      <c r="M68" s="55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 spans="1:26" ht="12.75" customHeight="1">
      <c r="A69" s="54"/>
      <c r="B69" s="54"/>
      <c r="C69" s="54"/>
      <c r="D69" s="54"/>
      <c r="E69" s="54"/>
      <c r="F69" s="54"/>
      <c r="G69" s="54"/>
      <c r="H69" s="54"/>
      <c r="I69" s="54"/>
      <c r="J69" s="55"/>
      <c r="K69" s="55"/>
      <c r="L69" s="55"/>
      <c r="M69" s="55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 spans="1:26" ht="12.75" customHeight="1">
      <c r="A70" s="54"/>
      <c r="B70" s="54"/>
      <c r="C70" s="54"/>
      <c r="D70" s="54"/>
      <c r="E70" s="54"/>
      <c r="F70" s="54"/>
      <c r="G70" s="54"/>
      <c r="H70" s="54"/>
      <c r="I70" s="54"/>
      <c r="J70" s="55"/>
      <c r="K70" s="55"/>
      <c r="L70" s="55"/>
      <c r="M70" s="55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 spans="1:26" ht="12.75" customHeight="1">
      <c r="A71" s="54"/>
      <c r="B71" s="54"/>
      <c r="C71" s="54"/>
      <c r="D71" s="54"/>
      <c r="E71" s="54"/>
      <c r="F71" s="54"/>
      <c r="G71" s="54"/>
      <c r="H71" s="54"/>
      <c r="I71" s="54"/>
      <c r="J71" s="55"/>
      <c r="K71" s="55"/>
      <c r="L71" s="55"/>
      <c r="M71" s="55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 spans="1:26" ht="12.75" customHeight="1">
      <c r="A72" s="54"/>
      <c r="B72" s="54"/>
      <c r="C72" s="54"/>
      <c r="D72" s="54"/>
      <c r="E72" s="54"/>
      <c r="F72" s="54"/>
      <c r="G72" s="54"/>
      <c r="H72" s="54"/>
      <c r="I72" s="54"/>
      <c r="J72" s="55"/>
      <c r="K72" s="55"/>
      <c r="L72" s="55"/>
      <c r="M72" s="55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 spans="1:26" ht="12.75" customHeight="1">
      <c r="A73" s="54"/>
      <c r="B73" s="54"/>
      <c r="C73" s="54"/>
      <c r="D73" s="54"/>
      <c r="E73" s="54"/>
      <c r="F73" s="54"/>
      <c r="G73" s="54"/>
      <c r="H73" s="54"/>
      <c r="I73" s="54"/>
      <c r="J73" s="55"/>
      <c r="K73" s="55"/>
      <c r="L73" s="55"/>
      <c r="M73" s="55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 spans="1:26" ht="12.75" customHeight="1">
      <c r="A74" s="54"/>
      <c r="B74" s="54"/>
      <c r="C74" s="54"/>
      <c r="D74" s="54"/>
      <c r="E74" s="54"/>
      <c r="F74" s="54"/>
      <c r="G74" s="54"/>
      <c r="H74" s="54"/>
      <c r="I74" s="54"/>
      <c r="J74" s="55"/>
      <c r="K74" s="55"/>
      <c r="L74" s="55"/>
      <c r="M74" s="55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 spans="1:26" ht="12.75" customHeight="1">
      <c r="A75" s="54"/>
      <c r="B75" s="54"/>
      <c r="C75" s="54"/>
      <c r="D75" s="54"/>
      <c r="E75" s="54"/>
      <c r="F75" s="54"/>
      <c r="G75" s="54"/>
      <c r="H75" s="54"/>
      <c r="I75" s="54"/>
      <c r="J75" s="55"/>
      <c r="K75" s="55"/>
      <c r="L75" s="55"/>
      <c r="M75" s="55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 spans="1:26" ht="12.75" customHeight="1">
      <c r="A76" s="54"/>
      <c r="B76" s="54"/>
      <c r="C76" s="54"/>
      <c r="D76" s="54"/>
      <c r="E76" s="54"/>
      <c r="F76" s="54"/>
      <c r="G76" s="54"/>
      <c r="H76" s="54"/>
      <c r="I76" s="54"/>
      <c r="J76" s="55"/>
      <c r="K76" s="55"/>
      <c r="L76" s="55"/>
      <c r="M76" s="55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 spans="1:26" ht="12.75" customHeight="1">
      <c r="A77" s="54"/>
      <c r="B77" s="54"/>
      <c r="C77" s="54"/>
      <c r="D77" s="54"/>
      <c r="E77" s="54"/>
      <c r="F77" s="54"/>
      <c r="G77" s="54"/>
      <c r="H77" s="54"/>
      <c r="I77" s="54"/>
      <c r="J77" s="55"/>
      <c r="K77" s="55"/>
      <c r="L77" s="55"/>
      <c r="M77" s="55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 spans="1:26" ht="12.75" customHeight="1">
      <c r="A78" s="54"/>
      <c r="B78" s="54"/>
      <c r="C78" s="54"/>
      <c r="D78" s="54"/>
      <c r="E78" s="54"/>
      <c r="F78" s="54"/>
      <c r="G78" s="54"/>
      <c r="H78" s="54"/>
      <c r="I78" s="54"/>
      <c r="J78" s="55"/>
      <c r="K78" s="55"/>
      <c r="L78" s="55"/>
      <c r="M78" s="55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 spans="1:26" ht="12.75" customHeight="1">
      <c r="A79" s="54"/>
      <c r="B79" s="54"/>
      <c r="C79" s="54"/>
      <c r="D79" s="54"/>
      <c r="E79" s="54"/>
      <c r="F79" s="54"/>
      <c r="G79" s="54"/>
      <c r="H79" s="54"/>
      <c r="I79" s="54"/>
      <c r="J79" s="55"/>
      <c r="K79" s="55"/>
      <c r="L79" s="55"/>
      <c r="M79" s="55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 spans="1:26" ht="12.75" customHeight="1">
      <c r="A80" s="54"/>
      <c r="B80" s="54"/>
      <c r="C80" s="54"/>
      <c r="D80" s="54"/>
      <c r="E80" s="54"/>
      <c r="F80" s="54"/>
      <c r="G80" s="54"/>
      <c r="H80" s="54"/>
      <c r="I80" s="54"/>
      <c r="J80" s="55"/>
      <c r="K80" s="55"/>
      <c r="L80" s="55"/>
      <c r="M80" s="55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 spans="1:26" ht="12.75" customHeight="1">
      <c r="A81" s="54"/>
      <c r="B81" s="54"/>
      <c r="C81" s="54"/>
      <c r="D81" s="54"/>
      <c r="E81" s="54"/>
      <c r="F81" s="54"/>
      <c r="G81" s="54"/>
      <c r="H81" s="54"/>
      <c r="I81" s="54"/>
      <c r="J81" s="55"/>
      <c r="K81" s="55"/>
      <c r="L81" s="55"/>
      <c r="M81" s="55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 spans="1:26" ht="12.75" customHeight="1">
      <c r="A82" s="54"/>
      <c r="B82" s="54"/>
      <c r="C82" s="54"/>
      <c r="D82" s="54"/>
      <c r="E82" s="54"/>
      <c r="F82" s="54"/>
      <c r="G82" s="54"/>
      <c r="H82" s="54"/>
      <c r="I82" s="54"/>
      <c r="J82" s="55"/>
      <c r="K82" s="55"/>
      <c r="L82" s="55"/>
      <c r="M82" s="55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 spans="1:26" ht="12.75" customHeight="1">
      <c r="A83" s="54"/>
      <c r="B83" s="54"/>
      <c r="C83" s="54"/>
      <c r="D83" s="54"/>
      <c r="E83" s="54"/>
      <c r="F83" s="54"/>
      <c r="G83" s="54"/>
      <c r="H83" s="54"/>
      <c r="I83" s="54"/>
      <c r="J83" s="55"/>
      <c r="K83" s="55"/>
      <c r="L83" s="55"/>
      <c r="M83" s="55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 spans="1:26" ht="12.75" customHeight="1">
      <c r="A84" s="54"/>
      <c r="B84" s="54"/>
      <c r="C84" s="54"/>
      <c r="D84" s="54"/>
      <c r="E84" s="54"/>
      <c r="F84" s="54"/>
      <c r="G84" s="54"/>
      <c r="H84" s="54"/>
      <c r="I84" s="54"/>
      <c r="J84" s="55"/>
      <c r="K84" s="55"/>
      <c r="L84" s="55"/>
      <c r="M84" s="55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 spans="1:26" ht="12.75" customHeight="1">
      <c r="A85" s="54"/>
      <c r="B85" s="54"/>
      <c r="C85" s="54"/>
      <c r="D85" s="54"/>
      <c r="E85" s="54"/>
      <c r="F85" s="54"/>
      <c r="G85" s="54"/>
      <c r="H85" s="54"/>
      <c r="I85" s="54"/>
      <c r="J85" s="55"/>
      <c r="K85" s="55"/>
      <c r="L85" s="55"/>
      <c r="M85" s="55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 spans="1:26" ht="12.75" customHeight="1">
      <c r="A86" s="54"/>
      <c r="B86" s="54"/>
      <c r="C86" s="54"/>
      <c r="D86" s="54"/>
      <c r="E86" s="54"/>
      <c r="F86" s="54"/>
      <c r="G86" s="54"/>
      <c r="H86" s="54"/>
      <c r="I86" s="54"/>
      <c r="J86" s="55"/>
      <c r="K86" s="55"/>
      <c r="L86" s="55"/>
      <c r="M86" s="55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 spans="1:26" ht="12.75" customHeight="1">
      <c r="A87" s="54"/>
      <c r="B87" s="54"/>
      <c r="C87" s="54"/>
      <c r="D87" s="54"/>
      <c r="E87" s="54"/>
      <c r="F87" s="54"/>
      <c r="G87" s="54"/>
      <c r="H87" s="54"/>
      <c r="I87" s="54"/>
      <c r="J87" s="55"/>
      <c r="K87" s="55"/>
      <c r="L87" s="55"/>
      <c r="M87" s="55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 spans="1:26" ht="12.75" customHeight="1">
      <c r="A88" s="54"/>
      <c r="B88" s="54"/>
      <c r="C88" s="54"/>
      <c r="D88" s="54"/>
      <c r="E88" s="54"/>
      <c r="F88" s="54"/>
      <c r="G88" s="54"/>
      <c r="H88" s="54"/>
      <c r="I88" s="54"/>
      <c r="J88" s="55"/>
      <c r="K88" s="55"/>
      <c r="L88" s="55"/>
      <c r="M88" s="55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 spans="1:26" ht="12.75" customHeight="1">
      <c r="A89" s="54"/>
      <c r="B89" s="54"/>
      <c r="C89" s="54"/>
      <c r="D89" s="54"/>
      <c r="E89" s="54"/>
      <c r="F89" s="54"/>
      <c r="G89" s="54"/>
      <c r="H89" s="54"/>
      <c r="I89" s="54"/>
      <c r="J89" s="55"/>
      <c r="K89" s="55"/>
      <c r="L89" s="55"/>
      <c r="M89" s="55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 spans="1:26" ht="12.75" customHeight="1">
      <c r="A90" s="54"/>
      <c r="B90" s="54"/>
      <c r="C90" s="54"/>
      <c r="D90" s="54"/>
      <c r="E90" s="54"/>
      <c r="F90" s="54"/>
      <c r="G90" s="54"/>
      <c r="H90" s="54"/>
      <c r="I90" s="54"/>
      <c r="J90" s="55"/>
      <c r="K90" s="55"/>
      <c r="L90" s="55"/>
      <c r="M90" s="55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 spans="1:26" ht="12.75" customHeight="1">
      <c r="A91" s="54"/>
      <c r="B91" s="54"/>
      <c r="C91" s="54"/>
      <c r="D91" s="54"/>
      <c r="E91" s="54"/>
      <c r="F91" s="54"/>
      <c r="G91" s="54"/>
      <c r="H91" s="54"/>
      <c r="I91" s="54"/>
      <c r="J91" s="55"/>
      <c r="K91" s="55"/>
      <c r="L91" s="55"/>
      <c r="M91" s="55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 spans="1:26" ht="12.75" customHeight="1">
      <c r="A92" s="54"/>
      <c r="B92" s="54"/>
      <c r="C92" s="54"/>
      <c r="D92" s="54"/>
      <c r="E92" s="54"/>
      <c r="F92" s="54"/>
      <c r="G92" s="54"/>
      <c r="H92" s="54"/>
      <c r="I92" s="54"/>
      <c r="J92" s="55"/>
      <c r="K92" s="55"/>
      <c r="L92" s="55"/>
      <c r="M92" s="55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 spans="1:26" ht="12.75" customHeight="1">
      <c r="A93" s="54"/>
      <c r="B93" s="54"/>
      <c r="C93" s="54"/>
      <c r="D93" s="54"/>
      <c r="E93" s="54"/>
      <c r="F93" s="54"/>
      <c r="G93" s="54"/>
      <c r="H93" s="54"/>
      <c r="I93" s="54"/>
      <c r="J93" s="55"/>
      <c r="K93" s="55"/>
      <c r="L93" s="55"/>
      <c r="M93" s="55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 spans="1:26" ht="12.75" customHeight="1">
      <c r="A94" s="54"/>
      <c r="B94" s="54"/>
      <c r="C94" s="54"/>
      <c r="D94" s="54"/>
      <c r="E94" s="54"/>
      <c r="F94" s="54"/>
      <c r="G94" s="54"/>
      <c r="H94" s="54"/>
      <c r="I94" s="54"/>
      <c r="J94" s="55"/>
      <c r="K94" s="55"/>
      <c r="L94" s="55"/>
      <c r="M94" s="55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 spans="1:26" ht="12.75" customHeight="1">
      <c r="A95" s="54"/>
      <c r="B95" s="54"/>
      <c r="C95" s="54"/>
      <c r="D95" s="54"/>
      <c r="E95" s="54"/>
      <c r="F95" s="54"/>
      <c r="G95" s="54"/>
      <c r="H95" s="54"/>
      <c r="I95" s="54"/>
      <c r="J95" s="55"/>
      <c r="K95" s="55"/>
      <c r="L95" s="55"/>
      <c r="M95" s="55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 spans="1:26" ht="12.75" customHeight="1">
      <c r="A96" s="54"/>
      <c r="B96" s="54"/>
      <c r="C96" s="54"/>
      <c r="D96" s="54"/>
      <c r="E96" s="54"/>
      <c r="F96" s="54"/>
      <c r="G96" s="54"/>
      <c r="H96" s="54"/>
      <c r="I96" s="54"/>
      <c r="J96" s="55"/>
      <c r="K96" s="55"/>
      <c r="L96" s="55"/>
      <c r="M96" s="55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 spans="1:26" ht="12.75" customHeight="1">
      <c r="A97" s="54"/>
      <c r="B97" s="54"/>
      <c r="C97" s="54"/>
      <c r="D97" s="54"/>
      <c r="E97" s="54"/>
      <c r="F97" s="54"/>
      <c r="G97" s="54"/>
      <c r="H97" s="54"/>
      <c r="I97" s="54"/>
      <c r="J97" s="55"/>
      <c r="K97" s="55"/>
      <c r="L97" s="55"/>
      <c r="M97" s="55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 spans="1:26" ht="12.75" customHeight="1">
      <c r="A98" s="54"/>
      <c r="B98" s="54"/>
      <c r="C98" s="54"/>
      <c r="D98" s="54"/>
      <c r="E98" s="54"/>
      <c r="F98" s="54"/>
      <c r="G98" s="54"/>
      <c r="H98" s="54"/>
      <c r="I98" s="54"/>
      <c r="J98" s="55"/>
      <c r="K98" s="55"/>
      <c r="L98" s="55"/>
      <c r="M98" s="55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 spans="1:26" ht="12.75" customHeight="1">
      <c r="A99" s="54"/>
      <c r="B99" s="54"/>
      <c r="C99" s="54"/>
      <c r="D99" s="54"/>
      <c r="E99" s="54"/>
      <c r="F99" s="54"/>
      <c r="G99" s="54"/>
      <c r="H99" s="54"/>
      <c r="I99" s="54"/>
      <c r="J99" s="55"/>
      <c r="K99" s="55"/>
      <c r="L99" s="55"/>
      <c r="M99" s="55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 spans="1:26" ht="12.75" customHeight="1">
      <c r="A100" s="54"/>
      <c r="B100" s="54"/>
      <c r="C100" s="54"/>
      <c r="D100" s="54"/>
      <c r="E100" s="54"/>
      <c r="F100" s="54"/>
      <c r="G100" s="54"/>
      <c r="H100" s="54"/>
      <c r="I100" s="54"/>
      <c r="J100" s="55"/>
      <c r="K100" s="55"/>
      <c r="L100" s="55"/>
      <c r="M100" s="55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 spans="1:26" ht="12.75" customHeight="1">
      <c r="A101" s="54"/>
      <c r="B101" s="54"/>
      <c r="C101" s="54"/>
      <c r="D101" s="54"/>
      <c r="E101" s="54"/>
      <c r="F101" s="54"/>
      <c r="G101" s="54"/>
      <c r="H101" s="54"/>
      <c r="I101" s="54"/>
      <c r="J101" s="55"/>
      <c r="K101" s="55"/>
      <c r="L101" s="55"/>
      <c r="M101" s="55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 spans="1:26" ht="12.75" customHeight="1">
      <c r="A102" s="54"/>
      <c r="B102" s="54"/>
      <c r="C102" s="54"/>
      <c r="D102" s="54"/>
      <c r="E102" s="54"/>
      <c r="F102" s="54"/>
      <c r="G102" s="54"/>
      <c r="H102" s="54"/>
      <c r="I102" s="54"/>
      <c r="J102" s="55"/>
      <c r="K102" s="55"/>
      <c r="L102" s="55"/>
      <c r="M102" s="55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 spans="1:26" ht="12.75" customHeight="1">
      <c r="A103" s="54"/>
      <c r="B103" s="54"/>
      <c r="C103" s="54"/>
      <c r="D103" s="54"/>
      <c r="E103" s="54"/>
      <c r="F103" s="54"/>
      <c r="G103" s="54"/>
      <c r="H103" s="54"/>
      <c r="I103" s="54"/>
      <c r="J103" s="55"/>
      <c r="K103" s="55"/>
      <c r="L103" s="55"/>
      <c r="M103" s="55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 spans="1:26" ht="12.75" customHeight="1">
      <c r="A104" s="54"/>
      <c r="B104" s="54"/>
      <c r="C104" s="54"/>
      <c r="D104" s="54"/>
      <c r="E104" s="54"/>
      <c r="F104" s="54"/>
      <c r="G104" s="54"/>
      <c r="H104" s="54"/>
      <c r="I104" s="54"/>
      <c r="J104" s="55"/>
      <c r="K104" s="55"/>
      <c r="L104" s="55"/>
      <c r="M104" s="55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 spans="1:26" ht="12.75" customHeight="1">
      <c r="A105" s="54"/>
      <c r="B105" s="54"/>
      <c r="C105" s="54"/>
      <c r="D105" s="54"/>
      <c r="E105" s="54"/>
      <c r="F105" s="54"/>
      <c r="G105" s="54"/>
      <c r="H105" s="54"/>
      <c r="I105" s="54"/>
      <c r="J105" s="55"/>
      <c r="K105" s="55"/>
      <c r="L105" s="55"/>
      <c r="M105" s="55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 spans="1:26" ht="12.75" customHeight="1">
      <c r="A106" s="54"/>
      <c r="B106" s="54"/>
      <c r="C106" s="54"/>
      <c r="D106" s="54"/>
      <c r="E106" s="54"/>
      <c r="F106" s="54"/>
      <c r="G106" s="54"/>
      <c r="H106" s="54"/>
      <c r="I106" s="54"/>
      <c r="J106" s="55"/>
      <c r="K106" s="55"/>
      <c r="L106" s="55"/>
      <c r="M106" s="55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 spans="1:26" ht="12.75" customHeight="1">
      <c r="A107" s="54"/>
      <c r="B107" s="54"/>
      <c r="C107" s="54"/>
      <c r="D107" s="54"/>
      <c r="E107" s="54"/>
      <c r="F107" s="54"/>
      <c r="G107" s="54"/>
      <c r="H107" s="54"/>
      <c r="I107" s="54"/>
      <c r="J107" s="55"/>
      <c r="K107" s="55"/>
      <c r="L107" s="55"/>
      <c r="M107" s="55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 spans="1:26" ht="12.75" customHeight="1">
      <c r="A108" s="54"/>
      <c r="B108" s="54"/>
      <c r="C108" s="54"/>
      <c r="D108" s="54"/>
      <c r="E108" s="54"/>
      <c r="F108" s="54"/>
      <c r="G108" s="54"/>
      <c r="H108" s="54"/>
      <c r="I108" s="54"/>
      <c r="J108" s="55"/>
      <c r="K108" s="55"/>
      <c r="L108" s="55"/>
      <c r="M108" s="55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 spans="1:26" ht="12.75" customHeight="1">
      <c r="A109" s="54"/>
      <c r="B109" s="54"/>
      <c r="C109" s="54"/>
      <c r="D109" s="54"/>
      <c r="E109" s="54"/>
      <c r="F109" s="54"/>
      <c r="G109" s="54"/>
      <c r="H109" s="54"/>
      <c r="I109" s="54"/>
      <c r="J109" s="55"/>
      <c r="K109" s="55"/>
      <c r="L109" s="55"/>
      <c r="M109" s="55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 spans="1:26" ht="12.75" customHeight="1">
      <c r="A110" s="54"/>
      <c r="B110" s="54"/>
      <c r="C110" s="54"/>
      <c r="D110" s="54"/>
      <c r="E110" s="54"/>
      <c r="F110" s="54"/>
      <c r="G110" s="54"/>
      <c r="H110" s="54"/>
      <c r="I110" s="54"/>
      <c r="J110" s="55"/>
      <c r="K110" s="55"/>
      <c r="L110" s="55"/>
      <c r="M110" s="55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 spans="1:26" ht="12.75" customHeight="1">
      <c r="A111" s="54"/>
      <c r="B111" s="54"/>
      <c r="C111" s="54"/>
      <c r="D111" s="54"/>
      <c r="E111" s="54"/>
      <c r="F111" s="54"/>
      <c r="G111" s="54"/>
      <c r="H111" s="54"/>
      <c r="I111" s="54"/>
      <c r="J111" s="55"/>
      <c r="K111" s="55"/>
      <c r="L111" s="55"/>
      <c r="M111" s="55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 spans="1:26" ht="12.75" customHeight="1">
      <c r="A112" s="54"/>
      <c r="B112" s="54"/>
      <c r="C112" s="54"/>
      <c r="D112" s="54"/>
      <c r="E112" s="54"/>
      <c r="F112" s="54"/>
      <c r="G112" s="54"/>
      <c r="H112" s="54"/>
      <c r="I112" s="54"/>
      <c r="J112" s="55"/>
      <c r="K112" s="55"/>
      <c r="L112" s="55"/>
      <c r="M112" s="55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 spans="1:26" ht="12.75" customHeight="1">
      <c r="A113" s="54"/>
      <c r="B113" s="54"/>
      <c r="C113" s="54"/>
      <c r="D113" s="54"/>
      <c r="E113" s="54"/>
      <c r="F113" s="54"/>
      <c r="G113" s="54"/>
      <c r="H113" s="54"/>
      <c r="I113" s="54"/>
      <c r="J113" s="55"/>
      <c r="K113" s="55"/>
      <c r="L113" s="55"/>
      <c r="M113" s="55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 spans="1:26" ht="12.75" customHeight="1">
      <c r="A114" s="54"/>
      <c r="B114" s="54"/>
      <c r="C114" s="54"/>
      <c r="D114" s="54"/>
      <c r="E114" s="54"/>
      <c r="F114" s="54"/>
      <c r="G114" s="54"/>
      <c r="H114" s="54"/>
      <c r="I114" s="54"/>
      <c r="J114" s="55"/>
      <c r="K114" s="55"/>
      <c r="L114" s="55"/>
      <c r="M114" s="55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 spans="1:26" ht="12.75" customHeight="1">
      <c r="A115" s="54"/>
      <c r="B115" s="54"/>
      <c r="C115" s="54"/>
      <c r="D115" s="54"/>
      <c r="E115" s="54"/>
      <c r="F115" s="54"/>
      <c r="G115" s="54"/>
      <c r="H115" s="54"/>
      <c r="I115" s="54"/>
      <c r="J115" s="55"/>
      <c r="K115" s="55"/>
      <c r="L115" s="55"/>
      <c r="M115" s="55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 spans="1:26" ht="12.75" customHeight="1">
      <c r="A116" s="54"/>
      <c r="B116" s="54"/>
      <c r="C116" s="54"/>
      <c r="D116" s="54"/>
      <c r="E116" s="54"/>
      <c r="F116" s="54"/>
      <c r="G116" s="54"/>
      <c r="H116" s="54"/>
      <c r="I116" s="54"/>
      <c r="J116" s="55"/>
      <c r="K116" s="55"/>
      <c r="L116" s="55"/>
      <c r="M116" s="55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 spans="1:26" ht="12.75" customHeight="1">
      <c r="A117" s="54"/>
      <c r="B117" s="54"/>
      <c r="C117" s="54"/>
      <c r="D117" s="54"/>
      <c r="E117" s="54"/>
      <c r="F117" s="54"/>
      <c r="G117" s="54"/>
      <c r="H117" s="54"/>
      <c r="I117" s="54"/>
      <c r="J117" s="55"/>
      <c r="K117" s="55"/>
      <c r="L117" s="55"/>
      <c r="M117" s="55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 spans="1:26" ht="12.75" customHeight="1">
      <c r="A118" s="54"/>
      <c r="B118" s="54"/>
      <c r="C118" s="54"/>
      <c r="D118" s="54"/>
      <c r="E118" s="54"/>
      <c r="F118" s="54"/>
      <c r="G118" s="54"/>
      <c r="H118" s="54"/>
      <c r="I118" s="54"/>
      <c r="J118" s="55"/>
      <c r="K118" s="55"/>
      <c r="L118" s="55"/>
      <c r="M118" s="55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 spans="1:26" ht="12.75" customHeight="1">
      <c r="A119" s="54"/>
      <c r="B119" s="54"/>
      <c r="C119" s="54"/>
      <c r="D119" s="54"/>
      <c r="E119" s="54"/>
      <c r="F119" s="54"/>
      <c r="G119" s="54"/>
      <c r="H119" s="54"/>
      <c r="I119" s="54"/>
      <c r="J119" s="55"/>
      <c r="K119" s="55"/>
      <c r="L119" s="55"/>
      <c r="M119" s="55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 spans="1:26" ht="12.75" customHeight="1">
      <c r="A120" s="54"/>
      <c r="B120" s="54"/>
      <c r="C120" s="54"/>
      <c r="D120" s="54"/>
      <c r="E120" s="54"/>
      <c r="F120" s="54"/>
      <c r="G120" s="54"/>
      <c r="H120" s="54"/>
      <c r="I120" s="54"/>
      <c r="J120" s="55"/>
      <c r="K120" s="55"/>
      <c r="L120" s="55"/>
      <c r="M120" s="55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 spans="1:26" ht="12.75" customHeight="1">
      <c r="A121" s="54"/>
      <c r="B121" s="54"/>
      <c r="C121" s="54"/>
      <c r="D121" s="54"/>
      <c r="E121" s="54"/>
      <c r="F121" s="54"/>
      <c r="G121" s="54"/>
      <c r="H121" s="54"/>
      <c r="I121" s="54"/>
      <c r="J121" s="55"/>
      <c r="K121" s="55"/>
      <c r="L121" s="55"/>
      <c r="M121" s="55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 spans="1:26" ht="12.75" customHeight="1">
      <c r="A122" s="54"/>
      <c r="B122" s="54"/>
      <c r="C122" s="54"/>
      <c r="D122" s="54"/>
      <c r="E122" s="54"/>
      <c r="F122" s="54"/>
      <c r="G122" s="54"/>
      <c r="H122" s="54"/>
      <c r="I122" s="54"/>
      <c r="J122" s="55"/>
      <c r="K122" s="55"/>
      <c r="L122" s="55"/>
      <c r="M122" s="55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 spans="1:26" ht="12.75" customHeight="1">
      <c r="A123" s="54"/>
      <c r="B123" s="54"/>
      <c r="C123" s="54"/>
      <c r="D123" s="54"/>
      <c r="E123" s="54"/>
      <c r="F123" s="54"/>
      <c r="G123" s="54"/>
      <c r="H123" s="54"/>
      <c r="I123" s="54"/>
      <c r="J123" s="55"/>
      <c r="K123" s="55"/>
      <c r="L123" s="55"/>
      <c r="M123" s="55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 spans="1:26" ht="12.75" customHeight="1">
      <c r="A124" s="54"/>
      <c r="B124" s="54"/>
      <c r="C124" s="54"/>
      <c r="D124" s="54"/>
      <c r="E124" s="54"/>
      <c r="F124" s="54"/>
      <c r="G124" s="54"/>
      <c r="H124" s="54"/>
      <c r="I124" s="54"/>
      <c r="J124" s="55"/>
      <c r="K124" s="55"/>
      <c r="L124" s="55"/>
      <c r="M124" s="55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 spans="1:26" ht="12.75" customHeight="1">
      <c r="A125" s="54"/>
      <c r="B125" s="54"/>
      <c r="C125" s="54"/>
      <c r="D125" s="54"/>
      <c r="E125" s="54"/>
      <c r="F125" s="54"/>
      <c r="G125" s="54"/>
      <c r="H125" s="54"/>
      <c r="I125" s="54"/>
      <c r="J125" s="55"/>
      <c r="K125" s="55"/>
      <c r="L125" s="55"/>
      <c r="M125" s="55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 spans="1:26" ht="12.75" customHeight="1">
      <c r="A126" s="54"/>
      <c r="B126" s="54"/>
      <c r="C126" s="54"/>
      <c r="D126" s="54"/>
      <c r="E126" s="54"/>
      <c r="F126" s="54"/>
      <c r="G126" s="54"/>
      <c r="H126" s="54"/>
      <c r="I126" s="54"/>
      <c r="J126" s="55"/>
      <c r="K126" s="55"/>
      <c r="L126" s="55"/>
      <c r="M126" s="55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 spans="1:26" ht="12.75" customHeight="1">
      <c r="A127" s="54"/>
      <c r="B127" s="54"/>
      <c r="C127" s="54"/>
      <c r="D127" s="54"/>
      <c r="E127" s="54"/>
      <c r="F127" s="54"/>
      <c r="G127" s="54"/>
      <c r="H127" s="54"/>
      <c r="I127" s="54"/>
      <c r="J127" s="55"/>
      <c r="K127" s="55"/>
      <c r="L127" s="55"/>
      <c r="M127" s="55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 spans="1:26" ht="12.75" customHeight="1">
      <c r="A128" s="54"/>
      <c r="B128" s="54"/>
      <c r="C128" s="54"/>
      <c r="D128" s="54"/>
      <c r="E128" s="54"/>
      <c r="F128" s="54"/>
      <c r="G128" s="54"/>
      <c r="H128" s="54"/>
      <c r="I128" s="54"/>
      <c r="J128" s="55"/>
      <c r="K128" s="55"/>
      <c r="L128" s="55"/>
      <c r="M128" s="55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 spans="1:26" ht="12.75" customHeight="1">
      <c r="A129" s="54"/>
      <c r="B129" s="54"/>
      <c r="C129" s="54"/>
      <c r="D129" s="54"/>
      <c r="E129" s="54"/>
      <c r="F129" s="54"/>
      <c r="G129" s="54"/>
      <c r="H129" s="54"/>
      <c r="I129" s="54"/>
      <c r="J129" s="55"/>
      <c r="K129" s="55"/>
      <c r="L129" s="55"/>
      <c r="M129" s="55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 spans="1:26" ht="12.75" customHeight="1">
      <c r="A130" s="54"/>
      <c r="B130" s="54"/>
      <c r="C130" s="54"/>
      <c r="D130" s="54"/>
      <c r="E130" s="54"/>
      <c r="F130" s="54"/>
      <c r="G130" s="54"/>
      <c r="H130" s="54"/>
      <c r="I130" s="54"/>
      <c r="J130" s="55"/>
      <c r="K130" s="55"/>
      <c r="L130" s="55"/>
      <c r="M130" s="55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 spans="1:26" ht="12.75" customHeight="1">
      <c r="A131" s="54"/>
      <c r="B131" s="54"/>
      <c r="C131" s="54"/>
      <c r="D131" s="54"/>
      <c r="E131" s="54"/>
      <c r="F131" s="54"/>
      <c r="G131" s="54"/>
      <c r="H131" s="54"/>
      <c r="I131" s="54"/>
      <c r="J131" s="55"/>
      <c r="K131" s="55"/>
      <c r="L131" s="55"/>
      <c r="M131" s="55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 spans="1:26" ht="12.75" customHeight="1">
      <c r="A132" s="54"/>
      <c r="B132" s="54"/>
      <c r="C132" s="54"/>
      <c r="D132" s="54"/>
      <c r="E132" s="54"/>
      <c r="F132" s="54"/>
      <c r="G132" s="54"/>
      <c r="H132" s="54"/>
      <c r="I132" s="54"/>
      <c r="J132" s="55"/>
      <c r="K132" s="55"/>
      <c r="L132" s="55"/>
      <c r="M132" s="55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</row>
    <row r="133" spans="1:26" ht="12.75" customHeight="1">
      <c r="A133" s="54"/>
      <c r="B133" s="54"/>
      <c r="C133" s="54"/>
      <c r="D133" s="54"/>
      <c r="E133" s="54"/>
      <c r="F133" s="54"/>
      <c r="G133" s="54"/>
      <c r="H133" s="54"/>
      <c r="I133" s="54"/>
      <c r="J133" s="55"/>
      <c r="K133" s="55"/>
      <c r="L133" s="55"/>
      <c r="M133" s="55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</row>
    <row r="134" spans="1:26" ht="12.75" customHeight="1">
      <c r="A134" s="54"/>
      <c r="B134" s="54"/>
      <c r="C134" s="54"/>
      <c r="D134" s="54"/>
      <c r="E134" s="54"/>
      <c r="F134" s="54"/>
      <c r="G134" s="54"/>
      <c r="H134" s="54"/>
      <c r="I134" s="54"/>
      <c r="J134" s="55"/>
      <c r="K134" s="55"/>
      <c r="L134" s="55"/>
      <c r="M134" s="55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 spans="1:26" ht="12.75" customHeight="1">
      <c r="A135" s="54"/>
      <c r="B135" s="54"/>
      <c r="C135" s="54"/>
      <c r="D135" s="54"/>
      <c r="E135" s="54"/>
      <c r="F135" s="54"/>
      <c r="G135" s="54"/>
      <c r="H135" s="54"/>
      <c r="I135" s="54"/>
      <c r="J135" s="55"/>
      <c r="K135" s="55"/>
      <c r="L135" s="55"/>
      <c r="M135" s="55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 spans="1:26" ht="12.75" customHeight="1">
      <c r="A136" s="54"/>
      <c r="B136" s="54"/>
      <c r="C136" s="54"/>
      <c r="D136" s="54"/>
      <c r="E136" s="54"/>
      <c r="F136" s="54"/>
      <c r="G136" s="54"/>
      <c r="H136" s="54"/>
      <c r="I136" s="54"/>
      <c r="J136" s="55"/>
      <c r="K136" s="55"/>
      <c r="L136" s="55"/>
      <c r="M136" s="55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 spans="1:26" ht="12.75" customHeight="1">
      <c r="A137" s="54"/>
      <c r="B137" s="54"/>
      <c r="C137" s="54"/>
      <c r="D137" s="54"/>
      <c r="E137" s="54"/>
      <c r="F137" s="54"/>
      <c r="G137" s="54"/>
      <c r="H137" s="54"/>
      <c r="I137" s="54"/>
      <c r="J137" s="55"/>
      <c r="K137" s="55"/>
      <c r="L137" s="55"/>
      <c r="M137" s="55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 spans="1:26" ht="12.75" customHeight="1">
      <c r="A138" s="54"/>
      <c r="B138" s="54"/>
      <c r="C138" s="54"/>
      <c r="D138" s="54"/>
      <c r="E138" s="54"/>
      <c r="F138" s="54"/>
      <c r="G138" s="54"/>
      <c r="H138" s="54"/>
      <c r="I138" s="54"/>
      <c r="J138" s="55"/>
      <c r="K138" s="55"/>
      <c r="L138" s="55"/>
      <c r="M138" s="55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 spans="1:26" ht="12.75" customHeight="1">
      <c r="A139" s="54"/>
      <c r="B139" s="54"/>
      <c r="C139" s="54"/>
      <c r="D139" s="54"/>
      <c r="E139" s="54"/>
      <c r="F139" s="54"/>
      <c r="G139" s="54"/>
      <c r="H139" s="54"/>
      <c r="I139" s="54"/>
      <c r="J139" s="55"/>
      <c r="K139" s="55"/>
      <c r="L139" s="55"/>
      <c r="M139" s="55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 spans="1:26" ht="12.75" customHeight="1">
      <c r="A140" s="54"/>
      <c r="B140" s="54"/>
      <c r="C140" s="54"/>
      <c r="D140" s="54"/>
      <c r="E140" s="54"/>
      <c r="F140" s="54"/>
      <c r="G140" s="54"/>
      <c r="H140" s="54"/>
      <c r="I140" s="54"/>
      <c r="J140" s="55"/>
      <c r="K140" s="55"/>
      <c r="L140" s="55"/>
      <c r="M140" s="55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 spans="1:26" ht="12.75" customHeight="1">
      <c r="A141" s="54"/>
      <c r="B141" s="54"/>
      <c r="C141" s="54"/>
      <c r="D141" s="54"/>
      <c r="E141" s="54"/>
      <c r="F141" s="54"/>
      <c r="G141" s="54"/>
      <c r="H141" s="54"/>
      <c r="I141" s="54"/>
      <c r="J141" s="55"/>
      <c r="K141" s="55"/>
      <c r="L141" s="55"/>
      <c r="M141" s="55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 spans="1:26" ht="12.75" customHeight="1">
      <c r="A142" s="54"/>
      <c r="B142" s="54"/>
      <c r="C142" s="54"/>
      <c r="D142" s="54"/>
      <c r="E142" s="54"/>
      <c r="F142" s="54"/>
      <c r="G142" s="54"/>
      <c r="H142" s="54"/>
      <c r="I142" s="54"/>
      <c r="J142" s="55"/>
      <c r="K142" s="55"/>
      <c r="L142" s="55"/>
      <c r="M142" s="55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 spans="1:26" ht="12.75" customHeight="1">
      <c r="A143" s="54"/>
      <c r="B143" s="54"/>
      <c r="C143" s="54"/>
      <c r="D143" s="54"/>
      <c r="E143" s="54"/>
      <c r="F143" s="54"/>
      <c r="G143" s="54"/>
      <c r="H143" s="54"/>
      <c r="I143" s="54"/>
      <c r="J143" s="55"/>
      <c r="K143" s="55"/>
      <c r="L143" s="55"/>
      <c r="M143" s="55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 spans="1:26" ht="12.75" customHeight="1">
      <c r="A144" s="54"/>
      <c r="B144" s="54"/>
      <c r="C144" s="54"/>
      <c r="D144" s="54"/>
      <c r="E144" s="54"/>
      <c r="F144" s="54"/>
      <c r="G144" s="54"/>
      <c r="H144" s="54"/>
      <c r="I144" s="54"/>
      <c r="J144" s="55"/>
      <c r="K144" s="55"/>
      <c r="L144" s="55"/>
      <c r="M144" s="55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 spans="1:26" ht="12.75" customHeight="1">
      <c r="A145" s="54"/>
      <c r="B145" s="54"/>
      <c r="C145" s="54"/>
      <c r="D145" s="54"/>
      <c r="E145" s="54"/>
      <c r="F145" s="54"/>
      <c r="G145" s="54"/>
      <c r="H145" s="54"/>
      <c r="I145" s="54"/>
      <c r="J145" s="55"/>
      <c r="K145" s="55"/>
      <c r="L145" s="55"/>
      <c r="M145" s="55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 spans="1:26" ht="12.75" customHeight="1">
      <c r="A146" s="54"/>
      <c r="B146" s="54"/>
      <c r="C146" s="54"/>
      <c r="D146" s="54"/>
      <c r="E146" s="54"/>
      <c r="F146" s="54"/>
      <c r="G146" s="54"/>
      <c r="H146" s="54"/>
      <c r="I146" s="54"/>
      <c r="J146" s="55"/>
      <c r="K146" s="55"/>
      <c r="L146" s="55"/>
      <c r="M146" s="55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 spans="1:26" ht="12.75" customHeight="1">
      <c r="A147" s="54"/>
      <c r="B147" s="54"/>
      <c r="C147" s="54"/>
      <c r="D147" s="54"/>
      <c r="E147" s="54"/>
      <c r="F147" s="54"/>
      <c r="G147" s="54"/>
      <c r="H147" s="54"/>
      <c r="I147" s="54"/>
      <c r="J147" s="55"/>
      <c r="K147" s="55"/>
      <c r="L147" s="55"/>
      <c r="M147" s="55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 spans="1:26" ht="12.75" customHeight="1">
      <c r="A148" s="54"/>
      <c r="B148" s="54"/>
      <c r="C148" s="54"/>
      <c r="D148" s="54"/>
      <c r="E148" s="54"/>
      <c r="F148" s="54"/>
      <c r="G148" s="54"/>
      <c r="H148" s="54"/>
      <c r="I148" s="54"/>
      <c r="J148" s="55"/>
      <c r="K148" s="55"/>
      <c r="L148" s="55"/>
      <c r="M148" s="55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 spans="1:26" ht="12.75" customHeight="1">
      <c r="A149" s="54"/>
      <c r="B149" s="54"/>
      <c r="C149" s="54"/>
      <c r="D149" s="54"/>
      <c r="E149" s="54"/>
      <c r="F149" s="54"/>
      <c r="G149" s="54"/>
      <c r="H149" s="54"/>
      <c r="I149" s="54"/>
      <c r="J149" s="55"/>
      <c r="K149" s="55"/>
      <c r="L149" s="55"/>
      <c r="M149" s="55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</row>
    <row r="150" spans="1:26" ht="12.75" customHeight="1">
      <c r="A150" s="54"/>
      <c r="B150" s="54"/>
      <c r="C150" s="54"/>
      <c r="D150" s="54"/>
      <c r="E150" s="54"/>
      <c r="F150" s="54"/>
      <c r="G150" s="54"/>
      <c r="H150" s="54"/>
      <c r="I150" s="54"/>
      <c r="J150" s="55"/>
      <c r="K150" s="55"/>
      <c r="L150" s="55"/>
      <c r="M150" s="55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 spans="1:26" ht="12.75" customHeight="1">
      <c r="A151" s="54"/>
      <c r="B151" s="54"/>
      <c r="C151" s="54"/>
      <c r="D151" s="54"/>
      <c r="E151" s="54"/>
      <c r="F151" s="54"/>
      <c r="G151" s="54"/>
      <c r="H151" s="54"/>
      <c r="I151" s="54"/>
      <c r="J151" s="55"/>
      <c r="K151" s="55"/>
      <c r="L151" s="55"/>
      <c r="M151" s="55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 spans="1:26" ht="12.75" customHeight="1">
      <c r="A152" s="54"/>
      <c r="B152" s="54"/>
      <c r="C152" s="54"/>
      <c r="D152" s="54"/>
      <c r="E152" s="54"/>
      <c r="F152" s="54"/>
      <c r="G152" s="54"/>
      <c r="H152" s="54"/>
      <c r="I152" s="54"/>
      <c r="J152" s="55"/>
      <c r="K152" s="55"/>
      <c r="L152" s="55"/>
      <c r="M152" s="55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 spans="1:26" ht="12.75" customHeight="1">
      <c r="A153" s="54"/>
      <c r="B153" s="54"/>
      <c r="C153" s="54"/>
      <c r="D153" s="54"/>
      <c r="E153" s="54"/>
      <c r="F153" s="54"/>
      <c r="G153" s="54"/>
      <c r="H153" s="54"/>
      <c r="I153" s="54"/>
      <c r="J153" s="55"/>
      <c r="K153" s="55"/>
      <c r="L153" s="55"/>
      <c r="M153" s="55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 spans="1:26" ht="12.75" customHeight="1">
      <c r="A154" s="54"/>
      <c r="B154" s="54"/>
      <c r="C154" s="54"/>
      <c r="D154" s="54"/>
      <c r="E154" s="54"/>
      <c r="F154" s="54"/>
      <c r="G154" s="54"/>
      <c r="H154" s="54"/>
      <c r="I154" s="54"/>
      <c r="J154" s="55"/>
      <c r="K154" s="55"/>
      <c r="L154" s="55"/>
      <c r="M154" s="55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 spans="1:26" ht="12.75" customHeight="1">
      <c r="A155" s="54"/>
      <c r="B155" s="54"/>
      <c r="C155" s="54"/>
      <c r="D155" s="54"/>
      <c r="E155" s="54"/>
      <c r="F155" s="54"/>
      <c r="G155" s="54"/>
      <c r="H155" s="54"/>
      <c r="I155" s="54"/>
      <c r="J155" s="55"/>
      <c r="K155" s="55"/>
      <c r="L155" s="55"/>
      <c r="M155" s="55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 spans="1:26" ht="12.75" customHeight="1">
      <c r="A156" s="54"/>
      <c r="B156" s="54"/>
      <c r="C156" s="54"/>
      <c r="D156" s="54"/>
      <c r="E156" s="54"/>
      <c r="F156" s="54"/>
      <c r="G156" s="54"/>
      <c r="H156" s="54"/>
      <c r="I156" s="54"/>
      <c r="J156" s="55"/>
      <c r="K156" s="55"/>
      <c r="L156" s="55"/>
      <c r="M156" s="55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 spans="1:26" ht="12.75" customHeight="1">
      <c r="A157" s="54"/>
      <c r="B157" s="54"/>
      <c r="C157" s="54"/>
      <c r="D157" s="54"/>
      <c r="E157" s="54"/>
      <c r="F157" s="54"/>
      <c r="G157" s="54"/>
      <c r="H157" s="54"/>
      <c r="I157" s="54"/>
      <c r="J157" s="55"/>
      <c r="K157" s="55"/>
      <c r="L157" s="55"/>
      <c r="M157" s="55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 spans="1:26" ht="12.75" customHeight="1">
      <c r="A158" s="54"/>
      <c r="B158" s="54"/>
      <c r="C158" s="54"/>
      <c r="D158" s="54"/>
      <c r="E158" s="54"/>
      <c r="F158" s="54"/>
      <c r="G158" s="54"/>
      <c r="H158" s="54"/>
      <c r="I158" s="54"/>
      <c r="J158" s="55"/>
      <c r="K158" s="55"/>
      <c r="L158" s="55"/>
      <c r="M158" s="55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 spans="1:26" ht="12.75" customHeight="1">
      <c r="A159" s="54"/>
      <c r="B159" s="54"/>
      <c r="C159" s="54"/>
      <c r="D159" s="54"/>
      <c r="E159" s="54"/>
      <c r="F159" s="54"/>
      <c r="G159" s="54"/>
      <c r="H159" s="54"/>
      <c r="I159" s="54"/>
      <c r="J159" s="55"/>
      <c r="K159" s="55"/>
      <c r="L159" s="55"/>
      <c r="M159" s="55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 spans="1:26" ht="12.75" customHeight="1">
      <c r="A160" s="54"/>
      <c r="B160" s="54"/>
      <c r="C160" s="54"/>
      <c r="D160" s="54"/>
      <c r="E160" s="54"/>
      <c r="F160" s="54"/>
      <c r="G160" s="54"/>
      <c r="H160" s="54"/>
      <c r="I160" s="54"/>
      <c r="J160" s="55"/>
      <c r="K160" s="55"/>
      <c r="L160" s="55"/>
      <c r="M160" s="55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 spans="1:26" ht="12.75" customHeight="1">
      <c r="A161" s="54"/>
      <c r="B161" s="54"/>
      <c r="C161" s="54"/>
      <c r="D161" s="54"/>
      <c r="E161" s="54"/>
      <c r="F161" s="54"/>
      <c r="G161" s="54"/>
      <c r="H161" s="54"/>
      <c r="I161" s="54"/>
      <c r="J161" s="55"/>
      <c r="K161" s="55"/>
      <c r="L161" s="55"/>
      <c r="M161" s="55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 spans="1:26" ht="12.75" customHeight="1">
      <c r="A162" s="54"/>
      <c r="B162" s="54"/>
      <c r="C162" s="54"/>
      <c r="D162" s="54"/>
      <c r="E162" s="54"/>
      <c r="F162" s="54"/>
      <c r="G162" s="54"/>
      <c r="H162" s="54"/>
      <c r="I162" s="54"/>
      <c r="J162" s="55"/>
      <c r="K162" s="55"/>
      <c r="L162" s="55"/>
      <c r="M162" s="55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 spans="1:26" ht="12.75" customHeight="1">
      <c r="A163" s="54"/>
      <c r="B163" s="54"/>
      <c r="C163" s="54"/>
      <c r="D163" s="54"/>
      <c r="E163" s="54"/>
      <c r="F163" s="54"/>
      <c r="G163" s="54"/>
      <c r="H163" s="54"/>
      <c r="I163" s="54"/>
      <c r="J163" s="55"/>
      <c r="K163" s="55"/>
      <c r="L163" s="55"/>
      <c r="M163" s="55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 spans="1:26" ht="12.75" customHeight="1">
      <c r="A164" s="54"/>
      <c r="B164" s="54"/>
      <c r="C164" s="54"/>
      <c r="D164" s="54"/>
      <c r="E164" s="54"/>
      <c r="F164" s="54"/>
      <c r="G164" s="54"/>
      <c r="H164" s="54"/>
      <c r="I164" s="54"/>
      <c r="J164" s="55"/>
      <c r="K164" s="55"/>
      <c r="L164" s="55"/>
      <c r="M164" s="55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 spans="1:26" ht="12.75" customHeight="1">
      <c r="A165" s="54"/>
      <c r="B165" s="54"/>
      <c r="C165" s="54"/>
      <c r="D165" s="54"/>
      <c r="E165" s="54"/>
      <c r="F165" s="54"/>
      <c r="G165" s="54"/>
      <c r="H165" s="54"/>
      <c r="I165" s="54"/>
      <c r="J165" s="55"/>
      <c r="K165" s="55"/>
      <c r="L165" s="55"/>
      <c r="M165" s="55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 spans="1:26" ht="12.75" customHeight="1">
      <c r="A166" s="54"/>
      <c r="B166" s="54"/>
      <c r="C166" s="54"/>
      <c r="D166" s="54"/>
      <c r="E166" s="54"/>
      <c r="F166" s="54"/>
      <c r="G166" s="54"/>
      <c r="H166" s="54"/>
      <c r="I166" s="54"/>
      <c r="J166" s="55"/>
      <c r="K166" s="55"/>
      <c r="L166" s="55"/>
      <c r="M166" s="55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 spans="1:26" ht="12.75" customHeight="1">
      <c r="A167" s="54"/>
      <c r="B167" s="54"/>
      <c r="C167" s="54"/>
      <c r="D167" s="54"/>
      <c r="E167" s="54"/>
      <c r="F167" s="54"/>
      <c r="G167" s="54"/>
      <c r="H167" s="54"/>
      <c r="I167" s="54"/>
      <c r="J167" s="55"/>
      <c r="K167" s="55"/>
      <c r="L167" s="55"/>
      <c r="M167" s="55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</row>
    <row r="168" spans="1:26" ht="12.75" customHeight="1">
      <c r="A168" s="54"/>
      <c r="B168" s="54"/>
      <c r="C168" s="54"/>
      <c r="D168" s="54"/>
      <c r="E168" s="54"/>
      <c r="F168" s="54"/>
      <c r="G168" s="54"/>
      <c r="H168" s="54"/>
      <c r="I168" s="54"/>
      <c r="J168" s="55"/>
      <c r="K168" s="55"/>
      <c r="L168" s="55"/>
      <c r="M168" s="55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 spans="1:26" ht="12.75" customHeight="1">
      <c r="A169" s="54"/>
      <c r="B169" s="54"/>
      <c r="C169" s="54"/>
      <c r="D169" s="54"/>
      <c r="E169" s="54"/>
      <c r="F169" s="54"/>
      <c r="G169" s="54"/>
      <c r="H169" s="54"/>
      <c r="I169" s="54"/>
      <c r="J169" s="55"/>
      <c r="K169" s="55"/>
      <c r="L169" s="55"/>
      <c r="M169" s="55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 spans="1:26" ht="12.75" customHeight="1">
      <c r="A170" s="54"/>
      <c r="B170" s="54"/>
      <c r="C170" s="54"/>
      <c r="D170" s="54"/>
      <c r="E170" s="54"/>
      <c r="F170" s="54"/>
      <c r="G170" s="54"/>
      <c r="H170" s="54"/>
      <c r="I170" s="54"/>
      <c r="J170" s="55"/>
      <c r="K170" s="55"/>
      <c r="L170" s="55"/>
      <c r="M170" s="55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 spans="1:26" ht="12.75" customHeight="1">
      <c r="A171" s="54"/>
      <c r="B171" s="54"/>
      <c r="C171" s="54"/>
      <c r="D171" s="54"/>
      <c r="E171" s="54"/>
      <c r="F171" s="54"/>
      <c r="G171" s="54"/>
      <c r="H171" s="54"/>
      <c r="I171" s="54"/>
      <c r="J171" s="55"/>
      <c r="K171" s="55"/>
      <c r="L171" s="55"/>
      <c r="M171" s="55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 spans="1:26" ht="12.75" customHeight="1">
      <c r="A172" s="54"/>
      <c r="B172" s="54"/>
      <c r="C172" s="54"/>
      <c r="D172" s="54"/>
      <c r="E172" s="54"/>
      <c r="F172" s="54"/>
      <c r="G172" s="54"/>
      <c r="H172" s="54"/>
      <c r="I172" s="54"/>
      <c r="J172" s="55"/>
      <c r="K172" s="55"/>
      <c r="L172" s="55"/>
      <c r="M172" s="55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 spans="1:26" ht="12.75" customHeight="1">
      <c r="A173" s="54"/>
      <c r="B173" s="54"/>
      <c r="C173" s="54"/>
      <c r="D173" s="54"/>
      <c r="E173" s="54"/>
      <c r="F173" s="54"/>
      <c r="G173" s="54"/>
      <c r="H173" s="54"/>
      <c r="I173" s="54"/>
      <c r="J173" s="55"/>
      <c r="K173" s="55"/>
      <c r="L173" s="55"/>
      <c r="M173" s="55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 spans="1:26" ht="12.75" customHeight="1">
      <c r="A174" s="54"/>
      <c r="B174" s="54"/>
      <c r="C174" s="54"/>
      <c r="D174" s="54"/>
      <c r="E174" s="54"/>
      <c r="F174" s="54"/>
      <c r="G174" s="54"/>
      <c r="H174" s="54"/>
      <c r="I174" s="54"/>
      <c r="J174" s="55"/>
      <c r="K174" s="55"/>
      <c r="L174" s="55"/>
      <c r="M174" s="55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 spans="1:26" ht="12.75" customHeight="1">
      <c r="A175" s="54"/>
      <c r="B175" s="54"/>
      <c r="C175" s="54"/>
      <c r="D175" s="54"/>
      <c r="E175" s="54"/>
      <c r="F175" s="54"/>
      <c r="G175" s="54"/>
      <c r="H175" s="54"/>
      <c r="I175" s="54"/>
      <c r="J175" s="55"/>
      <c r="K175" s="55"/>
      <c r="L175" s="55"/>
      <c r="M175" s="55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 spans="1:26" ht="12.75" customHeight="1">
      <c r="A176" s="54"/>
      <c r="B176" s="54"/>
      <c r="C176" s="54"/>
      <c r="D176" s="54"/>
      <c r="E176" s="54"/>
      <c r="F176" s="54"/>
      <c r="G176" s="54"/>
      <c r="H176" s="54"/>
      <c r="I176" s="54"/>
      <c r="J176" s="55"/>
      <c r="K176" s="55"/>
      <c r="L176" s="55"/>
      <c r="M176" s="55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 spans="1:26" ht="12.75" customHeight="1">
      <c r="A177" s="54"/>
      <c r="B177" s="54"/>
      <c r="C177" s="54"/>
      <c r="D177" s="54"/>
      <c r="E177" s="54"/>
      <c r="F177" s="54"/>
      <c r="G177" s="54"/>
      <c r="H177" s="54"/>
      <c r="I177" s="54"/>
      <c r="J177" s="55"/>
      <c r="K177" s="55"/>
      <c r="L177" s="55"/>
      <c r="M177" s="55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 spans="1:26" ht="12.75" customHeight="1">
      <c r="A178" s="54"/>
      <c r="B178" s="54"/>
      <c r="C178" s="54"/>
      <c r="D178" s="54"/>
      <c r="E178" s="54"/>
      <c r="F178" s="54"/>
      <c r="G178" s="54"/>
      <c r="H178" s="54"/>
      <c r="I178" s="54"/>
      <c r="J178" s="55"/>
      <c r="K178" s="55"/>
      <c r="L178" s="55"/>
      <c r="M178" s="55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 spans="1:26" ht="12.75" customHeight="1">
      <c r="A179" s="54"/>
      <c r="B179" s="54"/>
      <c r="C179" s="54"/>
      <c r="D179" s="54"/>
      <c r="E179" s="54"/>
      <c r="F179" s="54"/>
      <c r="G179" s="54"/>
      <c r="H179" s="54"/>
      <c r="I179" s="54"/>
      <c r="J179" s="55"/>
      <c r="K179" s="55"/>
      <c r="L179" s="55"/>
      <c r="M179" s="55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 spans="1:26" ht="12.75" customHeight="1">
      <c r="A180" s="54"/>
      <c r="B180" s="54"/>
      <c r="C180" s="54"/>
      <c r="D180" s="54"/>
      <c r="E180" s="54"/>
      <c r="F180" s="54"/>
      <c r="G180" s="54"/>
      <c r="H180" s="54"/>
      <c r="I180" s="54"/>
      <c r="J180" s="55"/>
      <c r="K180" s="55"/>
      <c r="L180" s="55"/>
      <c r="M180" s="55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 spans="1:26" ht="12.75" customHeight="1">
      <c r="A181" s="54"/>
      <c r="B181" s="54"/>
      <c r="C181" s="54"/>
      <c r="D181" s="54"/>
      <c r="E181" s="54"/>
      <c r="F181" s="54"/>
      <c r="G181" s="54"/>
      <c r="H181" s="54"/>
      <c r="I181" s="54"/>
      <c r="J181" s="55"/>
      <c r="K181" s="55"/>
      <c r="L181" s="55"/>
      <c r="M181" s="55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 spans="1:26" ht="12.75" customHeight="1">
      <c r="A182" s="54"/>
      <c r="B182" s="54"/>
      <c r="C182" s="54"/>
      <c r="D182" s="54"/>
      <c r="E182" s="54"/>
      <c r="F182" s="54"/>
      <c r="G182" s="54"/>
      <c r="H182" s="54"/>
      <c r="I182" s="54"/>
      <c r="J182" s="55"/>
      <c r="K182" s="55"/>
      <c r="L182" s="55"/>
      <c r="M182" s="55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 spans="1:26" ht="12.75" customHeight="1">
      <c r="A183" s="54"/>
      <c r="B183" s="54"/>
      <c r="C183" s="54"/>
      <c r="D183" s="54"/>
      <c r="E183" s="54"/>
      <c r="F183" s="54"/>
      <c r="G183" s="54"/>
      <c r="H183" s="54"/>
      <c r="I183" s="54"/>
      <c r="J183" s="55"/>
      <c r="K183" s="55"/>
      <c r="L183" s="55"/>
      <c r="M183" s="55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 spans="1:26" ht="12.75" customHeight="1">
      <c r="A184" s="54"/>
      <c r="B184" s="54"/>
      <c r="C184" s="54"/>
      <c r="D184" s="54"/>
      <c r="E184" s="54"/>
      <c r="F184" s="54"/>
      <c r="G184" s="54"/>
      <c r="H184" s="54"/>
      <c r="I184" s="54"/>
      <c r="J184" s="55"/>
      <c r="K184" s="55"/>
      <c r="L184" s="55"/>
      <c r="M184" s="55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 spans="1:26" ht="12.75" customHeight="1">
      <c r="A185" s="54"/>
      <c r="B185" s="54"/>
      <c r="C185" s="54"/>
      <c r="D185" s="54"/>
      <c r="E185" s="54"/>
      <c r="F185" s="54"/>
      <c r="G185" s="54"/>
      <c r="H185" s="54"/>
      <c r="I185" s="54"/>
      <c r="J185" s="55"/>
      <c r="K185" s="55"/>
      <c r="L185" s="55"/>
      <c r="M185" s="55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 spans="1:26" ht="12.75" customHeight="1">
      <c r="A186" s="54"/>
      <c r="B186" s="54"/>
      <c r="C186" s="54"/>
      <c r="D186" s="54"/>
      <c r="E186" s="54"/>
      <c r="F186" s="54"/>
      <c r="G186" s="54"/>
      <c r="H186" s="54"/>
      <c r="I186" s="54"/>
      <c r="J186" s="55"/>
      <c r="K186" s="55"/>
      <c r="L186" s="55"/>
      <c r="M186" s="55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 spans="1:26" ht="12.75" customHeight="1">
      <c r="A187" s="54"/>
      <c r="B187" s="54"/>
      <c r="C187" s="54"/>
      <c r="D187" s="54"/>
      <c r="E187" s="54"/>
      <c r="F187" s="54"/>
      <c r="G187" s="54"/>
      <c r="H187" s="54"/>
      <c r="I187" s="54"/>
      <c r="J187" s="55"/>
      <c r="K187" s="55"/>
      <c r="L187" s="55"/>
      <c r="M187" s="55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 spans="1:26" ht="12.75" customHeight="1">
      <c r="A188" s="54"/>
      <c r="B188" s="54"/>
      <c r="C188" s="54"/>
      <c r="D188" s="54"/>
      <c r="E188" s="54"/>
      <c r="F188" s="54"/>
      <c r="G188" s="54"/>
      <c r="H188" s="54"/>
      <c r="I188" s="54"/>
      <c r="J188" s="55"/>
      <c r="K188" s="55"/>
      <c r="L188" s="55"/>
      <c r="M188" s="55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 spans="1:26" ht="12.75" customHeight="1">
      <c r="A189" s="54"/>
      <c r="B189" s="54"/>
      <c r="C189" s="54"/>
      <c r="D189" s="54"/>
      <c r="E189" s="54"/>
      <c r="F189" s="54"/>
      <c r="G189" s="54"/>
      <c r="H189" s="54"/>
      <c r="I189" s="54"/>
      <c r="J189" s="55"/>
      <c r="K189" s="55"/>
      <c r="L189" s="55"/>
      <c r="M189" s="55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 spans="1:26" ht="12.75" customHeight="1">
      <c r="A190" s="54"/>
      <c r="B190" s="54"/>
      <c r="C190" s="54"/>
      <c r="D190" s="54"/>
      <c r="E190" s="54"/>
      <c r="F190" s="54"/>
      <c r="G190" s="54"/>
      <c r="H190" s="54"/>
      <c r="I190" s="54"/>
      <c r="J190" s="55"/>
      <c r="K190" s="55"/>
      <c r="L190" s="55"/>
      <c r="M190" s="55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 spans="1:26" ht="12.75" customHeight="1">
      <c r="A191" s="54"/>
      <c r="B191" s="54"/>
      <c r="C191" s="54"/>
      <c r="D191" s="54"/>
      <c r="E191" s="54"/>
      <c r="F191" s="54"/>
      <c r="G191" s="54"/>
      <c r="H191" s="54"/>
      <c r="I191" s="54"/>
      <c r="J191" s="55"/>
      <c r="K191" s="55"/>
      <c r="L191" s="55"/>
      <c r="M191" s="55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 spans="1:26" ht="12.75" customHeight="1">
      <c r="A192" s="54"/>
      <c r="B192" s="54"/>
      <c r="C192" s="54"/>
      <c r="D192" s="54"/>
      <c r="E192" s="54"/>
      <c r="F192" s="54"/>
      <c r="G192" s="54"/>
      <c r="H192" s="54"/>
      <c r="I192" s="54"/>
      <c r="J192" s="55"/>
      <c r="K192" s="55"/>
      <c r="L192" s="55"/>
      <c r="M192" s="55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 spans="1:26" ht="12.75" customHeight="1">
      <c r="A193" s="54"/>
      <c r="B193" s="54"/>
      <c r="C193" s="54"/>
      <c r="D193" s="54"/>
      <c r="E193" s="54"/>
      <c r="F193" s="54"/>
      <c r="G193" s="54"/>
      <c r="H193" s="54"/>
      <c r="I193" s="54"/>
      <c r="J193" s="55"/>
      <c r="K193" s="55"/>
      <c r="L193" s="55"/>
      <c r="M193" s="55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 spans="1:26" ht="12.75" customHeight="1">
      <c r="A194" s="54"/>
      <c r="B194" s="54"/>
      <c r="C194" s="54"/>
      <c r="D194" s="54"/>
      <c r="E194" s="54"/>
      <c r="F194" s="54"/>
      <c r="G194" s="54"/>
      <c r="H194" s="54"/>
      <c r="I194" s="54"/>
      <c r="J194" s="55"/>
      <c r="K194" s="55"/>
      <c r="L194" s="55"/>
      <c r="M194" s="55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 spans="1:26" ht="12.75" customHeight="1">
      <c r="A195" s="54"/>
      <c r="B195" s="54"/>
      <c r="C195" s="54"/>
      <c r="D195" s="54"/>
      <c r="E195" s="54"/>
      <c r="F195" s="54"/>
      <c r="G195" s="54"/>
      <c r="H195" s="54"/>
      <c r="I195" s="54"/>
      <c r="J195" s="55"/>
      <c r="K195" s="55"/>
      <c r="L195" s="55"/>
      <c r="M195" s="55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 spans="1:26" ht="12.75" customHeight="1">
      <c r="A196" s="54"/>
      <c r="B196" s="54"/>
      <c r="C196" s="54"/>
      <c r="D196" s="54"/>
      <c r="E196" s="54"/>
      <c r="F196" s="54"/>
      <c r="G196" s="54"/>
      <c r="H196" s="54"/>
      <c r="I196" s="54"/>
      <c r="J196" s="55"/>
      <c r="K196" s="55"/>
      <c r="L196" s="55"/>
      <c r="M196" s="55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 spans="1:26" ht="12.75" customHeight="1">
      <c r="A197" s="54"/>
      <c r="B197" s="54"/>
      <c r="C197" s="54"/>
      <c r="D197" s="54"/>
      <c r="E197" s="54"/>
      <c r="F197" s="54"/>
      <c r="G197" s="54"/>
      <c r="H197" s="54"/>
      <c r="I197" s="54"/>
      <c r="J197" s="55"/>
      <c r="K197" s="55"/>
      <c r="L197" s="55"/>
      <c r="M197" s="55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 spans="1:26" ht="12.75" customHeight="1">
      <c r="A198" s="54"/>
      <c r="B198" s="54"/>
      <c r="C198" s="54"/>
      <c r="D198" s="54"/>
      <c r="E198" s="54"/>
      <c r="F198" s="54"/>
      <c r="G198" s="54"/>
      <c r="H198" s="54"/>
      <c r="I198" s="54"/>
      <c r="J198" s="55"/>
      <c r="K198" s="55"/>
      <c r="L198" s="55"/>
      <c r="M198" s="55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</row>
    <row r="199" spans="1:26" ht="12.75" customHeight="1">
      <c r="A199" s="54"/>
      <c r="B199" s="54"/>
      <c r="C199" s="54"/>
      <c r="D199" s="54"/>
      <c r="E199" s="54"/>
      <c r="F199" s="54"/>
      <c r="G199" s="54"/>
      <c r="H199" s="54"/>
      <c r="I199" s="54"/>
      <c r="J199" s="55"/>
      <c r="K199" s="55"/>
      <c r="L199" s="55"/>
      <c r="M199" s="55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 spans="1:26" ht="12.75" customHeight="1">
      <c r="A200" s="54"/>
      <c r="B200" s="54"/>
      <c r="C200" s="54"/>
      <c r="D200" s="54"/>
      <c r="E200" s="54"/>
      <c r="F200" s="54"/>
      <c r="G200" s="54"/>
      <c r="H200" s="54"/>
      <c r="I200" s="54"/>
      <c r="J200" s="55"/>
      <c r="K200" s="55"/>
      <c r="L200" s="55"/>
      <c r="M200" s="55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 spans="1:26" ht="12.75" customHeight="1">
      <c r="A201" s="54"/>
      <c r="B201" s="54"/>
      <c r="C201" s="54"/>
      <c r="D201" s="54"/>
      <c r="E201" s="54"/>
      <c r="F201" s="54"/>
      <c r="G201" s="54"/>
      <c r="H201" s="54"/>
      <c r="I201" s="54"/>
      <c r="J201" s="55"/>
      <c r="K201" s="55"/>
      <c r="L201" s="55"/>
      <c r="M201" s="55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 spans="1:26" ht="12.75" customHeight="1">
      <c r="A202" s="54"/>
      <c r="B202" s="54"/>
      <c r="C202" s="54"/>
      <c r="D202" s="54"/>
      <c r="E202" s="54"/>
      <c r="F202" s="54"/>
      <c r="G202" s="54"/>
      <c r="H202" s="54"/>
      <c r="I202" s="54"/>
      <c r="J202" s="55"/>
      <c r="K202" s="55"/>
      <c r="L202" s="55"/>
      <c r="M202" s="55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 spans="1:26" ht="12.75" customHeight="1">
      <c r="A203" s="54"/>
      <c r="B203" s="54"/>
      <c r="C203" s="54"/>
      <c r="D203" s="54"/>
      <c r="E203" s="54"/>
      <c r="F203" s="54"/>
      <c r="G203" s="54"/>
      <c r="H203" s="54"/>
      <c r="I203" s="54"/>
      <c r="J203" s="55"/>
      <c r="K203" s="55"/>
      <c r="L203" s="55"/>
      <c r="M203" s="55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 spans="1:26" ht="12.75" customHeight="1">
      <c r="A204" s="54"/>
      <c r="B204" s="54"/>
      <c r="C204" s="54"/>
      <c r="D204" s="54"/>
      <c r="E204" s="54"/>
      <c r="F204" s="54"/>
      <c r="G204" s="54"/>
      <c r="H204" s="54"/>
      <c r="I204" s="54"/>
      <c r="J204" s="55"/>
      <c r="K204" s="55"/>
      <c r="L204" s="55"/>
      <c r="M204" s="55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 spans="1:26" ht="12.75" customHeight="1">
      <c r="A205" s="54"/>
      <c r="B205" s="54"/>
      <c r="C205" s="54"/>
      <c r="D205" s="54"/>
      <c r="E205" s="54"/>
      <c r="F205" s="54"/>
      <c r="G205" s="54"/>
      <c r="H205" s="54"/>
      <c r="I205" s="54"/>
      <c r="J205" s="55"/>
      <c r="K205" s="55"/>
      <c r="L205" s="55"/>
      <c r="M205" s="55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 spans="1:26" ht="12.75" customHeight="1">
      <c r="A206" s="54"/>
      <c r="B206" s="54"/>
      <c r="C206" s="54"/>
      <c r="D206" s="54"/>
      <c r="E206" s="54"/>
      <c r="F206" s="54"/>
      <c r="G206" s="54"/>
      <c r="H206" s="54"/>
      <c r="I206" s="54"/>
      <c r="J206" s="55"/>
      <c r="K206" s="55"/>
      <c r="L206" s="55"/>
      <c r="M206" s="55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 spans="1:26" ht="12.75" customHeight="1">
      <c r="A207" s="54"/>
      <c r="B207" s="54"/>
      <c r="C207" s="54"/>
      <c r="D207" s="54"/>
      <c r="E207" s="54"/>
      <c r="F207" s="54"/>
      <c r="G207" s="54"/>
      <c r="H207" s="54"/>
      <c r="I207" s="54"/>
      <c r="J207" s="55"/>
      <c r="K207" s="55"/>
      <c r="L207" s="55"/>
      <c r="M207" s="55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</row>
    <row r="208" spans="1:26" ht="12.75" customHeight="1">
      <c r="A208" s="54"/>
      <c r="B208" s="54"/>
      <c r="C208" s="54"/>
      <c r="D208" s="54"/>
      <c r="E208" s="54"/>
      <c r="F208" s="54"/>
      <c r="G208" s="54"/>
      <c r="H208" s="54"/>
      <c r="I208" s="54"/>
      <c r="J208" s="55"/>
      <c r="K208" s="55"/>
      <c r="L208" s="55"/>
      <c r="M208" s="55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</row>
    <row r="209" spans="1:26" ht="12.75" customHeight="1">
      <c r="A209" s="54"/>
      <c r="B209" s="54"/>
      <c r="C209" s="54"/>
      <c r="D209" s="54"/>
      <c r="E209" s="54"/>
      <c r="F209" s="54"/>
      <c r="G209" s="54"/>
      <c r="H209" s="54"/>
      <c r="I209" s="54"/>
      <c r="J209" s="55"/>
      <c r="K209" s="55"/>
      <c r="L209" s="55"/>
      <c r="M209" s="55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</row>
    <row r="210" spans="1:26" ht="12.75" customHeight="1">
      <c r="A210" s="54"/>
      <c r="B210" s="54"/>
      <c r="C210" s="54"/>
      <c r="D210" s="54"/>
      <c r="E210" s="54"/>
      <c r="F210" s="54"/>
      <c r="G210" s="54"/>
      <c r="H210" s="54"/>
      <c r="I210" s="54"/>
      <c r="J210" s="55"/>
      <c r="K210" s="55"/>
      <c r="L210" s="55"/>
      <c r="M210" s="55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</row>
    <row r="211" spans="1:26" ht="12.75" customHeight="1">
      <c r="A211" s="54"/>
      <c r="B211" s="54"/>
      <c r="C211" s="54"/>
      <c r="D211" s="54"/>
      <c r="E211" s="54"/>
      <c r="F211" s="54"/>
      <c r="G211" s="54"/>
      <c r="H211" s="54"/>
      <c r="I211" s="54"/>
      <c r="J211" s="55"/>
      <c r="K211" s="55"/>
      <c r="L211" s="55"/>
      <c r="M211" s="55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</row>
    <row r="212" spans="1:26" ht="12.75" customHeight="1">
      <c r="A212" s="54"/>
      <c r="B212" s="54"/>
      <c r="C212" s="54"/>
      <c r="D212" s="54"/>
      <c r="E212" s="54"/>
      <c r="F212" s="54"/>
      <c r="G212" s="54"/>
      <c r="H212" s="54"/>
      <c r="I212" s="54"/>
      <c r="J212" s="55"/>
      <c r="K212" s="55"/>
      <c r="L212" s="55"/>
      <c r="M212" s="55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</row>
    <row r="213" spans="1:26" ht="12.75" customHeight="1">
      <c r="A213" s="54"/>
      <c r="B213" s="54"/>
      <c r="C213" s="54"/>
      <c r="D213" s="54"/>
      <c r="E213" s="54"/>
      <c r="F213" s="54"/>
      <c r="G213" s="54"/>
      <c r="H213" s="54"/>
      <c r="I213" s="54"/>
      <c r="J213" s="55"/>
      <c r="K213" s="55"/>
      <c r="L213" s="55"/>
      <c r="M213" s="55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</row>
    <row r="214" spans="1:26" ht="12.75" customHeight="1">
      <c r="A214" s="54"/>
      <c r="B214" s="54"/>
      <c r="C214" s="54"/>
      <c r="D214" s="54"/>
      <c r="E214" s="54"/>
      <c r="F214" s="54"/>
      <c r="G214" s="54"/>
      <c r="H214" s="54"/>
      <c r="I214" s="54"/>
      <c r="J214" s="55"/>
      <c r="K214" s="55"/>
      <c r="L214" s="55"/>
      <c r="M214" s="55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</row>
    <row r="215" spans="1:26" ht="12.75" customHeight="1">
      <c r="A215" s="54"/>
      <c r="B215" s="54"/>
      <c r="C215" s="54"/>
      <c r="D215" s="54"/>
      <c r="E215" s="54"/>
      <c r="F215" s="54"/>
      <c r="G215" s="54"/>
      <c r="H215" s="54"/>
      <c r="I215" s="54"/>
      <c r="J215" s="55"/>
      <c r="K215" s="55"/>
      <c r="L215" s="55"/>
      <c r="M215" s="55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 spans="1:26" ht="12.75" customHeight="1">
      <c r="A216" s="54"/>
      <c r="B216" s="54"/>
      <c r="C216" s="54"/>
      <c r="D216" s="54"/>
      <c r="E216" s="54"/>
      <c r="F216" s="54"/>
      <c r="G216" s="54"/>
      <c r="H216" s="54"/>
      <c r="I216" s="54"/>
      <c r="J216" s="55"/>
      <c r="K216" s="55"/>
      <c r="L216" s="55"/>
      <c r="M216" s="55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</row>
    <row r="217" spans="1:26" ht="12.75" customHeight="1">
      <c r="A217" s="54"/>
      <c r="B217" s="54"/>
      <c r="C217" s="54"/>
      <c r="D217" s="54"/>
      <c r="E217" s="54"/>
      <c r="F217" s="54"/>
      <c r="G217" s="54"/>
      <c r="H217" s="54"/>
      <c r="I217" s="54"/>
      <c r="J217" s="55"/>
      <c r="K217" s="55"/>
      <c r="L217" s="55"/>
      <c r="M217" s="55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 spans="1:26" ht="12.75" customHeight="1">
      <c r="A218" s="54"/>
      <c r="B218" s="54"/>
      <c r="C218" s="54"/>
      <c r="D218" s="54"/>
      <c r="E218" s="54"/>
      <c r="F218" s="54"/>
      <c r="G218" s="54"/>
      <c r="H218" s="54"/>
      <c r="I218" s="54"/>
      <c r="J218" s="55"/>
      <c r="K218" s="55"/>
      <c r="L218" s="55"/>
      <c r="M218" s="55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 spans="1:26" ht="12.75" customHeight="1">
      <c r="A219" s="54"/>
      <c r="B219" s="54"/>
      <c r="C219" s="54"/>
      <c r="D219" s="54"/>
      <c r="E219" s="54"/>
      <c r="F219" s="54"/>
      <c r="G219" s="54"/>
      <c r="H219" s="54"/>
      <c r="I219" s="54"/>
      <c r="J219" s="55"/>
      <c r="K219" s="55"/>
      <c r="L219" s="55"/>
      <c r="M219" s="55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 spans="1:26" ht="12.75" customHeight="1">
      <c r="A220" s="54"/>
      <c r="B220" s="54"/>
      <c r="C220" s="54"/>
      <c r="D220" s="54"/>
      <c r="E220" s="54"/>
      <c r="F220" s="54"/>
      <c r="G220" s="54"/>
      <c r="H220" s="54"/>
      <c r="I220" s="54"/>
      <c r="J220" s="55"/>
      <c r="K220" s="55"/>
      <c r="L220" s="55"/>
      <c r="M220" s="55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 spans="1:26" ht="12.75" customHeight="1">
      <c r="A221" s="54"/>
      <c r="B221" s="54"/>
      <c r="C221" s="54"/>
      <c r="D221" s="54"/>
      <c r="E221" s="54"/>
      <c r="F221" s="54"/>
      <c r="G221" s="54"/>
      <c r="H221" s="54"/>
      <c r="I221" s="54"/>
      <c r="J221" s="55"/>
      <c r="K221" s="55"/>
      <c r="L221" s="55"/>
      <c r="M221" s="55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 spans="1:26" ht="12.75" customHeight="1">
      <c r="A222" s="54"/>
      <c r="B222" s="54"/>
      <c r="C222" s="54"/>
      <c r="D222" s="54"/>
      <c r="E222" s="54"/>
      <c r="F222" s="54"/>
      <c r="G222" s="54"/>
      <c r="H222" s="54"/>
      <c r="I222" s="54"/>
      <c r="J222" s="55"/>
      <c r="K222" s="55"/>
      <c r="L222" s="55"/>
      <c r="M222" s="55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 spans="1:26" ht="15.75" customHeight="1"/>
    <row r="224" spans="1:2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J25:K25"/>
    <mergeCell ref="A1:L1"/>
    <mergeCell ref="A2:M2"/>
    <mergeCell ref="A6:M6"/>
    <mergeCell ref="J23:K23"/>
    <mergeCell ref="J24:K24"/>
  </mergeCells>
  <printOptions horizontalCentered="1"/>
  <pageMargins left="0.47244094488188981" right="0.27559055118110237" top="0.43307086614173229" bottom="0.47244094488188981" header="0" footer="0"/>
  <pageSetup paperSize="9" scale="86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4"/>
  </sheetPr>
  <dimension ref="B1:G1000"/>
  <sheetViews>
    <sheetView workbookViewId="0"/>
  </sheetViews>
  <sheetFormatPr defaultColWidth="14.42578125" defaultRowHeight="15" customHeight="1"/>
  <cols>
    <col min="1" max="1" width="3.140625" customWidth="1"/>
    <col min="2" max="2" width="11.7109375" customWidth="1"/>
    <col min="3" max="3" width="16.5703125" customWidth="1"/>
    <col min="4" max="4" width="17.140625" customWidth="1"/>
    <col min="5" max="5" width="18.28515625" customWidth="1"/>
    <col min="6" max="6" width="16.42578125" customWidth="1"/>
    <col min="7" max="7" width="20" customWidth="1"/>
  </cols>
  <sheetData>
    <row r="1" spans="2:7" ht="18.75">
      <c r="B1" s="713" t="str">
        <f>'Summary E'!A1</f>
        <v>KEC International Limited</v>
      </c>
      <c r="C1" s="707"/>
      <c r="D1" s="707"/>
      <c r="E1" s="707"/>
      <c r="F1" s="707"/>
      <c r="G1" s="714"/>
    </row>
    <row r="2" spans="2:7" ht="15.75">
      <c r="B2" s="715" t="s">
        <v>154</v>
      </c>
      <c r="C2" s="665"/>
      <c r="D2" s="665"/>
      <c r="E2" s="665"/>
      <c r="F2" s="716"/>
      <c r="G2" s="56">
        <f ca="1">'Summary E'!M1</f>
        <v>46128</v>
      </c>
    </row>
    <row r="3" spans="2:7" ht="15.75">
      <c r="B3" s="717" t="s">
        <v>155</v>
      </c>
      <c r="C3" s="718"/>
      <c r="D3" s="719" t="s">
        <v>156</v>
      </c>
      <c r="E3" s="665"/>
      <c r="F3" s="665"/>
      <c r="G3" s="720"/>
    </row>
    <row r="4" spans="2:7" ht="15.75">
      <c r="B4" s="717" t="s">
        <v>157</v>
      </c>
      <c r="C4" s="718"/>
      <c r="D4" s="721" t="s">
        <v>158</v>
      </c>
      <c r="E4" s="665"/>
      <c r="F4" s="665"/>
      <c r="G4" s="720"/>
    </row>
    <row r="5" spans="2:7">
      <c r="B5" s="722" t="s">
        <v>159</v>
      </c>
      <c r="C5" s="665"/>
      <c r="D5" s="665"/>
      <c r="E5" s="665"/>
      <c r="F5" s="665"/>
      <c r="G5" s="720"/>
    </row>
    <row r="6" spans="2:7" ht="30">
      <c r="B6" s="57" t="s">
        <v>160</v>
      </c>
      <c r="C6" s="58" t="s">
        <v>161</v>
      </c>
      <c r="D6" s="58" t="s">
        <v>162</v>
      </c>
      <c r="E6" s="58" t="s">
        <v>163</v>
      </c>
      <c r="F6" s="723" t="s">
        <v>164</v>
      </c>
      <c r="G6" s="724"/>
    </row>
    <row r="7" spans="2:7">
      <c r="B7" s="59">
        <f>'Summary E'!D8</f>
        <v>124.568</v>
      </c>
      <c r="C7" s="60">
        <f>'Summary E'!E8</f>
        <v>124.568</v>
      </c>
      <c r="D7" s="61">
        <v>0</v>
      </c>
      <c r="E7" s="60">
        <f>C7+D7</f>
        <v>124.568</v>
      </c>
      <c r="F7" s="725">
        <f>B7-E7</f>
        <v>0</v>
      </c>
      <c r="G7" s="726"/>
    </row>
    <row r="8" spans="2:7">
      <c r="B8" s="722" t="s">
        <v>165</v>
      </c>
      <c r="C8" s="665"/>
      <c r="D8" s="665"/>
      <c r="E8" s="665"/>
      <c r="F8" s="665"/>
      <c r="G8" s="720"/>
    </row>
    <row r="9" spans="2:7" ht="30">
      <c r="B9" s="57" t="s">
        <v>160</v>
      </c>
      <c r="C9" s="58" t="s">
        <v>161</v>
      </c>
      <c r="D9" s="58" t="s">
        <v>162</v>
      </c>
      <c r="E9" s="58" t="s">
        <v>163</v>
      </c>
      <c r="F9" s="723" t="s">
        <v>164</v>
      </c>
      <c r="G9" s="724"/>
    </row>
    <row r="10" spans="2:7">
      <c r="B10" s="59">
        <f>'Summary E'!D9</f>
        <v>124.568</v>
      </c>
      <c r="C10" s="60">
        <f>'Summary E'!E9</f>
        <v>124.568</v>
      </c>
      <c r="D10" s="62">
        <f>'Summary E'!H9+'Summary E'!I9</f>
        <v>0</v>
      </c>
      <c r="E10" s="62">
        <f>C10+D10</f>
        <v>124.568</v>
      </c>
      <c r="F10" s="725">
        <f>B10-E10</f>
        <v>0</v>
      </c>
      <c r="G10" s="726"/>
    </row>
    <row r="11" spans="2:7">
      <c r="B11" s="722" t="s">
        <v>166</v>
      </c>
      <c r="C11" s="665"/>
      <c r="D11" s="665"/>
      <c r="E11" s="665"/>
      <c r="F11" s="665"/>
      <c r="G11" s="720"/>
    </row>
    <row r="12" spans="2:7" ht="30">
      <c r="B12" s="57" t="s">
        <v>160</v>
      </c>
      <c r="C12" s="58" t="s">
        <v>161</v>
      </c>
      <c r="D12" s="58" t="s">
        <v>162</v>
      </c>
      <c r="E12" s="58" t="s">
        <v>163</v>
      </c>
      <c r="F12" s="723" t="s">
        <v>164</v>
      </c>
      <c r="G12" s="724"/>
    </row>
    <row r="13" spans="2:7">
      <c r="B13" s="59">
        <f>'Summary E'!D11</f>
        <v>124.568</v>
      </c>
      <c r="C13" s="60">
        <f>'Summary E'!E11</f>
        <v>124.568</v>
      </c>
      <c r="D13" s="62">
        <f>'Summary E'!I11+'Summary E'!H11</f>
        <v>0</v>
      </c>
      <c r="E13" s="62">
        <f>C13+D13</f>
        <v>124.568</v>
      </c>
      <c r="F13" s="727">
        <f>B13-E13</f>
        <v>0</v>
      </c>
      <c r="G13" s="726"/>
    </row>
    <row r="14" spans="2:7">
      <c r="B14" s="722" t="s">
        <v>167</v>
      </c>
      <c r="C14" s="665"/>
      <c r="D14" s="665"/>
      <c r="E14" s="665"/>
      <c r="F14" s="665"/>
      <c r="G14" s="720"/>
    </row>
    <row r="15" spans="2:7" ht="30">
      <c r="B15" s="63" t="s">
        <v>160</v>
      </c>
      <c r="C15" s="64" t="s">
        <v>161</v>
      </c>
      <c r="D15" s="64" t="s">
        <v>162</v>
      </c>
      <c r="E15" s="64" t="s">
        <v>163</v>
      </c>
      <c r="F15" s="728" t="s">
        <v>164</v>
      </c>
      <c r="G15" s="729"/>
    </row>
    <row r="16" spans="2:7">
      <c r="B16" s="65">
        <f>'Summary E'!D15</f>
        <v>319</v>
      </c>
      <c r="C16" s="66">
        <f>'Summary E'!E15</f>
        <v>294</v>
      </c>
      <c r="D16" s="66">
        <f>'Summary E'!H15</f>
        <v>4</v>
      </c>
      <c r="E16" s="66">
        <f>C16+D16</f>
        <v>298</v>
      </c>
      <c r="F16" s="730">
        <f>B16-E16</f>
        <v>21</v>
      </c>
      <c r="G16" s="731"/>
    </row>
    <row r="17" spans="2:7">
      <c r="B17" s="722" t="s">
        <v>168</v>
      </c>
      <c r="C17" s="665"/>
      <c r="D17" s="665"/>
      <c r="E17" s="665"/>
      <c r="F17" s="665"/>
      <c r="G17" s="720"/>
    </row>
    <row r="18" spans="2:7" ht="30">
      <c r="B18" s="63" t="s">
        <v>169</v>
      </c>
      <c r="C18" s="64" t="s">
        <v>161</v>
      </c>
      <c r="D18" s="64" t="s">
        <v>162</v>
      </c>
      <c r="E18" s="64" t="s">
        <v>163</v>
      </c>
      <c r="F18" s="728" t="s">
        <v>164</v>
      </c>
      <c r="G18" s="729"/>
    </row>
    <row r="19" spans="2:7">
      <c r="B19" s="59">
        <f>'Summary E'!D16</f>
        <v>319</v>
      </c>
      <c r="C19" s="67">
        <f>'Summary E'!E16</f>
        <v>269</v>
      </c>
      <c r="D19" s="68"/>
      <c r="E19" s="69"/>
      <c r="F19" s="725">
        <f>+B19-E19</f>
        <v>319</v>
      </c>
      <c r="G19" s="726"/>
    </row>
    <row r="20" spans="2:7">
      <c r="B20" s="722" t="s">
        <v>170</v>
      </c>
      <c r="C20" s="665"/>
      <c r="D20" s="665"/>
      <c r="E20" s="665"/>
      <c r="F20" s="665"/>
      <c r="G20" s="720"/>
    </row>
    <row r="21" spans="2:7" ht="15.75" customHeight="1">
      <c r="B21" s="63" t="s">
        <v>169</v>
      </c>
      <c r="C21" s="64" t="s">
        <v>161</v>
      </c>
      <c r="D21" s="64" t="s">
        <v>162</v>
      </c>
      <c r="E21" s="64" t="s">
        <v>163</v>
      </c>
      <c r="F21" s="728" t="s">
        <v>164</v>
      </c>
      <c r="G21" s="729"/>
    </row>
    <row r="22" spans="2:7" ht="15.75" customHeight="1">
      <c r="B22" s="59">
        <f>'Summary E'!D17</f>
        <v>319</v>
      </c>
      <c r="C22" s="67">
        <f>'Summary E'!E17</f>
        <v>198</v>
      </c>
      <c r="D22" s="69">
        <v>0</v>
      </c>
      <c r="E22" s="69">
        <v>0</v>
      </c>
      <c r="F22" s="725">
        <f>B22-E22</f>
        <v>319</v>
      </c>
      <c r="G22" s="726"/>
    </row>
    <row r="23" spans="2:7" ht="15.75" customHeight="1">
      <c r="B23" s="722" t="s">
        <v>171</v>
      </c>
      <c r="C23" s="665"/>
      <c r="D23" s="665"/>
      <c r="E23" s="665"/>
      <c r="F23" s="665"/>
      <c r="G23" s="720"/>
    </row>
    <row r="24" spans="2:7" ht="15.75" customHeight="1">
      <c r="B24" s="63" t="s">
        <v>169</v>
      </c>
      <c r="C24" s="64" t="s">
        <v>161</v>
      </c>
      <c r="D24" s="64" t="s">
        <v>162</v>
      </c>
      <c r="E24" s="64" t="s">
        <v>163</v>
      </c>
      <c r="F24" s="728" t="s">
        <v>172</v>
      </c>
      <c r="G24" s="729"/>
    </row>
    <row r="25" spans="2:7" ht="15.75" customHeight="1">
      <c r="B25" s="70">
        <f>'Summary E'!D19</f>
        <v>124.568</v>
      </c>
      <c r="C25" s="71">
        <f>'Summary E'!E19</f>
        <v>0</v>
      </c>
      <c r="D25" s="69">
        <v>0</v>
      </c>
      <c r="E25" s="71">
        <f>C25+D25</f>
        <v>0</v>
      </c>
      <c r="F25" s="727">
        <f>B25-E25</f>
        <v>124.568</v>
      </c>
      <c r="G25" s="726"/>
    </row>
    <row r="26" spans="2:7" ht="15.75" customHeight="1">
      <c r="B26" s="722" t="s">
        <v>173</v>
      </c>
      <c r="C26" s="665"/>
      <c r="D26" s="665"/>
      <c r="E26" s="665"/>
      <c r="F26" s="665"/>
      <c r="G26" s="720"/>
    </row>
    <row r="27" spans="2:7" ht="15.75" customHeight="1">
      <c r="B27" s="63" t="s">
        <v>169</v>
      </c>
      <c r="C27" s="64" t="s">
        <v>161</v>
      </c>
      <c r="D27" s="64" t="s">
        <v>162</v>
      </c>
      <c r="E27" s="64" t="s">
        <v>163</v>
      </c>
      <c r="F27" s="728" t="s">
        <v>164</v>
      </c>
      <c r="G27" s="729"/>
    </row>
    <row r="28" spans="2:7" ht="15.75" customHeight="1">
      <c r="B28" s="72">
        <f>'Summary E'!D22</f>
        <v>124.568</v>
      </c>
      <c r="C28" s="66">
        <f>'Summary E'!E22</f>
        <v>0</v>
      </c>
      <c r="D28" s="73">
        <f>'Summary E'!H22+'Summary E'!I22</f>
        <v>0</v>
      </c>
      <c r="E28" s="66">
        <f>C28+D28</f>
        <v>0</v>
      </c>
      <c r="F28" s="732">
        <f>+B28-E28</f>
        <v>124.568</v>
      </c>
      <c r="G28" s="731"/>
    </row>
    <row r="29" spans="2:7" ht="15.75" customHeight="1">
      <c r="B29" s="722" t="s">
        <v>174</v>
      </c>
      <c r="C29" s="665"/>
      <c r="D29" s="665"/>
      <c r="E29" s="665"/>
      <c r="F29" s="665"/>
      <c r="G29" s="720"/>
    </row>
    <row r="30" spans="2:7" ht="15.75" customHeight="1">
      <c r="B30" s="63" t="s">
        <v>169</v>
      </c>
      <c r="C30" s="64" t="s">
        <v>161</v>
      </c>
      <c r="D30" s="64" t="s">
        <v>162</v>
      </c>
      <c r="E30" s="64" t="s">
        <v>163</v>
      </c>
      <c r="F30" s="728" t="s">
        <v>164</v>
      </c>
      <c r="G30" s="729"/>
    </row>
    <row r="31" spans="2:7" ht="15.75" customHeight="1">
      <c r="B31" s="74">
        <f>'Summary E'!D18</f>
        <v>319</v>
      </c>
      <c r="C31" s="75">
        <f>'Summary E'!E18</f>
        <v>16</v>
      </c>
      <c r="D31" s="75">
        <f>'Summary E'!H18+'Summary E'!I18</f>
        <v>22</v>
      </c>
      <c r="E31" s="76">
        <v>0</v>
      </c>
      <c r="F31" s="725">
        <f>B31-E31</f>
        <v>319</v>
      </c>
      <c r="G31" s="726"/>
    </row>
    <row r="32" spans="2:7" ht="15.75" customHeight="1">
      <c r="B32" s="722" t="s">
        <v>175</v>
      </c>
      <c r="C32" s="665"/>
      <c r="D32" s="665"/>
      <c r="E32" s="665"/>
      <c r="F32" s="665"/>
      <c r="G32" s="720"/>
    </row>
    <row r="33" spans="2:7" ht="15.75" customHeight="1">
      <c r="B33" s="63" t="s">
        <v>169</v>
      </c>
      <c r="C33" s="64" t="s">
        <v>161</v>
      </c>
      <c r="D33" s="64" t="s">
        <v>162</v>
      </c>
      <c r="E33" s="64" t="s">
        <v>163</v>
      </c>
      <c r="F33" s="728" t="s">
        <v>164</v>
      </c>
      <c r="G33" s="729"/>
    </row>
    <row r="34" spans="2:7" ht="15.75" customHeight="1">
      <c r="B34" s="77"/>
      <c r="C34" s="76"/>
      <c r="D34" s="76"/>
      <c r="E34" s="76"/>
      <c r="F34" s="733">
        <f>B34-E34</f>
        <v>0</v>
      </c>
      <c r="G34" s="726"/>
    </row>
    <row r="35" spans="2:7" ht="15.75" customHeight="1"/>
    <row r="36" spans="2:7" ht="15.75" customHeight="1"/>
    <row r="37" spans="2:7" ht="15.75" customHeight="1"/>
    <row r="38" spans="2:7" ht="15.75" customHeight="1"/>
    <row r="39" spans="2:7" ht="15.75" customHeight="1"/>
    <row r="40" spans="2:7" ht="15.75" customHeight="1"/>
    <row r="41" spans="2:7" ht="15.75" customHeight="1"/>
    <row r="42" spans="2:7" ht="15.75" customHeight="1"/>
    <row r="43" spans="2:7" ht="15.75" customHeight="1"/>
    <row r="44" spans="2:7" ht="15.75" customHeight="1"/>
    <row r="45" spans="2:7" ht="15.75" customHeight="1"/>
    <row r="46" spans="2:7" ht="15.75" customHeight="1"/>
    <row r="47" spans="2:7" ht="15.75" customHeight="1"/>
    <row r="48" spans="2:7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6">
    <mergeCell ref="F30:G30"/>
    <mergeCell ref="F31:G31"/>
    <mergeCell ref="B32:G32"/>
    <mergeCell ref="F33:G33"/>
    <mergeCell ref="F34:G34"/>
    <mergeCell ref="B29:G29"/>
    <mergeCell ref="F13:G13"/>
    <mergeCell ref="B14:G14"/>
    <mergeCell ref="F15:G15"/>
    <mergeCell ref="F16:G16"/>
    <mergeCell ref="B17:G17"/>
    <mergeCell ref="F18:G18"/>
    <mergeCell ref="B20:G20"/>
    <mergeCell ref="F19:G19"/>
    <mergeCell ref="F21:G21"/>
    <mergeCell ref="F22:G22"/>
    <mergeCell ref="F24:G24"/>
    <mergeCell ref="F25:G25"/>
    <mergeCell ref="F27:G27"/>
    <mergeCell ref="F28:G28"/>
    <mergeCell ref="F10:G10"/>
    <mergeCell ref="B11:G11"/>
    <mergeCell ref="F12:G12"/>
    <mergeCell ref="B23:G23"/>
    <mergeCell ref="B26:G26"/>
    <mergeCell ref="B5:G5"/>
    <mergeCell ref="F6:G6"/>
    <mergeCell ref="F7:G7"/>
    <mergeCell ref="B8:G8"/>
    <mergeCell ref="F9:G9"/>
    <mergeCell ref="B1:G1"/>
    <mergeCell ref="B2:F2"/>
    <mergeCell ref="B3:C3"/>
    <mergeCell ref="D3:G3"/>
    <mergeCell ref="B4:C4"/>
    <mergeCell ref="D4:G4"/>
  </mergeCells>
  <printOptions horizontalCentered="1"/>
  <pageMargins left="0.7" right="0.7" top="0.75" bottom="0.75" header="0" footer="0"/>
  <pageSetup paperSize="9" scale="84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</sheetPr>
  <dimension ref="A1:Z1000"/>
  <sheetViews>
    <sheetView workbookViewId="0">
      <selection sqref="A1:G1"/>
    </sheetView>
  </sheetViews>
  <sheetFormatPr defaultColWidth="14.42578125" defaultRowHeight="15" customHeight="1"/>
  <cols>
    <col min="1" max="1" width="6.28515625" customWidth="1"/>
    <col min="2" max="3" width="10.7109375" customWidth="1"/>
    <col min="4" max="4" width="12.28515625" customWidth="1"/>
    <col min="5" max="5" width="12.7109375" customWidth="1"/>
    <col min="6" max="6" width="13.7109375" customWidth="1"/>
    <col min="7" max="7" width="18.28515625" customWidth="1"/>
    <col min="8" max="26" width="9.140625" customWidth="1"/>
  </cols>
  <sheetData>
    <row r="1" spans="1:26" ht="15.75">
      <c r="A1" s="737" t="str">
        <f>CS!A1:G1</f>
        <v>KEC International Limited</v>
      </c>
      <c r="B1" s="707"/>
      <c r="C1" s="707"/>
      <c r="D1" s="707"/>
      <c r="E1" s="707"/>
      <c r="F1" s="707"/>
      <c r="G1" s="714"/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</row>
    <row r="2" spans="1:26" ht="15.75">
      <c r="A2" s="738" t="str">
        <f>CS!A2:G2</f>
        <v>765 kV D/C Bikaner IV PS to Siwani II (Part-01) TL</v>
      </c>
      <c r="B2" s="667"/>
      <c r="C2" s="667"/>
      <c r="D2" s="667"/>
      <c r="E2" s="667"/>
      <c r="F2" s="667"/>
      <c r="G2" s="726"/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  <c r="W2" s="78"/>
      <c r="X2" s="78"/>
      <c r="Y2" s="78"/>
      <c r="Z2" s="78"/>
    </row>
    <row r="3" spans="1:26" ht="15.75">
      <c r="A3" s="738" t="s">
        <v>176</v>
      </c>
      <c r="B3" s="667"/>
      <c r="C3" s="667"/>
      <c r="D3" s="667"/>
      <c r="E3" s="667"/>
      <c r="F3" s="655"/>
      <c r="G3" s="79">
        <f ca="1">'Summary E'!M1</f>
        <v>46128</v>
      </c>
      <c r="H3" s="78"/>
      <c r="I3" s="78"/>
      <c r="J3" s="78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</row>
    <row r="4" spans="1:26" ht="15" customHeight="1">
      <c r="A4" s="739" t="s">
        <v>177</v>
      </c>
      <c r="B4" s="741" t="s">
        <v>178</v>
      </c>
      <c r="C4" s="655"/>
      <c r="D4" s="734" t="s">
        <v>179</v>
      </c>
      <c r="E4" s="734" t="s">
        <v>180</v>
      </c>
      <c r="F4" s="734" t="s">
        <v>181</v>
      </c>
      <c r="G4" s="735" t="s">
        <v>12</v>
      </c>
      <c r="H4" s="78"/>
      <c r="I4" s="78"/>
      <c r="J4" s="78"/>
      <c r="K4" s="78"/>
      <c r="L4" s="78"/>
      <c r="M4" s="78"/>
      <c r="N4" s="78"/>
      <c r="O4" s="78"/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</row>
    <row r="5" spans="1:26" ht="48" customHeight="1">
      <c r="A5" s="740"/>
      <c r="B5" s="80" t="s">
        <v>182</v>
      </c>
      <c r="C5" s="80" t="s">
        <v>183</v>
      </c>
      <c r="D5" s="675"/>
      <c r="E5" s="675"/>
      <c r="F5" s="675"/>
      <c r="G5" s="736"/>
      <c r="H5" s="78"/>
      <c r="I5" s="78"/>
      <c r="J5" s="78"/>
      <c r="K5" s="78"/>
      <c r="L5" s="78"/>
      <c r="M5" s="78"/>
      <c r="N5" s="78"/>
      <c r="O5" s="78"/>
      <c r="P5" s="78"/>
      <c r="Q5" s="78"/>
      <c r="R5" s="78"/>
      <c r="S5" s="78"/>
      <c r="T5" s="78"/>
      <c r="U5" s="78"/>
      <c r="V5" s="78"/>
      <c r="W5" s="78"/>
      <c r="X5" s="78"/>
      <c r="Y5" s="78"/>
      <c r="Z5" s="78"/>
    </row>
    <row r="6" spans="1:26" ht="15" customHeight="1">
      <c r="A6" s="81">
        <v>1</v>
      </c>
      <c r="B6" s="82" t="s">
        <v>184</v>
      </c>
      <c r="C6" s="83" t="s">
        <v>185</v>
      </c>
      <c r="D6" s="84">
        <v>16.984000000000002</v>
      </c>
      <c r="E6" s="85">
        <v>45700</v>
      </c>
      <c r="F6" s="85">
        <v>45701</v>
      </c>
      <c r="G6" s="86" t="s">
        <v>186</v>
      </c>
      <c r="H6" s="78"/>
      <c r="I6" s="78"/>
      <c r="J6" s="78"/>
      <c r="K6" s="78"/>
      <c r="L6" s="78"/>
      <c r="M6" s="78"/>
      <c r="N6" s="78"/>
      <c r="O6" s="78"/>
      <c r="P6" s="78"/>
      <c r="Q6" s="78"/>
      <c r="R6" s="78"/>
      <c r="S6" s="78"/>
      <c r="T6" s="78"/>
      <c r="U6" s="78"/>
      <c r="V6" s="78"/>
      <c r="W6" s="78"/>
      <c r="X6" s="78"/>
      <c r="Y6" s="78"/>
      <c r="Z6" s="78"/>
    </row>
    <row r="7" spans="1:26">
      <c r="A7" s="81">
        <f t="shared" ref="A7:A20" si="0">A6+1</f>
        <v>2</v>
      </c>
      <c r="B7" s="87" t="s">
        <v>187</v>
      </c>
      <c r="C7" s="83" t="s">
        <v>184</v>
      </c>
      <c r="D7" s="84">
        <v>9.3130000000000006</v>
      </c>
      <c r="E7" s="85">
        <v>45709</v>
      </c>
      <c r="F7" s="85">
        <v>45710</v>
      </c>
      <c r="G7" s="86" t="s">
        <v>186</v>
      </c>
      <c r="H7" s="78"/>
      <c r="I7" s="78"/>
      <c r="J7" s="78"/>
      <c r="K7" s="78"/>
      <c r="L7" s="78"/>
      <c r="M7" s="78"/>
      <c r="N7" s="78"/>
      <c r="O7" s="78"/>
      <c r="P7" s="78"/>
      <c r="Q7" s="78"/>
      <c r="R7" s="78"/>
      <c r="S7" s="78"/>
      <c r="T7" s="78"/>
      <c r="U7" s="78"/>
      <c r="V7" s="78"/>
      <c r="W7" s="78"/>
      <c r="X7" s="78"/>
      <c r="Y7" s="78"/>
      <c r="Z7" s="78"/>
    </row>
    <row r="8" spans="1:26">
      <c r="A8" s="81">
        <f t="shared" si="0"/>
        <v>3</v>
      </c>
      <c r="B8" s="82" t="s">
        <v>188</v>
      </c>
      <c r="C8" s="83" t="s">
        <v>187</v>
      </c>
      <c r="D8" s="84">
        <v>11.121</v>
      </c>
      <c r="E8" s="85">
        <v>45726</v>
      </c>
      <c r="F8" s="85">
        <v>45731</v>
      </c>
      <c r="G8" s="86" t="s">
        <v>186</v>
      </c>
      <c r="H8" s="78"/>
      <c r="I8" s="78"/>
      <c r="J8" s="78"/>
      <c r="K8" s="78"/>
      <c r="L8" s="78"/>
      <c r="M8" s="78"/>
      <c r="N8" s="78"/>
      <c r="O8" s="78"/>
      <c r="P8" s="78"/>
      <c r="Q8" s="78"/>
      <c r="R8" s="78"/>
      <c r="S8" s="78"/>
      <c r="T8" s="78"/>
      <c r="U8" s="78"/>
      <c r="V8" s="78"/>
      <c r="W8" s="78"/>
      <c r="X8" s="78"/>
      <c r="Y8" s="78"/>
      <c r="Z8" s="78"/>
    </row>
    <row r="9" spans="1:26">
      <c r="A9" s="81">
        <f t="shared" si="0"/>
        <v>4</v>
      </c>
      <c r="B9" s="82" t="s">
        <v>189</v>
      </c>
      <c r="C9" s="83" t="s">
        <v>190</v>
      </c>
      <c r="D9" s="84">
        <v>3.1789999999999998</v>
      </c>
      <c r="E9" s="85">
        <v>45726</v>
      </c>
      <c r="F9" s="85">
        <v>45731</v>
      </c>
      <c r="G9" s="86" t="s">
        <v>186</v>
      </c>
      <c r="H9" s="78"/>
      <c r="I9" s="78"/>
      <c r="J9" s="78"/>
      <c r="K9" s="78"/>
      <c r="L9" s="78"/>
      <c r="M9" s="78"/>
      <c r="N9" s="78"/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  <c r="Z9" s="78"/>
    </row>
    <row r="10" spans="1:26">
      <c r="A10" s="81">
        <f t="shared" si="0"/>
        <v>5</v>
      </c>
      <c r="B10" s="82" t="s">
        <v>191</v>
      </c>
      <c r="C10" s="83" t="s">
        <v>192</v>
      </c>
      <c r="D10" s="84">
        <v>11.409000000000001</v>
      </c>
      <c r="E10" s="85">
        <v>45727</v>
      </c>
      <c r="F10" s="85">
        <v>45731</v>
      </c>
      <c r="G10" s="86" t="s">
        <v>186</v>
      </c>
      <c r="H10" s="78"/>
      <c r="I10" s="78"/>
      <c r="J10" s="78"/>
      <c r="K10" s="78"/>
      <c r="L10" s="78"/>
      <c r="M10" s="78"/>
      <c r="N10" s="78"/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</row>
    <row r="11" spans="1:26">
      <c r="A11" s="81">
        <f t="shared" si="0"/>
        <v>6</v>
      </c>
      <c r="B11" s="82" t="s">
        <v>193</v>
      </c>
      <c r="C11" s="83" t="s">
        <v>194</v>
      </c>
      <c r="D11" s="84">
        <v>28.481999999999999</v>
      </c>
      <c r="E11" s="85">
        <v>45727</v>
      </c>
      <c r="F11" s="85">
        <v>45731</v>
      </c>
      <c r="G11" s="86" t="s">
        <v>186</v>
      </c>
      <c r="H11" s="78"/>
      <c r="I11" s="78"/>
      <c r="J11" s="78"/>
      <c r="K11" s="78"/>
      <c r="L11" s="78"/>
      <c r="M11" s="78"/>
      <c r="N11" s="78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</row>
    <row r="12" spans="1:26">
      <c r="A12" s="81">
        <f t="shared" si="0"/>
        <v>7</v>
      </c>
      <c r="B12" s="82" t="s">
        <v>194</v>
      </c>
      <c r="C12" s="83" t="s">
        <v>195</v>
      </c>
      <c r="D12" s="84">
        <v>11.16</v>
      </c>
      <c r="E12" s="85">
        <v>45749</v>
      </c>
      <c r="F12" s="85">
        <v>45750</v>
      </c>
      <c r="G12" s="86" t="s">
        <v>186</v>
      </c>
      <c r="H12" s="78"/>
      <c r="I12" s="78"/>
      <c r="J12" s="78"/>
      <c r="K12" s="78"/>
      <c r="L12" s="78"/>
      <c r="M12" s="78"/>
      <c r="N12" s="78"/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78"/>
    </row>
    <row r="13" spans="1:26">
      <c r="A13" s="81">
        <f t="shared" si="0"/>
        <v>8</v>
      </c>
      <c r="B13" s="82" t="s">
        <v>196</v>
      </c>
      <c r="C13" s="83" t="s">
        <v>197</v>
      </c>
      <c r="D13" s="84">
        <v>14.759</v>
      </c>
      <c r="E13" s="85">
        <v>45749</v>
      </c>
      <c r="F13" s="85">
        <v>45750</v>
      </c>
      <c r="G13" s="86" t="s">
        <v>186</v>
      </c>
      <c r="H13" s="78"/>
      <c r="I13" s="78"/>
      <c r="J13" s="78"/>
      <c r="K13" s="78"/>
      <c r="L13" s="78"/>
      <c r="M13" s="78"/>
      <c r="N13" s="78"/>
      <c r="O13" s="78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78"/>
    </row>
    <row r="14" spans="1:26">
      <c r="A14" s="81">
        <f t="shared" si="0"/>
        <v>9</v>
      </c>
      <c r="B14" s="82" t="s">
        <v>195</v>
      </c>
      <c r="C14" s="83" t="s">
        <v>196</v>
      </c>
      <c r="D14" s="84">
        <v>4.0949999999999998</v>
      </c>
      <c r="E14" s="85">
        <v>45821</v>
      </c>
      <c r="F14" s="85">
        <v>45832</v>
      </c>
      <c r="G14" s="86" t="s">
        <v>186</v>
      </c>
      <c r="H14" s="78"/>
      <c r="I14" s="78"/>
      <c r="J14" s="78"/>
      <c r="K14" s="78"/>
      <c r="L14" s="78"/>
      <c r="M14" s="78"/>
      <c r="N14" s="78"/>
      <c r="O14" s="78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78"/>
    </row>
    <row r="15" spans="1:26">
      <c r="A15" s="81">
        <f t="shared" si="0"/>
        <v>10</v>
      </c>
      <c r="B15" s="82" t="s">
        <v>198</v>
      </c>
      <c r="C15" s="83" t="s">
        <v>199</v>
      </c>
      <c r="D15" s="84">
        <v>11.446</v>
      </c>
      <c r="E15" s="85">
        <v>45821</v>
      </c>
      <c r="F15" s="85">
        <v>45828</v>
      </c>
      <c r="G15" s="86" t="s">
        <v>186</v>
      </c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  <c r="S15" s="78"/>
      <c r="T15" s="78"/>
      <c r="U15" s="78"/>
      <c r="V15" s="78"/>
      <c r="W15" s="78"/>
      <c r="X15" s="78"/>
      <c r="Y15" s="78"/>
      <c r="Z15" s="78"/>
    </row>
    <row r="16" spans="1:26">
      <c r="A16" s="81">
        <f t="shared" si="0"/>
        <v>11</v>
      </c>
      <c r="B16" s="82" t="s">
        <v>197</v>
      </c>
      <c r="C16" s="83" t="s">
        <v>200</v>
      </c>
      <c r="D16" s="84">
        <v>1.4830000000000001</v>
      </c>
      <c r="E16" s="85"/>
      <c r="F16" s="85"/>
      <c r="G16" s="86" t="s">
        <v>186</v>
      </c>
      <c r="H16" s="78"/>
      <c r="I16" s="78"/>
      <c r="J16" s="78"/>
      <c r="K16" s="78"/>
      <c r="L16" s="78"/>
      <c r="M16" s="78"/>
      <c r="N16" s="78"/>
      <c r="O16" s="78"/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78"/>
    </row>
    <row r="17" spans="1:26">
      <c r="A17" s="81">
        <f t="shared" si="0"/>
        <v>12</v>
      </c>
      <c r="B17" s="82" t="s">
        <v>201</v>
      </c>
      <c r="C17" s="83" t="s">
        <v>198</v>
      </c>
      <c r="D17" s="84"/>
      <c r="E17" s="85"/>
      <c r="F17" s="85"/>
      <c r="G17" s="86" t="s">
        <v>202</v>
      </c>
      <c r="H17" s="78"/>
      <c r="I17" s="78"/>
      <c r="J17" s="78"/>
      <c r="K17" s="78"/>
      <c r="L17" s="78"/>
      <c r="M17" s="78"/>
      <c r="N17" s="78"/>
      <c r="O17" s="78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78"/>
    </row>
    <row r="18" spans="1:26">
      <c r="A18" s="81">
        <f t="shared" si="0"/>
        <v>13</v>
      </c>
      <c r="B18" s="82"/>
      <c r="C18" s="88"/>
      <c r="D18" s="84"/>
      <c r="E18" s="85"/>
      <c r="F18" s="85"/>
      <c r="G18" s="86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  <c r="S18" s="78"/>
      <c r="T18" s="78"/>
      <c r="U18" s="78"/>
      <c r="V18" s="78"/>
      <c r="W18" s="78"/>
      <c r="X18" s="78"/>
      <c r="Y18" s="78"/>
      <c r="Z18" s="78"/>
    </row>
    <row r="19" spans="1:26">
      <c r="A19" s="81">
        <f t="shared" si="0"/>
        <v>14</v>
      </c>
      <c r="B19" s="82"/>
      <c r="C19" s="88"/>
      <c r="D19" s="84"/>
      <c r="E19" s="85"/>
      <c r="F19" s="85"/>
      <c r="G19" s="86"/>
      <c r="H19" s="78"/>
      <c r="I19" s="78"/>
      <c r="J19" s="78"/>
      <c r="K19" s="78"/>
      <c r="L19" s="78"/>
      <c r="M19" s="78"/>
      <c r="N19" s="78"/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8"/>
      <c r="Z19" s="78"/>
    </row>
    <row r="20" spans="1:26">
      <c r="A20" s="81">
        <f t="shared" si="0"/>
        <v>15</v>
      </c>
      <c r="B20" s="82"/>
      <c r="C20" s="88"/>
      <c r="D20" s="84"/>
      <c r="E20" s="85"/>
      <c r="F20" s="85"/>
      <c r="G20" s="86"/>
      <c r="H20" s="78"/>
      <c r="I20" s="78"/>
      <c r="J20" s="78"/>
      <c r="K20" s="78"/>
      <c r="L20" s="78"/>
      <c r="M20" s="78"/>
      <c r="N20" s="78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8"/>
      <c r="Z20" s="78"/>
    </row>
    <row r="21" spans="1:26" ht="15.75" customHeight="1">
      <c r="A21" s="89" t="s">
        <v>203</v>
      </c>
      <c r="B21" s="90"/>
      <c r="C21" s="91"/>
      <c r="D21" s="92">
        <f>SUBTOTAL(9,D6:D20)</f>
        <v>123.431</v>
      </c>
      <c r="E21" s="93"/>
      <c r="F21" s="93"/>
      <c r="G21" s="94"/>
      <c r="H21" s="78"/>
      <c r="I21" s="78"/>
      <c r="J21" s="78"/>
      <c r="K21" s="78"/>
      <c r="L21" s="78"/>
      <c r="M21" s="78"/>
      <c r="N21" s="78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8"/>
      <c r="Z21" s="78"/>
    </row>
    <row r="22" spans="1:26" ht="15.75" customHeight="1">
      <c r="A22" s="78"/>
      <c r="B22" s="78"/>
      <c r="C22" s="78"/>
      <c r="D22" s="78"/>
      <c r="E22" s="78"/>
      <c r="F22" s="78"/>
      <c r="G22" s="78"/>
      <c r="H22" s="78"/>
      <c r="I22" s="78"/>
      <c r="J22" s="78"/>
      <c r="K22" s="78"/>
      <c r="L22" s="78"/>
      <c r="M22" s="78"/>
      <c r="N22" s="78"/>
      <c r="O22" s="78"/>
      <c r="P22" s="78"/>
      <c r="Q22" s="78"/>
      <c r="R22" s="78"/>
      <c r="S22" s="78"/>
      <c r="T22" s="78"/>
      <c r="U22" s="78"/>
      <c r="V22" s="78"/>
      <c r="W22" s="78"/>
      <c r="X22" s="78"/>
      <c r="Y22" s="78"/>
      <c r="Z22" s="78"/>
    </row>
    <row r="23" spans="1:26" ht="15.75" customHeight="1">
      <c r="A23" s="78"/>
      <c r="B23" s="78"/>
      <c r="C23" s="78"/>
      <c r="D23" s="78"/>
      <c r="E23" s="78"/>
      <c r="F23" s="78"/>
      <c r="G23" s="78"/>
      <c r="H23" s="78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  <c r="U23" s="78"/>
      <c r="V23" s="78"/>
      <c r="W23" s="78"/>
      <c r="X23" s="78"/>
      <c r="Y23" s="78"/>
      <c r="Z23" s="78"/>
    </row>
    <row r="24" spans="1:26" ht="15.75" customHeight="1">
      <c r="A24" s="78"/>
      <c r="B24" s="78"/>
      <c r="C24" s="78"/>
      <c r="D24" s="95"/>
      <c r="E24" s="78"/>
      <c r="F24" s="78"/>
      <c r="G24" s="78"/>
      <c r="H24" s="78"/>
      <c r="I24" s="78"/>
      <c r="J24" s="78"/>
      <c r="K24" s="78"/>
      <c r="L24" s="78"/>
      <c r="M24" s="78"/>
      <c r="N24" s="78"/>
      <c r="O24" s="78"/>
      <c r="P24" s="78"/>
      <c r="Q24" s="78"/>
      <c r="R24" s="78"/>
      <c r="S24" s="78"/>
      <c r="T24" s="78"/>
      <c r="U24" s="78"/>
      <c r="V24" s="78"/>
      <c r="W24" s="78"/>
      <c r="X24" s="78"/>
      <c r="Y24" s="78"/>
      <c r="Z24" s="78"/>
    </row>
    <row r="25" spans="1:26" ht="15.75" customHeight="1">
      <c r="A25" s="78"/>
      <c r="B25" s="78"/>
      <c r="C25" s="78"/>
      <c r="D25" s="78"/>
      <c r="E25" s="78"/>
      <c r="F25" s="78"/>
      <c r="G25" s="78"/>
      <c r="H25" s="78"/>
      <c r="I25" s="78"/>
      <c r="J25" s="78"/>
      <c r="K25" s="78"/>
      <c r="L25" s="78"/>
      <c r="M25" s="78"/>
      <c r="N25" s="78"/>
      <c r="O25" s="78"/>
      <c r="P25" s="78"/>
      <c r="Q25" s="78"/>
      <c r="R25" s="78"/>
      <c r="S25" s="78"/>
      <c r="T25" s="78"/>
      <c r="U25" s="78"/>
      <c r="V25" s="78"/>
      <c r="W25" s="78"/>
      <c r="X25" s="78"/>
      <c r="Y25" s="78"/>
      <c r="Z25" s="78"/>
    </row>
    <row r="26" spans="1:26" ht="15.75" customHeight="1">
      <c r="A26" s="78"/>
      <c r="B26" s="78"/>
      <c r="C26" s="78"/>
      <c r="D26" s="78"/>
      <c r="E26" s="78"/>
      <c r="F26" s="78"/>
      <c r="G26" s="78"/>
      <c r="H26" s="78"/>
      <c r="I26" s="78"/>
      <c r="J26" s="78"/>
      <c r="K26" s="78"/>
      <c r="L26" s="78"/>
      <c r="M26" s="78"/>
      <c r="N26" s="78"/>
      <c r="O26" s="78"/>
      <c r="P26" s="78"/>
      <c r="Q26" s="78"/>
      <c r="R26" s="78"/>
      <c r="S26" s="78"/>
      <c r="T26" s="78"/>
      <c r="U26" s="78"/>
      <c r="V26" s="78"/>
      <c r="W26" s="78"/>
      <c r="X26" s="78"/>
      <c r="Y26" s="78"/>
      <c r="Z26" s="78"/>
    </row>
    <row r="27" spans="1:26" ht="15.75" customHeight="1">
      <c r="A27" s="78"/>
      <c r="B27" s="78"/>
      <c r="C27" s="78"/>
      <c r="D27" s="78"/>
      <c r="E27" s="78"/>
      <c r="F27" s="78"/>
      <c r="G27" s="78"/>
      <c r="H27" s="78"/>
      <c r="I27" s="78"/>
      <c r="J27" s="78"/>
      <c r="K27" s="78"/>
      <c r="L27" s="78"/>
      <c r="M27" s="78"/>
      <c r="N27" s="78"/>
      <c r="O27" s="78"/>
      <c r="P27" s="78"/>
      <c r="Q27" s="78"/>
      <c r="R27" s="78"/>
      <c r="S27" s="78"/>
      <c r="T27" s="78"/>
      <c r="U27" s="78"/>
      <c r="V27" s="78"/>
      <c r="W27" s="78"/>
      <c r="X27" s="78"/>
      <c r="Y27" s="78"/>
      <c r="Z27" s="78"/>
    </row>
    <row r="28" spans="1:26" ht="15.75" customHeight="1">
      <c r="A28" s="78"/>
      <c r="B28" s="78"/>
      <c r="C28" s="78"/>
      <c r="D28" s="78"/>
      <c r="E28" s="78"/>
      <c r="F28" s="78"/>
      <c r="G28" s="78"/>
      <c r="H28" s="78"/>
      <c r="I28" s="78"/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/>
    </row>
    <row r="29" spans="1:26" ht="15.75" customHeight="1">
      <c r="A29" s="78"/>
      <c r="B29" s="78"/>
      <c r="C29" s="78"/>
      <c r="D29" s="78"/>
      <c r="E29" s="78"/>
      <c r="F29" s="78"/>
      <c r="G29" s="78"/>
      <c r="H29" s="78"/>
      <c r="I29" s="78"/>
      <c r="J29" s="78"/>
      <c r="K29" s="78"/>
      <c r="L29" s="78"/>
      <c r="M29" s="78"/>
      <c r="N29" s="78"/>
      <c r="O29" s="78"/>
      <c r="P29" s="78"/>
      <c r="Q29" s="78"/>
      <c r="R29" s="78"/>
      <c r="S29" s="78"/>
      <c r="T29" s="78"/>
      <c r="U29" s="78"/>
      <c r="V29" s="78"/>
      <c r="W29" s="78"/>
      <c r="X29" s="78"/>
      <c r="Y29" s="78"/>
      <c r="Z29" s="78"/>
    </row>
    <row r="30" spans="1:26" ht="15.75" customHeight="1">
      <c r="A30" s="78"/>
      <c r="B30" s="78"/>
      <c r="C30" s="78"/>
      <c r="D30" s="78"/>
      <c r="E30" s="78"/>
      <c r="F30" s="78"/>
      <c r="G30" s="78"/>
      <c r="H30" s="78"/>
      <c r="I30" s="78"/>
      <c r="J30" s="78"/>
      <c r="K30" s="78"/>
      <c r="L30" s="78"/>
      <c r="M30" s="78"/>
      <c r="N30" s="78"/>
      <c r="O30" s="78"/>
      <c r="P30" s="78"/>
      <c r="Q30" s="78"/>
      <c r="R30" s="78"/>
      <c r="S30" s="78"/>
      <c r="T30" s="78"/>
      <c r="U30" s="78"/>
      <c r="V30" s="78"/>
      <c r="W30" s="78"/>
      <c r="X30" s="78"/>
      <c r="Y30" s="78"/>
      <c r="Z30" s="78"/>
    </row>
    <row r="31" spans="1:26" ht="15.75" customHeight="1">
      <c r="A31" s="78"/>
      <c r="B31" s="78"/>
      <c r="C31" s="78"/>
      <c r="D31" s="78"/>
      <c r="E31" s="78"/>
      <c r="F31" s="78"/>
      <c r="G31" s="78"/>
      <c r="H31" s="78"/>
      <c r="I31" s="78"/>
      <c r="J31" s="78"/>
      <c r="K31" s="78"/>
      <c r="L31" s="78"/>
      <c r="M31" s="78"/>
      <c r="N31" s="78"/>
      <c r="O31" s="78"/>
      <c r="P31" s="78"/>
      <c r="Q31" s="78"/>
      <c r="R31" s="78"/>
      <c r="S31" s="78"/>
      <c r="T31" s="78"/>
      <c r="U31" s="78"/>
      <c r="V31" s="78"/>
      <c r="W31" s="78"/>
      <c r="X31" s="78"/>
      <c r="Y31" s="78"/>
      <c r="Z31" s="78"/>
    </row>
    <row r="32" spans="1:26" ht="15.75" customHeight="1">
      <c r="A32" s="78"/>
      <c r="B32" s="78"/>
      <c r="C32" s="78"/>
      <c r="D32" s="78"/>
      <c r="E32" s="78"/>
      <c r="F32" s="78"/>
      <c r="G32" s="78"/>
      <c r="H32" s="78"/>
      <c r="I32" s="78"/>
      <c r="J32" s="78"/>
      <c r="K32" s="78"/>
      <c r="L32" s="78"/>
      <c r="M32" s="78"/>
      <c r="N32" s="78"/>
      <c r="O32" s="78"/>
      <c r="P32" s="78"/>
      <c r="Q32" s="78"/>
      <c r="R32" s="78"/>
      <c r="S32" s="78"/>
      <c r="T32" s="78"/>
      <c r="U32" s="78"/>
      <c r="V32" s="78"/>
      <c r="W32" s="78"/>
      <c r="X32" s="78"/>
      <c r="Y32" s="78"/>
      <c r="Z32" s="78"/>
    </row>
    <row r="33" spans="1:26" ht="15.75" customHeight="1">
      <c r="A33" s="78"/>
      <c r="B33" s="78"/>
      <c r="C33" s="78"/>
      <c r="D33" s="78"/>
      <c r="E33" s="78"/>
      <c r="F33" s="78"/>
      <c r="G33" s="78"/>
      <c r="H33" s="78"/>
      <c r="I33" s="78"/>
      <c r="J33" s="78"/>
      <c r="K33" s="78"/>
      <c r="L33" s="78"/>
      <c r="M33" s="78"/>
      <c r="N33" s="78"/>
      <c r="O33" s="78"/>
      <c r="P33" s="78"/>
      <c r="Q33" s="78"/>
      <c r="R33" s="78"/>
      <c r="S33" s="78"/>
      <c r="T33" s="78"/>
      <c r="U33" s="78"/>
      <c r="V33" s="78"/>
      <c r="W33" s="78"/>
      <c r="X33" s="78"/>
      <c r="Y33" s="78"/>
      <c r="Z33" s="78"/>
    </row>
    <row r="34" spans="1:26" ht="15.75" customHeight="1">
      <c r="A34" s="78"/>
      <c r="B34" s="78"/>
      <c r="C34" s="78"/>
      <c r="D34" s="78"/>
      <c r="E34" s="78"/>
      <c r="F34" s="78"/>
      <c r="G34" s="78"/>
      <c r="H34" s="78"/>
      <c r="I34" s="78"/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/>
    </row>
    <row r="35" spans="1:26" ht="15.75" customHeight="1">
      <c r="A35" s="78"/>
      <c r="B35" s="78"/>
      <c r="C35" s="78"/>
      <c r="D35" s="78"/>
      <c r="E35" s="78"/>
      <c r="F35" s="78"/>
      <c r="G35" s="78"/>
      <c r="H35" s="78"/>
      <c r="I35" s="78"/>
      <c r="J35" s="78"/>
      <c r="K35" s="78"/>
      <c r="L35" s="78"/>
      <c r="M35" s="78"/>
      <c r="N35" s="78"/>
      <c r="O35" s="78"/>
      <c r="P35" s="78"/>
      <c r="Q35" s="78"/>
      <c r="R35" s="78"/>
      <c r="S35" s="78"/>
      <c r="T35" s="78"/>
      <c r="U35" s="78"/>
      <c r="V35" s="78"/>
      <c r="W35" s="78"/>
      <c r="X35" s="78"/>
      <c r="Y35" s="78"/>
      <c r="Z35" s="78"/>
    </row>
    <row r="36" spans="1:26" ht="15.75" customHeight="1">
      <c r="A36" s="78"/>
      <c r="B36" s="78"/>
      <c r="C36" s="78"/>
      <c r="D36" s="78"/>
      <c r="E36" s="78"/>
      <c r="F36" s="78"/>
      <c r="G36" s="78"/>
      <c r="H36" s="78"/>
      <c r="I36" s="78"/>
      <c r="J36" s="78"/>
      <c r="K36" s="78"/>
      <c r="L36" s="78"/>
      <c r="M36" s="78"/>
      <c r="N36" s="78"/>
      <c r="O36" s="78"/>
      <c r="P36" s="78"/>
      <c r="Q36" s="78"/>
      <c r="R36" s="78"/>
      <c r="S36" s="78"/>
      <c r="T36" s="78"/>
      <c r="U36" s="78"/>
      <c r="V36" s="78"/>
      <c r="W36" s="78"/>
      <c r="X36" s="78"/>
      <c r="Y36" s="78"/>
      <c r="Z36" s="78"/>
    </row>
    <row r="37" spans="1:26" ht="15.75" customHeight="1">
      <c r="A37" s="78"/>
      <c r="B37" s="78"/>
      <c r="C37" s="78"/>
      <c r="D37" s="78"/>
      <c r="E37" s="78"/>
      <c r="F37" s="78"/>
      <c r="G37" s="78"/>
      <c r="H37" s="78"/>
      <c r="I37" s="78"/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</row>
    <row r="38" spans="1:26" ht="15.75" customHeight="1">
      <c r="A38" s="78"/>
      <c r="B38" s="78"/>
      <c r="C38" s="78"/>
      <c r="D38" s="78"/>
      <c r="E38" s="78"/>
      <c r="F38" s="78"/>
      <c r="G38" s="78"/>
      <c r="H38" s="78"/>
      <c r="I38" s="78"/>
      <c r="J38" s="78"/>
      <c r="K38" s="78"/>
      <c r="L38" s="78"/>
      <c r="M38" s="78"/>
      <c r="N38" s="78"/>
      <c r="O38" s="78"/>
      <c r="P38" s="78"/>
      <c r="Q38" s="78"/>
      <c r="R38" s="78"/>
      <c r="S38" s="78"/>
      <c r="T38" s="78"/>
      <c r="U38" s="78"/>
      <c r="V38" s="78"/>
      <c r="W38" s="78"/>
      <c r="X38" s="78"/>
      <c r="Y38" s="78"/>
      <c r="Z38" s="78"/>
    </row>
    <row r="39" spans="1:26" ht="15.75" customHeight="1">
      <c r="A39" s="78"/>
      <c r="B39" s="78"/>
      <c r="C39" s="78"/>
      <c r="D39" s="78"/>
      <c r="E39" s="78"/>
      <c r="F39" s="78"/>
      <c r="G39" s="78"/>
      <c r="H39" s="78"/>
      <c r="I39" s="78"/>
      <c r="J39" s="78"/>
      <c r="K39" s="78"/>
      <c r="L39" s="78"/>
      <c r="M39" s="78"/>
      <c r="N39" s="78"/>
      <c r="O39" s="78"/>
      <c r="P39" s="78"/>
      <c r="Q39" s="78"/>
      <c r="R39" s="78"/>
      <c r="S39" s="78"/>
      <c r="T39" s="78"/>
      <c r="U39" s="78"/>
      <c r="V39" s="78"/>
      <c r="W39" s="78"/>
      <c r="X39" s="78"/>
      <c r="Y39" s="78"/>
      <c r="Z39" s="78"/>
    </row>
    <row r="40" spans="1:26" ht="15.75" customHeight="1">
      <c r="A40" s="78"/>
      <c r="B40" s="78"/>
      <c r="C40" s="78"/>
      <c r="D40" s="78"/>
      <c r="E40" s="78"/>
      <c r="F40" s="78"/>
      <c r="G40" s="78"/>
      <c r="H40" s="78"/>
      <c r="I40" s="78"/>
      <c r="J40" s="78"/>
      <c r="K40" s="78"/>
      <c r="L40" s="78"/>
      <c r="M40" s="78"/>
      <c r="N40" s="78"/>
      <c r="O40" s="78"/>
      <c r="P40" s="78"/>
      <c r="Q40" s="78"/>
      <c r="R40" s="78"/>
      <c r="S40" s="78"/>
      <c r="T40" s="78"/>
      <c r="U40" s="78"/>
      <c r="V40" s="78"/>
      <c r="W40" s="78"/>
      <c r="X40" s="78"/>
      <c r="Y40" s="78"/>
      <c r="Z40" s="78"/>
    </row>
    <row r="41" spans="1:26" ht="15.75" customHeight="1">
      <c r="A41" s="78"/>
      <c r="B41" s="78"/>
      <c r="C41" s="78"/>
      <c r="D41" s="78"/>
      <c r="E41" s="78"/>
      <c r="F41" s="78"/>
      <c r="G41" s="78"/>
      <c r="H41" s="78"/>
      <c r="I41" s="78"/>
      <c r="J41" s="78"/>
      <c r="K41" s="78"/>
      <c r="L41" s="78"/>
      <c r="M41" s="78"/>
      <c r="N41" s="78"/>
      <c r="O41" s="78"/>
      <c r="P41" s="78"/>
      <c r="Q41" s="78"/>
      <c r="R41" s="78"/>
      <c r="S41" s="78"/>
      <c r="T41" s="78"/>
      <c r="U41" s="78"/>
      <c r="V41" s="78"/>
      <c r="W41" s="78"/>
      <c r="X41" s="78"/>
      <c r="Y41" s="78"/>
      <c r="Z41" s="78"/>
    </row>
    <row r="42" spans="1:26" ht="15.75" customHeight="1">
      <c r="A42" s="78"/>
      <c r="B42" s="78"/>
      <c r="C42" s="78"/>
      <c r="D42" s="78"/>
      <c r="E42" s="78"/>
      <c r="F42" s="78"/>
      <c r="G42" s="78"/>
      <c r="H42" s="78"/>
      <c r="I42" s="78"/>
      <c r="J42" s="78"/>
      <c r="K42" s="78"/>
      <c r="L42" s="78"/>
      <c r="M42" s="78"/>
      <c r="N42" s="78"/>
      <c r="O42" s="78"/>
      <c r="P42" s="78"/>
      <c r="Q42" s="78"/>
      <c r="R42" s="78"/>
      <c r="S42" s="78"/>
      <c r="T42" s="78"/>
      <c r="U42" s="78"/>
      <c r="V42" s="78"/>
      <c r="W42" s="78"/>
      <c r="X42" s="78"/>
      <c r="Y42" s="78"/>
      <c r="Z42" s="78"/>
    </row>
    <row r="43" spans="1:26" ht="15.75" customHeight="1">
      <c r="A43" s="78"/>
      <c r="B43" s="78"/>
      <c r="C43" s="78"/>
      <c r="D43" s="78"/>
      <c r="E43" s="78"/>
      <c r="F43" s="78"/>
      <c r="G43" s="78"/>
      <c r="H43" s="78"/>
      <c r="I43" s="78"/>
      <c r="J43" s="78"/>
      <c r="K43" s="78"/>
      <c r="L43" s="78"/>
      <c r="M43" s="78"/>
      <c r="N43" s="78"/>
      <c r="O43" s="78"/>
      <c r="P43" s="78"/>
      <c r="Q43" s="78"/>
      <c r="R43" s="78"/>
      <c r="S43" s="78"/>
      <c r="T43" s="78"/>
      <c r="U43" s="78"/>
      <c r="V43" s="78"/>
      <c r="W43" s="78"/>
      <c r="X43" s="78"/>
      <c r="Y43" s="78"/>
      <c r="Z43" s="78"/>
    </row>
    <row r="44" spans="1:26" ht="15.75" customHeight="1">
      <c r="A44" s="78"/>
      <c r="B44" s="78"/>
      <c r="C44" s="78"/>
      <c r="D44" s="78"/>
      <c r="E44" s="78"/>
      <c r="F44" s="78"/>
      <c r="G44" s="78"/>
      <c r="H44" s="78"/>
      <c r="I44" s="78"/>
      <c r="J44" s="78"/>
      <c r="K44" s="78"/>
      <c r="L44" s="78"/>
      <c r="M44" s="78"/>
      <c r="N44" s="78"/>
      <c r="O44" s="78"/>
      <c r="P44" s="78"/>
      <c r="Q44" s="78"/>
      <c r="R44" s="78"/>
      <c r="S44" s="78"/>
      <c r="T44" s="78"/>
      <c r="U44" s="78"/>
      <c r="V44" s="78"/>
      <c r="W44" s="78"/>
      <c r="X44" s="78"/>
      <c r="Y44" s="78"/>
      <c r="Z44" s="78"/>
    </row>
    <row r="45" spans="1:26" ht="15.75" customHeight="1">
      <c r="A45" s="78"/>
      <c r="B45" s="78"/>
      <c r="C45" s="78"/>
      <c r="D45" s="78"/>
      <c r="E45" s="78"/>
      <c r="F45" s="78"/>
      <c r="G45" s="78"/>
      <c r="H45" s="78"/>
      <c r="I45" s="78"/>
      <c r="J45" s="78"/>
      <c r="K45" s="78"/>
      <c r="L45" s="78"/>
      <c r="M45" s="78"/>
      <c r="N45" s="78"/>
      <c r="O45" s="78"/>
      <c r="P45" s="78"/>
      <c r="Q45" s="78"/>
      <c r="R45" s="78"/>
      <c r="S45" s="78"/>
      <c r="T45" s="78"/>
      <c r="U45" s="78"/>
      <c r="V45" s="78"/>
      <c r="W45" s="78"/>
      <c r="X45" s="78"/>
      <c r="Y45" s="78"/>
      <c r="Z45" s="78"/>
    </row>
    <row r="46" spans="1:26" ht="15.75" customHeight="1">
      <c r="A46" s="78"/>
      <c r="B46" s="78"/>
      <c r="C46" s="78"/>
      <c r="D46" s="78"/>
      <c r="E46" s="78"/>
      <c r="F46" s="78"/>
      <c r="G46" s="78"/>
      <c r="H46" s="78"/>
      <c r="I46" s="78"/>
      <c r="J46" s="78"/>
      <c r="K46" s="78"/>
      <c r="L46" s="78"/>
      <c r="M46" s="78"/>
      <c r="N46" s="78"/>
      <c r="O46" s="78"/>
      <c r="P46" s="78"/>
      <c r="Q46" s="78"/>
      <c r="R46" s="78"/>
      <c r="S46" s="78"/>
      <c r="T46" s="78"/>
      <c r="U46" s="78"/>
      <c r="V46" s="78"/>
      <c r="W46" s="78"/>
      <c r="X46" s="78"/>
      <c r="Y46" s="78"/>
      <c r="Z46" s="78"/>
    </row>
    <row r="47" spans="1:26" ht="15.75" customHeight="1">
      <c r="A47" s="78"/>
      <c r="B47" s="78"/>
      <c r="C47" s="78"/>
      <c r="D47" s="78"/>
      <c r="E47" s="78"/>
      <c r="F47" s="78"/>
      <c r="G47" s="78"/>
      <c r="H47" s="78"/>
      <c r="I47" s="78"/>
      <c r="J47" s="78"/>
      <c r="K47" s="78"/>
      <c r="L47" s="78"/>
      <c r="M47" s="78"/>
      <c r="N47" s="78"/>
      <c r="O47" s="78"/>
      <c r="P47" s="78"/>
      <c r="Q47" s="78"/>
      <c r="R47" s="78"/>
      <c r="S47" s="78"/>
      <c r="T47" s="78"/>
      <c r="U47" s="78"/>
      <c r="V47" s="78"/>
      <c r="W47" s="78"/>
      <c r="X47" s="78"/>
      <c r="Y47" s="78"/>
      <c r="Z47" s="78"/>
    </row>
    <row r="48" spans="1:26" ht="15.75" customHeight="1">
      <c r="A48" s="78"/>
      <c r="B48" s="78"/>
      <c r="C48" s="78"/>
      <c r="D48" s="78"/>
      <c r="E48" s="78"/>
      <c r="F48" s="78"/>
      <c r="G48" s="78"/>
      <c r="H48" s="78"/>
      <c r="I48" s="78"/>
      <c r="J48" s="78"/>
      <c r="K48" s="78"/>
      <c r="L48" s="78"/>
      <c r="M48" s="78"/>
      <c r="N48" s="78"/>
      <c r="O48" s="78"/>
      <c r="P48" s="78"/>
      <c r="Q48" s="78"/>
      <c r="R48" s="78"/>
      <c r="S48" s="78"/>
      <c r="T48" s="78"/>
      <c r="U48" s="78"/>
      <c r="V48" s="78"/>
      <c r="W48" s="78"/>
      <c r="X48" s="78"/>
      <c r="Y48" s="78"/>
      <c r="Z48" s="78"/>
    </row>
    <row r="49" spans="1:26" ht="15.75" customHeight="1">
      <c r="A49" s="78"/>
      <c r="B49" s="78"/>
      <c r="C49" s="78"/>
      <c r="D49" s="78"/>
      <c r="E49" s="78"/>
      <c r="F49" s="78"/>
      <c r="G49" s="78"/>
      <c r="H49" s="78"/>
      <c r="I49" s="78"/>
      <c r="J49" s="78"/>
      <c r="K49" s="78"/>
      <c r="L49" s="78"/>
      <c r="M49" s="78"/>
      <c r="N49" s="78"/>
      <c r="O49" s="78"/>
      <c r="P49" s="78"/>
      <c r="Q49" s="78"/>
      <c r="R49" s="78"/>
      <c r="S49" s="78"/>
      <c r="T49" s="78"/>
      <c r="U49" s="78"/>
      <c r="V49" s="78"/>
      <c r="W49" s="78"/>
      <c r="X49" s="78"/>
      <c r="Y49" s="78"/>
      <c r="Z49" s="78"/>
    </row>
    <row r="50" spans="1:26" ht="15.75" customHeight="1">
      <c r="A50" s="78"/>
      <c r="B50" s="78"/>
      <c r="C50" s="78"/>
      <c r="D50" s="78"/>
      <c r="E50" s="78"/>
      <c r="F50" s="78"/>
      <c r="G50" s="78"/>
      <c r="H50" s="78"/>
      <c r="I50" s="78"/>
      <c r="J50" s="78"/>
      <c r="K50" s="78"/>
      <c r="L50" s="78"/>
      <c r="M50" s="78"/>
      <c r="N50" s="78"/>
      <c r="O50" s="78"/>
      <c r="P50" s="78"/>
      <c r="Q50" s="78"/>
      <c r="R50" s="78"/>
      <c r="S50" s="78"/>
      <c r="T50" s="78"/>
      <c r="U50" s="78"/>
      <c r="V50" s="78"/>
      <c r="W50" s="78"/>
      <c r="X50" s="78"/>
      <c r="Y50" s="78"/>
      <c r="Z50" s="78"/>
    </row>
    <row r="51" spans="1:26" ht="15.75" customHeight="1">
      <c r="A51" s="78"/>
      <c r="B51" s="78"/>
      <c r="C51" s="78"/>
      <c r="D51" s="78"/>
      <c r="E51" s="78"/>
      <c r="F51" s="78"/>
      <c r="G51" s="78"/>
      <c r="H51" s="78"/>
      <c r="I51" s="78"/>
      <c r="J51" s="78"/>
      <c r="K51" s="78"/>
      <c r="L51" s="78"/>
      <c r="M51" s="78"/>
      <c r="N51" s="78"/>
      <c r="O51" s="78"/>
      <c r="P51" s="78"/>
      <c r="Q51" s="78"/>
      <c r="R51" s="78"/>
      <c r="S51" s="78"/>
      <c r="T51" s="78"/>
      <c r="U51" s="78"/>
      <c r="V51" s="78"/>
      <c r="W51" s="78"/>
      <c r="X51" s="78"/>
      <c r="Y51" s="78"/>
      <c r="Z51" s="78"/>
    </row>
    <row r="52" spans="1:26" ht="15.75" customHeight="1">
      <c r="A52" s="78"/>
      <c r="B52" s="78"/>
      <c r="C52" s="78"/>
      <c r="D52" s="78"/>
      <c r="E52" s="78"/>
      <c r="F52" s="78"/>
      <c r="G52" s="78"/>
      <c r="H52" s="78"/>
      <c r="I52" s="78"/>
      <c r="J52" s="78"/>
      <c r="K52" s="78"/>
      <c r="L52" s="78"/>
      <c r="M52" s="78"/>
      <c r="N52" s="78"/>
      <c r="O52" s="78"/>
      <c r="P52" s="78"/>
      <c r="Q52" s="78"/>
      <c r="R52" s="78"/>
      <c r="S52" s="78"/>
      <c r="T52" s="78"/>
      <c r="U52" s="78"/>
      <c r="V52" s="78"/>
      <c r="W52" s="78"/>
      <c r="X52" s="78"/>
      <c r="Y52" s="78"/>
      <c r="Z52" s="78"/>
    </row>
    <row r="53" spans="1:26" ht="15.75" customHeight="1">
      <c r="A53" s="78"/>
      <c r="B53" s="78"/>
      <c r="C53" s="78"/>
      <c r="D53" s="78"/>
      <c r="E53" s="78"/>
      <c r="F53" s="78"/>
      <c r="G53" s="78"/>
      <c r="H53" s="78"/>
      <c r="I53" s="78"/>
      <c r="J53" s="78"/>
      <c r="K53" s="78"/>
      <c r="L53" s="78"/>
      <c r="M53" s="78"/>
      <c r="N53" s="78"/>
      <c r="O53" s="78"/>
      <c r="P53" s="78"/>
      <c r="Q53" s="78"/>
      <c r="R53" s="78"/>
      <c r="S53" s="78"/>
      <c r="T53" s="78"/>
      <c r="U53" s="78"/>
      <c r="V53" s="78"/>
      <c r="W53" s="78"/>
      <c r="X53" s="78"/>
      <c r="Y53" s="78"/>
      <c r="Z53" s="78"/>
    </row>
    <row r="54" spans="1:26" ht="15.75" customHeight="1">
      <c r="A54" s="78"/>
      <c r="B54" s="78"/>
      <c r="C54" s="78"/>
      <c r="D54" s="78"/>
      <c r="E54" s="78"/>
      <c r="F54" s="78"/>
      <c r="G54" s="78"/>
      <c r="H54" s="78"/>
      <c r="I54" s="78"/>
      <c r="J54" s="78"/>
      <c r="K54" s="78"/>
      <c r="L54" s="78"/>
      <c r="M54" s="78"/>
      <c r="N54" s="78"/>
      <c r="O54" s="78"/>
      <c r="P54" s="78"/>
      <c r="Q54" s="78"/>
      <c r="R54" s="78"/>
      <c r="S54" s="78"/>
      <c r="T54" s="78"/>
      <c r="U54" s="78"/>
      <c r="V54" s="78"/>
      <c r="W54" s="78"/>
      <c r="X54" s="78"/>
      <c r="Y54" s="78"/>
      <c r="Z54" s="78"/>
    </row>
    <row r="55" spans="1:26" ht="15.75" customHeight="1">
      <c r="A55" s="78"/>
      <c r="B55" s="78"/>
      <c r="C55" s="78"/>
      <c r="D55" s="78"/>
      <c r="E55" s="78"/>
      <c r="F55" s="78"/>
      <c r="G55" s="78"/>
      <c r="H55" s="78"/>
      <c r="I55" s="78"/>
      <c r="J55" s="78"/>
      <c r="K55" s="78"/>
      <c r="L55" s="78"/>
      <c r="M55" s="78"/>
      <c r="N55" s="78"/>
      <c r="O55" s="78"/>
      <c r="P55" s="78"/>
      <c r="Q55" s="78"/>
      <c r="R55" s="78"/>
      <c r="S55" s="78"/>
      <c r="T55" s="78"/>
      <c r="U55" s="78"/>
      <c r="V55" s="78"/>
      <c r="W55" s="78"/>
      <c r="X55" s="78"/>
      <c r="Y55" s="78"/>
      <c r="Z55" s="78"/>
    </row>
    <row r="56" spans="1:26" ht="15.75" customHeight="1">
      <c r="A56" s="78"/>
      <c r="B56" s="78"/>
      <c r="C56" s="78"/>
      <c r="D56" s="78"/>
      <c r="E56" s="78"/>
      <c r="F56" s="78"/>
      <c r="G56" s="78"/>
      <c r="H56" s="78"/>
      <c r="I56" s="78"/>
      <c r="J56" s="78"/>
      <c r="K56" s="78"/>
      <c r="L56" s="78"/>
      <c r="M56" s="78"/>
      <c r="N56" s="78"/>
      <c r="O56" s="78"/>
      <c r="P56" s="78"/>
      <c r="Q56" s="78"/>
      <c r="R56" s="78"/>
      <c r="S56" s="78"/>
      <c r="T56" s="78"/>
      <c r="U56" s="78"/>
      <c r="V56" s="78"/>
      <c r="W56" s="78"/>
      <c r="X56" s="78"/>
      <c r="Y56" s="78"/>
      <c r="Z56" s="78"/>
    </row>
    <row r="57" spans="1:26" ht="15.75" customHeight="1">
      <c r="A57" s="78"/>
      <c r="B57" s="78"/>
      <c r="C57" s="78"/>
      <c r="D57" s="78"/>
      <c r="E57" s="78"/>
      <c r="F57" s="78"/>
      <c r="G57" s="78"/>
      <c r="H57" s="78"/>
      <c r="I57" s="78"/>
      <c r="J57" s="78"/>
      <c r="K57" s="78"/>
      <c r="L57" s="78"/>
      <c r="M57" s="78"/>
      <c r="N57" s="78"/>
      <c r="O57" s="78"/>
      <c r="P57" s="78"/>
      <c r="Q57" s="78"/>
      <c r="R57" s="78"/>
      <c r="S57" s="78"/>
      <c r="T57" s="78"/>
      <c r="U57" s="78"/>
      <c r="V57" s="78"/>
      <c r="W57" s="78"/>
      <c r="X57" s="78"/>
      <c r="Y57" s="78"/>
      <c r="Z57" s="78"/>
    </row>
    <row r="58" spans="1:26" ht="15.75" customHeight="1">
      <c r="A58" s="78"/>
      <c r="B58" s="78"/>
      <c r="C58" s="78"/>
      <c r="D58" s="78"/>
      <c r="E58" s="78"/>
      <c r="F58" s="78"/>
      <c r="G58" s="78"/>
      <c r="H58" s="78"/>
      <c r="I58" s="78"/>
      <c r="J58" s="78"/>
      <c r="K58" s="78"/>
      <c r="L58" s="78"/>
      <c r="M58" s="78"/>
      <c r="N58" s="78"/>
      <c r="O58" s="78"/>
      <c r="P58" s="78"/>
      <c r="Q58" s="78"/>
      <c r="R58" s="78"/>
      <c r="S58" s="78"/>
      <c r="T58" s="78"/>
      <c r="U58" s="78"/>
      <c r="V58" s="78"/>
      <c r="W58" s="78"/>
      <c r="X58" s="78"/>
      <c r="Y58" s="78"/>
      <c r="Z58" s="78"/>
    </row>
    <row r="59" spans="1:26" ht="15.75" customHeight="1">
      <c r="A59" s="78"/>
      <c r="B59" s="78"/>
      <c r="C59" s="78"/>
      <c r="D59" s="78"/>
      <c r="E59" s="78"/>
      <c r="F59" s="78"/>
      <c r="G59" s="78"/>
      <c r="H59" s="78"/>
      <c r="I59" s="78"/>
      <c r="J59" s="78"/>
      <c r="K59" s="78"/>
      <c r="L59" s="78"/>
      <c r="M59" s="78"/>
      <c r="N59" s="78"/>
      <c r="O59" s="78"/>
      <c r="P59" s="78"/>
      <c r="Q59" s="78"/>
      <c r="R59" s="78"/>
      <c r="S59" s="78"/>
      <c r="T59" s="78"/>
      <c r="U59" s="78"/>
      <c r="V59" s="78"/>
      <c r="W59" s="78"/>
      <c r="X59" s="78"/>
      <c r="Y59" s="78"/>
      <c r="Z59" s="78"/>
    </row>
    <row r="60" spans="1:26" ht="15.75" customHeight="1">
      <c r="A60" s="78"/>
      <c r="B60" s="78"/>
      <c r="C60" s="78"/>
      <c r="D60" s="78"/>
      <c r="E60" s="78"/>
      <c r="F60" s="78"/>
      <c r="G60" s="78"/>
      <c r="H60" s="78"/>
      <c r="I60" s="78"/>
      <c r="J60" s="78"/>
      <c r="K60" s="78"/>
      <c r="L60" s="78"/>
      <c r="M60" s="78"/>
      <c r="N60" s="78"/>
      <c r="O60" s="78"/>
      <c r="P60" s="78"/>
      <c r="Q60" s="78"/>
      <c r="R60" s="78"/>
      <c r="S60" s="78"/>
      <c r="T60" s="78"/>
      <c r="U60" s="78"/>
      <c r="V60" s="78"/>
      <c r="W60" s="78"/>
      <c r="X60" s="78"/>
      <c r="Y60" s="78"/>
      <c r="Z60" s="78"/>
    </row>
    <row r="61" spans="1:26" ht="15.75" customHeight="1">
      <c r="A61" s="78"/>
      <c r="B61" s="78"/>
      <c r="C61" s="78"/>
      <c r="D61" s="78"/>
      <c r="E61" s="78"/>
      <c r="F61" s="78"/>
      <c r="G61" s="78"/>
      <c r="H61" s="78"/>
      <c r="I61" s="78"/>
      <c r="J61" s="78"/>
      <c r="K61" s="78"/>
      <c r="L61" s="78"/>
      <c r="M61" s="78"/>
      <c r="N61" s="78"/>
      <c r="O61" s="78"/>
      <c r="P61" s="78"/>
      <c r="Q61" s="78"/>
      <c r="R61" s="78"/>
      <c r="S61" s="78"/>
      <c r="T61" s="78"/>
      <c r="U61" s="78"/>
      <c r="V61" s="78"/>
      <c r="W61" s="78"/>
      <c r="X61" s="78"/>
      <c r="Y61" s="78"/>
      <c r="Z61" s="78"/>
    </row>
    <row r="62" spans="1:26" ht="15.75" customHeight="1">
      <c r="A62" s="78"/>
      <c r="B62" s="78"/>
      <c r="C62" s="78"/>
      <c r="D62" s="78"/>
      <c r="E62" s="78"/>
      <c r="F62" s="78"/>
      <c r="G62" s="78"/>
      <c r="H62" s="78"/>
      <c r="I62" s="78"/>
      <c r="J62" s="78"/>
      <c r="K62" s="78"/>
      <c r="L62" s="78"/>
      <c r="M62" s="78"/>
      <c r="N62" s="78"/>
      <c r="O62" s="78"/>
      <c r="P62" s="78"/>
      <c r="Q62" s="78"/>
      <c r="R62" s="78"/>
      <c r="S62" s="78"/>
      <c r="T62" s="78"/>
      <c r="U62" s="78"/>
      <c r="V62" s="78"/>
      <c r="W62" s="78"/>
      <c r="X62" s="78"/>
      <c r="Y62" s="78"/>
      <c r="Z62" s="78"/>
    </row>
    <row r="63" spans="1:26" ht="15.75" customHeight="1">
      <c r="A63" s="78"/>
      <c r="B63" s="78"/>
      <c r="C63" s="78"/>
      <c r="D63" s="78"/>
      <c r="E63" s="78"/>
      <c r="F63" s="78"/>
      <c r="G63" s="78"/>
      <c r="H63" s="78"/>
      <c r="I63" s="78"/>
      <c r="J63" s="78"/>
      <c r="K63" s="78"/>
      <c r="L63" s="78"/>
      <c r="M63" s="78"/>
      <c r="N63" s="78"/>
      <c r="O63" s="78"/>
      <c r="P63" s="78"/>
      <c r="Q63" s="78"/>
      <c r="R63" s="78"/>
      <c r="S63" s="78"/>
      <c r="T63" s="78"/>
      <c r="U63" s="78"/>
      <c r="V63" s="78"/>
      <c r="W63" s="78"/>
      <c r="X63" s="78"/>
      <c r="Y63" s="78"/>
      <c r="Z63" s="78"/>
    </row>
    <row r="64" spans="1:26" ht="15.75" customHeight="1">
      <c r="A64" s="78"/>
      <c r="B64" s="78"/>
      <c r="C64" s="78"/>
      <c r="D64" s="78"/>
      <c r="E64" s="78"/>
      <c r="F64" s="78"/>
      <c r="G64" s="78"/>
      <c r="H64" s="78"/>
      <c r="I64" s="78"/>
      <c r="J64" s="78"/>
      <c r="K64" s="78"/>
      <c r="L64" s="78"/>
      <c r="M64" s="78"/>
      <c r="N64" s="78"/>
      <c r="O64" s="78"/>
      <c r="P64" s="78"/>
      <c r="Q64" s="78"/>
      <c r="R64" s="78"/>
      <c r="S64" s="78"/>
      <c r="T64" s="78"/>
      <c r="U64" s="78"/>
      <c r="V64" s="78"/>
      <c r="W64" s="78"/>
      <c r="X64" s="78"/>
      <c r="Y64" s="78"/>
      <c r="Z64" s="78"/>
    </row>
    <row r="65" spans="1:26" ht="15.75" customHeight="1">
      <c r="A65" s="78"/>
      <c r="B65" s="78"/>
      <c r="C65" s="78"/>
      <c r="D65" s="78"/>
      <c r="E65" s="78"/>
      <c r="F65" s="78"/>
      <c r="G65" s="78"/>
      <c r="H65" s="78"/>
      <c r="I65" s="78"/>
      <c r="J65" s="78"/>
      <c r="K65" s="78"/>
      <c r="L65" s="78"/>
      <c r="M65" s="78"/>
      <c r="N65" s="78"/>
      <c r="O65" s="78"/>
      <c r="P65" s="78"/>
      <c r="Q65" s="78"/>
      <c r="R65" s="78"/>
      <c r="S65" s="78"/>
      <c r="T65" s="78"/>
      <c r="U65" s="78"/>
      <c r="V65" s="78"/>
      <c r="W65" s="78"/>
      <c r="X65" s="78"/>
      <c r="Y65" s="78"/>
      <c r="Z65" s="78"/>
    </row>
    <row r="66" spans="1:26" ht="15.75" customHeight="1">
      <c r="A66" s="78"/>
      <c r="B66" s="78"/>
      <c r="C66" s="78"/>
      <c r="D66" s="78"/>
      <c r="E66" s="78"/>
      <c r="F66" s="78"/>
      <c r="G66" s="78"/>
      <c r="H66" s="78"/>
      <c r="I66" s="78"/>
      <c r="J66" s="78"/>
      <c r="K66" s="78"/>
      <c r="L66" s="78"/>
      <c r="M66" s="78"/>
      <c r="N66" s="78"/>
      <c r="O66" s="78"/>
      <c r="P66" s="78"/>
      <c r="Q66" s="78"/>
      <c r="R66" s="78"/>
      <c r="S66" s="78"/>
      <c r="T66" s="78"/>
      <c r="U66" s="78"/>
      <c r="V66" s="78"/>
      <c r="W66" s="78"/>
      <c r="X66" s="78"/>
      <c r="Y66" s="78"/>
      <c r="Z66" s="78"/>
    </row>
    <row r="67" spans="1:26" ht="15.75" customHeight="1">
      <c r="A67" s="78"/>
      <c r="B67" s="78"/>
      <c r="C67" s="78"/>
      <c r="D67" s="78"/>
      <c r="E67" s="78"/>
      <c r="F67" s="78"/>
      <c r="G67" s="78"/>
      <c r="H67" s="78"/>
      <c r="I67" s="78"/>
      <c r="J67" s="78"/>
      <c r="K67" s="78"/>
      <c r="L67" s="78"/>
      <c r="M67" s="78"/>
      <c r="N67" s="78"/>
      <c r="O67" s="78"/>
      <c r="P67" s="78"/>
      <c r="Q67" s="78"/>
      <c r="R67" s="78"/>
      <c r="S67" s="78"/>
      <c r="T67" s="78"/>
      <c r="U67" s="78"/>
      <c r="V67" s="78"/>
      <c r="W67" s="78"/>
      <c r="X67" s="78"/>
      <c r="Y67" s="78"/>
      <c r="Z67" s="78"/>
    </row>
    <row r="68" spans="1:26" ht="15.75" customHeight="1">
      <c r="A68" s="78"/>
      <c r="B68" s="78"/>
      <c r="C68" s="78"/>
      <c r="D68" s="78"/>
      <c r="E68" s="78"/>
      <c r="F68" s="78"/>
      <c r="G68" s="78"/>
      <c r="H68" s="78"/>
      <c r="I68" s="78"/>
      <c r="J68" s="78"/>
      <c r="K68" s="78"/>
      <c r="L68" s="78"/>
      <c r="M68" s="78"/>
      <c r="N68" s="78"/>
      <c r="O68" s="78"/>
      <c r="P68" s="78"/>
      <c r="Q68" s="78"/>
      <c r="R68" s="78"/>
      <c r="S68" s="78"/>
      <c r="T68" s="78"/>
      <c r="U68" s="78"/>
      <c r="V68" s="78"/>
      <c r="W68" s="78"/>
      <c r="X68" s="78"/>
      <c r="Y68" s="78"/>
      <c r="Z68" s="78"/>
    </row>
    <row r="69" spans="1:26" ht="15.75" customHeight="1">
      <c r="A69" s="78"/>
      <c r="B69" s="78"/>
      <c r="C69" s="78"/>
      <c r="D69" s="78"/>
      <c r="E69" s="78"/>
      <c r="F69" s="78"/>
      <c r="G69" s="78"/>
      <c r="H69" s="78"/>
      <c r="I69" s="78"/>
      <c r="J69" s="78"/>
      <c r="K69" s="78"/>
      <c r="L69" s="78"/>
      <c r="M69" s="78"/>
      <c r="N69" s="78"/>
      <c r="O69" s="78"/>
      <c r="P69" s="78"/>
      <c r="Q69" s="78"/>
      <c r="R69" s="78"/>
      <c r="S69" s="78"/>
      <c r="T69" s="78"/>
      <c r="U69" s="78"/>
      <c r="V69" s="78"/>
      <c r="W69" s="78"/>
      <c r="X69" s="78"/>
      <c r="Y69" s="78"/>
      <c r="Z69" s="78"/>
    </row>
    <row r="70" spans="1:26" ht="15.75" customHeight="1">
      <c r="A70" s="78"/>
      <c r="B70" s="78"/>
      <c r="C70" s="78"/>
      <c r="D70" s="78"/>
      <c r="E70" s="78"/>
      <c r="F70" s="78"/>
      <c r="G70" s="78"/>
      <c r="H70" s="78"/>
      <c r="I70" s="78"/>
      <c r="J70" s="78"/>
      <c r="K70" s="78"/>
      <c r="L70" s="78"/>
      <c r="M70" s="78"/>
      <c r="N70" s="78"/>
      <c r="O70" s="78"/>
      <c r="P70" s="78"/>
      <c r="Q70" s="78"/>
      <c r="R70" s="78"/>
      <c r="S70" s="78"/>
      <c r="T70" s="78"/>
      <c r="U70" s="78"/>
      <c r="V70" s="78"/>
      <c r="W70" s="78"/>
      <c r="X70" s="78"/>
      <c r="Y70" s="78"/>
      <c r="Z70" s="78"/>
    </row>
    <row r="71" spans="1:26" ht="15.75" customHeight="1">
      <c r="A71" s="78"/>
      <c r="B71" s="78"/>
      <c r="C71" s="78"/>
      <c r="D71" s="78"/>
      <c r="E71" s="78"/>
      <c r="F71" s="78"/>
      <c r="G71" s="78"/>
      <c r="H71" s="78"/>
      <c r="I71" s="78"/>
      <c r="J71" s="78"/>
      <c r="K71" s="78"/>
      <c r="L71" s="78"/>
      <c r="M71" s="78"/>
      <c r="N71" s="78"/>
      <c r="O71" s="78"/>
      <c r="P71" s="78"/>
      <c r="Q71" s="78"/>
      <c r="R71" s="78"/>
      <c r="S71" s="78"/>
      <c r="T71" s="78"/>
      <c r="U71" s="78"/>
      <c r="V71" s="78"/>
      <c r="W71" s="78"/>
      <c r="X71" s="78"/>
      <c r="Y71" s="78"/>
      <c r="Z71" s="78"/>
    </row>
    <row r="72" spans="1:26" ht="15.75" customHeight="1">
      <c r="A72" s="78"/>
      <c r="B72" s="78"/>
      <c r="C72" s="78"/>
      <c r="D72" s="78"/>
      <c r="E72" s="78"/>
      <c r="F72" s="78"/>
      <c r="G72" s="78"/>
      <c r="H72" s="78"/>
      <c r="I72" s="78"/>
      <c r="J72" s="78"/>
      <c r="K72" s="78"/>
      <c r="L72" s="78"/>
      <c r="M72" s="78"/>
      <c r="N72" s="78"/>
      <c r="O72" s="78"/>
      <c r="P72" s="78"/>
      <c r="Q72" s="78"/>
      <c r="R72" s="78"/>
      <c r="S72" s="78"/>
      <c r="T72" s="78"/>
      <c r="U72" s="78"/>
      <c r="V72" s="78"/>
      <c r="W72" s="78"/>
      <c r="X72" s="78"/>
      <c r="Y72" s="78"/>
      <c r="Z72" s="78"/>
    </row>
    <row r="73" spans="1:26" ht="15.75" customHeight="1">
      <c r="A73" s="78"/>
      <c r="B73" s="78"/>
      <c r="C73" s="78"/>
      <c r="D73" s="78"/>
      <c r="E73" s="78"/>
      <c r="F73" s="78"/>
      <c r="G73" s="78"/>
      <c r="H73" s="78"/>
      <c r="I73" s="78"/>
      <c r="J73" s="78"/>
      <c r="K73" s="78"/>
      <c r="L73" s="78"/>
      <c r="M73" s="78"/>
      <c r="N73" s="78"/>
      <c r="O73" s="78"/>
      <c r="P73" s="78"/>
      <c r="Q73" s="78"/>
      <c r="R73" s="78"/>
      <c r="S73" s="78"/>
      <c r="T73" s="78"/>
      <c r="U73" s="78"/>
      <c r="V73" s="78"/>
      <c r="W73" s="78"/>
      <c r="X73" s="78"/>
      <c r="Y73" s="78"/>
      <c r="Z73" s="78"/>
    </row>
    <row r="74" spans="1:26" ht="15.75" customHeight="1">
      <c r="A74" s="78"/>
      <c r="B74" s="78"/>
      <c r="C74" s="78"/>
      <c r="D74" s="78"/>
      <c r="E74" s="78"/>
      <c r="F74" s="78"/>
      <c r="G74" s="78"/>
      <c r="H74" s="78"/>
      <c r="I74" s="78"/>
      <c r="J74" s="78"/>
      <c r="K74" s="78"/>
      <c r="L74" s="78"/>
      <c r="M74" s="78"/>
      <c r="N74" s="78"/>
      <c r="O74" s="78"/>
      <c r="P74" s="78"/>
      <c r="Q74" s="78"/>
      <c r="R74" s="78"/>
      <c r="S74" s="78"/>
      <c r="T74" s="78"/>
      <c r="U74" s="78"/>
      <c r="V74" s="78"/>
      <c r="W74" s="78"/>
      <c r="X74" s="78"/>
      <c r="Y74" s="78"/>
      <c r="Z74" s="78"/>
    </row>
    <row r="75" spans="1:26" ht="15.75" customHeight="1">
      <c r="A75" s="78"/>
      <c r="B75" s="78"/>
      <c r="C75" s="78"/>
      <c r="D75" s="78"/>
      <c r="E75" s="78"/>
      <c r="F75" s="78"/>
      <c r="G75" s="78"/>
      <c r="H75" s="78"/>
      <c r="I75" s="78"/>
      <c r="J75" s="78"/>
      <c r="K75" s="78"/>
      <c r="L75" s="78"/>
      <c r="M75" s="78"/>
      <c r="N75" s="78"/>
      <c r="O75" s="78"/>
      <c r="P75" s="78"/>
      <c r="Q75" s="78"/>
      <c r="R75" s="78"/>
      <c r="S75" s="78"/>
      <c r="T75" s="78"/>
      <c r="U75" s="78"/>
      <c r="V75" s="78"/>
      <c r="W75" s="78"/>
      <c r="X75" s="78"/>
      <c r="Y75" s="78"/>
      <c r="Z75" s="78"/>
    </row>
    <row r="76" spans="1:26" ht="15.75" customHeight="1">
      <c r="A76" s="78"/>
      <c r="B76" s="78"/>
      <c r="C76" s="78"/>
      <c r="D76" s="78"/>
      <c r="E76" s="78"/>
      <c r="F76" s="78"/>
      <c r="G76" s="78"/>
      <c r="H76" s="78"/>
      <c r="I76" s="78"/>
      <c r="J76" s="78"/>
      <c r="K76" s="78"/>
      <c r="L76" s="78"/>
      <c r="M76" s="78"/>
      <c r="N76" s="78"/>
      <c r="O76" s="78"/>
      <c r="P76" s="78"/>
      <c r="Q76" s="78"/>
      <c r="R76" s="78"/>
      <c r="S76" s="78"/>
      <c r="T76" s="78"/>
      <c r="U76" s="78"/>
      <c r="V76" s="78"/>
      <c r="W76" s="78"/>
      <c r="X76" s="78"/>
      <c r="Y76" s="78"/>
      <c r="Z76" s="78"/>
    </row>
    <row r="77" spans="1:26" ht="15.75" customHeight="1">
      <c r="A77" s="78"/>
      <c r="B77" s="78"/>
      <c r="C77" s="78"/>
      <c r="D77" s="78"/>
      <c r="E77" s="78"/>
      <c r="F77" s="78"/>
      <c r="G77" s="78"/>
      <c r="H77" s="78"/>
      <c r="I77" s="78"/>
      <c r="J77" s="78"/>
      <c r="K77" s="78"/>
      <c r="L77" s="78"/>
      <c r="M77" s="78"/>
      <c r="N77" s="78"/>
      <c r="O77" s="78"/>
      <c r="P77" s="78"/>
      <c r="Q77" s="78"/>
      <c r="R77" s="78"/>
      <c r="S77" s="78"/>
      <c r="T77" s="78"/>
      <c r="U77" s="78"/>
      <c r="V77" s="78"/>
      <c r="W77" s="78"/>
      <c r="X77" s="78"/>
      <c r="Y77" s="78"/>
      <c r="Z77" s="78"/>
    </row>
    <row r="78" spans="1:26" ht="15.75" customHeight="1">
      <c r="A78" s="78"/>
      <c r="B78" s="78"/>
      <c r="C78" s="78"/>
      <c r="D78" s="78"/>
      <c r="E78" s="78"/>
      <c r="F78" s="78"/>
      <c r="G78" s="78"/>
      <c r="H78" s="78"/>
      <c r="I78" s="78"/>
      <c r="J78" s="78"/>
      <c r="K78" s="78"/>
      <c r="L78" s="78"/>
      <c r="M78" s="78"/>
      <c r="N78" s="78"/>
      <c r="O78" s="78"/>
      <c r="P78" s="78"/>
      <c r="Q78" s="78"/>
      <c r="R78" s="78"/>
      <c r="S78" s="78"/>
      <c r="T78" s="78"/>
      <c r="U78" s="78"/>
      <c r="V78" s="78"/>
      <c r="W78" s="78"/>
      <c r="X78" s="78"/>
      <c r="Y78" s="78"/>
      <c r="Z78" s="78"/>
    </row>
    <row r="79" spans="1:26" ht="15.75" customHeight="1">
      <c r="A79" s="78"/>
      <c r="B79" s="78"/>
      <c r="C79" s="78"/>
      <c r="D79" s="78"/>
      <c r="E79" s="78"/>
      <c r="F79" s="78"/>
      <c r="G79" s="78"/>
      <c r="H79" s="78"/>
      <c r="I79" s="78"/>
      <c r="J79" s="78"/>
      <c r="K79" s="78"/>
      <c r="L79" s="78"/>
      <c r="M79" s="78"/>
      <c r="N79" s="78"/>
      <c r="O79" s="78"/>
      <c r="P79" s="78"/>
      <c r="Q79" s="78"/>
      <c r="R79" s="78"/>
      <c r="S79" s="78"/>
      <c r="T79" s="78"/>
      <c r="U79" s="78"/>
      <c r="V79" s="78"/>
      <c r="W79" s="78"/>
      <c r="X79" s="78"/>
      <c r="Y79" s="78"/>
      <c r="Z79" s="78"/>
    </row>
    <row r="80" spans="1:26" ht="15.75" customHeight="1">
      <c r="A80" s="78"/>
      <c r="B80" s="78"/>
      <c r="C80" s="78"/>
      <c r="D80" s="78"/>
      <c r="E80" s="78"/>
      <c r="F80" s="78"/>
      <c r="G80" s="78"/>
      <c r="H80" s="78"/>
      <c r="I80" s="78"/>
      <c r="J80" s="78"/>
      <c r="K80" s="78"/>
      <c r="L80" s="78"/>
      <c r="M80" s="78"/>
      <c r="N80" s="78"/>
      <c r="O80" s="78"/>
      <c r="P80" s="78"/>
      <c r="Q80" s="78"/>
      <c r="R80" s="78"/>
      <c r="S80" s="78"/>
      <c r="T80" s="78"/>
      <c r="U80" s="78"/>
      <c r="V80" s="78"/>
      <c r="W80" s="78"/>
      <c r="X80" s="78"/>
      <c r="Y80" s="78"/>
      <c r="Z80" s="78"/>
    </row>
    <row r="81" spans="1:26" ht="15.75" customHeight="1">
      <c r="A81" s="78"/>
      <c r="B81" s="78"/>
      <c r="C81" s="78"/>
      <c r="D81" s="78"/>
      <c r="E81" s="78"/>
      <c r="F81" s="78"/>
      <c r="G81" s="78"/>
      <c r="H81" s="78"/>
      <c r="I81" s="78"/>
      <c r="J81" s="78"/>
      <c r="K81" s="78"/>
      <c r="L81" s="78"/>
      <c r="M81" s="78"/>
      <c r="N81" s="78"/>
      <c r="O81" s="78"/>
      <c r="P81" s="78"/>
      <c r="Q81" s="78"/>
      <c r="R81" s="78"/>
      <c r="S81" s="78"/>
      <c r="T81" s="78"/>
      <c r="U81" s="78"/>
      <c r="V81" s="78"/>
      <c r="W81" s="78"/>
      <c r="X81" s="78"/>
      <c r="Y81" s="78"/>
      <c r="Z81" s="78"/>
    </row>
    <row r="82" spans="1:26" ht="15.75" customHeight="1">
      <c r="A82" s="78"/>
      <c r="B82" s="78"/>
      <c r="C82" s="78"/>
      <c r="D82" s="78"/>
      <c r="E82" s="78"/>
      <c r="F82" s="78"/>
      <c r="G82" s="78"/>
      <c r="H82" s="78"/>
      <c r="I82" s="78"/>
      <c r="J82" s="78"/>
      <c r="K82" s="78"/>
      <c r="L82" s="78"/>
      <c r="M82" s="78"/>
      <c r="N82" s="78"/>
      <c r="O82" s="78"/>
      <c r="P82" s="78"/>
      <c r="Q82" s="78"/>
      <c r="R82" s="78"/>
      <c r="S82" s="78"/>
      <c r="T82" s="78"/>
      <c r="U82" s="78"/>
      <c r="V82" s="78"/>
      <c r="W82" s="78"/>
      <c r="X82" s="78"/>
      <c r="Y82" s="78"/>
      <c r="Z82" s="78"/>
    </row>
    <row r="83" spans="1:26" ht="15.75" customHeight="1">
      <c r="A83" s="78"/>
      <c r="B83" s="78"/>
      <c r="C83" s="78"/>
      <c r="D83" s="78"/>
      <c r="E83" s="78"/>
      <c r="F83" s="78"/>
      <c r="G83" s="78"/>
      <c r="H83" s="78"/>
      <c r="I83" s="78"/>
      <c r="J83" s="78"/>
      <c r="K83" s="78"/>
      <c r="L83" s="78"/>
      <c r="M83" s="78"/>
      <c r="N83" s="78"/>
      <c r="O83" s="78"/>
      <c r="P83" s="78"/>
      <c r="Q83" s="78"/>
      <c r="R83" s="78"/>
      <c r="S83" s="78"/>
      <c r="T83" s="78"/>
      <c r="U83" s="78"/>
      <c r="V83" s="78"/>
      <c r="W83" s="78"/>
      <c r="X83" s="78"/>
      <c r="Y83" s="78"/>
      <c r="Z83" s="78"/>
    </row>
    <row r="84" spans="1:26" ht="15.75" customHeight="1">
      <c r="A84" s="78"/>
      <c r="B84" s="78"/>
      <c r="C84" s="78"/>
      <c r="D84" s="78"/>
      <c r="E84" s="78"/>
      <c r="F84" s="78"/>
      <c r="G84" s="78"/>
      <c r="H84" s="78"/>
      <c r="I84" s="78"/>
      <c r="J84" s="78"/>
      <c r="K84" s="78"/>
      <c r="L84" s="78"/>
      <c r="M84" s="78"/>
      <c r="N84" s="78"/>
      <c r="O84" s="78"/>
      <c r="P84" s="78"/>
      <c r="Q84" s="78"/>
      <c r="R84" s="78"/>
      <c r="S84" s="78"/>
      <c r="T84" s="78"/>
      <c r="U84" s="78"/>
      <c r="V84" s="78"/>
      <c r="W84" s="78"/>
      <c r="X84" s="78"/>
      <c r="Y84" s="78"/>
      <c r="Z84" s="78"/>
    </row>
    <row r="85" spans="1:26" ht="15.75" customHeight="1">
      <c r="A85" s="78"/>
      <c r="B85" s="78"/>
      <c r="C85" s="78"/>
      <c r="D85" s="78"/>
      <c r="E85" s="78"/>
      <c r="F85" s="78"/>
      <c r="G85" s="78"/>
      <c r="H85" s="78"/>
      <c r="I85" s="78"/>
      <c r="J85" s="78"/>
      <c r="K85" s="78"/>
      <c r="L85" s="78"/>
      <c r="M85" s="78"/>
      <c r="N85" s="78"/>
      <c r="O85" s="78"/>
      <c r="P85" s="78"/>
      <c r="Q85" s="78"/>
      <c r="R85" s="78"/>
      <c r="S85" s="78"/>
      <c r="T85" s="78"/>
      <c r="U85" s="78"/>
      <c r="V85" s="78"/>
      <c r="W85" s="78"/>
      <c r="X85" s="78"/>
      <c r="Y85" s="78"/>
      <c r="Z85" s="78"/>
    </row>
    <row r="86" spans="1:26" ht="15.75" customHeight="1">
      <c r="A86" s="78"/>
      <c r="B86" s="78"/>
      <c r="C86" s="78"/>
      <c r="D86" s="78"/>
      <c r="E86" s="78"/>
      <c r="F86" s="78"/>
      <c r="G86" s="78"/>
      <c r="H86" s="78"/>
      <c r="I86" s="78"/>
      <c r="J86" s="78"/>
      <c r="K86" s="78"/>
      <c r="L86" s="78"/>
      <c r="M86" s="78"/>
      <c r="N86" s="78"/>
      <c r="O86" s="78"/>
      <c r="P86" s="78"/>
      <c r="Q86" s="78"/>
      <c r="R86" s="78"/>
      <c r="S86" s="78"/>
      <c r="T86" s="78"/>
      <c r="U86" s="78"/>
      <c r="V86" s="78"/>
      <c r="W86" s="78"/>
      <c r="X86" s="78"/>
      <c r="Y86" s="78"/>
      <c r="Z86" s="78"/>
    </row>
    <row r="87" spans="1:26" ht="15.75" customHeight="1">
      <c r="A87" s="78"/>
      <c r="B87" s="78"/>
      <c r="C87" s="78"/>
      <c r="D87" s="78"/>
      <c r="E87" s="78"/>
      <c r="F87" s="78"/>
      <c r="G87" s="78"/>
      <c r="H87" s="78"/>
      <c r="I87" s="78"/>
      <c r="J87" s="78"/>
      <c r="K87" s="78"/>
      <c r="L87" s="78"/>
      <c r="M87" s="78"/>
      <c r="N87" s="78"/>
      <c r="O87" s="78"/>
      <c r="P87" s="78"/>
      <c r="Q87" s="78"/>
      <c r="R87" s="78"/>
      <c r="S87" s="78"/>
      <c r="T87" s="78"/>
      <c r="U87" s="78"/>
      <c r="V87" s="78"/>
      <c r="W87" s="78"/>
      <c r="X87" s="78"/>
      <c r="Y87" s="78"/>
      <c r="Z87" s="78"/>
    </row>
    <row r="88" spans="1:26" ht="15.75" customHeight="1">
      <c r="A88" s="78"/>
      <c r="B88" s="78"/>
      <c r="C88" s="78"/>
      <c r="D88" s="78"/>
      <c r="E88" s="78"/>
      <c r="F88" s="78"/>
      <c r="G88" s="78"/>
      <c r="H88" s="78"/>
      <c r="I88" s="78"/>
      <c r="J88" s="78"/>
      <c r="K88" s="78"/>
      <c r="L88" s="78"/>
      <c r="M88" s="78"/>
      <c r="N88" s="78"/>
      <c r="O88" s="78"/>
      <c r="P88" s="78"/>
      <c r="Q88" s="78"/>
      <c r="R88" s="78"/>
      <c r="S88" s="78"/>
      <c r="T88" s="78"/>
      <c r="U88" s="78"/>
      <c r="V88" s="78"/>
      <c r="W88" s="78"/>
      <c r="X88" s="78"/>
      <c r="Y88" s="78"/>
      <c r="Z88" s="78"/>
    </row>
    <row r="89" spans="1:26" ht="15.75" customHeight="1">
      <c r="A89" s="78"/>
      <c r="B89" s="78"/>
      <c r="C89" s="78"/>
      <c r="D89" s="78"/>
      <c r="E89" s="78"/>
      <c r="F89" s="78"/>
      <c r="G89" s="78"/>
      <c r="H89" s="78"/>
      <c r="I89" s="78"/>
      <c r="J89" s="78"/>
      <c r="K89" s="78"/>
      <c r="L89" s="78"/>
      <c r="M89" s="78"/>
      <c r="N89" s="78"/>
      <c r="O89" s="78"/>
      <c r="P89" s="78"/>
      <c r="Q89" s="78"/>
      <c r="R89" s="78"/>
      <c r="S89" s="78"/>
      <c r="T89" s="78"/>
      <c r="U89" s="78"/>
      <c r="V89" s="78"/>
      <c r="W89" s="78"/>
      <c r="X89" s="78"/>
      <c r="Y89" s="78"/>
      <c r="Z89" s="78"/>
    </row>
    <row r="90" spans="1:26" ht="15.75" customHeight="1">
      <c r="A90" s="78"/>
      <c r="B90" s="78"/>
      <c r="C90" s="78"/>
      <c r="D90" s="78"/>
      <c r="E90" s="78"/>
      <c r="F90" s="78"/>
      <c r="G90" s="78"/>
      <c r="H90" s="78"/>
      <c r="I90" s="78"/>
      <c r="J90" s="78"/>
      <c r="K90" s="78"/>
      <c r="L90" s="78"/>
      <c r="M90" s="78"/>
      <c r="N90" s="78"/>
      <c r="O90" s="78"/>
      <c r="P90" s="78"/>
      <c r="Q90" s="78"/>
      <c r="R90" s="78"/>
      <c r="S90" s="78"/>
      <c r="T90" s="78"/>
      <c r="U90" s="78"/>
      <c r="V90" s="78"/>
      <c r="W90" s="78"/>
      <c r="X90" s="78"/>
      <c r="Y90" s="78"/>
      <c r="Z90" s="78"/>
    </row>
    <row r="91" spans="1:26" ht="15.75" customHeight="1">
      <c r="A91" s="78"/>
      <c r="B91" s="78"/>
      <c r="C91" s="78"/>
      <c r="D91" s="78"/>
      <c r="E91" s="78"/>
      <c r="F91" s="78"/>
      <c r="G91" s="78"/>
      <c r="H91" s="78"/>
      <c r="I91" s="78"/>
      <c r="J91" s="78"/>
      <c r="K91" s="78"/>
      <c r="L91" s="78"/>
      <c r="M91" s="78"/>
      <c r="N91" s="78"/>
      <c r="O91" s="78"/>
      <c r="P91" s="78"/>
      <c r="Q91" s="78"/>
      <c r="R91" s="78"/>
      <c r="S91" s="78"/>
      <c r="T91" s="78"/>
      <c r="U91" s="78"/>
      <c r="V91" s="78"/>
      <c r="W91" s="78"/>
      <c r="X91" s="78"/>
      <c r="Y91" s="78"/>
      <c r="Z91" s="78"/>
    </row>
    <row r="92" spans="1:26" ht="15.75" customHeight="1">
      <c r="A92" s="78"/>
      <c r="B92" s="78"/>
      <c r="C92" s="78"/>
      <c r="D92" s="78"/>
      <c r="E92" s="78"/>
      <c r="F92" s="78"/>
      <c r="G92" s="78"/>
      <c r="H92" s="78"/>
      <c r="I92" s="78"/>
      <c r="J92" s="78"/>
      <c r="K92" s="78"/>
      <c r="L92" s="78"/>
      <c r="M92" s="78"/>
      <c r="N92" s="78"/>
      <c r="O92" s="78"/>
      <c r="P92" s="78"/>
      <c r="Q92" s="78"/>
      <c r="R92" s="78"/>
      <c r="S92" s="78"/>
      <c r="T92" s="78"/>
      <c r="U92" s="78"/>
      <c r="V92" s="78"/>
      <c r="W92" s="78"/>
      <c r="X92" s="78"/>
      <c r="Y92" s="78"/>
      <c r="Z92" s="78"/>
    </row>
    <row r="93" spans="1:26" ht="15.75" customHeight="1">
      <c r="A93" s="78"/>
      <c r="B93" s="78"/>
      <c r="C93" s="78"/>
      <c r="D93" s="78"/>
      <c r="E93" s="78"/>
      <c r="F93" s="78"/>
      <c r="G93" s="78"/>
      <c r="H93" s="78"/>
      <c r="I93" s="78"/>
      <c r="J93" s="78"/>
      <c r="K93" s="78"/>
      <c r="L93" s="78"/>
      <c r="M93" s="78"/>
      <c r="N93" s="78"/>
      <c r="O93" s="78"/>
      <c r="P93" s="78"/>
      <c r="Q93" s="78"/>
      <c r="R93" s="78"/>
      <c r="S93" s="78"/>
      <c r="T93" s="78"/>
      <c r="U93" s="78"/>
      <c r="V93" s="78"/>
      <c r="W93" s="78"/>
      <c r="X93" s="78"/>
      <c r="Y93" s="78"/>
      <c r="Z93" s="78"/>
    </row>
    <row r="94" spans="1:26" ht="15.75" customHeight="1">
      <c r="A94" s="78"/>
      <c r="B94" s="78"/>
      <c r="C94" s="78"/>
      <c r="D94" s="78"/>
      <c r="E94" s="78"/>
      <c r="F94" s="78"/>
      <c r="G94" s="78"/>
      <c r="H94" s="78"/>
      <c r="I94" s="78"/>
      <c r="J94" s="78"/>
      <c r="K94" s="78"/>
      <c r="L94" s="78"/>
      <c r="M94" s="78"/>
      <c r="N94" s="78"/>
      <c r="O94" s="78"/>
      <c r="P94" s="78"/>
      <c r="Q94" s="78"/>
      <c r="R94" s="78"/>
      <c r="S94" s="78"/>
      <c r="T94" s="78"/>
      <c r="U94" s="78"/>
      <c r="V94" s="78"/>
      <c r="W94" s="78"/>
      <c r="X94" s="78"/>
      <c r="Y94" s="78"/>
      <c r="Z94" s="78"/>
    </row>
    <row r="95" spans="1:26" ht="15.75" customHeight="1">
      <c r="A95" s="78"/>
      <c r="B95" s="78"/>
      <c r="C95" s="78"/>
      <c r="D95" s="78"/>
      <c r="E95" s="78"/>
      <c r="F95" s="78"/>
      <c r="G95" s="78"/>
      <c r="H95" s="78"/>
      <c r="I95" s="78"/>
      <c r="J95" s="78"/>
      <c r="K95" s="78"/>
      <c r="L95" s="78"/>
      <c r="M95" s="78"/>
      <c r="N95" s="78"/>
      <c r="O95" s="78"/>
      <c r="P95" s="78"/>
      <c r="Q95" s="78"/>
      <c r="R95" s="78"/>
      <c r="S95" s="78"/>
      <c r="T95" s="78"/>
      <c r="U95" s="78"/>
      <c r="V95" s="78"/>
      <c r="W95" s="78"/>
      <c r="X95" s="78"/>
      <c r="Y95" s="78"/>
      <c r="Z95" s="78"/>
    </row>
    <row r="96" spans="1:26" ht="15.75" customHeight="1">
      <c r="A96" s="78"/>
      <c r="B96" s="78"/>
      <c r="C96" s="78"/>
      <c r="D96" s="78"/>
      <c r="E96" s="78"/>
      <c r="F96" s="78"/>
      <c r="G96" s="78"/>
      <c r="H96" s="78"/>
      <c r="I96" s="78"/>
      <c r="J96" s="78"/>
      <c r="K96" s="78"/>
      <c r="L96" s="78"/>
      <c r="M96" s="78"/>
      <c r="N96" s="78"/>
      <c r="O96" s="78"/>
      <c r="P96" s="78"/>
      <c r="Q96" s="78"/>
      <c r="R96" s="78"/>
      <c r="S96" s="78"/>
      <c r="T96" s="78"/>
      <c r="U96" s="78"/>
      <c r="V96" s="78"/>
      <c r="W96" s="78"/>
      <c r="X96" s="78"/>
      <c r="Y96" s="78"/>
      <c r="Z96" s="78"/>
    </row>
    <row r="97" spans="1:26" ht="15.75" customHeight="1">
      <c r="A97" s="78"/>
      <c r="B97" s="78"/>
      <c r="C97" s="78"/>
      <c r="D97" s="78"/>
      <c r="E97" s="78"/>
      <c r="F97" s="78"/>
      <c r="G97" s="78"/>
      <c r="H97" s="78"/>
      <c r="I97" s="78"/>
      <c r="J97" s="78"/>
      <c r="K97" s="78"/>
      <c r="L97" s="78"/>
      <c r="M97" s="78"/>
      <c r="N97" s="78"/>
      <c r="O97" s="78"/>
      <c r="P97" s="78"/>
      <c r="Q97" s="78"/>
      <c r="R97" s="78"/>
      <c r="S97" s="78"/>
      <c r="T97" s="78"/>
      <c r="U97" s="78"/>
      <c r="V97" s="78"/>
      <c r="W97" s="78"/>
      <c r="X97" s="78"/>
      <c r="Y97" s="78"/>
      <c r="Z97" s="78"/>
    </row>
    <row r="98" spans="1:26" ht="15.75" customHeight="1">
      <c r="A98" s="78"/>
      <c r="B98" s="78"/>
      <c r="C98" s="78"/>
      <c r="D98" s="78"/>
      <c r="E98" s="78"/>
      <c r="F98" s="78"/>
      <c r="G98" s="78"/>
      <c r="H98" s="78"/>
      <c r="I98" s="78"/>
      <c r="J98" s="78"/>
      <c r="K98" s="78"/>
      <c r="L98" s="78"/>
      <c r="M98" s="78"/>
      <c r="N98" s="78"/>
      <c r="O98" s="78"/>
      <c r="P98" s="78"/>
      <c r="Q98" s="78"/>
      <c r="R98" s="78"/>
      <c r="S98" s="78"/>
      <c r="T98" s="78"/>
      <c r="U98" s="78"/>
      <c r="V98" s="78"/>
      <c r="W98" s="78"/>
      <c r="X98" s="78"/>
      <c r="Y98" s="78"/>
      <c r="Z98" s="78"/>
    </row>
    <row r="99" spans="1:26" ht="15.75" customHeight="1">
      <c r="A99" s="78"/>
      <c r="B99" s="78"/>
      <c r="C99" s="78"/>
      <c r="D99" s="78"/>
      <c r="E99" s="78"/>
      <c r="F99" s="78"/>
      <c r="G99" s="78"/>
      <c r="H99" s="78"/>
      <c r="I99" s="78"/>
      <c r="J99" s="78"/>
      <c r="K99" s="78"/>
      <c r="L99" s="78"/>
      <c r="M99" s="78"/>
      <c r="N99" s="78"/>
      <c r="O99" s="78"/>
      <c r="P99" s="78"/>
      <c r="Q99" s="78"/>
      <c r="R99" s="78"/>
      <c r="S99" s="78"/>
      <c r="T99" s="78"/>
      <c r="U99" s="78"/>
      <c r="V99" s="78"/>
      <c r="W99" s="78"/>
      <c r="X99" s="78"/>
      <c r="Y99" s="78"/>
      <c r="Z99" s="78"/>
    </row>
    <row r="100" spans="1:26" ht="15.75" customHeight="1">
      <c r="A100" s="78"/>
      <c r="B100" s="78"/>
      <c r="C100" s="78"/>
      <c r="D100" s="78"/>
      <c r="E100" s="78"/>
      <c r="F100" s="78"/>
      <c r="G100" s="78"/>
      <c r="H100" s="78"/>
      <c r="I100" s="78"/>
      <c r="J100" s="78"/>
      <c r="K100" s="78"/>
      <c r="L100" s="78"/>
      <c r="M100" s="78"/>
      <c r="N100" s="78"/>
      <c r="O100" s="78"/>
      <c r="P100" s="78"/>
      <c r="Q100" s="78"/>
      <c r="R100" s="78"/>
      <c r="S100" s="78"/>
      <c r="T100" s="78"/>
      <c r="U100" s="78"/>
      <c r="V100" s="78"/>
      <c r="W100" s="78"/>
      <c r="X100" s="78"/>
      <c r="Y100" s="78"/>
      <c r="Z100" s="78"/>
    </row>
    <row r="101" spans="1:26" ht="15.75" customHeight="1">
      <c r="A101" s="78"/>
      <c r="B101" s="78"/>
      <c r="C101" s="78"/>
      <c r="D101" s="78"/>
      <c r="E101" s="78"/>
      <c r="F101" s="78"/>
      <c r="G101" s="78"/>
      <c r="H101" s="78"/>
      <c r="I101" s="78"/>
      <c r="J101" s="78"/>
      <c r="K101" s="78"/>
      <c r="L101" s="78"/>
      <c r="M101" s="78"/>
      <c r="N101" s="78"/>
      <c r="O101" s="78"/>
      <c r="P101" s="78"/>
      <c r="Q101" s="78"/>
      <c r="R101" s="78"/>
      <c r="S101" s="78"/>
      <c r="T101" s="78"/>
      <c r="U101" s="78"/>
      <c r="V101" s="78"/>
      <c r="W101" s="78"/>
      <c r="X101" s="78"/>
      <c r="Y101" s="78"/>
      <c r="Z101" s="78"/>
    </row>
    <row r="102" spans="1:26" ht="15.75" customHeight="1">
      <c r="A102" s="78"/>
      <c r="B102" s="78"/>
      <c r="C102" s="78"/>
      <c r="D102" s="78"/>
      <c r="E102" s="78"/>
      <c r="F102" s="78"/>
      <c r="G102" s="78"/>
      <c r="H102" s="78"/>
      <c r="I102" s="78"/>
      <c r="J102" s="78"/>
      <c r="K102" s="78"/>
      <c r="L102" s="78"/>
      <c r="M102" s="78"/>
      <c r="N102" s="78"/>
      <c r="O102" s="78"/>
      <c r="P102" s="78"/>
      <c r="Q102" s="78"/>
      <c r="R102" s="78"/>
      <c r="S102" s="78"/>
      <c r="T102" s="78"/>
      <c r="U102" s="78"/>
      <c r="V102" s="78"/>
      <c r="W102" s="78"/>
      <c r="X102" s="78"/>
      <c r="Y102" s="78"/>
      <c r="Z102" s="78"/>
    </row>
    <row r="103" spans="1:26" ht="15.75" customHeight="1">
      <c r="A103" s="78"/>
      <c r="B103" s="78"/>
      <c r="C103" s="78"/>
      <c r="D103" s="78"/>
      <c r="E103" s="78"/>
      <c r="F103" s="78"/>
      <c r="G103" s="78"/>
      <c r="H103" s="78"/>
      <c r="I103" s="78"/>
      <c r="J103" s="78"/>
      <c r="K103" s="78"/>
      <c r="L103" s="78"/>
      <c r="M103" s="78"/>
      <c r="N103" s="78"/>
      <c r="O103" s="78"/>
      <c r="P103" s="78"/>
      <c r="Q103" s="78"/>
      <c r="R103" s="78"/>
      <c r="S103" s="78"/>
      <c r="T103" s="78"/>
      <c r="U103" s="78"/>
      <c r="V103" s="78"/>
      <c r="W103" s="78"/>
      <c r="X103" s="78"/>
      <c r="Y103" s="78"/>
      <c r="Z103" s="78"/>
    </row>
    <row r="104" spans="1:26" ht="15.75" customHeight="1">
      <c r="A104" s="78"/>
      <c r="B104" s="78"/>
      <c r="C104" s="78"/>
      <c r="D104" s="78"/>
      <c r="E104" s="78"/>
      <c r="F104" s="78"/>
      <c r="G104" s="78"/>
      <c r="H104" s="78"/>
      <c r="I104" s="78"/>
      <c r="J104" s="78"/>
      <c r="K104" s="78"/>
      <c r="L104" s="78"/>
      <c r="M104" s="78"/>
      <c r="N104" s="78"/>
      <c r="O104" s="78"/>
      <c r="P104" s="78"/>
      <c r="Q104" s="78"/>
      <c r="R104" s="78"/>
      <c r="S104" s="78"/>
      <c r="T104" s="78"/>
      <c r="U104" s="78"/>
      <c r="V104" s="78"/>
      <c r="W104" s="78"/>
      <c r="X104" s="78"/>
      <c r="Y104" s="78"/>
      <c r="Z104" s="78"/>
    </row>
    <row r="105" spans="1:26" ht="15.75" customHeight="1">
      <c r="A105" s="78"/>
      <c r="B105" s="78"/>
      <c r="C105" s="78"/>
      <c r="D105" s="78"/>
      <c r="E105" s="78"/>
      <c r="F105" s="78"/>
      <c r="G105" s="78"/>
      <c r="H105" s="78"/>
      <c r="I105" s="78"/>
      <c r="J105" s="78"/>
      <c r="K105" s="78"/>
      <c r="L105" s="78"/>
      <c r="M105" s="78"/>
      <c r="N105" s="78"/>
      <c r="O105" s="78"/>
      <c r="P105" s="78"/>
      <c r="Q105" s="78"/>
      <c r="R105" s="78"/>
      <c r="S105" s="78"/>
      <c r="T105" s="78"/>
      <c r="U105" s="78"/>
      <c r="V105" s="78"/>
      <c r="W105" s="78"/>
      <c r="X105" s="78"/>
      <c r="Y105" s="78"/>
      <c r="Z105" s="78"/>
    </row>
    <row r="106" spans="1:26" ht="15.75" customHeight="1">
      <c r="A106" s="78"/>
      <c r="B106" s="78"/>
      <c r="C106" s="78"/>
      <c r="D106" s="78"/>
      <c r="E106" s="78"/>
      <c r="F106" s="78"/>
      <c r="G106" s="78"/>
      <c r="H106" s="78"/>
      <c r="I106" s="78"/>
      <c r="J106" s="78"/>
      <c r="K106" s="78"/>
      <c r="L106" s="78"/>
      <c r="M106" s="78"/>
      <c r="N106" s="78"/>
      <c r="O106" s="78"/>
      <c r="P106" s="78"/>
      <c r="Q106" s="78"/>
      <c r="R106" s="78"/>
      <c r="S106" s="78"/>
      <c r="T106" s="78"/>
      <c r="U106" s="78"/>
      <c r="V106" s="78"/>
      <c r="W106" s="78"/>
      <c r="X106" s="78"/>
      <c r="Y106" s="78"/>
      <c r="Z106" s="78"/>
    </row>
    <row r="107" spans="1:26" ht="15.75" customHeight="1">
      <c r="A107" s="78"/>
      <c r="B107" s="78"/>
      <c r="C107" s="78"/>
      <c r="D107" s="78"/>
      <c r="E107" s="78"/>
      <c r="F107" s="78"/>
      <c r="G107" s="78"/>
      <c r="H107" s="78"/>
      <c r="I107" s="78"/>
      <c r="J107" s="78"/>
      <c r="K107" s="78"/>
      <c r="L107" s="78"/>
      <c r="M107" s="78"/>
      <c r="N107" s="78"/>
      <c r="O107" s="78"/>
      <c r="P107" s="78"/>
      <c r="Q107" s="78"/>
      <c r="R107" s="78"/>
      <c r="S107" s="78"/>
      <c r="T107" s="78"/>
      <c r="U107" s="78"/>
      <c r="V107" s="78"/>
      <c r="W107" s="78"/>
      <c r="X107" s="78"/>
      <c r="Y107" s="78"/>
      <c r="Z107" s="78"/>
    </row>
    <row r="108" spans="1:26" ht="15.75" customHeight="1">
      <c r="A108" s="78"/>
      <c r="B108" s="78"/>
      <c r="C108" s="78"/>
      <c r="D108" s="78"/>
      <c r="E108" s="78"/>
      <c r="F108" s="78"/>
      <c r="G108" s="78"/>
      <c r="H108" s="78"/>
      <c r="I108" s="78"/>
      <c r="J108" s="78"/>
      <c r="K108" s="78"/>
      <c r="L108" s="78"/>
      <c r="M108" s="78"/>
      <c r="N108" s="78"/>
      <c r="O108" s="78"/>
      <c r="P108" s="78"/>
      <c r="Q108" s="78"/>
      <c r="R108" s="78"/>
      <c r="S108" s="78"/>
      <c r="T108" s="78"/>
      <c r="U108" s="78"/>
      <c r="V108" s="78"/>
      <c r="W108" s="78"/>
      <c r="X108" s="78"/>
      <c r="Y108" s="78"/>
      <c r="Z108" s="78"/>
    </row>
    <row r="109" spans="1:26" ht="15.75" customHeight="1">
      <c r="A109" s="78"/>
      <c r="B109" s="78"/>
      <c r="C109" s="78"/>
      <c r="D109" s="78"/>
      <c r="E109" s="78"/>
      <c r="F109" s="78"/>
      <c r="G109" s="78"/>
      <c r="H109" s="78"/>
      <c r="I109" s="78"/>
      <c r="J109" s="78"/>
      <c r="K109" s="78"/>
      <c r="L109" s="78"/>
      <c r="M109" s="78"/>
      <c r="N109" s="78"/>
      <c r="O109" s="78"/>
      <c r="P109" s="78"/>
      <c r="Q109" s="78"/>
      <c r="R109" s="78"/>
      <c r="S109" s="78"/>
      <c r="T109" s="78"/>
      <c r="U109" s="78"/>
      <c r="V109" s="78"/>
      <c r="W109" s="78"/>
      <c r="X109" s="78"/>
      <c r="Y109" s="78"/>
      <c r="Z109" s="78"/>
    </row>
    <row r="110" spans="1:26" ht="15.75" customHeight="1">
      <c r="A110" s="78"/>
      <c r="B110" s="78"/>
      <c r="C110" s="78"/>
      <c r="D110" s="78"/>
      <c r="E110" s="78"/>
      <c r="F110" s="78"/>
      <c r="G110" s="78"/>
      <c r="H110" s="78"/>
      <c r="I110" s="78"/>
      <c r="J110" s="78"/>
      <c r="K110" s="78"/>
      <c r="L110" s="78"/>
      <c r="M110" s="78"/>
      <c r="N110" s="78"/>
      <c r="O110" s="78"/>
      <c r="P110" s="78"/>
      <c r="Q110" s="78"/>
      <c r="R110" s="78"/>
      <c r="S110" s="78"/>
      <c r="T110" s="78"/>
      <c r="U110" s="78"/>
      <c r="V110" s="78"/>
      <c r="W110" s="78"/>
      <c r="X110" s="78"/>
      <c r="Y110" s="78"/>
      <c r="Z110" s="78"/>
    </row>
    <row r="111" spans="1:26" ht="15.75" customHeight="1">
      <c r="A111" s="78"/>
      <c r="B111" s="78"/>
      <c r="C111" s="78"/>
      <c r="D111" s="78"/>
      <c r="E111" s="78"/>
      <c r="F111" s="78"/>
      <c r="G111" s="78"/>
      <c r="H111" s="78"/>
      <c r="I111" s="78"/>
      <c r="J111" s="78"/>
      <c r="K111" s="78"/>
      <c r="L111" s="78"/>
      <c r="M111" s="78"/>
      <c r="N111" s="78"/>
      <c r="O111" s="78"/>
      <c r="P111" s="78"/>
      <c r="Q111" s="78"/>
      <c r="R111" s="78"/>
      <c r="S111" s="78"/>
      <c r="T111" s="78"/>
      <c r="U111" s="78"/>
      <c r="V111" s="78"/>
      <c r="W111" s="78"/>
      <c r="X111" s="78"/>
      <c r="Y111" s="78"/>
      <c r="Z111" s="78"/>
    </row>
    <row r="112" spans="1:26" ht="15.75" customHeight="1">
      <c r="A112" s="78"/>
      <c r="B112" s="78"/>
      <c r="C112" s="78"/>
      <c r="D112" s="78"/>
      <c r="E112" s="78"/>
      <c r="F112" s="78"/>
      <c r="G112" s="78"/>
      <c r="H112" s="78"/>
      <c r="I112" s="78"/>
      <c r="J112" s="78"/>
      <c r="K112" s="78"/>
      <c r="L112" s="78"/>
      <c r="M112" s="78"/>
      <c r="N112" s="78"/>
      <c r="O112" s="78"/>
      <c r="P112" s="78"/>
      <c r="Q112" s="78"/>
      <c r="R112" s="78"/>
      <c r="S112" s="78"/>
      <c r="T112" s="78"/>
      <c r="U112" s="78"/>
      <c r="V112" s="78"/>
      <c r="W112" s="78"/>
      <c r="X112" s="78"/>
      <c r="Y112" s="78"/>
      <c r="Z112" s="78"/>
    </row>
    <row r="113" spans="1:26" ht="15.75" customHeight="1">
      <c r="A113" s="78"/>
      <c r="B113" s="78"/>
      <c r="C113" s="78"/>
      <c r="D113" s="78"/>
      <c r="E113" s="78"/>
      <c r="F113" s="78"/>
      <c r="G113" s="78"/>
      <c r="H113" s="78"/>
      <c r="I113" s="78"/>
      <c r="J113" s="78"/>
      <c r="K113" s="78"/>
      <c r="L113" s="78"/>
      <c r="M113" s="78"/>
      <c r="N113" s="78"/>
      <c r="O113" s="78"/>
      <c r="P113" s="78"/>
      <c r="Q113" s="78"/>
      <c r="R113" s="78"/>
      <c r="S113" s="78"/>
      <c r="T113" s="78"/>
      <c r="U113" s="78"/>
      <c r="V113" s="78"/>
      <c r="W113" s="78"/>
      <c r="X113" s="78"/>
      <c r="Y113" s="78"/>
      <c r="Z113" s="78"/>
    </row>
    <row r="114" spans="1:26" ht="15.75" customHeight="1">
      <c r="A114" s="78"/>
      <c r="B114" s="78"/>
      <c r="C114" s="78"/>
      <c r="D114" s="78"/>
      <c r="E114" s="78"/>
      <c r="F114" s="78"/>
      <c r="G114" s="78"/>
      <c r="H114" s="78"/>
      <c r="I114" s="78"/>
      <c r="J114" s="78"/>
      <c r="K114" s="78"/>
      <c r="L114" s="78"/>
      <c r="M114" s="78"/>
      <c r="N114" s="78"/>
      <c r="O114" s="78"/>
      <c r="P114" s="78"/>
      <c r="Q114" s="78"/>
      <c r="R114" s="78"/>
      <c r="S114" s="78"/>
      <c r="T114" s="78"/>
      <c r="U114" s="78"/>
      <c r="V114" s="78"/>
      <c r="W114" s="78"/>
      <c r="X114" s="78"/>
      <c r="Y114" s="78"/>
      <c r="Z114" s="78"/>
    </row>
    <row r="115" spans="1:26" ht="15.75" customHeight="1">
      <c r="A115" s="78"/>
      <c r="B115" s="78"/>
      <c r="C115" s="78"/>
      <c r="D115" s="78"/>
      <c r="E115" s="78"/>
      <c r="F115" s="78"/>
      <c r="G115" s="78"/>
      <c r="H115" s="78"/>
      <c r="I115" s="78"/>
      <c r="J115" s="78"/>
      <c r="K115" s="78"/>
      <c r="L115" s="78"/>
      <c r="M115" s="78"/>
      <c r="N115" s="78"/>
      <c r="O115" s="78"/>
      <c r="P115" s="78"/>
      <c r="Q115" s="78"/>
      <c r="R115" s="78"/>
      <c r="S115" s="78"/>
      <c r="T115" s="78"/>
      <c r="U115" s="78"/>
      <c r="V115" s="78"/>
      <c r="W115" s="78"/>
      <c r="X115" s="78"/>
      <c r="Y115" s="78"/>
      <c r="Z115" s="78"/>
    </row>
    <row r="116" spans="1:26" ht="15.75" customHeight="1">
      <c r="A116" s="78"/>
      <c r="B116" s="78"/>
      <c r="C116" s="78"/>
      <c r="D116" s="78"/>
      <c r="E116" s="78"/>
      <c r="F116" s="78"/>
      <c r="G116" s="78"/>
      <c r="H116" s="78"/>
      <c r="I116" s="78"/>
      <c r="J116" s="78"/>
      <c r="K116" s="78"/>
      <c r="L116" s="78"/>
      <c r="M116" s="78"/>
      <c r="N116" s="78"/>
      <c r="O116" s="78"/>
      <c r="P116" s="78"/>
      <c r="Q116" s="78"/>
      <c r="R116" s="78"/>
      <c r="S116" s="78"/>
      <c r="T116" s="78"/>
      <c r="U116" s="78"/>
      <c r="V116" s="78"/>
      <c r="W116" s="78"/>
      <c r="X116" s="78"/>
      <c r="Y116" s="78"/>
      <c r="Z116" s="78"/>
    </row>
    <row r="117" spans="1:26" ht="15.75" customHeight="1">
      <c r="A117" s="78"/>
      <c r="B117" s="78"/>
      <c r="C117" s="78"/>
      <c r="D117" s="78"/>
      <c r="E117" s="78"/>
      <c r="F117" s="78"/>
      <c r="G117" s="78"/>
      <c r="H117" s="78"/>
      <c r="I117" s="78"/>
      <c r="J117" s="78"/>
      <c r="K117" s="78"/>
      <c r="L117" s="78"/>
      <c r="M117" s="78"/>
      <c r="N117" s="78"/>
      <c r="O117" s="78"/>
      <c r="P117" s="78"/>
      <c r="Q117" s="78"/>
      <c r="R117" s="78"/>
      <c r="S117" s="78"/>
      <c r="T117" s="78"/>
      <c r="U117" s="78"/>
      <c r="V117" s="78"/>
      <c r="W117" s="78"/>
      <c r="X117" s="78"/>
      <c r="Y117" s="78"/>
      <c r="Z117" s="78"/>
    </row>
    <row r="118" spans="1:26" ht="15.75" customHeight="1">
      <c r="A118" s="78"/>
      <c r="B118" s="78"/>
      <c r="C118" s="78"/>
      <c r="D118" s="78"/>
      <c r="E118" s="78"/>
      <c r="F118" s="78"/>
      <c r="G118" s="78"/>
      <c r="H118" s="78"/>
      <c r="I118" s="78"/>
      <c r="J118" s="78"/>
      <c r="K118" s="78"/>
      <c r="L118" s="78"/>
      <c r="M118" s="78"/>
      <c r="N118" s="78"/>
      <c r="O118" s="78"/>
      <c r="P118" s="78"/>
      <c r="Q118" s="78"/>
      <c r="R118" s="78"/>
      <c r="S118" s="78"/>
      <c r="T118" s="78"/>
      <c r="U118" s="78"/>
      <c r="V118" s="78"/>
      <c r="W118" s="78"/>
      <c r="X118" s="78"/>
      <c r="Y118" s="78"/>
      <c r="Z118" s="78"/>
    </row>
    <row r="119" spans="1:26" ht="15.75" customHeight="1">
      <c r="A119" s="78"/>
      <c r="B119" s="78"/>
      <c r="C119" s="78"/>
      <c r="D119" s="78"/>
      <c r="E119" s="78"/>
      <c r="F119" s="78"/>
      <c r="G119" s="78"/>
      <c r="H119" s="78"/>
      <c r="I119" s="78"/>
      <c r="J119" s="78"/>
      <c r="K119" s="78"/>
      <c r="L119" s="78"/>
      <c r="M119" s="78"/>
      <c r="N119" s="78"/>
      <c r="O119" s="78"/>
      <c r="P119" s="78"/>
      <c r="Q119" s="78"/>
      <c r="R119" s="78"/>
      <c r="S119" s="78"/>
      <c r="T119" s="78"/>
      <c r="U119" s="78"/>
      <c r="V119" s="78"/>
      <c r="W119" s="78"/>
      <c r="X119" s="78"/>
      <c r="Y119" s="78"/>
      <c r="Z119" s="78"/>
    </row>
    <row r="120" spans="1:26" ht="15.75" customHeight="1">
      <c r="A120" s="78"/>
      <c r="B120" s="78"/>
      <c r="C120" s="78"/>
      <c r="D120" s="78"/>
      <c r="E120" s="78"/>
      <c r="F120" s="78"/>
      <c r="G120" s="78"/>
      <c r="H120" s="78"/>
      <c r="I120" s="78"/>
      <c r="J120" s="78"/>
      <c r="K120" s="78"/>
      <c r="L120" s="78"/>
      <c r="M120" s="78"/>
      <c r="N120" s="78"/>
      <c r="O120" s="78"/>
      <c r="P120" s="78"/>
      <c r="Q120" s="78"/>
      <c r="R120" s="78"/>
      <c r="S120" s="78"/>
      <c r="T120" s="78"/>
      <c r="U120" s="78"/>
      <c r="V120" s="78"/>
      <c r="W120" s="78"/>
      <c r="X120" s="78"/>
      <c r="Y120" s="78"/>
      <c r="Z120" s="78"/>
    </row>
    <row r="121" spans="1:26" ht="15.75" customHeight="1">
      <c r="A121" s="78"/>
      <c r="B121" s="78"/>
      <c r="C121" s="78"/>
      <c r="D121" s="78"/>
      <c r="E121" s="78"/>
      <c r="F121" s="78"/>
      <c r="G121" s="78"/>
      <c r="H121" s="78"/>
      <c r="I121" s="78"/>
      <c r="J121" s="78"/>
      <c r="K121" s="78"/>
      <c r="L121" s="78"/>
      <c r="M121" s="78"/>
      <c r="N121" s="78"/>
      <c r="O121" s="78"/>
      <c r="P121" s="78"/>
      <c r="Q121" s="78"/>
      <c r="R121" s="78"/>
      <c r="S121" s="78"/>
      <c r="T121" s="78"/>
      <c r="U121" s="78"/>
      <c r="V121" s="78"/>
      <c r="W121" s="78"/>
      <c r="X121" s="78"/>
      <c r="Y121" s="78"/>
      <c r="Z121" s="78"/>
    </row>
    <row r="122" spans="1:26" ht="15.75" customHeight="1">
      <c r="A122" s="78"/>
      <c r="B122" s="78"/>
      <c r="C122" s="78"/>
      <c r="D122" s="78"/>
      <c r="E122" s="78"/>
      <c r="F122" s="78"/>
      <c r="G122" s="78"/>
      <c r="H122" s="78"/>
      <c r="I122" s="78"/>
      <c r="J122" s="78"/>
      <c r="K122" s="78"/>
      <c r="L122" s="78"/>
      <c r="M122" s="78"/>
      <c r="N122" s="78"/>
      <c r="O122" s="78"/>
      <c r="P122" s="78"/>
      <c r="Q122" s="78"/>
      <c r="R122" s="78"/>
      <c r="S122" s="78"/>
      <c r="T122" s="78"/>
      <c r="U122" s="78"/>
      <c r="V122" s="78"/>
      <c r="W122" s="78"/>
      <c r="X122" s="78"/>
      <c r="Y122" s="78"/>
      <c r="Z122" s="78"/>
    </row>
    <row r="123" spans="1:26" ht="15.75" customHeight="1">
      <c r="A123" s="78"/>
      <c r="B123" s="78"/>
      <c r="C123" s="78"/>
      <c r="D123" s="78"/>
      <c r="E123" s="78"/>
      <c r="F123" s="78"/>
      <c r="G123" s="78"/>
      <c r="H123" s="78"/>
      <c r="I123" s="78"/>
      <c r="J123" s="78"/>
      <c r="K123" s="78"/>
      <c r="L123" s="78"/>
      <c r="M123" s="78"/>
      <c r="N123" s="78"/>
      <c r="O123" s="78"/>
      <c r="P123" s="78"/>
      <c r="Q123" s="78"/>
      <c r="R123" s="78"/>
      <c r="S123" s="78"/>
      <c r="T123" s="78"/>
      <c r="U123" s="78"/>
      <c r="V123" s="78"/>
      <c r="W123" s="78"/>
      <c r="X123" s="78"/>
      <c r="Y123" s="78"/>
      <c r="Z123" s="78"/>
    </row>
    <row r="124" spans="1:26" ht="15.75" customHeight="1">
      <c r="A124" s="78"/>
      <c r="B124" s="78"/>
      <c r="C124" s="78"/>
      <c r="D124" s="78"/>
      <c r="E124" s="78"/>
      <c r="F124" s="78"/>
      <c r="G124" s="78"/>
      <c r="H124" s="78"/>
      <c r="I124" s="78"/>
      <c r="J124" s="78"/>
      <c r="K124" s="78"/>
      <c r="L124" s="78"/>
      <c r="M124" s="78"/>
      <c r="N124" s="78"/>
      <c r="O124" s="78"/>
      <c r="P124" s="78"/>
      <c r="Q124" s="78"/>
      <c r="R124" s="78"/>
      <c r="S124" s="78"/>
      <c r="T124" s="78"/>
      <c r="U124" s="78"/>
      <c r="V124" s="78"/>
      <c r="W124" s="78"/>
      <c r="X124" s="78"/>
      <c r="Y124" s="78"/>
      <c r="Z124" s="78"/>
    </row>
    <row r="125" spans="1:26" ht="15.75" customHeight="1">
      <c r="A125" s="78"/>
      <c r="B125" s="78"/>
      <c r="C125" s="78"/>
      <c r="D125" s="78"/>
      <c r="E125" s="78"/>
      <c r="F125" s="78"/>
      <c r="G125" s="78"/>
      <c r="H125" s="78"/>
      <c r="I125" s="78"/>
      <c r="J125" s="78"/>
      <c r="K125" s="78"/>
      <c r="L125" s="78"/>
      <c r="M125" s="78"/>
      <c r="N125" s="78"/>
      <c r="O125" s="78"/>
      <c r="P125" s="78"/>
      <c r="Q125" s="78"/>
      <c r="R125" s="78"/>
      <c r="S125" s="78"/>
      <c r="T125" s="78"/>
      <c r="U125" s="78"/>
      <c r="V125" s="78"/>
      <c r="W125" s="78"/>
      <c r="X125" s="78"/>
      <c r="Y125" s="78"/>
      <c r="Z125" s="78"/>
    </row>
    <row r="126" spans="1:26" ht="15.75" customHeight="1">
      <c r="A126" s="78"/>
      <c r="B126" s="78"/>
      <c r="C126" s="78"/>
      <c r="D126" s="78"/>
      <c r="E126" s="78"/>
      <c r="F126" s="78"/>
      <c r="G126" s="78"/>
      <c r="H126" s="78"/>
      <c r="I126" s="78"/>
      <c r="J126" s="78"/>
      <c r="K126" s="78"/>
      <c r="L126" s="78"/>
      <c r="M126" s="78"/>
      <c r="N126" s="78"/>
      <c r="O126" s="78"/>
      <c r="P126" s="78"/>
      <c r="Q126" s="78"/>
      <c r="R126" s="78"/>
      <c r="S126" s="78"/>
      <c r="T126" s="78"/>
      <c r="U126" s="78"/>
      <c r="V126" s="78"/>
      <c r="W126" s="78"/>
      <c r="X126" s="78"/>
      <c r="Y126" s="78"/>
      <c r="Z126" s="78"/>
    </row>
    <row r="127" spans="1:26" ht="15.75" customHeight="1">
      <c r="A127" s="78"/>
      <c r="B127" s="78"/>
      <c r="C127" s="78"/>
      <c r="D127" s="78"/>
      <c r="E127" s="78"/>
      <c r="F127" s="78"/>
      <c r="G127" s="78"/>
      <c r="H127" s="78"/>
      <c r="I127" s="78"/>
      <c r="J127" s="78"/>
      <c r="K127" s="78"/>
      <c r="L127" s="78"/>
      <c r="M127" s="78"/>
      <c r="N127" s="78"/>
      <c r="O127" s="78"/>
      <c r="P127" s="78"/>
      <c r="Q127" s="78"/>
      <c r="R127" s="78"/>
      <c r="S127" s="78"/>
      <c r="T127" s="78"/>
      <c r="U127" s="78"/>
      <c r="V127" s="78"/>
      <c r="W127" s="78"/>
      <c r="X127" s="78"/>
      <c r="Y127" s="78"/>
      <c r="Z127" s="78"/>
    </row>
    <row r="128" spans="1:26" ht="15.75" customHeight="1">
      <c r="A128" s="78"/>
      <c r="B128" s="78"/>
      <c r="C128" s="78"/>
      <c r="D128" s="78"/>
      <c r="E128" s="78"/>
      <c r="F128" s="78"/>
      <c r="G128" s="78"/>
      <c r="H128" s="78"/>
      <c r="I128" s="78"/>
      <c r="J128" s="78"/>
      <c r="K128" s="78"/>
      <c r="L128" s="78"/>
      <c r="M128" s="78"/>
      <c r="N128" s="78"/>
      <c r="O128" s="78"/>
      <c r="P128" s="78"/>
      <c r="Q128" s="78"/>
      <c r="R128" s="78"/>
      <c r="S128" s="78"/>
      <c r="T128" s="78"/>
      <c r="U128" s="78"/>
      <c r="V128" s="78"/>
      <c r="W128" s="78"/>
      <c r="X128" s="78"/>
      <c r="Y128" s="78"/>
      <c r="Z128" s="78"/>
    </row>
    <row r="129" spans="1:26" ht="15.75" customHeight="1">
      <c r="A129" s="78"/>
      <c r="B129" s="78"/>
      <c r="C129" s="78"/>
      <c r="D129" s="78"/>
      <c r="E129" s="78"/>
      <c r="F129" s="78"/>
      <c r="G129" s="78"/>
      <c r="H129" s="78"/>
      <c r="I129" s="78"/>
      <c r="J129" s="78"/>
      <c r="K129" s="78"/>
      <c r="L129" s="78"/>
      <c r="M129" s="78"/>
      <c r="N129" s="78"/>
      <c r="O129" s="78"/>
      <c r="P129" s="78"/>
      <c r="Q129" s="78"/>
      <c r="R129" s="78"/>
      <c r="S129" s="78"/>
      <c r="T129" s="78"/>
      <c r="U129" s="78"/>
      <c r="V129" s="78"/>
      <c r="W129" s="78"/>
      <c r="X129" s="78"/>
      <c r="Y129" s="78"/>
      <c r="Z129" s="78"/>
    </row>
    <row r="130" spans="1:26" ht="15.75" customHeight="1">
      <c r="A130" s="78"/>
      <c r="B130" s="78"/>
      <c r="C130" s="78"/>
      <c r="D130" s="78"/>
      <c r="E130" s="78"/>
      <c r="F130" s="78"/>
      <c r="G130" s="78"/>
      <c r="H130" s="78"/>
      <c r="I130" s="78"/>
      <c r="J130" s="78"/>
      <c r="K130" s="78"/>
      <c r="L130" s="78"/>
      <c r="M130" s="78"/>
      <c r="N130" s="78"/>
      <c r="O130" s="78"/>
      <c r="P130" s="78"/>
      <c r="Q130" s="78"/>
      <c r="R130" s="78"/>
      <c r="S130" s="78"/>
      <c r="T130" s="78"/>
      <c r="U130" s="78"/>
      <c r="V130" s="78"/>
      <c r="W130" s="78"/>
      <c r="X130" s="78"/>
      <c r="Y130" s="78"/>
      <c r="Z130" s="78"/>
    </row>
    <row r="131" spans="1:26" ht="15.75" customHeight="1">
      <c r="A131" s="78"/>
      <c r="B131" s="78"/>
      <c r="C131" s="78"/>
      <c r="D131" s="78"/>
      <c r="E131" s="78"/>
      <c r="F131" s="78"/>
      <c r="G131" s="78"/>
      <c r="H131" s="78"/>
      <c r="I131" s="78"/>
      <c r="J131" s="78"/>
      <c r="K131" s="78"/>
      <c r="L131" s="78"/>
      <c r="M131" s="78"/>
      <c r="N131" s="78"/>
      <c r="O131" s="78"/>
      <c r="P131" s="78"/>
      <c r="Q131" s="78"/>
      <c r="R131" s="78"/>
      <c r="S131" s="78"/>
      <c r="T131" s="78"/>
      <c r="U131" s="78"/>
      <c r="V131" s="78"/>
      <c r="W131" s="78"/>
      <c r="X131" s="78"/>
      <c r="Y131" s="78"/>
      <c r="Z131" s="78"/>
    </row>
    <row r="132" spans="1:26" ht="15.75" customHeight="1">
      <c r="A132" s="78"/>
      <c r="B132" s="78"/>
      <c r="C132" s="78"/>
      <c r="D132" s="78"/>
      <c r="E132" s="78"/>
      <c r="F132" s="78"/>
      <c r="G132" s="78"/>
      <c r="H132" s="78"/>
      <c r="I132" s="78"/>
      <c r="J132" s="78"/>
      <c r="K132" s="78"/>
      <c r="L132" s="78"/>
      <c r="M132" s="78"/>
      <c r="N132" s="78"/>
      <c r="O132" s="78"/>
      <c r="P132" s="78"/>
      <c r="Q132" s="78"/>
      <c r="R132" s="78"/>
      <c r="S132" s="78"/>
      <c r="T132" s="78"/>
      <c r="U132" s="78"/>
      <c r="V132" s="78"/>
      <c r="W132" s="78"/>
      <c r="X132" s="78"/>
      <c r="Y132" s="78"/>
      <c r="Z132" s="78"/>
    </row>
    <row r="133" spans="1:26" ht="15.75" customHeight="1">
      <c r="A133" s="78"/>
      <c r="B133" s="78"/>
      <c r="C133" s="78"/>
      <c r="D133" s="78"/>
      <c r="E133" s="78"/>
      <c r="F133" s="78"/>
      <c r="G133" s="78"/>
      <c r="H133" s="78"/>
      <c r="I133" s="78"/>
      <c r="J133" s="78"/>
      <c r="K133" s="78"/>
      <c r="L133" s="78"/>
      <c r="M133" s="78"/>
      <c r="N133" s="78"/>
      <c r="O133" s="78"/>
      <c r="P133" s="78"/>
      <c r="Q133" s="78"/>
      <c r="R133" s="78"/>
      <c r="S133" s="78"/>
      <c r="T133" s="78"/>
      <c r="U133" s="78"/>
      <c r="V133" s="78"/>
      <c r="W133" s="78"/>
      <c r="X133" s="78"/>
      <c r="Y133" s="78"/>
      <c r="Z133" s="78"/>
    </row>
    <row r="134" spans="1:26" ht="15.75" customHeight="1">
      <c r="A134" s="78"/>
      <c r="B134" s="78"/>
      <c r="C134" s="78"/>
      <c r="D134" s="78"/>
      <c r="E134" s="78"/>
      <c r="F134" s="78"/>
      <c r="G134" s="78"/>
      <c r="H134" s="78"/>
      <c r="I134" s="78"/>
      <c r="J134" s="78"/>
      <c r="K134" s="78"/>
      <c r="L134" s="78"/>
      <c r="M134" s="78"/>
      <c r="N134" s="78"/>
      <c r="O134" s="78"/>
      <c r="P134" s="78"/>
      <c r="Q134" s="78"/>
      <c r="R134" s="78"/>
      <c r="S134" s="78"/>
      <c r="T134" s="78"/>
      <c r="U134" s="78"/>
      <c r="V134" s="78"/>
      <c r="W134" s="78"/>
      <c r="X134" s="78"/>
      <c r="Y134" s="78"/>
      <c r="Z134" s="78"/>
    </row>
    <row r="135" spans="1:26" ht="15.75" customHeight="1">
      <c r="A135" s="78"/>
      <c r="B135" s="78"/>
      <c r="C135" s="78"/>
      <c r="D135" s="78"/>
      <c r="E135" s="78"/>
      <c r="F135" s="78"/>
      <c r="G135" s="78"/>
      <c r="H135" s="78"/>
      <c r="I135" s="78"/>
      <c r="J135" s="78"/>
      <c r="K135" s="78"/>
      <c r="L135" s="78"/>
      <c r="M135" s="78"/>
      <c r="N135" s="78"/>
      <c r="O135" s="78"/>
      <c r="P135" s="78"/>
      <c r="Q135" s="78"/>
      <c r="R135" s="78"/>
      <c r="S135" s="78"/>
      <c r="T135" s="78"/>
      <c r="U135" s="78"/>
      <c r="V135" s="78"/>
      <c r="W135" s="78"/>
      <c r="X135" s="78"/>
      <c r="Y135" s="78"/>
      <c r="Z135" s="78"/>
    </row>
    <row r="136" spans="1:26" ht="15.75" customHeight="1">
      <c r="A136" s="78"/>
      <c r="B136" s="78"/>
      <c r="C136" s="78"/>
      <c r="D136" s="78"/>
      <c r="E136" s="78"/>
      <c r="F136" s="78"/>
      <c r="G136" s="78"/>
      <c r="H136" s="78"/>
      <c r="I136" s="78"/>
      <c r="J136" s="78"/>
      <c r="K136" s="78"/>
      <c r="L136" s="78"/>
      <c r="M136" s="78"/>
      <c r="N136" s="78"/>
      <c r="O136" s="78"/>
      <c r="P136" s="78"/>
      <c r="Q136" s="78"/>
      <c r="R136" s="78"/>
      <c r="S136" s="78"/>
      <c r="T136" s="78"/>
      <c r="U136" s="78"/>
      <c r="V136" s="78"/>
      <c r="W136" s="78"/>
      <c r="X136" s="78"/>
      <c r="Y136" s="78"/>
      <c r="Z136" s="78"/>
    </row>
    <row r="137" spans="1:26" ht="15.75" customHeight="1">
      <c r="A137" s="78"/>
      <c r="B137" s="78"/>
      <c r="C137" s="78"/>
      <c r="D137" s="78"/>
      <c r="E137" s="78"/>
      <c r="F137" s="78"/>
      <c r="G137" s="78"/>
      <c r="H137" s="78"/>
      <c r="I137" s="78"/>
      <c r="J137" s="78"/>
      <c r="K137" s="78"/>
      <c r="L137" s="78"/>
      <c r="M137" s="78"/>
      <c r="N137" s="78"/>
      <c r="O137" s="78"/>
      <c r="P137" s="78"/>
      <c r="Q137" s="78"/>
      <c r="R137" s="78"/>
      <c r="S137" s="78"/>
      <c r="T137" s="78"/>
      <c r="U137" s="78"/>
      <c r="V137" s="78"/>
      <c r="W137" s="78"/>
      <c r="X137" s="78"/>
      <c r="Y137" s="78"/>
      <c r="Z137" s="78"/>
    </row>
    <row r="138" spans="1:26" ht="15.75" customHeight="1">
      <c r="A138" s="78"/>
      <c r="B138" s="78"/>
      <c r="C138" s="78"/>
      <c r="D138" s="78"/>
      <c r="E138" s="78"/>
      <c r="F138" s="78"/>
      <c r="G138" s="78"/>
      <c r="H138" s="78"/>
      <c r="I138" s="78"/>
      <c r="J138" s="78"/>
      <c r="K138" s="78"/>
      <c r="L138" s="78"/>
      <c r="M138" s="78"/>
      <c r="N138" s="78"/>
      <c r="O138" s="78"/>
      <c r="P138" s="78"/>
      <c r="Q138" s="78"/>
      <c r="R138" s="78"/>
      <c r="S138" s="78"/>
      <c r="T138" s="78"/>
      <c r="U138" s="78"/>
      <c r="V138" s="78"/>
      <c r="W138" s="78"/>
      <c r="X138" s="78"/>
      <c r="Y138" s="78"/>
      <c r="Z138" s="78"/>
    </row>
    <row r="139" spans="1:26" ht="15.75" customHeight="1">
      <c r="A139" s="78"/>
      <c r="B139" s="78"/>
      <c r="C139" s="78"/>
      <c r="D139" s="78"/>
      <c r="E139" s="78"/>
      <c r="F139" s="78"/>
      <c r="G139" s="78"/>
      <c r="H139" s="78"/>
      <c r="I139" s="78"/>
      <c r="J139" s="78"/>
      <c r="K139" s="78"/>
      <c r="L139" s="78"/>
      <c r="M139" s="78"/>
      <c r="N139" s="78"/>
      <c r="O139" s="78"/>
      <c r="P139" s="78"/>
      <c r="Q139" s="78"/>
      <c r="R139" s="78"/>
      <c r="S139" s="78"/>
      <c r="T139" s="78"/>
      <c r="U139" s="78"/>
      <c r="V139" s="78"/>
      <c r="W139" s="78"/>
      <c r="X139" s="78"/>
      <c r="Y139" s="78"/>
      <c r="Z139" s="78"/>
    </row>
    <row r="140" spans="1:26" ht="15.75" customHeight="1">
      <c r="A140" s="78"/>
      <c r="B140" s="78"/>
      <c r="C140" s="78"/>
      <c r="D140" s="78"/>
      <c r="E140" s="78"/>
      <c r="F140" s="78"/>
      <c r="G140" s="78"/>
      <c r="H140" s="78"/>
      <c r="I140" s="78"/>
      <c r="J140" s="78"/>
      <c r="K140" s="78"/>
      <c r="L140" s="78"/>
      <c r="M140" s="78"/>
      <c r="N140" s="78"/>
      <c r="O140" s="78"/>
      <c r="P140" s="78"/>
      <c r="Q140" s="78"/>
      <c r="R140" s="78"/>
      <c r="S140" s="78"/>
      <c r="T140" s="78"/>
      <c r="U140" s="78"/>
      <c r="V140" s="78"/>
      <c r="W140" s="78"/>
      <c r="X140" s="78"/>
      <c r="Y140" s="78"/>
      <c r="Z140" s="78"/>
    </row>
    <row r="141" spans="1:26" ht="15.75" customHeight="1">
      <c r="A141" s="78"/>
      <c r="B141" s="78"/>
      <c r="C141" s="78"/>
      <c r="D141" s="78"/>
      <c r="E141" s="78"/>
      <c r="F141" s="78"/>
      <c r="G141" s="78"/>
      <c r="H141" s="78"/>
      <c r="I141" s="78"/>
      <c r="J141" s="78"/>
      <c r="K141" s="78"/>
      <c r="L141" s="78"/>
      <c r="M141" s="78"/>
      <c r="N141" s="78"/>
      <c r="O141" s="78"/>
      <c r="P141" s="78"/>
      <c r="Q141" s="78"/>
      <c r="R141" s="78"/>
      <c r="S141" s="78"/>
      <c r="T141" s="78"/>
      <c r="U141" s="78"/>
      <c r="V141" s="78"/>
      <c r="W141" s="78"/>
      <c r="X141" s="78"/>
      <c r="Y141" s="78"/>
      <c r="Z141" s="78"/>
    </row>
    <row r="142" spans="1:26" ht="15.75" customHeight="1">
      <c r="A142" s="78"/>
      <c r="B142" s="78"/>
      <c r="C142" s="78"/>
      <c r="D142" s="78"/>
      <c r="E142" s="78"/>
      <c r="F142" s="78"/>
      <c r="G142" s="78"/>
      <c r="H142" s="78"/>
      <c r="I142" s="78"/>
      <c r="J142" s="78"/>
      <c r="K142" s="78"/>
      <c r="L142" s="78"/>
      <c r="M142" s="78"/>
      <c r="N142" s="78"/>
      <c r="O142" s="78"/>
      <c r="P142" s="78"/>
      <c r="Q142" s="78"/>
      <c r="R142" s="78"/>
      <c r="S142" s="78"/>
      <c r="T142" s="78"/>
      <c r="U142" s="78"/>
      <c r="V142" s="78"/>
      <c r="W142" s="78"/>
      <c r="X142" s="78"/>
      <c r="Y142" s="78"/>
      <c r="Z142" s="78"/>
    </row>
    <row r="143" spans="1:26" ht="15.75" customHeight="1">
      <c r="A143" s="78"/>
      <c r="B143" s="78"/>
      <c r="C143" s="78"/>
      <c r="D143" s="78"/>
      <c r="E143" s="78"/>
      <c r="F143" s="78"/>
      <c r="G143" s="78"/>
      <c r="H143" s="78"/>
      <c r="I143" s="78"/>
      <c r="J143" s="78"/>
      <c r="K143" s="78"/>
      <c r="L143" s="78"/>
      <c r="M143" s="78"/>
      <c r="N143" s="78"/>
      <c r="O143" s="78"/>
      <c r="P143" s="78"/>
      <c r="Q143" s="78"/>
      <c r="R143" s="78"/>
      <c r="S143" s="78"/>
      <c r="T143" s="78"/>
      <c r="U143" s="78"/>
      <c r="V143" s="78"/>
      <c r="W143" s="78"/>
      <c r="X143" s="78"/>
      <c r="Y143" s="78"/>
      <c r="Z143" s="78"/>
    </row>
    <row r="144" spans="1:26" ht="15.75" customHeight="1">
      <c r="A144" s="78"/>
      <c r="B144" s="78"/>
      <c r="C144" s="78"/>
      <c r="D144" s="78"/>
      <c r="E144" s="78"/>
      <c r="F144" s="78"/>
      <c r="G144" s="78"/>
      <c r="H144" s="78"/>
      <c r="I144" s="78"/>
      <c r="J144" s="78"/>
      <c r="K144" s="78"/>
      <c r="L144" s="78"/>
      <c r="M144" s="78"/>
      <c r="N144" s="78"/>
      <c r="O144" s="78"/>
      <c r="P144" s="78"/>
      <c r="Q144" s="78"/>
      <c r="R144" s="78"/>
      <c r="S144" s="78"/>
      <c r="T144" s="78"/>
      <c r="U144" s="78"/>
      <c r="V144" s="78"/>
      <c r="W144" s="78"/>
      <c r="X144" s="78"/>
      <c r="Y144" s="78"/>
      <c r="Z144" s="78"/>
    </row>
    <row r="145" spans="1:26" ht="15.75" customHeight="1">
      <c r="A145" s="78"/>
      <c r="B145" s="78"/>
      <c r="C145" s="78"/>
      <c r="D145" s="78"/>
      <c r="E145" s="78"/>
      <c r="F145" s="78"/>
      <c r="G145" s="78"/>
      <c r="H145" s="78"/>
      <c r="I145" s="78"/>
      <c r="J145" s="78"/>
      <c r="K145" s="78"/>
      <c r="L145" s="78"/>
      <c r="M145" s="78"/>
      <c r="N145" s="78"/>
      <c r="O145" s="78"/>
      <c r="P145" s="78"/>
      <c r="Q145" s="78"/>
      <c r="R145" s="78"/>
      <c r="S145" s="78"/>
      <c r="T145" s="78"/>
      <c r="U145" s="78"/>
      <c r="V145" s="78"/>
      <c r="W145" s="78"/>
      <c r="X145" s="78"/>
      <c r="Y145" s="78"/>
      <c r="Z145" s="78"/>
    </row>
    <row r="146" spans="1:26" ht="15.75" customHeight="1">
      <c r="A146" s="78"/>
      <c r="B146" s="78"/>
      <c r="C146" s="78"/>
      <c r="D146" s="78"/>
      <c r="E146" s="78"/>
      <c r="F146" s="78"/>
      <c r="G146" s="78"/>
      <c r="H146" s="78"/>
      <c r="I146" s="78"/>
      <c r="J146" s="78"/>
      <c r="K146" s="78"/>
      <c r="L146" s="78"/>
      <c r="M146" s="78"/>
      <c r="N146" s="78"/>
      <c r="O146" s="78"/>
      <c r="P146" s="78"/>
      <c r="Q146" s="78"/>
      <c r="R146" s="78"/>
      <c r="S146" s="78"/>
      <c r="T146" s="78"/>
      <c r="U146" s="78"/>
      <c r="V146" s="78"/>
      <c r="W146" s="78"/>
      <c r="X146" s="78"/>
      <c r="Y146" s="78"/>
      <c r="Z146" s="78"/>
    </row>
    <row r="147" spans="1:26" ht="15.75" customHeight="1">
      <c r="A147" s="78"/>
      <c r="B147" s="78"/>
      <c r="C147" s="78"/>
      <c r="D147" s="78"/>
      <c r="E147" s="78"/>
      <c r="F147" s="78"/>
      <c r="G147" s="78"/>
      <c r="H147" s="78"/>
      <c r="I147" s="78"/>
      <c r="J147" s="78"/>
      <c r="K147" s="78"/>
      <c r="L147" s="78"/>
      <c r="M147" s="78"/>
      <c r="N147" s="78"/>
      <c r="O147" s="78"/>
      <c r="P147" s="78"/>
      <c r="Q147" s="78"/>
      <c r="R147" s="78"/>
      <c r="S147" s="78"/>
      <c r="T147" s="78"/>
      <c r="U147" s="78"/>
      <c r="V147" s="78"/>
      <c r="W147" s="78"/>
      <c r="X147" s="78"/>
      <c r="Y147" s="78"/>
      <c r="Z147" s="78"/>
    </row>
    <row r="148" spans="1:26" ht="15.75" customHeight="1">
      <c r="A148" s="78"/>
      <c r="B148" s="78"/>
      <c r="C148" s="78"/>
      <c r="D148" s="78"/>
      <c r="E148" s="78"/>
      <c r="F148" s="78"/>
      <c r="G148" s="78"/>
      <c r="H148" s="78"/>
      <c r="I148" s="78"/>
      <c r="J148" s="78"/>
      <c r="K148" s="78"/>
      <c r="L148" s="78"/>
      <c r="M148" s="78"/>
      <c r="N148" s="78"/>
      <c r="O148" s="78"/>
      <c r="P148" s="78"/>
      <c r="Q148" s="78"/>
      <c r="R148" s="78"/>
      <c r="S148" s="78"/>
      <c r="T148" s="78"/>
      <c r="U148" s="78"/>
      <c r="V148" s="78"/>
      <c r="W148" s="78"/>
      <c r="X148" s="78"/>
      <c r="Y148" s="78"/>
      <c r="Z148" s="78"/>
    </row>
    <row r="149" spans="1:26" ht="15.75" customHeight="1">
      <c r="A149" s="78"/>
      <c r="B149" s="78"/>
      <c r="C149" s="78"/>
      <c r="D149" s="78"/>
      <c r="E149" s="78"/>
      <c r="F149" s="78"/>
      <c r="G149" s="78"/>
      <c r="H149" s="78"/>
      <c r="I149" s="78"/>
      <c r="J149" s="78"/>
      <c r="K149" s="78"/>
      <c r="L149" s="78"/>
      <c r="M149" s="78"/>
      <c r="N149" s="78"/>
      <c r="O149" s="78"/>
      <c r="P149" s="78"/>
      <c r="Q149" s="78"/>
      <c r="R149" s="78"/>
      <c r="S149" s="78"/>
      <c r="T149" s="78"/>
      <c r="U149" s="78"/>
      <c r="V149" s="78"/>
      <c r="W149" s="78"/>
      <c r="X149" s="78"/>
      <c r="Y149" s="78"/>
      <c r="Z149" s="78"/>
    </row>
    <row r="150" spans="1:26" ht="15.75" customHeight="1">
      <c r="A150" s="78"/>
      <c r="B150" s="78"/>
      <c r="C150" s="78"/>
      <c r="D150" s="78"/>
      <c r="E150" s="78"/>
      <c r="F150" s="78"/>
      <c r="G150" s="78"/>
      <c r="H150" s="78"/>
      <c r="I150" s="78"/>
      <c r="J150" s="78"/>
      <c r="K150" s="78"/>
      <c r="L150" s="78"/>
      <c r="M150" s="78"/>
      <c r="N150" s="78"/>
      <c r="O150" s="78"/>
      <c r="P150" s="78"/>
      <c r="Q150" s="78"/>
      <c r="R150" s="78"/>
      <c r="S150" s="78"/>
      <c r="T150" s="78"/>
      <c r="U150" s="78"/>
      <c r="V150" s="78"/>
      <c r="W150" s="78"/>
      <c r="X150" s="78"/>
      <c r="Y150" s="78"/>
      <c r="Z150" s="78"/>
    </row>
    <row r="151" spans="1:26" ht="15.75" customHeight="1">
      <c r="A151" s="78"/>
      <c r="B151" s="78"/>
      <c r="C151" s="78"/>
      <c r="D151" s="78"/>
      <c r="E151" s="78"/>
      <c r="F151" s="78"/>
      <c r="G151" s="78"/>
      <c r="H151" s="78"/>
      <c r="I151" s="78"/>
      <c r="J151" s="78"/>
      <c r="K151" s="78"/>
      <c r="L151" s="78"/>
      <c r="M151" s="78"/>
      <c r="N151" s="78"/>
      <c r="O151" s="78"/>
      <c r="P151" s="78"/>
      <c r="Q151" s="78"/>
      <c r="R151" s="78"/>
      <c r="S151" s="78"/>
      <c r="T151" s="78"/>
      <c r="U151" s="78"/>
      <c r="V151" s="78"/>
      <c r="W151" s="78"/>
      <c r="X151" s="78"/>
      <c r="Y151" s="78"/>
      <c r="Z151" s="78"/>
    </row>
    <row r="152" spans="1:26" ht="15.75" customHeight="1">
      <c r="A152" s="78"/>
      <c r="B152" s="78"/>
      <c r="C152" s="78"/>
      <c r="D152" s="78"/>
      <c r="E152" s="78"/>
      <c r="F152" s="78"/>
      <c r="G152" s="78"/>
      <c r="H152" s="78"/>
      <c r="I152" s="78"/>
      <c r="J152" s="78"/>
      <c r="K152" s="78"/>
      <c r="L152" s="78"/>
      <c r="M152" s="78"/>
      <c r="N152" s="78"/>
      <c r="O152" s="78"/>
      <c r="P152" s="78"/>
      <c r="Q152" s="78"/>
      <c r="R152" s="78"/>
      <c r="S152" s="78"/>
      <c r="T152" s="78"/>
      <c r="U152" s="78"/>
      <c r="V152" s="78"/>
      <c r="W152" s="78"/>
      <c r="X152" s="78"/>
      <c r="Y152" s="78"/>
      <c r="Z152" s="78"/>
    </row>
    <row r="153" spans="1:26" ht="15.75" customHeight="1">
      <c r="A153" s="78"/>
      <c r="B153" s="78"/>
      <c r="C153" s="78"/>
      <c r="D153" s="78"/>
      <c r="E153" s="78"/>
      <c r="F153" s="78"/>
      <c r="G153" s="78"/>
      <c r="H153" s="78"/>
      <c r="I153" s="78"/>
      <c r="J153" s="78"/>
      <c r="K153" s="78"/>
      <c r="L153" s="78"/>
      <c r="M153" s="78"/>
      <c r="N153" s="78"/>
      <c r="O153" s="78"/>
      <c r="P153" s="78"/>
      <c r="Q153" s="78"/>
      <c r="R153" s="78"/>
      <c r="S153" s="78"/>
      <c r="T153" s="78"/>
      <c r="U153" s="78"/>
      <c r="V153" s="78"/>
      <c r="W153" s="78"/>
      <c r="X153" s="78"/>
      <c r="Y153" s="78"/>
      <c r="Z153" s="78"/>
    </row>
    <row r="154" spans="1:26" ht="15.75" customHeight="1">
      <c r="A154" s="78"/>
      <c r="B154" s="78"/>
      <c r="C154" s="78"/>
      <c r="D154" s="78"/>
      <c r="E154" s="78"/>
      <c r="F154" s="78"/>
      <c r="G154" s="78"/>
      <c r="H154" s="78"/>
      <c r="I154" s="78"/>
      <c r="J154" s="78"/>
      <c r="K154" s="78"/>
      <c r="L154" s="78"/>
      <c r="M154" s="78"/>
      <c r="N154" s="78"/>
      <c r="O154" s="78"/>
      <c r="P154" s="78"/>
      <c r="Q154" s="78"/>
      <c r="R154" s="78"/>
      <c r="S154" s="78"/>
      <c r="T154" s="78"/>
      <c r="U154" s="78"/>
      <c r="V154" s="78"/>
      <c r="W154" s="78"/>
      <c r="X154" s="78"/>
      <c r="Y154" s="78"/>
      <c r="Z154" s="78"/>
    </row>
    <row r="155" spans="1:26" ht="15.75" customHeight="1">
      <c r="A155" s="78"/>
      <c r="B155" s="78"/>
      <c r="C155" s="78"/>
      <c r="D155" s="78"/>
      <c r="E155" s="78"/>
      <c r="F155" s="78"/>
      <c r="G155" s="78"/>
      <c r="H155" s="78"/>
      <c r="I155" s="78"/>
      <c r="J155" s="78"/>
      <c r="K155" s="78"/>
      <c r="L155" s="78"/>
      <c r="M155" s="78"/>
      <c r="N155" s="78"/>
      <c r="O155" s="78"/>
      <c r="P155" s="78"/>
      <c r="Q155" s="78"/>
      <c r="R155" s="78"/>
      <c r="S155" s="78"/>
      <c r="T155" s="78"/>
      <c r="U155" s="78"/>
      <c r="V155" s="78"/>
      <c r="W155" s="78"/>
      <c r="X155" s="78"/>
      <c r="Y155" s="78"/>
      <c r="Z155" s="78"/>
    </row>
    <row r="156" spans="1:26" ht="15.75" customHeight="1">
      <c r="A156" s="78"/>
      <c r="B156" s="78"/>
      <c r="C156" s="78"/>
      <c r="D156" s="78"/>
      <c r="E156" s="78"/>
      <c r="F156" s="78"/>
      <c r="G156" s="78"/>
      <c r="H156" s="78"/>
      <c r="I156" s="78"/>
      <c r="J156" s="78"/>
      <c r="K156" s="78"/>
      <c r="L156" s="78"/>
      <c r="M156" s="78"/>
      <c r="N156" s="78"/>
      <c r="O156" s="78"/>
      <c r="P156" s="78"/>
      <c r="Q156" s="78"/>
      <c r="R156" s="78"/>
      <c r="S156" s="78"/>
      <c r="T156" s="78"/>
      <c r="U156" s="78"/>
      <c r="V156" s="78"/>
      <c r="W156" s="78"/>
      <c r="X156" s="78"/>
      <c r="Y156" s="78"/>
      <c r="Z156" s="78"/>
    </row>
    <row r="157" spans="1:26" ht="15.75" customHeight="1">
      <c r="A157" s="78"/>
      <c r="B157" s="78"/>
      <c r="C157" s="78"/>
      <c r="D157" s="78"/>
      <c r="E157" s="78"/>
      <c r="F157" s="78"/>
      <c r="G157" s="78"/>
      <c r="H157" s="78"/>
      <c r="I157" s="78"/>
      <c r="J157" s="78"/>
      <c r="K157" s="78"/>
      <c r="L157" s="78"/>
      <c r="M157" s="78"/>
      <c r="N157" s="78"/>
      <c r="O157" s="78"/>
      <c r="P157" s="78"/>
      <c r="Q157" s="78"/>
      <c r="R157" s="78"/>
      <c r="S157" s="78"/>
      <c r="T157" s="78"/>
      <c r="U157" s="78"/>
      <c r="V157" s="78"/>
      <c r="W157" s="78"/>
      <c r="X157" s="78"/>
      <c r="Y157" s="78"/>
      <c r="Z157" s="78"/>
    </row>
    <row r="158" spans="1:26" ht="15.75" customHeight="1">
      <c r="A158" s="78"/>
      <c r="B158" s="78"/>
      <c r="C158" s="78"/>
      <c r="D158" s="78"/>
      <c r="E158" s="78"/>
      <c r="F158" s="78"/>
      <c r="G158" s="78"/>
      <c r="H158" s="78"/>
      <c r="I158" s="78"/>
      <c r="J158" s="78"/>
      <c r="K158" s="78"/>
      <c r="L158" s="78"/>
      <c r="M158" s="78"/>
      <c r="N158" s="78"/>
      <c r="O158" s="78"/>
      <c r="P158" s="78"/>
      <c r="Q158" s="78"/>
      <c r="R158" s="78"/>
      <c r="S158" s="78"/>
      <c r="T158" s="78"/>
      <c r="U158" s="78"/>
      <c r="V158" s="78"/>
      <c r="W158" s="78"/>
      <c r="X158" s="78"/>
      <c r="Y158" s="78"/>
      <c r="Z158" s="78"/>
    </row>
    <row r="159" spans="1:26" ht="15.75" customHeight="1">
      <c r="A159" s="78"/>
      <c r="B159" s="78"/>
      <c r="C159" s="78"/>
      <c r="D159" s="78"/>
      <c r="E159" s="78"/>
      <c r="F159" s="78"/>
      <c r="G159" s="78"/>
      <c r="H159" s="78"/>
      <c r="I159" s="78"/>
      <c r="J159" s="78"/>
      <c r="K159" s="78"/>
      <c r="L159" s="78"/>
      <c r="M159" s="78"/>
      <c r="N159" s="78"/>
      <c r="O159" s="78"/>
      <c r="P159" s="78"/>
      <c r="Q159" s="78"/>
      <c r="R159" s="78"/>
      <c r="S159" s="78"/>
      <c r="T159" s="78"/>
      <c r="U159" s="78"/>
      <c r="V159" s="78"/>
      <c r="W159" s="78"/>
      <c r="X159" s="78"/>
      <c r="Y159" s="78"/>
      <c r="Z159" s="78"/>
    </row>
    <row r="160" spans="1:26" ht="15.75" customHeight="1">
      <c r="A160" s="78"/>
      <c r="B160" s="78"/>
      <c r="C160" s="78"/>
      <c r="D160" s="78"/>
      <c r="E160" s="78"/>
      <c r="F160" s="78"/>
      <c r="G160" s="78"/>
      <c r="H160" s="78"/>
      <c r="I160" s="78"/>
      <c r="J160" s="78"/>
      <c r="K160" s="78"/>
      <c r="L160" s="78"/>
      <c r="M160" s="78"/>
      <c r="N160" s="78"/>
      <c r="O160" s="78"/>
      <c r="P160" s="78"/>
      <c r="Q160" s="78"/>
      <c r="R160" s="78"/>
      <c r="S160" s="78"/>
      <c r="T160" s="78"/>
      <c r="U160" s="78"/>
      <c r="V160" s="78"/>
      <c r="W160" s="78"/>
      <c r="X160" s="78"/>
      <c r="Y160" s="78"/>
      <c r="Z160" s="78"/>
    </row>
    <row r="161" spans="1:26" ht="15.75" customHeight="1">
      <c r="A161" s="78"/>
      <c r="B161" s="78"/>
      <c r="C161" s="78"/>
      <c r="D161" s="78"/>
      <c r="E161" s="78"/>
      <c r="F161" s="78"/>
      <c r="G161" s="78"/>
      <c r="H161" s="78"/>
      <c r="I161" s="78"/>
      <c r="J161" s="78"/>
      <c r="K161" s="78"/>
      <c r="L161" s="78"/>
      <c r="M161" s="78"/>
      <c r="N161" s="78"/>
      <c r="O161" s="78"/>
      <c r="P161" s="78"/>
      <c r="Q161" s="78"/>
      <c r="R161" s="78"/>
      <c r="S161" s="78"/>
      <c r="T161" s="78"/>
      <c r="U161" s="78"/>
      <c r="V161" s="78"/>
      <c r="W161" s="78"/>
      <c r="X161" s="78"/>
      <c r="Y161" s="78"/>
      <c r="Z161" s="78"/>
    </row>
    <row r="162" spans="1:26" ht="15.75" customHeight="1">
      <c r="A162" s="78"/>
      <c r="B162" s="78"/>
      <c r="C162" s="78"/>
      <c r="D162" s="78"/>
      <c r="E162" s="78"/>
      <c r="F162" s="78"/>
      <c r="G162" s="78"/>
      <c r="H162" s="78"/>
      <c r="I162" s="78"/>
      <c r="J162" s="78"/>
      <c r="K162" s="78"/>
      <c r="L162" s="78"/>
      <c r="M162" s="78"/>
      <c r="N162" s="78"/>
      <c r="O162" s="78"/>
      <c r="P162" s="78"/>
      <c r="Q162" s="78"/>
      <c r="R162" s="78"/>
      <c r="S162" s="78"/>
      <c r="T162" s="78"/>
      <c r="U162" s="78"/>
      <c r="V162" s="78"/>
      <c r="W162" s="78"/>
      <c r="X162" s="78"/>
      <c r="Y162" s="78"/>
      <c r="Z162" s="78"/>
    </row>
    <row r="163" spans="1:26" ht="15.75" customHeight="1">
      <c r="A163" s="78"/>
      <c r="B163" s="78"/>
      <c r="C163" s="78"/>
      <c r="D163" s="78"/>
      <c r="E163" s="78"/>
      <c r="F163" s="78"/>
      <c r="G163" s="78"/>
      <c r="H163" s="78"/>
      <c r="I163" s="78"/>
      <c r="J163" s="78"/>
      <c r="K163" s="78"/>
      <c r="L163" s="78"/>
      <c r="M163" s="78"/>
      <c r="N163" s="78"/>
      <c r="O163" s="78"/>
      <c r="P163" s="78"/>
      <c r="Q163" s="78"/>
      <c r="R163" s="78"/>
      <c r="S163" s="78"/>
      <c r="T163" s="78"/>
      <c r="U163" s="78"/>
      <c r="V163" s="78"/>
      <c r="W163" s="78"/>
      <c r="X163" s="78"/>
      <c r="Y163" s="78"/>
      <c r="Z163" s="78"/>
    </row>
    <row r="164" spans="1:26" ht="15.75" customHeight="1">
      <c r="A164" s="78"/>
      <c r="B164" s="78"/>
      <c r="C164" s="78"/>
      <c r="D164" s="78"/>
      <c r="E164" s="78"/>
      <c r="F164" s="78"/>
      <c r="G164" s="78"/>
      <c r="H164" s="78"/>
      <c r="I164" s="78"/>
      <c r="J164" s="78"/>
      <c r="K164" s="78"/>
      <c r="L164" s="78"/>
      <c r="M164" s="78"/>
      <c r="N164" s="78"/>
      <c r="O164" s="78"/>
      <c r="P164" s="78"/>
      <c r="Q164" s="78"/>
      <c r="R164" s="78"/>
      <c r="S164" s="78"/>
      <c r="T164" s="78"/>
      <c r="U164" s="78"/>
      <c r="V164" s="78"/>
      <c r="W164" s="78"/>
      <c r="X164" s="78"/>
      <c r="Y164" s="78"/>
      <c r="Z164" s="78"/>
    </row>
    <row r="165" spans="1:26" ht="15.75" customHeight="1">
      <c r="A165" s="78"/>
      <c r="B165" s="78"/>
      <c r="C165" s="78"/>
      <c r="D165" s="78"/>
      <c r="E165" s="78"/>
      <c r="F165" s="78"/>
      <c r="G165" s="78"/>
      <c r="H165" s="78"/>
      <c r="I165" s="78"/>
      <c r="J165" s="78"/>
      <c r="K165" s="78"/>
      <c r="L165" s="78"/>
      <c r="M165" s="78"/>
      <c r="N165" s="78"/>
      <c r="O165" s="78"/>
      <c r="P165" s="78"/>
      <c r="Q165" s="78"/>
      <c r="R165" s="78"/>
      <c r="S165" s="78"/>
      <c r="T165" s="78"/>
      <c r="U165" s="78"/>
      <c r="V165" s="78"/>
      <c r="W165" s="78"/>
      <c r="X165" s="78"/>
      <c r="Y165" s="78"/>
      <c r="Z165" s="78"/>
    </row>
    <row r="166" spans="1:26" ht="15.75" customHeight="1">
      <c r="A166" s="78"/>
      <c r="B166" s="78"/>
      <c r="C166" s="78"/>
      <c r="D166" s="78"/>
      <c r="E166" s="78"/>
      <c r="F166" s="78"/>
      <c r="G166" s="78"/>
      <c r="H166" s="78"/>
      <c r="I166" s="78"/>
      <c r="J166" s="78"/>
      <c r="K166" s="78"/>
      <c r="L166" s="78"/>
      <c r="M166" s="78"/>
      <c r="N166" s="78"/>
      <c r="O166" s="78"/>
      <c r="P166" s="78"/>
      <c r="Q166" s="78"/>
      <c r="R166" s="78"/>
      <c r="S166" s="78"/>
      <c r="T166" s="78"/>
      <c r="U166" s="78"/>
      <c r="V166" s="78"/>
      <c r="W166" s="78"/>
      <c r="X166" s="78"/>
      <c r="Y166" s="78"/>
      <c r="Z166" s="78"/>
    </row>
    <row r="167" spans="1:26" ht="15.75" customHeight="1">
      <c r="A167" s="78"/>
      <c r="B167" s="78"/>
      <c r="C167" s="78"/>
      <c r="D167" s="78"/>
      <c r="E167" s="78"/>
      <c r="F167" s="78"/>
      <c r="G167" s="78"/>
      <c r="H167" s="78"/>
      <c r="I167" s="78"/>
      <c r="J167" s="78"/>
      <c r="K167" s="78"/>
      <c r="L167" s="78"/>
      <c r="M167" s="78"/>
      <c r="N167" s="78"/>
      <c r="O167" s="78"/>
      <c r="P167" s="78"/>
      <c r="Q167" s="78"/>
      <c r="R167" s="78"/>
      <c r="S167" s="78"/>
      <c r="T167" s="78"/>
      <c r="U167" s="78"/>
      <c r="V167" s="78"/>
      <c r="W167" s="78"/>
      <c r="X167" s="78"/>
      <c r="Y167" s="78"/>
      <c r="Z167" s="78"/>
    </row>
    <row r="168" spans="1:26" ht="15.75" customHeight="1">
      <c r="A168" s="78"/>
      <c r="B168" s="78"/>
      <c r="C168" s="78"/>
      <c r="D168" s="78"/>
      <c r="E168" s="78"/>
      <c r="F168" s="78"/>
      <c r="G168" s="78"/>
      <c r="H168" s="78"/>
      <c r="I168" s="78"/>
      <c r="J168" s="78"/>
      <c r="K168" s="78"/>
      <c r="L168" s="78"/>
      <c r="M168" s="78"/>
      <c r="N168" s="78"/>
      <c r="O168" s="78"/>
      <c r="P168" s="78"/>
      <c r="Q168" s="78"/>
      <c r="R168" s="78"/>
      <c r="S168" s="78"/>
      <c r="T168" s="78"/>
      <c r="U168" s="78"/>
      <c r="V168" s="78"/>
      <c r="W168" s="78"/>
      <c r="X168" s="78"/>
      <c r="Y168" s="78"/>
      <c r="Z168" s="78"/>
    </row>
    <row r="169" spans="1:26" ht="15.75" customHeight="1">
      <c r="A169" s="78"/>
      <c r="B169" s="78"/>
      <c r="C169" s="78"/>
      <c r="D169" s="78"/>
      <c r="E169" s="78"/>
      <c r="F169" s="78"/>
      <c r="G169" s="78"/>
      <c r="H169" s="78"/>
      <c r="I169" s="78"/>
      <c r="J169" s="78"/>
      <c r="K169" s="78"/>
      <c r="L169" s="78"/>
      <c r="M169" s="78"/>
      <c r="N169" s="78"/>
      <c r="O169" s="78"/>
      <c r="P169" s="78"/>
      <c r="Q169" s="78"/>
      <c r="R169" s="78"/>
      <c r="S169" s="78"/>
      <c r="T169" s="78"/>
      <c r="U169" s="78"/>
      <c r="V169" s="78"/>
      <c r="W169" s="78"/>
      <c r="X169" s="78"/>
      <c r="Y169" s="78"/>
      <c r="Z169" s="78"/>
    </row>
    <row r="170" spans="1:26" ht="15.75" customHeight="1">
      <c r="A170" s="78"/>
      <c r="B170" s="78"/>
      <c r="C170" s="78"/>
      <c r="D170" s="78"/>
      <c r="E170" s="78"/>
      <c r="F170" s="78"/>
      <c r="G170" s="78"/>
      <c r="H170" s="78"/>
      <c r="I170" s="78"/>
      <c r="J170" s="78"/>
      <c r="K170" s="78"/>
      <c r="L170" s="78"/>
      <c r="M170" s="78"/>
      <c r="N170" s="78"/>
      <c r="O170" s="78"/>
      <c r="P170" s="78"/>
      <c r="Q170" s="78"/>
      <c r="R170" s="78"/>
      <c r="S170" s="78"/>
      <c r="T170" s="78"/>
      <c r="U170" s="78"/>
      <c r="V170" s="78"/>
      <c r="W170" s="78"/>
      <c r="X170" s="78"/>
      <c r="Y170" s="78"/>
      <c r="Z170" s="78"/>
    </row>
    <row r="171" spans="1:26" ht="15.75" customHeight="1">
      <c r="A171" s="78"/>
      <c r="B171" s="78"/>
      <c r="C171" s="78"/>
      <c r="D171" s="78"/>
      <c r="E171" s="78"/>
      <c r="F171" s="78"/>
      <c r="G171" s="78"/>
      <c r="H171" s="78"/>
      <c r="I171" s="78"/>
      <c r="J171" s="78"/>
      <c r="K171" s="78"/>
      <c r="L171" s="78"/>
      <c r="M171" s="78"/>
      <c r="N171" s="78"/>
      <c r="O171" s="78"/>
      <c r="P171" s="78"/>
      <c r="Q171" s="78"/>
      <c r="R171" s="78"/>
      <c r="S171" s="78"/>
      <c r="T171" s="78"/>
      <c r="U171" s="78"/>
      <c r="V171" s="78"/>
      <c r="W171" s="78"/>
      <c r="X171" s="78"/>
      <c r="Y171" s="78"/>
      <c r="Z171" s="78"/>
    </row>
    <row r="172" spans="1:26" ht="15.75" customHeight="1">
      <c r="A172" s="78"/>
      <c r="B172" s="78"/>
      <c r="C172" s="78"/>
      <c r="D172" s="78"/>
      <c r="E172" s="78"/>
      <c r="F172" s="78"/>
      <c r="G172" s="78"/>
      <c r="H172" s="78"/>
      <c r="I172" s="78"/>
      <c r="J172" s="78"/>
      <c r="K172" s="78"/>
      <c r="L172" s="78"/>
      <c r="M172" s="78"/>
      <c r="N172" s="78"/>
      <c r="O172" s="78"/>
      <c r="P172" s="78"/>
      <c r="Q172" s="78"/>
      <c r="R172" s="78"/>
      <c r="S172" s="78"/>
      <c r="T172" s="78"/>
      <c r="U172" s="78"/>
      <c r="V172" s="78"/>
      <c r="W172" s="78"/>
      <c r="X172" s="78"/>
      <c r="Y172" s="78"/>
      <c r="Z172" s="78"/>
    </row>
    <row r="173" spans="1:26" ht="15.75" customHeight="1">
      <c r="A173" s="78"/>
      <c r="B173" s="78"/>
      <c r="C173" s="78"/>
      <c r="D173" s="78"/>
      <c r="E173" s="78"/>
      <c r="F173" s="78"/>
      <c r="G173" s="78"/>
      <c r="H173" s="78"/>
      <c r="I173" s="78"/>
      <c r="J173" s="78"/>
      <c r="K173" s="78"/>
      <c r="L173" s="78"/>
      <c r="M173" s="78"/>
      <c r="N173" s="78"/>
      <c r="O173" s="78"/>
      <c r="P173" s="78"/>
      <c r="Q173" s="78"/>
      <c r="R173" s="78"/>
      <c r="S173" s="78"/>
      <c r="T173" s="78"/>
      <c r="U173" s="78"/>
      <c r="V173" s="78"/>
      <c r="W173" s="78"/>
      <c r="X173" s="78"/>
      <c r="Y173" s="78"/>
      <c r="Z173" s="78"/>
    </row>
    <row r="174" spans="1:26" ht="15.75" customHeight="1">
      <c r="A174" s="78"/>
      <c r="B174" s="78"/>
      <c r="C174" s="78"/>
      <c r="D174" s="78"/>
      <c r="E174" s="78"/>
      <c r="F174" s="78"/>
      <c r="G174" s="78"/>
      <c r="H174" s="78"/>
      <c r="I174" s="78"/>
      <c r="J174" s="78"/>
      <c r="K174" s="78"/>
      <c r="L174" s="78"/>
      <c r="M174" s="78"/>
      <c r="N174" s="78"/>
      <c r="O174" s="78"/>
      <c r="P174" s="78"/>
      <c r="Q174" s="78"/>
      <c r="R174" s="78"/>
      <c r="S174" s="78"/>
      <c r="T174" s="78"/>
      <c r="U174" s="78"/>
      <c r="V174" s="78"/>
      <c r="W174" s="78"/>
      <c r="X174" s="78"/>
      <c r="Y174" s="78"/>
      <c r="Z174" s="78"/>
    </row>
    <row r="175" spans="1:26" ht="15.75" customHeight="1">
      <c r="A175" s="78"/>
      <c r="B175" s="78"/>
      <c r="C175" s="78"/>
      <c r="D175" s="78"/>
      <c r="E175" s="78"/>
      <c r="F175" s="78"/>
      <c r="G175" s="78"/>
      <c r="H175" s="78"/>
      <c r="I175" s="78"/>
      <c r="J175" s="78"/>
      <c r="K175" s="78"/>
      <c r="L175" s="78"/>
      <c r="M175" s="78"/>
      <c r="N175" s="78"/>
      <c r="O175" s="78"/>
      <c r="P175" s="78"/>
      <c r="Q175" s="78"/>
      <c r="R175" s="78"/>
      <c r="S175" s="78"/>
      <c r="T175" s="78"/>
      <c r="U175" s="78"/>
      <c r="V175" s="78"/>
      <c r="W175" s="78"/>
      <c r="X175" s="78"/>
      <c r="Y175" s="78"/>
      <c r="Z175" s="78"/>
    </row>
    <row r="176" spans="1:26" ht="15.75" customHeight="1">
      <c r="A176" s="78"/>
      <c r="B176" s="78"/>
      <c r="C176" s="78"/>
      <c r="D176" s="78"/>
      <c r="E176" s="78"/>
      <c r="F176" s="78"/>
      <c r="G176" s="78"/>
      <c r="H176" s="78"/>
      <c r="I176" s="78"/>
      <c r="J176" s="78"/>
      <c r="K176" s="78"/>
      <c r="L176" s="78"/>
      <c r="M176" s="78"/>
      <c r="N176" s="78"/>
      <c r="O176" s="78"/>
      <c r="P176" s="78"/>
      <c r="Q176" s="78"/>
      <c r="R176" s="78"/>
      <c r="S176" s="78"/>
      <c r="T176" s="78"/>
      <c r="U176" s="78"/>
      <c r="V176" s="78"/>
      <c r="W176" s="78"/>
      <c r="X176" s="78"/>
      <c r="Y176" s="78"/>
      <c r="Z176" s="78"/>
    </row>
    <row r="177" spans="1:26" ht="15.75" customHeight="1">
      <c r="A177" s="78"/>
      <c r="B177" s="78"/>
      <c r="C177" s="78"/>
      <c r="D177" s="78"/>
      <c r="E177" s="78"/>
      <c r="F177" s="78"/>
      <c r="G177" s="78"/>
      <c r="H177" s="78"/>
      <c r="I177" s="78"/>
      <c r="J177" s="78"/>
      <c r="K177" s="78"/>
      <c r="L177" s="78"/>
      <c r="M177" s="78"/>
      <c r="N177" s="78"/>
      <c r="O177" s="78"/>
      <c r="P177" s="78"/>
      <c r="Q177" s="78"/>
      <c r="R177" s="78"/>
      <c r="S177" s="78"/>
      <c r="T177" s="78"/>
      <c r="U177" s="78"/>
      <c r="V177" s="78"/>
      <c r="W177" s="78"/>
      <c r="X177" s="78"/>
      <c r="Y177" s="78"/>
      <c r="Z177" s="78"/>
    </row>
    <row r="178" spans="1:26" ht="15.75" customHeight="1">
      <c r="A178" s="78"/>
      <c r="B178" s="78"/>
      <c r="C178" s="78"/>
      <c r="D178" s="78"/>
      <c r="E178" s="78"/>
      <c r="F178" s="78"/>
      <c r="G178" s="78"/>
      <c r="H178" s="78"/>
      <c r="I178" s="78"/>
      <c r="J178" s="78"/>
      <c r="K178" s="78"/>
      <c r="L178" s="78"/>
      <c r="M178" s="78"/>
      <c r="N178" s="78"/>
      <c r="O178" s="78"/>
      <c r="P178" s="78"/>
      <c r="Q178" s="78"/>
      <c r="R178" s="78"/>
      <c r="S178" s="78"/>
      <c r="T178" s="78"/>
      <c r="U178" s="78"/>
      <c r="V178" s="78"/>
      <c r="W178" s="78"/>
      <c r="X178" s="78"/>
      <c r="Y178" s="78"/>
      <c r="Z178" s="78"/>
    </row>
    <row r="179" spans="1:26" ht="15.75" customHeight="1">
      <c r="A179" s="78"/>
      <c r="B179" s="78"/>
      <c r="C179" s="78"/>
      <c r="D179" s="78"/>
      <c r="E179" s="78"/>
      <c r="F179" s="78"/>
      <c r="G179" s="78"/>
      <c r="H179" s="78"/>
      <c r="I179" s="78"/>
      <c r="J179" s="78"/>
      <c r="K179" s="78"/>
      <c r="L179" s="78"/>
      <c r="M179" s="78"/>
      <c r="N179" s="78"/>
      <c r="O179" s="78"/>
      <c r="P179" s="78"/>
      <c r="Q179" s="78"/>
      <c r="R179" s="78"/>
      <c r="S179" s="78"/>
      <c r="T179" s="78"/>
      <c r="U179" s="78"/>
      <c r="V179" s="78"/>
      <c r="W179" s="78"/>
      <c r="X179" s="78"/>
      <c r="Y179" s="78"/>
      <c r="Z179" s="78"/>
    </row>
    <row r="180" spans="1:26" ht="15.75" customHeight="1">
      <c r="A180" s="78"/>
      <c r="B180" s="78"/>
      <c r="C180" s="78"/>
      <c r="D180" s="78"/>
      <c r="E180" s="78"/>
      <c r="F180" s="78"/>
      <c r="G180" s="78"/>
      <c r="H180" s="78"/>
      <c r="I180" s="78"/>
      <c r="J180" s="78"/>
      <c r="K180" s="78"/>
      <c r="L180" s="78"/>
      <c r="M180" s="78"/>
      <c r="N180" s="78"/>
      <c r="O180" s="78"/>
      <c r="P180" s="78"/>
      <c r="Q180" s="78"/>
      <c r="R180" s="78"/>
      <c r="S180" s="78"/>
      <c r="T180" s="78"/>
      <c r="U180" s="78"/>
      <c r="V180" s="78"/>
      <c r="W180" s="78"/>
      <c r="X180" s="78"/>
      <c r="Y180" s="78"/>
      <c r="Z180" s="78"/>
    </row>
    <row r="181" spans="1:26" ht="15.75" customHeight="1">
      <c r="A181" s="78"/>
      <c r="B181" s="78"/>
      <c r="C181" s="78"/>
      <c r="D181" s="78"/>
      <c r="E181" s="78"/>
      <c r="F181" s="78"/>
      <c r="G181" s="78"/>
      <c r="H181" s="78"/>
      <c r="I181" s="78"/>
      <c r="J181" s="78"/>
      <c r="K181" s="78"/>
      <c r="L181" s="78"/>
      <c r="M181" s="78"/>
      <c r="N181" s="78"/>
      <c r="O181" s="78"/>
      <c r="P181" s="78"/>
      <c r="Q181" s="78"/>
      <c r="R181" s="78"/>
      <c r="S181" s="78"/>
      <c r="T181" s="78"/>
      <c r="U181" s="78"/>
      <c r="V181" s="78"/>
      <c r="W181" s="78"/>
      <c r="X181" s="78"/>
      <c r="Y181" s="78"/>
      <c r="Z181" s="78"/>
    </row>
    <row r="182" spans="1:26" ht="15.75" customHeight="1">
      <c r="A182" s="78"/>
      <c r="B182" s="78"/>
      <c r="C182" s="78"/>
      <c r="D182" s="78"/>
      <c r="E182" s="78"/>
      <c r="F182" s="78"/>
      <c r="G182" s="78"/>
      <c r="H182" s="78"/>
      <c r="I182" s="78"/>
      <c r="J182" s="78"/>
      <c r="K182" s="78"/>
      <c r="L182" s="78"/>
      <c r="M182" s="78"/>
      <c r="N182" s="78"/>
      <c r="O182" s="78"/>
      <c r="P182" s="78"/>
      <c r="Q182" s="78"/>
      <c r="R182" s="78"/>
      <c r="S182" s="78"/>
      <c r="T182" s="78"/>
      <c r="U182" s="78"/>
      <c r="V182" s="78"/>
      <c r="W182" s="78"/>
      <c r="X182" s="78"/>
      <c r="Y182" s="78"/>
      <c r="Z182" s="78"/>
    </row>
    <row r="183" spans="1:26" ht="15.75" customHeight="1">
      <c r="A183" s="78"/>
      <c r="B183" s="78"/>
      <c r="C183" s="78"/>
      <c r="D183" s="78"/>
      <c r="E183" s="78"/>
      <c r="F183" s="78"/>
      <c r="G183" s="78"/>
      <c r="H183" s="78"/>
      <c r="I183" s="78"/>
      <c r="J183" s="78"/>
      <c r="K183" s="78"/>
      <c r="L183" s="78"/>
      <c r="M183" s="78"/>
      <c r="N183" s="78"/>
      <c r="O183" s="78"/>
      <c r="P183" s="78"/>
      <c r="Q183" s="78"/>
      <c r="R183" s="78"/>
      <c r="S183" s="78"/>
      <c r="T183" s="78"/>
      <c r="U183" s="78"/>
      <c r="V183" s="78"/>
      <c r="W183" s="78"/>
      <c r="X183" s="78"/>
      <c r="Y183" s="78"/>
      <c r="Z183" s="78"/>
    </row>
    <row r="184" spans="1:26" ht="15.75" customHeight="1">
      <c r="A184" s="78"/>
      <c r="B184" s="78"/>
      <c r="C184" s="78"/>
      <c r="D184" s="78"/>
      <c r="E184" s="78"/>
      <c r="F184" s="78"/>
      <c r="G184" s="78"/>
      <c r="H184" s="78"/>
      <c r="I184" s="78"/>
      <c r="J184" s="78"/>
      <c r="K184" s="78"/>
      <c r="L184" s="78"/>
      <c r="M184" s="78"/>
      <c r="N184" s="78"/>
      <c r="O184" s="78"/>
      <c r="P184" s="78"/>
      <c r="Q184" s="78"/>
      <c r="R184" s="78"/>
      <c r="S184" s="78"/>
      <c r="T184" s="78"/>
      <c r="U184" s="78"/>
      <c r="V184" s="78"/>
      <c r="W184" s="78"/>
      <c r="X184" s="78"/>
      <c r="Y184" s="78"/>
      <c r="Z184" s="78"/>
    </row>
    <row r="185" spans="1:26" ht="15.75" customHeight="1">
      <c r="A185" s="78"/>
      <c r="B185" s="78"/>
      <c r="C185" s="78"/>
      <c r="D185" s="78"/>
      <c r="E185" s="78"/>
      <c r="F185" s="78"/>
      <c r="G185" s="78"/>
      <c r="H185" s="78"/>
      <c r="I185" s="78"/>
      <c r="J185" s="78"/>
      <c r="K185" s="78"/>
      <c r="L185" s="78"/>
      <c r="M185" s="78"/>
      <c r="N185" s="78"/>
      <c r="O185" s="78"/>
      <c r="P185" s="78"/>
      <c r="Q185" s="78"/>
      <c r="R185" s="78"/>
      <c r="S185" s="78"/>
      <c r="T185" s="78"/>
      <c r="U185" s="78"/>
      <c r="V185" s="78"/>
      <c r="W185" s="78"/>
      <c r="X185" s="78"/>
      <c r="Y185" s="78"/>
      <c r="Z185" s="78"/>
    </row>
    <row r="186" spans="1:26" ht="15.75" customHeight="1">
      <c r="A186" s="78"/>
      <c r="B186" s="78"/>
      <c r="C186" s="78"/>
      <c r="D186" s="78"/>
      <c r="E186" s="78"/>
      <c r="F186" s="78"/>
      <c r="G186" s="78"/>
      <c r="H186" s="78"/>
      <c r="I186" s="78"/>
      <c r="J186" s="78"/>
      <c r="K186" s="78"/>
      <c r="L186" s="78"/>
      <c r="M186" s="78"/>
      <c r="N186" s="78"/>
      <c r="O186" s="78"/>
      <c r="P186" s="78"/>
      <c r="Q186" s="78"/>
      <c r="R186" s="78"/>
      <c r="S186" s="78"/>
      <c r="T186" s="78"/>
      <c r="U186" s="78"/>
      <c r="V186" s="78"/>
      <c r="W186" s="78"/>
      <c r="X186" s="78"/>
      <c r="Y186" s="78"/>
      <c r="Z186" s="78"/>
    </row>
    <row r="187" spans="1:26" ht="15.75" customHeight="1">
      <c r="A187" s="78"/>
      <c r="B187" s="78"/>
      <c r="C187" s="78"/>
      <c r="D187" s="78"/>
      <c r="E187" s="78"/>
      <c r="F187" s="78"/>
      <c r="G187" s="78"/>
      <c r="H187" s="78"/>
      <c r="I187" s="78"/>
      <c r="J187" s="78"/>
      <c r="K187" s="78"/>
      <c r="L187" s="78"/>
      <c r="M187" s="78"/>
      <c r="N187" s="78"/>
      <c r="O187" s="78"/>
      <c r="P187" s="78"/>
      <c r="Q187" s="78"/>
      <c r="R187" s="78"/>
      <c r="S187" s="78"/>
      <c r="T187" s="78"/>
      <c r="U187" s="78"/>
      <c r="V187" s="78"/>
      <c r="W187" s="78"/>
      <c r="X187" s="78"/>
      <c r="Y187" s="78"/>
      <c r="Z187" s="78"/>
    </row>
    <row r="188" spans="1:26" ht="15.75" customHeight="1">
      <c r="A188" s="78"/>
      <c r="B188" s="78"/>
      <c r="C188" s="78"/>
      <c r="D188" s="78"/>
      <c r="E188" s="78"/>
      <c r="F188" s="78"/>
      <c r="G188" s="78"/>
      <c r="H188" s="78"/>
      <c r="I188" s="78"/>
      <c r="J188" s="78"/>
      <c r="K188" s="78"/>
      <c r="L188" s="78"/>
      <c r="M188" s="78"/>
      <c r="N188" s="78"/>
      <c r="O188" s="78"/>
      <c r="P188" s="78"/>
      <c r="Q188" s="78"/>
      <c r="R188" s="78"/>
      <c r="S188" s="78"/>
      <c r="T188" s="78"/>
      <c r="U188" s="78"/>
      <c r="V188" s="78"/>
      <c r="W188" s="78"/>
      <c r="X188" s="78"/>
      <c r="Y188" s="78"/>
      <c r="Z188" s="78"/>
    </row>
    <row r="189" spans="1:26" ht="15.75" customHeight="1">
      <c r="A189" s="78"/>
      <c r="B189" s="78"/>
      <c r="C189" s="78"/>
      <c r="D189" s="78"/>
      <c r="E189" s="78"/>
      <c r="F189" s="78"/>
      <c r="G189" s="78"/>
      <c r="H189" s="78"/>
      <c r="I189" s="78"/>
      <c r="J189" s="78"/>
      <c r="K189" s="78"/>
      <c r="L189" s="78"/>
      <c r="M189" s="78"/>
      <c r="N189" s="78"/>
      <c r="O189" s="78"/>
      <c r="P189" s="78"/>
      <c r="Q189" s="78"/>
      <c r="R189" s="78"/>
      <c r="S189" s="78"/>
      <c r="T189" s="78"/>
      <c r="U189" s="78"/>
      <c r="V189" s="78"/>
      <c r="W189" s="78"/>
      <c r="X189" s="78"/>
      <c r="Y189" s="78"/>
      <c r="Z189" s="78"/>
    </row>
    <row r="190" spans="1:26" ht="15.75" customHeight="1">
      <c r="A190" s="78"/>
      <c r="B190" s="78"/>
      <c r="C190" s="78"/>
      <c r="D190" s="78"/>
      <c r="E190" s="78"/>
      <c r="F190" s="78"/>
      <c r="G190" s="78"/>
      <c r="H190" s="78"/>
      <c r="I190" s="78"/>
      <c r="J190" s="78"/>
      <c r="K190" s="78"/>
      <c r="L190" s="78"/>
      <c r="M190" s="78"/>
      <c r="N190" s="78"/>
      <c r="O190" s="78"/>
      <c r="P190" s="78"/>
      <c r="Q190" s="78"/>
      <c r="R190" s="78"/>
      <c r="S190" s="78"/>
      <c r="T190" s="78"/>
      <c r="U190" s="78"/>
      <c r="V190" s="78"/>
      <c r="W190" s="78"/>
      <c r="X190" s="78"/>
      <c r="Y190" s="78"/>
      <c r="Z190" s="78"/>
    </row>
    <row r="191" spans="1:26" ht="15.75" customHeight="1">
      <c r="A191" s="78"/>
      <c r="B191" s="78"/>
      <c r="C191" s="78"/>
      <c r="D191" s="78"/>
      <c r="E191" s="78"/>
      <c r="F191" s="78"/>
      <c r="G191" s="78"/>
      <c r="H191" s="78"/>
      <c r="I191" s="78"/>
      <c r="J191" s="78"/>
      <c r="K191" s="78"/>
      <c r="L191" s="78"/>
      <c r="M191" s="78"/>
      <c r="N191" s="78"/>
      <c r="O191" s="78"/>
      <c r="P191" s="78"/>
      <c r="Q191" s="78"/>
      <c r="R191" s="78"/>
      <c r="S191" s="78"/>
      <c r="T191" s="78"/>
      <c r="U191" s="78"/>
      <c r="V191" s="78"/>
      <c r="W191" s="78"/>
      <c r="X191" s="78"/>
      <c r="Y191" s="78"/>
      <c r="Z191" s="78"/>
    </row>
    <row r="192" spans="1:26" ht="15.75" customHeight="1">
      <c r="A192" s="78"/>
      <c r="B192" s="78"/>
      <c r="C192" s="78"/>
      <c r="D192" s="78"/>
      <c r="E192" s="78"/>
      <c r="F192" s="78"/>
      <c r="G192" s="78"/>
      <c r="H192" s="78"/>
      <c r="I192" s="78"/>
      <c r="J192" s="78"/>
      <c r="K192" s="78"/>
      <c r="L192" s="78"/>
      <c r="M192" s="78"/>
      <c r="N192" s="78"/>
      <c r="O192" s="78"/>
      <c r="P192" s="78"/>
      <c r="Q192" s="78"/>
      <c r="R192" s="78"/>
      <c r="S192" s="78"/>
      <c r="T192" s="78"/>
      <c r="U192" s="78"/>
      <c r="V192" s="78"/>
      <c r="W192" s="78"/>
      <c r="X192" s="78"/>
      <c r="Y192" s="78"/>
      <c r="Z192" s="78"/>
    </row>
    <row r="193" spans="1:26" ht="15.75" customHeight="1">
      <c r="A193" s="78"/>
      <c r="B193" s="78"/>
      <c r="C193" s="78"/>
      <c r="D193" s="78"/>
      <c r="E193" s="78"/>
      <c r="F193" s="78"/>
      <c r="G193" s="78"/>
      <c r="H193" s="78"/>
      <c r="I193" s="78"/>
      <c r="J193" s="78"/>
      <c r="K193" s="78"/>
      <c r="L193" s="78"/>
      <c r="M193" s="78"/>
      <c r="N193" s="78"/>
      <c r="O193" s="78"/>
      <c r="P193" s="78"/>
      <c r="Q193" s="78"/>
      <c r="R193" s="78"/>
      <c r="S193" s="78"/>
      <c r="T193" s="78"/>
      <c r="U193" s="78"/>
      <c r="V193" s="78"/>
      <c r="W193" s="78"/>
      <c r="X193" s="78"/>
      <c r="Y193" s="78"/>
      <c r="Z193" s="78"/>
    </row>
    <row r="194" spans="1:26" ht="15.75" customHeight="1">
      <c r="A194" s="78"/>
      <c r="B194" s="78"/>
      <c r="C194" s="78"/>
      <c r="D194" s="78"/>
      <c r="E194" s="78"/>
      <c r="F194" s="78"/>
      <c r="G194" s="78"/>
      <c r="H194" s="78"/>
      <c r="I194" s="78"/>
      <c r="J194" s="78"/>
      <c r="K194" s="78"/>
      <c r="L194" s="78"/>
      <c r="M194" s="78"/>
      <c r="N194" s="78"/>
      <c r="O194" s="78"/>
      <c r="P194" s="78"/>
      <c r="Q194" s="78"/>
      <c r="R194" s="78"/>
      <c r="S194" s="78"/>
      <c r="T194" s="78"/>
      <c r="U194" s="78"/>
      <c r="V194" s="78"/>
      <c r="W194" s="78"/>
      <c r="X194" s="78"/>
      <c r="Y194" s="78"/>
      <c r="Z194" s="78"/>
    </row>
    <row r="195" spans="1:26" ht="15.75" customHeight="1">
      <c r="A195" s="78"/>
      <c r="B195" s="78"/>
      <c r="C195" s="78"/>
      <c r="D195" s="78"/>
      <c r="E195" s="78"/>
      <c r="F195" s="78"/>
      <c r="G195" s="78"/>
      <c r="H195" s="78"/>
      <c r="I195" s="78"/>
      <c r="J195" s="78"/>
      <c r="K195" s="78"/>
      <c r="L195" s="78"/>
      <c r="M195" s="78"/>
      <c r="N195" s="78"/>
      <c r="O195" s="78"/>
      <c r="P195" s="78"/>
      <c r="Q195" s="78"/>
      <c r="R195" s="78"/>
      <c r="S195" s="78"/>
      <c r="T195" s="78"/>
      <c r="U195" s="78"/>
      <c r="V195" s="78"/>
      <c r="W195" s="78"/>
      <c r="X195" s="78"/>
      <c r="Y195" s="78"/>
      <c r="Z195" s="78"/>
    </row>
    <row r="196" spans="1:26" ht="15.75" customHeight="1">
      <c r="A196" s="78"/>
      <c r="B196" s="78"/>
      <c r="C196" s="78"/>
      <c r="D196" s="78"/>
      <c r="E196" s="78"/>
      <c r="F196" s="78"/>
      <c r="G196" s="78"/>
      <c r="H196" s="78"/>
      <c r="I196" s="78"/>
      <c r="J196" s="78"/>
      <c r="K196" s="78"/>
      <c r="L196" s="78"/>
      <c r="M196" s="78"/>
      <c r="N196" s="78"/>
      <c r="O196" s="78"/>
      <c r="P196" s="78"/>
      <c r="Q196" s="78"/>
      <c r="R196" s="78"/>
      <c r="S196" s="78"/>
      <c r="T196" s="78"/>
      <c r="U196" s="78"/>
      <c r="V196" s="78"/>
      <c r="W196" s="78"/>
      <c r="X196" s="78"/>
      <c r="Y196" s="78"/>
      <c r="Z196" s="78"/>
    </row>
    <row r="197" spans="1:26" ht="15.75" customHeight="1">
      <c r="A197" s="78"/>
      <c r="B197" s="78"/>
      <c r="C197" s="78"/>
      <c r="D197" s="78"/>
      <c r="E197" s="78"/>
      <c r="F197" s="78"/>
      <c r="G197" s="78"/>
      <c r="H197" s="78"/>
      <c r="I197" s="78"/>
      <c r="J197" s="78"/>
      <c r="K197" s="78"/>
      <c r="L197" s="78"/>
      <c r="M197" s="78"/>
      <c r="N197" s="78"/>
      <c r="O197" s="78"/>
      <c r="P197" s="78"/>
      <c r="Q197" s="78"/>
      <c r="R197" s="78"/>
      <c r="S197" s="78"/>
      <c r="T197" s="78"/>
      <c r="U197" s="78"/>
      <c r="V197" s="78"/>
      <c r="W197" s="78"/>
      <c r="X197" s="78"/>
      <c r="Y197" s="78"/>
      <c r="Z197" s="78"/>
    </row>
    <row r="198" spans="1:26" ht="15.75" customHeight="1">
      <c r="A198" s="78"/>
      <c r="B198" s="78"/>
      <c r="C198" s="78"/>
      <c r="D198" s="78"/>
      <c r="E198" s="78"/>
      <c r="F198" s="78"/>
      <c r="G198" s="78"/>
      <c r="H198" s="78"/>
      <c r="I198" s="78"/>
      <c r="J198" s="78"/>
      <c r="K198" s="78"/>
      <c r="L198" s="78"/>
      <c r="M198" s="78"/>
      <c r="N198" s="78"/>
      <c r="O198" s="78"/>
      <c r="P198" s="78"/>
      <c r="Q198" s="78"/>
      <c r="R198" s="78"/>
      <c r="S198" s="78"/>
      <c r="T198" s="78"/>
      <c r="U198" s="78"/>
      <c r="V198" s="78"/>
      <c r="W198" s="78"/>
      <c r="X198" s="78"/>
      <c r="Y198" s="78"/>
      <c r="Z198" s="78"/>
    </row>
    <row r="199" spans="1:26" ht="15.75" customHeight="1">
      <c r="A199" s="78"/>
      <c r="B199" s="78"/>
      <c r="C199" s="78"/>
      <c r="D199" s="78"/>
      <c r="E199" s="78"/>
      <c r="F199" s="78"/>
      <c r="G199" s="78"/>
      <c r="H199" s="78"/>
      <c r="I199" s="78"/>
      <c r="J199" s="78"/>
      <c r="K199" s="78"/>
      <c r="L199" s="78"/>
      <c r="M199" s="78"/>
      <c r="N199" s="78"/>
      <c r="O199" s="78"/>
      <c r="P199" s="78"/>
      <c r="Q199" s="78"/>
      <c r="R199" s="78"/>
      <c r="S199" s="78"/>
      <c r="T199" s="78"/>
      <c r="U199" s="78"/>
      <c r="V199" s="78"/>
      <c r="W199" s="78"/>
      <c r="X199" s="78"/>
      <c r="Y199" s="78"/>
      <c r="Z199" s="78"/>
    </row>
    <row r="200" spans="1:26" ht="15.75" customHeight="1">
      <c r="A200" s="78"/>
      <c r="B200" s="78"/>
      <c r="C200" s="78"/>
      <c r="D200" s="78"/>
      <c r="E200" s="78"/>
      <c r="F200" s="78"/>
      <c r="G200" s="78"/>
      <c r="H200" s="78"/>
      <c r="I200" s="78"/>
      <c r="J200" s="78"/>
      <c r="K200" s="78"/>
      <c r="L200" s="78"/>
      <c r="M200" s="78"/>
      <c r="N200" s="78"/>
      <c r="O200" s="78"/>
      <c r="P200" s="78"/>
      <c r="Q200" s="78"/>
      <c r="R200" s="78"/>
      <c r="S200" s="78"/>
      <c r="T200" s="78"/>
      <c r="U200" s="78"/>
      <c r="V200" s="78"/>
      <c r="W200" s="78"/>
      <c r="X200" s="78"/>
      <c r="Y200" s="78"/>
      <c r="Z200" s="78"/>
    </row>
    <row r="201" spans="1:26" ht="15.75" customHeight="1">
      <c r="A201" s="78"/>
      <c r="B201" s="78"/>
      <c r="C201" s="78"/>
      <c r="D201" s="78"/>
      <c r="E201" s="78"/>
      <c r="F201" s="78"/>
      <c r="G201" s="78"/>
      <c r="H201" s="78"/>
      <c r="I201" s="78"/>
      <c r="J201" s="78"/>
      <c r="K201" s="78"/>
      <c r="L201" s="78"/>
      <c r="M201" s="78"/>
      <c r="N201" s="78"/>
      <c r="O201" s="78"/>
      <c r="P201" s="78"/>
      <c r="Q201" s="78"/>
      <c r="R201" s="78"/>
      <c r="S201" s="78"/>
      <c r="T201" s="78"/>
      <c r="U201" s="78"/>
      <c r="V201" s="78"/>
      <c r="W201" s="78"/>
      <c r="X201" s="78"/>
      <c r="Y201" s="78"/>
      <c r="Z201" s="78"/>
    </row>
    <row r="202" spans="1:26" ht="15.75" customHeight="1">
      <c r="A202" s="78"/>
      <c r="B202" s="78"/>
      <c r="C202" s="78"/>
      <c r="D202" s="78"/>
      <c r="E202" s="78"/>
      <c r="F202" s="78"/>
      <c r="G202" s="78"/>
      <c r="H202" s="78"/>
      <c r="I202" s="78"/>
      <c r="J202" s="78"/>
      <c r="K202" s="78"/>
      <c r="L202" s="78"/>
      <c r="M202" s="78"/>
      <c r="N202" s="78"/>
      <c r="O202" s="78"/>
      <c r="P202" s="78"/>
      <c r="Q202" s="78"/>
      <c r="R202" s="78"/>
      <c r="S202" s="78"/>
      <c r="T202" s="78"/>
      <c r="U202" s="78"/>
      <c r="V202" s="78"/>
      <c r="W202" s="78"/>
      <c r="X202" s="78"/>
      <c r="Y202" s="78"/>
      <c r="Z202" s="78"/>
    </row>
    <row r="203" spans="1:26" ht="15.75" customHeight="1">
      <c r="A203" s="78"/>
      <c r="B203" s="78"/>
      <c r="C203" s="78"/>
      <c r="D203" s="78"/>
      <c r="E203" s="78"/>
      <c r="F203" s="78"/>
      <c r="G203" s="78"/>
      <c r="H203" s="78"/>
      <c r="I203" s="78"/>
      <c r="J203" s="78"/>
      <c r="K203" s="78"/>
      <c r="L203" s="78"/>
      <c r="M203" s="78"/>
      <c r="N203" s="78"/>
      <c r="O203" s="78"/>
      <c r="P203" s="78"/>
      <c r="Q203" s="78"/>
      <c r="R203" s="78"/>
      <c r="S203" s="78"/>
      <c r="T203" s="78"/>
      <c r="U203" s="78"/>
      <c r="V203" s="78"/>
      <c r="W203" s="78"/>
      <c r="X203" s="78"/>
      <c r="Y203" s="78"/>
      <c r="Z203" s="78"/>
    </row>
    <row r="204" spans="1:26" ht="15.75" customHeight="1">
      <c r="A204" s="78"/>
      <c r="B204" s="78"/>
      <c r="C204" s="78"/>
      <c r="D204" s="78"/>
      <c r="E204" s="78"/>
      <c r="F204" s="78"/>
      <c r="G204" s="78"/>
      <c r="H204" s="78"/>
      <c r="I204" s="78"/>
      <c r="J204" s="78"/>
      <c r="K204" s="78"/>
      <c r="L204" s="78"/>
      <c r="M204" s="78"/>
      <c r="N204" s="78"/>
      <c r="O204" s="78"/>
      <c r="P204" s="78"/>
      <c r="Q204" s="78"/>
      <c r="R204" s="78"/>
      <c r="S204" s="78"/>
      <c r="T204" s="78"/>
      <c r="U204" s="78"/>
      <c r="V204" s="78"/>
      <c r="W204" s="78"/>
      <c r="X204" s="78"/>
      <c r="Y204" s="78"/>
      <c r="Z204" s="78"/>
    </row>
    <row r="205" spans="1:26" ht="15.75" customHeight="1">
      <c r="A205" s="78"/>
      <c r="B205" s="78"/>
      <c r="C205" s="78"/>
      <c r="D205" s="78"/>
      <c r="E205" s="78"/>
      <c r="F205" s="78"/>
      <c r="G205" s="78"/>
      <c r="H205" s="78"/>
      <c r="I205" s="78"/>
      <c r="J205" s="78"/>
      <c r="K205" s="78"/>
      <c r="L205" s="78"/>
      <c r="M205" s="78"/>
      <c r="N205" s="78"/>
      <c r="O205" s="78"/>
      <c r="P205" s="78"/>
      <c r="Q205" s="78"/>
      <c r="R205" s="78"/>
      <c r="S205" s="78"/>
      <c r="T205" s="78"/>
      <c r="U205" s="78"/>
      <c r="V205" s="78"/>
      <c r="W205" s="78"/>
      <c r="X205" s="78"/>
      <c r="Y205" s="78"/>
      <c r="Z205" s="78"/>
    </row>
    <row r="206" spans="1:26" ht="15.75" customHeight="1">
      <c r="A206" s="78"/>
      <c r="B206" s="78"/>
      <c r="C206" s="78"/>
      <c r="D206" s="78"/>
      <c r="E206" s="78"/>
      <c r="F206" s="78"/>
      <c r="G206" s="78"/>
      <c r="H206" s="78"/>
      <c r="I206" s="78"/>
      <c r="J206" s="78"/>
      <c r="K206" s="78"/>
      <c r="L206" s="78"/>
      <c r="M206" s="78"/>
      <c r="N206" s="78"/>
      <c r="O206" s="78"/>
      <c r="P206" s="78"/>
      <c r="Q206" s="78"/>
      <c r="R206" s="78"/>
      <c r="S206" s="78"/>
      <c r="T206" s="78"/>
      <c r="U206" s="78"/>
      <c r="V206" s="78"/>
      <c r="W206" s="78"/>
      <c r="X206" s="78"/>
      <c r="Y206" s="78"/>
      <c r="Z206" s="78"/>
    </row>
    <row r="207" spans="1:26" ht="15.75" customHeight="1">
      <c r="A207" s="78"/>
      <c r="B207" s="78"/>
      <c r="C207" s="78"/>
      <c r="D207" s="78"/>
      <c r="E207" s="78"/>
      <c r="F207" s="78"/>
      <c r="G207" s="78"/>
      <c r="H207" s="78"/>
      <c r="I207" s="78"/>
      <c r="J207" s="78"/>
      <c r="K207" s="78"/>
      <c r="L207" s="78"/>
      <c r="M207" s="78"/>
      <c r="N207" s="78"/>
      <c r="O207" s="78"/>
      <c r="P207" s="78"/>
      <c r="Q207" s="78"/>
      <c r="R207" s="78"/>
      <c r="S207" s="78"/>
      <c r="T207" s="78"/>
      <c r="U207" s="78"/>
      <c r="V207" s="78"/>
      <c r="W207" s="78"/>
      <c r="X207" s="78"/>
      <c r="Y207" s="78"/>
      <c r="Z207" s="78"/>
    </row>
    <row r="208" spans="1:26" ht="15.75" customHeight="1">
      <c r="A208" s="78"/>
      <c r="B208" s="78"/>
      <c r="C208" s="78"/>
      <c r="D208" s="78"/>
      <c r="E208" s="78"/>
      <c r="F208" s="78"/>
      <c r="G208" s="78"/>
      <c r="H208" s="78"/>
      <c r="I208" s="78"/>
      <c r="J208" s="78"/>
      <c r="K208" s="78"/>
      <c r="L208" s="78"/>
      <c r="M208" s="78"/>
      <c r="N208" s="78"/>
      <c r="O208" s="78"/>
      <c r="P208" s="78"/>
      <c r="Q208" s="78"/>
      <c r="R208" s="78"/>
      <c r="S208" s="78"/>
      <c r="T208" s="78"/>
      <c r="U208" s="78"/>
      <c r="V208" s="78"/>
      <c r="W208" s="78"/>
      <c r="X208" s="78"/>
      <c r="Y208" s="78"/>
      <c r="Z208" s="78"/>
    </row>
    <row r="209" spans="1:26" ht="15.75" customHeight="1">
      <c r="A209" s="78"/>
      <c r="B209" s="78"/>
      <c r="C209" s="78"/>
      <c r="D209" s="78"/>
      <c r="E209" s="78"/>
      <c r="F209" s="78"/>
      <c r="G209" s="78"/>
      <c r="H209" s="78"/>
      <c r="I209" s="78"/>
      <c r="J209" s="78"/>
      <c r="K209" s="78"/>
      <c r="L209" s="78"/>
      <c r="M209" s="78"/>
      <c r="N209" s="78"/>
      <c r="O209" s="78"/>
      <c r="P209" s="78"/>
      <c r="Q209" s="78"/>
      <c r="R209" s="78"/>
      <c r="S209" s="78"/>
      <c r="T209" s="78"/>
      <c r="U209" s="78"/>
      <c r="V209" s="78"/>
      <c r="W209" s="78"/>
      <c r="X209" s="78"/>
      <c r="Y209" s="78"/>
      <c r="Z209" s="78"/>
    </row>
    <row r="210" spans="1:26" ht="15.75" customHeight="1">
      <c r="A210" s="78"/>
      <c r="B210" s="78"/>
      <c r="C210" s="78"/>
      <c r="D210" s="78"/>
      <c r="E210" s="78"/>
      <c r="F210" s="78"/>
      <c r="G210" s="78"/>
      <c r="H210" s="78"/>
      <c r="I210" s="78"/>
      <c r="J210" s="78"/>
      <c r="K210" s="78"/>
      <c r="L210" s="78"/>
      <c r="M210" s="78"/>
      <c r="N210" s="78"/>
      <c r="O210" s="78"/>
      <c r="P210" s="78"/>
      <c r="Q210" s="78"/>
      <c r="R210" s="78"/>
      <c r="S210" s="78"/>
      <c r="T210" s="78"/>
      <c r="U210" s="78"/>
      <c r="V210" s="78"/>
      <c r="W210" s="78"/>
      <c r="X210" s="78"/>
      <c r="Y210" s="78"/>
      <c r="Z210" s="78"/>
    </row>
    <row r="211" spans="1:26" ht="15.75" customHeight="1">
      <c r="A211" s="78"/>
      <c r="B211" s="78"/>
      <c r="C211" s="78"/>
      <c r="D211" s="78"/>
      <c r="E211" s="78"/>
      <c r="F211" s="78"/>
      <c r="G211" s="78"/>
      <c r="H211" s="78"/>
      <c r="I211" s="78"/>
      <c r="J211" s="78"/>
      <c r="K211" s="78"/>
      <c r="L211" s="78"/>
      <c r="M211" s="78"/>
      <c r="N211" s="78"/>
      <c r="O211" s="78"/>
      <c r="P211" s="78"/>
      <c r="Q211" s="78"/>
      <c r="R211" s="78"/>
      <c r="S211" s="78"/>
      <c r="T211" s="78"/>
      <c r="U211" s="78"/>
      <c r="V211" s="78"/>
      <c r="W211" s="78"/>
      <c r="X211" s="78"/>
      <c r="Y211" s="78"/>
      <c r="Z211" s="78"/>
    </row>
    <row r="212" spans="1:26" ht="15.75" customHeight="1">
      <c r="A212" s="78"/>
      <c r="B212" s="78"/>
      <c r="C212" s="78"/>
      <c r="D212" s="78"/>
      <c r="E212" s="78"/>
      <c r="F212" s="78"/>
      <c r="G212" s="78"/>
      <c r="H212" s="78"/>
      <c r="I212" s="78"/>
      <c r="J212" s="78"/>
      <c r="K212" s="78"/>
      <c r="L212" s="78"/>
      <c r="M212" s="78"/>
      <c r="N212" s="78"/>
      <c r="O212" s="78"/>
      <c r="P212" s="78"/>
      <c r="Q212" s="78"/>
      <c r="R212" s="78"/>
      <c r="S212" s="78"/>
      <c r="T212" s="78"/>
      <c r="U212" s="78"/>
      <c r="V212" s="78"/>
      <c r="W212" s="78"/>
      <c r="X212" s="78"/>
      <c r="Y212" s="78"/>
      <c r="Z212" s="78"/>
    </row>
    <row r="213" spans="1:26" ht="15.75" customHeight="1">
      <c r="A213" s="78"/>
      <c r="B213" s="78"/>
      <c r="C213" s="78"/>
      <c r="D213" s="78"/>
      <c r="E213" s="78"/>
      <c r="F213" s="78"/>
      <c r="G213" s="78"/>
      <c r="H213" s="78"/>
      <c r="I213" s="78"/>
      <c r="J213" s="78"/>
      <c r="K213" s="78"/>
      <c r="L213" s="78"/>
      <c r="M213" s="78"/>
      <c r="N213" s="78"/>
      <c r="O213" s="78"/>
      <c r="P213" s="78"/>
      <c r="Q213" s="78"/>
      <c r="R213" s="78"/>
      <c r="S213" s="78"/>
      <c r="T213" s="78"/>
      <c r="U213" s="78"/>
      <c r="V213" s="78"/>
      <c r="W213" s="78"/>
      <c r="X213" s="78"/>
      <c r="Y213" s="78"/>
      <c r="Z213" s="78"/>
    </row>
    <row r="214" spans="1:26" ht="15.75" customHeight="1">
      <c r="A214" s="78"/>
      <c r="B214" s="78"/>
      <c r="C214" s="78"/>
      <c r="D214" s="78"/>
      <c r="E214" s="78"/>
      <c r="F214" s="78"/>
      <c r="G214" s="78"/>
      <c r="H214" s="78"/>
      <c r="I214" s="78"/>
      <c r="J214" s="78"/>
      <c r="K214" s="78"/>
      <c r="L214" s="78"/>
      <c r="M214" s="78"/>
      <c r="N214" s="78"/>
      <c r="O214" s="78"/>
      <c r="P214" s="78"/>
      <c r="Q214" s="78"/>
      <c r="R214" s="78"/>
      <c r="S214" s="78"/>
      <c r="T214" s="78"/>
      <c r="U214" s="78"/>
      <c r="V214" s="78"/>
      <c r="W214" s="78"/>
      <c r="X214" s="78"/>
      <c r="Y214" s="78"/>
      <c r="Z214" s="78"/>
    </row>
    <row r="215" spans="1:26" ht="15.75" customHeight="1">
      <c r="A215" s="78"/>
      <c r="B215" s="78"/>
      <c r="C215" s="78"/>
      <c r="D215" s="78"/>
      <c r="E215" s="78"/>
      <c r="F215" s="78"/>
      <c r="G215" s="78"/>
      <c r="H215" s="78"/>
      <c r="I215" s="78"/>
      <c r="J215" s="78"/>
      <c r="K215" s="78"/>
      <c r="L215" s="78"/>
      <c r="M215" s="78"/>
      <c r="N215" s="78"/>
      <c r="O215" s="78"/>
      <c r="P215" s="78"/>
      <c r="Q215" s="78"/>
      <c r="R215" s="78"/>
      <c r="S215" s="78"/>
      <c r="T215" s="78"/>
      <c r="U215" s="78"/>
      <c r="V215" s="78"/>
      <c r="W215" s="78"/>
      <c r="X215" s="78"/>
      <c r="Y215" s="78"/>
      <c r="Z215" s="78"/>
    </row>
    <row r="216" spans="1:26" ht="15.75" customHeight="1">
      <c r="A216" s="78"/>
      <c r="B216" s="78"/>
      <c r="C216" s="78"/>
      <c r="D216" s="78"/>
      <c r="E216" s="78"/>
      <c r="F216" s="78"/>
      <c r="G216" s="78"/>
      <c r="H216" s="78"/>
      <c r="I216" s="78"/>
      <c r="J216" s="78"/>
      <c r="K216" s="78"/>
      <c r="L216" s="78"/>
      <c r="M216" s="78"/>
      <c r="N216" s="78"/>
      <c r="O216" s="78"/>
      <c r="P216" s="78"/>
      <c r="Q216" s="78"/>
      <c r="R216" s="78"/>
      <c r="S216" s="78"/>
      <c r="T216" s="78"/>
      <c r="U216" s="78"/>
      <c r="V216" s="78"/>
      <c r="W216" s="78"/>
      <c r="X216" s="78"/>
      <c r="Y216" s="78"/>
      <c r="Z216" s="78"/>
    </row>
    <row r="217" spans="1:26" ht="15.75" customHeight="1">
      <c r="A217" s="78"/>
      <c r="B217" s="78"/>
      <c r="C217" s="78"/>
      <c r="D217" s="78"/>
      <c r="E217" s="78"/>
      <c r="F217" s="78"/>
      <c r="G217" s="78"/>
      <c r="H217" s="78"/>
      <c r="I217" s="78"/>
      <c r="J217" s="78"/>
      <c r="K217" s="78"/>
      <c r="L217" s="78"/>
      <c r="M217" s="78"/>
      <c r="N217" s="78"/>
      <c r="O217" s="78"/>
      <c r="P217" s="78"/>
      <c r="Q217" s="78"/>
      <c r="R217" s="78"/>
      <c r="S217" s="78"/>
      <c r="T217" s="78"/>
      <c r="U217" s="78"/>
      <c r="V217" s="78"/>
      <c r="W217" s="78"/>
      <c r="X217" s="78"/>
      <c r="Y217" s="78"/>
      <c r="Z217" s="78"/>
    </row>
    <row r="218" spans="1:26" ht="15.75" customHeight="1">
      <c r="A218" s="78"/>
      <c r="B218" s="78"/>
      <c r="C218" s="78"/>
      <c r="D218" s="78"/>
      <c r="E218" s="78"/>
      <c r="F218" s="78"/>
      <c r="G218" s="78"/>
      <c r="H218" s="78"/>
      <c r="I218" s="78"/>
      <c r="J218" s="78"/>
      <c r="K218" s="78"/>
      <c r="L218" s="78"/>
      <c r="M218" s="78"/>
      <c r="N218" s="78"/>
      <c r="O218" s="78"/>
      <c r="P218" s="78"/>
      <c r="Q218" s="78"/>
      <c r="R218" s="78"/>
      <c r="S218" s="78"/>
      <c r="T218" s="78"/>
      <c r="U218" s="78"/>
      <c r="V218" s="78"/>
      <c r="W218" s="78"/>
      <c r="X218" s="78"/>
      <c r="Y218" s="78"/>
      <c r="Z218" s="78"/>
    </row>
    <row r="219" spans="1:26" ht="15.75" customHeight="1">
      <c r="A219" s="78"/>
      <c r="B219" s="78"/>
      <c r="C219" s="78"/>
      <c r="D219" s="78"/>
      <c r="E219" s="78"/>
      <c r="F219" s="78"/>
      <c r="G219" s="78"/>
      <c r="H219" s="78"/>
      <c r="I219" s="78"/>
      <c r="J219" s="78"/>
      <c r="K219" s="78"/>
      <c r="L219" s="78"/>
      <c r="M219" s="78"/>
      <c r="N219" s="78"/>
      <c r="O219" s="78"/>
      <c r="P219" s="78"/>
      <c r="Q219" s="78"/>
      <c r="R219" s="78"/>
      <c r="S219" s="78"/>
      <c r="T219" s="78"/>
      <c r="U219" s="78"/>
      <c r="V219" s="78"/>
      <c r="W219" s="78"/>
      <c r="X219" s="78"/>
      <c r="Y219" s="78"/>
      <c r="Z219" s="78"/>
    </row>
    <row r="220" spans="1:26" ht="15.75" customHeight="1">
      <c r="A220" s="78"/>
      <c r="B220" s="78"/>
      <c r="C220" s="78"/>
      <c r="D220" s="78"/>
      <c r="E220" s="78"/>
      <c r="F220" s="78"/>
      <c r="G220" s="78"/>
      <c r="H220" s="78"/>
      <c r="I220" s="78"/>
      <c r="J220" s="78"/>
      <c r="K220" s="78"/>
      <c r="L220" s="78"/>
      <c r="M220" s="78"/>
      <c r="N220" s="78"/>
      <c r="O220" s="78"/>
      <c r="P220" s="78"/>
      <c r="Q220" s="78"/>
      <c r="R220" s="78"/>
      <c r="S220" s="78"/>
      <c r="T220" s="78"/>
      <c r="U220" s="78"/>
      <c r="V220" s="78"/>
      <c r="W220" s="78"/>
      <c r="X220" s="78"/>
      <c r="Y220" s="78"/>
      <c r="Z220" s="78"/>
    </row>
    <row r="221" spans="1:26" ht="15.75" customHeight="1">
      <c r="A221" s="78"/>
      <c r="B221" s="78"/>
      <c r="C221" s="78"/>
      <c r="D221" s="78"/>
      <c r="E221" s="78"/>
      <c r="F221" s="78"/>
      <c r="G221" s="78"/>
      <c r="H221" s="78"/>
      <c r="I221" s="78"/>
      <c r="J221" s="78"/>
      <c r="K221" s="78"/>
      <c r="L221" s="78"/>
      <c r="M221" s="78"/>
      <c r="N221" s="78"/>
      <c r="O221" s="78"/>
      <c r="P221" s="78"/>
      <c r="Q221" s="78"/>
      <c r="R221" s="78"/>
      <c r="S221" s="78"/>
      <c r="T221" s="78"/>
      <c r="U221" s="78"/>
      <c r="V221" s="78"/>
      <c r="W221" s="78"/>
      <c r="X221" s="78"/>
      <c r="Y221" s="78"/>
      <c r="Z221" s="78"/>
    </row>
    <row r="222" spans="1:26" ht="15.75" customHeight="1"/>
    <row r="223" spans="1:26" ht="15.75" customHeight="1"/>
    <row r="224" spans="1:2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F4:F5"/>
    <mergeCell ref="G4:G5"/>
    <mergeCell ref="A1:G1"/>
    <mergeCell ref="A2:G2"/>
    <mergeCell ref="A3:F3"/>
    <mergeCell ref="A4:A5"/>
    <mergeCell ref="B4:C4"/>
    <mergeCell ref="D4:D5"/>
    <mergeCell ref="E4:E5"/>
  </mergeCells>
  <pageMargins left="0.7" right="0.7" top="0.75" bottom="0.75" header="0" footer="0"/>
  <pageSetup paperSize="9" scale="88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</sheetPr>
  <dimension ref="A1:Z1000"/>
  <sheetViews>
    <sheetView workbookViewId="0">
      <selection sqref="A1:G1"/>
    </sheetView>
  </sheetViews>
  <sheetFormatPr defaultColWidth="14.42578125" defaultRowHeight="15" customHeight="1"/>
  <cols>
    <col min="1" max="1" width="6" customWidth="1"/>
    <col min="2" max="3" width="10.7109375" customWidth="1"/>
    <col min="4" max="4" width="11.7109375" customWidth="1"/>
    <col min="5" max="5" width="12.42578125" customWidth="1"/>
    <col min="6" max="6" width="15.7109375" customWidth="1"/>
    <col min="7" max="7" width="18.28515625" customWidth="1"/>
    <col min="8" max="26" width="9.140625" customWidth="1"/>
  </cols>
  <sheetData>
    <row r="1" spans="1:26" ht="15.75">
      <c r="A1" s="747" t="str">
        <f>'Tack Welding'!A1:I1</f>
        <v>KEC International Limited</v>
      </c>
      <c r="B1" s="707"/>
      <c r="C1" s="707"/>
      <c r="D1" s="707"/>
      <c r="E1" s="707"/>
      <c r="F1" s="707"/>
      <c r="G1" s="714"/>
      <c r="H1" s="96"/>
      <c r="I1" s="78"/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</row>
    <row r="2" spans="1:26" ht="15.75">
      <c r="A2" s="748" t="str">
        <f>'Tack Welding'!A2:I2</f>
        <v>765 kV D/C Bikaner IV PS to Siwani II (Part-01) TL</v>
      </c>
      <c r="B2" s="667"/>
      <c r="C2" s="667"/>
      <c r="D2" s="667"/>
      <c r="E2" s="667"/>
      <c r="F2" s="667"/>
      <c r="G2" s="726"/>
      <c r="H2" s="96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  <c r="W2" s="78"/>
      <c r="X2" s="78"/>
      <c r="Y2" s="78"/>
      <c r="Z2" s="78"/>
    </row>
    <row r="3" spans="1:26" ht="15.75">
      <c r="A3" s="748" t="s">
        <v>204</v>
      </c>
      <c r="B3" s="667"/>
      <c r="C3" s="667"/>
      <c r="D3" s="667"/>
      <c r="E3" s="667"/>
      <c r="F3" s="655"/>
      <c r="G3" s="97">
        <f ca="1">'Summary E'!M1</f>
        <v>46128</v>
      </c>
      <c r="H3" s="96"/>
      <c r="I3" s="78"/>
      <c r="J3" s="78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</row>
    <row r="4" spans="1:26" ht="15" customHeight="1">
      <c r="A4" s="749" t="s">
        <v>177</v>
      </c>
      <c r="B4" s="750" t="s">
        <v>178</v>
      </c>
      <c r="C4" s="655"/>
      <c r="D4" s="745" t="s">
        <v>205</v>
      </c>
      <c r="E4" s="745" t="s">
        <v>206</v>
      </c>
      <c r="F4" s="745" t="s">
        <v>207</v>
      </c>
      <c r="G4" s="746" t="s">
        <v>12</v>
      </c>
      <c r="H4" s="96"/>
      <c r="I4" s="78"/>
      <c r="J4" s="78"/>
      <c r="K4" s="78"/>
      <c r="L4" s="78"/>
      <c r="M4" s="78"/>
      <c r="N4" s="78"/>
      <c r="O4" s="78"/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</row>
    <row r="5" spans="1:26" ht="40.5" customHeight="1">
      <c r="A5" s="740"/>
      <c r="B5" s="69" t="s">
        <v>182</v>
      </c>
      <c r="C5" s="69" t="s">
        <v>183</v>
      </c>
      <c r="D5" s="675"/>
      <c r="E5" s="675"/>
      <c r="F5" s="675"/>
      <c r="G5" s="736"/>
      <c r="H5" s="96"/>
      <c r="I5" s="78"/>
      <c r="J5" s="78"/>
      <c r="K5" s="78"/>
      <c r="L5" s="78"/>
      <c r="M5" s="78"/>
      <c r="N5" s="78"/>
      <c r="O5" s="78"/>
      <c r="P5" s="78"/>
      <c r="Q5" s="78"/>
      <c r="R5" s="78"/>
      <c r="S5" s="78"/>
      <c r="T5" s="78"/>
      <c r="U5" s="78"/>
      <c r="V5" s="78"/>
      <c r="W5" s="78"/>
      <c r="X5" s="78"/>
      <c r="Y5" s="78"/>
      <c r="Z5" s="78"/>
    </row>
    <row r="6" spans="1:26">
      <c r="A6" s="99">
        <v>1</v>
      </c>
      <c r="B6" s="100" t="s">
        <v>184</v>
      </c>
      <c r="C6" s="101" t="s">
        <v>208</v>
      </c>
      <c r="D6" s="102">
        <v>5.532</v>
      </c>
      <c r="E6" s="103">
        <v>45700</v>
      </c>
      <c r="F6" s="103">
        <v>45701</v>
      </c>
      <c r="G6" s="104" t="s">
        <v>186</v>
      </c>
      <c r="H6" s="96"/>
      <c r="I6" s="78"/>
      <c r="J6" s="78"/>
      <c r="K6" s="78"/>
      <c r="L6" s="78"/>
      <c r="M6" s="78"/>
      <c r="N6" s="78"/>
      <c r="O6" s="78"/>
      <c r="P6" s="78"/>
      <c r="Q6" s="78"/>
      <c r="R6" s="78"/>
      <c r="S6" s="78"/>
      <c r="T6" s="78"/>
      <c r="U6" s="78"/>
      <c r="V6" s="78"/>
      <c r="W6" s="78"/>
      <c r="X6" s="78"/>
      <c r="Y6" s="78"/>
      <c r="Z6" s="78"/>
    </row>
    <row r="7" spans="1:26">
      <c r="A7" s="99">
        <f t="shared" ref="A7:A20" si="0">A6+1</f>
        <v>2</v>
      </c>
      <c r="B7" s="100" t="s">
        <v>187</v>
      </c>
      <c r="C7" s="101" t="s">
        <v>184</v>
      </c>
      <c r="D7" s="102">
        <v>9.3130000000000006</v>
      </c>
      <c r="E7" s="103">
        <v>45719</v>
      </c>
      <c r="F7" s="103">
        <v>45713</v>
      </c>
      <c r="G7" s="104" t="s">
        <v>186</v>
      </c>
      <c r="H7" s="105"/>
      <c r="I7" s="78"/>
      <c r="J7" s="78"/>
      <c r="K7" s="78"/>
      <c r="L7" s="78"/>
      <c r="M7" s="78"/>
      <c r="N7" s="78"/>
      <c r="O7" s="78"/>
      <c r="P7" s="78"/>
      <c r="Q7" s="78"/>
      <c r="R7" s="78"/>
      <c r="S7" s="78"/>
      <c r="T7" s="78"/>
      <c r="U7" s="78"/>
      <c r="V7" s="78"/>
      <c r="W7" s="78"/>
      <c r="X7" s="78"/>
      <c r="Y7" s="78"/>
      <c r="Z7" s="78"/>
    </row>
    <row r="8" spans="1:26">
      <c r="A8" s="99">
        <f t="shared" si="0"/>
        <v>3</v>
      </c>
      <c r="B8" s="101" t="s">
        <v>208</v>
      </c>
      <c r="C8" s="106" t="s">
        <v>185</v>
      </c>
      <c r="D8" s="102">
        <v>11.452</v>
      </c>
      <c r="E8" s="103">
        <v>45719</v>
      </c>
      <c r="F8" s="103">
        <v>45713</v>
      </c>
      <c r="G8" s="104" t="s">
        <v>186</v>
      </c>
      <c r="H8" s="105"/>
      <c r="I8" s="78"/>
      <c r="J8" s="78"/>
      <c r="K8" s="78"/>
      <c r="L8" s="78"/>
      <c r="M8" s="78"/>
      <c r="N8" s="78"/>
      <c r="O8" s="78"/>
      <c r="P8" s="78"/>
      <c r="Q8" s="78"/>
      <c r="R8" s="78"/>
      <c r="S8" s="78"/>
      <c r="T8" s="78"/>
      <c r="U8" s="78"/>
      <c r="V8" s="78"/>
      <c r="W8" s="78"/>
      <c r="X8" s="78"/>
      <c r="Y8" s="78"/>
      <c r="Z8" s="78"/>
    </row>
    <row r="9" spans="1:26">
      <c r="A9" s="99">
        <f t="shared" si="0"/>
        <v>4</v>
      </c>
      <c r="B9" s="101" t="s">
        <v>188</v>
      </c>
      <c r="C9" s="106" t="s">
        <v>187</v>
      </c>
      <c r="D9" s="102">
        <v>11.121</v>
      </c>
      <c r="E9" s="103">
        <v>45726</v>
      </c>
      <c r="F9" s="103">
        <v>45731</v>
      </c>
      <c r="G9" s="104" t="s">
        <v>186</v>
      </c>
      <c r="H9" s="96"/>
      <c r="I9" s="78"/>
      <c r="J9" s="78"/>
      <c r="K9" s="78"/>
      <c r="L9" s="78"/>
      <c r="M9" s="78"/>
      <c r="N9" s="78"/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  <c r="Z9" s="78"/>
    </row>
    <row r="10" spans="1:26">
      <c r="A10" s="99">
        <f t="shared" si="0"/>
        <v>5</v>
      </c>
      <c r="B10" s="107" t="s">
        <v>192</v>
      </c>
      <c r="C10" s="107" t="s">
        <v>190</v>
      </c>
      <c r="D10" s="102">
        <v>3.1789999999999998</v>
      </c>
      <c r="E10" s="103">
        <v>45726</v>
      </c>
      <c r="F10" s="103">
        <v>45731</v>
      </c>
      <c r="G10" s="104" t="s">
        <v>186</v>
      </c>
      <c r="H10" s="96"/>
      <c r="I10" s="78"/>
      <c r="J10" s="78"/>
      <c r="K10" s="78"/>
      <c r="L10" s="78"/>
      <c r="M10" s="78"/>
      <c r="N10" s="78"/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</row>
    <row r="11" spans="1:26">
      <c r="A11" s="99">
        <f t="shared" si="0"/>
        <v>6</v>
      </c>
      <c r="B11" s="107" t="s">
        <v>185</v>
      </c>
      <c r="C11" s="107" t="s">
        <v>209</v>
      </c>
      <c r="D11" s="102">
        <v>3.2240000000000002</v>
      </c>
      <c r="E11" s="103">
        <v>45726</v>
      </c>
      <c r="F11" s="103">
        <v>45731</v>
      </c>
      <c r="G11" s="104" t="s">
        <v>186</v>
      </c>
      <c r="H11" s="96"/>
      <c r="I11" s="78"/>
      <c r="J11" s="78"/>
      <c r="K11" s="78"/>
      <c r="L11" s="78"/>
      <c r="M11" s="78"/>
      <c r="N11" s="78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</row>
    <row r="12" spans="1:26">
      <c r="A12" s="99">
        <f t="shared" si="0"/>
        <v>7</v>
      </c>
      <c r="B12" s="107" t="s">
        <v>209</v>
      </c>
      <c r="C12" s="107" t="s">
        <v>192</v>
      </c>
      <c r="D12" s="102">
        <v>8.1850000000000005</v>
      </c>
      <c r="E12" s="103">
        <v>45733</v>
      </c>
      <c r="F12" s="103">
        <v>45734</v>
      </c>
      <c r="G12" s="104" t="s">
        <v>186</v>
      </c>
      <c r="H12" s="96"/>
      <c r="I12" s="78"/>
      <c r="J12" s="78"/>
      <c r="K12" s="78"/>
      <c r="L12" s="78"/>
      <c r="M12" s="78"/>
      <c r="N12" s="78"/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78"/>
    </row>
    <row r="13" spans="1:26">
      <c r="A13" s="99">
        <f t="shared" si="0"/>
        <v>8</v>
      </c>
      <c r="B13" s="107" t="s">
        <v>190</v>
      </c>
      <c r="C13" s="107" t="s">
        <v>210</v>
      </c>
      <c r="D13" s="102">
        <v>17.041</v>
      </c>
      <c r="E13" s="103">
        <v>45736</v>
      </c>
      <c r="F13" s="103">
        <v>45737</v>
      </c>
      <c r="G13" s="104" t="s">
        <v>186</v>
      </c>
      <c r="H13" s="96"/>
      <c r="I13" s="78"/>
      <c r="J13" s="78"/>
      <c r="K13" s="78"/>
      <c r="L13" s="78"/>
      <c r="M13" s="78"/>
      <c r="N13" s="78"/>
      <c r="O13" s="78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78"/>
    </row>
    <row r="14" spans="1:26">
      <c r="A14" s="99">
        <f t="shared" si="0"/>
        <v>9</v>
      </c>
      <c r="B14" s="107" t="s">
        <v>210</v>
      </c>
      <c r="C14" s="107" t="s">
        <v>194</v>
      </c>
      <c r="D14" s="102">
        <v>11.441000000000001</v>
      </c>
      <c r="E14" s="103">
        <v>45763</v>
      </c>
      <c r="F14" s="103">
        <v>45764</v>
      </c>
      <c r="G14" s="104" t="s">
        <v>186</v>
      </c>
      <c r="H14" s="96"/>
      <c r="I14" s="78"/>
      <c r="J14" s="78"/>
      <c r="K14" s="78"/>
      <c r="L14" s="78"/>
      <c r="M14" s="78"/>
      <c r="N14" s="78"/>
      <c r="O14" s="78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78"/>
    </row>
    <row r="15" spans="1:26">
      <c r="A15" s="99">
        <f t="shared" si="0"/>
        <v>10</v>
      </c>
      <c r="B15" s="108" t="s">
        <v>198</v>
      </c>
      <c r="C15" s="108" t="s">
        <v>199</v>
      </c>
      <c r="D15" s="108">
        <v>11.446</v>
      </c>
      <c r="E15" s="109"/>
      <c r="F15" s="109"/>
      <c r="G15" s="104" t="s">
        <v>186</v>
      </c>
      <c r="H15" s="96"/>
      <c r="I15" s="96"/>
      <c r="J15" s="96"/>
      <c r="K15" s="96"/>
      <c r="L15" s="96"/>
      <c r="M15" s="96"/>
      <c r="N15" s="96"/>
      <c r="O15" s="96"/>
      <c r="P15" s="96"/>
      <c r="Q15" s="96"/>
      <c r="R15" s="96"/>
      <c r="S15" s="96"/>
      <c r="T15" s="96"/>
      <c r="U15" s="96"/>
      <c r="V15" s="96"/>
      <c r="W15" s="96"/>
      <c r="X15" s="96"/>
      <c r="Y15" s="96"/>
      <c r="Z15" s="96"/>
    </row>
    <row r="16" spans="1:26">
      <c r="A16" s="99">
        <f t="shared" si="0"/>
        <v>11</v>
      </c>
      <c r="B16" s="108" t="s">
        <v>211</v>
      </c>
      <c r="C16" s="108" t="s">
        <v>197</v>
      </c>
      <c r="D16" s="108">
        <v>23.385999999999999</v>
      </c>
      <c r="E16" s="109"/>
      <c r="F16" s="109"/>
      <c r="G16" s="104" t="s">
        <v>186</v>
      </c>
      <c r="H16" s="96"/>
      <c r="I16" s="96"/>
      <c r="J16" s="96"/>
      <c r="K16" s="96"/>
      <c r="L16" s="96"/>
      <c r="M16" s="96"/>
      <c r="N16" s="96"/>
      <c r="O16" s="96"/>
      <c r="P16" s="96"/>
      <c r="Q16" s="96"/>
      <c r="R16" s="96"/>
      <c r="S16" s="96"/>
      <c r="T16" s="96"/>
      <c r="U16" s="96"/>
      <c r="V16" s="96"/>
      <c r="W16" s="96"/>
      <c r="X16" s="96"/>
      <c r="Y16" s="96"/>
      <c r="Z16" s="96"/>
    </row>
    <row r="17" spans="1:26">
      <c r="A17" s="99">
        <f t="shared" si="0"/>
        <v>12</v>
      </c>
      <c r="B17" s="82" t="s">
        <v>194</v>
      </c>
      <c r="C17" s="83" t="s">
        <v>211</v>
      </c>
      <c r="D17" s="84">
        <v>6.6280000000000001</v>
      </c>
      <c r="E17" s="85"/>
      <c r="F17" s="85"/>
      <c r="G17" s="86" t="s">
        <v>186</v>
      </c>
      <c r="H17" s="96"/>
      <c r="I17" s="96"/>
      <c r="J17" s="96"/>
      <c r="K17" s="96"/>
      <c r="L17" s="96"/>
      <c r="M17" s="96"/>
      <c r="N17" s="96"/>
      <c r="O17" s="96"/>
      <c r="P17" s="96"/>
      <c r="Q17" s="96"/>
      <c r="R17" s="96"/>
      <c r="S17" s="96"/>
      <c r="T17" s="96"/>
      <c r="U17" s="96"/>
      <c r="V17" s="96"/>
      <c r="W17" s="96"/>
      <c r="X17" s="96"/>
      <c r="Y17" s="96"/>
      <c r="Z17" s="96"/>
    </row>
    <row r="18" spans="1:26">
      <c r="A18" s="99">
        <f t="shared" si="0"/>
        <v>13</v>
      </c>
      <c r="B18" s="82" t="s">
        <v>197</v>
      </c>
      <c r="C18" s="83" t="s">
        <v>200</v>
      </c>
      <c r="D18" s="84">
        <v>1.4830000000000001</v>
      </c>
      <c r="E18" s="85"/>
      <c r="F18" s="85"/>
      <c r="G18" s="86" t="s">
        <v>186</v>
      </c>
      <c r="H18" s="96"/>
      <c r="I18" s="96"/>
      <c r="J18" s="96"/>
      <c r="K18" s="96"/>
      <c r="L18" s="96"/>
      <c r="M18" s="96"/>
      <c r="N18" s="96"/>
      <c r="O18" s="96"/>
      <c r="P18" s="96"/>
      <c r="Q18" s="96"/>
      <c r="R18" s="96"/>
      <c r="S18" s="96"/>
      <c r="T18" s="96"/>
      <c r="U18" s="96"/>
      <c r="V18" s="96"/>
      <c r="W18" s="96"/>
      <c r="X18" s="96"/>
      <c r="Y18" s="96"/>
      <c r="Z18" s="96"/>
    </row>
    <row r="19" spans="1:26">
      <c r="A19" s="99">
        <f t="shared" si="0"/>
        <v>14</v>
      </c>
      <c r="B19" s="82" t="s">
        <v>201</v>
      </c>
      <c r="C19" s="83" t="s">
        <v>198</v>
      </c>
      <c r="D19" s="84"/>
      <c r="E19" s="85"/>
      <c r="F19" s="85"/>
      <c r="G19" s="86" t="s">
        <v>202</v>
      </c>
      <c r="H19" s="96"/>
      <c r="I19" s="78"/>
      <c r="J19" s="78"/>
      <c r="K19" s="78"/>
      <c r="L19" s="78"/>
      <c r="M19" s="78"/>
      <c r="N19" s="78"/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8"/>
      <c r="Z19" s="78"/>
    </row>
    <row r="20" spans="1:26">
      <c r="A20" s="99">
        <f t="shared" si="0"/>
        <v>15</v>
      </c>
      <c r="B20" s="108"/>
      <c r="C20" s="108"/>
      <c r="D20" s="108"/>
      <c r="E20" s="109"/>
      <c r="F20" s="109"/>
      <c r="G20" s="110"/>
      <c r="H20" s="96"/>
      <c r="I20" s="78"/>
      <c r="J20" s="78"/>
      <c r="K20" s="78"/>
      <c r="L20" s="78"/>
      <c r="M20" s="78"/>
      <c r="N20" s="78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8"/>
      <c r="Z20" s="78"/>
    </row>
    <row r="21" spans="1:26" ht="15.75" customHeight="1">
      <c r="A21" s="742" t="s">
        <v>203</v>
      </c>
      <c r="B21" s="743"/>
      <c r="C21" s="744"/>
      <c r="D21" s="111">
        <f>SUM(D6:D20)</f>
        <v>123.431</v>
      </c>
      <c r="E21" s="112"/>
      <c r="F21" s="112"/>
      <c r="G21" s="113"/>
      <c r="H21" s="105"/>
      <c r="I21" s="78"/>
      <c r="J21" s="78"/>
      <c r="K21" s="78"/>
      <c r="L21" s="78"/>
      <c r="M21" s="78"/>
      <c r="N21" s="78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8"/>
      <c r="Z21" s="78"/>
    </row>
    <row r="22" spans="1:26" ht="15.75" customHeight="1">
      <c r="A22" s="96"/>
      <c r="B22" s="96"/>
      <c r="C22" s="96"/>
      <c r="D22" s="96"/>
      <c r="E22" s="96"/>
      <c r="F22" s="96"/>
      <c r="G22" s="96"/>
      <c r="H22" s="96"/>
      <c r="I22" s="78"/>
      <c r="J22" s="78"/>
      <c r="K22" s="78"/>
      <c r="L22" s="78"/>
      <c r="M22" s="78"/>
      <c r="N22" s="78"/>
      <c r="O22" s="78"/>
      <c r="P22" s="78"/>
      <c r="Q22" s="78"/>
      <c r="R22" s="78"/>
      <c r="S22" s="78"/>
      <c r="T22" s="78"/>
      <c r="U22" s="78"/>
      <c r="V22" s="78"/>
      <c r="W22" s="78"/>
      <c r="X22" s="78"/>
      <c r="Y22" s="78"/>
      <c r="Z22" s="78"/>
    </row>
    <row r="23" spans="1:26" ht="15.75" customHeight="1">
      <c r="A23" s="96"/>
      <c r="B23" s="96"/>
      <c r="C23" s="96"/>
      <c r="D23" s="96"/>
      <c r="E23" s="96"/>
      <c r="F23" s="96"/>
      <c r="G23" s="96"/>
      <c r="H23" s="96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  <c r="U23" s="78"/>
      <c r="V23" s="78"/>
      <c r="W23" s="78"/>
      <c r="X23" s="78"/>
      <c r="Y23" s="78"/>
      <c r="Z23" s="78"/>
    </row>
    <row r="24" spans="1:26" ht="15.75" customHeight="1">
      <c r="A24" s="96"/>
      <c r="B24" s="96"/>
      <c r="C24" s="96"/>
      <c r="D24" s="96"/>
      <c r="E24" s="96"/>
      <c r="F24" s="96"/>
      <c r="G24" s="96"/>
      <c r="H24" s="96"/>
      <c r="I24" s="78"/>
      <c r="J24" s="78"/>
      <c r="K24" s="78"/>
      <c r="L24" s="78"/>
      <c r="M24" s="78"/>
      <c r="N24" s="78"/>
      <c r="O24" s="78"/>
      <c r="P24" s="78"/>
      <c r="Q24" s="78"/>
      <c r="R24" s="78"/>
      <c r="S24" s="78"/>
      <c r="T24" s="78"/>
      <c r="U24" s="78"/>
      <c r="V24" s="78"/>
      <c r="W24" s="78"/>
      <c r="X24" s="78"/>
      <c r="Y24" s="78"/>
      <c r="Z24" s="78"/>
    </row>
    <row r="25" spans="1:26" ht="15.75" customHeight="1">
      <c r="A25" s="96"/>
      <c r="B25" s="96"/>
      <c r="C25" s="96"/>
      <c r="D25" s="96"/>
      <c r="E25" s="96"/>
      <c r="F25" s="96"/>
      <c r="G25" s="96"/>
      <c r="H25" s="96"/>
      <c r="I25" s="78"/>
      <c r="J25" s="78"/>
      <c r="K25" s="78"/>
      <c r="L25" s="78"/>
      <c r="M25" s="78"/>
      <c r="N25" s="78"/>
      <c r="O25" s="78"/>
      <c r="P25" s="78"/>
      <c r="Q25" s="78"/>
      <c r="R25" s="78"/>
      <c r="S25" s="78"/>
      <c r="T25" s="78"/>
      <c r="U25" s="78"/>
      <c r="V25" s="78"/>
      <c r="W25" s="78"/>
      <c r="X25" s="78"/>
      <c r="Y25" s="78"/>
      <c r="Z25" s="78"/>
    </row>
    <row r="26" spans="1:26" ht="15.75" customHeight="1">
      <c r="A26" s="96"/>
      <c r="B26" s="96"/>
      <c r="C26" s="96"/>
      <c r="D26" s="96"/>
      <c r="E26" s="96"/>
      <c r="F26" s="96"/>
      <c r="G26" s="96"/>
      <c r="H26" s="96"/>
      <c r="I26" s="78"/>
      <c r="J26" s="78"/>
      <c r="K26" s="78"/>
      <c r="L26" s="78"/>
      <c r="M26" s="78"/>
      <c r="N26" s="78"/>
      <c r="O26" s="78"/>
      <c r="P26" s="78"/>
      <c r="Q26" s="78"/>
      <c r="R26" s="78"/>
      <c r="S26" s="78"/>
      <c r="T26" s="78"/>
      <c r="U26" s="78"/>
      <c r="V26" s="78"/>
      <c r="W26" s="78"/>
      <c r="X26" s="78"/>
      <c r="Y26" s="78"/>
      <c r="Z26" s="78"/>
    </row>
    <row r="27" spans="1:26" ht="15.75" customHeight="1">
      <c r="A27" s="96"/>
      <c r="B27" s="96"/>
      <c r="C27" s="96"/>
      <c r="D27" s="96"/>
      <c r="E27" s="96"/>
      <c r="F27" s="96"/>
      <c r="G27" s="96"/>
      <c r="H27" s="96"/>
      <c r="I27" s="78"/>
      <c r="J27" s="78"/>
      <c r="K27" s="78"/>
      <c r="L27" s="78"/>
      <c r="M27" s="78"/>
      <c r="N27" s="78"/>
      <c r="O27" s="78"/>
      <c r="P27" s="78"/>
      <c r="Q27" s="78"/>
      <c r="R27" s="78"/>
      <c r="S27" s="78"/>
      <c r="T27" s="78"/>
      <c r="U27" s="78"/>
      <c r="V27" s="78"/>
      <c r="W27" s="78"/>
      <c r="X27" s="78"/>
      <c r="Y27" s="78"/>
      <c r="Z27" s="78"/>
    </row>
    <row r="28" spans="1:26" ht="15.75" customHeight="1">
      <c r="A28" s="96"/>
      <c r="B28" s="96"/>
      <c r="C28" s="96"/>
      <c r="D28" s="96"/>
      <c r="E28" s="96"/>
      <c r="F28" s="96"/>
      <c r="G28" s="96"/>
      <c r="H28" s="96"/>
      <c r="I28" s="78"/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/>
    </row>
    <row r="29" spans="1:26" ht="15.75" customHeight="1">
      <c r="A29" s="96"/>
      <c r="B29" s="96"/>
      <c r="C29" s="96"/>
      <c r="D29" s="96"/>
      <c r="E29" s="96"/>
      <c r="F29" s="96"/>
      <c r="G29" s="96"/>
      <c r="H29" s="96"/>
      <c r="I29" s="78"/>
      <c r="J29" s="78"/>
      <c r="K29" s="78"/>
      <c r="L29" s="78"/>
      <c r="M29" s="78"/>
      <c r="N29" s="78"/>
      <c r="O29" s="78"/>
      <c r="P29" s="78"/>
      <c r="Q29" s="78"/>
      <c r="R29" s="78"/>
      <c r="S29" s="78"/>
      <c r="T29" s="78"/>
      <c r="U29" s="78"/>
      <c r="V29" s="78"/>
      <c r="W29" s="78"/>
      <c r="X29" s="78"/>
      <c r="Y29" s="78"/>
      <c r="Z29" s="78"/>
    </row>
    <row r="30" spans="1:26" ht="15.75" customHeight="1">
      <c r="A30" s="96"/>
      <c r="B30" s="96"/>
      <c r="C30" s="96"/>
      <c r="D30" s="96"/>
      <c r="E30" s="96"/>
      <c r="F30" s="96"/>
      <c r="G30" s="96"/>
      <c r="H30" s="96"/>
      <c r="I30" s="78"/>
      <c r="J30" s="78"/>
      <c r="K30" s="78"/>
      <c r="L30" s="78"/>
      <c r="M30" s="78"/>
      <c r="N30" s="78"/>
      <c r="O30" s="78"/>
      <c r="P30" s="78"/>
      <c r="Q30" s="78"/>
      <c r="R30" s="78"/>
      <c r="S30" s="78"/>
      <c r="T30" s="78"/>
      <c r="U30" s="78"/>
      <c r="V30" s="78"/>
      <c r="W30" s="78"/>
      <c r="X30" s="78"/>
      <c r="Y30" s="78"/>
      <c r="Z30" s="78"/>
    </row>
    <row r="31" spans="1:26" ht="15.75" customHeight="1">
      <c r="A31" s="96"/>
      <c r="B31" s="96"/>
      <c r="C31" s="96"/>
      <c r="D31" s="96"/>
      <c r="E31" s="96"/>
      <c r="F31" s="96"/>
      <c r="G31" s="96"/>
      <c r="H31" s="96"/>
      <c r="I31" s="78"/>
      <c r="J31" s="78"/>
      <c r="K31" s="78"/>
      <c r="L31" s="78"/>
      <c r="M31" s="78"/>
      <c r="N31" s="78"/>
      <c r="O31" s="78"/>
      <c r="P31" s="78"/>
      <c r="Q31" s="78"/>
      <c r="R31" s="78"/>
      <c r="S31" s="78"/>
      <c r="T31" s="78"/>
      <c r="U31" s="78"/>
      <c r="V31" s="78"/>
      <c r="W31" s="78"/>
      <c r="X31" s="78"/>
      <c r="Y31" s="78"/>
      <c r="Z31" s="78"/>
    </row>
    <row r="32" spans="1:26" ht="15.75" customHeight="1">
      <c r="A32" s="96"/>
      <c r="B32" s="96"/>
      <c r="C32" s="96"/>
      <c r="D32" s="96"/>
      <c r="E32" s="96"/>
      <c r="F32" s="96"/>
      <c r="G32" s="96"/>
      <c r="H32" s="96"/>
      <c r="I32" s="78"/>
      <c r="J32" s="78"/>
      <c r="K32" s="78"/>
      <c r="L32" s="78"/>
      <c r="M32" s="78"/>
      <c r="N32" s="78"/>
      <c r="O32" s="78"/>
      <c r="P32" s="78"/>
      <c r="Q32" s="78"/>
      <c r="R32" s="78"/>
      <c r="S32" s="78"/>
      <c r="T32" s="78"/>
      <c r="U32" s="78"/>
      <c r="V32" s="78"/>
      <c r="W32" s="78"/>
      <c r="X32" s="78"/>
      <c r="Y32" s="78"/>
      <c r="Z32" s="78"/>
    </row>
    <row r="33" spans="1:26" ht="15.75" customHeight="1">
      <c r="A33" s="96"/>
      <c r="B33" s="96"/>
      <c r="C33" s="96"/>
      <c r="D33" s="96"/>
      <c r="E33" s="96"/>
      <c r="F33" s="96"/>
      <c r="G33" s="96"/>
      <c r="H33" s="96"/>
      <c r="I33" s="78"/>
      <c r="J33" s="78"/>
      <c r="K33" s="78"/>
      <c r="L33" s="78"/>
      <c r="M33" s="78"/>
      <c r="N33" s="78"/>
      <c r="O33" s="78"/>
      <c r="P33" s="78"/>
      <c r="Q33" s="78"/>
      <c r="R33" s="78"/>
      <c r="S33" s="78"/>
      <c r="T33" s="78"/>
      <c r="U33" s="78"/>
      <c r="V33" s="78"/>
      <c r="W33" s="78"/>
      <c r="X33" s="78"/>
      <c r="Y33" s="78"/>
      <c r="Z33" s="78"/>
    </row>
    <row r="34" spans="1:26" ht="15.75" customHeight="1">
      <c r="A34" s="96"/>
      <c r="B34" s="96"/>
      <c r="C34" s="96"/>
      <c r="D34" s="96"/>
      <c r="E34" s="96"/>
      <c r="F34" s="96"/>
      <c r="G34" s="96"/>
      <c r="H34" s="96"/>
      <c r="I34" s="78"/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/>
    </row>
    <row r="35" spans="1:26" ht="15.75" customHeight="1">
      <c r="A35" s="96"/>
      <c r="B35" s="96"/>
      <c r="C35" s="96"/>
      <c r="D35" s="96"/>
      <c r="E35" s="96"/>
      <c r="F35" s="96"/>
      <c r="G35" s="96"/>
      <c r="H35" s="96"/>
      <c r="I35" s="78"/>
      <c r="J35" s="78"/>
      <c r="K35" s="78"/>
      <c r="L35" s="78"/>
      <c r="M35" s="78"/>
      <c r="N35" s="78"/>
      <c r="O35" s="78"/>
      <c r="P35" s="78"/>
      <c r="Q35" s="78"/>
      <c r="R35" s="78"/>
      <c r="S35" s="78"/>
      <c r="T35" s="78"/>
      <c r="U35" s="78"/>
      <c r="V35" s="78"/>
      <c r="W35" s="78"/>
      <c r="X35" s="78"/>
      <c r="Y35" s="78"/>
      <c r="Z35" s="78"/>
    </row>
    <row r="36" spans="1:26" ht="15.75" customHeight="1">
      <c r="A36" s="96"/>
      <c r="B36" s="96"/>
      <c r="C36" s="96"/>
      <c r="D36" s="96"/>
      <c r="E36" s="96"/>
      <c r="F36" s="96"/>
      <c r="G36" s="96"/>
      <c r="H36" s="96"/>
      <c r="I36" s="78"/>
      <c r="J36" s="78"/>
      <c r="K36" s="78"/>
      <c r="L36" s="78"/>
      <c r="M36" s="78"/>
      <c r="N36" s="78"/>
      <c r="O36" s="78"/>
      <c r="P36" s="78"/>
      <c r="Q36" s="78"/>
      <c r="R36" s="78"/>
      <c r="S36" s="78"/>
      <c r="T36" s="78"/>
      <c r="U36" s="78"/>
      <c r="V36" s="78"/>
      <c r="W36" s="78"/>
      <c r="X36" s="78"/>
      <c r="Y36" s="78"/>
      <c r="Z36" s="78"/>
    </row>
    <row r="37" spans="1:26" ht="15.75" customHeight="1">
      <c r="A37" s="96"/>
      <c r="B37" s="96"/>
      <c r="C37" s="96"/>
      <c r="D37" s="96"/>
      <c r="E37" s="96"/>
      <c r="F37" s="96"/>
      <c r="G37" s="96"/>
      <c r="H37" s="96"/>
      <c r="I37" s="78"/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</row>
    <row r="38" spans="1:26" ht="15.75" customHeight="1">
      <c r="A38" s="96"/>
      <c r="B38" s="96"/>
      <c r="C38" s="96"/>
      <c r="D38" s="96"/>
      <c r="E38" s="96"/>
      <c r="F38" s="96"/>
      <c r="G38" s="96"/>
      <c r="H38" s="96"/>
      <c r="I38" s="78"/>
      <c r="J38" s="78"/>
      <c r="K38" s="78"/>
      <c r="L38" s="78"/>
      <c r="M38" s="78"/>
      <c r="N38" s="78"/>
      <c r="O38" s="78"/>
      <c r="P38" s="78"/>
      <c r="Q38" s="78"/>
      <c r="R38" s="78"/>
      <c r="S38" s="78"/>
      <c r="T38" s="78"/>
      <c r="U38" s="78"/>
      <c r="V38" s="78"/>
      <c r="W38" s="78"/>
      <c r="X38" s="78"/>
      <c r="Y38" s="78"/>
      <c r="Z38" s="78"/>
    </row>
    <row r="39" spans="1:26" ht="15.75" customHeight="1">
      <c r="A39" s="96"/>
      <c r="B39" s="96"/>
      <c r="C39" s="96"/>
      <c r="D39" s="96"/>
      <c r="E39" s="96"/>
      <c r="F39" s="96"/>
      <c r="G39" s="96"/>
      <c r="H39" s="96"/>
      <c r="I39" s="78"/>
      <c r="J39" s="78"/>
      <c r="K39" s="78"/>
      <c r="L39" s="78"/>
      <c r="M39" s="78"/>
      <c r="N39" s="78"/>
      <c r="O39" s="78"/>
      <c r="P39" s="78"/>
      <c r="Q39" s="78"/>
      <c r="R39" s="78"/>
      <c r="S39" s="78"/>
      <c r="T39" s="78"/>
      <c r="U39" s="78"/>
      <c r="V39" s="78"/>
      <c r="W39" s="78"/>
      <c r="X39" s="78"/>
      <c r="Y39" s="78"/>
      <c r="Z39" s="78"/>
    </row>
    <row r="40" spans="1:26" ht="15.75" customHeight="1">
      <c r="A40" s="96"/>
      <c r="B40" s="96"/>
      <c r="C40" s="96"/>
      <c r="D40" s="96"/>
      <c r="E40" s="96"/>
      <c r="F40" s="96"/>
      <c r="G40" s="96"/>
      <c r="H40" s="96"/>
      <c r="I40" s="78"/>
      <c r="J40" s="78"/>
      <c r="K40" s="78"/>
      <c r="L40" s="78"/>
      <c r="M40" s="78"/>
      <c r="N40" s="78"/>
      <c r="O40" s="78"/>
      <c r="P40" s="78"/>
      <c r="Q40" s="78"/>
      <c r="R40" s="78"/>
      <c r="S40" s="78"/>
      <c r="T40" s="78"/>
      <c r="U40" s="78"/>
      <c r="V40" s="78"/>
      <c r="W40" s="78"/>
      <c r="X40" s="78"/>
      <c r="Y40" s="78"/>
      <c r="Z40" s="78"/>
    </row>
    <row r="41" spans="1:26" ht="15.75" customHeight="1">
      <c r="A41" s="96"/>
      <c r="B41" s="96"/>
      <c r="C41" s="96"/>
      <c r="D41" s="96"/>
      <c r="E41" s="96"/>
      <c r="F41" s="96"/>
      <c r="G41" s="96"/>
      <c r="H41" s="96"/>
      <c r="I41" s="78"/>
      <c r="J41" s="78"/>
      <c r="K41" s="78"/>
      <c r="L41" s="78"/>
      <c r="M41" s="78"/>
      <c r="N41" s="78"/>
      <c r="O41" s="78"/>
      <c r="P41" s="78"/>
      <c r="Q41" s="78"/>
      <c r="R41" s="78"/>
      <c r="S41" s="78"/>
      <c r="T41" s="78"/>
      <c r="U41" s="78"/>
      <c r="V41" s="78"/>
      <c r="W41" s="78"/>
      <c r="X41" s="78"/>
      <c r="Y41" s="78"/>
      <c r="Z41" s="78"/>
    </row>
    <row r="42" spans="1:26" ht="15.75" customHeight="1">
      <c r="A42" s="96"/>
      <c r="B42" s="96"/>
      <c r="C42" s="96"/>
      <c r="D42" s="96"/>
      <c r="E42" s="96"/>
      <c r="F42" s="96"/>
      <c r="G42" s="96"/>
      <c r="H42" s="96"/>
      <c r="I42" s="78"/>
      <c r="J42" s="78"/>
      <c r="K42" s="78"/>
      <c r="L42" s="78"/>
      <c r="M42" s="78"/>
      <c r="N42" s="78"/>
      <c r="O42" s="78"/>
      <c r="P42" s="78"/>
      <c r="Q42" s="78"/>
      <c r="R42" s="78"/>
      <c r="S42" s="78"/>
      <c r="T42" s="78"/>
      <c r="U42" s="78"/>
      <c r="V42" s="78"/>
      <c r="W42" s="78"/>
      <c r="X42" s="78"/>
      <c r="Y42" s="78"/>
      <c r="Z42" s="78"/>
    </row>
    <row r="43" spans="1:26" ht="15.75" customHeight="1">
      <c r="A43" s="96"/>
      <c r="B43" s="96"/>
      <c r="C43" s="96"/>
      <c r="D43" s="96"/>
      <c r="E43" s="96"/>
      <c r="F43" s="96"/>
      <c r="G43" s="96"/>
      <c r="H43" s="96"/>
      <c r="I43" s="78"/>
      <c r="J43" s="78"/>
      <c r="K43" s="78"/>
      <c r="L43" s="78"/>
      <c r="M43" s="78"/>
      <c r="N43" s="78"/>
      <c r="O43" s="78"/>
      <c r="P43" s="78"/>
      <c r="Q43" s="78"/>
      <c r="R43" s="78"/>
      <c r="S43" s="78"/>
      <c r="T43" s="78"/>
      <c r="U43" s="78"/>
      <c r="V43" s="78"/>
      <c r="W43" s="78"/>
      <c r="X43" s="78"/>
      <c r="Y43" s="78"/>
      <c r="Z43" s="78"/>
    </row>
    <row r="44" spans="1:26" ht="15.75" customHeight="1">
      <c r="A44" s="96"/>
      <c r="B44" s="96"/>
      <c r="C44" s="96"/>
      <c r="D44" s="96"/>
      <c r="E44" s="96"/>
      <c r="F44" s="96"/>
      <c r="G44" s="96"/>
      <c r="H44" s="96"/>
      <c r="I44" s="78"/>
      <c r="J44" s="78"/>
      <c r="K44" s="78"/>
      <c r="L44" s="78"/>
      <c r="M44" s="78"/>
      <c r="N44" s="78"/>
      <c r="O44" s="78"/>
      <c r="P44" s="78"/>
      <c r="Q44" s="78"/>
      <c r="R44" s="78"/>
      <c r="S44" s="78"/>
      <c r="T44" s="78"/>
      <c r="U44" s="78"/>
      <c r="V44" s="78"/>
      <c r="W44" s="78"/>
      <c r="X44" s="78"/>
      <c r="Y44" s="78"/>
      <c r="Z44" s="78"/>
    </row>
    <row r="45" spans="1:26" ht="15.75" customHeight="1">
      <c r="A45" s="96"/>
      <c r="B45" s="96"/>
      <c r="C45" s="96"/>
      <c r="D45" s="96"/>
      <c r="E45" s="96"/>
      <c r="F45" s="96"/>
      <c r="G45" s="96"/>
      <c r="H45" s="96"/>
      <c r="I45" s="78"/>
      <c r="J45" s="78"/>
      <c r="K45" s="78"/>
      <c r="L45" s="78"/>
      <c r="M45" s="78"/>
      <c r="N45" s="78"/>
      <c r="O45" s="78"/>
      <c r="P45" s="78"/>
      <c r="Q45" s="78"/>
      <c r="R45" s="78"/>
      <c r="S45" s="78"/>
      <c r="T45" s="78"/>
      <c r="U45" s="78"/>
      <c r="V45" s="78"/>
      <c r="W45" s="78"/>
      <c r="X45" s="78"/>
      <c r="Y45" s="78"/>
      <c r="Z45" s="78"/>
    </row>
    <row r="46" spans="1:26" ht="15.75" customHeight="1">
      <c r="A46" s="96"/>
      <c r="B46" s="96"/>
      <c r="C46" s="96"/>
      <c r="D46" s="96"/>
      <c r="E46" s="96"/>
      <c r="F46" s="96"/>
      <c r="G46" s="96"/>
      <c r="H46" s="96"/>
      <c r="I46" s="78"/>
      <c r="J46" s="78"/>
      <c r="K46" s="78"/>
      <c r="L46" s="78"/>
      <c r="M46" s="78"/>
      <c r="N46" s="78"/>
      <c r="O46" s="78"/>
      <c r="P46" s="78"/>
      <c r="Q46" s="78"/>
      <c r="R46" s="78"/>
      <c r="S46" s="78"/>
      <c r="T46" s="78"/>
      <c r="U46" s="78"/>
      <c r="V46" s="78"/>
      <c r="W46" s="78"/>
      <c r="X46" s="78"/>
      <c r="Y46" s="78"/>
      <c r="Z46" s="78"/>
    </row>
    <row r="47" spans="1:26" ht="15.75" customHeight="1">
      <c r="A47" s="96"/>
      <c r="B47" s="96"/>
      <c r="C47" s="96"/>
      <c r="D47" s="96"/>
      <c r="E47" s="96"/>
      <c r="F47" s="96"/>
      <c r="G47" s="96"/>
      <c r="H47" s="96"/>
      <c r="I47" s="78"/>
      <c r="J47" s="78"/>
      <c r="K47" s="78"/>
      <c r="L47" s="78"/>
      <c r="M47" s="78"/>
      <c r="N47" s="78"/>
      <c r="O47" s="78"/>
      <c r="P47" s="78"/>
      <c r="Q47" s="78"/>
      <c r="R47" s="78"/>
      <c r="S47" s="78"/>
      <c r="T47" s="78"/>
      <c r="U47" s="78"/>
      <c r="V47" s="78"/>
      <c r="W47" s="78"/>
      <c r="X47" s="78"/>
      <c r="Y47" s="78"/>
      <c r="Z47" s="78"/>
    </row>
    <row r="48" spans="1:26" ht="15.75" customHeight="1">
      <c r="A48" s="96"/>
      <c r="B48" s="96"/>
      <c r="C48" s="96"/>
      <c r="D48" s="96"/>
      <c r="E48" s="96"/>
      <c r="F48" s="96"/>
      <c r="G48" s="96"/>
      <c r="H48" s="96"/>
      <c r="I48" s="78"/>
      <c r="J48" s="78"/>
      <c r="K48" s="78"/>
      <c r="L48" s="78"/>
      <c r="M48" s="78"/>
      <c r="N48" s="78"/>
      <c r="O48" s="78"/>
      <c r="P48" s="78"/>
      <c r="Q48" s="78"/>
      <c r="R48" s="78"/>
      <c r="S48" s="78"/>
      <c r="T48" s="78"/>
      <c r="U48" s="78"/>
      <c r="V48" s="78"/>
      <c r="W48" s="78"/>
      <c r="X48" s="78"/>
      <c r="Y48" s="78"/>
      <c r="Z48" s="78"/>
    </row>
    <row r="49" spans="1:26" ht="15.75" customHeight="1">
      <c r="A49" s="96"/>
      <c r="B49" s="96"/>
      <c r="C49" s="96"/>
      <c r="D49" s="96"/>
      <c r="E49" s="96"/>
      <c r="F49" s="96"/>
      <c r="G49" s="96"/>
      <c r="H49" s="96"/>
      <c r="I49" s="78"/>
      <c r="J49" s="78"/>
      <c r="K49" s="78"/>
      <c r="L49" s="78"/>
      <c r="M49" s="78"/>
      <c r="N49" s="78"/>
      <c r="O49" s="78"/>
      <c r="P49" s="78"/>
      <c r="Q49" s="78"/>
      <c r="R49" s="78"/>
      <c r="S49" s="78"/>
      <c r="T49" s="78"/>
      <c r="U49" s="78"/>
      <c r="V49" s="78"/>
      <c r="W49" s="78"/>
      <c r="X49" s="78"/>
      <c r="Y49" s="78"/>
      <c r="Z49" s="78"/>
    </row>
    <row r="50" spans="1:26" ht="15.75" customHeight="1">
      <c r="A50" s="96"/>
      <c r="B50" s="96"/>
      <c r="C50" s="96"/>
      <c r="D50" s="96"/>
      <c r="E50" s="96"/>
      <c r="F50" s="96"/>
      <c r="G50" s="96"/>
      <c r="H50" s="96"/>
      <c r="I50" s="78"/>
      <c r="J50" s="78"/>
      <c r="K50" s="78"/>
      <c r="L50" s="78"/>
      <c r="M50" s="78"/>
      <c r="N50" s="78"/>
      <c r="O50" s="78"/>
      <c r="P50" s="78"/>
      <c r="Q50" s="78"/>
      <c r="R50" s="78"/>
      <c r="S50" s="78"/>
      <c r="T50" s="78"/>
      <c r="U50" s="78"/>
      <c r="V50" s="78"/>
      <c r="W50" s="78"/>
      <c r="X50" s="78"/>
      <c r="Y50" s="78"/>
      <c r="Z50" s="78"/>
    </row>
    <row r="51" spans="1:26" ht="15.75" customHeight="1">
      <c r="A51" s="96"/>
      <c r="B51" s="96"/>
      <c r="C51" s="96"/>
      <c r="D51" s="96"/>
      <c r="E51" s="96"/>
      <c r="F51" s="96"/>
      <c r="G51" s="96"/>
      <c r="H51" s="96"/>
      <c r="I51" s="78"/>
      <c r="J51" s="78"/>
      <c r="K51" s="78"/>
      <c r="L51" s="78"/>
      <c r="M51" s="78"/>
      <c r="N51" s="78"/>
      <c r="O51" s="78"/>
      <c r="P51" s="78"/>
      <c r="Q51" s="78"/>
      <c r="R51" s="78"/>
      <c r="S51" s="78"/>
      <c r="T51" s="78"/>
      <c r="U51" s="78"/>
      <c r="V51" s="78"/>
      <c r="W51" s="78"/>
      <c r="X51" s="78"/>
      <c r="Y51" s="78"/>
      <c r="Z51" s="78"/>
    </row>
    <row r="52" spans="1:26" ht="15.75" customHeight="1">
      <c r="A52" s="96"/>
      <c r="B52" s="96"/>
      <c r="C52" s="96"/>
      <c r="D52" s="96"/>
      <c r="E52" s="96"/>
      <c r="F52" s="96"/>
      <c r="G52" s="96"/>
      <c r="H52" s="96"/>
      <c r="I52" s="78"/>
      <c r="J52" s="78"/>
      <c r="K52" s="78"/>
      <c r="L52" s="78"/>
      <c r="M52" s="78"/>
      <c r="N52" s="78"/>
      <c r="O52" s="78"/>
      <c r="P52" s="78"/>
      <c r="Q52" s="78"/>
      <c r="R52" s="78"/>
      <c r="S52" s="78"/>
      <c r="T52" s="78"/>
      <c r="U52" s="78"/>
      <c r="V52" s="78"/>
      <c r="W52" s="78"/>
      <c r="X52" s="78"/>
      <c r="Y52" s="78"/>
      <c r="Z52" s="78"/>
    </row>
    <row r="53" spans="1:26" ht="15.75" customHeight="1">
      <c r="A53" s="96"/>
      <c r="B53" s="96"/>
      <c r="C53" s="96"/>
      <c r="D53" s="96"/>
      <c r="E53" s="96"/>
      <c r="F53" s="96"/>
      <c r="G53" s="96"/>
      <c r="H53" s="96"/>
      <c r="I53" s="78"/>
      <c r="J53" s="78"/>
      <c r="K53" s="78"/>
      <c r="L53" s="78"/>
      <c r="M53" s="78"/>
      <c r="N53" s="78"/>
      <c r="O53" s="78"/>
      <c r="P53" s="78"/>
      <c r="Q53" s="78"/>
      <c r="R53" s="78"/>
      <c r="S53" s="78"/>
      <c r="T53" s="78"/>
      <c r="U53" s="78"/>
      <c r="V53" s="78"/>
      <c r="W53" s="78"/>
      <c r="X53" s="78"/>
      <c r="Y53" s="78"/>
      <c r="Z53" s="78"/>
    </row>
    <row r="54" spans="1:26" ht="15.75" customHeight="1">
      <c r="A54" s="96"/>
      <c r="B54" s="96"/>
      <c r="C54" s="96"/>
      <c r="D54" s="96"/>
      <c r="E54" s="96"/>
      <c r="F54" s="96"/>
      <c r="G54" s="96"/>
      <c r="H54" s="96"/>
      <c r="I54" s="78"/>
      <c r="J54" s="78"/>
      <c r="K54" s="78"/>
      <c r="L54" s="78"/>
      <c r="M54" s="78"/>
      <c r="N54" s="78"/>
      <c r="O54" s="78"/>
      <c r="P54" s="78"/>
      <c r="Q54" s="78"/>
      <c r="R54" s="78"/>
      <c r="S54" s="78"/>
      <c r="T54" s="78"/>
      <c r="U54" s="78"/>
      <c r="V54" s="78"/>
      <c r="W54" s="78"/>
      <c r="X54" s="78"/>
      <c r="Y54" s="78"/>
      <c r="Z54" s="78"/>
    </row>
    <row r="55" spans="1:26" ht="15.75" customHeight="1">
      <c r="A55" s="96"/>
      <c r="B55" s="96"/>
      <c r="C55" s="96"/>
      <c r="D55" s="96"/>
      <c r="E55" s="96"/>
      <c r="F55" s="96"/>
      <c r="G55" s="96"/>
      <c r="H55" s="96"/>
      <c r="I55" s="78"/>
      <c r="J55" s="78"/>
      <c r="K55" s="78"/>
      <c r="L55" s="78"/>
      <c r="M55" s="78"/>
      <c r="N55" s="78"/>
      <c r="O55" s="78"/>
      <c r="P55" s="78"/>
      <c r="Q55" s="78"/>
      <c r="R55" s="78"/>
      <c r="S55" s="78"/>
      <c r="T55" s="78"/>
      <c r="U55" s="78"/>
      <c r="V55" s="78"/>
      <c r="W55" s="78"/>
      <c r="X55" s="78"/>
      <c r="Y55" s="78"/>
      <c r="Z55" s="78"/>
    </row>
    <row r="56" spans="1:26" ht="15.75" customHeight="1">
      <c r="A56" s="96"/>
      <c r="B56" s="96"/>
      <c r="C56" s="96"/>
      <c r="D56" s="96"/>
      <c r="E56" s="96"/>
      <c r="F56" s="96"/>
      <c r="G56" s="96"/>
      <c r="H56" s="96"/>
      <c r="I56" s="78"/>
      <c r="J56" s="78"/>
      <c r="K56" s="78"/>
      <c r="L56" s="78"/>
      <c r="M56" s="78"/>
      <c r="N56" s="78"/>
      <c r="O56" s="78"/>
      <c r="P56" s="78"/>
      <c r="Q56" s="78"/>
      <c r="R56" s="78"/>
      <c r="S56" s="78"/>
      <c r="T56" s="78"/>
      <c r="U56" s="78"/>
      <c r="V56" s="78"/>
      <c r="W56" s="78"/>
      <c r="X56" s="78"/>
      <c r="Y56" s="78"/>
      <c r="Z56" s="78"/>
    </row>
    <row r="57" spans="1:26" ht="15.75" customHeight="1">
      <c r="A57" s="96"/>
      <c r="B57" s="96"/>
      <c r="C57" s="96"/>
      <c r="D57" s="96"/>
      <c r="E57" s="96"/>
      <c r="F57" s="96"/>
      <c r="G57" s="96"/>
      <c r="H57" s="96"/>
      <c r="I57" s="78"/>
      <c r="J57" s="78"/>
      <c r="K57" s="78"/>
      <c r="L57" s="78"/>
      <c r="M57" s="78"/>
      <c r="N57" s="78"/>
      <c r="O57" s="78"/>
      <c r="P57" s="78"/>
      <c r="Q57" s="78"/>
      <c r="R57" s="78"/>
      <c r="S57" s="78"/>
      <c r="T57" s="78"/>
      <c r="U57" s="78"/>
      <c r="V57" s="78"/>
      <c r="W57" s="78"/>
      <c r="X57" s="78"/>
      <c r="Y57" s="78"/>
      <c r="Z57" s="78"/>
    </row>
    <row r="58" spans="1:26" ht="15.75" customHeight="1">
      <c r="A58" s="96"/>
      <c r="B58" s="96"/>
      <c r="C58" s="96"/>
      <c r="D58" s="96"/>
      <c r="E58" s="96"/>
      <c r="F58" s="96"/>
      <c r="G58" s="96"/>
      <c r="H58" s="96"/>
      <c r="I58" s="78"/>
      <c r="J58" s="78"/>
      <c r="K58" s="78"/>
      <c r="L58" s="78"/>
      <c r="M58" s="78"/>
      <c r="N58" s="78"/>
      <c r="O58" s="78"/>
      <c r="P58" s="78"/>
      <c r="Q58" s="78"/>
      <c r="R58" s="78"/>
      <c r="S58" s="78"/>
      <c r="T58" s="78"/>
      <c r="U58" s="78"/>
      <c r="V58" s="78"/>
      <c r="W58" s="78"/>
      <c r="X58" s="78"/>
      <c r="Y58" s="78"/>
      <c r="Z58" s="78"/>
    </row>
    <row r="59" spans="1:26" ht="15.75" customHeight="1">
      <c r="A59" s="96"/>
      <c r="B59" s="96"/>
      <c r="C59" s="96"/>
      <c r="D59" s="96"/>
      <c r="E59" s="96"/>
      <c r="F59" s="96"/>
      <c r="G59" s="96"/>
      <c r="H59" s="96"/>
      <c r="I59" s="78"/>
      <c r="J59" s="78"/>
      <c r="K59" s="78"/>
      <c r="L59" s="78"/>
      <c r="M59" s="78"/>
      <c r="N59" s="78"/>
      <c r="O59" s="78"/>
      <c r="P59" s="78"/>
      <c r="Q59" s="78"/>
      <c r="R59" s="78"/>
      <c r="S59" s="78"/>
      <c r="T59" s="78"/>
      <c r="U59" s="78"/>
      <c r="V59" s="78"/>
      <c r="W59" s="78"/>
      <c r="X59" s="78"/>
      <c r="Y59" s="78"/>
      <c r="Z59" s="78"/>
    </row>
    <row r="60" spans="1:26" ht="15.75" customHeight="1">
      <c r="A60" s="96"/>
      <c r="B60" s="96"/>
      <c r="C60" s="96"/>
      <c r="D60" s="96"/>
      <c r="E60" s="96"/>
      <c r="F60" s="96"/>
      <c r="G60" s="96"/>
      <c r="H60" s="96"/>
      <c r="I60" s="78"/>
      <c r="J60" s="78"/>
      <c r="K60" s="78"/>
      <c r="L60" s="78"/>
      <c r="M60" s="78"/>
      <c r="N60" s="78"/>
      <c r="O60" s="78"/>
      <c r="P60" s="78"/>
      <c r="Q60" s="78"/>
      <c r="R60" s="78"/>
      <c r="S60" s="78"/>
      <c r="T60" s="78"/>
      <c r="U60" s="78"/>
      <c r="V60" s="78"/>
      <c r="W60" s="78"/>
      <c r="X60" s="78"/>
      <c r="Y60" s="78"/>
      <c r="Z60" s="78"/>
    </row>
    <row r="61" spans="1:26" ht="15.75" customHeight="1">
      <c r="A61" s="96"/>
      <c r="B61" s="96"/>
      <c r="C61" s="96"/>
      <c r="D61" s="96"/>
      <c r="E61" s="96"/>
      <c r="F61" s="96"/>
      <c r="G61" s="96"/>
      <c r="H61" s="96"/>
      <c r="I61" s="78"/>
      <c r="J61" s="78"/>
      <c r="K61" s="78"/>
      <c r="L61" s="78"/>
      <c r="M61" s="78"/>
      <c r="N61" s="78"/>
      <c r="O61" s="78"/>
      <c r="P61" s="78"/>
      <c r="Q61" s="78"/>
      <c r="R61" s="78"/>
      <c r="S61" s="78"/>
      <c r="T61" s="78"/>
      <c r="U61" s="78"/>
      <c r="V61" s="78"/>
      <c r="W61" s="78"/>
      <c r="X61" s="78"/>
      <c r="Y61" s="78"/>
      <c r="Z61" s="78"/>
    </row>
    <row r="62" spans="1:26" ht="15.75" customHeight="1">
      <c r="A62" s="96"/>
      <c r="B62" s="96"/>
      <c r="C62" s="96"/>
      <c r="D62" s="96"/>
      <c r="E62" s="96"/>
      <c r="F62" s="96"/>
      <c r="G62" s="96"/>
      <c r="H62" s="96"/>
      <c r="I62" s="78"/>
      <c r="J62" s="78"/>
      <c r="K62" s="78"/>
      <c r="L62" s="78"/>
      <c r="M62" s="78"/>
      <c r="N62" s="78"/>
      <c r="O62" s="78"/>
      <c r="P62" s="78"/>
      <c r="Q62" s="78"/>
      <c r="R62" s="78"/>
      <c r="S62" s="78"/>
      <c r="T62" s="78"/>
      <c r="U62" s="78"/>
      <c r="V62" s="78"/>
      <c r="W62" s="78"/>
      <c r="X62" s="78"/>
      <c r="Y62" s="78"/>
      <c r="Z62" s="78"/>
    </row>
    <row r="63" spans="1:26" ht="15.75" customHeight="1">
      <c r="A63" s="96"/>
      <c r="B63" s="96"/>
      <c r="C63" s="96"/>
      <c r="D63" s="96"/>
      <c r="E63" s="96"/>
      <c r="F63" s="96"/>
      <c r="G63" s="96"/>
      <c r="H63" s="96"/>
      <c r="I63" s="78"/>
      <c r="J63" s="78"/>
      <c r="K63" s="78"/>
      <c r="L63" s="78"/>
      <c r="M63" s="78"/>
      <c r="N63" s="78"/>
      <c r="O63" s="78"/>
      <c r="P63" s="78"/>
      <c r="Q63" s="78"/>
      <c r="R63" s="78"/>
      <c r="S63" s="78"/>
      <c r="T63" s="78"/>
      <c r="U63" s="78"/>
      <c r="V63" s="78"/>
      <c r="W63" s="78"/>
      <c r="X63" s="78"/>
      <c r="Y63" s="78"/>
      <c r="Z63" s="78"/>
    </row>
    <row r="64" spans="1:26" ht="15.75" customHeight="1">
      <c r="A64" s="96"/>
      <c r="B64" s="96"/>
      <c r="C64" s="96"/>
      <c r="D64" s="96"/>
      <c r="E64" s="96"/>
      <c r="F64" s="96"/>
      <c r="G64" s="96"/>
      <c r="H64" s="96"/>
      <c r="I64" s="78"/>
      <c r="J64" s="78"/>
      <c r="K64" s="78"/>
      <c r="L64" s="78"/>
      <c r="M64" s="78"/>
      <c r="N64" s="78"/>
      <c r="O64" s="78"/>
      <c r="P64" s="78"/>
      <c r="Q64" s="78"/>
      <c r="R64" s="78"/>
      <c r="S64" s="78"/>
      <c r="T64" s="78"/>
      <c r="U64" s="78"/>
      <c r="V64" s="78"/>
      <c r="W64" s="78"/>
      <c r="X64" s="78"/>
      <c r="Y64" s="78"/>
      <c r="Z64" s="78"/>
    </row>
    <row r="65" spans="1:26" ht="15.75" customHeight="1">
      <c r="A65" s="96"/>
      <c r="B65" s="96"/>
      <c r="C65" s="96"/>
      <c r="D65" s="96"/>
      <c r="E65" s="96"/>
      <c r="F65" s="96"/>
      <c r="G65" s="96"/>
      <c r="H65" s="96"/>
      <c r="I65" s="78"/>
      <c r="J65" s="78"/>
      <c r="K65" s="78"/>
      <c r="L65" s="78"/>
      <c r="M65" s="78"/>
      <c r="N65" s="78"/>
      <c r="O65" s="78"/>
      <c r="P65" s="78"/>
      <c r="Q65" s="78"/>
      <c r="R65" s="78"/>
      <c r="S65" s="78"/>
      <c r="T65" s="78"/>
      <c r="U65" s="78"/>
      <c r="V65" s="78"/>
      <c r="W65" s="78"/>
      <c r="X65" s="78"/>
      <c r="Y65" s="78"/>
      <c r="Z65" s="78"/>
    </row>
    <row r="66" spans="1:26" ht="15.75" customHeight="1">
      <c r="A66" s="96"/>
      <c r="B66" s="96"/>
      <c r="C66" s="96"/>
      <c r="D66" s="96"/>
      <c r="E66" s="96"/>
      <c r="F66" s="96"/>
      <c r="G66" s="96"/>
      <c r="H66" s="96"/>
      <c r="I66" s="78"/>
      <c r="J66" s="78"/>
      <c r="K66" s="78"/>
      <c r="L66" s="78"/>
      <c r="M66" s="78"/>
      <c r="N66" s="78"/>
      <c r="O66" s="78"/>
      <c r="P66" s="78"/>
      <c r="Q66" s="78"/>
      <c r="R66" s="78"/>
      <c r="S66" s="78"/>
      <c r="T66" s="78"/>
      <c r="U66" s="78"/>
      <c r="V66" s="78"/>
      <c r="W66" s="78"/>
      <c r="X66" s="78"/>
      <c r="Y66" s="78"/>
      <c r="Z66" s="78"/>
    </row>
    <row r="67" spans="1:26" ht="15.75" customHeight="1">
      <c r="A67" s="96"/>
      <c r="B67" s="96"/>
      <c r="C67" s="96"/>
      <c r="D67" s="96"/>
      <c r="E67" s="96"/>
      <c r="F67" s="96"/>
      <c r="G67" s="96"/>
      <c r="H67" s="96"/>
      <c r="I67" s="78"/>
      <c r="J67" s="78"/>
      <c r="K67" s="78"/>
      <c r="L67" s="78"/>
      <c r="M67" s="78"/>
      <c r="N67" s="78"/>
      <c r="O67" s="78"/>
      <c r="P67" s="78"/>
      <c r="Q67" s="78"/>
      <c r="R67" s="78"/>
      <c r="S67" s="78"/>
      <c r="T67" s="78"/>
      <c r="U67" s="78"/>
      <c r="V67" s="78"/>
      <c r="W67" s="78"/>
      <c r="X67" s="78"/>
      <c r="Y67" s="78"/>
      <c r="Z67" s="78"/>
    </row>
    <row r="68" spans="1:26" ht="15.75" customHeight="1">
      <c r="A68" s="96"/>
      <c r="B68" s="96"/>
      <c r="C68" s="96"/>
      <c r="D68" s="96"/>
      <c r="E68" s="96"/>
      <c r="F68" s="96"/>
      <c r="G68" s="96"/>
      <c r="H68" s="96"/>
      <c r="I68" s="78"/>
      <c r="J68" s="78"/>
      <c r="K68" s="78"/>
      <c r="L68" s="78"/>
      <c r="M68" s="78"/>
      <c r="N68" s="78"/>
      <c r="O68" s="78"/>
      <c r="P68" s="78"/>
      <c r="Q68" s="78"/>
      <c r="R68" s="78"/>
      <c r="S68" s="78"/>
      <c r="T68" s="78"/>
      <c r="U68" s="78"/>
      <c r="V68" s="78"/>
      <c r="W68" s="78"/>
      <c r="X68" s="78"/>
      <c r="Y68" s="78"/>
      <c r="Z68" s="78"/>
    </row>
    <row r="69" spans="1:26" ht="15.75" customHeight="1">
      <c r="A69" s="96"/>
      <c r="B69" s="96"/>
      <c r="C69" s="96"/>
      <c r="D69" s="96"/>
      <c r="E69" s="96"/>
      <c r="F69" s="96"/>
      <c r="G69" s="96"/>
      <c r="H69" s="96"/>
      <c r="I69" s="78"/>
      <c r="J69" s="78"/>
      <c r="K69" s="78"/>
      <c r="L69" s="78"/>
      <c r="M69" s="78"/>
      <c r="N69" s="78"/>
      <c r="O69" s="78"/>
      <c r="P69" s="78"/>
      <c r="Q69" s="78"/>
      <c r="R69" s="78"/>
      <c r="S69" s="78"/>
      <c r="T69" s="78"/>
      <c r="U69" s="78"/>
      <c r="V69" s="78"/>
      <c r="W69" s="78"/>
      <c r="X69" s="78"/>
      <c r="Y69" s="78"/>
      <c r="Z69" s="78"/>
    </row>
    <row r="70" spans="1:26" ht="15.75" customHeight="1">
      <c r="A70" s="96"/>
      <c r="B70" s="96"/>
      <c r="C70" s="96"/>
      <c r="D70" s="96"/>
      <c r="E70" s="96"/>
      <c r="F70" s="96"/>
      <c r="G70" s="96"/>
      <c r="H70" s="96"/>
      <c r="I70" s="78"/>
      <c r="J70" s="78"/>
      <c r="K70" s="78"/>
      <c r="L70" s="78"/>
      <c r="M70" s="78"/>
      <c r="N70" s="78"/>
      <c r="O70" s="78"/>
      <c r="P70" s="78"/>
      <c r="Q70" s="78"/>
      <c r="R70" s="78"/>
      <c r="S70" s="78"/>
      <c r="T70" s="78"/>
      <c r="U70" s="78"/>
      <c r="V70" s="78"/>
      <c r="W70" s="78"/>
      <c r="X70" s="78"/>
      <c r="Y70" s="78"/>
      <c r="Z70" s="78"/>
    </row>
    <row r="71" spans="1:26" ht="15.75" customHeight="1">
      <c r="A71" s="96"/>
      <c r="B71" s="96"/>
      <c r="C71" s="96"/>
      <c r="D71" s="96"/>
      <c r="E71" s="96"/>
      <c r="F71" s="96"/>
      <c r="G71" s="96"/>
      <c r="H71" s="96"/>
      <c r="I71" s="78"/>
      <c r="J71" s="78"/>
      <c r="K71" s="78"/>
      <c r="L71" s="78"/>
      <c r="M71" s="78"/>
      <c r="N71" s="78"/>
      <c r="O71" s="78"/>
      <c r="P71" s="78"/>
      <c r="Q71" s="78"/>
      <c r="R71" s="78"/>
      <c r="S71" s="78"/>
      <c r="T71" s="78"/>
      <c r="U71" s="78"/>
      <c r="V71" s="78"/>
      <c r="W71" s="78"/>
      <c r="X71" s="78"/>
      <c r="Y71" s="78"/>
      <c r="Z71" s="78"/>
    </row>
    <row r="72" spans="1:26" ht="15.75" customHeight="1">
      <c r="A72" s="96"/>
      <c r="B72" s="96"/>
      <c r="C72" s="96"/>
      <c r="D72" s="96"/>
      <c r="E72" s="96"/>
      <c r="F72" s="96"/>
      <c r="G72" s="96"/>
      <c r="H72" s="96"/>
      <c r="I72" s="78"/>
      <c r="J72" s="78"/>
      <c r="K72" s="78"/>
      <c r="L72" s="78"/>
      <c r="M72" s="78"/>
      <c r="N72" s="78"/>
      <c r="O72" s="78"/>
      <c r="P72" s="78"/>
      <c r="Q72" s="78"/>
      <c r="R72" s="78"/>
      <c r="S72" s="78"/>
      <c r="T72" s="78"/>
      <c r="U72" s="78"/>
      <c r="V72" s="78"/>
      <c r="W72" s="78"/>
      <c r="X72" s="78"/>
      <c r="Y72" s="78"/>
      <c r="Z72" s="78"/>
    </row>
    <row r="73" spans="1:26" ht="15.75" customHeight="1">
      <c r="A73" s="96"/>
      <c r="B73" s="96"/>
      <c r="C73" s="96"/>
      <c r="D73" s="96"/>
      <c r="E73" s="96"/>
      <c r="F73" s="96"/>
      <c r="G73" s="96"/>
      <c r="H73" s="96"/>
      <c r="I73" s="78"/>
      <c r="J73" s="78"/>
      <c r="K73" s="78"/>
      <c r="L73" s="78"/>
      <c r="M73" s="78"/>
      <c r="N73" s="78"/>
      <c r="O73" s="78"/>
      <c r="P73" s="78"/>
      <c r="Q73" s="78"/>
      <c r="R73" s="78"/>
      <c r="S73" s="78"/>
      <c r="T73" s="78"/>
      <c r="U73" s="78"/>
      <c r="V73" s="78"/>
      <c r="W73" s="78"/>
      <c r="X73" s="78"/>
      <c r="Y73" s="78"/>
      <c r="Z73" s="78"/>
    </row>
    <row r="74" spans="1:26" ht="15.75" customHeight="1">
      <c r="A74" s="96"/>
      <c r="B74" s="96"/>
      <c r="C74" s="96"/>
      <c r="D74" s="96"/>
      <c r="E74" s="96"/>
      <c r="F74" s="96"/>
      <c r="G74" s="96"/>
      <c r="H74" s="96"/>
      <c r="I74" s="78"/>
      <c r="J74" s="78"/>
      <c r="K74" s="78"/>
      <c r="L74" s="78"/>
      <c r="M74" s="78"/>
      <c r="N74" s="78"/>
      <c r="O74" s="78"/>
      <c r="P74" s="78"/>
      <c r="Q74" s="78"/>
      <c r="R74" s="78"/>
      <c r="S74" s="78"/>
      <c r="T74" s="78"/>
      <c r="U74" s="78"/>
      <c r="V74" s="78"/>
      <c r="W74" s="78"/>
      <c r="X74" s="78"/>
      <c r="Y74" s="78"/>
      <c r="Z74" s="78"/>
    </row>
    <row r="75" spans="1:26" ht="15.75" customHeight="1">
      <c r="A75" s="96"/>
      <c r="B75" s="96"/>
      <c r="C75" s="96"/>
      <c r="D75" s="96"/>
      <c r="E75" s="96"/>
      <c r="F75" s="96"/>
      <c r="G75" s="96"/>
      <c r="H75" s="96"/>
      <c r="I75" s="78"/>
      <c r="J75" s="78"/>
      <c r="K75" s="78"/>
      <c r="L75" s="78"/>
      <c r="M75" s="78"/>
      <c r="N75" s="78"/>
      <c r="O75" s="78"/>
      <c r="P75" s="78"/>
      <c r="Q75" s="78"/>
      <c r="R75" s="78"/>
      <c r="S75" s="78"/>
      <c r="T75" s="78"/>
      <c r="U75" s="78"/>
      <c r="V75" s="78"/>
      <c r="W75" s="78"/>
      <c r="X75" s="78"/>
      <c r="Y75" s="78"/>
      <c r="Z75" s="78"/>
    </row>
    <row r="76" spans="1:26" ht="15.75" customHeight="1">
      <c r="A76" s="96"/>
      <c r="B76" s="96"/>
      <c r="C76" s="96"/>
      <c r="D76" s="96"/>
      <c r="E76" s="96"/>
      <c r="F76" s="96"/>
      <c r="G76" s="96"/>
      <c r="H76" s="96"/>
      <c r="I76" s="78"/>
      <c r="J76" s="78"/>
      <c r="K76" s="78"/>
      <c r="L76" s="78"/>
      <c r="M76" s="78"/>
      <c r="N76" s="78"/>
      <c r="O76" s="78"/>
      <c r="P76" s="78"/>
      <c r="Q76" s="78"/>
      <c r="R76" s="78"/>
      <c r="S76" s="78"/>
      <c r="T76" s="78"/>
      <c r="U76" s="78"/>
      <c r="V76" s="78"/>
      <c r="W76" s="78"/>
      <c r="X76" s="78"/>
      <c r="Y76" s="78"/>
      <c r="Z76" s="78"/>
    </row>
    <row r="77" spans="1:26" ht="15.75" customHeight="1">
      <c r="A77" s="96"/>
      <c r="B77" s="96"/>
      <c r="C77" s="96"/>
      <c r="D77" s="96"/>
      <c r="E77" s="96"/>
      <c r="F77" s="96"/>
      <c r="G77" s="96"/>
      <c r="H77" s="96"/>
      <c r="I77" s="78"/>
      <c r="J77" s="78"/>
      <c r="K77" s="78"/>
      <c r="L77" s="78"/>
      <c r="M77" s="78"/>
      <c r="N77" s="78"/>
      <c r="O77" s="78"/>
      <c r="P77" s="78"/>
      <c r="Q77" s="78"/>
      <c r="R77" s="78"/>
      <c r="S77" s="78"/>
      <c r="T77" s="78"/>
      <c r="U77" s="78"/>
      <c r="V77" s="78"/>
      <c r="W77" s="78"/>
      <c r="X77" s="78"/>
      <c r="Y77" s="78"/>
      <c r="Z77" s="78"/>
    </row>
    <row r="78" spans="1:26" ht="15.75" customHeight="1">
      <c r="A78" s="96"/>
      <c r="B78" s="96"/>
      <c r="C78" s="96"/>
      <c r="D78" s="96"/>
      <c r="E78" s="96"/>
      <c r="F78" s="96"/>
      <c r="G78" s="96"/>
      <c r="H78" s="96"/>
      <c r="I78" s="78"/>
      <c r="J78" s="78"/>
      <c r="K78" s="78"/>
      <c r="L78" s="78"/>
      <c r="M78" s="78"/>
      <c r="N78" s="78"/>
      <c r="O78" s="78"/>
      <c r="P78" s="78"/>
      <c r="Q78" s="78"/>
      <c r="R78" s="78"/>
      <c r="S78" s="78"/>
      <c r="T78" s="78"/>
      <c r="U78" s="78"/>
      <c r="V78" s="78"/>
      <c r="W78" s="78"/>
      <c r="X78" s="78"/>
      <c r="Y78" s="78"/>
      <c r="Z78" s="78"/>
    </row>
    <row r="79" spans="1:26" ht="15.75" customHeight="1">
      <c r="A79" s="96"/>
      <c r="B79" s="96"/>
      <c r="C79" s="96"/>
      <c r="D79" s="96"/>
      <c r="E79" s="96"/>
      <c r="F79" s="96"/>
      <c r="G79" s="96"/>
      <c r="H79" s="96"/>
      <c r="I79" s="78"/>
      <c r="J79" s="78"/>
      <c r="K79" s="78"/>
      <c r="L79" s="78"/>
      <c r="M79" s="78"/>
      <c r="N79" s="78"/>
      <c r="O79" s="78"/>
      <c r="P79" s="78"/>
      <c r="Q79" s="78"/>
      <c r="R79" s="78"/>
      <c r="S79" s="78"/>
      <c r="T79" s="78"/>
      <c r="U79" s="78"/>
      <c r="V79" s="78"/>
      <c r="W79" s="78"/>
      <c r="X79" s="78"/>
      <c r="Y79" s="78"/>
      <c r="Z79" s="78"/>
    </row>
    <row r="80" spans="1:26" ht="15.75" customHeight="1">
      <c r="A80" s="96"/>
      <c r="B80" s="96"/>
      <c r="C80" s="96"/>
      <c r="D80" s="96"/>
      <c r="E80" s="96"/>
      <c r="F80" s="96"/>
      <c r="G80" s="96"/>
      <c r="H80" s="96"/>
      <c r="I80" s="78"/>
      <c r="J80" s="78"/>
      <c r="K80" s="78"/>
      <c r="L80" s="78"/>
      <c r="M80" s="78"/>
      <c r="N80" s="78"/>
      <c r="O80" s="78"/>
      <c r="P80" s="78"/>
      <c r="Q80" s="78"/>
      <c r="R80" s="78"/>
      <c r="S80" s="78"/>
      <c r="T80" s="78"/>
      <c r="U80" s="78"/>
      <c r="V80" s="78"/>
      <c r="W80" s="78"/>
      <c r="X80" s="78"/>
      <c r="Y80" s="78"/>
      <c r="Z80" s="78"/>
    </row>
    <row r="81" spans="1:26" ht="15.75" customHeight="1">
      <c r="A81" s="96"/>
      <c r="B81" s="96"/>
      <c r="C81" s="96"/>
      <c r="D81" s="96"/>
      <c r="E81" s="96"/>
      <c r="F81" s="96"/>
      <c r="G81" s="96"/>
      <c r="H81" s="96"/>
      <c r="I81" s="78"/>
      <c r="J81" s="78"/>
      <c r="K81" s="78"/>
      <c r="L81" s="78"/>
      <c r="M81" s="78"/>
      <c r="N81" s="78"/>
      <c r="O81" s="78"/>
      <c r="P81" s="78"/>
      <c r="Q81" s="78"/>
      <c r="R81" s="78"/>
      <c r="S81" s="78"/>
      <c r="T81" s="78"/>
      <c r="U81" s="78"/>
      <c r="V81" s="78"/>
      <c r="W81" s="78"/>
      <c r="X81" s="78"/>
      <c r="Y81" s="78"/>
      <c r="Z81" s="78"/>
    </row>
    <row r="82" spans="1:26" ht="15.75" customHeight="1">
      <c r="A82" s="96"/>
      <c r="B82" s="96"/>
      <c r="C82" s="96"/>
      <c r="D82" s="96"/>
      <c r="E82" s="96"/>
      <c r="F82" s="96"/>
      <c r="G82" s="96"/>
      <c r="H82" s="96"/>
      <c r="I82" s="78"/>
      <c r="J82" s="78"/>
      <c r="K82" s="78"/>
      <c r="L82" s="78"/>
      <c r="M82" s="78"/>
      <c r="N82" s="78"/>
      <c r="O82" s="78"/>
      <c r="P82" s="78"/>
      <c r="Q82" s="78"/>
      <c r="R82" s="78"/>
      <c r="S82" s="78"/>
      <c r="T82" s="78"/>
      <c r="U82" s="78"/>
      <c r="V82" s="78"/>
      <c r="W82" s="78"/>
      <c r="X82" s="78"/>
      <c r="Y82" s="78"/>
      <c r="Z82" s="78"/>
    </row>
    <row r="83" spans="1:26" ht="15.75" customHeight="1">
      <c r="A83" s="96"/>
      <c r="B83" s="96"/>
      <c r="C83" s="96"/>
      <c r="D83" s="96"/>
      <c r="E83" s="96"/>
      <c r="F83" s="96"/>
      <c r="G83" s="96"/>
      <c r="H83" s="96"/>
      <c r="I83" s="78"/>
      <c r="J83" s="78"/>
      <c r="K83" s="78"/>
      <c r="L83" s="78"/>
      <c r="M83" s="78"/>
      <c r="N83" s="78"/>
      <c r="O83" s="78"/>
      <c r="P83" s="78"/>
      <c r="Q83" s="78"/>
      <c r="R83" s="78"/>
      <c r="S83" s="78"/>
      <c r="T83" s="78"/>
      <c r="U83" s="78"/>
      <c r="V83" s="78"/>
      <c r="W83" s="78"/>
      <c r="X83" s="78"/>
      <c r="Y83" s="78"/>
      <c r="Z83" s="78"/>
    </row>
    <row r="84" spans="1:26" ht="15.75" customHeight="1">
      <c r="A84" s="96"/>
      <c r="B84" s="96"/>
      <c r="C84" s="96"/>
      <c r="D84" s="96"/>
      <c r="E84" s="96"/>
      <c r="F84" s="96"/>
      <c r="G84" s="96"/>
      <c r="H84" s="96"/>
      <c r="I84" s="78"/>
      <c r="J84" s="78"/>
      <c r="K84" s="78"/>
      <c r="L84" s="78"/>
      <c r="M84" s="78"/>
      <c r="N84" s="78"/>
      <c r="O84" s="78"/>
      <c r="P84" s="78"/>
      <c r="Q84" s="78"/>
      <c r="R84" s="78"/>
      <c r="S84" s="78"/>
      <c r="T84" s="78"/>
      <c r="U84" s="78"/>
      <c r="V84" s="78"/>
      <c r="W84" s="78"/>
      <c r="X84" s="78"/>
      <c r="Y84" s="78"/>
      <c r="Z84" s="78"/>
    </row>
    <row r="85" spans="1:26" ht="15.75" customHeight="1">
      <c r="A85" s="96"/>
      <c r="B85" s="96"/>
      <c r="C85" s="96"/>
      <c r="D85" s="96"/>
      <c r="E85" s="96"/>
      <c r="F85" s="96"/>
      <c r="G85" s="96"/>
      <c r="H85" s="96"/>
      <c r="I85" s="78"/>
      <c r="J85" s="78"/>
      <c r="K85" s="78"/>
      <c r="L85" s="78"/>
      <c r="M85" s="78"/>
      <c r="N85" s="78"/>
      <c r="O85" s="78"/>
      <c r="P85" s="78"/>
      <c r="Q85" s="78"/>
      <c r="R85" s="78"/>
      <c r="S85" s="78"/>
      <c r="T85" s="78"/>
      <c r="U85" s="78"/>
      <c r="V85" s="78"/>
      <c r="W85" s="78"/>
      <c r="X85" s="78"/>
      <c r="Y85" s="78"/>
      <c r="Z85" s="78"/>
    </row>
    <row r="86" spans="1:26" ht="15.75" customHeight="1">
      <c r="A86" s="96"/>
      <c r="B86" s="96"/>
      <c r="C86" s="96"/>
      <c r="D86" s="96"/>
      <c r="E86" s="96"/>
      <c r="F86" s="96"/>
      <c r="G86" s="96"/>
      <c r="H86" s="96"/>
      <c r="I86" s="78"/>
      <c r="J86" s="78"/>
      <c r="K86" s="78"/>
      <c r="L86" s="78"/>
      <c r="M86" s="78"/>
      <c r="N86" s="78"/>
      <c r="O86" s="78"/>
      <c r="P86" s="78"/>
      <c r="Q86" s="78"/>
      <c r="R86" s="78"/>
      <c r="S86" s="78"/>
      <c r="T86" s="78"/>
      <c r="U86" s="78"/>
      <c r="V86" s="78"/>
      <c r="W86" s="78"/>
      <c r="X86" s="78"/>
      <c r="Y86" s="78"/>
      <c r="Z86" s="78"/>
    </row>
    <row r="87" spans="1:26" ht="15.75" customHeight="1">
      <c r="A87" s="96"/>
      <c r="B87" s="96"/>
      <c r="C87" s="96"/>
      <c r="D87" s="96"/>
      <c r="E87" s="96"/>
      <c r="F87" s="96"/>
      <c r="G87" s="96"/>
      <c r="H87" s="96"/>
      <c r="I87" s="78"/>
      <c r="J87" s="78"/>
      <c r="K87" s="78"/>
      <c r="L87" s="78"/>
      <c r="M87" s="78"/>
      <c r="N87" s="78"/>
      <c r="O87" s="78"/>
      <c r="P87" s="78"/>
      <c r="Q87" s="78"/>
      <c r="R87" s="78"/>
      <c r="S87" s="78"/>
      <c r="T87" s="78"/>
      <c r="U87" s="78"/>
      <c r="V87" s="78"/>
      <c r="W87" s="78"/>
      <c r="X87" s="78"/>
      <c r="Y87" s="78"/>
      <c r="Z87" s="78"/>
    </row>
    <row r="88" spans="1:26" ht="15.75" customHeight="1">
      <c r="A88" s="96"/>
      <c r="B88" s="96"/>
      <c r="C88" s="96"/>
      <c r="D88" s="96"/>
      <c r="E88" s="96"/>
      <c r="F88" s="96"/>
      <c r="G88" s="96"/>
      <c r="H88" s="96"/>
      <c r="I88" s="78"/>
      <c r="J88" s="78"/>
      <c r="K88" s="78"/>
      <c r="L88" s="78"/>
      <c r="M88" s="78"/>
      <c r="N88" s="78"/>
      <c r="O88" s="78"/>
      <c r="P88" s="78"/>
      <c r="Q88" s="78"/>
      <c r="R88" s="78"/>
      <c r="S88" s="78"/>
      <c r="T88" s="78"/>
      <c r="U88" s="78"/>
      <c r="V88" s="78"/>
      <c r="W88" s="78"/>
      <c r="X88" s="78"/>
      <c r="Y88" s="78"/>
      <c r="Z88" s="78"/>
    </row>
    <row r="89" spans="1:26" ht="15.75" customHeight="1">
      <c r="A89" s="96"/>
      <c r="B89" s="96"/>
      <c r="C89" s="96"/>
      <c r="D89" s="96"/>
      <c r="E89" s="96"/>
      <c r="F89" s="96"/>
      <c r="G89" s="96"/>
      <c r="H89" s="96"/>
      <c r="I89" s="78"/>
      <c r="J89" s="78"/>
      <c r="K89" s="78"/>
      <c r="L89" s="78"/>
      <c r="M89" s="78"/>
      <c r="N89" s="78"/>
      <c r="O89" s="78"/>
      <c r="P89" s="78"/>
      <c r="Q89" s="78"/>
      <c r="R89" s="78"/>
      <c r="S89" s="78"/>
      <c r="T89" s="78"/>
      <c r="U89" s="78"/>
      <c r="V89" s="78"/>
      <c r="W89" s="78"/>
      <c r="X89" s="78"/>
      <c r="Y89" s="78"/>
      <c r="Z89" s="78"/>
    </row>
    <row r="90" spans="1:26" ht="15.75" customHeight="1">
      <c r="A90" s="96"/>
      <c r="B90" s="96"/>
      <c r="C90" s="96"/>
      <c r="D90" s="96"/>
      <c r="E90" s="96"/>
      <c r="F90" s="96"/>
      <c r="G90" s="96"/>
      <c r="H90" s="96"/>
      <c r="I90" s="78"/>
      <c r="J90" s="78"/>
      <c r="K90" s="78"/>
      <c r="L90" s="78"/>
      <c r="M90" s="78"/>
      <c r="N90" s="78"/>
      <c r="O90" s="78"/>
      <c r="P90" s="78"/>
      <c r="Q90" s="78"/>
      <c r="R90" s="78"/>
      <c r="S90" s="78"/>
      <c r="T90" s="78"/>
      <c r="U90" s="78"/>
      <c r="V90" s="78"/>
      <c r="W90" s="78"/>
      <c r="X90" s="78"/>
      <c r="Y90" s="78"/>
      <c r="Z90" s="78"/>
    </row>
    <row r="91" spans="1:26" ht="15.75" customHeight="1">
      <c r="A91" s="96"/>
      <c r="B91" s="96"/>
      <c r="C91" s="96"/>
      <c r="D91" s="96"/>
      <c r="E91" s="96"/>
      <c r="F91" s="96"/>
      <c r="G91" s="96"/>
      <c r="H91" s="96"/>
      <c r="I91" s="78"/>
      <c r="J91" s="78"/>
      <c r="K91" s="78"/>
      <c r="L91" s="78"/>
      <c r="M91" s="78"/>
      <c r="N91" s="78"/>
      <c r="O91" s="78"/>
      <c r="P91" s="78"/>
      <c r="Q91" s="78"/>
      <c r="R91" s="78"/>
      <c r="S91" s="78"/>
      <c r="T91" s="78"/>
      <c r="U91" s="78"/>
      <c r="V91" s="78"/>
      <c r="W91" s="78"/>
      <c r="X91" s="78"/>
      <c r="Y91" s="78"/>
      <c r="Z91" s="78"/>
    </row>
    <row r="92" spans="1:26" ht="15.75" customHeight="1">
      <c r="A92" s="96"/>
      <c r="B92" s="96"/>
      <c r="C92" s="96"/>
      <c r="D92" s="96"/>
      <c r="E92" s="96"/>
      <c r="F92" s="96"/>
      <c r="G92" s="96"/>
      <c r="H92" s="96"/>
      <c r="I92" s="78"/>
      <c r="J92" s="78"/>
      <c r="K92" s="78"/>
      <c r="L92" s="78"/>
      <c r="M92" s="78"/>
      <c r="N92" s="78"/>
      <c r="O92" s="78"/>
      <c r="P92" s="78"/>
      <c r="Q92" s="78"/>
      <c r="R92" s="78"/>
      <c r="S92" s="78"/>
      <c r="T92" s="78"/>
      <c r="U92" s="78"/>
      <c r="V92" s="78"/>
      <c r="W92" s="78"/>
      <c r="X92" s="78"/>
      <c r="Y92" s="78"/>
      <c r="Z92" s="78"/>
    </row>
    <row r="93" spans="1:26" ht="15.75" customHeight="1">
      <c r="A93" s="96"/>
      <c r="B93" s="96"/>
      <c r="C93" s="96"/>
      <c r="D93" s="96"/>
      <c r="E93" s="96"/>
      <c r="F93" s="96"/>
      <c r="G93" s="96"/>
      <c r="H93" s="96"/>
      <c r="I93" s="78"/>
      <c r="J93" s="78"/>
      <c r="K93" s="78"/>
      <c r="L93" s="78"/>
      <c r="M93" s="78"/>
      <c r="N93" s="78"/>
      <c r="O93" s="78"/>
      <c r="P93" s="78"/>
      <c r="Q93" s="78"/>
      <c r="R93" s="78"/>
      <c r="S93" s="78"/>
      <c r="T93" s="78"/>
      <c r="U93" s="78"/>
      <c r="V93" s="78"/>
      <c r="W93" s="78"/>
      <c r="X93" s="78"/>
      <c r="Y93" s="78"/>
      <c r="Z93" s="78"/>
    </row>
    <row r="94" spans="1:26" ht="15.75" customHeight="1">
      <c r="A94" s="96"/>
      <c r="B94" s="96"/>
      <c r="C94" s="96"/>
      <c r="D94" s="96"/>
      <c r="E94" s="96"/>
      <c r="F94" s="96"/>
      <c r="G94" s="96"/>
      <c r="H94" s="96"/>
      <c r="I94" s="78"/>
      <c r="J94" s="78"/>
      <c r="K94" s="78"/>
      <c r="L94" s="78"/>
      <c r="M94" s="78"/>
      <c r="N94" s="78"/>
      <c r="O94" s="78"/>
      <c r="P94" s="78"/>
      <c r="Q94" s="78"/>
      <c r="R94" s="78"/>
      <c r="S94" s="78"/>
      <c r="T94" s="78"/>
      <c r="U94" s="78"/>
      <c r="V94" s="78"/>
      <c r="W94" s="78"/>
      <c r="X94" s="78"/>
      <c r="Y94" s="78"/>
      <c r="Z94" s="78"/>
    </row>
    <row r="95" spans="1:26" ht="15.75" customHeight="1">
      <c r="A95" s="96"/>
      <c r="B95" s="96"/>
      <c r="C95" s="96"/>
      <c r="D95" s="96"/>
      <c r="E95" s="96"/>
      <c r="F95" s="96"/>
      <c r="G95" s="96"/>
      <c r="H95" s="96"/>
      <c r="I95" s="78"/>
      <c r="J95" s="78"/>
      <c r="K95" s="78"/>
      <c r="L95" s="78"/>
      <c r="M95" s="78"/>
      <c r="N95" s="78"/>
      <c r="O95" s="78"/>
      <c r="P95" s="78"/>
      <c r="Q95" s="78"/>
      <c r="R95" s="78"/>
      <c r="S95" s="78"/>
      <c r="T95" s="78"/>
      <c r="U95" s="78"/>
      <c r="V95" s="78"/>
      <c r="W95" s="78"/>
      <c r="X95" s="78"/>
      <c r="Y95" s="78"/>
      <c r="Z95" s="78"/>
    </row>
    <row r="96" spans="1:26" ht="15.75" customHeight="1">
      <c r="A96" s="96"/>
      <c r="B96" s="96"/>
      <c r="C96" s="96"/>
      <c r="D96" s="96"/>
      <c r="E96" s="96"/>
      <c r="F96" s="96"/>
      <c r="G96" s="96"/>
      <c r="H96" s="96"/>
      <c r="I96" s="78"/>
      <c r="J96" s="78"/>
      <c r="K96" s="78"/>
      <c r="L96" s="78"/>
      <c r="M96" s="78"/>
      <c r="N96" s="78"/>
      <c r="O96" s="78"/>
      <c r="P96" s="78"/>
      <c r="Q96" s="78"/>
      <c r="R96" s="78"/>
      <c r="S96" s="78"/>
      <c r="T96" s="78"/>
      <c r="U96" s="78"/>
      <c r="V96" s="78"/>
      <c r="W96" s="78"/>
      <c r="X96" s="78"/>
      <c r="Y96" s="78"/>
      <c r="Z96" s="78"/>
    </row>
    <row r="97" spans="1:26" ht="15.75" customHeight="1">
      <c r="A97" s="96"/>
      <c r="B97" s="96"/>
      <c r="C97" s="96"/>
      <c r="D97" s="96"/>
      <c r="E97" s="96"/>
      <c r="F97" s="96"/>
      <c r="G97" s="96"/>
      <c r="H97" s="96"/>
      <c r="I97" s="78"/>
      <c r="J97" s="78"/>
      <c r="K97" s="78"/>
      <c r="L97" s="78"/>
      <c r="M97" s="78"/>
      <c r="N97" s="78"/>
      <c r="O97" s="78"/>
      <c r="P97" s="78"/>
      <c r="Q97" s="78"/>
      <c r="R97" s="78"/>
      <c r="S97" s="78"/>
      <c r="T97" s="78"/>
      <c r="U97" s="78"/>
      <c r="V97" s="78"/>
      <c r="W97" s="78"/>
      <c r="X97" s="78"/>
      <c r="Y97" s="78"/>
      <c r="Z97" s="78"/>
    </row>
    <row r="98" spans="1:26" ht="15.75" customHeight="1">
      <c r="A98" s="96"/>
      <c r="B98" s="96"/>
      <c r="C98" s="96"/>
      <c r="D98" s="96"/>
      <c r="E98" s="96"/>
      <c r="F98" s="96"/>
      <c r="G98" s="96"/>
      <c r="H98" s="96"/>
      <c r="I98" s="78"/>
      <c r="J98" s="78"/>
      <c r="K98" s="78"/>
      <c r="L98" s="78"/>
      <c r="M98" s="78"/>
      <c r="N98" s="78"/>
      <c r="O98" s="78"/>
      <c r="P98" s="78"/>
      <c r="Q98" s="78"/>
      <c r="R98" s="78"/>
      <c r="S98" s="78"/>
      <c r="T98" s="78"/>
      <c r="U98" s="78"/>
      <c r="V98" s="78"/>
      <c r="W98" s="78"/>
      <c r="X98" s="78"/>
      <c r="Y98" s="78"/>
      <c r="Z98" s="78"/>
    </row>
    <row r="99" spans="1:26" ht="15.75" customHeight="1">
      <c r="A99" s="96"/>
      <c r="B99" s="96"/>
      <c r="C99" s="96"/>
      <c r="D99" s="96"/>
      <c r="E99" s="96"/>
      <c r="F99" s="96"/>
      <c r="G99" s="96"/>
      <c r="H99" s="96"/>
      <c r="I99" s="78"/>
      <c r="J99" s="78"/>
      <c r="K99" s="78"/>
      <c r="L99" s="78"/>
      <c r="M99" s="78"/>
      <c r="N99" s="78"/>
      <c r="O99" s="78"/>
      <c r="P99" s="78"/>
      <c r="Q99" s="78"/>
      <c r="R99" s="78"/>
      <c r="S99" s="78"/>
      <c r="T99" s="78"/>
      <c r="U99" s="78"/>
      <c r="V99" s="78"/>
      <c r="W99" s="78"/>
      <c r="X99" s="78"/>
      <c r="Y99" s="78"/>
      <c r="Z99" s="78"/>
    </row>
    <row r="100" spans="1:26" ht="15.75" customHeight="1">
      <c r="A100" s="96"/>
      <c r="B100" s="96"/>
      <c r="C100" s="96"/>
      <c r="D100" s="96"/>
      <c r="E100" s="96"/>
      <c r="F100" s="96"/>
      <c r="G100" s="96"/>
      <c r="H100" s="96"/>
      <c r="I100" s="78"/>
      <c r="J100" s="78"/>
      <c r="K100" s="78"/>
      <c r="L100" s="78"/>
      <c r="M100" s="78"/>
      <c r="N100" s="78"/>
      <c r="O100" s="78"/>
      <c r="P100" s="78"/>
      <c r="Q100" s="78"/>
      <c r="R100" s="78"/>
      <c r="S100" s="78"/>
      <c r="T100" s="78"/>
      <c r="U100" s="78"/>
      <c r="V100" s="78"/>
      <c r="W100" s="78"/>
      <c r="X100" s="78"/>
      <c r="Y100" s="78"/>
      <c r="Z100" s="78"/>
    </row>
    <row r="101" spans="1:26" ht="15.75" customHeight="1">
      <c r="A101" s="96"/>
      <c r="B101" s="96"/>
      <c r="C101" s="96"/>
      <c r="D101" s="96"/>
      <c r="E101" s="96"/>
      <c r="F101" s="96"/>
      <c r="G101" s="96"/>
      <c r="H101" s="96"/>
      <c r="I101" s="78"/>
      <c r="J101" s="78"/>
      <c r="K101" s="78"/>
      <c r="L101" s="78"/>
      <c r="M101" s="78"/>
      <c r="N101" s="78"/>
      <c r="O101" s="78"/>
      <c r="P101" s="78"/>
      <c r="Q101" s="78"/>
      <c r="R101" s="78"/>
      <c r="S101" s="78"/>
      <c r="T101" s="78"/>
      <c r="U101" s="78"/>
      <c r="V101" s="78"/>
      <c r="W101" s="78"/>
      <c r="X101" s="78"/>
      <c r="Y101" s="78"/>
      <c r="Z101" s="78"/>
    </row>
    <row r="102" spans="1:26" ht="15.75" customHeight="1">
      <c r="A102" s="96"/>
      <c r="B102" s="96"/>
      <c r="C102" s="96"/>
      <c r="D102" s="96"/>
      <c r="E102" s="96"/>
      <c r="F102" s="96"/>
      <c r="G102" s="96"/>
      <c r="H102" s="96"/>
      <c r="I102" s="78"/>
      <c r="J102" s="78"/>
      <c r="K102" s="78"/>
      <c r="L102" s="78"/>
      <c r="M102" s="78"/>
      <c r="N102" s="78"/>
      <c r="O102" s="78"/>
      <c r="P102" s="78"/>
      <c r="Q102" s="78"/>
      <c r="R102" s="78"/>
      <c r="S102" s="78"/>
      <c r="T102" s="78"/>
      <c r="U102" s="78"/>
      <c r="V102" s="78"/>
      <c r="W102" s="78"/>
      <c r="X102" s="78"/>
      <c r="Y102" s="78"/>
      <c r="Z102" s="78"/>
    </row>
    <row r="103" spans="1:26" ht="15.75" customHeight="1">
      <c r="A103" s="96"/>
      <c r="B103" s="96"/>
      <c r="C103" s="96"/>
      <c r="D103" s="96"/>
      <c r="E103" s="96"/>
      <c r="F103" s="96"/>
      <c r="G103" s="96"/>
      <c r="H103" s="96"/>
      <c r="I103" s="78"/>
      <c r="J103" s="78"/>
      <c r="K103" s="78"/>
      <c r="L103" s="78"/>
      <c r="M103" s="78"/>
      <c r="N103" s="78"/>
      <c r="O103" s="78"/>
      <c r="P103" s="78"/>
      <c r="Q103" s="78"/>
      <c r="R103" s="78"/>
      <c r="S103" s="78"/>
      <c r="T103" s="78"/>
      <c r="U103" s="78"/>
      <c r="V103" s="78"/>
      <c r="W103" s="78"/>
      <c r="X103" s="78"/>
      <c r="Y103" s="78"/>
      <c r="Z103" s="78"/>
    </row>
    <row r="104" spans="1:26" ht="15.75" customHeight="1">
      <c r="A104" s="96"/>
      <c r="B104" s="96"/>
      <c r="C104" s="96"/>
      <c r="D104" s="96"/>
      <c r="E104" s="96"/>
      <c r="F104" s="96"/>
      <c r="G104" s="96"/>
      <c r="H104" s="96"/>
      <c r="I104" s="78"/>
      <c r="J104" s="78"/>
      <c r="K104" s="78"/>
      <c r="L104" s="78"/>
      <c r="M104" s="78"/>
      <c r="N104" s="78"/>
      <c r="O104" s="78"/>
      <c r="P104" s="78"/>
      <c r="Q104" s="78"/>
      <c r="R104" s="78"/>
      <c r="S104" s="78"/>
      <c r="T104" s="78"/>
      <c r="U104" s="78"/>
      <c r="V104" s="78"/>
      <c r="W104" s="78"/>
      <c r="X104" s="78"/>
      <c r="Y104" s="78"/>
      <c r="Z104" s="78"/>
    </row>
    <row r="105" spans="1:26" ht="15.75" customHeight="1">
      <c r="A105" s="96"/>
      <c r="B105" s="96"/>
      <c r="C105" s="96"/>
      <c r="D105" s="96"/>
      <c r="E105" s="96"/>
      <c r="F105" s="96"/>
      <c r="G105" s="96"/>
      <c r="H105" s="96"/>
      <c r="I105" s="78"/>
      <c r="J105" s="78"/>
      <c r="K105" s="78"/>
      <c r="L105" s="78"/>
      <c r="M105" s="78"/>
      <c r="N105" s="78"/>
      <c r="O105" s="78"/>
      <c r="P105" s="78"/>
      <c r="Q105" s="78"/>
      <c r="R105" s="78"/>
      <c r="S105" s="78"/>
      <c r="T105" s="78"/>
      <c r="U105" s="78"/>
      <c r="V105" s="78"/>
      <c r="W105" s="78"/>
      <c r="X105" s="78"/>
      <c r="Y105" s="78"/>
      <c r="Z105" s="78"/>
    </row>
    <row r="106" spans="1:26" ht="15.75" customHeight="1">
      <c r="A106" s="96"/>
      <c r="B106" s="96"/>
      <c r="C106" s="96"/>
      <c r="D106" s="96"/>
      <c r="E106" s="96"/>
      <c r="F106" s="96"/>
      <c r="G106" s="96"/>
      <c r="H106" s="96"/>
      <c r="I106" s="78"/>
      <c r="J106" s="78"/>
      <c r="K106" s="78"/>
      <c r="L106" s="78"/>
      <c r="M106" s="78"/>
      <c r="N106" s="78"/>
      <c r="O106" s="78"/>
      <c r="P106" s="78"/>
      <c r="Q106" s="78"/>
      <c r="R106" s="78"/>
      <c r="S106" s="78"/>
      <c r="T106" s="78"/>
      <c r="U106" s="78"/>
      <c r="V106" s="78"/>
      <c r="W106" s="78"/>
      <c r="X106" s="78"/>
      <c r="Y106" s="78"/>
      <c r="Z106" s="78"/>
    </row>
    <row r="107" spans="1:26" ht="15.75" customHeight="1">
      <c r="A107" s="96"/>
      <c r="B107" s="96"/>
      <c r="C107" s="96"/>
      <c r="D107" s="96"/>
      <c r="E107" s="96"/>
      <c r="F107" s="96"/>
      <c r="G107" s="96"/>
      <c r="H107" s="96"/>
      <c r="I107" s="78"/>
      <c r="J107" s="78"/>
      <c r="K107" s="78"/>
      <c r="L107" s="78"/>
      <c r="M107" s="78"/>
      <c r="N107" s="78"/>
      <c r="O107" s="78"/>
      <c r="P107" s="78"/>
      <c r="Q107" s="78"/>
      <c r="R107" s="78"/>
      <c r="S107" s="78"/>
      <c r="T107" s="78"/>
      <c r="U107" s="78"/>
      <c r="V107" s="78"/>
      <c r="W107" s="78"/>
      <c r="X107" s="78"/>
      <c r="Y107" s="78"/>
      <c r="Z107" s="78"/>
    </row>
    <row r="108" spans="1:26" ht="15.75" customHeight="1">
      <c r="A108" s="96"/>
      <c r="B108" s="96"/>
      <c r="C108" s="96"/>
      <c r="D108" s="96"/>
      <c r="E108" s="96"/>
      <c r="F108" s="96"/>
      <c r="G108" s="96"/>
      <c r="H108" s="96"/>
      <c r="I108" s="78"/>
      <c r="J108" s="78"/>
      <c r="K108" s="78"/>
      <c r="L108" s="78"/>
      <c r="M108" s="78"/>
      <c r="N108" s="78"/>
      <c r="O108" s="78"/>
      <c r="P108" s="78"/>
      <c r="Q108" s="78"/>
      <c r="R108" s="78"/>
      <c r="S108" s="78"/>
      <c r="T108" s="78"/>
      <c r="U108" s="78"/>
      <c r="V108" s="78"/>
      <c r="W108" s="78"/>
      <c r="X108" s="78"/>
      <c r="Y108" s="78"/>
      <c r="Z108" s="78"/>
    </row>
    <row r="109" spans="1:26" ht="15.75" customHeight="1">
      <c r="A109" s="96"/>
      <c r="B109" s="96"/>
      <c r="C109" s="96"/>
      <c r="D109" s="96"/>
      <c r="E109" s="96"/>
      <c r="F109" s="96"/>
      <c r="G109" s="96"/>
      <c r="H109" s="96"/>
      <c r="I109" s="78"/>
      <c r="J109" s="78"/>
      <c r="K109" s="78"/>
      <c r="L109" s="78"/>
      <c r="M109" s="78"/>
      <c r="N109" s="78"/>
      <c r="O109" s="78"/>
      <c r="P109" s="78"/>
      <c r="Q109" s="78"/>
      <c r="R109" s="78"/>
      <c r="S109" s="78"/>
      <c r="T109" s="78"/>
      <c r="U109" s="78"/>
      <c r="V109" s="78"/>
      <c r="W109" s="78"/>
      <c r="X109" s="78"/>
      <c r="Y109" s="78"/>
      <c r="Z109" s="78"/>
    </row>
    <row r="110" spans="1:26" ht="15.75" customHeight="1">
      <c r="A110" s="96"/>
      <c r="B110" s="96"/>
      <c r="C110" s="96"/>
      <c r="D110" s="96"/>
      <c r="E110" s="96"/>
      <c r="F110" s="96"/>
      <c r="G110" s="96"/>
      <c r="H110" s="96"/>
      <c r="I110" s="78"/>
      <c r="J110" s="78"/>
      <c r="K110" s="78"/>
      <c r="L110" s="78"/>
      <c r="M110" s="78"/>
      <c r="N110" s="78"/>
      <c r="O110" s="78"/>
      <c r="P110" s="78"/>
      <c r="Q110" s="78"/>
      <c r="R110" s="78"/>
      <c r="S110" s="78"/>
      <c r="T110" s="78"/>
      <c r="U110" s="78"/>
      <c r="V110" s="78"/>
      <c r="W110" s="78"/>
      <c r="X110" s="78"/>
      <c r="Y110" s="78"/>
      <c r="Z110" s="78"/>
    </row>
    <row r="111" spans="1:26" ht="15.75" customHeight="1">
      <c r="A111" s="96"/>
      <c r="B111" s="96"/>
      <c r="C111" s="96"/>
      <c r="D111" s="96"/>
      <c r="E111" s="96"/>
      <c r="F111" s="96"/>
      <c r="G111" s="96"/>
      <c r="H111" s="96"/>
      <c r="I111" s="78"/>
      <c r="J111" s="78"/>
      <c r="K111" s="78"/>
      <c r="L111" s="78"/>
      <c r="M111" s="78"/>
      <c r="N111" s="78"/>
      <c r="O111" s="78"/>
      <c r="P111" s="78"/>
      <c r="Q111" s="78"/>
      <c r="R111" s="78"/>
      <c r="S111" s="78"/>
      <c r="T111" s="78"/>
      <c r="U111" s="78"/>
      <c r="V111" s="78"/>
      <c r="W111" s="78"/>
      <c r="X111" s="78"/>
      <c r="Y111" s="78"/>
      <c r="Z111" s="78"/>
    </row>
    <row r="112" spans="1:26" ht="15.75" customHeight="1">
      <c r="A112" s="96"/>
      <c r="B112" s="96"/>
      <c r="C112" s="96"/>
      <c r="D112" s="96"/>
      <c r="E112" s="96"/>
      <c r="F112" s="96"/>
      <c r="G112" s="96"/>
      <c r="H112" s="96"/>
      <c r="I112" s="78"/>
      <c r="J112" s="78"/>
      <c r="K112" s="78"/>
      <c r="L112" s="78"/>
      <c r="M112" s="78"/>
      <c r="N112" s="78"/>
      <c r="O112" s="78"/>
      <c r="P112" s="78"/>
      <c r="Q112" s="78"/>
      <c r="R112" s="78"/>
      <c r="S112" s="78"/>
      <c r="T112" s="78"/>
      <c r="U112" s="78"/>
      <c r="V112" s="78"/>
      <c r="W112" s="78"/>
      <c r="X112" s="78"/>
      <c r="Y112" s="78"/>
      <c r="Z112" s="78"/>
    </row>
    <row r="113" spans="1:26" ht="15.75" customHeight="1">
      <c r="A113" s="96"/>
      <c r="B113" s="96"/>
      <c r="C113" s="96"/>
      <c r="D113" s="96"/>
      <c r="E113" s="96"/>
      <c r="F113" s="96"/>
      <c r="G113" s="96"/>
      <c r="H113" s="96"/>
      <c r="I113" s="78"/>
      <c r="J113" s="78"/>
      <c r="K113" s="78"/>
      <c r="L113" s="78"/>
      <c r="M113" s="78"/>
      <c r="N113" s="78"/>
      <c r="O113" s="78"/>
      <c r="P113" s="78"/>
      <c r="Q113" s="78"/>
      <c r="R113" s="78"/>
      <c r="S113" s="78"/>
      <c r="T113" s="78"/>
      <c r="U113" s="78"/>
      <c r="V113" s="78"/>
      <c r="W113" s="78"/>
      <c r="X113" s="78"/>
      <c r="Y113" s="78"/>
      <c r="Z113" s="78"/>
    </row>
    <row r="114" spans="1:26" ht="15.75" customHeight="1">
      <c r="A114" s="96"/>
      <c r="B114" s="96"/>
      <c r="C114" s="96"/>
      <c r="D114" s="96"/>
      <c r="E114" s="96"/>
      <c r="F114" s="96"/>
      <c r="G114" s="96"/>
      <c r="H114" s="96"/>
      <c r="I114" s="78"/>
      <c r="J114" s="78"/>
      <c r="K114" s="78"/>
      <c r="L114" s="78"/>
      <c r="M114" s="78"/>
      <c r="N114" s="78"/>
      <c r="O114" s="78"/>
      <c r="P114" s="78"/>
      <c r="Q114" s="78"/>
      <c r="R114" s="78"/>
      <c r="S114" s="78"/>
      <c r="T114" s="78"/>
      <c r="U114" s="78"/>
      <c r="V114" s="78"/>
      <c r="W114" s="78"/>
      <c r="X114" s="78"/>
      <c r="Y114" s="78"/>
      <c r="Z114" s="78"/>
    </row>
    <row r="115" spans="1:26" ht="15.75" customHeight="1">
      <c r="A115" s="96"/>
      <c r="B115" s="96"/>
      <c r="C115" s="96"/>
      <c r="D115" s="96"/>
      <c r="E115" s="96"/>
      <c r="F115" s="96"/>
      <c r="G115" s="96"/>
      <c r="H115" s="96"/>
      <c r="I115" s="78"/>
      <c r="J115" s="78"/>
      <c r="K115" s="78"/>
      <c r="L115" s="78"/>
      <c r="M115" s="78"/>
      <c r="N115" s="78"/>
      <c r="O115" s="78"/>
      <c r="P115" s="78"/>
      <c r="Q115" s="78"/>
      <c r="R115" s="78"/>
      <c r="S115" s="78"/>
      <c r="T115" s="78"/>
      <c r="U115" s="78"/>
      <c r="V115" s="78"/>
      <c r="W115" s="78"/>
      <c r="X115" s="78"/>
      <c r="Y115" s="78"/>
      <c r="Z115" s="78"/>
    </row>
    <row r="116" spans="1:26" ht="15.75" customHeight="1">
      <c r="A116" s="96"/>
      <c r="B116" s="96"/>
      <c r="C116" s="96"/>
      <c r="D116" s="96"/>
      <c r="E116" s="96"/>
      <c r="F116" s="96"/>
      <c r="G116" s="96"/>
      <c r="H116" s="96"/>
      <c r="I116" s="78"/>
      <c r="J116" s="78"/>
      <c r="K116" s="78"/>
      <c r="L116" s="78"/>
      <c r="M116" s="78"/>
      <c r="N116" s="78"/>
      <c r="O116" s="78"/>
      <c r="P116" s="78"/>
      <c r="Q116" s="78"/>
      <c r="R116" s="78"/>
      <c r="S116" s="78"/>
      <c r="T116" s="78"/>
      <c r="U116" s="78"/>
      <c r="V116" s="78"/>
      <c r="W116" s="78"/>
      <c r="X116" s="78"/>
      <c r="Y116" s="78"/>
      <c r="Z116" s="78"/>
    </row>
    <row r="117" spans="1:26" ht="15.75" customHeight="1">
      <c r="A117" s="96"/>
      <c r="B117" s="96"/>
      <c r="C117" s="96"/>
      <c r="D117" s="96"/>
      <c r="E117" s="96"/>
      <c r="F117" s="96"/>
      <c r="G117" s="96"/>
      <c r="H117" s="96"/>
      <c r="I117" s="78"/>
      <c r="J117" s="78"/>
      <c r="K117" s="78"/>
      <c r="L117" s="78"/>
      <c r="M117" s="78"/>
      <c r="N117" s="78"/>
      <c r="O117" s="78"/>
      <c r="P117" s="78"/>
      <c r="Q117" s="78"/>
      <c r="R117" s="78"/>
      <c r="S117" s="78"/>
      <c r="T117" s="78"/>
      <c r="U117" s="78"/>
      <c r="V117" s="78"/>
      <c r="W117" s="78"/>
      <c r="X117" s="78"/>
      <c r="Y117" s="78"/>
      <c r="Z117" s="78"/>
    </row>
    <row r="118" spans="1:26" ht="15.75" customHeight="1">
      <c r="A118" s="96"/>
      <c r="B118" s="96"/>
      <c r="C118" s="96"/>
      <c r="D118" s="96"/>
      <c r="E118" s="96"/>
      <c r="F118" s="96"/>
      <c r="G118" s="96"/>
      <c r="H118" s="96"/>
      <c r="I118" s="78"/>
      <c r="J118" s="78"/>
      <c r="K118" s="78"/>
      <c r="L118" s="78"/>
      <c r="M118" s="78"/>
      <c r="N118" s="78"/>
      <c r="O118" s="78"/>
      <c r="P118" s="78"/>
      <c r="Q118" s="78"/>
      <c r="R118" s="78"/>
      <c r="S118" s="78"/>
      <c r="T118" s="78"/>
      <c r="U118" s="78"/>
      <c r="V118" s="78"/>
      <c r="W118" s="78"/>
      <c r="X118" s="78"/>
      <c r="Y118" s="78"/>
      <c r="Z118" s="78"/>
    </row>
    <row r="119" spans="1:26" ht="15.75" customHeight="1">
      <c r="A119" s="96"/>
      <c r="B119" s="96"/>
      <c r="C119" s="96"/>
      <c r="D119" s="96"/>
      <c r="E119" s="96"/>
      <c r="F119" s="96"/>
      <c r="G119" s="96"/>
      <c r="H119" s="96"/>
      <c r="I119" s="78"/>
      <c r="J119" s="78"/>
      <c r="K119" s="78"/>
      <c r="L119" s="78"/>
      <c r="M119" s="78"/>
      <c r="N119" s="78"/>
      <c r="O119" s="78"/>
      <c r="P119" s="78"/>
      <c r="Q119" s="78"/>
      <c r="R119" s="78"/>
      <c r="S119" s="78"/>
      <c r="T119" s="78"/>
      <c r="U119" s="78"/>
      <c r="V119" s="78"/>
      <c r="W119" s="78"/>
      <c r="X119" s="78"/>
      <c r="Y119" s="78"/>
      <c r="Z119" s="78"/>
    </row>
    <row r="120" spans="1:26" ht="15.75" customHeight="1">
      <c r="A120" s="96"/>
      <c r="B120" s="96"/>
      <c r="C120" s="96"/>
      <c r="D120" s="96"/>
      <c r="E120" s="96"/>
      <c r="F120" s="96"/>
      <c r="G120" s="96"/>
      <c r="H120" s="96"/>
      <c r="I120" s="78"/>
      <c r="J120" s="78"/>
      <c r="K120" s="78"/>
      <c r="L120" s="78"/>
      <c r="M120" s="78"/>
      <c r="N120" s="78"/>
      <c r="O120" s="78"/>
      <c r="P120" s="78"/>
      <c r="Q120" s="78"/>
      <c r="R120" s="78"/>
      <c r="S120" s="78"/>
      <c r="T120" s="78"/>
      <c r="U120" s="78"/>
      <c r="V120" s="78"/>
      <c r="W120" s="78"/>
      <c r="X120" s="78"/>
      <c r="Y120" s="78"/>
      <c r="Z120" s="78"/>
    </row>
    <row r="121" spans="1:26" ht="15.75" customHeight="1">
      <c r="A121" s="96"/>
      <c r="B121" s="96"/>
      <c r="C121" s="96"/>
      <c r="D121" s="96"/>
      <c r="E121" s="96"/>
      <c r="F121" s="96"/>
      <c r="G121" s="96"/>
      <c r="H121" s="96"/>
      <c r="I121" s="78"/>
      <c r="J121" s="78"/>
      <c r="K121" s="78"/>
      <c r="L121" s="78"/>
      <c r="M121" s="78"/>
      <c r="N121" s="78"/>
      <c r="O121" s="78"/>
      <c r="P121" s="78"/>
      <c r="Q121" s="78"/>
      <c r="R121" s="78"/>
      <c r="S121" s="78"/>
      <c r="T121" s="78"/>
      <c r="U121" s="78"/>
      <c r="V121" s="78"/>
      <c r="W121" s="78"/>
      <c r="X121" s="78"/>
      <c r="Y121" s="78"/>
      <c r="Z121" s="78"/>
    </row>
    <row r="122" spans="1:26" ht="15.75" customHeight="1">
      <c r="A122" s="96"/>
      <c r="B122" s="96"/>
      <c r="C122" s="96"/>
      <c r="D122" s="96"/>
      <c r="E122" s="96"/>
      <c r="F122" s="96"/>
      <c r="G122" s="96"/>
      <c r="H122" s="96"/>
      <c r="I122" s="78"/>
      <c r="J122" s="78"/>
      <c r="K122" s="78"/>
      <c r="L122" s="78"/>
      <c r="M122" s="78"/>
      <c r="N122" s="78"/>
      <c r="O122" s="78"/>
      <c r="P122" s="78"/>
      <c r="Q122" s="78"/>
      <c r="R122" s="78"/>
      <c r="S122" s="78"/>
      <c r="T122" s="78"/>
      <c r="U122" s="78"/>
      <c r="V122" s="78"/>
      <c r="W122" s="78"/>
      <c r="X122" s="78"/>
      <c r="Y122" s="78"/>
      <c r="Z122" s="78"/>
    </row>
    <row r="123" spans="1:26" ht="15.75" customHeight="1">
      <c r="A123" s="96"/>
      <c r="B123" s="96"/>
      <c r="C123" s="96"/>
      <c r="D123" s="96"/>
      <c r="E123" s="96"/>
      <c r="F123" s="96"/>
      <c r="G123" s="96"/>
      <c r="H123" s="96"/>
      <c r="I123" s="78"/>
      <c r="J123" s="78"/>
      <c r="K123" s="78"/>
      <c r="L123" s="78"/>
      <c r="M123" s="78"/>
      <c r="N123" s="78"/>
      <c r="O123" s="78"/>
      <c r="P123" s="78"/>
      <c r="Q123" s="78"/>
      <c r="R123" s="78"/>
      <c r="S123" s="78"/>
      <c r="T123" s="78"/>
      <c r="U123" s="78"/>
      <c r="V123" s="78"/>
      <c r="W123" s="78"/>
      <c r="X123" s="78"/>
      <c r="Y123" s="78"/>
      <c r="Z123" s="78"/>
    </row>
    <row r="124" spans="1:26" ht="15.75" customHeight="1">
      <c r="A124" s="96"/>
      <c r="B124" s="96"/>
      <c r="C124" s="96"/>
      <c r="D124" s="96"/>
      <c r="E124" s="96"/>
      <c r="F124" s="96"/>
      <c r="G124" s="96"/>
      <c r="H124" s="96"/>
      <c r="I124" s="78"/>
      <c r="J124" s="78"/>
      <c r="K124" s="78"/>
      <c r="L124" s="78"/>
      <c r="M124" s="78"/>
      <c r="N124" s="78"/>
      <c r="O124" s="78"/>
      <c r="P124" s="78"/>
      <c r="Q124" s="78"/>
      <c r="R124" s="78"/>
      <c r="S124" s="78"/>
      <c r="T124" s="78"/>
      <c r="U124" s="78"/>
      <c r="V124" s="78"/>
      <c r="W124" s="78"/>
      <c r="X124" s="78"/>
      <c r="Y124" s="78"/>
      <c r="Z124" s="78"/>
    </row>
    <row r="125" spans="1:26" ht="15.75" customHeight="1">
      <c r="A125" s="96"/>
      <c r="B125" s="96"/>
      <c r="C125" s="96"/>
      <c r="D125" s="96"/>
      <c r="E125" s="96"/>
      <c r="F125" s="96"/>
      <c r="G125" s="96"/>
      <c r="H125" s="96"/>
      <c r="I125" s="78"/>
      <c r="J125" s="78"/>
      <c r="K125" s="78"/>
      <c r="L125" s="78"/>
      <c r="M125" s="78"/>
      <c r="N125" s="78"/>
      <c r="O125" s="78"/>
      <c r="P125" s="78"/>
      <c r="Q125" s="78"/>
      <c r="R125" s="78"/>
      <c r="S125" s="78"/>
      <c r="T125" s="78"/>
      <c r="U125" s="78"/>
      <c r="V125" s="78"/>
      <c r="W125" s="78"/>
      <c r="X125" s="78"/>
      <c r="Y125" s="78"/>
      <c r="Z125" s="78"/>
    </row>
    <row r="126" spans="1:26" ht="15.75" customHeight="1">
      <c r="A126" s="96"/>
      <c r="B126" s="96"/>
      <c r="C126" s="96"/>
      <c r="D126" s="96"/>
      <c r="E126" s="96"/>
      <c r="F126" s="96"/>
      <c r="G126" s="96"/>
      <c r="H126" s="96"/>
      <c r="I126" s="78"/>
      <c r="J126" s="78"/>
      <c r="K126" s="78"/>
      <c r="L126" s="78"/>
      <c r="M126" s="78"/>
      <c r="N126" s="78"/>
      <c r="O126" s="78"/>
      <c r="P126" s="78"/>
      <c r="Q126" s="78"/>
      <c r="R126" s="78"/>
      <c r="S126" s="78"/>
      <c r="T126" s="78"/>
      <c r="U126" s="78"/>
      <c r="V126" s="78"/>
      <c r="W126" s="78"/>
      <c r="X126" s="78"/>
      <c r="Y126" s="78"/>
      <c r="Z126" s="78"/>
    </row>
    <row r="127" spans="1:26" ht="15.75" customHeight="1">
      <c r="A127" s="96"/>
      <c r="B127" s="96"/>
      <c r="C127" s="96"/>
      <c r="D127" s="96"/>
      <c r="E127" s="96"/>
      <c r="F127" s="96"/>
      <c r="G127" s="96"/>
      <c r="H127" s="96"/>
      <c r="I127" s="78"/>
      <c r="J127" s="78"/>
      <c r="K127" s="78"/>
      <c r="L127" s="78"/>
      <c r="M127" s="78"/>
      <c r="N127" s="78"/>
      <c r="O127" s="78"/>
      <c r="P127" s="78"/>
      <c r="Q127" s="78"/>
      <c r="R127" s="78"/>
      <c r="S127" s="78"/>
      <c r="T127" s="78"/>
      <c r="U127" s="78"/>
      <c r="V127" s="78"/>
      <c r="W127" s="78"/>
      <c r="X127" s="78"/>
      <c r="Y127" s="78"/>
      <c r="Z127" s="78"/>
    </row>
    <row r="128" spans="1:26" ht="15.75" customHeight="1">
      <c r="A128" s="96"/>
      <c r="B128" s="96"/>
      <c r="C128" s="96"/>
      <c r="D128" s="96"/>
      <c r="E128" s="96"/>
      <c r="F128" s="96"/>
      <c r="G128" s="96"/>
      <c r="H128" s="96"/>
      <c r="I128" s="78"/>
      <c r="J128" s="78"/>
      <c r="K128" s="78"/>
      <c r="L128" s="78"/>
      <c r="M128" s="78"/>
      <c r="N128" s="78"/>
      <c r="O128" s="78"/>
      <c r="P128" s="78"/>
      <c r="Q128" s="78"/>
      <c r="R128" s="78"/>
      <c r="S128" s="78"/>
      <c r="T128" s="78"/>
      <c r="U128" s="78"/>
      <c r="V128" s="78"/>
      <c r="W128" s="78"/>
      <c r="X128" s="78"/>
      <c r="Y128" s="78"/>
      <c r="Z128" s="78"/>
    </row>
    <row r="129" spans="1:26" ht="15.75" customHeight="1">
      <c r="A129" s="96"/>
      <c r="B129" s="96"/>
      <c r="C129" s="96"/>
      <c r="D129" s="96"/>
      <c r="E129" s="96"/>
      <c r="F129" s="96"/>
      <c r="G129" s="96"/>
      <c r="H129" s="96"/>
      <c r="I129" s="78"/>
      <c r="J129" s="78"/>
      <c r="K129" s="78"/>
      <c r="L129" s="78"/>
      <c r="M129" s="78"/>
      <c r="N129" s="78"/>
      <c r="O129" s="78"/>
      <c r="P129" s="78"/>
      <c r="Q129" s="78"/>
      <c r="R129" s="78"/>
      <c r="S129" s="78"/>
      <c r="T129" s="78"/>
      <c r="U129" s="78"/>
      <c r="V129" s="78"/>
      <c r="W129" s="78"/>
      <c r="X129" s="78"/>
      <c r="Y129" s="78"/>
      <c r="Z129" s="78"/>
    </row>
    <row r="130" spans="1:26" ht="15.75" customHeight="1">
      <c r="A130" s="96"/>
      <c r="B130" s="96"/>
      <c r="C130" s="96"/>
      <c r="D130" s="96"/>
      <c r="E130" s="96"/>
      <c r="F130" s="96"/>
      <c r="G130" s="96"/>
      <c r="H130" s="96"/>
      <c r="I130" s="78"/>
      <c r="J130" s="78"/>
      <c r="K130" s="78"/>
      <c r="L130" s="78"/>
      <c r="M130" s="78"/>
      <c r="N130" s="78"/>
      <c r="O130" s="78"/>
      <c r="P130" s="78"/>
      <c r="Q130" s="78"/>
      <c r="R130" s="78"/>
      <c r="S130" s="78"/>
      <c r="T130" s="78"/>
      <c r="U130" s="78"/>
      <c r="V130" s="78"/>
      <c r="W130" s="78"/>
      <c r="X130" s="78"/>
      <c r="Y130" s="78"/>
      <c r="Z130" s="78"/>
    </row>
    <row r="131" spans="1:26" ht="15.75" customHeight="1">
      <c r="A131" s="96"/>
      <c r="B131" s="96"/>
      <c r="C131" s="96"/>
      <c r="D131" s="96"/>
      <c r="E131" s="96"/>
      <c r="F131" s="96"/>
      <c r="G131" s="96"/>
      <c r="H131" s="96"/>
      <c r="I131" s="78"/>
      <c r="J131" s="78"/>
      <c r="K131" s="78"/>
      <c r="L131" s="78"/>
      <c r="M131" s="78"/>
      <c r="N131" s="78"/>
      <c r="O131" s="78"/>
      <c r="P131" s="78"/>
      <c r="Q131" s="78"/>
      <c r="R131" s="78"/>
      <c r="S131" s="78"/>
      <c r="T131" s="78"/>
      <c r="U131" s="78"/>
      <c r="V131" s="78"/>
      <c r="W131" s="78"/>
      <c r="X131" s="78"/>
      <c r="Y131" s="78"/>
      <c r="Z131" s="78"/>
    </row>
    <row r="132" spans="1:26" ht="15.75" customHeight="1">
      <c r="A132" s="96"/>
      <c r="B132" s="96"/>
      <c r="C132" s="96"/>
      <c r="D132" s="96"/>
      <c r="E132" s="96"/>
      <c r="F132" s="96"/>
      <c r="G132" s="96"/>
      <c r="H132" s="96"/>
      <c r="I132" s="78"/>
      <c r="J132" s="78"/>
      <c r="K132" s="78"/>
      <c r="L132" s="78"/>
      <c r="M132" s="78"/>
      <c r="N132" s="78"/>
      <c r="O132" s="78"/>
      <c r="P132" s="78"/>
      <c r="Q132" s="78"/>
      <c r="R132" s="78"/>
      <c r="S132" s="78"/>
      <c r="T132" s="78"/>
      <c r="U132" s="78"/>
      <c r="V132" s="78"/>
      <c r="W132" s="78"/>
      <c r="X132" s="78"/>
      <c r="Y132" s="78"/>
      <c r="Z132" s="78"/>
    </row>
    <row r="133" spans="1:26" ht="15.75" customHeight="1">
      <c r="A133" s="96"/>
      <c r="B133" s="96"/>
      <c r="C133" s="96"/>
      <c r="D133" s="96"/>
      <c r="E133" s="96"/>
      <c r="F133" s="96"/>
      <c r="G133" s="96"/>
      <c r="H133" s="96"/>
      <c r="I133" s="78"/>
      <c r="J133" s="78"/>
      <c r="K133" s="78"/>
      <c r="L133" s="78"/>
      <c r="M133" s="78"/>
      <c r="N133" s="78"/>
      <c r="O133" s="78"/>
      <c r="P133" s="78"/>
      <c r="Q133" s="78"/>
      <c r="R133" s="78"/>
      <c r="S133" s="78"/>
      <c r="T133" s="78"/>
      <c r="U133" s="78"/>
      <c r="V133" s="78"/>
      <c r="W133" s="78"/>
      <c r="X133" s="78"/>
      <c r="Y133" s="78"/>
      <c r="Z133" s="78"/>
    </row>
    <row r="134" spans="1:26" ht="15.75" customHeight="1">
      <c r="A134" s="96"/>
      <c r="B134" s="96"/>
      <c r="C134" s="96"/>
      <c r="D134" s="96"/>
      <c r="E134" s="96"/>
      <c r="F134" s="96"/>
      <c r="G134" s="96"/>
      <c r="H134" s="96"/>
      <c r="I134" s="78"/>
      <c r="J134" s="78"/>
      <c r="K134" s="78"/>
      <c r="L134" s="78"/>
      <c r="M134" s="78"/>
      <c r="N134" s="78"/>
      <c r="O134" s="78"/>
      <c r="P134" s="78"/>
      <c r="Q134" s="78"/>
      <c r="R134" s="78"/>
      <c r="S134" s="78"/>
      <c r="T134" s="78"/>
      <c r="U134" s="78"/>
      <c r="V134" s="78"/>
      <c r="W134" s="78"/>
      <c r="X134" s="78"/>
      <c r="Y134" s="78"/>
      <c r="Z134" s="78"/>
    </row>
    <row r="135" spans="1:26" ht="15.75" customHeight="1">
      <c r="A135" s="96"/>
      <c r="B135" s="96"/>
      <c r="C135" s="96"/>
      <c r="D135" s="96"/>
      <c r="E135" s="96"/>
      <c r="F135" s="96"/>
      <c r="G135" s="96"/>
      <c r="H135" s="96"/>
      <c r="I135" s="78"/>
      <c r="J135" s="78"/>
      <c r="K135" s="78"/>
      <c r="L135" s="78"/>
      <c r="M135" s="78"/>
      <c r="N135" s="78"/>
      <c r="O135" s="78"/>
      <c r="P135" s="78"/>
      <c r="Q135" s="78"/>
      <c r="R135" s="78"/>
      <c r="S135" s="78"/>
      <c r="T135" s="78"/>
      <c r="U135" s="78"/>
      <c r="V135" s="78"/>
      <c r="W135" s="78"/>
      <c r="X135" s="78"/>
      <c r="Y135" s="78"/>
      <c r="Z135" s="78"/>
    </row>
    <row r="136" spans="1:26" ht="15.75" customHeight="1">
      <c r="A136" s="96"/>
      <c r="B136" s="96"/>
      <c r="C136" s="96"/>
      <c r="D136" s="96"/>
      <c r="E136" s="96"/>
      <c r="F136" s="96"/>
      <c r="G136" s="96"/>
      <c r="H136" s="96"/>
      <c r="I136" s="78"/>
      <c r="J136" s="78"/>
      <c r="K136" s="78"/>
      <c r="L136" s="78"/>
      <c r="M136" s="78"/>
      <c r="N136" s="78"/>
      <c r="O136" s="78"/>
      <c r="P136" s="78"/>
      <c r="Q136" s="78"/>
      <c r="R136" s="78"/>
      <c r="S136" s="78"/>
      <c r="T136" s="78"/>
      <c r="U136" s="78"/>
      <c r="V136" s="78"/>
      <c r="W136" s="78"/>
      <c r="X136" s="78"/>
      <c r="Y136" s="78"/>
      <c r="Z136" s="78"/>
    </row>
    <row r="137" spans="1:26" ht="15.75" customHeight="1">
      <c r="A137" s="96"/>
      <c r="B137" s="96"/>
      <c r="C137" s="96"/>
      <c r="D137" s="96"/>
      <c r="E137" s="96"/>
      <c r="F137" s="96"/>
      <c r="G137" s="96"/>
      <c r="H137" s="96"/>
      <c r="I137" s="78"/>
      <c r="J137" s="78"/>
      <c r="K137" s="78"/>
      <c r="L137" s="78"/>
      <c r="M137" s="78"/>
      <c r="N137" s="78"/>
      <c r="O137" s="78"/>
      <c r="P137" s="78"/>
      <c r="Q137" s="78"/>
      <c r="R137" s="78"/>
      <c r="S137" s="78"/>
      <c r="T137" s="78"/>
      <c r="U137" s="78"/>
      <c r="V137" s="78"/>
      <c r="W137" s="78"/>
      <c r="X137" s="78"/>
      <c r="Y137" s="78"/>
      <c r="Z137" s="78"/>
    </row>
    <row r="138" spans="1:26" ht="15.75" customHeight="1">
      <c r="A138" s="96"/>
      <c r="B138" s="96"/>
      <c r="C138" s="96"/>
      <c r="D138" s="96"/>
      <c r="E138" s="96"/>
      <c r="F138" s="96"/>
      <c r="G138" s="96"/>
      <c r="H138" s="96"/>
      <c r="I138" s="78"/>
      <c r="J138" s="78"/>
      <c r="K138" s="78"/>
      <c r="L138" s="78"/>
      <c r="M138" s="78"/>
      <c r="N138" s="78"/>
      <c r="O138" s="78"/>
      <c r="P138" s="78"/>
      <c r="Q138" s="78"/>
      <c r="R138" s="78"/>
      <c r="S138" s="78"/>
      <c r="T138" s="78"/>
      <c r="U138" s="78"/>
      <c r="V138" s="78"/>
      <c r="W138" s="78"/>
      <c r="X138" s="78"/>
      <c r="Y138" s="78"/>
      <c r="Z138" s="78"/>
    </row>
    <row r="139" spans="1:26" ht="15.75" customHeight="1">
      <c r="A139" s="96"/>
      <c r="B139" s="96"/>
      <c r="C139" s="96"/>
      <c r="D139" s="96"/>
      <c r="E139" s="96"/>
      <c r="F139" s="96"/>
      <c r="G139" s="96"/>
      <c r="H139" s="96"/>
      <c r="I139" s="78"/>
      <c r="J139" s="78"/>
      <c r="K139" s="78"/>
      <c r="L139" s="78"/>
      <c r="M139" s="78"/>
      <c r="N139" s="78"/>
      <c r="O139" s="78"/>
      <c r="P139" s="78"/>
      <c r="Q139" s="78"/>
      <c r="R139" s="78"/>
      <c r="S139" s="78"/>
      <c r="T139" s="78"/>
      <c r="U139" s="78"/>
      <c r="V139" s="78"/>
      <c r="W139" s="78"/>
      <c r="X139" s="78"/>
      <c r="Y139" s="78"/>
      <c r="Z139" s="78"/>
    </row>
    <row r="140" spans="1:26" ht="15.75" customHeight="1">
      <c r="A140" s="96"/>
      <c r="B140" s="96"/>
      <c r="C140" s="96"/>
      <c r="D140" s="96"/>
      <c r="E140" s="96"/>
      <c r="F140" s="96"/>
      <c r="G140" s="96"/>
      <c r="H140" s="96"/>
      <c r="I140" s="78"/>
      <c r="J140" s="78"/>
      <c r="K140" s="78"/>
      <c r="L140" s="78"/>
      <c r="M140" s="78"/>
      <c r="N140" s="78"/>
      <c r="O140" s="78"/>
      <c r="P140" s="78"/>
      <c r="Q140" s="78"/>
      <c r="R140" s="78"/>
      <c r="S140" s="78"/>
      <c r="T140" s="78"/>
      <c r="U140" s="78"/>
      <c r="V140" s="78"/>
      <c r="W140" s="78"/>
      <c r="X140" s="78"/>
      <c r="Y140" s="78"/>
      <c r="Z140" s="78"/>
    </row>
    <row r="141" spans="1:26" ht="15.75" customHeight="1">
      <c r="A141" s="96"/>
      <c r="B141" s="96"/>
      <c r="C141" s="96"/>
      <c r="D141" s="96"/>
      <c r="E141" s="96"/>
      <c r="F141" s="96"/>
      <c r="G141" s="96"/>
      <c r="H141" s="96"/>
      <c r="I141" s="78"/>
      <c r="J141" s="78"/>
      <c r="K141" s="78"/>
      <c r="L141" s="78"/>
      <c r="M141" s="78"/>
      <c r="N141" s="78"/>
      <c r="O141" s="78"/>
      <c r="P141" s="78"/>
      <c r="Q141" s="78"/>
      <c r="R141" s="78"/>
      <c r="S141" s="78"/>
      <c r="T141" s="78"/>
      <c r="U141" s="78"/>
      <c r="V141" s="78"/>
      <c r="W141" s="78"/>
      <c r="X141" s="78"/>
      <c r="Y141" s="78"/>
      <c r="Z141" s="78"/>
    </row>
    <row r="142" spans="1:26" ht="15.75" customHeight="1">
      <c r="A142" s="96"/>
      <c r="B142" s="96"/>
      <c r="C142" s="96"/>
      <c r="D142" s="96"/>
      <c r="E142" s="96"/>
      <c r="F142" s="96"/>
      <c r="G142" s="96"/>
      <c r="H142" s="96"/>
      <c r="I142" s="78"/>
      <c r="J142" s="78"/>
      <c r="K142" s="78"/>
      <c r="L142" s="78"/>
      <c r="M142" s="78"/>
      <c r="N142" s="78"/>
      <c r="O142" s="78"/>
      <c r="P142" s="78"/>
      <c r="Q142" s="78"/>
      <c r="R142" s="78"/>
      <c r="S142" s="78"/>
      <c r="T142" s="78"/>
      <c r="U142" s="78"/>
      <c r="V142" s="78"/>
      <c r="W142" s="78"/>
      <c r="X142" s="78"/>
      <c r="Y142" s="78"/>
      <c r="Z142" s="78"/>
    </row>
    <row r="143" spans="1:26" ht="15.75" customHeight="1">
      <c r="A143" s="96"/>
      <c r="B143" s="96"/>
      <c r="C143" s="96"/>
      <c r="D143" s="96"/>
      <c r="E143" s="96"/>
      <c r="F143" s="96"/>
      <c r="G143" s="96"/>
      <c r="H143" s="96"/>
      <c r="I143" s="78"/>
      <c r="J143" s="78"/>
      <c r="K143" s="78"/>
      <c r="L143" s="78"/>
      <c r="M143" s="78"/>
      <c r="N143" s="78"/>
      <c r="O143" s="78"/>
      <c r="P143" s="78"/>
      <c r="Q143" s="78"/>
      <c r="R143" s="78"/>
      <c r="S143" s="78"/>
      <c r="T143" s="78"/>
      <c r="U143" s="78"/>
      <c r="V143" s="78"/>
      <c r="W143" s="78"/>
      <c r="X143" s="78"/>
      <c r="Y143" s="78"/>
      <c r="Z143" s="78"/>
    </row>
    <row r="144" spans="1:26" ht="15.75" customHeight="1">
      <c r="A144" s="96"/>
      <c r="B144" s="96"/>
      <c r="C144" s="96"/>
      <c r="D144" s="96"/>
      <c r="E144" s="96"/>
      <c r="F144" s="96"/>
      <c r="G144" s="96"/>
      <c r="H144" s="96"/>
      <c r="I144" s="78"/>
      <c r="J144" s="78"/>
      <c r="K144" s="78"/>
      <c r="L144" s="78"/>
      <c r="M144" s="78"/>
      <c r="N144" s="78"/>
      <c r="O144" s="78"/>
      <c r="P144" s="78"/>
      <c r="Q144" s="78"/>
      <c r="R144" s="78"/>
      <c r="S144" s="78"/>
      <c r="T144" s="78"/>
      <c r="U144" s="78"/>
      <c r="V144" s="78"/>
      <c r="W144" s="78"/>
      <c r="X144" s="78"/>
      <c r="Y144" s="78"/>
      <c r="Z144" s="78"/>
    </row>
    <row r="145" spans="1:26" ht="15.75" customHeight="1">
      <c r="A145" s="96"/>
      <c r="B145" s="96"/>
      <c r="C145" s="96"/>
      <c r="D145" s="96"/>
      <c r="E145" s="96"/>
      <c r="F145" s="96"/>
      <c r="G145" s="96"/>
      <c r="H145" s="96"/>
      <c r="I145" s="78"/>
      <c r="J145" s="78"/>
      <c r="K145" s="78"/>
      <c r="L145" s="78"/>
      <c r="M145" s="78"/>
      <c r="N145" s="78"/>
      <c r="O145" s="78"/>
      <c r="P145" s="78"/>
      <c r="Q145" s="78"/>
      <c r="R145" s="78"/>
      <c r="S145" s="78"/>
      <c r="T145" s="78"/>
      <c r="U145" s="78"/>
      <c r="V145" s="78"/>
      <c r="W145" s="78"/>
      <c r="X145" s="78"/>
      <c r="Y145" s="78"/>
      <c r="Z145" s="78"/>
    </row>
    <row r="146" spans="1:26" ht="15.75" customHeight="1">
      <c r="A146" s="96"/>
      <c r="B146" s="96"/>
      <c r="C146" s="96"/>
      <c r="D146" s="96"/>
      <c r="E146" s="96"/>
      <c r="F146" s="96"/>
      <c r="G146" s="96"/>
      <c r="H146" s="96"/>
      <c r="I146" s="78"/>
      <c r="J146" s="78"/>
      <c r="K146" s="78"/>
      <c r="L146" s="78"/>
      <c r="M146" s="78"/>
      <c r="N146" s="78"/>
      <c r="O146" s="78"/>
      <c r="P146" s="78"/>
      <c r="Q146" s="78"/>
      <c r="R146" s="78"/>
      <c r="S146" s="78"/>
      <c r="T146" s="78"/>
      <c r="U146" s="78"/>
      <c r="V146" s="78"/>
      <c r="W146" s="78"/>
      <c r="X146" s="78"/>
      <c r="Y146" s="78"/>
      <c r="Z146" s="78"/>
    </row>
    <row r="147" spans="1:26" ht="15.75" customHeight="1">
      <c r="A147" s="96"/>
      <c r="B147" s="96"/>
      <c r="C147" s="96"/>
      <c r="D147" s="96"/>
      <c r="E147" s="96"/>
      <c r="F147" s="96"/>
      <c r="G147" s="96"/>
      <c r="H147" s="96"/>
      <c r="I147" s="78"/>
      <c r="J147" s="78"/>
      <c r="K147" s="78"/>
      <c r="L147" s="78"/>
      <c r="M147" s="78"/>
      <c r="N147" s="78"/>
      <c r="O147" s="78"/>
      <c r="P147" s="78"/>
      <c r="Q147" s="78"/>
      <c r="R147" s="78"/>
      <c r="S147" s="78"/>
      <c r="T147" s="78"/>
      <c r="U147" s="78"/>
      <c r="V147" s="78"/>
      <c r="W147" s="78"/>
      <c r="X147" s="78"/>
      <c r="Y147" s="78"/>
      <c r="Z147" s="78"/>
    </row>
    <row r="148" spans="1:26" ht="15.75" customHeight="1">
      <c r="A148" s="96"/>
      <c r="B148" s="96"/>
      <c r="C148" s="96"/>
      <c r="D148" s="96"/>
      <c r="E148" s="96"/>
      <c r="F148" s="96"/>
      <c r="G148" s="96"/>
      <c r="H148" s="96"/>
      <c r="I148" s="78"/>
      <c r="J148" s="78"/>
      <c r="K148" s="78"/>
      <c r="L148" s="78"/>
      <c r="M148" s="78"/>
      <c r="N148" s="78"/>
      <c r="O148" s="78"/>
      <c r="P148" s="78"/>
      <c r="Q148" s="78"/>
      <c r="R148" s="78"/>
      <c r="S148" s="78"/>
      <c r="T148" s="78"/>
      <c r="U148" s="78"/>
      <c r="V148" s="78"/>
      <c r="W148" s="78"/>
      <c r="X148" s="78"/>
      <c r="Y148" s="78"/>
      <c r="Z148" s="78"/>
    </row>
    <row r="149" spans="1:26" ht="15.75" customHeight="1">
      <c r="A149" s="96"/>
      <c r="B149" s="96"/>
      <c r="C149" s="96"/>
      <c r="D149" s="96"/>
      <c r="E149" s="96"/>
      <c r="F149" s="96"/>
      <c r="G149" s="96"/>
      <c r="H149" s="96"/>
      <c r="I149" s="78"/>
      <c r="J149" s="78"/>
      <c r="K149" s="78"/>
      <c r="L149" s="78"/>
      <c r="M149" s="78"/>
      <c r="N149" s="78"/>
      <c r="O149" s="78"/>
      <c r="P149" s="78"/>
      <c r="Q149" s="78"/>
      <c r="R149" s="78"/>
      <c r="S149" s="78"/>
      <c r="T149" s="78"/>
      <c r="U149" s="78"/>
      <c r="V149" s="78"/>
      <c r="W149" s="78"/>
      <c r="X149" s="78"/>
      <c r="Y149" s="78"/>
      <c r="Z149" s="78"/>
    </row>
    <row r="150" spans="1:26" ht="15.75" customHeight="1">
      <c r="A150" s="96"/>
      <c r="B150" s="96"/>
      <c r="C150" s="96"/>
      <c r="D150" s="96"/>
      <c r="E150" s="96"/>
      <c r="F150" s="96"/>
      <c r="G150" s="96"/>
      <c r="H150" s="96"/>
      <c r="I150" s="78"/>
      <c r="J150" s="78"/>
      <c r="K150" s="78"/>
      <c r="L150" s="78"/>
      <c r="M150" s="78"/>
      <c r="N150" s="78"/>
      <c r="O150" s="78"/>
      <c r="P150" s="78"/>
      <c r="Q150" s="78"/>
      <c r="R150" s="78"/>
      <c r="S150" s="78"/>
      <c r="T150" s="78"/>
      <c r="U150" s="78"/>
      <c r="V150" s="78"/>
      <c r="W150" s="78"/>
      <c r="X150" s="78"/>
      <c r="Y150" s="78"/>
      <c r="Z150" s="78"/>
    </row>
    <row r="151" spans="1:26" ht="15.75" customHeight="1">
      <c r="A151" s="96"/>
      <c r="B151" s="96"/>
      <c r="C151" s="96"/>
      <c r="D151" s="96"/>
      <c r="E151" s="96"/>
      <c r="F151" s="96"/>
      <c r="G151" s="96"/>
      <c r="H151" s="96"/>
      <c r="I151" s="78"/>
      <c r="J151" s="78"/>
      <c r="K151" s="78"/>
      <c r="L151" s="78"/>
      <c r="M151" s="78"/>
      <c r="N151" s="78"/>
      <c r="O151" s="78"/>
      <c r="P151" s="78"/>
      <c r="Q151" s="78"/>
      <c r="R151" s="78"/>
      <c r="S151" s="78"/>
      <c r="T151" s="78"/>
      <c r="U151" s="78"/>
      <c r="V151" s="78"/>
      <c r="W151" s="78"/>
      <c r="X151" s="78"/>
      <c r="Y151" s="78"/>
      <c r="Z151" s="78"/>
    </row>
    <row r="152" spans="1:26" ht="15.75" customHeight="1">
      <c r="A152" s="96"/>
      <c r="B152" s="96"/>
      <c r="C152" s="96"/>
      <c r="D152" s="96"/>
      <c r="E152" s="96"/>
      <c r="F152" s="96"/>
      <c r="G152" s="96"/>
      <c r="H152" s="96"/>
      <c r="I152" s="78"/>
      <c r="J152" s="78"/>
      <c r="K152" s="78"/>
      <c r="L152" s="78"/>
      <c r="M152" s="78"/>
      <c r="N152" s="78"/>
      <c r="O152" s="78"/>
      <c r="P152" s="78"/>
      <c r="Q152" s="78"/>
      <c r="R152" s="78"/>
      <c r="S152" s="78"/>
      <c r="T152" s="78"/>
      <c r="U152" s="78"/>
      <c r="V152" s="78"/>
      <c r="W152" s="78"/>
      <c r="X152" s="78"/>
      <c r="Y152" s="78"/>
      <c r="Z152" s="78"/>
    </row>
    <row r="153" spans="1:26" ht="15.75" customHeight="1">
      <c r="A153" s="96"/>
      <c r="B153" s="96"/>
      <c r="C153" s="96"/>
      <c r="D153" s="96"/>
      <c r="E153" s="96"/>
      <c r="F153" s="96"/>
      <c r="G153" s="96"/>
      <c r="H153" s="96"/>
      <c r="I153" s="78"/>
      <c r="J153" s="78"/>
      <c r="K153" s="78"/>
      <c r="L153" s="78"/>
      <c r="M153" s="78"/>
      <c r="N153" s="78"/>
      <c r="O153" s="78"/>
      <c r="P153" s="78"/>
      <c r="Q153" s="78"/>
      <c r="R153" s="78"/>
      <c r="S153" s="78"/>
      <c r="T153" s="78"/>
      <c r="U153" s="78"/>
      <c r="V153" s="78"/>
      <c r="W153" s="78"/>
      <c r="X153" s="78"/>
      <c r="Y153" s="78"/>
      <c r="Z153" s="78"/>
    </row>
    <row r="154" spans="1:26" ht="15.75" customHeight="1">
      <c r="A154" s="96"/>
      <c r="B154" s="96"/>
      <c r="C154" s="96"/>
      <c r="D154" s="96"/>
      <c r="E154" s="96"/>
      <c r="F154" s="96"/>
      <c r="G154" s="96"/>
      <c r="H154" s="96"/>
      <c r="I154" s="78"/>
      <c r="J154" s="78"/>
      <c r="K154" s="78"/>
      <c r="L154" s="78"/>
      <c r="M154" s="78"/>
      <c r="N154" s="78"/>
      <c r="O154" s="78"/>
      <c r="P154" s="78"/>
      <c r="Q154" s="78"/>
      <c r="R154" s="78"/>
      <c r="S154" s="78"/>
      <c r="T154" s="78"/>
      <c r="U154" s="78"/>
      <c r="V154" s="78"/>
      <c r="W154" s="78"/>
      <c r="X154" s="78"/>
      <c r="Y154" s="78"/>
      <c r="Z154" s="78"/>
    </row>
    <row r="155" spans="1:26" ht="15.75" customHeight="1">
      <c r="A155" s="96"/>
      <c r="B155" s="96"/>
      <c r="C155" s="96"/>
      <c r="D155" s="96"/>
      <c r="E155" s="96"/>
      <c r="F155" s="96"/>
      <c r="G155" s="96"/>
      <c r="H155" s="96"/>
      <c r="I155" s="78"/>
      <c r="J155" s="78"/>
      <c r="K155" s="78"/>
      <c r="L155" s="78"/>
      <c r="M155" s="78"/>
      <c r="N155" s="78"/>
      <c r="O155" s="78"/>
      <c r="P155" s="78"/>
      <c r="Q155" s="78"/>
      <c r="R155" s="78"/>
      <c r="S155" s="78"/>
      <c r="T155" s="78"/>
      <c r="U155" s="78"/>
      <c r="V155" s="78"/>
      <c r="W155" s="78"/>
      <c r="X155" s="78"/>
      <c r="Y155" s="78"/>
      <c r="Z155" s="78"/>
    </row>
    <row r="156" spans="1:26" ht="15.75" customHeight="1">
      <c r="A156" s="96"/>
      <c r="B156" s="96"/>
      <c r="C156" s="96"/>
      <c r="D156" s="96"/>
      <c r="E156" s="96"/>
      <c r="F156" s="96"/>
      <c r="G156" s="96"/>
      <c r="H156" s="96"/>
      <c r="I156" s="78"/>
      <c r="J156" s="78"/>
      <c r="K156" s="78"/>
      <c r="L156" s="78"/>
      <c r="M156" s="78"/>
      <c r="N156" s="78"/>
      <c r="O156" s="78"/>
      <c r="P156" s="78"/>
      <c r="Q156" s="78"/>
      <c r="R156" s="78"/>
      <c r="S156" s="78"/>
      <c r="T156" s="78"/>
      <c r="U156" s="78"/>
      <c r="V156" s="78"/>
      <c r="W156" s="78"/>
      <c r="X156" s="78"/>
      <c r="Y156" s="78"/>
      <c r="Z156" s="78"/>
    </row>
    <row r="157" spans="1:26" ht="15.75" customHeight="1">
      <c r="A157" s="96"/>
      <c r="B157" s="96"/>
      <c r="C157" s="96"/>
      <c r="D157" s="96"/>
      <c r="E157" s="96"/>
      <c r="F157" s="96"/>
      <c r="G157" s="96"/>
      <c r="H157" s="96"/>
      <c r="I157" s="78"/>
      <c r="J157" s="78"/>
      <c r="K157" s="78"/>
      <c r="L157" s="78"/>
      <c r="M157" s="78"/>
      <c r="N157" s="78"/>
      <c r="O157" s="78"/>
      <c r="P157" s="78"/>
      <c r="Q157" s="78"/>
      <c r="R157" s="78"/>
      <c r="S157" s="78"/>
      <c r="T157" s="78"/>
      <c r="U157" s="78"/>
      <c r="V157" s="78"/>
      <c r="W157" s="78"/>
      <c r="X157" s="78"/>
      <c r="Y157" s="78"/>
      <c r="Z157" s="78"/>
    </row>
    <row r="158" spans="1:26" ht="15.75" customHeight="1">
      <c r="A158" s="96"/>
      <c r="B158" s="96"/>
      <c r="C158" s="96"/>
      <c r="D158" s="96"/>
      <c r="E158" s="96"/>
      <c r="F158" s="96"/>
      <c r="G158" s="96"/>
      <c r="H158" s="96"/>
      <c r="I158" s="78"/>
      <c r="J158" s="78"/>
      <c r="K158" s="78"/>
      <c r="L158" s="78"/>
      <c r="M158" s="78"/>
      <c r="N158" s="78"/>
      <c r="O158" s="78"/>
      <c r="P158" s="78"/>
      <c r="Q158" s="78"/>
      <c r="R158" s="78"/>
      <c r="S158" s="78"/>
      <c r="T158" s="78"/>
      <c r="U158" s="78"/>
      <c r="V158" s="78"/>
      <c r="W158" s="78"/>
      <c r="X158" s="78"/>
      <c r="Y158" s="78"/>
      <c r="Z158" s="78"/>
    </row>
    <row r="159" spans="1:26" ht="15.75" customHeight="1">
      <c r="A159" s="96"/>
      <c r="B159" s="96"/>
      <c r="C159" s="96"/>
      <c r="D159" s="96"/>
      <c r="E159" s="96"/>
      <c r="F159" s="96"/>
      <c r="G159" s="96"/>
      <c r="H159" s="96"/>
      <c r="I159" s="78"/>
      <c r="J159" s="78"/>
      <c r="K159" s="78"/>
      <c r="L159" s="78"/>
      <c r="M159" s="78"/>
      <c r="N159" s="78"/>
      <c r="O159" s="78"/>
      <c r="P159" s="78"/>
      <c r="Q159" s="78"/>
      <c r="R159" s="78"/>
      <c r="S159" s="78"/>
      <c r="T159" s="78"/>
      <c r="U159" s="78"/>
      <c r="V159" s="78"/>
      <c r="W159" s="78"/>
      <c r="X159" s="78"/>
      <c r="Y159" s="78"/>
      <c r="Z159" s="78"/>
    </row>
    <row r="160" spans="1:26" ht="15.75" customHeight="1">
      <c r="A160" s="96"/>
      <c r="B160" s="96"/>
      <c r="C160" s="96"/>
      <c r="D160" s="96"/>
      <c r="E160" s="96"/>
      <c r="F160" s="96"/>
      <c r="G160" s="96"/>
      <c r="H160" s="96"/>
      <c r="I160" s="78"/>
      <c r="J160" s="78"/>
      <c r="K160" s="78"/>
      <c r="L160" s="78"/>
      <c r="M160" s="78"/>
      <c r="N160" s="78"/>
      <c r="O160" s="78"/>
      <c r="P160" s="78"/>
      <c r="Q160" s="78"/>
      <c r="R160" s="78"/>
      <c r="S160" s="78"/>
      <c r="T160" s="78"/>
      <c r="U160" s="78"/>
      <c r="V160" s="78"/>
      <c r="W160" s="78"/>
      <c r="X160" s="78"/>
      <c r="Y160" s="78"/>
      <c r="Z160" s="78"/>
    </row>
    <row r="161" spans="1:26" ht="15.75" customHeight="1">
      <c r="A161" s="96"/>
      <c r="B161" s="96"/>
      <c r="C161" s="96"/>
      <c r="D161" s="96"/>
      <c r="E161" s="96"/>
      <c r="F161" s="96"/>
      <c r="G161" s="96"/>
      <c r="H161" s="96"/>
      <c r="I161" s="78"/>
      <c r="J161" s="78"/>
      <c r="K161" s="78"/>
      <c r="L161" s="78"/>
      <c r="M161" s="78"/>
      <c r="N161" s="78"/>
      <c r="O161" s="78"/>
      <c r="P161" s="78"/>
      <c r="Q161" s="78"/>
      <c r="R161" s="78"/>
      <c r="S161" s="78"/>
      <c r="T161" s="78"/>
      <c r="U161" s="78"/>
      <c r="V161" s="78"/>
      <c r="W161" s="78"/>
      <c r="X161" s="78"/>
      <c r="Y161" s="78"/>
      <c r="Z161" s="78"/>
    </row>
    <row r="162" spans="1:26" ht="15.75" customHeight="1">
      <c r="A162" s="96"/>
      <c r="B162" s="96"/>
      <c r="C162" s="96"/>
      <c r="D162" s="96"/>
      <c r="E162" s="96"/>
      <c r="F162" s="96"/>
      <c r="G162" s="96"/>
      <c r="H162" s="96"/>
      <c r="I162" s="78"/>
      <c r="J162" s="78"/>
      <c r="K162" s="78"/>
      <c r="L162" s="78"/>
      <c r="M162" s="78"/>
      <c r="N162" s="78"/>
      <c r="O162" s="78"/>
      <c r="P162" s="78"/>
      <c r="Q162" s="78"/>
      <c r="R162" s="78"/>
      <c r="S162" s="78"/>
      <c r="T162" s="78"/>
      <c r="U162" s="78"/>
      <c r="V162" s="78"/>
      <c r="W162" s="78"/>
      <c r="X162" s="78"/>
      <c r="Y162" s="78"/>
      <c r="Z162" s="78"/>
    </row>
    <row r="163" spans="1:26" ht="15.75" customHeight="1">
      <c r="A163" s="96"/>
      <c r="B163" s="96"/>
      <c r="C163" s="96"/>
      <c r="D163" s="96"/>
      <c r="E163" s="96"/>
      <c r="F163" s="96"/>
      <c r="G163" s="96"/>
      <c r="H163" s="96"/>
      <c r="I163" s="78"/>
      <c r="J163" s="78"/>
      <c r="K163" s="78"/>
      <c r="L163" s="78"/>
      <c r="M163" s="78"/>
      <c r="N163" s="78"/>
      <c r="O163" s="78"/>
      <c r="P163" s="78"/>
      <c r="Q163" s="78"/>
      <c r="R163" s="78"/>
      <c r="S163" s="78"/>
      <c r="T163" s="78"/>
      <c r="U163" s="78"/>
      <c r="V163" s="78"/>
      <c r="W163" s="78"/>
      <c r="X163" s="78"/>
      <c r="Y163" s="78"/>
      <c r="Z163" s="78"/>
    </row>
    <row r="164" spans="1:26" ht="15.75" customHeight="1">
      <c r="A164" s="96"/>
      <c r="B164" s="96"/>
      <c r="C164" s="96"/>
      <c r="D164" s="96"/>
      <c r="E164" s="96"/>
      <c r="F164" s="96"/>
      <c r="G164" s="96"/>
      <c r="H164" s="96"/>
      <c r="I164" s="78"/>
      <c r="J164" s="78"/>
      <c r="K164" s="78"/>
      <c r="L164" s="78"/>
      <c r="M164" s="78"/>
      <c r="N164" s="78"/>
      <c r="O164" s="78"/>
      <c r="P164" s="78"/>
      <c r="Q164" s="78"/>
      <c r="R164" s="78"/>
      <c r="S164" s="78"/>
      <c r="T164" s="78"/>
      <c r="U164" s="78"/>
      <c r="V164" s="78"/>
      <c r="W164" s="78"/>
      <c r="X164" s="78"/>
      <c r="Y164" s="78"/>
      <c r="Z164" s="78"/>
    </row>
    <row r="165" spans="1:26" ht="15.75" customHeight="1">
      <c r="A165" s="96"/>
      <c r="B165" s="96"/>
      <c r="C165" s="96"/>
      <c r="D165" s="96"/>
      <c r="E165" s="96"/>
      <c r="F165" s="96"/>
      <c r="G165" s="96"/>
      <c r="H165" s="96"/>
      <c r="I165" s="78"/>
      <c r="J165" s="78"/>
      <c r="K165" s="78"/>
      <c r="L165" s="78"/>
      <c r="M165" s="78"/>
      <c r="N165" s="78"/>
      <c r="O165" s="78"/>
      <c r="P165" s="78"/>
      <c r="Q165" s="78"/>
      <c r="R165" s="78"/>
      <c r="S165" s="78"/>
      <c r="T165" s="78"/>
      <c r="U165" s="78"/>
      <c r="V165" s="78"/>
      <c r="W165" s="78"/>
      <c r="X165" s="78"/>
      <c r="Y165" s="78"/>
      <c r="Z165" s="78"/>
    </row>
    <row r="166" spans="1:26" ht="15.75" customHeight="1">
      <c r="A166" s="96"/>
      <c r="B166" s="96"/>
      <c r="C166" s="96"/>
      <c r="D166" s="96"/>
      <c r="E166" s="96"/>
      <c r="F166" s="96"/>
      <c r="G166" s="96"/>
      <c r="H166" s="96"/>
      <c r="I166" s="78"/>
      <c r="J166" s="78"/>
      <c r="K166" s="78"/>
      <c r="L166" s="78"/>
      <c r="M166" s="78"/>
      <c r="N166" s="78"/>
      <c r="O166" s="78"/>
      <c r="P166" s="78"/>
      <c r="Q166" s="78"/>
      <c r="R166" s="78"/>
      <c r="S166" s="78"/>
      <c r="T166" s="78"/>
      <c r="U166" s="78"/>
      <c r="V166" s="78"/>
      <c r="W166" s="78"/>
      <c r="X166" s="78"/>
      <c r="Y166" s="78"/>
      <c r="Z166" s="78"/>
    </row>
    <row r="167" spans="1:26" ht="15.75" customHeight="1">
      <c r="A167" s="96"/>
      <c r="B167" s="96"/>
      <c r="C167" s="96"/>
      <c r="D167" s="96"/>
      <c r="E167" s="96"/>
      <c r="F167" s="96"/>
      <c r="G167" s="96"/>
      <c r="H167" s="96"/>
      <c r="I167" s="78"/>
      <c r="J167" s="78"/>
      <c r="K167" s="78"/>
      <c r="L167" s="78"/>
      <c r="M167" s="78"/>
      <c r="N167" s="78"/>
      <c r="O167" s="78"/>
      <c r="P167" s="78"/>
      <c r="Q167" s="78"/>
      <c r="R167" s="78"/>
      <c r="S167" s="78"/>
      <c r="T167" s="78"/>
      <c r="U167" s="78"/>
      <c r="V167" s="78"/>
      <c r="W167" s="78"/>
      <c r="X167" s="78"/>
      <c r="Y167" s="78"/>
      <c r="Z167" s="78"/>
    </row>
    <row r="168" spans="1:26" ht="15.75" customHeight="1">
      <c r="A168" s="96"/>
      <c r="B168" s="96"/>
      <c r="C168" s="96"/>
      <c r="D168" s="96"/>
      <c r="E168" s="96"/>
      <c r="F168" s="96"/>
      <c r="G168" s="96"/>
      <c r="H168" s="96"/>
      <c r="I168" s="78"/>
      <c r="J168" s="78"/>
      <c r="K168" s="78"/>
      <c r="L168" s="78"/>
      <c r="M168" s="78"/>
      <c r="N168" s="78"/>
      <c r="O168" s="78"/>
      <c r="P168" s="78"/>
      <c r="Q168" s="78"/>
      <c r="R168" s="78"/>
      <c r="S168" s="78"/>
      <c r="T168" s="78"/>
      <c r="U168" s="78"/>
      <c r="V168" s="78"/>
      <c r="W168" s="78"/>
      <c r="X168" s="78"/>
      <c r="Y168" s="78"/>
      <c r="Z168" s="78"/>
    </row>
    <row r="169" spans="1:26" ht="15.75" customHeight="1">
      <c r="A169" s="96"/>
      <c r="B169" s="96"/>
      <c r="C169" s="96"/>
      <c r="D169" s="96"/>
      <c r="E169" s="96"/>
      <c r="F169" s="96"/>
      <c r="G169" s="96"/>
      <c r="H169" s="96"/>
      <c r="I169" s="78"/>
      <c r="J169" s="78"/>
      <c r="K169" s="78"/>
      <c r="L169" s="78"/>
      <c r="M169" s="78"/>
      <c r="N169" s="78"/>
      <c r="O169" s="78"/>
      <c r="P169" s="78"/>
      <c r="Q169" s="78"/>
      <c r="R169" s="78"/>
      <c r="S169" s="78"/>
      <c r="T169" s="78"/>
      <c r="U169" s="78"/>
      <c r="V169" s="78"/>
      <c r="W169" s="78"/>
      <c r="X169" s="78"/>
      <c r="Y169" s="78"/>
      <c r="Z169" s="78"/>
    </row>
    <row r="170" spans="1:26" ht="15.75" customHeight="1">
      <c r="A170" s="96"/>
      <c r="B170" s="96"/>
      <c r="C170" s="96"/>
      <c r="D170" s="96"/>
      <c r="E170" s="96"/>
      <c r="F170" s="96"/>
      <c r="G170" s="96"/>
      <c r="H170" s="96"/>
      <c r="I170" s="78"/>
      <c r="J170" s="78"/>
      <c r="K170" s="78"/>
      <c r="L170" s="78"/>
      <c r="M170" s="78"/>
      <c r="N170" s="78"/>
      <c r="O170" s="78"/>
      <c r="P170" s="78"/>
      <c r="Q170" s="78"/>
      <c r="R170" s="78"/>
      <c r="S170" s="78"/>
      <c r="T170" s="78"/>
      <c r="U170" s="78"/>
      <c r="V170" s="78"/>
      <c r="W170" s="78"/>
      <c r="X170" s="78"/>
      <c r="Y170" s="78"/>
      <c r="Z170" s="78"/>
    </row>
    <row r="171" spans="1:26" ht="15.75" customHeight="1">
      <c r="A171" s="96"/>
      <c r="B171" s="96"/>
      <c r="C171" s="96"/>
      <c r="D171" s="96"/>
      <c r="E171" s="96"/>
      <c r="F171" s="96"/>
      <c r="G171" s="96"/>
      <c r="H171" s="96"/>
      <c r="I171" s="78"/>
      <c r="J171" s="78"/>
      <c r="K171" s="78"/>
      <c r="L171" s="78"/>
      <c r="M171" s="78"/>
      <c r="N171" s="78"/>
      <c r="O171" s="78"/>
      <c r="P171" s="78"/>
      <c r="Q171" s="78"/>
      <c r="R171" s="78"/>
      <c r="S171" s="78"/>
      <c r="T171" s="78"/>
      <c r="U171" s="78"/>
      <c r="V171" s="78"/>
      <c r="W171" s="78"/>
      <c r="X171" s="78"/>
      <c r="Y171" s="78"/>
      <c r="Z171" s="78"/>
    </row>
    <row r="172" spans="1:26" ht="15.75" customHeight="1">
      <c r="A172" s="96"/>
      <c r="B172" s="96"/>
      <c r="C172" s="96"/>
      <c r="D172" s="96"/>
      <c r="E172" s="96"/>
      <c r="F172" s="96"/>
      <c r="G172" s="96"/>
      <c r="H172" s="96"/>
      <c r="I172" s="78"/>
      <c r="J172" s="78"/>
      <c r="K172" s="78"/>
      <c r="L172" s="78"/>
      <c r="M172" s="78"/>
      <c r="N172" s="78"/>
      <c r="O172" s="78"/>
      <c r="P172" s="78"/>
      <c r="Q172" s="78"/>
      <c r="R172" s="78"/>
      <c r="S172" s="78"/>
      <c r="T172" s="78"/>
      <c r="U172" s="78"/>
      <c r="V172" s="78"/>
      <c r="W172" s="78"/>
      <c r="X172" s="78"/>
      <c r="Y172" s="78"/>
      <c r="Z172" s="78"/>
    </row>
    <row r="173" spans="1:26" ht="15.75" customHeight="1">
      <c r="A173" s="96"/>
      <c r="B173" s="96"/>
      <c r="C173" s="96"/>
      <c r="D173" s="96"/>
      <c r="E173" s="96"/>
      <c r="F173" s="96"/>
      <c r="G173" s="96"/>
      <c r="H173" s="96"/>
      <c r="I173" s="78"/>
      <c r="J173" s="78"/>
      <c r="K173" s="78"/>
      <c r="L173" s="78"/>
      <c r="M173" s="78"/>
      <c r="N173" s="78"/>
      <c r="O173" s="78"/>
      <c r="P173" s="78"/>
      <c r="Q173" s="78"/>
      <c r="R173" s="78"/>
      <c r="S173" s="78"/>
      <c r="T173" s="78"/>
      <c r="U173" s="78"/>
      <c r="V173" s="78"/>
      <c r="W173" s="78"/>
      <c r="X173" s="78"/>
      <c r="Y173" s="78"/>
      <c r="Z173" s="78"/>
    </row>
    <row r="174" spans="1:26" ht="15.75" customHeight="1">
      <c r="A174" s="96"/>
      <c r="B174" s="96"/>
      <c r="C174" s="96"/>
      <c r="D174" s="96"/>
      <c r="E174" s="96"/>
      <c r="F174" s="96"/>
      <c r="G174" s="96"/>
      <c r="H174" s="96"/>
      <c r="I174" s="78"/>
      <c r="J174" s="78"/>
      <c r="K174" s="78"/>
      <c r="L174" s="78"/>
      <c r="M174" s="78"/>
      <c r="N174" s="78"/>
      <c r="O174" s="78"/>
      <c r="P174" s="78"/>
      <c r="Q174" s="78"/>
      <c r="R174" s="78"/>
      <c r="S174" s="78"/>
      <c r="T174" s="78"/>
      <c r="U174" s="78"/>
      <c r="V174" s="78"/>
      <c r="W174" s="78"/>
      <c r="X174" s="78"/>
      <c r="Y174" s="78"/>
      <c r="Z174" s="78"/>
    </row>
    <row r="175" spans="1:26" ht="15.75" customHeight="1">
      <c r="A175" s="96"/>
      <c r="B175" s="96"/>
      <c r="C175" s="96"/>
      <c r="D175" s="96"/>
      <c r="E175" s="96"/>
      <c r="F175" s="96"/>
      <c r="G175" s="96"/>
      <c r="H175" s="96"/>
      <c r="I175" s="78"/>
      <c r="J175" s="78"/>
      <c r="K175" s="78"/>
      <c r="L175" s="78"/>
      <c r="M175" s="78"/>
      <c r="N175" s="78"/>
      <c r="O175" s="78"/>
      <c r="P175" s="78"/>
      <c r="Q175" s="78"/>
      <c r="R175" s="78"/>
      <c r="S175" s="78"/>
      <c r="T175" s="78"/>
      <c r="U175" s="78"/>
      <c r="V175" s="78"/>
      <c r="W175" s="78"/>
      <c r="X175" s="78"/>
      <c r="Y175" s="78"/>
      <c r="Z175" s="78"/>
    </row>
    <row r="176" spans="1:26" ht="15.75" customHeight="1">
      <c r="A176" s="96"/>
      <c r="B176" s="96"/>
      <c r="C176" s="96"/>
      <c r="D176" s="96"/>
      <c r="E176" s="96"/>
      <c r="F176" s="96"/>
      <c r="G176" s="96"/>
      <c r="H176" s="96"/>
      <c r="I176" s="78"/>
      <c r="J176" s="78"/>
      <c r="K176" s="78"/>
      <c r="L176" s="78"/>
      <c r="M176" s="78"/>
      <c r="N176" s="78"/>
      <c r="O176" s="78"/>
      <c r="P176" s="78"/>
      <c r="Q176" s="78"/>
      <c r="R176" s="78"/>
      <c r="S176" s="78"/>
      <c r="T176" s="78"/>
      <c r="U176" s="78"/>
      <c r="V176" s="78"/>
      <c r="W176" s="78"/>
      <c r="X176" s="78"/>
      <c r="Y176" s="78"/>
      <c r="Z176" s="78"/>
    </row>
    <row r="177" spans="1:26" ht="15.75" customHeight="1">
      <c r="A177" s="96"/>
      <c r="B177" s="96"/>
      <c r="C177" s="96"/>
      <c r="D177" s="96"/>
      <c r="E177" s="96"/>
      <c r="F177" s="96"/>
      <c r="G177" s="96"/>
      <c r="H177" s="96"/>
      <c r="I177" s="78"/>
      <c r="J177" s="78"/>
      <c r="K177" s="78"/>
      <c r="L177" s="78"/>
      <c r="M177" s="78"/>
      <c r="N177" s="78"/>
      <c r="O177" s="78"/>
      <c r="P177" s="78"/>
      <c r="Q177" s="78"/>
      <c r="R177" s="78"/>
      <c r="S177" s="78"/>
      <c r="T177" s="78"/>
      <c r="U177" s="78"/>
      <c r="V177" s="78"/>
      <c r="W177" s="78"/>
      <c r="X177" s="78"/>
      <c r="Y177" s="78"/>
      <c r="Z177" s="78"/>
    </row>
    <row r="178" spans="1:26" ht="15.75" customHeight="1">
      <c r="A178" s="96"/>
      <c r="B178" s="96"/>
      <c r="C178" s="96"/>
      <c r="D178" s="96"/>
      <c r="E178" s="96"/>
      <c r="F178" s="96"/>
      <c r="G178" s="96"/>
      <c r="H178" s="96"/>
      <c r="I178" s="78"/>
      <c r="J178" s="78"/>
      <c r="K178" s="78"/>
      <c r="L178" s="78"/>
      <c r="M178" s="78"/>
      <c r="N178" s="78"/>
      <c r="O178" s="78"/>
      <c r="P178" s="78"/>
      <c r="Q178" s="78"/>
      <c r="R178" s="78"/>
      <c r="S178" s="78"/>
      <c r="T178" s="78"/>
      <c r="U178" s="78"/>
      <c r="V178" s="78"/>
      <c r="W178" s="78"/>
      <c r="X178" s="78"/>
      <c r="Y178" s="78"/>
      <c r="Z178" s="78"/>
    </row>
    <row r="179" spans="1:26" ht="15.75" customHeight="1">
      <c r="A179" s="96"/>
      <c r="B179" s="96"/>
      <c r="C179" s="96"/>
      <c r="D179" s="96"/>
      <c r="E179" s="96"/>
      <c r="F179" s="96"/>
      <c r="G179" s="96"/>
      <c r="H179" s="96"/>
      <c r="I179" s="78"/>
      <c r="J179" s="78"/>
      <c r="K179" s="78"/>
      <c r="L179" s="78"/>
      <c r="M179" s="78"/>
      <c r="N179" s="78"/>
      <c r="O179" s="78"/>
      <c r="P179" s="78"/>
      <c r="Q179" s="78"/>
      <c r="R179" s="78"/>
      <c r="S179" s="78"/>
      <c r="T179" s="78"/>
      <c r="U179" s="78"/>
      <c r="V179" s="78"/>
      <c r="W179" s="78"/>
      <c r="X179" s="78"/>
      <c r="Y179" s="78"/>
      <c r="Z179" s="78"/>
    </row>
    <row r="180" spans="1:26" ht="15.75" customHeight="1">
      <c r="A180" s="96"/>
      <c r="B180" s="96"/>
      <c r="C180" s="96"/>
      <c r="D180" s="96"/>
      <c r="E180" s="96"/>
      <c r="F180" s="96"/>
      <c r="G180" s="96"/>
      <c r="H180" s="96"/>
      <c r="I180" s="78"/>
      <c r="J180" s="78"/>
      <c r="K180" s="78"/>
      <c r="L180" s="78"/>
      <c r="M180" s="78"/>
      <c r="N180" s="78"/>
      <c r="O180" s="78"/>
      <c r="P180" s="78"/>
      <c r="Q180" s="78"/>
      <c r="R180" s="78"/>
      <c r="S180" s="78"/>
      <c r="T180" s="78"/>
      <c r="U180" s="78"/>
      <c r="V180" s="78"/>
      <c r="W180" s="78"/>
      <c r="X180" s="78"/>
      <c r="Y180" s="78"/>
      <c r="Z180" s="78"/>
    </row>
    <row r="181" spans="1:26" ht="15.75" customHeight="1">
      <c r="A181" s="96"/>
      <c r="B181" s="96"/>
      <c r="C181" s="96"/>
      <c r="D181" s="96"/>
      <c r="E181" s="96"/>
      <c r="F181" s="96"/>
      <c r="G181" s="96"/>
      <c r="H181" s="96"/>
      <c r="I181" s="78"/>
      <c r="J181" s="78"/>
      <c r="K181" s="78"/>
      <c r="L181" s="78"/>
      <c r="M181" s="78"/>
      <c r="N181" s="78"/>
      <c r="O181" s="78"/>
      <c r="P181" s="78"/>
      <c r="Q181" s="78"/>
      <c r="R181" s="78"/>
      <c r="S181" s="78"/>
      <c r="T181" s="78"/>
      <c r="U181" s="78"/>
      <c r="V181" s="78"/>
      <c r="W181" s="78"/>
      <c r="X181" s="78"/>
      <c r="Y181" s="78"/>
      <c r="Z181" s="78"/>
    </row>
    <row r="182" spans="1:26" ht="15.75" customHeight="1">
      <c r="A182" s="96"/>
      <c r="B182" s="96"/>
      <c r="C182" s="96"/>
      <c r="D182" s="96"/>
      <c r="E182" s="96"/>
      <c r="F182" s="96"/>
      <c r="G182" s="96"/>
      <c r="H182" s="96"/>
      <c r="I182" s="78"/>
      <c r="J182" s="78"/>
      <c r="K182" s="78"/>
      <c r="L182" s="78"/>
      <c r="M182" s="78"/>
      <c r="N182" s="78"/>
      <c r="O182" s="78"/>
      <c r="P182" s="78"/>
      <c r="Q182" s="78"/>
      <c r="R182" s="78"/>
      <c r="S182" s="78"/>
      <c r="T182" s="78"/>
      <c r="U182" s="78"/>
      <c r="V182" s="78"/>
      <c r="W182" s="78"/>
      <c r="X182" s="78"/>
      <c r="Y182" s="78"/>
      <c r="Z182" s="78"/>
    </row>
    <row r="183" spans="1:26" ht="15.75" customHeight="1">
      <c r="A183" s="96"/>
      <c r="B183" s="96"/>
      <c r="C183" s="96"/>
      <c r="D183" s="96"/>
      <c r="E183" s="96"/>
      <c r="F183" s="96"/>
      <c r="G183" s="96"/>
      <c r="H183" s="96"/>
      <c r="I183" s="78"/>
      <c r="J183" s="78"/>
      <c r="K183" s="78"/>
      <c r="L183" s="78"/>
      <c r="M183" s="78"/>
      <c r="N183" s="78"/>
      <c r="O183" s="78"/>
      <c r="P183" s="78"/>
      <c r="Q183" s="78"/>
      <c r="R183" s="78"/>
      <c r="S183" s="78"/>
      <c r="T183" s="78"/>
      <c r="U183" s="78"/>
      <c r="V183" s="78"/>
      <c r="W183" s="78"/>
      <c r="X183" s="78"/>
      <c r="Y183" s="78"/>
      <c r="Z183" s="78"/>
    </row>
    <row r="184" spans="1:26" ht="15.75" customHeight="1">
      <c r="A184" s="96"/>
      <c r="B184" s="96"/>
      <c r="C184" s="96"/>
      <c r="D184" s="96"/>
      <c r="E184" s="96"/>
      <c r="F184" s="96"/>
      <c r="G184" s="96"/>
      <c r="H184" s="96"/>
      <c r="I184" s="78"/>
      <c r="J184" s="78"/>
      <c r="K184" s="78"/>
      <c r="L184" s="78"/>
      <c r="M184" s="78"/>
      <c r="N184" s="78"/>
      <c r="O184" s="78"/>
      <c r="P184" s="78"/>
      <c r="Q184" s="78"/>
      <c r="R184" s="78"/>
      <c r="S184" s="78"/>
      <c r="T184" s="78"/>
      <c r="U184" s="78"/>
      <c r="V184" s="78"/>
      <c r="W184" s="78"/>
      <c r="X184" s="78"/>
      <c r="Y184" s="78"/>
      <c r="Z184" s="78"/>
    </row>
    <row r="185" spans="1:26" ht="15.75" customHeight="1">
      <c r="A185" s="96"/>
      <c r="B185" s="96"/>
      <c r="C185" s="96"/>
      <c r="D185" s="96"/>
      <c r="E185" s="96"/>
      <c r="F185" s="96"/>
      <c r="G185" s="96"/>
      <c r="H185" s="96"/>
      <c r="I185" s="78"/>
      <c r="J185" s="78"/>
      <c r="K185" s="78"/>
      <c r="L185" s="78"/>
      <c r="M185" s="78"/>
      <c r="N185" s="78"/>
      <c r="O185" s="78"/>
      <c r="P185" s="78"/>
      <c r="Q185" s="78"/>
      <c r="R185" s="78"/>
      <c r="S185" s="78"/>
      <c r="T185" s="78"/>
      <c r="U185" s="78"/>
      <c r="V185" s="78"/>
      <c r="W185" s="78"/>
      <c r="X185" s="78"/>
      <c r="Y185" s="78"/>
      <c r="Z185" s="78"/>
    </row>
    <row r="186" spans="1:26" ht="15.75" customHeight="1">
      <c r="A186" s="96"/>
      <c r="B186" s="96"/>
      <c r="C186" s="96"/>
      <c r="D186" s="96"/>
      <c r="E186" s="96"/>
      <c r="F186" s="96"/>
      <c r="G186" s="96"/>
      <c r="H186" s="96"/>
      <c r="I186" s="78"/>
      <c r="J186" s="78"/>
      <c r="K186" s="78"/>
      <c r="L186" s="78"/>
      <c r="M186" s="78"/>
      <c r="N186" s="78"/>
      <c r="O186" s="78"/>
      <c r="P186" s="78"/>
      <c r="Q186" s="78"/>
      <c r="R186" s="78"/>
      <c r="S186" s="78"/>
      <c r="T186" s="78"/>
      <c r="U186" s="78"/>
      <c r="V186" s="78"/>
      <c r="W186" s="78"/>
      <c r="X186" s="78"/>
      <c r="Y186" s="78"/>
      <c r="Z186" s="78"/>
    </row>
    <row r="187" spans="1:26" ht="15.75" customHeight="1">
      <c r="A187" s="96"/>
      <c r="B187" s="96"/>
      <c r="C187" s="96"/>
      <c r="D187" s="96"/>
      <c r="E187" s="96"/>
      <c r="F187" s="96"/>
      <c r="G187" s="96"/>
      <c r="H187" s="96"/>
      <c r="I187" s="78"/>
      <c r="J187" s="78"/>
      <c r="K187" s="78"/>
      <c r="L187" s="78"/>
      <c r="M187" s="78"/>
      <c r="N187" s="78"/>
      <c r="O187" s="78"/>
      <c r="P187" s="78"/>
      <c r="Q187" s="78"/>
      <c r="R187" s="78"/>
      <c r="S187" s="78"/>
      <c r="T187" s="78"/>
      <c r="U187" s="78"/>
      <c r="V187" s="78"/>
      <c r="W187" s="78"/>
      <c r="X187" s="78"/>
      <c r="Y187" s="78"/>
      <c r="Z187" s="78"/>
    </row>
    <row r="188" spans="1:26" ht="15.75" customHeight="1">
      <c r="A188" s="96"/>
      <c r="B188" s="96"/>
      <c r="C188" s="96"/>
      <c r="D188" s="96"/>
      <c r="E188" s="96"/>
      <c r="F188" s="96"/>
      <c r="G188" s="96"/>
      <c r="H188" s="96"/>
      <c r="I188" s="78"/>
      <c r="J188" s="78"/>
      <c r="K188" s="78"/>
      <c r="L188" s="78"/>
      <c r="M188" s="78"/>
      <c r="N188" s="78"/>
      <c r="O188" s="78"/>
      <c r="P188" s="78"/>
      <c r="Q188" s="78"/>
      <c r="R188" s="78"/>
      <c r="S188" s="78"/>
      <c r="T188" s="78"/>
      <c r="U188" s="78"/>
      <c r="V188" s="78"/>
      <c r="W188" s="78"/>
      <c r="X188" s="78"/>
      <c r="Y188" s="78"/>
      <c r="Z188" s="78"/>
    </row>
    <row r="189" spans="1:26" ht="15.75" customHeight="1">
      <c r="A189" s="96"/>
      <c r="B189" s="96"/>
      <c r="C189" s="96"/>
      <c r="D189" s="96"/>
      <c r="E189" s="96"/>
      <c r="F189" s="96"/>
      <c r="G189" s="96"/>
      <c r="H189" s="96"/>
      <c r="I189" s="78"/>
      <c r="J189" s="78"/>
      <c r="K189" s="78"/>
      <c r="L189" s="78"/>
      <c r="M189" s="78"/>
      <c r="N189" s="78"/>
      <c r="O189" s="78"/>
      <c r="P189" s="78"/>
      <c r="Q189" s="78"/>
      <c r="R189" s="78"/>
      <c r="S189" s="78"/>
      <c r="T189" s="78"/>
      <c r="U189" s="78"/>
      <c r="V189" s="78"/>
      <c r="W189" s="78"/>
      <c r="X189" s="78"/>
      <c r="Y189" s="78"/>
      <c r="Z189" s="78"/>
    </row>
    <row r="190" spans="1:26" ht="15.75" customHeight="1">
      <c r="A190" s="96"/>
      <c r="B190" s="96"/>
      <c r="C190" s="96"/>
      <c r="D190" s="96"/>
      <c r="E190" s="96"/>
      <c r="F190" s="96"/>
      <c r="G190" s="96"/>
      <c r="H190" s="96"/>
      <c r="I190" s="78"/>
      <c r="J190" s="78"/>
      <c r="K190" s="78"/>
      <c r="L190" s="78"/>
      <c r="M190" s="78"/>
      <c r="N190" s="78"/>
      <c r="O190" s="78"/>
      <c r="P190" s="78"/>
      <c r="Q190" s="78"/>
      <c r="R190" s="78"/>
      <c r="S190" s="78"/>
      <c r="T190" s="78"/>
      <c r="U190" s="78"/>
      <c r="V190" s="78"/>
      <c r="W190" s="78"/>
      <c r="X190" s="78"/>
      <c r="Y190" s="78"/>
      <c r="Z190" s="78"/>
    </row>
    <row r="191" spans="1:26" ht="15.75" customHeight="1">
      <c r="A191" s="96"/>
      <c r="B191" s="96"/>
      <c r="C191" s="96"/>
      <c r="D191" s="96"/>
      <c r="E191" s="96"/>
      <c r="F191" s="96"/>
      <c r="G191" s="96"/>
      <c r="H191" s="96"/>
      <c r="I191" s="78"/>
      <c r="J191" s="78"/>
      <c r="K191" s="78"/>
      <c r="L191" s="78"/>
      <c r="M191" s="78"/>
      <c r="N191" s="78"/>
      <c r="O191" s="78"/>
      <c r="P191" s="78"/>
      <c r="Q191" s="78"/>
      <c r="R191" s="78"/>
      <c r="S191" s="78"/>
      <c r="T191" s="78"/>
      <c r="U191" s="78"/>
      <c r="V191" s="78"/>
      <c r="W191" s="78"/>
      <c r="X191" s="78"/>
      <c r="Y191" s="78"/>
      <c r="Z191" s="78"/>
    </row>
    <row r="192" spans="1:26" ht="15.75" customHeight="1">
      <c r="A192" s="96"/>
      <c r="B192" s="96"/>
      <c r="C192" s="96"/>
      <c r="D192" s="96"/>
      <c r="E192" s="96"/>
      <c r="F192" s="96"/>
      <c r="G192" s="96"/>
      <c r="H192" s="96"/>
      <c r="I192" s="78"/>
      <c r="J192" s="78"/>
      <c r="K192" s="78"/>
      <c r="L192" s="78"/>
      <c r="M192" s="78"/>
      <c r="N192" s="78"/>
      <c r="O192" s="78"/>
      <c r="P192" s="78"/>
      <c r="Q192" s="78"/>
      <c r="R192" s="78"/>
      <c r="S192" s="78"/>
      <c r="T192" s="78"/>
      <c r="U192" s="78"/>
      <c r="V192" s="78"/>
      <c r="W192" s="78"/>
      <c r="X192" s="78"/>
      <c r="Y192" s="78"/>
      <c r="Z192" s="78"/>
    </row>
    <row r="193" spans="1:26" ht="15.75" customHeight="1">
      <c r="A193" s="96"/>
      <c r="B193" s="96"/>
      <c r="C193" s="96"/>
      <c r="D193" s="96"/>
      <c r="E193" s="96"/>
      <c r="F193" s="96"/>
      <c r="G193" s="96"/>
      <c r="H193" s="96"/>
      <c r="I193" s="78"/>
      <c r="J193" s="78"/>
      <c r="K193" s="78"/>
      <c r="L193" s="78"/>
      <c r="M193" s="78"/>
      <c r="N193" s="78"/>
      <c r="O193" s="78"/>
      <c r="P193" s="78"/>
      <c r="Q193" s="78"/>
      <c r="R193" s="78"/>
      <c r="S193" s="78"/>
      <c r="T193" s="78"/>
      <c r="U193" s="78"/>
      <c r="V193" s="78"/>
      <c r="W193" s="78"/>
      <c r="X193" s="78"/>
      <c r="Y193" s="78"/>
      <c r="Z193" s="78"/>
    </row>
    <row r="194" spans="1:26" ht="15.75" customHeight="1">
      <c r="A194" s="96"/>
      <c r="B194" s="96"/>
      <c r="C194" s="96"/>
      <c r="D194" s="96"/>
      <c r="E194" s="96"/>
      <c r="F194" s="96"/>
      <c r="G194" s="96"/>
      <c r="H194" s="96"/>
      <c r="I194" s="78"/>
      <c r="J194" s="78"/>
      <c r="K194" s="78"/>
      <c r="L194" s="78"/>
      <c r="M194" s="78"/>
      <c r="N194" s="78"/>
      <c r="O194" s="78"/>
      <c r="P194" s="78"/>
      <c r="Q194" s="78"/>
      <c r="R194" s="78"/>
      <c r="S194" s="78"/>
      <c r="T194" s="78"/>
      <c r="U194" s="78"/>
      <c r="V194" s="78"/>
      <c r="W194" s="78"/>
      <c r="X194" s="78"/>
      <c r="Y194" s="78"/>
      <c r="Z194" s="78"/>
    </row>
    <row r="195" spans="1:26" ht="15.75" customHeight="1">
      <c r="A195" s="96"/>
      <c r="B195" s="96"/>
      <c r="C195" s="96"/>
      <c r="D195" s="96"/>
      <c r="E195" s="96"/>
      <c r="F195" s="96"/>
      <c r="G195" s="96"/>
      <c r="H195" s="96"/>
      <c r="I195" s="78"/>
      <c r="J195" s="78"/>
      <c r="K195" s="78"/>
      <c r="L195" s="78"/>
      <c r="M195" s="78"/>
      <c r="N195" s="78"/>
      <c r="O195" s="78"/>
      <c r="P195" s="78"/>
      <c r="Q195" s="78"/>
      <c r="R195" s="78"/>
      <c r="S195" s="78"/>
      <c r="T195" s="78"/>
      <c r="U195" s="78"/>
      <c r="V195" s="78"/>
      <c r="W195" s="78"/>
      <c r="X195" s="78"/>
      <c r="Y195" s="78"/>
      <c r="Z195" s="78"/>
    </row>
    <row r="196" spans="1:26" ht="15.75" customHeight="1">
      <c r="A196" s="96"/>
      <c r="B196" s="96"/>
      <c r="C196" s="96"/>
      <c r="D196" s="96"/>
      <c r="E196" s="96"/>
      <c r="F196" s="96"/>
      <c r="G196" s="96"/>
      <c r="H196" s="96"/>
      <c r="I196" s="78"/>
      <c r="J196" s="78"/>
      <c r="K196" s="78"/>
      <c r="L196" s="78"/>
      <c r="M196" s="78"/>
      <c r="N196" s="78"/>
      <c r="O196" s="78"/>
      <c r="P196" s="78"/>
      <c r="Q196" s="78"/>
      <c r="R196" s="78"/>
      <c r="S196" s="78"/>
      <c r="T196" s="78"/>
      <c r="U196" s="78"/>
      <c r="V196" s="78"/>
      <c r="W196" s="78"/>
      <c r="X196" s="78"/>
      <c r="Y196" s="78"/>
      <c r="Z196" s="78"/>
    </row>
    <row r="197" spans="1:26" ht="15.75" customHeight="1">
      <c r="A197" s="96"/>
      <c r="B197" s="96"/>
      <c r="C197" s="96"/>
      <c r="D197" s="96"/>
      <c r="E197" s="96"/>
      <c r="F197" s="96"/>
      <c r="G197" s="96"/>
      <c r="H197" s="96"/>
      <c r="I197" s="78"/>
      <c r="J197" s="78"/>
      <c r="K197" s="78"/>
      <c r="L197" s="78"/>
      <c r="M197" s="78"/>
      <c r="N197" s="78"/>
      <c r="O197" s="78"/>
      <c r="P197" s="78"/>
      <c r="Q197" s="78"/>
      <c r="R197" s="78"/>
      <c r="S197" s="78"/>
      <c r="T197" s="78"/>
      <c r="U197" s="78"/>
      <c r="V197" s="78"/>
      <c r="W197" s="78"/>
      <c r="X197" s="78"/>
      <c r="Y197" s="78"/>
      <c r="Z197" s="78"/>
    </row>
    <row r="198" spans="1:26" ht="15.75" customHeight="1">
      <c r="A198" s="96"/>
      <c r="B198" s="96"/>
      <c r="C198" s="96"/>
      <c r="D198" s="96"/>
      <c r="E198" s="96"/>
      <c r="F198" s="96"/>
      <c r="G198" s="96"/>
      <c r="H198" s="96"/>
      <c r="I198" s="78"/>
      <c r="J198" s="78"/>
      <c r="K198" s="78"/>
      <c r="L198" s="78"/>
      <c r="M198" s="78"/>
      <c r="N198" s="78"/>
      <c r="O198" s="78"/>
      <c r="P198" s="78"/>
      <c r="Q198" s="78"/>
      <c r="R198" s="78"/>
      <c r="S198" s="78"/>
      <c r="T198" s="78"/>
      <c r="U198" s="78"/>
      <c r="V198" s="78"/>
      <c r="W198" s="78"/>
      <c r="X198" s="78"/>
      <c r="Y198" s="78"/>
      <c r="Z198" s="78"/>
    </row>
    <row r="199" spans="1:26" ht="15.75" customHeight="1">
      <c r="A199" s="96"/>
      <c r="B199" s="96"/>
      <c r="C199" s="96"/>
      <c r="D199" s="96"/>
      <c r="E199" s="96"/>
      <c r="F199" s="96"/>
      <c r="G199" s="96"/>
      <c r="H199" s="96"/>
      <c r="I199" s="78"/>
      <c r="J199" s="78"/>
      <c r="K199" s="78"/>
      <c r="L199" s="78"/>
      <c r="M199" s="78"/>
      <c r="N199" s="78"/>
      <c r="O199" s="78"/>
      <c r="P199" s="78"/>
      <c r="Q199" s="78"/>
      <c r="R199" s="78"/>
      <c r="S199" s="78"/>
      <c r="T199" s="78"/>
      <c r="U199" s="78"/>
      <c r="V199" s="78"/>
      <c r="W199" s="78"/>
      <c r="X199" s="78"/>
      <c r="Y199" s="78"/>
      <c r="Z199" s="78"/>
    </row>
    <row r="200" spans="1:26" ht="15.75" customHeight="1">
      <c r="A200" s="96"/>
      <c r="B200" s="96"/>
      <c r="C200" s="96"/>
      <c r="D200" s="96"/>
      <c r="E200" s="96"/>
      <c r="F200" s="96"/>
      <c r="G200" s="96"/>
      <c r="H200" s="96"/>
      <c r="I200" s="78"/>
      <c r="J200" s="78"/>
      <c r="K200" s="78"/>
      <c r="L200" s="78"/>
      <c r="M200" s="78"/>
      <c r="N200" s="78"/>
      <c r="O200" s="78"/>
      <c r="P200" s="78"/>
      <c r="Q200" s="78"/>
      <c r="R200" s="78"/>
      <c r="S200" s="78"/>
      <c r="T200" s="78"/>
      <c r="U200" s="78"/>
      <c r="V200" s="78"/>
      <c r="W200" s="78"/>
      <c r="X200" s="78"/>
      <c r="Y200" s="78"/>
      <c r="Z200" s="78"/>
    </row>
    <row r="201" spans="1:26" ht="15.75" customHeight="1">
      <c r="A201" s="96"/>
      <c r="B201" s="96"/>
      <c r="C201" s="96"/>
      <c r="D201" s="96"/>
      <c r="E201" s="96"/>
      <c r="F201" s="96"/>
      <c r="G201" s="96"/>
      <c r="H201" s="96"/>
      <c r="I201" s="78"/>
      <c r="J201" s="78"/>
      <c r="K201" s="78"/>
      <c r="L201" s="78"/>
      <c r="M201" s="78"/>
      <c r="N201" s="78"/>
      <c r="O201" s="78"/>
      <c r="P201" s="78"/>
      <c r="Q201" s="78"/>
      <c r="R201" s="78"/>
      <c r="S201" s="78"/>
      <c r="T201" s="78"/>
      <c r="U201" s="78"/>
      <c r="V201" s="78"/>
      <c r="W201" s="78"/>
      <c r="X201" s="78"/>
      <c r="Y201" s="78"/>
      <c r="Z201" s="78"/>
    </row>
    <row r="202" spans="1:26" ht="15.75" customHeight="1">
      <c r="A202" s="96"/>
      <c r="B202" s="96"/>
      <c r="C202" s="96"/>
      <c r="D202" s="96"/>
      <c r="E202" s="96"/>
      <c r="F202" s="96"/>
      <c r="G202" s="96"/>
      <c r="H202" s="96"/>
      <c r="I202" s="78"/>
      <c r="J202" s="78"/>
      <c r="K202" s="78"/>
      <c r="L202" s="78"/>
      <c r="M202" s="78"/>
      <c r="N202" s="78"/>
      <c r="O202" s="78"/>
      <c r="P202" s="78"/>
      <c r="Q202" s="78"/>
      <c r="R202" s="78"/>
      <c r="S202" s="78"/>
      <c r="T202" s="78"/>
      <c r="U202" s="78"/>
      <c r="V202" s="78"/>
      <c r="W202" s="78"/>
      <c r="X202" s="78"/>
      <c r="Y202" s="78"/>
      <c r="Z202" s="78"/>
    </row>
    <row r="203" spans="1:26" ht="15.75" customHeight="1">
      <c r="A203" s="96"/>
      <c r="B203" s="96"/>
      <c r="C203" s="96"/>
      <c r="D203" s="96"/>
      <c r="E203" s="96"/>
      <c r="F203" s="96"/>
      <c r="G203" s="96"/>
      <c r="H203" s="96"/>
      <c r="I203" s="78"/>
      <c r="J203" s="78"/>
      <c r="K203" s="78"/>
      <c r="L203" s="78"/>
      <c r="M203" s="78"/>
      <c r="N203" s="78"/>
      <c r="O203" s="78"/>
      <c r="P203" s="78"/>
      <c r="Q203" s="78"/>
      <c r="R203" s="78"/>
      <c r="S203" s="78"/>
      <c r="T203" s="78"/>
      <c r="U203" s="78"/>
      <c r="V203" s="78"/>
      <c r="W203" s="78"/>
      <c r="X203" s="78"/>
      <c r="Y203" s="78"/>
      <c r="Z203" s="78"/>
    </row>
    <row r="204" spans="1:26" ht="15.75" customHeight="1">
      <c r="A204" s="96"/>
      <c r="B204" s="96"/>
      <c r="C204" s="96"/>
      <c r="D204" s="96"/>
      <c r="E204" s="96"/>
      <c r="F204" s="96"/>
      <c r="G204" s="96"/>
      <c r="H204" s="96"/>
      <c r="I204" s="78"/>
      <c r="J204" s="78"/>
      <c r="K204" s="78"/>
      <c r="L204" s="78"/>
      <c r="M204" s="78"/>
      <c r="N204" s="78"/>
      <c r="O204" s="78"/>
      <c r="P204" s="78"/>
      <c r="Q204" s="78"/>
      <c r="R204" s="78"/>
      <c r="S204" s="78"/>
      <c r="T204" s="78"/>
      <c r="U204" s="78"/>
      <c r="V204" s="78"/>
      <c r="W204" s="78"/>
      <c r="X204" s="78"/>
      <c r="Y204" s="78"/>
      <c r="Z204" s="78"/>
    </row>
    <row r="205" spans="1:26" ht="15.75" customHeight="1">
      <c r="A205" s="96"/>
      <c r="B205" s="96"/>
      <c r="C205" s="96"/>
      <c r="D205" s="96"/>
      <c r="E205" s="96"/>
      <c r="F205" s="96"/>
      <c r="G205" s="96"/>
      <c r="H205" s="96"/>
      <c r="I205" s="78"/>
      <c r="J205" s="78"/>
      <c r="K205" s="78"/>
      <c r="L205" s="78"/>
      <c r="M205" s="78"/>
      <c r="N205" s="78"/>
      <c r="O205" s="78"/>
      <c r="P205" s="78"/>
      <c r="Q205" s="78"/>
      <c r="R205" s="78"/>
      <c r="S205" s="78"/>
      <c r="T205" s="78"/>
      <c r="U205" s="78"/>
      <c r="V205" s="78"/>
      <c r="W205" s="78"/>
      <c r="X205" s="78"/>
      <c r="Y205" s="78"/>
      <c r="Z205" s="78"/>
    </row>
    <row r="206" spans="1:26" ht="15.75" customHeight="1">
      <c r="A206" s="96"/>
      <c r="B206" s="96"/>
      <c r="C206" s="96"/>
      <c r="D206" s="96"/>
      <c r="E206" s="96"/>
      <c r="F206" s="96"/>
      <c r="G206" s="96"/>
      <c r="H206" s="96"/>
      <c r="I206" s="78"/>
      <c r="J206" s="78"/>
      <c r="K206" s="78"/>
      <c r="L206" s="78"/>
      <c r="M206" s="78"/>
      <c r="N206" s="78"/>
      <c r="O206" s="78"/>
      <c r="P206" s="78"/>
      <c r="Q206" s="78"/>
      <c r="R206" s="78"/>
      <c r="S206" s="78"/>
      <c r="T206" s="78"/>
      <c r="U206" s="78"/>
      <c r="V206" s="78"/>
      <c r="W206" s="78"/>
      <c r="X206" s="78"/>
      <c r="Y206" s="78"/>
      <c r="Z206" s="78"/>
    </row>
    <row r="207" spans="1:26" ht="15.75" customHeight="1">
      <c r="A207" s="96"/>
      <c r="B207" s="96"/>
      <c r="C207" s="96"/>
      <c r="D207" s="96"/>
      <c r="E207" s="96"/>
      <c r="F207" s="96"/>
      <c r="G207" s="96"/>
      <c r="H207" s="96"/>
      <c r="I207" s="78"/>
      <c r="J207" s="78"/>
      <c r="K207" s="78"/>
      <c r="L207" s="78"/>
      <c r="M207" s="78"/>
      <c r="N207" s="78"/>
      <c r="O207" s="78"/>
      <c r="P207" s="78"/>
      <c r="Q207" s="78"/>
      <c r="R207" s="78"/>
      <c r="S207" s="78"/>
      <c r="T207" s="78"/>
      <c r="U207" s="78"/>
      <c r="V207" s="78"/>
      <c r="W207" s="78"/>
      <c r="X207" s="78"/>
      <c r="Y207" s="78"/>
      <c r="Z207" s="78"/>
    </row>
    <row r="208" spans="1:26" ht="15.75" customHeight="1">
      <c r="A208" s="96"/>
      <c r="B208" s="96"/>
      <c r="C208" s="96"/>
      <c r="D208" s="96"/>
      <c r="E208" s="96"/>
      <c r="F208" s="96"/>
      <c r="G208" s="96"/>
      <c r="H208" s="96"/>
      <c r="I208" s="78"/>
      <c r="J208" s="78"/>
      <c r="K208" s="78"/>
      <c r="L208" s="78"/>
      <c r="M208" s="78"/>
      <c r="N208" s="78"/>
      <c r="O208" s="78"/>
      <c r="P208" s="78"/>
      <c r="Q208" s="78"/>
      <c r="R208" s="78"/>
      <c r="S208" s="78"/>
      <c r="T208" s="78"/>
      <c r="U208" s="78"/>
      <c r="V208" s="78"/>
      <c r="W208" s="78"/>
      <c r="X208" s="78"/>
      <c r="Y208" s="78"/>
      <c r="Z208" s="78"/>
    </row>
    <row r="209" spans="1:26" ht="15.75" customHeight="1">
      <c r="A209" s="96"/>
      <c r="B209" s="96"/>
      <c r="C209" s="96"/>
      <c r="D209" s="96"/>
      <c r="E209" s="96"/>
      <c r="F209" s="96"/>
      <c r="G209" s="96"/>
      <c r="H209" s="96"/>
      <c r="I209" s="78"/>
      <c r="J209" s="78"/>
      <c r="K209" s="78"/>
      <c r="L209" s="78"/>
      <c r="M209" s="78"/>
      <c r="N209" s="78"/>
      <c r="O209" s="78"/>
      <c r="P209" s="78"/>
      <c r="Q209" s="78"/>
      <c r="R209" s="78"/>
      <c r="S209" s="78"/>
      <c r="T209" s="78"/>
      <c r="U209" s="78"/>
      <c r="V209" s="78"/>
      <c r="W209" s="78"/>
      <c r="X209" s="78"/>
      <c r="Y209" s="78"/>
      <c r="Z209" s="78"/>
    </row>
    <row r="210" spans="1:26" ht="15.75" customHeight="1">
      <c r="A210" s="96"/>
      <c r="B210" s="96"/>
      <c r="C210" s="96"/>
      <c r="D210" s="96"/>
      <c r="E210" s="96"/>
      <c r="F210" s="96"/>
      <c r="G210" s="96"/>
      <c r="H210" s="96"/>
      <c r="I210" s="78"/>
      <c r="J210" s="78"/>
      <c r="K210" s="78"/>
      <c r="L210" s="78"/>
      <c r="M210" s="78"/>
      <c r="N210" s="78"/>
      <c r="O210" s="78"/>
      <c r="P210" s="78"/>
      <c r="Q210" s="78"/>
      <c r="R210" s="78"/>
      <c r="S210" s="78"/>
      <c r="T210" s="78"/>
      <c r="U210" s="78"/>
      <c r="V210" s="78"/>
      <c r="W210" s="78"/>
      <c r="X210" s="78"/>
      <c r="Y210" s="78"/>
      <c r="Z210" s="78"/>
    </row>
    <row r="211" spans="1:26" ht="15.75" customHeight="1">
      <c r="A211" s="96"/>
      <c r="B211" s="96"/>
      <c r="C211" s="96"/>
      <c r="D211" s="96"/>
      <c r="E211" s="96"/>
      <c r="F211" s="96"/>
      <c r="G211" s="96"/>
      <c r="H211" s="96"/>
      <c r="I211" s="78"/>
      <c r="J211" s="78"/>
      <c r="K211" s="78"/>
      <c r="L211" s="78"/>
      <c r="M211" s="78"/>
      <c r="N211" s="78"/>
      <c r="O211" s="78"/>
      <c r="P211" s="78"/>
      <c r="Q211" s="78"/>
      <c r="R211" s="78"/>
      <c r="S211" s="78"/>
      <c r="T211" s="78"/>
      <c r="U211" s="78"/>
      <c r="V211" s="78"/>
      <c r="W211" s="78"/>
      <c r="X211" s="78"/>
      <c r="Y211" s="78"/>
      <c r="Z211" s="78"/>
    </row>
    <row r="212" spans="1:26" ht="15.75" customHeight="1">
      <c r="A212" s="96"/>
      <c r="B212" s="96"/>
      <c r="C212" s="96"/>
      <c r="D212" s="96"/>
      <c r="E212" s="96"/>
      <c r="F212" s="96"/>
      <c r="G212" s="96"/>
      <c r="H212" s="96"/>
      <c r="I212" s="78"/>
      <c r="J212" s="78"/>
      <c r="K212" s="78"/>
      <c r="L212" s="78"/>
      <c r="M212" s="78"/>
      <c r="N212" s="78"/>
      <c r="O212" s="78"/>
      <c r="P212" s="78"/>
      <c r="Q212" s="78"/>
      <c r="R212" s="78"/>
      <c r="S212" s="78"/>
      <c r="T212" s="78"/>
      <c r="U212" s="78"/>
      <c r="V212" s="78"/>
      <c r="W212" s="78"/>
      <c r="X212" s="78"/>
      <c r="Y212" s="78"/>
      <c r="Z212" s="78"/>
    </row>
    <row r="213" spans="1:26" ht="15.75" customHeight="1">
      <c r="A213" s="96"/>
      <c r="B213" s="96"/>
      <c r="C213" s="96"/>
      <c r="D213" s="96"/>
      <c r="E213" s="96"/>
      <c r="F213" s="96"/>
      <c r="G213" s="96"/>
      <c r="H213" s="96"/>
      <c r="I213" s="78"/>
      <c r="J213" s="78"/>
      <c r="K213" s="78"/>
      <c r="L213" s="78"/>
      <c r="M213" s="78"/>
      <c r="N213" s="78"/>
      <c r="O213" s="78"/>
      <c r="P213" s="78"/>
      <c r="Q213" s="78"/>
      <c r="R213" s="78"/>
      <c r="S213" s="78"/>
      <c r="T213" s="78"/>
      <c r="U213" s="78"/>
      <c r="V213" s="78"/>
      <c r="W213" s="78"/>
      <c r="X213" s="78"/>
      <c r="Y213" s="78"/>
      <c r="Z213" s="78"/>
    </row>
    <row r="214" spans="1:26" ht="15.75" customHeight="1">
      <c r="A214" s="96"/>
      <c r="B214" s="96"/>
      <c r="C214" s="96"/>
      <c r="D214" s="96"/>
      <c r="E214" s="96"/>
      <c r="F214" s="96"/>
      <c r="G214" s="96"/>
      <c r="H214" s="96"/>
      <c r="I214" s="78"/>
      <c r="J214" s="78"/>
      <c r="K214" s="78"/>
      <c r="L214" s="78"/>
      <c r="M214" s="78"/>
      <c r="N214" s="78"/>
      <c r="O214" s="78"/>
      <c r="P214" s="78"/>
      <c r="Q214" s="78"/>
      <c r="R214" s="78"/>
      <c r="S214" s="78"/>
      <c r="T214" s="78"/>
      <c r="U214" s="78"/>
      <c r="V214" s="78"/>
      <c r="W214" s="78"/>
      <c r="X214" s="78"/>
      <c r="Y214" s="78"/>
      <c r="Z214" s="78"/>
    </row>
    <row r="215" spans="1:26" ht="15.75" customHeight="1">
      <c r="A215" s="96"/>
      <c r="B215" s="96"/>
      <c r="C215" s="96"/>
      <c r="D215" s="96"/>
      <c r="E215" s="96"/>
      <c r="F215" s="96"/>
      <c r="G215" s="96"/>
      <c r="H215" s="96"/>
      <c r="I215" s="78"/>
      <c r="J215" s="78"/>
      <c r="K215" s="78"/>
      <c r="L215" s="78"/>
      <c r="M215" s="78"/>
      <c r="N215" s="78"/>
      <c r="O215" s="78"/>
      <c r="P215" s="78"/>
      <c r="Q215" s="78"/>
      <c r="R215" s="78"/>
      <c r="S215" s="78"/>
      <c r="T215" s="78"/>
      <c r="U215" s="78"/>
      <c r="V215" s="78"/>
      <c r="W215" s="78"/>
      <c r="X215" s="78"/>
      <c r="Y215" s="78"/>
      <c r="Z215" s="78"/>
    </row>
    <row r="216" spans="1:26" ht="15.75" customHeight="1">
      <c r="A216" s="96"/>
      <c r="B216" s="96"/>
      <c r="C216" s="96"/>
      <c r="D216" s="96"/>
      <c r="E216" s="96"/>
      <c r="F216" s="96"/>
      <c r="G216" s="96"/>
      <c r="H216" s="96"/>
      <c r="I216" s="78"/>
      <c r="J216" s="78"/>
      <c r="K216" s="78"/>
      <c r="L216" s="78"/>
      <c r="M216" s="78"/>
      <c r="N216" s="78"/>
      <c r="O216" s="78"/>
      <c r="P216" s="78"/>
      <c r="Q216" s="78"/>
      <c r="R216" s="78"/>
      <c r="S216" s="78"/>
      <c r="T216" s="78"/>
      <c r="U216" s="78"/>
      <c r="V216" s="78"/>
      <c r="W216" s="78"/>
      <c r="X216" s="78"/>
      <c r="Y216" s="78"/>
      <c r="Z216" s="78"/>
    </row>
    <row r="217" spans="1:26" ht="15.75" customHeight="1">
      <c r="A217" s="96"/>
      <c r="B217" s="96"/>
      <c r="C217" s="96"/>
      <c r="D217" s="96"/>
      <c r="E217" s="96"/>
      <c r="F217" s="96"/>
      <c r="G217" s="96"/>
      <c r="H217" s="96"/>
      <c r="I217" s="78"/>
      <c r="J217" s="78"/>
      <c r="K217" s="78"/>
      <c r="L217" s="78"/>
      <c r="M217" s="78"/>
      <c r="N217" s="78"/>
      <c r="O217" s="78"/>
      <c r="P217" s="78"/>
      <c r="Q217" s="78"/>
      <c r="R217" s="78"/>
      <c r="S217" s="78"/>
      <c r="T217" s="78"/>
      <c r="U217" s="78"/>
      <c r="V217" s="78"/>
      <c r="W217" s="78"/>
      <c r="X217" s="78"/>
      <c r="Y217" s="78"/>
      <c r="Z217" s="78"/>
    </row>
    <row r="218" spans="1:26" ht="15.75" customHeight="1">
      <c r="A218" s="96"/>
      <c r="B218" s="96"/>
      <c r="C218" s="96"/>
      <c r="D218" s="96"/>
      <c r="E218" s="96"/>
      <c r="F218" s="96"/>
      <c r="G218" s="96"/>
      <c r="H218" s="96"/>
      <c r="I218" s="78"/>
      <c r="J218" s="78"/>
      <c r="K218" s="78"/>
      <c r="L218" s="78"/>
      <c r="M218" s="78"/>
      <c r="N218" s="78"/>
      <c r="O218" s="78"/>
      <c r="P218" s="78"/>
      <c r="Q218" s="78"/>
      <c r="R218" s="78"/>
      <c r="S218" s="78"/>
      <c r="T218" s="78"/>
      <c r="U218" s="78"/>
      <c r="V218" s="78"/>
      <c r="W218" s="78"/>
      <c r="X218" s="78"/>
      <c r="Y218" s="78"/>
      <c r="Z218" s="78"/>
    </row>
    <row r="219" spans="1:26" ht="15.75" customHeight="1">
      <c r="A219" s="96"/>
      <c r="B219" s="96"/>
      <c r="C219" s="96"/>
      <c r="D219" s="96"/>
      <c r="E219" s="96"/>
      <c r="F219" s="96"/>
      <c r="G219" s="96"/>
      <c r="H219" s="96"/>
      <c r="I219" s="78"/>
      <c r="J219" s="78"/>
      <c r="K219" s="78"/>
      <c r="L219" s="78"/>
      <c r="M219" s="78"/>
      <c r="N219" s="78"/>
      <c r="O219" s="78"/>
      <c r="P219" s="78"/>
      <c r="Q219" s="78"/>
      <c r="R219" s="78"/>
      <c r="S219" s="78"/>
      <c r="T219" s="78"/>
      <c r="U219" s="78"/>
      <c r="V219" s="78"/>
      <c r="W219" s="78"/>
      <c r="X219" s="78"/>
      <c r="Y219" s="78"/>
      <c r="Z219" s="78"/>
    </row>
    <row r="220" spans="1:26" ht="15.75" customHeight="1">
      <c r="A220" s="96"/>
      <c r="B220" s="96"/>
      <c r="C220" s="96"/>
      <c r="D220" s="96"/>
      <c r="E220" s="96"/>
      <c r="F220" s="96"/>
      <c r="G220" s="96"/>
      <c r="H220" s="96"/>
      <c r="I220" s="78"/>
      <c r="J220" s="78"/>
      <c r="K220" s="78"/>
      <c r="L220" s="78"/>
      <c r="M220" s="78"/>
      <c r="N220" s="78"/>
      <c r="O220" s="78"/>
      <c r="P220" s="78"/>
      <c r="Q220" s="78"/>
      <c r="R220" s="78"/>
      <c r="S220" s="78"/>
      <c r="T220" s="78"/>
      <c r="U220" s="78"/>
      <c r="V220" s="78"/>
      <c r="W220" s="78"/>
      <c r="X220" s="78"/>
      <c r="Y220" s="78"/>
      <c r="Z220" s="78"/>
    </row>
    <row r="221" spans="1:26" ht="15.75" customHeight="1">
      <c r="A221" s="96"/>
      <c r="B221" s="96"/>
      <c r="C221" s="96"/>
      <c r="D221" s="96"/>
      <c r="E221" s="96"/>
      <c r="F221" s="96"/>
      <c r="G221" s="96"/>
      <c r="H221" s="96"/>
      <c r="I221" s="78"/>
      <c r="J221" s="78"/>
      <c r="K221" s="78"/>
      <c r="L221" s="78"/>
      <c r="M221" s="78"/>
      <c r="N221" s="78"/>
      <c r="O221" s="78"/>
      <c r="P221" s="78"/>
      <c r="Q221" s="78"/>
      <c r="R221" s="78"/>
      <c r="S221" s="78"/>
      <c r="T221" s="78"/>
      <c r="U221" s="78"/>
      <c r="V221" s="78"/>
      <c r="W221" s="78"/>
      <c r="X221" s="78"/>
      <c r="Y221" s="78"/>
      <c r="Z221" s="78"/>
    </row>
    <row r="222" spans="1:26" ht="15.75" customHeight="1"/>
    <row r="223" spans="1:26" ht="15.75" customHeight="1"/>
    <row r="224" spans="1:2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21:C21"/>
    <mergeCell ref="F4:F5"/>
    <mergeCell ref="G4:G5"/>
    <mergeCell ref="A1:G1"/>
    <mergeCell ref="A2:G2"/>
    <mergeCell ref="A3:F3"/>
    <mergeCell ref="A4:A5"/>
    <mergeCell ref="B4:C4"/>
    <mergeCell ref="D4:D5"/>
    <mergeCell ref="E4:E5"/>
  </mergeCells>
  <pageMargins left="0.7" right="0.7" top="0.75" bottom="0.75" header="0" footer="0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0000"/>
  </sheetPr>
  <dimension ref="A1:T1000"/>
  <sheetViews>
    <sheetView workbookViewId="0">
      <selection activeCell="D325" sqref="D325"/>
    </sheetView>
  </sheetViews>
  <sheetFormatPr defaultColWidth="14.42578125" defaultRowHeight="15" customHeight="1"/>
  <cols>
    <col min="1" max="1" width="7.7109375" customWidth="1"/>
    <col min="2" max="2" width="8.7109375" customWidth="1"/>
    <col min="3" max="3" width="11.7109375" customWidth="1"/>
    <col min="4" max="4" width="16" customWidth="1"/>
    <col min="5" max="5" width="15.7109375" customWidth="1"/>
    <col min="6" max="6" width="14.28515625" customWidth="1"/>
    <col min="7" max="7" width="13.42578125" customWidth="1"/>
    <col min="8" max="8" width="8.7109375" customWidth="1"/>
    <col min="9" max="9" width="28.42578125" customWidth="1"/>
    <col min="10" max="10" width="17.42578125" customWidth="1"/>
    <col min="11" max="11" width="15.85546875" customWidth="1"/>
    <col min="12" max="12" width="1.7109375" customWidth="1"/>
    <col min="13" max="14" width="15.7109375" customWidth="1"/>
    <col min="15" max="17" width="13" customWidth="1"/>
    <col min="18" max="18" width="28.7109375" customWidth="1"/>
    <col min="19" max="19" width="11.7109375" customWidth="1"/>
    <col min="20" max="20" width="15.85546875" customWidth="1"/>
  </cols>
  <sheetData>
    <row r="1" spans="1:20">
      <c r="A1" s="114" t="s">
        <v>212</v>
      </c>
    </row>
    <row r="2" spans="1:20">
      <c r="C2" s="115" t="s">
        <v>213</v>
      </c>
      <c r="D2" s="108">
        <f>319-COUNTIF($D$4:$D$322,"Completed")</f>
        <v>21</v>
      </c>
      <c r="E2" s="116">
        <f>COUNTIF($E$4:$E$322,"ROW")</f>
        <v>4</v>
      </c>
      <c r="F2" s="117"/>
      <c r="G2" s="117"/>
      <c r="H2" s="117"/>
      <c r="I2" s="117"/>
      <c r="J2" s="117"/>
      <c r="K2" s="117"/>
      <c r="L2" s="117"/>
      <c r="M2" s="108">
        <f>319-COUNTIF($M$4:$M$322,"Completed")</f>
        <v>110</v>
      </c>
      <c r="N2" s="116">
        <f>COUNTIF($N$4:$N$322,"ROW")</f>
        <v>44</v>
      </c>
      <c r="O2" s="117"/>
      <c r="P2" s="117"/>
      <c r="Q2" s="117"/>
    </row>
    <row r="3" spans="1:20" ht="60">
      <c r="A3" s="69" t="s">
        <v>214</v>
      </c>
      <c r="B3" s="69" t="s">
        <v>215</v>
      </c>
      <c r="C3" s="69" t="s">
        <v>216</v>
      </c>
      <c r="D3" s="69" t="s">
        <v>217</v>
      </c>
      <c r="E3" s="118" t="s">
        <v>218</v>
      </c>
      <c r="F3" s="69" t="s">
        <v>219</v>
      </c>
      <c r="G3" s="69" t="s">
        <v>220</v>
      </c>
      <c r="H3" s="69" t="s">
        <v>221</v>
      </c>
      <c r="I3" s="69" t="s">
        <v>222</v>
      </c>
      <c r="J3" s="69" t="s">
        <v>223</v>
      </c>
      <c r="K3" s="69" t="s">
        <v>224</v>
      </c>
      <c r="L3" s="69"/>
      <c r="M3" s="69" t="s">
        <v>225</v>
      </c>
      <c r="N3" s="118" t="s">
        <v>226</v>
      </c>
      <c r="O3" s="69" t="s">
        <v>219</v>
      </c>
      <c r="P3" s="69" t="s">
        <v>220</v>
      </c>
      <c r="Q3" s="69" t="s">
        <v>221</v>
      </c>
      <c r="R3" s="69" t="s">
        <v>222</v>
      </c>
      <c r="S3" s="69" t="s">
        <v>223</v>
      </c>
      <c r="T3" s="69" t="s">
        <v>224</v>
      </c>
    </row>
    <row r="4" spans="1:20">
      <c r="A4" s="107">
        <v>1</v>
      </c>
      <c r="B4" s="107" t="s">
        <v>227</v>
      </c>
      <c r="C4" s="107" t="s">
        <v>242</v>
      </c>
      <c r="D4" s="107"/>
      <c r="E4" s="119"/>
      <c r="F4" s="120"/>
      <c r="G4" s="120"/>
      <c r="H4" s="121">
        <f t="shared" ref="H4:H258" si="0">G4-F4</f>
        <v>0</v>
      </c>
      <c r="I4" s="107"/>
      <c r="J4" s="107"/>
      <c r="K4" s="107"/>
      <c r="L4" s="108"/>
      <c r="M4" s="107"/>
      <c r="N4" s="119"/>
      <c r="O4" s="120"/>
      <c r="P4" s="120"/>
      <c r="Q4" s="121">
        <f t="shared" ref="Q4:Q258" si="1">P4-O4</f>
        <v>0</v>
      </c>
      <c r="R4" s="107"/>
      <c r="S4" s="107"/>
      <c r="T4" s="107"/>
    </row>
    <row r="5" spans="1:20">
      <c r="A5" s="107">
        <f t="shared" ref="A5:A259" si="2">A4+1</f>
        <v>2</v>
      </c>
      <c r="B5" s="107" t="s">
        <v>229</v>
      </c>
      <c r="C5" s="107" t="s">
        <v>230</v>
      </c>
      <c r="D5" s="107"/>
      <c r="E5" s="119"/>
      <c r="F5" s="120"/>
      <c r="G5" s="120"/>
      <c r="H5" s="121">
        <f t="shared" si="0"/>
        <v>0</v>
      </c>
      <c r="I5" s="107"/>
      <c r="J5" s="107"/>
      <c r="K5" s="107"/>
      <c r="L5" s="108"/>
      <c r="M5" s="107"/>
      <c r="N5" s="119"/>
      <c r="O5" s="120"/>
      <c r="P5" s="120"/>
      <c r="Q5" s="121">
        <f t="shared" si="1"/>
        <v>0</v>
      </c>
      <c r="R5" s="107"/>
      <c r="S5" s="107"/>
      <c r="T5" s="107"/>
    </row>
    <row r="6" spans="1:20">
      <c r="A6" s="107">
        <f t="shared" si="2"/>
        <v>3</v>
      </c>
      <c r="B6" s="107" t="s">
        <v>231</v>
      </c>
      <c r="C6" s="107" t="s">
        <v>251</v>
      </c>
      <c r="D6" s="107"/>
      <c r="E6" s="119"/>
      <c r="F6" s="120"/>
      <c r="G6" s="120"/>
      <c r="H6" s="121">
        <f t="shared" si="0"/>
        <v>0</v>
      </c>
      <c r="I6" s="107"/>
      <c r="J6" s="107"/>
      <c r="K6" s="107"/>
      <c r="L6" s="108"/>
      <c r="M6" s="107"/>
      <c r="N6" s="119"/>
      <c r="O6" s="120"/>
      <c r="P6" s="120"/>
      <c r="Q6" s="121">
        <f t="shared" si="1"/>
        <v>0</v>
      </c>
      <c r="R6" s="107"/>
      <c r="S6" s="107"/>
      <c r="T6" s="107"/>
    </row>
    <row r="7" spans="1:20">
      <c r="A7" s="107">
        <f t="shared" si="2"/>
        <v>4</v>
      </c>
      <c r="B7" s="107" t="s">
        <v>233</v>
      </c>
      <c r="C7" s="107" t="s">
        <v>234</v>
      </c>
      <c r="D7" s="107"/>
      <c r="E7" s="119"/>
      <c r="F7" s="120"/>
      <c r="G7" s="120"/>
      <c r="H7" s="121">
        <f t="shared" si="0"/>
        <v>0</v>
      </c>
      <c r="I7" s="107"/>
      <c r="J7" s="107"/>
      <c r="K7" s="107"/>
      <c r="L7" s="108"/>
      <c r="M7" s="107"/>
      <c r="N7" s="119"/>
      <c r="O7" s="120"/>
      <c r="P7" s="120"/>
      <c r="Q7" s="121">
        <f t="shared" si="1"/>
        <v>0</v>
      </c>
      <c r="R7" s="107"/>
      <c r="S7" s="107"/>
      <c r="T7" s="107"/>
    </row>
    <row r="8" spans="1:20">
      <c r="A8" s="107">
        <f t="shared" si="2"/>
        <v>5</v>
      </c>
      <c r="B8" s="107" t="s">
        <v>235</v>
      </c>
      <c r="C8" s="107" t="s">
        <v>232</v>
      </c>
      <c r="D8" s="107" t="s">
        <v>236</v>
      </c>
      <c r="E8" s="119"/>
      <c r="F8" s="120"/>
      <c r="G8" s="120"/>
      <c r="H8" s="121">
        <f t="shared" si="0"/>
        <v>0</v>
      </c>
      <c r="I8" s="107"/>
      <c r="J8" s="107"/>
      <c r="K8" s="107"/>
      <c r="L8" s="108"/>
      <c r="M8" s="107" t="s">
        <v>236</v>
      </c>
      <c r="N8" s="119"/>
      <c r="O8" s="120"/>
      <c r="P8" s="120"/>
      <c r="Q8" s="121">
        <f t="shared" si="1"/>
        <v>0</v>
      </c>
      <c r="R8" s="107"/>
      <c r="S8" s="107"/>
      <c r="T8" s="107"/>
    </row>
    <row r="9" spans="1:20">
      <c r="A9" s="107">
        <f t="shared" si="2"/>
        <v>6</v>
      </c>
      <c r="B9" s="107" t="s">
        <v>237</v>
      </c>
      <c r="C9" s="107" t="s">
        <v>232</v>
      </c>
      <c r="D9" s="107" t="s">
        <v>236</v>
      </c>
      <c r="E9" s="119"/>
      <c r="F9" s="120"/>
      <c r="G9" s="120"/>
      <c r="H9" s="121">
        <f t="shared" si="0"/>
        <v>0</v>
      </c>
      <c r="I9" s="107"/>
      <c r="J9" s="107"/>
      <c r="K9" s="107"/>
      <c r="L9" s="108"/>
      <c r="M9" s="107" t="s">
        <v>236</v>
      </c>
      <c r="N9" s="119"/>
      <c r="O9" s="120"/>
      <c r="P9" s="120"/>
      <c r="Q9" s="121">
        <f t="shared" si="1"/>
        <v>0</v>
      </c>
      <c r="R9" s="107"/>
      <c r="S9" s="107"/>
      <c r="T9" s="107"/>
    </row>
    <row r="10" spans="1:20">
      <c r="A10" s="107">
        <f t="shared" si="2"/>
        <v>7</v>
      </c>
      <c r="B10" s="107" t="s">
        <v>238</v>
      </c>
      <c r="C10" s="107" t="s">
        <v>239</v>
      </c>
      <c r="D10" s="107" t="s">
        <v>236</v>
      </c>
      <c r="E10" s="119"/>
      <c r="F10" s="120"/>
      <c r="G10" s="120"/>
      <c r="H10" s="121">
        <f t="shared" si="0"/>
        <v>0</v>
      </c>
      <c r="I10" s="107"/>
      <c r="J10" s="107"/>
      <c r="K10" s="107"/>
      <c r="L10" s="108"/>
      <c r="M10" s="107"/>
      <c r="N10" s="119" t="s">
        <v>240</v>
      </c>
      <c r="O10" s="120">
        <v>46068</v>
      </c>
      <c r="P10" s="120"/>
      <c r="Q10" s="121">
        <f t="shared" si="1"/>
        <v>-46068</v>
      </c>
      <c r="R10" s="107"/>
      <c r="S10" s="107"/>
      <c r="T10" s="107"/>
    </row>
    <row r="11" spans="1:20">
      <c r="A11" s="107">
        <f t="shared" si="2"/>
        <v>8</v>
      </c>
      <c r="B11" s="107" t="s">
        <v>241</v>
      </c>
      <c r="C11" s="107" t="s">
        <v>242</v>
      </c>
      <c r="D11" s="107" t="s">
        <v>236</v>
      </c>
      <c r="E11" s="119" t="s">
        <v>243</v>
      </c>
      <c r="F11" s="120">
        <v>46025</v>
      </c>
      <c r="G11" s="120">
        <v>46029</v>
      </c>
      <c r="H11" s="121">
        <f t="shared" si="0"/>
        <v>4</v>
      </c>
      <c r="I11" s="107"/>
      <c r="J11" s="107"/>
      <c r="K11" s="107"/>
      <c r="L11" s="108"/>
      <c r="M11" s="107"/>
      <c r="N11" s="119" t="s">
        <v>240</v>
      </c>
      <c r="O11" s="120">
        <v>46068</v>
      </c>
      <c r="P11" s="120"/>
      <c r="Q11" s="121">
        <f t="shared" si="1"/>
        <v>-46068</v>
      </c>
      <c r="R11" s="107"/>
      <c r="S11" s="107"/>
      <c r="T11" s="107"/>
    </row>
    <row r="12" spans="1:20">
      <c r="A12" s="107">
        <f t="shared" si="2"/>
        <v>9</v>
      </c>
      <c r="B12" s="107" t="s">
        <v>244</v>
      </c>
      <c r="C12" s="107" t="s">
        <v>245</v>
      </c>
      <c r="D12" s="107" t="s">
        <v>236</v>
      </c>
      <c r="E12" s="122" t="s">
        <v>243</v>
      </c>
      <c r="F12" s="123">
        <v>45863</v>
      </c>
      <c r="G12" s="120">
        <v>45877</v>
      </c>
      <c r="H12" s="121">
        <f t="shared" si="0"/>
        <v>14</v>
      </c>
      <c r="I12" s="107"/>
      <c r="J12" s="107"/>
      <c r="K12" s="107"/>
      <c r="L12" s="108"/>
      <c r="M12" s="107"/>
      <c r="N12" s="119" t="s">
        <v>240</v>
      </c>
      <c r="O12" s="120">
        <v>46068</v>
      </c>
      <c r="P12" s="120"/>
      <c r="Q12" s="121">
        <f t="shared" si="1"/>
        <v>-46068</v>
      </c>
      <c r="R12" s="107"/>
      <c r="S12" s="107"/>
      <c r="T12" s="107"/>
    </row>
    <row r="13" spans="1:20">
      <c r="A13" s="107">
        <f t="shared" si="2"/>
        <v>10</v>
      </c>
      <c r="B13" s="107" t="s">
        <v>246</v>
      </c>
      <c r="C13" s="107" t="s">
        <v>247</v>
      </c>
      <c r="D13" s="107" t="s">
        <v>236</v>
      </c>
      <c r="E13" s="122"/>
      <c r="F13" s="123"/>
      <c r="G13" s="120"/>
      <c r="H13" s="121">
        <f t="shared" si="0"/>
        <v>0</v>
      </c>
      <c r="I13" s="107"/>
      <c r="J13" s="107"/>
      <c r="K13" s="107"/>
      <c r="L13" s="108"/>
      <c r="M13" s="107" t="s">
        <v>236</v>
      </c>
      <c r="N13" s="122"/>
      <c r="O13" s="123"/>
      <c r="P13" s="120"/>
      <c r="Q13" s="121">
        <f t="shared" si="1"/>
        <v>0</v>
      </c>
      <c r="R13" s="107"/>
      <c r="S13" s="107"/>
      <c r="T13" s="107"/>
    </row>
    <row r="14" spans="1:20">
      <c r="A14" s="107">
        <f t="shared" si="2"/>
        <v>11</v>
      </c>
      <c r="B14" s="107" t="s">
        <v>248</v>
      </c>
      <c r="C14" s="107" t="s">
        <v>247</v>
      </c>
      <c r="D14" s="107" t="s">
        <v>236</v>
      </c>
      <c r="E14" s="122" t="s">
        <v>243</v>
      </c>
      <c r="F14" s="123">
        <v>45863</v>
      </c>
      <c r="G14" s="120">
        <v>46021</v>
      </c>
      <c r="H14" s="121">
        <f t="shared" si="0"/>
        <v>158</v>
      </c>
      <c r="I14" s="107"/>
      <c r="J14" s="107"/>
      <c r="K14" s="107"/>
      <c r="L14" s="108"/>
      <c r="M14" s="107" t="s">
        <v>236</v>
      </c>
      <c r="N14" s="122" t="s">
        <v>243</v>
      </c>
      <c r="O14" s="123">
        <v>46091</v>
      </c>
      <c r="P14" s="120">
        <v>46100</v>
      </c>
      <c r="Q14" s="121">
        <f t="shared" si="1"/>
        <v>9</v>
      </c>
      <c r="R14" s="107"/>
      <c r="S14" s="107"/>
      <c r="T14" s="107"/>
    </row>
    <row r="15" spans="1:20">
      <c r="A15" s="107">
        <f t="shared" si="2"/>
        <v>12</v>
      </c>
      <c r="B15" s="107" t="s">
        <v>249</v>
      </c>
      <c r="C15" s="107" t="s">
        <v>247</v>
      </c>
      <c r="D15" s="107" t="s">
        <v>236</v>
      </c>
      <c r="E15" s="119"/>
      <c r="F15" s="120"/>
      <c r="G15" s="120"/>
      <c r="H15" s="121">
        <f t="shared" si="0"/>
        <v>0</v>
      </c>
      <c r="I15" s="107"/>
      <c r="J15" s="107"/>
      <c r="K15" s="107"/>
      <c r="L15" s="108"/>
      <c r="M15" s="107" t="s">
        <v>236</v>
      </c>
      <c r="N15" s="119"/>
      <c r="O15" s="120"/>
      <c r="P15" s="120"/>
      <c r="Q15" s="121">
        <f t="shared" si="1"/>
        <v>0</v>
      </c>
      <c r="R15" s="107"/>
      <c r="S15" s="107"/>
      <c r="T15" s="107"/>
    </row>
    <row r="16" spans="1:20">
      <c r="A16" s="107">
        <f t="shared" si="2"/>
        <v>13</v>
      </c>
      <c r="B16" s="107" t="s">
        <v>250</v>
      </c>
      <c r="C16" s="107" t="s">
        <v>251</v>
      </c>
      <c r="D16" s="107" t="s">
        <v>236</v>
      </c>
      <c r="E16" s="119"/>
      <c r="F16" s="120"/>
      <c r="G16" s="120"/>
      <c r="H16" s="121">
        <f t="shared" si="0"/>
        <v>0</v>
      </c>
      <c r="I16" s="107"/>
      <c r="J16" s="107"/>
      <c r="K16" s="107"/>
      <c r="L16" s="108"/>
      <c r="M16" s="107" t="s">
        <v>236</v>
      </c>
      <c r="N16" s="119"/>
      <c r="O16" s="120"/>
      <c r="P16" s="120"/>
      <c r="Q16" s="121">
        <f t="shared" si="1"/>
        <v>0</v>
      </c>
      <c r="R16" s="107"/>
      <c r="S16" s="107"/>
      <c r="T16" s="107"/>
    </row>
    <row r="17" spans="1:20">
      <c r="A17" s="107">
        <f t="shared" si="2"/>
        <v>14</v>
      </c>
      <c r="B17" s="107" t="s">
        <v>252</v>
      </c>
      <c r="C17" s="107" t="s">
        <v>247</v>
      </c>
      <c r="D17" s="107" t="s">
        <v>236</v>
      </c>
      <c r="E17" s="119"/>
      <c r="F17" s="120"/>
      <c r="G17" s="120"/>
      <c r="H17" s="121">
        <f t="shared" si="0"/>
        <v>0</v>
      </c>
      <c r="I17" s="107"/>
      <c r="J17" s="107"/>
      <c r="K17" s="107"/>
      <c r="L17" s="108"/>
      <c r="M17" s="107" t="s">
        <v>236</v>
      </c>
      <c r="N17" s="119" t="s">
        <v>243</v>
      </c>
      <c r="O17" s="120">
        <v>46068</v>
      </c>
      <c r="P17" s="120">
        <v>46091</v>
      </c>
      <c r="Q17" s="121">
        <f t="shared" si="1"/>
        <v>23</v>
      </c>
      <c r="R17" s="107"/>
      <c r="S17" s="107"/>
      <c r="T17" s="107"/>
    </row>
    <row r="18" spans="1:20">
      <c r="A18" s="107">
        <f t="shared" si="2"/>
        <v>15</v>
      </c>
      <c r="B18" s="107" t="s">
        <v>253</v>
      </c>
      <c r="C18" s="107" t="s">
        <v>254</v>
      </c>
      <c r="D18" s="107" t="s">
        <v>236</v>
      </c>
      <c r="E18" s="119"/>
      <c r="F18" s="120"/>
      <c r="G18" s="120"/>
      <c r="H18" s="121">
        <f t="shared" si="0"/>
        <v>0</v>
      </c>
      <c r="I18" s="107"/>
      <c r="J18" s="107"/>
      <c r="K18" s="107"/>
      <c r="L18" s="108"/>
      <c r="M18" s="107"/>
      <c r="N18" s="119" t="s">
        <v>240</v>
      </c>
      <c r="O18" s="120">
        <v>46068</v>
      </c>
      <c r="P18" s="120"/>
      <c r="Q18" s="121">
        <f t="shared" si="1"/>
        <v>-46068</v>
      </c>
      <c r="R18" s="107"/>
      <c r="S18" s="107"/>
      <c r="T18" s="107"/>
    </row>
    <row r="19" spans="1:20">
      <c r="A19" s="107">
        <f t="shared" si="2"/>
        <v>16</v>
      </c>
      <c r="B19" s="107" t="s">
        <v>255</v>
      </c>
      <c r="C19" s="107" t="s">
        <v>247</v>
      </c>
      <c r="D19" s="107" t="s">
        <v>236</v>
      </c>
      <c r="E19" s="119"/>
      <c r="F19" s="120"/>
      <c r="G19" s="120"/>
      <c r="H19" s="121">
        <f t="shared" si="0"/>
        <v>0</v>
      </c>
      <c r="I19" s="107"/>
      <c r="J19" s="107"/>
      <c r="K19" s="107"/>
      <c r="L19" s="108"/>
      <c r="M19" s="107"/>
      <c r="N19" s="119" t="s">
        <v>240</v>
      </c>
      <c r="O19" s="120">
        <v>46068</v>
      </c>
      <c r="P19" s="120"/>
      <c r="Q19" s="121">
        <f t="shared" si="1"/>
        <v>-46068</v>
      </c>
      <c r="R19" s="107"/>
      <c r="S19" s="107"/>
      <c r="T19" s="107"/>
    </row>
    <row r="20" spans="1:20">
      <c r="A20" s="107">
        <f t="shared" si="2"/>
        <v>17</v>
      </c>
      <c r="B20" s="107" t="s">
        <v>256</v>
      </c>
      <c r="C20" s="107" t="s">
        <v>232</v>
      </c>
      <c r="D20" s="107" t="s">
        <v>236</v>
      </c>
      <c r="E20" s="119"/>
      <c r="F20" s="120"/>
      <c r="G20" s="120"/>
      <c r="H20" s="121">
        <f t="shared" si="0"/>
        <v>0</v>
      </c>
      <c r="I20" s="107"/>
      <c r="J20" s="107"/>
      <c r="K20" s="107"/>
      <c r="L20" s="108"/>
      <c r="M20" s="107"/>
      <c r="N20" s="119" t="s">
        <v>240</v>
      </c>
      <c r="O20" s="120">
        <v>46068</v>
      </c>
      <c r="P20" s="120"/>
      <c r="Q20" s="121">
        <f t="shared" si="1"/>
        <v>-46068</v>
      </c>
      <c r="R20" s="107"/>
      <c r="S20" s="107"/>
      <c r="T20" s="107"/>
    </row>
    <row r="21" spans="1:20" ht="15.75" customHeight="1">
      <c r="A21" s="107">
        <f t="shared" si="2"/>
        <v>18</v>
      </c>
      <c r="B21" s="107" t="s">
        <v>257</v>
      </c>
      <c r="C21" s="107" t="s">
        <v>258</v>
      </c>
      <c r="D21" s="107" t="s">
        <v>236</v>
      </c>
      <c r="E21" s="119"/>
      <c r="F21" s="120"/>
      <c r="G21" s="120"/>
      <c r="H21" s="121">
        <f t="shared" si="0"/>
        <v>0</v>
      </c>
      <c r="I21" s="107"/>
      <c r="J21" s="107"/>
      <c r="K21" s="107"/>
      <c r="L21" s="108"/>
      <c r="M21" s="107"/>
      <c r="N21" s="119"/>
      <c r="O21" s="120"/>
      <c r="P21" s="120"/>
      <c r="Q21" s="121">
        <f t="shared" si="1"/>
        <v>0</v>
      </c>
      <c r="R21" s="107"/>
      <c r="S21" s="107"/>
      <c r="T21" s="107"/>
    </row>
    <row r="22" spans="1:20" ht="15.75" customHeight="1">
      <c r="A22" s="107">
        <f t="shared" si="2"/>
        <v>19</v>
      </c>
      <c r="B22" s="107" t="s">
        <v>259</v>
      </c>
      <c r="C22" s="107" t="s">
        <v>247</v>
      </c>
      <c r="D22" s="107" t="s">
        <v>236</v>
      </c>
      <c r="E22" s="119"/>
      <c r="F22" s="120"/>
      <c r="G22" s="120"/>
      <c r="H22" s="121">
        <f t="shared" si="0"/>
        <v>0</v>
      </c>
      <c r="I22" s="107"/>
      <c r="J22" s="107"/>
      <c r="K22" s="107"/>
      <c r="L22" s="108"/>
      <c r="M22" s="107" t="s">
        <v>236</v>
      </c>
      <c r="N22" s="119" t="s">
        <v>243</v>
      </c>
      <c r="O22" s="120">
        <v>46068</v>
      </c>
      <c r="P22" s="120">
        <v>46117</v>
      </c>
      <c r="Q22" s="121">
        <f t="shared" si="1"/>
        <v>49</v>
      </c>
      <c r="R22" s="107"/>
      <c r="S22" s="107"/>
      <c r="T22" s="107"/>
    </row>
    <row r="23" spans="1:20" ht="15.75" customHeight="1">
      <c r="A23" s="107">
        <f t="shared" si="2"/>
        <v>20</v>
      </c>
      <c r="B23" s="107" t="s">
        <v>260</v>
      </c>
      <c r="C23" s="107" t="s">
        <v>247</v>
      </c>
      <c r="D23" s="107" t="s">
        <v>236</v>
      </c>
      <c r="E23" s="119"/>
      <c r="F23" s="120"/>
      <c r="G23" s="120"/>
      <c r="H23" s="121">
        <f t="shared" si="0"/>
        <v>0</v>
      </c>
      <c r="I23" s="107"/>
      <c r="J23" s="107"/>
      <c r="K23" s="107"/>
      <c r="L23" s="108"/>
      <c r="M23" s="107"/>
      <c r="N23" s="119" t="s">
        <v>240</v>
      </c>
      <c r="O23" s="120">
        <v>46068</v>
      </c>
      <c r="P23" s="120"/>
      <c r="Q23" s="121">
        <f t="shared" si="1"/>
        <v>-46068</v>
      </c>
      <c r="R23" s="107"/>
      <c r="S23" s="107"/>
      <c r="T23" s="107"/>
    </row>
    <row r="24" spans="1:20" ht="15.75" customHeight="1">
      <c r="A24" s="107">
        <f t="shared" si="2"/>
        <v>21</v>
      </c>
      <c r="B24" s="107" t="s">
        <v>261</v>
      </c>
      <c r="C24" s="107" t="s">
        <v>262</v>
      </c>
      <c r="D24" s="107" t="s">
        <v>236</v>
      </c>
      <c r="E24" s="119"/>
      <c r="F24" s="120"/>
      <c r="G24" s="120"/>
      <c r="H24" s="121">
        <f t="shared" si="0"/>
        <v>0</v>
      </c>
      <c r="I24" s="107"/>
      <c r="J24" s="107"/>
      <c r="K24" s="107"/>
      <c r="L24" s="108"/>
      <c r="M24" s="107"/>
      <c r="N24" s="119"/>
      <c r="O24" s="120"/>
      <c r="P24" s="120"/>
      <c r="Q24" s="121">
        <f t="shared" si="1"/>
        <v>0</v>
      </c>
      <c r="R24" s="107"/>
      <c r="S24" s="107"/>
      <c r="T24" s="107"/>
    </row>
    <row r="25" spans="1:20" ht="15.75" customHeight="1">
      <c r="A25" s="107">
        <f t="shared" si="2"/>
        <v>22</v>
      </c>
      <c r="B25" s="107" t="s">
        <v>263</v>
      </c>
      <c r="C25" s="107" t="s">
        <v>264</v>
      </c>
      <c r="D25" s="107" t="s">
        <v>236</v>
      </c>
      <c r="E25" s="119"/>
      <c r="F25" s="120"/>
      <c r="G25" s="120"/>
      <c r="H25" s="121">
        <f t="shared" si="0"/>
        <v>0</v>
      </c>
      <c r="I25" s="107"/>
      <c r="J25" s="107"/>
      <c r="K25" s="107"/>
      <c r="L25" s="108"/>
      <c r="M25" s="107"/>
      <c r="N25" s="119"/>
      <c r="O25" s="120"/>
      <c r="P25" s="120"/>
      <c r="Q25" s="121">
        <f t="shared" si="1"/>
        <v>0</v>
      </c>
      <c r="R25" s="107"/>
      <c r="S25" s="107"/>
      <c r="T25" s="107"/>
    </row>
    <row r="26" spans="1:20" ht="15.75" customHeight="1">
      <c r="A26" s="107">
        <f t="shared" si="2"/>
        <v>23</v>
      </c>
      <c r="B26" s="107" t="s">
        <v>265</v>
      </c>
      <c r="C26" s="107" t="s">
        <v>247</v>
      </c>
      <c r="D26" s="107" t="s">
        <v>236</v>
      </c>
      <c r="E26" s="119"/>
      <c r="F26" s="120"/>
      <c r="G26" s="120"/>
      <c r="H26" s="121">
        <f t="shared" si="0"/>
        <v>0</v>
      </c>
      <c r="I26" s="107"/>
      <c r="J26" s="107"/>
      <c r="K26" s="107"/>
      <c r="L26" s="108"/>
      <c r="M26" s="107"/>
      <c r="N26" s="119" t="s">
        <v>240</v>
      </c>
      <c r="O26" s="120">
        <v>46068</v>
      </c>
      <c r="P26" s="120"/>
      <c r="Q26" s="121">
        <f t="shared" si="1"/>
        <v>-46068</v>
      </c>
      <c r="R26" s="107"/>
      <c r="S26" s="107"/>
      <c r="T26" s="107"/>
    </row>
    <row r="27" spans="1:20" ht="15.75" customHeight="1">
      <c r="A27" s="107">
        <f t="shared" si="2"/>
        <v>24</v>
      </c>
      <c r="B27" s="107" t="s">
        <v>266</v>
      </c>
      <c r="C27" s="107" t="s">
        <v>247</v>
      </c>
      <c r="D27" s="107" t="s">
        <v>236</v>
      </c>
      <c r="E27" s="119"/>
      <c r="F27" s="120"/>
      <c r="G27" s="120"/>
      <c r="H27" s="121">
        <f t="shared" si="0"/>
        <v>0</v>
      </c>
      <c r="I27" s="107"/>
      <c r="J27" s="107"/>
      <c r="K27" s="107"/>
      <c r="L27" s="108"/>
      <c r="M27" s="107" t="s">
        <v>236</v>
      </c>
      <c r="N27" s="119"/>
      <c r="O27" s="120"/>
      <c r="P27" s="120"/>
      <c r="Q27" s="121">
        <f t="shared" si="1"/>
        <v>0</v>
      </c>
      <c r="R27" s="107"/>
      <c r="S27" s="107"/>
      <c r="T27" s="107"/>
    </row>
    <row r="28" spans="1:20" ht="15.75" customHeight="1">
      <c r="A28" s="107">
        <f t="shared" si="2"/>
        <v>25</v>
      </c>
      <c r="B28" s="107" t="s">
        <v>267</v>
      </c>
      <c r="C28" s="107" t="s">
        <v>232</v>
      </c>
      <c r="D28" s="107" t="s">
        <v>236</v>
      </c>
      <c r="E28" s="119"/>
      <c r="F28" s="120"/>
      <c r="G28" s="120"/>
      <c r="H28" s="121">
        <f t="shared" si="0"/>
        <v>0</v>
      </c>
      <c r="I28" s="107"/>
      <c r="J28" s="107"/>
      <c r="K28" s="107"/>
      <c r="L28" s="108"/>
      <c r="M28" s="107" t="s">
        <v>236</v>
      </c>
      <c r="N28" s="119"/>
      <c r="O28" s="120"/>
      <c r="P28" s="120"/>
      <c r="Q28" s="121">
        <f t="shared" si="1"/>
        <v>0</v>
      </c>
      <c r="R28" s="107"/>
      <c r="S28" s="107"/>
      <c r="T28" s="107"/>
    </row>
    <row r="29" spans="1:20" ht="15" customHeight="1">
      <c r="A29" s="107">
        <f t="shared" si="2"/>
        <v>26</v>
      </c>
      <c r="B29" s="107" t="s">
        <v>268</v>
      </c>
      <c r="C29" s="107" t="s">
        <v>245</v>
      </c>
      <c r="D29" s="107" t="s">
        <v>236</v>
      </c>
      <c r="E29" s="119"/>
      <c r="F29" s="120"/>
      <c r="G29" s="120"/>
      <c r="H29" s="121">
        <f t="shared" si="0"/>
        <v>0</v>
      </c>
      <c r="I29" s="107"/>
      <c r="J29" s="107"/>
      <c r="K29" s="107"/>
      <c r="L29" s="108"/>
      <c r="M29" s="107" t="s">
        <v>236</v>
      </c>
      <c r="N29" s="119"/>
      <c r="O29" s="120"/>
      <c r="P29" s="120"/>
      <c r="Q29" s="121">
        <f t="shared" si="1"/>
        <v>0</v>
      </c>
      <c r="R29" s="107"/>
      <c r="S29" s="107"/>
      <c r="T29" s="107"/>
    </row>
    <row r="30" spans="1:20" ht="15.75" customHeight="1">
      <c r="A30" s="107">
        <f t="shared" si="2"/>
        <v>27</v>
      </c>
      <c r="B30" s="107" t="s">
        <v>269</v>
      </c>
      <c r="C30" s="107" t="s">
        <v>258</v>
      </c>
      <c r="D30" s="107" t="s">
        <v>236</v>
      </c>
      <c r="E30" s="119"/>
      <c r="F30" s="120"/>
      <c r="G30" s="120"/>
      <c r="H30" s="121">
        <f t="shared" si="0"/>
        <v>0</v>
      </c>
      <c r="I30" s="107"/>
      <c r="J30" s="107"/>
      <c r="K30" s="107"/>
      <c r="L30" s="108"/>
      <c r="M30" s="107" t="s">
        <v>236</v>
      </c>
      <c r="N30" s="119"/>
      <c r="O30" s="120"/>
      <c r="P30" s="120"/>
      <c r="Q30" s="121">
        <f t="shared" si="1"/>
        <v>0</v>
      </c>
      <c r="R30" s="107"/>
      <c r="S30" s="107"/>
      <c r="T30" s="107"/>
    </row>
    <row r="31" spans="1:20" ht="15.75" customHeight="1">
      <c r="A31" s="107">
        <f t="shared" si="2"/>
        <v>28</v>
      </c>
      <c r="B31" s="107" t="s">
        <v>270</v>
      </c>
      <c r="C31" s="107" t="s">
        <v>258</v>
      </c>
      <c r="D31" s="107" t="s">
        <v>236</v>
      </c>
      <c r="E31" s="119"/>
      <c r="F31" s="120"/>
      <c r="G31" s="120"/>
      <c r="H31" s="121">
        <f t="shared" si="0"/>
        <v>0</v>
      </c>
      <c r="I31" s="107"/>
      <c r="J31" s="107"/>
      <c r="K31" s="107"/>
      <c r="L31" s="108"/>
      <c r="M31" s="107" t="s">
        <v>236</v>
      </c>
      <c r="N31" s="119"/>
      <c r="O31" s="120"/>
      <c r="P31" s="120"/>
      <c r="Q31" s="121">
        <f t="shared" si="1"/>
        <v>0</v>
      </c>
      <c r="R31" s="107"/>
      <c r="S31" s="107"/>
      <c r="T31" s="107"/>
    </row>
    <row r="32" spans="1:20" ht="15.75" customHeight="1">
      <c r="A32" s="107">
        <f t="shared" si="2"/>
        <v>29</v>
      </c>
      <c r="B32" s="107" t="s">
        <v>271</v>
      </c>
      <c r="C32" s="107" t="s">
        <v>234</v>
      </c>
      <c r="D32" s="107" t="s">
        <v>236</v>
      </c>
      <c r="E32" s="119"/>
      <c r="F32" s="120"/>
      <c r="G32" s="120"/>
      <c r="H32" s="121">
        <f t="shared" si="0"/>
        <v>0</v>
      </c>
      <c r="I32" s="107"/>
      <c r="J32" s="107"/>
      <c r="K32" s="107"/>
      <c r="L32" s="108"/>
      <c r="M32" s="107" t="s">
        <v>236</v>
      </c>
      <c r="N32" s="119"/>
      <c r="O32" s="120"/>
      <c r="P32" s="120"/>
      <c r="Q32" s="121">
        <f t="shared" si="1"/>
        <v>0</v>
      </c>
      <c r="R32" s="107"/>
      <c r="S32" s="107"/>
      <c r="T32" s="107"/>
    </row>
    <row r="33" spans="1:20" ht="15.75" customHeight="1">
      <c r="A33" s="107">
        <f t="shared" si="2"/>
        <v>30</v>
      </c>
      <c r="B33" s="107" t="s">
        <v>273</v>
      </c>
      <c r="C33" s="107" t="s">
        <v>251</v>
      </c>
      <c r="D33" s="107" t="s">
        <v>236</v>
      </c>
      <c r="E33" s="119"/>
      <c r="F33" s="120"/>
      <c r="G33" s="120"/>
      <c r="H33" s="121">
        <f t="shared" si="0"/>
        <v>0</v>
      </c>
      <c r="I33" s="107"/>
      <c r="J33" s="107"/>
      <c r="K33" s="107"/>
      <c r="L33" s="108"/>
      <c r="M33" s="108" t="s">
        <v>236</v>
      </c>
      <c r="N33" s="119"/>
      <c r="O33" s="120"/>
      <c r="P33" s="120"/>
      <c r="Q33" s="121">
        <f t="shared" si="1"/>
        <v>0</v>
      </c>
      <c r="R33" s="107"/>
      <c r="S33" s="107"/>
      <c r="T33" s="107"/>
    </row>
    <row r="34" spans="1:20" ht="15.75" customHeight="1">
      <c r="A34" s="107">
        <f t="shared" si="2"/>
        <v>31</v>
      </c>
      <c r="B34" s="107" t="s">
        <v>274</v>
      </c>
      <c r="C34" s="107" t="s">
        <v>232</v>
      </c>
      <c r="D34" s="107" t="s">
        <v>236</v>
      </c>
      <c r="E34" s="119"/>
      <c r="F34" s="120"/>
      <c r="G34" s="120"/>
      <c r="H34" s="121">
        <f t="shared" si="0"/>
        <v>0</v>
      </c>
      <c r="I34" s="107"/>
      <c r="J34" s="107"/>
      <c r="K34" s="107"/>
      <c r="L34" s="108"/>
      <c r="M34" s="108" t="s">
        <v>236</v>
      </c>
      <c r="N34" s="119"/>
      <c r="O34" s="120"/>
      <c r="P34" s="120"/>
      <c r="Q34" s="121">
        <f t="shared" si="1"/>
        <v>0</v>
      </c>
      <c r="R34" s="107"/>
      <c r="S34" s="107"/>
      <c r="T34" s="107"/>
    </row>
    <row r="35" spans="1:20" ht="15.75" customHeight="1">
      <c r="A35" s="107">
        <f t="shared" si="2"/>
        <v>32</v>
      </c>
      <c r="B35" s="107" t="s">
        <v>275</v>
      </c>
      <c r="C35" s="107" t="s">
        <v>232</v>
      </c>
      <c r="D35" s="107" t="s">
        <v>236</v>
      </c>
      <c r="E35" s="119"/>
      <c r="F35" s="120"/>
      <c r="G35" s="120"/>
      <c r="H35" s="121">
        <f t="shared" si="0"/>
        <v>0</v>
      </c>
      <c r="I35" s="107"/>
      <c r="J35" s="107"/>
      <c r="K35" s="107"/>
      <c r="L35" s="108"/>
      <c r="M35" s="107" t="s">
        <v>236</v>
      </c>
      <c r="N35" s="119"/>
      <c r="O35" s="120"/>
      <c r="P35" s="120"/>
      <c r="Q35" s="121">
        <f t="shared" si="1"/>
        <v>0</v>
      </c>
      <c r="R35" s="107"/>
      <c r="S35" s="107"/>
      <c r="T35" s="107"/>
    </row>
    <row r="36" spans="1:20" ht="15.75" customHeight="1">
      <c r="A36" s="107">
        <f t="shared" si="2"/>
        <v>33</v>
      </c>
      <c r="B36" s="124" t="s">
        <v>276</v>
      </c>
      <c r="C36" s="124" t="s">
        <v>277</v>
      </c>
      <c r="D36" s="108" t="s">
        <v>236</v>
      </c>
      <c r="E36" s="122"/>
      <c r="F36" s="123"/>
      <c r="G36" s="123"/>
      <c r="H36" s="121">
        <f t="shared" si="0"/>
        <v>0</v>
      </c>
      <c r="I36" s="108"/>
      <c r="J36" s="108"/>
      <c r="K36" s="108"/>
      <c r="L36" s="108"/>
      <c r="M36" s="107" t="s">
        <v>236</v>
      </c>
      <c r="N36" s="122"/>
      <c r="O36" s="123"/>
      <c r="P36" s="123"/>
      <c r="Q36" s="121">
        <f t="shared" si="1"/>
        <v>0</v>
      </c>
      <c r="R36" s="108"/>
      <c r="S36" s="108"/>
      <c r="T36" s="108"/>
    </row>
    <row r="37" spans="1:20" ht="15.75" customHeight="1">
      <c r="A37" s="107">
        <f t="shared" si="2"/>
        <v>34</v>
      </c>
      <c r="B37" s="124" t="s">
        <v>278</v>
      </c>
      <c r="C37" s="124" t="s">
        <v>239</v>
      </c>
      <c r="D37" s="107" t="s">
        <v>236</v>
      </c>
      <c r="E37" s="122" t="s">
        <v>243</v>
      </c>
      <c r="F37" s="123">
        <v>45882</v>
      </c>
      <c r="G37" s="123">
        <v>46002</v>
      </c>
      <c r="H37" s="121">
        <f t="shared" si="0"/>
        <v>120</v>
      </c>
      <c r="I37" s="108"/>
      <c r="J37" s="108"/>
      <c r="K37" s="108"/>
      <c r="L37" s="108"/>
      <c r="M37" s="108"/>
      <c r="N37" s="119" t="s">
        <v>240</v>
      </c>
      <c r="O37" s="120">
        <v>46068</v>
      </c>
      <c r="P37" s="123"/>
      <c r="Q37" s="121">
        <f t="shared" si="1"/>
        <v>-46068</v>
      </c>
      <c r="R37" s="108"/>
      <c r="S37" s="108"/>
      <c r="T37" s="108"/>
    </row>
    <row r="38" spans="1:20" ht="15.75" customHeight="1">
      <c r="A38" s="107">
        <f t="shared" si="2"/>
        <v>35</v>
      </c>
      <c r="B38" s="124" t="s">
        <v>279</v>
      </c>
      <c r="C38" s="124" t="s">
        <v>245</v>
      </c>
      <c r="D38" s="107" t="s">
        <v>236</v>
      </c>
      <c r="E38" s="122"/>
      <c r="F38" s="123"/>
      <c r="G38" s="123"/>
      <c r="H38" s="121">
        <f t="shared" si="0"/>
        <v>0</v>
      </c>
      <c r="I38" s="108"/>
      <c r="J38" s="108"/>
      <c r="K38" s="108"/>
      <c r="L38" s="108"/>
      <c r="M38" s="108"/>
      <c r="N38" s="119" t="s">
        <v>240</v>
      </c>
      <c r="O38" s="120">
        <v>46068</v>
      </c>
      <c r="P38" s="123"/>
      <c r="Q38" s="121">
        <f t="shared" si="1"/>
        <v>-46068</v>
      </c>
      <c r="R38" s="108"/>
      <c r="S38" s="108"/>
      <c r="T38" s="108"/>
    </row>
    <row r="39" spans="1:20" ht="15.75" customHeight="1">
      <c r="A39" s="107">
        <f t="shared" si="2"/>
        <v>36</v>
      </c>
      <c r="B39" s="124" t="s">
        <v>280</v>
      </c>
      <c r="C39" s="124" t="s">
        <v>239</v>
      </c>
      <c r="D39" s="108" t="s">
        <v>236</v>
      </c>
      <c r="E39" s="122"/>
      <c r="F39" s="123"/>
      <c r="G39" s="123"/>
      <c r="H39" s="121">
        <f t="shared" si="0"/>
        <v>0</v>
      </c>
      <c r="I39" s="108"/>
      <c r="J39" s="108"/>
      <c r="K39" s="108"/>
      <c r="L39" s="108"/>
      <c r="M39" s="108"/>
      <c r="N39" s="119" t="s">
        <v>240</v>
      </c>
      <c r="O39" s="120">
        <v>46068</v>
      </c>
      <c r="P39" s="123"/>
      <c r="Q39" s="121">
        <f t="shared" si="1"/>
        <v>-46068</v>
      </c>
      <c r="R39" s="108"/>
      <c r="S39" s="108"/>
      <c r="T39" s="108"/>
    </row>
    <row r="40" spans="1:20" ht="15.75" customHeight="1">
      <c r="A40" s="107">
        <f t="shared" si="2"/>
        <v>37</v>
      </c>
      <c r="B40" s="124" t="s">
        <v>281</v>
      </c>
      <c r="C40" s="124" t="s">
        <v>247</v>
      </c>
      <c r="D40" s="108" t="s">
        <v>236</v>
      </c>
      <c r="E40" s="122" t="s">
        <v>243</v>
      </c>
      <c r="F40" s="123">
        <v>45882</v>
      </c>
      <c r="G40" s="123">
        <v>45995</v>
      </c>
      <c r="H40" s="121">
        <f t="shared" si="0"/>
        <v>113</v>
      </c>
      <c r="I40" s="108"/>
      <c r="J40" s="108"/>
      <c r="K40" s="108"/>
      <c r="L40" s="108"/>
      <c r="M40" s="108" t="s">
        <v>236</v>
      </c>
      <c r="N40" s="122"/>
      <c r="O40" s="123"/>
      <c r="P40" s="123"/>
      <c r="Q40" s="121">
        <f t="shared" si="1"/>
        <v>0</v>
      </c>
      <c r="R40" s="108"/>
      <c r="S40" s="108"/>
      <c r="T40" s="108"/>
    </row>
    <row r="41" spans="1:20" ht="15.75" customHeight="1">
      <c r="A41" s="107">
        <f t="shared" si="2"/>
        <v>38</v>
      </c>
      <c r="B41" s="124" t="s">
        <v>282</v>
      </c>
      <c r="C41" s="124" t="s">
        <v>247</v>
      </c>
      <c r="D41" s="108" t="s">
        <v>236</v>
      </c>
      <c r="E41" s="122"/>
      <c r="F41" s="123"/>
      <c r="G41" s="123"/>
      <c r="H41" s="121">
        <f t="shared" si="0"/>
        <v>0</v>
      </c>
      <c r="I41" s="108"/>
      <c r="J41" s="108"/>
      <c r="K41" s="108"/>
      <c r="L41" s="108"/>
      <c r="M41" s="108"/>
      <c r="N41" s="119" t="s">
        <v>240</v>
      </c>
      <c r="O41" s="120">
        <v>46068</v>
      </c>
      <c r="P41" s="123"/>
      <c r="Q41" s="121">
        <f t="shared" si="1"/>
        <v>-46068</v>
      </c>
      <c r="R41" s="108"/>
      <c r="S41" s="108"/>
      <c r="T41" s="108"/>
    </row>
    <row r="42" spans="1:20" ht="15.75" customHeight="1">
      <c r="A42" s="107">
        <f t="shared" si="2"/>
        <v>39</v>
      </c>
      <c r="B42" s="124" t="s">
        <v>283</v>
      </c>
      <c r="C42" s="124" t="s">
        <v>258</v>
      </c>
      <c r="D42" s="108" t="s">
        <v>236</v>
      </c>
      <c r="E42" s="122" t="s">
        <v>243</v>
      </c>
      <c r="F42" s="123">
        <v>45882</v>
      </c>
      <c r="G42" s="123">
        <v>45911</v>
      </c>
      <c r="H42" s="121">
        <f t="shared" si="0"/>
        <v>29</v>
      </c>
      <c r="I42" s="108"/>
      <c r="J42" s="108"/>
      <c r="K42" s="108"/>
      <c r="L42" s="108"/>
      <c r="M42" s="108" t="s">
        <v>236</v>
      </c>
      <c r="N42" s="122"/>
      <c r="O42" s="123"/>
      <c r="P42" s="123"/>
      <c r="Q42" s="121">
        <f t="shared" si="1"/>
        <v>0</v>
      </c>
      <c r="R42" s="108"/>
      <c r="S42" s="108"/>
      <c r="T42" s="108"/>
    </row>
    <row r="43" spans="1:20" ht="15.75" customHeight="1">
      <c r="A43" s="107">
        <f t="shared" si="2"/>
        <v>40</v>
      </c>
      <c r="B43" s="124" t="s">
        <v>284</v>
      </c>
      <c r="C43" s="124" t="s">
        <v>285</v>
      </c>
      <c r="D43" s="108" t="s">
        <v>236</v>
      </c>
      <c r="E43" s="122" t="s">
        <v>243</v>
      </c>
      <c r="F43" s="123">
        <v>45882</v>
      </c>
      <c r="G43" s="123">
        <v>45934</v>
      </c>
      <c r="H43" s="121">
        <f t="shared" si="0"/>
        <v>52</v>
      </c>
      <c r="I43" s="108"/>
      <c r="J43" s="108"/>
      <c r="K43" s="108"/>
      <c r="L43" s="108"/>
      <c r="M43" s="108" t="s">
        <v>236</v>
      </c>
      <c r="N43" s="122"/>
      <c r="O43" s="123"/>
      <c r="P43" s="123"/>
      <c r="Q43" s="121">
        <f t="shared" si="1"/>
        <v>0</v>
      </c>
      <c r="R43" s="108"/>
      <c r="S43" s="108"/>
      <c r="T43" s="108"/>
    </row>
    <row r="44" spans="1:20" ht="15.75" customHeight="1">
      <c r="A44" s="107">
        <f t="shared" si="2"/>
        <v>41</v>
      </c>
      <c r="B44" s="124" t="s">
        <v>286</v>
      </c>
      <c r="C44" s="124" t="s">
        <v>247</v>
      </c>
      <c r="D44" s="108" t="s">
        <v>236</v>
      </c>
      <c r="E44" s="122" t="s">
        <v>243</v>
      </c>
      <c r="F44" s="123">
        <v>45882</v>
      </c>
      <c r="G44" s="123">
        <v>45918</v>
      </c>
      <c r="H44" s="121">
        <f t="shared" si="0"/>
        <v>36</v>
      </c>
      <c r="I44" s="108"/>
      <c r="J44" s="108"/>
      <c r="K44" s="108"/>
      <c r="L44" s="108"/>
      <c r="M44" s="108" t="s">
        <v>236</v>
      </c>
      <c r="N44" s="122"/>
      <c r="O44" s="123"/>
      <c r="P44" s="123"/>
      <c r="Q44" s="121">
        <f t="shared" si="1"/>
        <v>0</v>
      </c>
      <c r="R44" s="108"/>
      <c r="S44" s="108"/>
      <c r="T44" s="108"/>
    </row>
    <row r="45" spans="1:20" ht="15.75" customHeight="1">
      <c r="A45" s="107">
        <f t="shared" si="2"/>
        <v>42</v>
      </c>
      <c r="B45" s="124" t="s">
        <v>287</v>
      </c>
      <c r="C45" s="124" t="s">
        <v>258</v>
      </c>
      <c r="D45" s="108" t="s">
        <v>236</v>
      </c>
      <c r="E45" s="122" t="s">
        <v>243</v>
      </c>
      <c r="F45" s="123">
        <v>45882</v>
      </c>
      <c r="G45" s="123">
        <v>45923</v>
      </c>
      <c r="H45" s="121">
        <f t="shared" si="0"/>
        <v>41</v>
      </c>
      <c r="I45" s="108"/>
      <c r="J45" s="108"/>
      <c r="K45" s="108"/>
      <c r="L45" s="108"/>
      <c r="M45" s="108" t="s">
        <v>236</v>
      </c>
      <c r="N45" s="122"/>
      <c r="O45" s="123"/>
      <c r="P45" s="123"/>
      <c r="Q45" s="121">
        <f t="shared" si="1"/>
        <v>0</v>
      </c>
      <c r="R45" s="108"/>
      <c r="S45" s="108"/>
      <c r="T45" s="108"/>
    </row>
    <row r="46" spans="1:20" ht="15.75" customHeight="1">
      <c r="A46" s="107">
        <f t="shared" si="2"/>
        <v>43</v>
      </c>
      <c r="B46" s="124" t="s">
        <v>288</v>
      </c>
      <c r="C46" s="124" t="s">
        <v>232</v>
      </c>
      <c r="D46" s="108" t="s">
        <v>236</v>
      </c>
      <c r="E46" s="122" t="s">
        <v>243</v>
      </c>
      <c r="F46" s="123">
        <v>45882</v>
      </c>
      <c r="G46" s="123">
        <v>45929</v>
      </c>
      <c r="H46" s="121">
        <f t="shared" si="0"/>
        <v>47</v>
      </c>
      <c r="I46" s="108"/>
      <c r="J46" s="108"/>
      <c r="K46" s="108"/>
      <c r="L46" s="108"/>
      <c r="M46" s="108" t="s">
        <v>236</v>
      </c>
      <c r="N46" s="122"/>
      <c r="O46" s="123"/>
      <c r="P46" s="123"/>
      <c r="Q46" s="121">
        <f t="shared" si="1"/>
        <v>0</v>
      </c>
      <c r="R46" s="108"/>
      <c r="S46" s="108"/>
      <c r="T46" s="108"/>
    </row>
    <row r="47" spans="1:20" ht="15.75" customHeight="1">
      <c r="A47" s="107">
        <f t="shared" si="2"/>
        <v>44</v>
      </c>
      <c r="B47" s="124" t="s">
        <v>289</v>
      </c>
      <c r="C47" s="124" t="s">
        <v>251</v>
      </c>
      <c r="D47" s="108" t="s">
        <v>236</v>
      </c>
      <c r="E47" s="122"/>
      <c r="F47" s="123"/>
      <c r="G47" s="123"/>
      <c r="H47" s="121">
        <f t="shared" si="0"/>
        <v>0</v>
      </c>
      <c r="I47" s="108"/>
      <c r="J47" s="108"/>
      <c r="K47" s="108"/>
      <c r="L47" s="108"/>
      <c r="M47" s="108" t="s">
        <v>236</v>
      </c>
      <c r="N47" s="119" t="s">
        <v>243</v>
      </c>
      <c r="O47" s="120">
        <v>46087</v>
      </c>
      <c r="P47" s="123">
        <v>46122</v>
      </c>
      <c r="Q47" s="121">
        <f t="shared" si="1"/>
        <v>35</v>
      </c>
      <c r="R47" s="108"/>
      <c r="S47" s="108"/>
      <c r="T47" s="108"/>
    </row>
    <row r="48" spans="1:20" ht="15.75" customHeight="1">
      <c r="A48" s="107">
        <f t="shared" si="2"/>
        <v>45</v>
      </c>
      <c r="B48" s="124" t="s">
        <v>290</v>
      </c>
      <c r="C48" s="124" t="s">
        <v>258</v>
      </c>
      <c r="D48" s="108" t="s">
        <v>236</v>
      </c>
      <c r="E48" s="122" t="s">
        <v>243</v>
      </c>
      <c r="F48" s="123">
        <v>45839</v>
      </c>
      <c r="G48" s="123">
        <v>45846</v>
      </c>
      <c r="H48" s="121">
        <f t="shared" si="0"/>
        <v>7</v>
      </c>
      <c r="I48" s="108"/>
      <c r="J48" s="108"/>
      <c r="K48" s="108"/>
      <c r="L48" s="108"/>
      <c r="M48" s="108" t="s">
        <v>236</v>
      </c>
      <c r="N48" s="119" t="s">
        <v>243</v>
      </c>
      <c r="O48" s="120">
        <v>46068</v>
      </c>
      <c r="P48" s="123">
        <v>46102</v>
      </c>
      <c r="Q48" s="121">
        <f t="shared" si="1"/>
        <v>34</v>
      </c>
      <c r="R48" s="108"/>
      <c r="S48" s="108"/>
      <c r="T48" s="108"/>
    </row>
    <row r="49" spans="1:20" ht="15.75" customHeight="1">
      <c r="A49" s="107">
        <f t="shared" si="2"/>
        <v>46</v>
      </c>
      <c r="B49" s="124" t="s">
        <v>291</v>
      </c>
      <c r="C49" s="124" t="s">
        <v>251</v>
      </c>
      <c r="D49" s="108" t="s">
        <v>236</v>
      </c>
      <c r="E49" s="122"/>
      <c r="F49" s="123"/>
      <c r="G49" s="123"/>
      <c r="H49" s="121">
        <f t="shared" si="0"/>
        <v>0</v>
      </c>
      <c r="I49" s="108"/>
      <c r="J49" s="108"/>
      <c r="K49" s="108"/>
      <c r="L49" s="108"/>
      <c r="M49" s="108" t="s">
        <v>236</v>
      </c>
      <c r="N49" s="119" t="s">
        <v>243</v>
      </c>
      <c r="O49" s="120">
        <v>46068</v>
      </c>
      <c r="P49" s="123">
        <v>46088</v>
      </c>
      <c r="Q49" s="121">
        <f t="shared" si="1"/>
        <v>20</v>
      </c>
      <c r="R49" s="108"/>
      <c r="S49" s="108"/>
      <c r="T49" s="108"/>
    </row>
    <row r="50" spans="1:20" ht="15.75" customHeight="1">
      <c r="A50" s="107">
        <f t="shared" si="2"/>
        <v>47</v>
      </c>
      <c r="B50" s="124" t="s">
        <v>292</v>
      </c>
      <c r="C50" s="124" t="s">
        <v>258</v>
      </c>
      <c r="D50" s="108" t="s">
        <v>236</v>
      </c>
      <c r="E50" s="122"/>
      <c r="F50" s="123"/>
      <c r="G50" s="123"/>
      <c r="H50" s="121">
        <f t="shared" si="0"/>
        <v>0</v>
      </c>
      <c r="I50" s="108"/>
      <c r="J50" s="108"/>
      <c r="K50" s="108"/>
      <c r="L50" s="108"/>
      <c r="M50" s="108" t="s">
        <v>236</v>
      </c>
      <c r="N50" s="119" t="s">
        <v>243</v>
      </c>
      <c r="O50" s="120">
        <v>46068</v>
      </c>
      <c r="P50" s="123">
        <v>46105</v>
      </c>
      <c r="Q50" s="121">
        <f t="shared" si="1"/>
        <v>37</v>
      </c>
      <c r="R50" s="108"/>
      <c r="S50" s="108"/>
      <c r="T50" s="108"/>
    </row>
    <row r="51" spans="1:20" ht="15.75" customHeight="1">
      <c r="A51" s="107">
        <f t="shared" si="2"/>
        <v>48</v>
      </c>
      <c r="B51" s="124" t="s">
        <v>293</v>
      </c>
      <c r="C51" s="124" t="s">
        <v>285</v>
      </c>
      <c r="D51" s="107" t="s">
        <v>236</v>
      </c>
      <c r="E51" s="122"/>
      <c r="F51" s="123"/>
      <c r="G51" s="123"/>
      <c r="H51" s="121">
        <f t="shared" si="0"/>
        <v>0</v>
      </c>
      <c r="I51" s="108"/>
      <c r="J51" s="108"/>
      <c r="K51" s="108"/>
      <c r="L51" s="108"/>
      <c r="M51" s="108" t="s">
        <v>236</v>
      </c>
      <c r="N51" s="122"/>
      <c r="O51" s="123"/>
      <c r="P51" s="123"/>
      <c r="Q51" s="121">
        <f t="shared" si="1"/>
        <v>0</v>
      </c>
      <c r="R51" s="108"/>
      <c r="S51" s="108"/>
      <c r="T51" s="108"/>
    </row>
    <row r="52" spans="1:20" ht="15.75" customHeight="1">
      <c r="A52" s="107">
        <f t="shared" si="2"/>
        <v>49</v>
      </c>
      <c r="B52" s="124" t="s">
        <v>294</v>
      </c>
      <c r="C52" s="124" t="s">
        <v>245</v>
      </c>
      <c r="D52" s="108" t="s">
        <v>236</v>
      </c>
      <c r="E52" s="122"/>
      <c r="F52" s="123"/>
      <c r="G52" s="123"/>
      <c r="H52" s="121">
        <f t="shared" si="0"/>
        <v>0</v>
      </c>
      <c r="I52" s="108"/>
      <c r="J52" s="108"/>
      <c r="K52" s="108"/>
      <c r="L52" s="108"/>
      <c r="M52" s="108" t="s">
        <v>236</v>
      </c>
      <c r="N52" s="119" t="s">
        <v>243</v>
      </c>
      <c r="O52" s="120">
        <v>46068</v>
      </c>
      <c r="P52" s="123">
        <v>46079</v>
      </c>
      <c r="Q52" s="121">
        <f t="shared" si="1"/>
        <v>11</v>
      </c>
      <c r="R52" s="108"/>
      <c r="S52" s="108"/>
      <c r="T52" s="108"/>
    </row>
    <row r="53" spans="1:20" ht="15.75" customHeight="1">
      <c r="A53" s="107">
        <f t="shared" si="2"/>
        <v>50</v>
      </c>
      <c r="B53" s="124" t="s">
        <v>295</v>
      </c>
      <c r="C53" s="124" t="s">
        <v>251</v>
      </c>
      <c r="D53" s="108" t="s">
        <v>236</v>
      </c>
      <c r="E53" s="122"/>
      <c r="F53" s="123"/>
      <c r="G53" s="123"/>
      <c r="H53" s="121">
        <f t="shared" si="0"/>
        <v>0</v>
      </c>
      <c r="I53" s="108"/>
      <c r="J53" s="108"/>
      <c r="K53" s="108"/>
      <c r="L53" s="108"/>
      <c r="M53" s="108" t="s">
        <v>236</v>
      </c>
      <c r="N53" s="122"/>
      <c r="O53" s="123"/>
      <c r="P53" s="123"/>
      <c r="Q53" s="121">
        <f t="shared" si="1"/>
        <v>0</v>
      </c>
      <c r="R53" s="108"/>
      <c r="S53" s="108"/>
      <c r="T53" s="108"/>
    </row>
    <row r="54" spans="1:20" ht="15.75" customHeight="1">
      <c r="A54" s="107">
        <f t="shared" si="2"/>
        <v>51</v>
      </c>
      <c r="B54" s="124" t="s">
        <v>296</v>
      </c>
      <c r="C54" s="124" t="s">
        <v>258</v>
      </c>
      <c r="D54" s="108" t="s">
        <v>236</v>
      </c>
      <c r="E54" s="122"/>
      <c r="F54" s="123"/>
      <c r="G54" s="123"/>
      <c r="H54" s="121">
        <f t="shared" si="0"/>
        <v>0</v>
      </c>
      <c r="I54" s="108"/>
      <c r="J54" s="108"/>
      <c r="K54" s="108"/>
      <c r="L54" s="108"/>
      <c r="M54" s="108" t="s">
        <v>236</v>
      </c>
      <c r="N54" s="122"/>
      <c r="O54" s="123"/>
      <c r="P54" s="123"/>
      <c r="Q54" s="121">
        <f t="shared" si="1"/>
        <v>0</v>
      </c>
      <c r="R54" s="108"/>
      <c r="S54" s="108"/>
      <c r="T54" s="108"/>
    </row>
    <row r="55" spans="1:20" ht="15.75" customHeight="1">
      <c r="A55" s="107">
        <f t="shared" si="2"/>
        <v>52</v>
      </c>
      <c r="B55" s="124" t="s">
        <v>297</v>
      </c>
      <c r="C55" s="124" t="s">
        <v>258</v>
      </c>
      <c r="D55" s="108" t="s">
        <v>236</v>
      </c>
      <c r="E55" s="122"/>
      <c r="F55" s="123"/>
      <c r="G55" s="123"/>
      <c r="H55" s="121">
        <f t="shared" si="0"/>
        <v>0</v>
      </c>
      <c r="I55" s="108"/>
      <c r="J55" s="108"/>
      <c r="K55" s="108"/>
      <c r="L55" s="108"/>
      <c r="M55" s="107" t="s">
        <v>236</v>
      </c>
      <c r="N55" s="122"/>
      <c r="O55" s="123"/>
      <c r="P55" s="123"/>
      <c r="Q55" s="121">
        <f t="shared" si="1"/>
        <v>0</v>
      </c>
      <c r="R55" s="108"/>
      <c r="S55" s="108"/>
      <c r="T55" s="108"/>
    </row>
    <row r="56" spans="1:20" ht="15.75" customHeight="1">
      <c r="A56" s="107">
        <f t="shared" si="2"/>
        <v>53</v>
      </c>
      <c r="B56" s="124" t="s">
        <v>298</v>
      </c>
      <c r="C56" s="124" t="s">
        <v>245</v>
      </c>
      <c r="D56" s="108" t="s">
        <v>236</v>
      </c>
      <c r="E56" s="122"/>
      <c r="F56" s="123"/>
      <c r="G56" s="123"/>
      <c r="H56" s="121">
        <f t="shared" si="0"/>
        <v>0</v>
      </c>
      <c r="I56" s="108"/>
      <c r="J56" s="108"/>
      <c r="K56" s="108"/>
      <c r="L56" s="108"/>
      <c r="M56" s="108" t="s">
        <v>236</v>
      </c>
      <c r="N56" s="122"/>
      <c r="O56" s="123"/>
      <c r="P56" s="123"/>
      <c r="Q56" s="121">
        <f t="shared" si="1"/>
        <v>0</v>
      </c>
      <c r="R56" s="108"/>
      <c r="S56" s="108"/>
      <c r="T56" s="108"/>
    </row>
    <row r="57" spans="1:20" ht="15.75" customHeight="1">
      <c r="A57" s="107">
        <f t="shared" si="2"/>
        <v>54</v>
      </c>
      <c r="B57" s="124" t="s">
        <v>299</v>
      </c>
      <c r="C57" s="124" t="s">
        <v>245</v>
      </c>
      <c r="D57" s="108" t="s">
        <v>236</v>
      </c>
      <c r="E57" s="122" t="s">
        <v>243</v>
      </c>
      <c r="F57" s="123">
        <v>45823</v>
      </c>
      <c r="G57" s="123">
        <v>46006</v>
      </c>
      <c r="H57" s="121">
        <f t="shared" si="0"/>
        <v>183</v>
      </c>
      <c r="I57" s="108"/>
      <c r="J57" s="108"/>
      <c r="K57" s="108"/>
      <c r="L57" s="108"/>
      <c r="M57" s="108" t="s">
        <v>236</v>
      </c>
      <c r="N57" s="119" t="s">
        <v>243</v>
      </c>
      <c r="O57" s="120">
        <v>46068</v>
      </c>
      <c r="P57" s="123">
        <v>46091</v>
      </c>
      <c r="Q57" s="121">
        <f t="shared" si="1"/>
        <v>23</v>
      </c>
      <c r="R57" s="108"/>
      <c r="S57" s="108"/>
      <c r="T57" s="108"/>
    </row>
    <row r="58" spans="1:20" ht="15.75" customHeight="1">
      <c r="A58" s="107">
        <f t="shared" si="2"/>
        <v>55</v>
      </c>
      <c r="B58" s="124" t="s">
        <v>300</v>
      </c>
      <c r="C58" s="124" t="s">
        <v>301</v>
      </c>
      <c r="D58" s="108" t="s">
        <v>236</v>
      </c>
      <c r="E58" s="122" t="s">
        <v>243</v>
      </c>
      <c r="F58" s="123">
        <v>45823</v>
      </c>
      <c r="G58" s="123">
        <v>46006</v>
      </c>
      <c r="H58" s="121">
        <f t="shared" si="0"/>
        <v>183</v>
      </c>
      <c r="I58" s="108"/>
      <c r="J58" s="108"/>
      <c r="K58" s="108"/>
      <c r="L58" s="108"/>
      <c r="M58" s="108" t="s">
        <v>236</v>
      </c>
      <c r="N58" s="119" t="s">
        <v>243</v>
      </c>
      <c r="O58" s="120">
        <v>46068</v>
      </c>
      <c r="P58" s="123">
        <v>46095</v>
      </c>
      <c r="Q58" s="121">
        <f t="shared" si="1"/>
        <v>27</v>
      </c>
      <c r="R58" s="108"/>
      <c r="S58" s="108"/>
      <c r="T58" s="108"/>
    </row>
    <row r="59" spans="1:20" ht="15.75" customHeight="1">
      <c r="A59" s="107">
        <f t="shared" si="2"/>
        <v>56</v>
      </c>
      <c r="B59" s="124" t="s">
        <v>302</v>
      </c>
      <c r="C59" s="124" t="s">
        <v>245</v>
      </c>
      <c r="D59" s="108" t="s">
        <v>236</v>
      </c>
      <c r="E59" s="122" t="s">
        <v>243</v>
      </c>
      <c r="F59" s="123">
        <v>45792</v>
      </c>
      <c r="G59" s="123">
        <v>45793</v>
      </c>
      <c r="H59" s="121">
        <f t="shared" si="0"/>
        <v>1</v>
      </c>
      <c r="I59" s="108"/>
      <c r="J59" s="108"/>
      <c r="K59" s="108"/>
      <c r="L59" s="108"/>
      <c r="M59" s="108"/>
      <c r="N59" s="119" t="s">
        <v>243</v>
      </c>
      <c r="O59" s="123">
        <v>45903</v>
      </c>
      <c r="P59" s="123">
        <v>46126</v>
      </c>
      <c r="Q59" s="121">
        <f t="shared" si="1"/>
        <v>223</v>
      </c>
      <c r="R59" s="108"/>
      <c r="S59" s="108"/>
      <c r="T59" s="108"/>
    </row>
    <row r="60" spans="1:20" ht="15.75" customHeight="1">
      <c r="A60" s="107">
        <f t="shared" si="2"/>
        <v>57</v>
      </c>
      <c r="B60" s="124" t="s">
        <v>303</v>
      </c>
      <c r="C60" s="124" t="s">
        <v>258</v>
      </c>
      <c r="D60" s="108" t="s">
        <v>236</v>
      </c>
      <c r="E60" s="122"/>
      <c r="F60" s="123"/>
      <c r="G60" s="123"/>
      <c r="H60" s="121">
        <f t="shared" si="0"/>
        <v>0</v>
      </c>
      <c r="I60" s="108"/>
      <c r="J60" s="108"/>
      <c r="K60" s="108"/>
      <c r="L60" s="108"/>
      <c r="M60" s="108" t="s">
        <v>236</v>
      </c>
      <c r="N60" s="122" t="s">
        <v>243</v>
      </c>
      <c r="O60" s="123">
        <v>45903</v>
      </c>
      <c r="P60" s="123">
        <v>45999</v>
      </c>
      <c r="Q60" s="121">
        <f t="shared" si="1"/>
        <v>96</v>
      </c>
      <c r="R60" s="108"/>
      <c r="S60" s="108"/>
      <c r="T60" s="108"/>
    </row>
    <row r="61" spans="1:20" ht="15.75" customHeight="1">
      <c r="A61" s="107">
        <f t="shared" si="2"/>
        <v>58</v>
      </c>
      <c r="B61" s="124" t="s">
        <v>304</v>
      </c>
      <c r="C61" s="124" t="s">
        <v>258</v>
      </c>
      <c r="D61" s="108" t="s">
        <v>236</v>
      </c>
      <c r="E61" s="122"/>
      <c r="F61" s="123"/>
      <c r="G61" s="123"/>
      <c r="H61" s="121">
        <f t="shared" si="0"/>
        <v>0</v>
      </c>
      <c r="I61" s="108"/>
      <c r="J61" s="108"/>
      <c r="K61" s="108"/>
      <c r="L61" s="108"/>
      <c r="M61" s="108" t="s">
        <v>236</v>
      </c>
      <c r="N61" s="122" t="s">
        <v>243</v>
      </c>
      <c r="O61" s="123">
        <v>45903</v>
      </c>
      <c r="P61" s="123">
        <v>46005</v>
      </c>
      <c r="Q61" s="121">
        <f t="shared" si="1"/>
        <v>102</v>
      </c>
      <c r="R61" s="108"/>
      <c r="S61" s="108"/>
      <c r="T61" s="108"/>
    </row>
    <row r="62" spans="1:20" ht="15.75" customHeight="1">
      <c r="A62" s="107">
        <f t="shared" si="2"/>
        <v>59</v>
      </c>
      <c r="B62" s="124" t="s">
        <v>305</v>
      </c>
      <c r="C62" s="124" t="s">
        <v>247</v>
      </c>
      <c r="D62" s="108" t="s">
        <v>236</v>
      </c>
      <c r="E62" s="122"/>
      <c r="F62" s="123"/>
      <c r="G62" s="123"/>
      <c r="H62" s="121">
        <f t="shared" si="0"/>
        <v>0</v>
      </c>
      <c r="I62" s="108"/>
      <c r="J62" s="108"/>
      <c r="K62" s="108"/>
      <c r="L62" s="108"/>
      <c r="M62" s="108" t="s">
        <v>236</v>
      </c>
      <c r="N62" s="122"/>
      <c r="O62" s="123"/>
      <c r="P62" s="123"/>
      <c r="Q62" s="121">
        <f t="shared" si="1"/>
        <v>0</v>
      </c>
      <c r="R62" s="108"/>
      <c r="S62" s="108"/>
      <c r="T62" s="108"/>
    </row>
    <row r="63" spans="1:20" ht="15.75" customHeight="1">
      <c r="A63" s="107">
        <f t="shared" si="2"/>
        <v>60</v>
      </c>
      <c r="B63" s="124" t="s">
        <v>306</v>
      </c>
      <c r="C63" s="124" t="s">
        <v>285</v>
      </c>
      <c r="D63" s="108" t="s">
        <v>236</v>
      </c>
      <c r="E63" s="122"/>
      <c r="F63" s="123"/>
      <c r="G63" s="123"/>
      <c r="H63" s="121">
        <f t="shared" si="0"/>
        <v>0</v>
      </c>
      <c r="I63" s="108"/>
      <c r="J63" s="108"/>
      <c r="K63" s="108"/>
      <c r="L63" s="108"/>
      <c r="M63" s="108" t="s">
        <v>236</v>
      </c>
      <c r="N63" s="122"/>
      <c r="O63" s="123"/>
      <c r="P63" s="123"/>
      <c r="Q63" s="121">
        <f t="shared" si="1"/>
        <v>0</v>
      </c>
      <c r="R63" s="108"/>
      <c r="S63" s="108"/>
      <c r="T63" s="108"/>
    </row>
    <row r="64" spans="1:20" ht="15.75" customHeight="1">
      <c r="A64" s="107">
        <f t="shared" si="2"/>
        <v>61</v>
      </c>
      <c r="B64" s="124" t="s">
        <v>307</v>
      </c>
      <c r="C64" s="124" t="s">
        <v>258</v>
      </c>
      <c r="D64" s="108" t="s">
        <v>236</v>
      </c>
      <c r="E64" s="122" t="s">
        <v>243</v>
      </c>
      <c r="F64" s="123">
        <v>45767</v>
      </c>
      <c r="G64" s="123">
        <v>45786</v>
      </c>
      <c r="H64" s="121">
        <f t="shared" si="0"/>
        <v>19</v>
      </c>
      <c r="I64" s="125" t="s">
        <v>308</v>
      </c>
      <c r="J64" s="125" t="s">
        <v>309</v>
      </c>
      <c r="K64" s="108">
        <v>7877597229</v>
      </c>
      <c r="L64" s="108"/>
      <c r="M64" s="108" t="s">
        <v>236</v>
      </c>
      <c r="N64" s="122"/>
      <c r="O64" s="123"/>
      <c r="P64" s="123"/>
      <c r="Q64" s="121">
        <f t="shared" si="1"/>
        <v>0</v>
      </c>
      <c r="R64" s="125"/>
      <c r="S64" s="125"/>
      <c r="T64" s="108"/>
    </row>
    <row r="65" spans="1:20" ht="15.75" customHeight="1">
      <c r="A65" s="107">
        <f t="shared" si="2"/>
        <v>62</v>
      </c>
      <c r="B65" s="124" t="s">
        <v>310</v>
      </c>
      <c r="C65" s="124" t="s">
        <v>258</v>
      </c>
      <c r="D65" s="108" t="s">
        <v>236</v>
      </c>
      <c r="E65" s="122" t="s">
        <v>243</v>
      </c>
      <c r="F65" s="123">
        <v>45767</v>
      </c>
      <c r="G65" s="123">
        <v>45786</v>
      </c>
      <c r="H65" s="121">
        <f t="shared" si="0"/>
        <v>19</v>
      </c>
      <c r="I65" s="108"/>
      <c r="J65" s="108"/>
      <c r="K65" s="108"/>
      <c r="L65" s="108"/>
      <c r="M65" s="108" t="s">
        <v>236</v>
      </c>
      <c r="N65" s="122" t="s">
        <v>243</v>
      </c>
      <c r="O65" s="123">
        <v>45893</v>
      </c>
      <c r="P65" s="123">
        <v>46020</v>
      </c>
      <c r="Q65" s="121">
        <f t="shared" si="1"/>
        <v>127</v>
      </c>
      <c r="R65" s="108"/>
      <c r="S65" s="108"/>
      <c r="T65" s="108"/>
    </row>
    <row r="66" spans="1:20" ht="15.75" customHeight="1">
      <c r="A66" s="107">
        <f t="shared" si="2"/>
        <v>63</v>
      </c>
      <c r="B66" s="124" t="s">
        <v>311</v>
      </c>
      <c r="C66" s="124" t="s">
        <v>245</v>
      </c>
      <c r="D66" s="108" t="s">
        <v>236</v>
      </c>
      <c r="E66" s="122"/>
      <c r="F66" s="123"/>
      <c r="G66" s="123"/>
      <c r="H66" s="121">
        <f t="shared" si="0"/>
        <v>0</v>
      </c>
      <c r="I66" s="108"/>
      <c r="J66" s="108"/>
      <c r="K66" s="108"/>
      <c r="L66" s="108"/>
      <c r="M66" s="108" t="s">
        <v>236</v>
      </c>
      <c r="N66" s="122" t="s">
        <v>243</v>
      </c>
      <c r="O66" s="123">
        <v>45893</v>
      </c>
      <c r="P66" s="123">
        <v>46040</v>
      </c>
      <c r="Q66" s="121">
        <f t="shared" si="1"/>
        <v>147</v>
      </c>
      <c r="R66" s="108"/>
      <c r="S66" s="108"/>
      <c r="T66" s="108"/>
    </row>
    <row r="67" spans="1:20" ht="15.75" customHeight="1">
      <c r="A67" s="107">
        <f t="shared" si="2"/>
        <v>64</v>
      </c>
      <c r="B67" s="124" t="s">
        <v>312</v>
      </c>
      <c r="C67" s="124" t="s">
        <v>258</v>
      </c>
      <c r="D67" s="108" t="s">
        <v>236</v>
      </c>
      <c r="E67" s="122"/>
      <c r="F67" s="123"/>
      <c r="G67" s="123"/>
      <c r="H67" s="121">
        <f t="shared" si="0"/>
        <v>0</v>
      </c>
      <c r="I67" s="108"/>
      <c r="J67" s="108"/>
      <c r="K67" s="108"/>
      <c r="L67" s="108"/>
      <c r="M67" s="108" t="s">
        <v>236</v>
      </c>
      <c r="N67" s="122" t="s">
        <v>243</v>
      </c>
      <c r="O67" s="123">
        <v>45893</v>
      </c>
      <c r="P67" s="123">
        <v>46051</v>
      </c>
      <c r="Q67" s="121">
        <f t="shared" si="1"/>
        <v>158</v>
      </c>
      <c r="R67" s="108"/>
      <c r="S67" s="108"/>
      <c r="T67" s="108"/>
    </row>
    <row r="68" spans="1:20" ht="15.75" customHeight="1">
      <c r="A68" s="107">
        <f t="shared" si="2"/>
        <v>65</v>
      </c>
      <c r="B68" s="124" t="s">
        <v>313</v>
      </c>
      <c r="C68" s="124" t="s">
        <v>247</v>
      </c>
      <c r="D68" s="108" t="s">
        <v>236</v>
      </c>
      <c r="E68" s="122"/>
      <c r="F68" s="123"/>
      <c r="G68" s="123"/>
      <c r="H68" s="121">
        <f t="shared" si="0"/>
        <v>0</v>
      </c>
      <c r="I68" s="108"/>
      <c r="J68" s="108"/>
      <c r="K68" s="108"/>
      <c r="L68" s="108"/>
      <c r="M68" s="108" t="s">
        <v>236</v>
      </c>
      <c r="N68" s="122" t="s">
        <v>243</v>
      </c>
      <c r="O68" s="123">
        <v>45893</v>
      </c>
      <c r="P68" s="123">
        <v>46062</v>
      </c>
      <c r="Q68" s="121">
        <f t="shared" si="1"/>
        <v>169</v>
      </c>
      <c r="R68" s="108"/>
      <c r="S68" s="108"/>
      <c r="T68" s="108"/>
    </row>
    <row r="69" spans="1:20" ht="15.75" customHeight="1">
      <c r="A69" s="107">
        <f t="shared" si="2"/>
        <v>66</v>
      </c>
      <c r="B69" s="124" t="s">
        <v>314</v>
      </c>
      <c r="C69" s="124" t="s">
        <v>301</v>
      </c>
      <c r="D69" s="108" t="s">
        <v>236</v>
      </c>
      <c r="E69" s="122"/>
      <c r="F69" s="123"/>
      <c r="G69" s="123"/>
      <c r="H69" s="121">
        <f t="shared" si="0"/>
        <v>0</v>
      </c>
      <c r="I69" s="108"/>
      <c r="J69" s="108"/>
      <c r="K69" s="108"/>
      <c r="L69" s="108"/>
      <c r="M69" s="108" t="s">
        <v>236</v>
      </c>
      <c r="N69" s="122"/>
      <c r="O69" s="123"/>
      <c r="P69" s="123"/>
      <c r="Q69" s="121">
        <f t="shared" si="1"/>
        <v>0</v>
      </c>
      <c r="R69" s="108"/>
      <c r="S69" s="108"/>
      <c r="T69" s="108"/>
    </row>
    <row r="70" spans="1:20" ht="15.75" customHeight="1">
      <c r="A70" s="107">
        <f t="shared" si="2"/>
        <v>67</v>
      </c>
      <c r="B70" s="124" t="s">
        <v>315</v>
      </c>
      <c r="C70" s="124" t="s">
        <v>251</v>
      </c>
      <c r="D70" s="108" t="s">
        <v>236</v>
      </c>
      <c r="E70" s="122"/>
      <c r="F70" s="123"/>
      <c r="G70" s="123"/>
      <c r="H70" s="121">
        <f t="shared" si="0"/>
        <v>0</v>
      </c>
      <c r="I70" s="108"/>
      <c r="J70" s="108"/>
      <c r="K70" s="108"/>
      <c r="L70" s="108"/>
      <c r="M70" s="108" t="s">
        <v>236</v>
      </c>
      <c r="N70" s="122" t="s">
        <v>243</v>
      </c>
      <c r="O70" s="123">
        <v>45893</v>
      </c>
      <c r="P70" s="123">
        <v>46067</v>
      </c>
      <c r="Q70" s="121">
        <f t="shared" si="1"/>
        <v>174</v>
      </c>
      <c r="R70" s="108"/>
      <c r="S70" s="108"/>
      <c r="T70" s="108"/>
    </row>
    <row r="71" spans="1:20" ht="15.75" customHeight="1">
      <c r="A71" s="107">
        <f t="shared" si="2"/>
        <v>68</v>
      </c>
      <c r="B71" s="124" t="s">
        <v>316</v>
      </c>
      <c r="C71" s="124" t="s">
        <v>245</v>
      </c>
      <c r="D71" s="108" t="s">
        <v>236</v>
      </c>
      <c r="E71" s="122"/>
      <c r="F71" s="123"/>
      <c r="G71" s="123"/>
      <c r="H71" s="121">
        <f t="shared" si="0"/>
        <v>0</v>
      </c>
      <c r="I71" s="108"/>
      <c r="J71" s="108"/>
      <c r="K71" s="108"/>
      <c r="L71" s="108"/>
      <c r="M71" s="108" t="s">
        <v>236</v>
      </c>
      <c r="N71" s="122" t="s">
        <v>243</v>
      </c>
      <c r="O71" s="123">
        <v>45893</v>
      </c>
      <c r="P71" s="123">
        <v>46002</v>
      </c>
      <c r="Q71" s="121">
        <f t="shared" si="1"/>
        <v>109</v>
      </c>
      <c r="R71" s="108"/>
      <c r="S71" s="108"/>
      <c r="T71" s="108"/>
    </row>
    <row r="72" spans="1:20" ht="15.75" customHeight="1">
      <c r="A72" s="107">
        <f t="shared" si="2"/>
        <v>69</v>
      </c>
      <c r="B72" s="124" t="s">
        <v>317</v>
      </c>
      <c r="C72" s="124" t="s">
        <v>258</v>
      </c>
      <c r="D72" s="108" t="s">
        <v>236</v>
      </c>
      <c r="E72" s="122"/>
      <c r="F72" s="123"/>
      <c r="G72" s="123"/>
      <c r="H72" s="121">
        <f t="shared" si="0"/>
        <v>0</v>
      </c>
      <c r="I72" s="108"/>
      <c r="J72" s="108"/>
      <c r="K72" s="108"/>
      <c r="L72" s="108"/>
      <c r="M72" s="108" t="s">
        <v>236</v>
      </c>
      <c r="N72" s="119" t="s">
        <v>243</v>
      </c>
      <c r="O72" s="123">
        <v>45893</v>
      </c>
      <c r="P72" s="123">
        <v>46079</v>
      </c>
      <c r="Q72" s="121">
        <f t="shared" si="1"/>
        <v>186</v>
      </c>
      <c r="R72" s="108"/>
      <c r="S72" s="108"/>
      <c r="T72" s="108"/>
    </row>
    <row r="73" spans="1:20" ht="15.75" customHeight="1">
      <c r="A73" s="107">
        <f t="shared" si="2"/>
        <v>70</v>
      </c>
      <c r="B73" s="124" t="s">
        <v>318</v>
      </c>
      <c r="C73" s="124" t="s">
        <v>245</v>
      </c>
      <c r="D73" s="108" t="s">
        <v>236</v>
      </c>
      <c r="E73" s="122"/>
      <c r="F73" s="123"/>
      <c r="G73" s="123"/>
      <c r="H73" s="121">
        <f t="shared" si="0"/>
        <v>0</v>
      </c>
      <c r="I73" s="108"/>
      <c r="J73" s="108"/>
      <c r="K73" s="108"/>
      <c r="L73" s="108"/>
      <c r="M73" s="108" t="s">
        <v>236</v>
      </c>
      <c r="N73" s="122"/>
      <c r="O73" s="123"/>
      <c r="P73" s="123"/>
      <c r="Q73" s="121">
        <f t="shared" si="1"/>
        <v>0</v>
      </c>
      <c r="R73" s="108"/>
      <c r="S73" s="108"/>
      <c r="T73" s="108"/>
    </row>
    <row r="74" spans="1:20" ht="15.75" customHeight="1">
      <c r="A74" s="107">
        <f t="shared" si="2"/>
        <v>71</v>
      </c>
      <c r="B74" s="124" t="s">
        <v>319</v>
      </c>
      <c r="C74" s="124" t="s">
        <v>301</v>
      </c>
      <c r="D74" s="108" t="s">
        <v>236</v>
      </c>
      <c r="E74" s="122"/>
      <c r="F74" s="123"/>
      <c r="G74" s="123"/>
      <c r="H74" s="121">
        <f t="shared" si="0"/>
        <v>0</v>
      </c>
      <c r="I74" s="108"/>
      <c r="J74" s="108"/>
      <c r="K74" s="108"/>
      <c r="L74" s="108"/>
      <c r="M74" s="108" t="s">
        <v>236</v>
      </c>
      <c r="N74" s="122"/>
      <c r="O74" s="123"/>
      <c r="P74" s="123"/>
      <c r="Q74" s="121">
        <f t="shared" si="1"/>
        <v>0</v>
      </c>
      <c r="R74" s="108"/>
      <c r="S74" s="108"/>
      <c r="T74" s="108"/>
    </row>
    <row r="75" spans="1:20" ht="15.75" customHeight="1">
      <c r="A75" s="107">
        <f t="shared" si="2"/>
        <v>72</v>
      </c>
      <c r="B75" s="124" t="s">
        <v>320</v>
      </c>
      <c r="C75" s="124" t="s">
        <v>245</v>
      </c>
      <c r="D75" s="108" t="s">
        <v>236</v>
      </c>
      <c r="E75" s="122"/>
      <c r="F75" s="123"/>
      <c r="G75" s="123"/>
      <c r="H75" s="121">
        <f t="shared" si="0"/>
        <v>0</v>
      </c>
      <c r="I75" s="108"/>
      <c r="J75" s="108"/>
      <c r="K75" s="108"/>
      <c r="L75" s="108"/>
      <c r="M75" s="108" t="s">
        <v>236</v>
      </c>
      <c r="N75" s="122" t="s">
        <v>243</v>
      </c>
      <c r="O75" s="123">
        <v>45903</v>
      </c>
      <c r="P75" s="123">
        <v>45904</v>
      </c>
      <c r="Q75" s="121">
        <f t="shared" si="1"/>
        <v>1</v>
      </c>
      <c r="R75" s="108"/>
      <c r="S75" s="108"/>
      <c r="T75" s="108"/>
    </row>
    <row r="76" spans="1:20" ht="15.75" customHeight="1">
      <c r="A76" s="107">
        <f t="shared" si="2"/>
        <v>73</v>
      </c>
      <c r="B76" s="124" t="s">
        <v>321</v>
      </c>
      <c r="C76" s="124" t="s">
        <v>232</v>
      </c>
      <c r="D76" s="108" t="s">
        <v>236</v>
      </c>
      <c r="E76" s="122"/>
      <c r="F76" s="123"/>
      <c r="G76" s="123"/>
      <c r="H76" s="121">
        <f t="shared" si="0"/>
        <v>0</v>
      </c>
      <c r="I76" s="108"/>
      <c r="J76" s="108"/>
      <c r="K76" s="108"/>
      <c r="L76" s="108"/>
      <c r="M76" s="108"/>
      <c r="N76" s="119" t="s">
        <v>243</v>
      </c>
      <c r="O76" s="120">
        <v>46068</v>
      </c>
      <c r="P76" s="123">
        <v>46126</v>
      </c>
      <c r="Q76" s="121">
        <f t="shared" si="1"/>
        <v>58</v>
      </c>
      <c r="R76" s="108"/>
      <c r="S76" s="108"/>
      <c r="T76" s="108"/>
    </row>
    <row r="77" spans="1:20" ht="15.75" customHeight="1">
      <c r="A77" s="107">
        <f t="shared" si="2"/>
        <v>74</v>
      </c>
      <c r="B77" s="124" t="s">
        <v>322</v>
      </c>
      <c r="C77" s="124" t="s">
        <v>251</v>
      </c>
      <c r="D77" s="108" t="s">
        <v>236</v>
      </c>
      <c r="E77" s="122"/>
      <c r="F77" s="123"/>
      <c r="G77" s="123"/>
      <c r="H77" s="121">
        <f t="shared" si="0"/>
        <v>0</v>
      </c>
      <c r="I77" s="108"/>
      <c r="J77" s="108"/>
      <c r="K77" s="108"/>
      <c r="L77" s="108"/>
      <c r="M77" s="108" t="s">
        <v>236</v>
      </c>
      <c r="N77" s="122"/>
      <c r="O77" s="123"/>
      <c r="P77" s="123"/>
      <c r="Q77" s="121">
        <f t="shared" si="1"/>
        <v>0</v>
      </c>
      <c r="R77" s="108"/>
      <c r="S77" s="108"/>
      <c r="T77" s="108"/>
    </row>
    <row r="78" spans="1:20" ht="15.75" customHeight="1">
      <c r="A78" s="107">
        <f t="shared" si="2"/>
        <v>75</v>
      </c>
      <c r="B78" s="124" t="s">
        <v>323</v>
      </c>
      <c r="C78" s="124" t="s">
        <v>251</v>
      </c>
      <c r="D78" s="108" t="s">
        <v>236</v>
      </c>
      <c r="E78" s="122"/>
      <c r="F78" s="123"/>
      <c r="G78" s="123"/>
      <c r="H78" s="121">
        <f t="shared" si="0"/>
        <v>0</v>
      </c>
      <c r="I78" s="108"/>
      <c r="J78" s="108"/>
      <c r="K78" s="108"/>
      <c r="L78" s="108"/>
      <c r="M78" s="108" t="s">
        <v>236</v>
      </c>
      <c r="N78" s="122"/>
      <c r="O78" s="123"/>
      <c r="P78" s="123"/>
      <c r="Q78" s="121">
        <f t="shared" si="1"/>
        <v>0</v>
      </c>
      <c r="R78" s="108"/>
      <c r="S78" s="108"/>
      <c r="T78" s="108"/>
    </row>
    <row r="79" spans="1:20" ht="15.75" customHeight="1">
      <c r="A79" s="107">
        <f t="shared" si="2"/>
        <v>76</v>
      </c>
      <c r="B79" s="124" t="s">
        <v>324</v>
      </c>
      <c r="C79" s="124" t="s">
        <v>232</v>
      </c>
      <c r="D79" s="108" t="s">
        <v>236</v>
      </c>
      <c r="E79" s="122"/>
      <c r="F79" s="123"/>
      <c r="G79" s="123"/>
      <c r="H79" s="121">
        <f t="shared" si="0"/>
        <v>0</v>
      </c>
      <c r="I79" s="108"/>
      <c r="J79" s="108"/>
      <c r="K79" s="108"/>
      <c r="L79" s="108"/>
      <c r="M79" s="108" t="s">
        <v>236</v>
      </c>
      <c r="N79" s="122"/>
      <c r="O79" s="123"/>
      <c r="P79" s="123"/>
      <c r="Q79" s="121">
        <f t="shared" si="1"/>
        <v>0</v>
      </c>
      <c r="R79" s="108"/>
      <c r="S79" s="108"/>
      <c r="T79" s="108"/>
    </row>
    <row r="80" spans="1:20" ht="15.75" customHeight="1">
      <c r="A80" s="107">
        <f t="shared" si="2"/>
        <v>77</v>
      </c>
      <c r="B80" s="124" t="s">
        <v>325</v>
      </c>
      <c r="C80" s="124" t="s">
        <v>251</v>
      </c>
      <c r="D80" s="108" t="s">
        <v>236</v>
      </c>
      <c r="E80" s="122"/>
      <c r="F80" s="123"/>
      <c r="G80" s="123"/>
      <c r="H80" s="121">
        <f t="shared" si="0"/>
        <v>0</v>
      </c>
      <c r="I80" s="108"/>
      <c r="J80" s="108"/>
      <c r="K80" s="108"/>
      <c r="L80" s="108"/>
      <c r="M80" s="108" t="s">
        <v>236</v>
      </c>
      <c r="N80" s="122"/>
      <c r="O80" s="123"/>
      <c r="P80" s="123"/>
      <c r="Q80" s="121">
        <f t="shared" si="1"/>
        <v>0</v>
      </c>
      <c r="R80" s="108"/>
      <c r="S80" s="108"/>
      <c r="T80" s="108"/>
    </row>
    <row r="81" spans="1:20" ht="15.75" customHeight="1">
      <c r="A81" s="107">
        <f t="shared" si="2"/>
        <v>78</v>
      </c>
      <c r="B81" s="124" t="s">
        <v>326</v>
      </c>
      <c r="C81" s="124" t="s">
        <v>232</v>
      </c>
      <c r="D81" s="108" t="s">
        <v>236</v>
      </c>
      <c r="E81" s="122"/>
      <c r="F81" s="123"/>
      <c r="G81" s="123"/>
      <c r="H81" s="121">
        <f t="shared" si="0"/>
        <v>0</v>
      </c>
      <c r="I81" s="108"/>
      <c r="J81" s="108"/>
      <c r="K81" s="108"/>
      <c r="L81" s="108"/>
      <c r="M81" s="108" t="s">
        <v>236</v>
      </c>
      <c r="N81" s="122"/>
      <c r="O81" s="123"/>
      <c r="P81" s="123"/>
      <c r="Q81" s="121">
        <f t="shared" si="1"/>
        <v>0</v>
      </c>
      <c r="R81" s="108"/>
      <c r="S81" s="108"/>
      <c r="T81" s="108"/>
    </row>
    <row r="82" spans="1:20" ht="15.75" customHeight="1">
      <c r="A82" s="107">
        <f t="shared" si="2"/>
        <v>79</v>
      </c>
      <c r="B82" s="124" t="s">
        <v>327</v>
      </c>
      <c r="C82" s="124" t="s">
        <v>258</v>
      </c>
      <c r="D82" s="108" t="s">
        <v>236</v>
      </c>
      <c r="E82" s="122"/>
      <c r="F82" s="123"/>
      <c r="G82" s="123"/>
      <c r="H82" s="121">
        <f t="shared" si="0"/>
        <v>0</v>
      </c>
      <c r="I82" s="108"/>
      <c r="J82" s="108"/>
      <c r="K82" s="108"/>
      <c r="L82" s="108"/>
      <c r="M82" s="108" t="s">
        <v>236</v>
      </c>
      <c r="N82" s="122"/>
      <c r="O82" s="123"/>
      <c r="P82" s="123"/>
      <c r="Q82" s="121">
        <f t="shared" si="1"/>
        <v>0</v>
      </c>
      <c r="R82" s="108"/>
      <c r="S82" s="108"/>
      <c r="T82" s="108"/>
    </row>
    <row r="83" spans="1:20" ht="15.75" customHeight="1">
      <c r="A83" s="107">
        <f t="shared" si="2"/>
        <v>80</v>
      </c>
      <c r="B83" s="124" t="s">
        <v>328</v>
      </c>
      <c r="C83" s="124" t="s">
        <v>258</v>
      </c>
      <c r="D83" s="108" t="s">
        <v>236</v>
      </c>
      <c r="E83" s="122"/>
      <c r="F83" s="123"/>
      <c r="G83" s="123"/>
      <c r="H83" s="121">
        <f t="shared" si="0"/>
        <v>0</v>
      </c>
      <c r="I83" s="108"/>
      <c r="J83" s="108"/>
      <c r="K83" s="108"/>
      <c r="L83" s="108"/>
      <c r="M83" s="108" t="s">
        <v>236</v>
      </c>
      <c r="N83" s="122"/>
      <c r="O83" s="123"/>
      <c r="P83" s="123"/>
      <c r="Q83" s="121">
        <f t="shared" si="1"/>
        <v>0</v>
      </c>
      <c r="R83" s="108"/>
      <c r="S83" s="108"/>
      <c r="T83" s="108"/>
    </row>
    <row r="84" spans="1:20" ht="15.75" customHeight="1">
      <c r="A84" s="107">
        <f t="shared" si="2"/>
        <v>81</v>
      </c>
      <c r="B84" s="124" t="s">
        <v>329</v>
      </c>
      <c r="C84" s="124" t="s">
        <v>251</v>
      </c>
      <c r="D84" s="108" t="s">
        <v>236</v>
      </c>
      <c r="E84" s="122"/>
      <c r="F84" s="123"/>
      <c r="G84" s="123"/>
      <c r="H84" s="121">
        <f t="shared" si="0"/>
        <v>0</v>
      </c>
      <c r="I84" s="108"/>
      <c r="J84" s="108"/>
      <c r="K84" s="108"/>
      <c r="L84" s="108"/>
      <c r="M84" s="108" t="s">
        <v>236</v>
      </c>
      <c r="N84" s="122" t="s">
        <v>243</v>
      </c>
      <c r="O84" s="123">
        <v>45893</v>
      </c>
      <c r="P84" s="123">
        <v>45987</v>
      </c>
      <c r="Q84" s="121">
        <f t="shared" si="1"/>
        <v>94</v>
      </c>
      <c r="R84" s="108"/>
      <c r="S84" s="108"/>
      <c r="T84" s="108"/>
    </row>
    <row r="85" spans="1:20" ht="15.75" customHeight="1">
      <c r="A85" s="107">
        <f t="shared" si="2"/>
        <v>82</v>
      </c>
      <c r="B85" s="124" t="s">
        <v>330</v>
      </c>
      <c r="C85" s="124" t="s">
        <v>258</v>
      </c>
      <c r="D85" s="108" t="s">
        <v>236</v>
      </c>
      <c r="E85" s="122"/>
      <c r="F85" s="123"/>
      <c r="G85" s="123"/>
      <c r="H85" s="121">
        <f t="shared" si="0"/>
        <v>0</v>
      </c>
      <c r="I85" s="108"/>
      <c r="J85" s="108"/>
      <c r="K85" s="108"/>
      <c r="L85" s="108"/>
      <c r="M85" s="108" t="s">
        <v>236</v>
      </c>
      <c r="N85" s="122" t="s">
        <v>243</v>
      </c>
      <c r="O85" s="123">
        <v>45893</v>
      </c>
      <c r="P85" s="123">
        <v>45984</v>
      </c>
      <c r="Q85" s="121">
        <f t="shared" si="1"/>
        <v>91</v>
      </c>
      <c r="R85" s="108"/>
      <c r="S85" s="108"/>
      <c r="T85" s="108"/>
    </row>
    <row r="86" spans="1:20" ht="15.75" customHeight="1">
      <c r="A86" s="107">
        <f t="shared" si="2"/>
        <v>83</v>
      </c>
      <c r="B86" s="124" t="s">
        <v>331</v>
      </c>
      <c r="C86" s="124" t="s">
        <v>332</v>
      </c>
      <c r="D86" s="108" t="s">
        <v>236</v>
      </c>
      <c r="E86" s="122"/>
      <c r="F86" s="123"/>
      <c r="G86" s="123"/>
      <c r="H86" s="121">
        <f t="shared" si="0"/>
        <v>0</v>
      </c>
      <c r="I86" s="108"/>
      <c r="J86" s="108"/>
      <c r="K86" s="108"/>
      <c r="L86" s="108"/>
      <c r="M86" s="108" t="s">
        <v>236</v>
      </c>
      <c r="N86" s="122"/>
      <c r="O86" s="123"/>
      <c r="P86" s="123"/>
      <c r="Q86" s="121">
        <f t="shared" si="1"/>
        <v>0</v>
      </c>
      <c r="R86" s="108"/>
      <c r="S86" s="108"/>
      <c r="T86" s="108"/>
    </row>
    <row r="87" spans="1:20" ht="15.75" customHeight="1">
      <c r="A87" s="107">
        <f t="shared" si="2"/>
        <v>84</v>
      </c>
      <c r="B87" s="124" t="s">
        <v>333</v>
      </c>
      <c r="C87" s="124" t="s">
        <v>232</v>
      </c>
      <c r="D87" s="108" t="s">
        <v>236</v>
      </c>
      <c r="E87" s="122"/>
      <c r="F87" s="123"/>
      <c r="G87" s="123"/>
      <c r="H87" s="121">
        <f t="shared" si="0"/>
        <v>0</v>
      </c>
      <c r="I87" s="108"/>
      <c r="J87" s="108"/>
      <c r="K87" s="108"/>
      <c r="L87" s="108"/>
      <c r="M87" s="108" t="s">
        <v>236</v>
      </c>
      <c r="N87" s="122"/>
      <c r="O87" s="123"/>
      <c r="P87" s="123"/>
      <c r="Q87" s="121">
        <f t="shared" si="1"/>
        <v>0</v>
      </c>
      <c r="R87" s="108"/>
      <c r="S87" s="108"/>
      <c r="T87" s="108"/>
    </row>
    <row r="88" spans="1:20" ht="15.75" customHeight="1">
      <c r="A88" s="107">
        <f t="shared" si="2"/>
        <v>85</v>
      </c>
      <c r="B88" s="124" t="s">
        <v>334</v>
      </c>
      <c r="C88" s="124" t="s">
        <v>258</v>
      </c>
      <c r="D88" s="108" t="s">
        <v>236</v>
      </c>
      <c r="E88" s="122"/>
      <c r="F88" s="123"/>
      <c r="G88" s="123"/>
      <c r="H88" s="121">
        <f t="shared" si="0"/>
        <v>0</v>
      </c>
      <c r="I88" s="108"/>
      <c r="J88" s="108"/>
      <c r="K88" s="108"/>
      <c r="L88" s="108"/>
      <c r="M88" s="108" t="s">
        <v>236</v>
      </c>
      <c r="N88" s="119" t="s">
        <v>243</v>
      </c>
      <c r="O88" s="123">
        <v>45893</v>
      </c>
      <c r="P88" s="123">
        <v>46088</v>
      </c>
      <c r="Q88" s="121">
        <f t="shared" si="1"/>
        <v>195</v>
      </c>
      <c r="R88" s="108"/>
      <c r="S88" s="108"/>
      <c r="T88" s="108"/>
    </row>
    <row r="89" spans="1:20" ht="15.75" customHeight="1">
      <c r="A89" s="107">
        <f t="shared" si="2"/>
        <v>86</v>
      </c>
      <c r="B89" s="124" t="s">
        <v>335</v>
      </c>
      <c r="C89" s="124" t="s">
        <v>245</v>
      </c>
      <c r="D89" s="108" t="s">
        <v>236</v>
      </c>
      <c r="E89" s="122"/>
      <c r="F89" s="123"/>
      <c r="G89" s="123"/>
      <c r="H89" s="121">
        <f t="shared" si="0"/>
        <v>0</v>
      </c>
      <c r="I89" s="108"/>
      <c r="J89" s="108"/>
      <c r="K89" s="108"/>
      <c r="L89" s="108"/>
      <c r="M89" s="108" t="s">
        <v>236</v>
      </c>
      <c r="N89" s="122"/>
      <c r="O89" s="123"/>
      <c r="P89" s="123"/>
      <c r="Q89" s="121">
        <f t="shared" si="1"/>
        <v>0</v>
      </c>
      <c r="R89" s="108"/>
      <c r="S89" s="108"/>
      <c r="T89" s="108"/>
    </row>
    <row r="90" spans="1:20" ht="15.75" customHeight="1">
      <c r="A90" s="107">
        <f t="shared" si="2"/>
        <v>87</v>
      </c>
      <c r="B90" s="124" t="s">
        <v>336</v>
      </c>
      <c r="C90" s="124" t="s">
        <v>258</v>
      </c>
      <c r="D90" s="108" t="s">
        <v>236</v>
      </c>
      <c r="E90" s="122"/>
      <c r="F90" s="123"/>
      <c r="G90" s="123"/>
      <c r="H90" s="121">
        <f t="shared" si="0"/>
        <v>0</v>
      </c>
      <c r="I90" s="108"/>
      <c r="J90" s="108"/>
      <c r="K90" s="108"/>
      <c r="L90" s="108"/>
      <c r="M90" s="108" t="s">
        <v>236</v>
      </c>
      <c r="N90" s="122" t="s">
        <v>243</v>
      </c>
      <c r="O90" s="123">
        <v>45893</v>
      </c>
      <c r="P90" s="123">
        <v>46057</v>
      </c>
      <c r="Q90" s="121">
        <f t="shared" si="1"/>
        <v>164</v>
      </c>
      <c r="R90" s="108"/>
      <c r="S90" s="108"/>
      <c r="T90" s="108"/>
    </row>
    <row r="91" spans="1:20" ht="15.75" customHeight="1">
      <c r="A91" s="107">
        <f t="shared" si="2"/>
        <v>88</v>
      </c>
      <c r="B91" s="124" t="s">
        <v>337</v>
      </c>
      <c r="C91" s="124" t="s">
        <v>251</v>
      </c>
      <c r="D91" s="108" t="s">
        <v>236</v>
      </c>
      <c r="E91" s="122"/>
      <c r="F91" s="123"/>
      <c r="G91" s="123"/>
      <c r="H91" s="121">
        <f t="shared" si="0"/>
        <v>0</v>
      </c>
      <c r="I91" s="108"/>
      <c r="J91" s="108"/>
      <c r="K91" s="108"/>
      <c r="L91" s="108"/>
      <c r="M91" s="108" t="s">
        <v>236</v>
      </c>
      <c r="N91" s="122"/>
      <c r="O91" s="123"/>
      <c r="P91" s="123"/>
      <c r="Q91" s="121">
        <f t="shared" si="1"/>
        <v>0</v>
      </c>
      <c r="R91" s="108"/>
      <c r="S91" s="108"/>
      <c r="T91" s="108"/>
    </row>
    <row r="92" spans="1:20" ht="15.75" customHeight="1">
      <c r="A92" s="107">
        <f t="shared" si="2"/>
        <v>89</v>
      </c>
      <c r="B92" s="124" t="s">
        <v>338</v>
      </c>
      <c r="C92" s="124" t="s">
        <v>251</v>
      </c>
      <c r="D92" s="108" t="s">
        <v>236</v>
      </c>
      <c r="E92" s="122"/>
      <c r="F92" s="123"/>
      <c r="G92" s="123"/>
      <c r="H92" s="121">
        <f t="shared" si="0"/>
        <v>0</v>
      </c>
      <c r="I92" s="108"/>
      <c r="J92" s="108"/>
      <c r="K92" s="108"/>
      <c r="L92" s="108"/>
      <c r="M92" s="108" t="s">
        <v>236</v>
      </c>
      <c r="N92" s="122"/>
      <c r="O92" s="123"/>
      <c r="P92" s="123"/>
      <c r="Q92" s="121">
        <f t="shared" si="1"/>
        <v>0</v>
      </c>
      <c r="R92" s="108"/>
      <c r="S92" s="108"/>
      <c r="T92" s="108"/>
    </row>
    <row r="93" spans="1:20" ht="15.75" customHeight="1">
      <c r="A93" s="107">
        <f t="shared" si="2"/>
        <v>90</v>
      </c>
      <c r="B93" s="124" t="s">
        <v>339</v>
      </c>
      <c r="C93" s="124" t="s">
        <v>258</v>
      </c>
      <c r="D93" s="108" t="s">
        <v>236</v>
      </c>
      <c r="E93" s="122"/>
      <c r="F93" s="123"/>
      <c r="G93" s="123"/>
      <c r="H93" s="121">
        <f t="shared" si="0"/>
        <v>0</v>
      </c>
      <c r="I93" s="108"/>
      <c r="J93" s="108"/>
      <c r="K93" s="108"/>
      <c r="L93" s="108"/>
      <c r="M93" s="108" t="s">
        <v>236</v>
      </c>
      <c r="N93" s="122"/>
      <c r="O93" s="123"/>
      <c r="P93" s="123"/>
      <c r="Q93" s="121">
        <f t="shared" si="1"/>
        <v>0</v>
      </c>
      <c r="R93" s="108"/>
      <c r="S93" s="108"/>
      <c r="T93" s="108"/>
    </row>
    <row r="94" spans="1:20" ht="15.75" customHeight="1">
      <c r="A94" s="107">
        <f t="shared" si="2"/>
        <v>91</v>
      </c>
      <c r="B94" s="124" t="s">
        <v>340</v>
      </c>
      <c r="C94" s="124" t="s">
        <v>251</v>
      </c>
      <c r="D94" s="108" t="s">
        <v>236</v>
      </c>
      <c r="E94" s="122"/>
      <c r="F94" s="123"/>
      <c r="G94" s="123"/>
      <c r="H94" s="121">
        <f t="shared" si="0"/>
        <v>0</v>
      </c>
      <c r="I94" s="108"/>
      <c r="J94" s="108"/>
      <c r="K94" s="108"/>
      <c r="L94" s="108"/>
      <c r="M94" s="108" t="s">
        <v>236</v>
      </c>
      <c r="N94" s="122"/>
      <c r="O94" s="123"/>
      <c r="P94" s="123"/>
      <c r="Q94" s="121">
        <f t="shared" si="1"/>
        <v>0</v>
      </c>
      <c r="R94" s="108"/>
      <c r="S94" s="108"/>
      <c r="T94" s="108"/>
    </row>
    <row r="95" spans="1:20" ht="15.75" customHeight="1">
      <c r="A95" s="107">
        <f t="shared" si="2"/>
        <v>92</v>
      </c>
      <c r="B95" s="124" t="s">
        <v>341</v>
      </c>
      <c r="C95" s="124" t="s">
        <v>285</v>
      </c>
      <c r="D95" s="108" t="s">
        <v>236</v>
      </c>
      <c r="E95" s="122"/>
      <c r="F95" s="123"/>
      <c r="G95" s="123"/>
      <c r="H95" s="121">
        <f t="shared" si="0"/>
        <v>0</v>
      </c>
      <c r="I95" s="108"/>
      <c r="J95" s="108"/>
      <c r="K95" s="108"/>
      <c r="L95" s="108"/>
      <c r="M95" s="108" t="s">
        <v>236</v>
      </c>
      <c r="N95" s="122"/>
      <c r="O95" s="123"/>
      <c r="P95" s="123"/>
      <c r="Q95" s="121">
        <f t="shared" si="1"/>
        <v>0</v>
      </c>
      <c r="R95" s="108"/>
      <c r="S95" s="108"/>
      <c r="T95" s="108"/>
    </row>
    <row r="96" spans="1:20" ht="15.75" customHeight="1">
      <c r="A96" s="107">
        <f t="shared" si="2"/>
        <v>93</v>
      </c>
      <c r="B96" s="124" t="s">
        <v>342</v>
      </c>
      <c r="C96" s="124" t="s">
        <v>251</v>
      </c>
      <c r="D96" s="108" t="s">
        <v>236</v>
      </c>
      <c r="E96" s="122" t="s">
        <v>243</v>
      </c>
      <c r="F96" s="123">
        <v>45717</v>
      </c>
      <c r="G96" s="123">
        <v>45886</v>
      </c>
      <c r="H96" s="121">
        <f t="shared" si="0"/>
        <v>169</v>
      </c>
      <c r="I96" s="125" t="s">
        <v>343</v>
      </c>
      <c r="J96" s="125" t="s">
        <v>344</v>
      </c>
      <c r="K96" s="108">
        <v>9001397114</v>
      </c>
      <c r="L96" s="108"/>
      <c r="M96" s="108" t="s">
        <v>236</v>
      </c>
      <c r="N96" s="122" t="s">
        <v>243</v>
      </c>
      <c r="O96" s="123">
        <v>45893</v>
      </c>
      <c r="P96" s="123">
        <v>45992</v>
      </c>
      <c r="Q96" s="121">
        <f t="shared" si="1"/>
        <v>99</v>
      </c>
      <c r="R96" s="125"/>
      <c r="S96" s="125"/>
      <c r="T96" s="108"/>
    </row>
    <row r="97" spans="1:20" ht="15.75" customHeight="1">
      <c r="A97" s="107">
        <f t="shared" si="2"/>
        <v>94</v>
      </c>
      <c r="B97" s="124" t="s">
        <v>345</v>
      </c>
      <c r="C97" s="124" t="s">
        <v>245</v>
      </c>
      <c r="D97" s="108" t="s">
        <v>236</v>
      </c>
      <c r="E97" s="122"/>
      <c r="F97" s="123"/>
      <c r="G97" s="123"/>
      <c r="H97" s="121">
        <f t="shared" si="0"/>
        <v>0</v>
      </c>
      <c r="I97" s="108"/>
      <c r="J97" s="108"/>
      <c r="K97" s="108"/>
      <c r="L97" s="108"/>
      <c r="M97" s="108" t="s">
        <v>236</v>
      </c>
      <c r="N97" s="122"/>
      <c r="O97" s="123"/>
      <c r="P97" s="123"/>
      <c r="Q97" s="121">
        <f t="shared" si="1"/>
        <v>0</v>
      </c>
      <c r="R97" s="108"/>
      <c r="S97" s="108"/>
      <c r="T97" s="108"/>
    </row>
    <row r="98" spans="1:20" ht="15.75" customHeight="1">
      <c r="A98" s="107">
        <f t="shared" si="2"/>
        <v>95</v>
      </c>
      <c r="B98" s="124" t="s">
        <v>346</v>
      </c>
      <c r="C98" s="124" t="s">
        <v>251</v>
      </c>
      <c r="D98" s="108" t="s">
        <v>236</v>
      </c>
      <c r="E98" s="122"/>
      <c r="F98" s="123"/>
      <c r="G98" s="123"/>
      <c r="H98" s="121">
        <f t="shared" si="0"/>
        <v>0</v>
      </c>
      <c r="I98" s="108"/>
      <c r="J98" s="108"/>
      <c r="K98" s="108"/>
      <c r="L98" s="108"/>
      <c r="M98" s="108" t="s">
        <v>236</v>
      </c>
      <c r="N98" s="122"/>
      <c r="O98" s="123"/>
      <c r="P98" s="123"/>
      <c r="Q98" s="121">
        <f t="shared" si="1"/>
        <v>0</v>
      </c>
      <c r="R98" s="108"/>
      <c r="S98" s="108"/>
      <c r="T98" s="108"/>
    </row>
    <row r="99" spans="1:20" ht="15.75" customHeight="1">
      <c r="A99" s="107">
        <f t="shared" si="2"/>
        <v>96</v>
      </c>
      <c r="B99" s="124" t="s">
        <v>347</v>
      </c>
      <c r="C99" s="124" t="s">
        <v>258</v>
      </c>
      <c r="D99" s="108" t="s">
        <v>236</v>
      </c>
      <c r="E99" s="122"/>
      <c r="F99" s="123"/>
      <c r="G99" s="123"/>
      <c r="H99" s="121">
        <f t="shared" si="0"/>
        <v>0</v>
      </c>
      <c r="I99" s="108"/>
      <c r="J99" s="108"/>
      <c r="K99" s="108"/>
      <c r="L99" s="108"/>
      <c r="M99" s="108" t="s">
        <v>236</v>
      </c>
      <c r="N99" s="122"/>
      <c r="O99" s="123"/>
      <c r="P99" s="123"/>
      <c r="Q99" s="121">
        <f t="shared" si="1"/>
        <v>0</v>
      </c>
      <c r="R99" s="108"/>
      <c r="S99" s="108"/>
      <c r="T99" s="108"/>
    </row>
    <row r="100" spans="1:20" ht="15.75" customHeight="1">
      <c r="A100" s="107">
        <f t="shared" si="2"/>
        <v>97</v>
      </c>
      <c r="B100" s="124" t="s">
        <v>348</v>
      </c>
      <c r="C100" s="124" t="s">
        <v>349</v>
      </c>
      <c r="D100" s="108" t="s">
        <v>236</v>
      </c>
      <c r="E100" s="122"/>
      <c r="F100" s="123"/>
      <c r="G100" s="123"/>
      <c r="H100" s="121">
        <f t="shared" si="0"/>
        <v>0</v>
      </c>
      <c r="I100" s="108"/>
      <c r="J100" s="108"/>
      <c r="K100" s="108"/>
      <c r="L100" s="108"/>
      <c r="M100" s="108"/>
      <c r="N100" s="119" t="s">
        <v>240</v>
      </c>
      <c r="O100" s="120">
        <v>46068</v>
      </c>
      <c r="P100" s="123"/>
      <c r="Q100" s="121">
        <f t="shared" si="1"/>
        <v>-46068</v>
      </c>
      <c r="R100" s="108"/>
      <c r="S100" s="108"/>
      <c r="T100" s="108"/>
    </row>
    <row r="101" spans="1:20" ht="15.75" customHeight="1">
      <c r="A101" s="107">
        <f t="shared" si="2"/>
        <v>98</v>
      </c>
      <c r="B101" s="124" t="s">
        <v>350</v>
      </c>
      <c r="C101" s="124" t="s">
        <v>351</v>
      </c>
      <c r="D101" s="108"/>
      <c r="E101" s="122"/>
      <c r="F101" s="123"/>
      <c r="G101" s="123"/>
      <c r="H101" s="121">
        <f t="shared" si="0"/>
        <v>0</v>
      </c>
      <c r="I101" s="108"/>
      <c r="J101" s="108"/>
      <c r="K101" s="108"/>
      <c r="L101" s="108"/>
      <c r="M101" s="108"/>
      <c r="N101" s="122"/>
      <c r="O101" s="123"/>
      <c r="P101" s="123"/>
      <c r="Q101" s="121">
        <f t="shared" si="1"/>
        <v>0</v>
      </c>
      <c r="R101" s="108"/>
      <c r="S101" s="108"/>
      <c r="T101" s="108"/>
    </row>
    <row r="102" spans="1:20" ht="15.75" customHeight="1">
      <c r="A102" s="107">
        <f t="shared" si="2"/>
        <v>99</v>
      </c>
      <c r="B102" s="124" t="s">
        <v>352</v>
      </c>
      <c r="C102" s="124" t="s">
        <v>232</v>
      </c>
      <c r="D102" s="108" t="s">
        <v>236</v>
      </c>
      <c r="E102" s="122"/>
      <c r="F102" s="123"/>
      <c r="G102" s="123"/>
      <c r="H102" s="121">
        <f t="shared" si="0"/>
        <v>0</v>
      </c>
      <c r="I102" s="108"/>
      <c r="J102" s="108"/>
      <c r="K102" s="108"/>
      <c r="L102" s="108"/>
      <c r="M102" s="108" t="s">
        <v>236</v>
      </c>
      <c r="N102" s="122"/>
      <c r="O102" s="123"/>
      <c r="P102" s="123"/>
      <c r="Q102" s="121">
        <f t="shared" si="1"/>
        <v>0</v>
      </c>
      <c r="R102" s="108"/>
      <c r="S102" s="108"/>
      <c r="T102" s="108"/>
    </row>
    <row r="103" spans="1:20" ht="15.75" customHeight="1">
      <c r="A103" s="107">
        <f t="shared" si="2"/>
        <v>100</v>
      </c>
      <c r="B103" s="124" t="s">
        <v>353</v>
      </c>
      <c r="C103" s="124" t="s">
        <v>258</v>
      </c>
      <c r="D103" s="108" t="s">
        <v>236</v>
      </c>
      <c r="E103" s="122"/>
      <c r="F103" s="123"/>
      <c r="G103" s="123"/>
      <c r="H103" s="121">
        <f t="shared" si="0"/>
        <v>0</v>
      </c>
      <c r="I103" s="108"/>
      <c r="J103" s="108"/>
      <c r="K103" s="108"/>
      <c r="L103" s="108"/>
      <c r="M103" s="108" t="s">
        <v>236</v>
      </c>
      <c r="N103" s="122" t="s">
        <v>243</v>
      </c>
      <c r="O103" s="123">
        <v>45925</v>
      </c>
      <c r="P103" s="123">
        <v>46016</v>
      </c>
      <c r="Q103" s="121">
        <f t="shared" si="1"/>
        <v>91</v>
      </c>
      <c r="R103" s="108"/>
      <c r="S103" s="108"/>
      <c r="T103" s="108"/>
    </row>
    <row r="104" spans="1:20" ht="15.75" customHeight="1">
      <c r="A104" s="107">
        <f t="shared" si="2"/>
        <v>101</v>
      </c>
      <c r="B104" s="124" t="s">
        <v>354</v>
      </c>
      <c r="C104" s="124" t="s">
        <v>251</v>
      </c>
      <c r="D104" s="108" t="s">
        <v>236</v>
      </c>
      <c r="E104" s="122" t="s">
        <v>243</v>
      </c>
      <c r="F104" s="123">
        <v>45719</v>
      </c>
      <c r="G104" s="123">
        <v>45795</v>
      </c>
      <c r="H104" s="121">
        <f t="shared" si="0"/>
        <v>76</v>
      </c>
      <c r="I104" s="125" t="s">
        <v>355</v>
      </c>
      <c r="J104" s="125" t="s">
        <v>356</v>
      </c>
      <c r="K104" s="108">
        <v>9660746637</v>
      </c>
      <c r="L104" s="108"/>
      <c r="M104" s="108" t="s">
        <v>236</v>
      </c>
      <c r="N104" s="122" t="s">
        <v>243</v>
      </c>
      <c r="O104" s="123">
        <v>45925</v>
      </c>
      <c r="P104" s="123">
        <v>46005</v>
      </c>
      <c r="Q104" s="121">
        <f t="shared" si="1"/>
        <v>80</v>
      </c>
      <c r="R104" s="125"/>
      <c r="S104" s="125"/>
      <c r="T104" s="108"/>
    </row>
    <row r="105" spans="1:20" ht="15.75" customHeight="1">
      <c r="A105" s="107">
        <f t="shared" si="2"/>
        <v>102</v>
      </c>
      <c r="B105" s="124" t="s">
        <v>357</v>
      </c>
      <c r="C105" s="124" t="s">
        <v>258</v>
      </c>
      <c r="D105" s="108" t="s">
        <v>236</v>
      </c>
      <c r="E105" s="122"/>
      <c r="F105" s="123"/>
      <c r="G105" s="123"/>
      <c r="H105" s="121">
        <f t="shared" si="0"/>
        <v>0</v>
      </c>
      <c r="I105" s="108"/>
      <c r="J105" s="108"/>
      <c r="K105" s="108"/>
      <c r="L105" s="108"/>
      <c r="M105" s="108" t="s">
        <v>236</v>
      </c>
      <c r="N105" s="122" t="s">
        <v>243</v>
      </c>
      <c r="O105" s="123">
        <v>45925</v>
      </c>
      <c r="P105" s="123">
        <v>45995</v>
      </c>
      <c r="Q105" s="121">
        <f t="shared" si="1"/>
        <v>70</v>
      </c>
      <c r="R105" s="108"/>
      <c r="S105" s="108"/>
      <c r="T105" s="108"/>
    </row>
    <row r="106" spans="1:20" ht="15.75" customHeight="1">
      <c r="A106" s="107">
        <f t="shared" si="2"/>
        <v>103</v>
      </c>
      <c r="B106" s="124" t="s">
        <v>358</v>
      </c>
      <c r="C106" s="124" t="s">
        <v>232</v>
      </c>
      <c r="D106" s="108" t="s">
        <v>236</v>
      </c>
      <c r="E106" s="122" t="s">
        <v>243</v>
      </c>
      <c r="F106" s="123">
        <v>45719</v>
      </c>
      <c r="G106" s="123">
        <v>45792</v>
      </c>
      <c r="H106" s="121">
        <f t="shared" si="0"/>
        <v>73</v>
      </c>
      <c r="I106" s="125" t="s">
        <v>359</v>
      </c>
      <c r="J106" s="125" t="s">
        <v>360</v>
      </c>
      <c r="K106" s="108">
        <v>9602652541</v>
      </c>
      <c r="L106" s="108"/>
      <c r="M106" s="108" t="s">
        <v>236</v>
      </c>
      <c r="N106" s="122" t="s">
        <v>243</v>
      </c>
      <c r="O106" s="123">
        <v>45925</v>
      </c>
      <c r="P106" s="123">
        <v>45988</v>
      </c>
      <c r="Q106" s="121">
        <f t="shared" si="1"/>
        <v>63</v>
      </c>
      <c r="R106" s="125"/>
      <c r="S106" s="125"/>
      <c r="T106" s="108"/>
    </row>
    <row r="107" spans="1:20" ht="15.75" customHeight="1">
      <c r="A107" s="107">
        <f t="shared" si="2"/>
        <v>104</v>
      </c>
      <c r="B107" s="124" t="s">
        <v>361</v>
      </c>
      <c r="C107" s="124" t="s">
        <v>258</v>
      </c>
      <c r="D107" s="108" t="s">
        <v>236</v>
      </c>
      <c r="E107" s="122" t="s">
        <v>243</v>
      </c>
      <c r="F107" s="123">
        <v>45719</v>
      </c>
      <c r="G107" s="123">
        <v>45792</v>
      </c>
      <c r="H107" s="121">
        <f t="shared" si="0"/>
        <v>73</v>
      </c>
      <c r="I107" s="125" t="s">
        <v>359</v>
      </c>
      <c r="J107" s="125" t="s">
        <v>360</v>
      </c>
      <c r="K107" s="108">
        <v>9602652541</v>
      </c>
      <c r="L107" s="108"/>
      <c r="M107" s="108" t="s">
        <v>236</v>
      </c>
      <c r="N107" s="122" t="s">
        <v>243</v>
      </c>
      <c r="O107" s="123">
        <v>45925</v>
      </c>
      <c r="P107" s="123">
        <v>46021</v>
      </c>
      <c r="Q107" s="121">
        <f t="shared" si="1"/>
        <v>96</v>
      </c>
      <c r="R107" s="125"/>
      <c r="S107" s="125"/>
      <c r="T107" s="108"/>
    </row>
    <row r="108" spans="1:20" ht="15.75" customHeight="1">
      <c r="A108" s="107">
        <f t="shared" si="2"/>
        <v>105</v>
      </c>
      <c r="B108" s="124" t="s">
        <v>362</v>
      </c>
      <c r="C108" s="124" t="s">
        <v>258</v>
      </c>
      <c r="D108" s="108"/>
      <c r="E108" s="122" t="s">
        <v>240</v>
      </c>
      <c r="F108" s="123">
        <v>45719</v>
      </c>
      <c r="G108" s="123"/>
      <c r="H108" s="121">
        <f t="shared" si="0"/>
        <v>-45719</v>
      </c>
      <c r="I108" s="125" t="s">
        <v>363</v>
      </c>
      <c r="J108" s="125" t="s">
        <v>364</v>
      </c>
      <c r="K108" s="108">
        <v>9979296799</v>
      </c>
      <c r="L108" s="108"/>
      <c r="M108" s="108"/>
      <c r="N108" s="122"/>
      <c r="O108" s="123"/>
      <c r="P108" s="123"/>
      <c r="Q108" s="121">
        <f t="shared" si="1"/>
        <v>0</v>
      </c>
      <c r="R108" s="125"/>
      <c r="S108" s="125"/>
      <c r="T108" s="108"/>
    </row>
    <row r="109" spans="1:20" ht="15.75" customHeight="1">
      <c r="A109" s="107">
        <f t="shared" si="2"/>
        <v>106</v>
      </c>
      <c r="B109" s="124" t="s">
        <v>365</v>
      </c>
      <c r="C109" s="124" t="s">
        <v>258</v>
      </c>
      <c r="D109" s="108" t="s">
        <v>236</v>
      </c>
      <c r="E109" s="122" t="s">
        <v>243</v>
      </c>
      <c r="F109" s="123">
        <v>45719</v>
      </c>
      <c r="G109" s="123">
        <v>45975</v>
      </c>
      <c r="H109" s="121">
        <f t="shared" si="0"/>
        <v>256</v>
      </c>
      <c r="I109" s="125" t="s">
        <v>366</v>
      </c>
      <c r="J109" s="125" t="s">
        <v>367</v>
      </c>
      <c r="K109" s="108">
        <v>9057224958</v>
      </c>
      <c r="L109" s="108"/>
      <c r="M109" s="108" t="s">
        <v>236</v>
      </c>
      <c r="N109" s="122"/>
      <c r="O109" s="123"/>
      <c r="P109" s="123"/>
      <c r="Q109" s="121">
        <f t="shared" si="1"/>
        <v>0</v>
      </c>
      <c r="R109" s="125"/>
      <c r="S109" s="125"/>
      <c r="T109" s="108"/>
    </row>
    <row r="110" spans="1:20" ht="15.75" customHeight="1">
      <c r="A110" s="107">
        <f t="shared" si="2"/>
        <v>107</v>
      </c>
      <c r="B110" s="124" t="s">
        <v>368</v>
      </c>
      <c r="C110" s="124" t="s">
        <v>369</v>
      </c>
      <c r="D110" s="108" t="s">
        <v>236</v>
      </c>
      <c r="E110" s="122" t="s">
        <v>243</v>
      </c>
      <c r="F110" s="123">
        <v>45719</v>
      </c>
      <c r="G110" s="123">
        <v>45947</v>
      </c>
      <c r="H110" s="121">
        <f t="shared" si="0"/>
        <v>228</v>
      </c>
      <c r="I110" s="125" t="s">
        <v>370</v>
      </c>
      <c r="J110" s="125" t="s">
        <v>360</v>
      </c>
      <c r="K110" s="108">
        <v>9799651670</v>
      </c>
      <c r="L110" s="108"/>
      <c r="M110" s="108"/>
      <c r="N110" s="119" t="s">
        <v>240</v>
      </c>
      <c r="O110" s="120">
        <v>46068</v>
      </c>
      <c r="P110" s="123"/>
      <c r="Q110" s="121">
        <f t="shared" si="1"/>
        <v>-46068</v>
      </c>
      <c r="R110" s="125"/>
      <c r="S110" s="125"/>
      <c r="T110" s="108"/>
    </row>
    <row r="111" spans="1:20" ht="15.75" customHeight="1">
      <c r="A111" s="107">
        <f t="shared" si="2"/>
        <v>108</v>
      </c>
      <c r="B111" s="124" t="s">
        <v>371</v>
      </c>
      <c r="C111" s="124" t="s">
        <v>258</v>
      </c>
      <c r="D111" s="108" t="s">
        <v>236</v>
      </c>
      <c r="E111" s="122"/>
      <c r="F111" s="123"/>
      <c r="G111" s="123"/>
      <c r="H111" s="121">
        <f t="shared" si="0"/>
        <v>0</v>
      </c>
      <c r="I111" s="108"/>
      <c r="J111" s="108"/>
      <c r="K111" s="108"/>
      <c r="L111" s="108"/>
      <c r="M111" s="108" t="s">
        <v>236</v>
      </c>
      <c r="N111" s="122"/>
      <c r="O111" s="123"/>
      <c r="P111" s="123"/>
      <c r="Q111" s="121">
        <f t="shared" si="1"/>
        <v>0</v>
      </c>
      <c r="R111" s="108"/>
      <c r="S111" s="108"/>
      <c r="T111" s="108"/>
    </row>
    <row r="112" spans="1:20" ht="15.75" customHeight="1">
      <c r="A112" s="107">
        <f t="shared" si="2"/>
        <v>109</v>
      </c>
      <c r="B112" s="124" t="s">
        <v>372</v>
      </c>
      <c r="C112" s="124" t="s">
        <v>232</v>
      </c>
      <c r="D112" s="108" t="s">
        <v>236</v>
      </c>
      <c r="E112" s="122"/>
      <c r="F112" s="123"/>
      <c r="G112" s="123"/>
      <c r="H112" s="121">
        <f t="shared" si="0"/>
        <v>0</v>
      </c>
      <c r="I112" s="108"/>
      <c r="J112" s="108"/>
      <c r="K112" s="108"/>
      <c r="L112" s="108"/>
      <c r="M112" s="108" t="s">
        <v>236</v>
      </c>
      <c r="N112" s="122" t="s">
        <v>243</v>
      </c>
      <c r="O112" s="123">
        <v>46032</v>
      </c>
      <c r="P112" s="123">
        <v>46088</v>
      </c>
      <c r="Q112" s="121">
        <f t="shared" si="1"/>
        <v>56</v>
      </c>
      <c r="R112" s="108"/>
      <c r="S112" s="108"/>
      <c r="T112" s="108"/>
    </row>
    <row r="113" spans="1:20" ht="15.75" customHeight="1">
      <c r="A113" s="107">
        <f t="shared" si="2"/>
        <v>110</v>
      </c>
      <c r="B113" s="124" t="s">
        <v>373</v>
      </c>
      <c r="C113" s="124" t="s">
        <v>247</v>
      </c>
      <c r="D113" s="108" t="s">
        <v>236</v>
      </c>
      <c r="E113" s="122"/>
      <c r="F113" s="123"/>
      <c r="G113" s="123"/>
      <c r="H113" s="121">
        <f t="shared" si="0"/>
        <v>0</v>
      </c>
      <c r="I113" s="108"/>
      <c r="J113" s="108"/>
      <c r="K113" s="108"/>
      <c r="L113" s="108"/>
      <c r="M113" s="108" t="s">
        <v>236</v>
      </c>
      <c r="N113" s="122"/>
      <c r="O113" s="123"/>
      <c r="P113" s="123"/>
      <c r="Q113" s="121">
        <f t="shared" si="1"/>
        <v>0</v>
      </c>
      <c r="R113" s="108"/>
      <c r="S113" s="108"/>
      <c r="T113" s="108"/>
    </row>
    <row r="114" spans="1:20" ht="15.75" customHeight="1">
      <c r="A114" s="107">
        <f t="shared" si="2"/>
        <v>111</v>
      </c>
      <c r="B114" s="124" t="s">
        <v>374</v>
      </c>
      <c r="C114" s="124" t="s">
        <v>247</v>
      </c>
      <c r="D114" s="108" t="s">
        <v>236</v>
      </c>
      <c r="E114" s="122"/>
      <c r="F114" s="123"/>
      <c r="G114" s="123"/>
      <c r="H114" s="121">
        <f t="shared" si="0"/>
        <v>0</v>
      </c>
      <c r="I114" s="108"/>
      <c r="J114" s="108"/>
      <c r="K114" s="108"/>
      <c r="L114" s="108"/>
      <c r="M114" s="108" t="s">
        <v>236</v>
      </c>
      <c r="N114" s="122"/>
      <c r="O114" s="123"/>
      <c r="P114" s="123"/>
      <c r="Q114" s="121">
        <f t="shared" si="1"/>
        <v>0</v>
      </c>
      <c r="R114" s="108"/>
      <c r="S114" s="108"/>
      <c r="T114" s="108"/>
    </row>
    <row r="115" spans="1:20" ht="15.75" customHeight="1">
      <c r="A115" s="107">
        <f t="shared" si="2"/>
        <v>112</v>
      </c>
      <c r="B115" s="124" t="s">
        <v>375</v>
      </c>
      <c r="C115" s="124" t="s">
        <v>247</v>
      </c>
      <c r="D115" s="108" t="s">
        <v>236</v>
      </c>
      <c r="E115" s="122" t="s">
        <v>243</v>
      </c>
      <c r="F115" s="123">
        <v>45719</v>
      </c>
      <c r="G115" s="123">
        <v>45839</v>
      </c>
      <c r="H115" s="121">
        <f t="shared" si="0"/>
        <v>120</v>
      </c>
      <c r="I115" s="125" t="s">
        <v>376</v>
      </c>
      <c r="J115" s="125" t="s">
        <v>344</v>
      </c>
      <c r="K115" s="108">
        <v>7597493243</v>
      </c>
      <c r="L115" s="108"/>
      <c r="M115" s="108" t="s">
        <v>236</v>
      </c>
      <c r="N115" s="122"/>
      <c r="O115" s="123"/>
      <c r="P115" s="123"/>
      <c r="Q115" s="121">
        <f t="shared" si="1"/>
        <v>0</v>
      </c>
      <c r="R115" s="125"/>
      <c r="S115" s="125"/>
      <c r="T115" s="108"/>
    </row>
    <row r="116" spans="1:20" ht="15.75" customHeight="1">
      <c r="A116" s="107">
        <f t="shared" si="2"/>
        <v>113</v>
      </c>
      <c r="B116" s="124" t="s">
        <v>377</v>
      </c>
      <c r="C116" s="124" t="s">
        <v>378</v>
      </c>
      <c r="D116" s="108" t="s">
        <v>236</v>
      </c>
      <c r="E116" s="122"/>
      <c r="F116" s="123"/>
      <c r="G116" s="123"/>
      <c r="H116" s="121">
        <f t="shared" si="0"/>
        <v>0</v>
      </c>
      <c r="I116" s="108"/>
      <c r="J116" s="108"/>
      <c r="K116" s="108"/>
      <c r="L116" s="108"/>
      <c r="M116" s="108" t="s">
        <v>236</v>
      </c>
      <c r="N116" s="122"/>
      <c r="O116" s="123"/>
      <c r="P116" s="123"/>
      <c r="Q116" s="121">
        <f t="shared" si="1"/>
        <v>0</v>
      </c>
      <c r="R116" s="108"/>
      <c r="S116" s="108"/>
      <c r="T116" s="108"/>
    </row>
    <row r="117" spans="1:20" ht="15.75" customHeight="1">
      <c r="A117" s="107">
        <f t="shared" si="2"/>
        <v>114</v>
      </c>
      <c r="B117" s="124" t="s">
        <v>379</v>
      </c>
      <c r="C117" s="124" t="s">
        <v>245</v>
      </c>
      <c r="D117" s="108" t="s">
        <v>236</v>
      </c>
      <c r="E117" s="122"/>
      <c r="F117" s="123"/>
      <c r="G117" s="123"/>
      <c r="H117" s="121">
        <f t="shared" si="0"/>
        <v>0</v>
      </c>
      <c r="I117" s="108"/>
      <c r="J117" s="108"/>
      <c r="K117" s="108"/>
      <c r="L117" s="108"/>
      <c r="M117" s="108"/>
      <c r="N117" s="119" t="s">
        <v>240</v>
      </c>
      <c r="O117" s="120">
        <v>46068</v>
      </c>
      <c r="P117" s="123"/>
      <c r="Q117" s="121">
        <f t="shared" si="1"/>
        <v>-46068</v>
      </c>
      <c r="R117" s="108"/>
      <c r="S117" s="108"/>
      <c r="T117" s="108"/>
    </row>
    <row r="118" spans="1:20" ht="15.75" customHeight="1">
      <c r="A118" s="107">
        <f t="shared" si="2"/>
        <v>115</v>
      </c>
      <c r="B118" s="124" t="s">
        <v>380</v>
      </c>
      <c r="C118" s="124" t="s">
        <v>332</v>
      </c>
      <c r="D118" s="108"/>
      <c r="E118" s="122"/>
      <c r="F118" s="123"/>
      <c r="G118" s="123"/>
      <c r="H118" s="121">
        <f t="shared" si="0"/>
        <v>0</v>
      </c>
      <c r="I118" s="108"/>
      <c r="J118" s="108"/>
      <c r="K118" s="108"/>
      <c r="L118" s="108"/>
      <c r="M118" s="108"/>
      <c r="N118" s="122"/>
      <c r="O118" s="123"/>
      <c r="P118" s="123"/>
      <c r="Q118" s="121">
        <f t="shared" si="1"/>
        <v>0</v>
      </c>
      <c r="R118" s="108"/>
      <c r="S118" s="108"/>
      <c r="T118" s="108"/>
    </row>
    <row r="119" spans="1:20" ht="15.75" customHeight="1">
      <c r="A119" s="107">
        <f t="shared" si="2"/>
        <v>116</v>
      </c>
      <c r="B119" s="124" t="s">
        <v>381</v>
      </c>
      <c r="C119" s="124" t="s">
        <v>332</v>
      </c>
      <c r="D119" s="108"/>
      <c r="E119" s="122"/>
      <c r="F119" s="123"/>
      <c r="G119" s="123"/>
      <c r="H119" s="121">
        <f t="shared" si="0"/>
        <v>0</v>
      </c>
      <c r="I119" s="108"/>
      <c r="J119" s="108"/>
      <c r="K119" s="108"/>
      <c r="L119" s="108"/>
      <c r="M119" s="108"/>
      <c r="N119" s="122"/>
      <c r="O119" s="123"/>
      <c r="P119" s="123"/>
      <c r="Q119" s="121">
        <f t="shared" si="1"/>
        <v>0</v>
      </c>
      <c r="R119" s="108"/>
      <c r="S119" s="108"/>
      <c r="T119" s="108"/>
    </row>
    <row r="120" spans="1:20" ht="15.75" customHeight="1">
      <c r="A120" s="107">
        <f t="shared" si="2"/>
        <v>117</v>
      </c>
      <c r="B120" s="124" t="s">
        <v>382</v>
      </c>
      <c r="C120" s="124" t="s">
        <v>277</v>
      </c>
      <c r="D120" s="108" t="s">
        <v>272</v>
      </c>
      <c r="E120" s="122"/>
      <c r="F120" s="123"/>
      <c r="G120" s="123"/>
      <c r="H120" s="121">
        <f t="shared" si="0"/>
        <v>0</v>
      </c>
      <c r="I120" s="108"/>
      <c r="J120" s="108"/>
      <c r="K120" s="108"/>
      <c r="L120" s="108"/>
      <c r="M120" s="108"/>
      <c r="N120" s="122"/>
      <c r="O120" s="123"/>
      <c r="P120" s="123"/>
      <c r="Q120" s="121">
        <f t="shared" si="1"/>
        <v>0</v>
      </c>
      <c r="R120" s="108"/>
      <c r="S120" s="108"/>
      <c r="T120" s="108"/>
    </row>
    <row r="121" spans="1:20" ht="15.75" customHeight="1">
      <c r="A121" s="107">
        <f t="shared" si="2"/>
        <v>118</v>
      </c>
      <c r="B121" s="124" t="s">
        <v>383</v>
      </c>
      <c r="C121" s="124" t="s">
        <v>258</v>
      </c>
      <c r="D121" s="108" t="s">
        <v>236</v>
      </c>
      <c r="E121" s="122" t="s">
        <v>243</v>
      </c>
      <c r="F121" s="123">
        <v>45961</v>
      </c>
      <c r="G121" s="123">
        <v>45967</v>
      </c>
      <c r="H121" s="121">
        <f t="shared" si="0"/>
        <v>6</v>
      </c>
      <c r="I121" s="108"/>
      <c r="J121" s="108"/>
      <c r="K121" s="108"/>
      <c r="L121" s="108"/>
      <c r="M121" s="108"/>
      <c r="N121" s="119" t="s">
        <v>240</v>
      </c>
      <c r="O121" s="120">
        <v>46068</v>
      </c>
      <c r="P121" s="123"/>
      <c r="Q121" s="121">
        <f t="shared" si="1"/>
        <v>-46068</v>
      </c>
      <c r="R121" s="108"/>
      <c r="S121" s="108"/>
      <c r="T121" s="108"/>
    </row>
    <row r="122" spans="1:20" ht="15.75" customHeight="1">
      <c r="A122" s="107">
        <f t="shared" si="2"/>
        <v>119</v>
      </c>
      <c r="B122" s="124" t="s">
        <v>384</v>
      </c>
      <c r="C122" s="124" t="s">
        <v>251</v>
      </c>
      <c r="D122" s="108" t="s">
        <v>236</v>
      </c>
      <c r="E122" s="122"/>
      <c r="F122" s="123"/>
      <c r="G122" s="123"/>
      <c r="H122" s="121">
        <f t="shared" si="0"/>
        <v>0</v>
      </c>
      <c r="I122" s="108"/>
      <c r="J122" s="108"/>
      <c r="K122" s="108"/>
      <c r="L122" s="108"/>
      <c r="M122" s="108"/>
      <c r="N122" s="119" t="s">
        <v>240</v>
      </c>
      <c r="O122" s="120">
        <v>46068</v>
      </c>
      <c r="P122" s="123"/>
      <c r="Q122" s="121">
        <f t="shared" si="1"/>
        <v>-46068</v>
      </c>
      <c r="R122" s="108"/>
      <c r="S122" s="108"/>
      <c r="T122" s="108"/>
    </row>
    <row r="123" spans="1:20" ht="15.75" customHeight="1">
      <c r="A123" s="107">
        <f t="shared" si="2"/>
        <v>120</v>
      </c>
      <c r="B123" s="124" t="s">
        <v>385</v>
      </c>
      <c r="C123" s="124" t="s">
        <v>251</v>
      </c>
      <c r="D123" s="108" t="s">
        <v>236</v>
      </c>
      <c r="E123" s="122"/>
      <c r="F123" s="123"/>
      <c r="G123" s="123"/>
      <c r="H123" s="121">
        <f t="shared" si="0"/>
        <v>0</v>
      </c>
      <c r="I123" s="108"/>
      <c r="J123" s="108"/>
      <c r="K123" s="108"/>
      <c r="L123" s="108"/>
      <c r="M123" s="108"/>
      <c r="N123" s="119" t="s">
        <v>240</v>
      </c>
      <c r="O123" s="120">
        <v>46068</v>
      </c>
      <c r="P123" s="123"/>
      <c r="Q123" s="121">
        <f t="shared" si="1"/>
        <v>-46068</v>
      </c>
      <c r="R123" s="108"/>
      <c r="S123" s="108"/>
      <c r="T123" s="108"/>
    </row>
    <row r="124" spans="1:20" ht="15.75" customHeight="1">
      <c r="A124" s="107">
        <f t="shared" si="2"/>
        <v>121</v>
      </c>
      <c r="B124" s="124" t="s">
        <v>386</v>
      </c>
      <c r="C124" s="124" t="s">
        <v>228</v>
      </c>
      <c r="D124" s="108" t="s">
        <v>236</v>
      </c>
      <c r="E124" s="122"/>
      <c r="F124" s="123"/>
      <c r="G124" s="123"/>
      <c r="H124" s="121">
        <f t="shared" si="0"/>
        <v>0</v>
      </c>
      <c r="I124" s="108"/>
      <c r="J124" s="108"/>
      <c r="K124" s="108"/>
      <c r="L124" s="108"/>
      <c r="M124" s="108"/>
      <c r="N124" s="122"/>
      <c r="O124" s="123"/>
      <c r="P124" s="123"/>
      <c r="Q124" s="121">
        <f t="shared" si="1"/>
        <v>0</v>
      </c>
      <c r="R124" s="108"/>
      <c r="S124" s="108"/>
      <c r="T124" s="108"/>
    </row>
    <row r="125" spans="1:20" ht="15.75" customHeight="1">
      <c r="A125" s="107">
        <f t="shared" si="2"/>
        <v>122</v>
      </c>
      <c r="B125" s="124" t="s">
        <v>387</v>
      </c>
      <c r="C125" s="124" t="s">
        <v>228</v>
      </c>
      <c r="D125" s="108" t="s">
        <v>236</v>
      </c>
      <c r="E125" s="122"/>
      <c r="F125" s="123"/>
      <c r="G125" s="123"/>
      <c r="H125" s="121">
        <f t="shared" si="0"/>
        <v>0</v>
      </c>
      <c r="I125" s="108"/>
      <c r="J125" s="108"/>
      <c r="K125" s="108"/>
      <c r="L125" s="108"/>
      <c r="M125" s="108"/>
      <c r="N125" s="122"/>
      <c r="O125" s="123"/>
      <c r="P125" s="123"/>
      <c r="Q125" s="121">
        <f t="shared" si="1"/>
        <v>0</v>
      </c>
      <c r="R125" s="108"/>
      <c r="S125" s="108"/>
      <c r="T125" s="108"/>
    </row>
    <row r="126" spans="1:20" ht="15.75" customHeight="1">
      <c r="A126" s="107">
        <f t="shared" si="2"/>
        <v>123</v>
      </c>
      <c r="B126" s="124" t="s">
        <v>388</v>
      </c>
      <c r="C126" s="124" t="s">
        <v>245</v>
      </c>
      <c r="D126" s="108" t="s">
        <v>236</v>
      </c>
      <c r="E126" s="122"/>
      <c r="F126" s="123"/>
      <c r="G126" s="123"/>
      <c r="H126" s="121">
        <f t="shared" si="0"/>
        <v>0</v>
      </c>
      <c r="I126" s="108"/>
      <c r="J126" s="108"/>
      <c r="K126" s="108"/>
      <c r="L126" s="108"/>
      <c r="M126" s="108" t="s">
        <v>236</v>
      </c>
      <c r="N126" s="122"/>
      <c r="O126" s="123"/>
      <c r="P126" s="123"/>
      <c r="Q126" s="121">
        <f t="shared" si="1"/>
        <v>0</v>
      </c>
      <c r="R126" s="108"/>
      <c r="S126" s="108"/>
      <c r="T126" s="108"/>
    </row>
    <row r="127" spans="1:20" ht="15.75" customHeight="1">
      <c r="A127" s="107">
        <f t="shared" si="2"/>
        <v>124</v>
      </c>
      <c r="B127" s="124" t="s">
        <v>389</v>
      </c>
      <c r="C127" s="124" t="s">
        <v>258</v>
      </c>
      <c r="D127" s="108" t="s">
        <v>236</v>
      </c>
      <c r="E127" s="122" t="s">
        <v>243</v>
      </c>
      <c r="F127" s="123">
        <v>45733</v>
      </c>
      <c r="G127" s="123">
        <v>45944</v>
      </c>
      <c r="H127" s="121">
        <f t="shared" si="0"/>
        <v>211</v>
      </c>
      <c r="I127" s="125" t="s">
        <v>390</v>
      </c>
      <c r="J127" s="125" t="s">
        <v>360</v>
      </c>
      <c r="K127" s="108">
        <v>9001457191</v>
      </c>
      <c r="L127" s="108"/>
      <c r="M127" s="108" t="s">
        <v>236</v>
      </c>
      <c r="N127" s="122"/>
      <c r="O127" s="123"/>
      <c r="P127" s="123"/>
      <c r="Q127" s="121">
        <f t="shared" si="1"/>
        <v>0</v>
      </c>
      <c r="R127" s="125"/>
      <c r="S127" s="125"/>
      <c r="T127" s="108"/>
    </row>
    <row r="128" spans="1:20" ht="15.75" customHeight="1">
      <c r="A128" s="107">
        <f t="shared" si="2"/>
        <v>125</v>
      </c>
      <c r="B128" s="124" t="s">
        <v>391</v>
      </c>
      <c r="C128" s="124" t="s">
        <v>245</v>
      </c>
      <c r="D128" s="108" t="s">
        <v>236</v>
      </c>
      <c r="E128" s="122"/>
      <c r="F128" s="123"/>
      <c r="G128" s="123"/>
      <c r="H128" s="121">
        <f t="shared" si="0"/>
        <v>0</v>
      </c>
      <c r="I128" s="108"/>
      <c r="J128" s="108"/>
      <c r="K128" s="108"/>
      <c r="L128" s="108"/>
      <c r="M128" s="108" t="s">
        <v>236</v>
      </c>
      <c r="N128" s="122" t="s">
        <v>243</v>
      </c>
      <c r="O128" s="123">
        <v>45893</v>
      </c>
      <c r="P128" s="123">
        <v>45984</v>
      </c>
      <c r="Q128" s="121">
        <f t="shared" si="1"/>
        <v>91</v>
      </c>
      <c r="R128" s="108"/>
      <c r="S128" s="108"/>
      <c r="T128" s="108"/>
    </row>
    <row r="129" spans="1:20" ht="15.75" customHeight="1">
      <c r="A129" s="107">
        <f t="shared" si="2"/>
        <v>126</v>
      </c>
      <c r="B129" s="124" t="s">
        <v>392</v>
      </c>
      <c r="C129" s="124" t="s">
        <v>245</v>
      </c>
      <c r="D129" s="108" t="s">
        <v>236</v>
      </c>
      <c r="E129" s="122"/>
      <c r="F129" s="123"/>
      <c r="G129" s="123"/>
      <c r="H129" s="121">
        <f t="shared" si="0"/>
        <v>0</v>
      </c>
      <c r="I129" s="108"/>
      <c r="J129" s="108"/>
      <c r="K129" s="108"/>
      <c r="L129" s="108"/>
      <c r="M129" s="108" t="s">
        <v>236</v>
      </c>
      <c r="N129" s="122" t="s">
        <v>243</v>
      </c>
      <c r="O129" s="123">
        <v>45893</v>
      </c>
      <c r="P129" s="123">
        <v>45977</v>
      </c>
      <c r="Q129" s="121">
        <f t="shared" si="1"/>
        <v>84</v>
      </c>
      <c r="R129" s="108"/>
      <c r="S129" s="108"/>
      <c r="T129" s="108"/>
    </row>
    <row r="130" spans="1:20" ht="15.75" customHeight="1">
      <c r="A130" s="107">
        <f t="shared" si="2"/>
        <v>127</v>
      </c>
      <c r="B130" s="124" t="s">
        <v>393</v>
      </c>
      <c r="C130" s="124" t="s">
        <v>251</v>
      </c>
      <c r="D130" s="108" t="s">
        <v>236</v>
      </c>
      <c r="E130" s="122"/>
      <c r="F130" s="123"/>
      <c r="G130" s="123"/>
      <c r="H130" s="121">
        <f t="shared" si="0"/>
        <v>0</v>
      </c>
      <c r="I130" s="108"/>
      <c r="J130" s="108"/>
      <c r="K130" s="108"/>
      <c r="L130" s="108"/>
      <c r="M130" s="108" t="s">
        <v>236</v>
      </c>
      <c r="N130" s="122"/>
      <c r="O130" s="123"/>
      <c r="P130" s="123"/>
      <c r="Q130" s="121">
        <f t="shared" si="1"/>
        <v>0</v>
      </c>
      <c r="R130" s="108"/>
      <c r="S130" s="108"/>
      <c r="T130" s="108"/>
    </row>
    <row r="131" spans="1:20" ht="15.75" customHeight="1">
      <c r="A131" s="107">
        <f t="shared" si="2"/>
        <v>128</v>
      </c>
      <c r="B131" s="124" t="s">
        <v>394</v>
      </c>
      <c r="C131" s="124" t="s">
        <v>369</v>
      </c>
      <c r="D131" s="108" t="s">
        <v>236</v>
      </c>
      <c r="E131" s="122"/>
      <c r="F131" s="123"/>
      <c r="G131" s="123"/>
      <c r="H131" s="121">
        <f t="shared" si="0"/>
        <v>0</v>
      </c>
      <c r="I131" s="108"/>
      <c r="J131" s="108"/>
      <c r="K131" s="108"/>
      <c r="L131" s="108"/>
      <c r="M131" s="108" t="s">
        <v>236</v>
      </c>
      <c r="N131" s="122"/>
      <c r="O131" s="123"/>
      <c r="P131" s="123"/>
      <c r="Q131" s="121">
        <f t="shared" si="1"/>
        <v>0</v>
      </c>
      <c r="R131" s="108"/>
      <c r="S131" s="108"/>
      <c r="T131" s="108"/>
    </row>
    <row r="132" spans="1:20" ht="15.75" customHeight="1">
      <c r="A132" s="107">
        <f t="shared" si="2"/>
        <v>129</v>
      </c>
      <c r="B132" s="124" t="s">
        <v>395</v>
      </c>
      <c r="C132" s="124" t="s">
        <v>258</v>
      </c>
      <c r="D132" s="108" t="s">
        <v>236</v>
      </c>
      <c r="E132" s="122"/>
      <c r="F132" s="123"/>
      <c r="G132" s="123"/>
      <c r="H132" s="121">
        <f t="shared" si="0"/>
        <v>0</v>
      </c>
      <c r="I132" s="108"/>
      <c r="J132" s="108"/>
      <c r="K132" s="108"/>
      <c r="L132" s="108"/>
      <c r="M132" s="108" t="s">
        <v>236</v>
      </c>
      <c r="N132" s="122" t="s">
        <v>243</v>
      </c>
      <c r="O132" s="123">
        <v>45899</v>
      </c>
      <c r="P132" s="123">
        <v>45901</v>
      </c>
      <c r="Q132" s="121">
        <f t="shared" si="1"/>
        <v>2</v>
      </c>
      <c r="R132" s="108"/>
      <c r="S132" s="108"/>
      <c r="T132" s="108"/>
    </row>
    <row r="133" spans="1:20" ht="15.75" customHeight="1">
      <c r="A133" s="107">
        <f t="shared" si="2"/>
        <v>130</v>
      </c>
      <c r="B133" s="124" t="s">
        <v>396</v>
      </c>
      <c r="C133" s="124" t="s">
        <v>245</v>
      </c>
      <c r="D133" s="108" t="s">
        <v>236</v>
      </c>
      <c r="E133" s="122"/>
      <c r="F133" s="123"/>
      <c r="G133" s="123"/>
      <c r="H133" s="121">
        <f t="shared" si="0"/>
        <v>0</v>
      </c>
      <c r="I133" s="108"/>
      <c r="J133" s="108"/>
      <c r="K133" s="108"/>
      <c r="L133" s="108"/>
      <c r="M133" s="108" t="s">
        <v>236</v>
      </c>
      <c r="N133" s="122"/>
      <c r="O133" s="123"/>
      <c r="P133" s="123"/>
      <c r="Q133" s="121">
        <f t="shared" si="1"/>
        <v>0</v>
      </c>
      <c r="R133" s="108"/>
      <c r="S133" s="108"/>
      <c r="T133" s="108"/>
    </row>
    <row r="134" spans="1:20" ht="15.75" customHeight="1">
      <c r="A134" s="107">
        <f t="shared" si="2"/>
        <v>131</v>
      </c>
      <c r="B134" s="124" t="s">
        <v>397</v>
      </c>
      <c r="C134" s="124" t="s">
        <v>232</v>
      </c>
      <c r="D134" s="108" t="s">
        <v>236</v>
      </c>
      <c r="E134" s="122"/>
      <c r="F134" s="123"/>
      <c r="G134" s="123"/>
      <c r="H134" s="121">
        <f t="shared" si="0"/>
        <v>0</v>
      </c>
      <c r="I134" s="108"/>
      <c r="J134" s="108"/>
      <c r="K134" s="108"/>
      <c r="L134" s="108"/>
      <c r="M134" s="108" t="s">
        <v>236</v>
      </c>
      <c r="N134" s="122"/>
      <c r="O134" s="123"/>
      <c r="P134" s="123"/>
      <c r="Q134" s="121">
        <f t="shared" si="1"/>
        <v>0</v>
      </c>
      <c r="R134" s="108"/>
      <c r="S134" s="108"/>
      <c r="T134" s="108"/>
    </row>
    <row r="135" spans="1:20" ht="15.75" customHeight="1">
      <c r="A135" s="107">
        <f t="shared" si="2"/>
        <v>132</v>
      </c>
      <c r="B135" s="124" t="s">
        <v>398</v>
      </c>
      <c r="C135" s="124" t="s">
        <v>247</v>
      </c>
      <c r="D135" s="108" t="s">
        <v>236</v>
      </c>
      <c r="E135" s="122"/>
      <c r="F135" s="123"/>
      <c r="G135" s="123"/>
      <c r="H135" s="121">
        <f t="shared" si="0"/>
        <v>0</v>
      </c>
      <c r="I135" s="108"/>
      <c r="J135" s="108"/>
      <c r="K135" s="108"/>
      <c r="L135" s="108"/>
      <c r="M135" s="108" t="s">
        <v>236</v>
      </c>
      <c r="N135" s="122"/>
      <c r="O135" s="123"/>
      <c r="P135" s="123"/>
      <c r="Q135" s="121">
        <f t="shared" si="1"/>
        <v>0</v>
      </c>
      <c r="R135" s="108"/>
      <c r="S135" s="108"/>
      <c r="T135" s="108"/>
    </row>
    <row r="136" spans="1:20" ht="15.75" customHeight="1">
      <c r="A136" s="107">
        <f t="shared" si="2"/>
        <v>133</v>
      </c>
      <c r="B136" s="124" t="s">
        <v>399</v>
      </c>
      <c r="C136" s="124" t="s">
        <v>258</v>
      </c>
      <c r="D136" s="108" t="s">
        <v>236</v>
      </c>
      <c r="E136" s="122"/>
      <c r="F136" s="123"/>
      <c r="G136" s="123"/>
      <c r="H136" s="121">
        <f t="shared" si="0"/>
        <v>0</v>
      </c>
      <c r="I136" s="108"/>
      <c r="J136" s="108"/>
      <c r="K136" s="108"/>
      <c r="L136" s="108"/>
      <c r="M136" s="108" t="s">
        <v>236</v>
      </c>
      <c r="N136" s="122"/>
      <c r="O136" s="123"/>
      <c r="P136" s="123"/>
      <c r="Q136" s="121">
        <f t="shared" si="1"/>
        <v>0</v>
      </c>
      <c r="R136" s="108"/>
      <c r="S136" s="108"/>
      <c r="T136" s="108"/>
    </row>
    <row r="137" spans="1:20" ht="15.75" customHeight="1">
      <c r="A137" s="107">
        <f t="shared" si="2"/>
        <v>134</v>
      </c>
      <c r="B137" s="124" t="s">
        <v>400</v>
      </c>
      <c r="C137" s="124" t="s">
        <v>258</v>
      </c>
      <c r="D137" s="108" t="s">
        <v>236</v>
      </c>
      <c r="E137" s="122"/>
      <c r="F137" s="123"/>
      <c r="G137" s="123"/>
      <c r="H137" s="121">
        <f t="shared" si="0"/>
        <v>0</v>
      </c>
      <c r="I137" s="108"/>
      <c r="J137" s="108"/>
      <c r="K137" s="108"/>
      <c r="L137" s="108"/>
      <c r="M137" s="108" t="s">
        <v>236</v>
      </c>
      <c r="N137" s="122"/>
      <c r="O137" s="123"/>
      <c r="P137" s="123"/>
      <c r="Q137" s="121">
        <f t="shared" si="1"/>
        <v>0</v>
      </c>
      <c r="R137" s="108"/>
      <c r="S137" s="108"/>
      <c r="T137" s="108"/>
    </row>
    <row r="138" spans="1:20" ht="15.75" customHeight="1">
      <c r="A138" s="107">
        <f t="shared" si="2"/>
        <v>135</v>
      </c>
      <c r="B138" s="124" t="s">
        <v>401</v>
      </c>
      <c r="C138" s="124" t="s">
        <v>245</v>
      </c>
      <c r="D138" s="108" t="s">
        <v>236</v>
      </c>
      <c r="E138" s="122"/>
      <c r="F138" s="123"/>
      <c r="G138" s="123"/>
      <c r="H138" s="121">
        <f t="shared" si="0"/>
        <v>0</v>
      </c>
      <c r="I138" s="108"/>
      <c r="J138" s="108"/>
      <c r="K138" s="108"/>
      <c r="L138" s="108"/>
      <c r="M138" s="108" t="s">
        <v>236</v>
      </c>
      <c r="N138" s="122"/>
      <c r="O138" s="123"/>
      <c r="P138" s="123"/>
      <c r="Q138" s="121">
        <f t="shared" si="1"/>
        <v>0</v>
      </c>
      <c r="R138" s="108"/>
      <c r="S138" s="108"/>
      <c r="T138" s="108"/>
    </row>
    <row r="139" spans="1:20" ht="15.75" customHeight="1">
      <c r="A139" s="107">
        <f t="shared" si="2"/>
        <v>136</v>
      </c>
      <c r="B139" s="124" t="s">
        <v>402</v>
      </c>
      <c r="C139" s="124" t="s">
        <v>403</v>
      </c>
      <c r="D139" s="108" t="s">
        <v>236</v>
      </c>
      <c r="E139" s="122"/>
      <c r="F139" s="123"/>
      <c r="G139" s="123"/>
      <c r="H139" s="121">
        <f t="shared" si="0"/>
        <v>0</v>
      </c>
      <c r="I139" s="108"/>
      <c r="J139" s="108"/>
      <c r="K139" s="108"/>
      <c r="L139" s="108"/>
      <c r="M139" s="108" t="s">
        <v>236</v>
      </c>
      <c r="N139" s="122"/>
      <c r="O139" s="123"/>
      <c r="P139" s="123"/>
      <c r="Q139" s="121">
        <f t="shared" si="1"/>
        <v>0</v>
      </c>
      <c r="R139" s="108"/>
      <c r="S139" s="108"/>
      <c r="T139" s="108"/>
    </row>
    <row r="140" spans="1:20" ht="15.75" customHeight="1">
      <c r="A140" s="107">
        <f t="shared" si="2"/>
        <v>137</v>
      </c>
      <c r="B140" s="124" t="s">
        <v>404</v>
      </c>
      <c r="C140" s="124" t="s">
        <v>245</v>
      </c>
      <c r="D140" s="108" t="s">
        <v>236</v>
      </c>
      <c r="E140" s="122"/>
      <c r="F140" s="123"/>
      <c r="G140" s="123"/>
      <c r="H140" s="121">
        <f t="shared" si="0"/>
        <v>0</v>
      </c>
      <c r="I140" s="108"/>
      <c r="J140" s="108"/>
      <c r="K140" s="108"/>
      <c r="L140" s="108"/>
      <c r="M140" s="108" t="s">
        <v>236</v>
      </c>
      <c r="N140" s="122"/>
      <c r="O140" s="123"/>
      <c r="P140" s="123"/>
      <c r="Q140" s="121">
        <f t="shared" si="1"/>
        <v>0</v>
      </c>
      <c r="R140" s="108"/>
      <c r="S140" s="108"/>
      <c r="T140" s="108"/>
    </row>
    <row r="141" spans="1:20" ht="15.75" customHeight="1">
      <c r="A141" s="107">
        <f t="shared" si="2"/>
        <v>138</v>
      </c>
      <c r="B141" s="124" t="s">
        <v>405</v>
      </c>
      <c r="C141" s="124" t="s">
        <v>245</v>
      </c>
      <c r="D141" s="108" t="s">
        <v>236</v>
      </c>
      <c r="E141" s="122"/>
      <c r="F141" s="123"/>
      <c r="G141" s="123"/>
      <c r="H141" s="121">
        <f t="shared" si="0"/>
        <v>0</v>
      </c>
      <c r="I141" s="108"/>
      <c r="J141" s="108"/>
      <c r="K141" s="108"/>
      <c r="L141" s="108"/>
      <c r="M141" s="108" t="s">
        <v>236</v>
      </c>
      <c r="N141" s="122"/>
      <c r="O141" s="123"/>
      <c r="P141" s="123"/>
      <c r="Q141" s="121">
        <f t="shared" si="1"/>
        <v>0</v>
      </c>
      <c r="R141" s="108"/>
      <c r="S141" s="108"/>
      <c r="T141" s="108"/>
    </row>
    <row r="142" spans="1:20" ht="15.75" customHeight="1">
      <c r="A142" s="107">
        <f t="shared" si="2"/>
        <v>139</v>
      </c>
      <c r="B142" s="124" t="s">
        <v>406</v>
      </c>
      <c r="C142" s="124" t="s">
        <v>239</v>
      </c>
      <c r="D142" s="108" t="s">
        <v>236</v>
      </c>
      <c r="E142" s="122"/>
      <c r="F142" s="123"/>
      <c r="G142" s="123"/>
      <c r="H142" s="121">
        <f t="shared" si="0"/>
        <v>0</v>
      </c>
      <c r="I142" s="108"/>
      <c r="J142" s="108"/>
      <c r="K142" s="108"/>
      <c r="L142" s="108"/>
      <c r="M142" s="108" t="s">
        <v>236</v>
      </c>
      <c r="N142" s="122"/>
      <c r="O142" s="123"/>
      <c r="P142" s="123"/>
      <c r="Q142" s="121">
        <f t="shared" si="1"/>
        <v>0</v>
      </c>
      <c r="R142" s="108"/>
      <c r="S142" s="108"/>
      <c r="T142" s="108"/>
    </row>
    <row r="143" spans="1:20" ht="15.75" customHeight="1">
      <c r="A143" s="107">
        <f t="shared" si="2"/>
        <v>140</v>
      </c>
      <c r="B143" s="124" t="s">
        <v>407</v>
      </c>
      <c r="C143" s="124" t="s">
        <v>251</v>
      </c>
      <c r="D143" s="108" t="s">
        <v>236</v>
      </c>
      <c r="E143" s="122" t="s">
        <v>243</v>
      </c>
      <c r="F143" s="123">
        <v>45733</v>
      </c>
      <c r="G143" s="123">
        <v>45926</v>
      </c>
      <c r="H143" s="121">
        <f t="shared" si="0"/>
        <v>193</v>
      </c>
      <c r="I143" s="125" t="s">
        <v>390</v>
      </c>
      <c r="J143" s="125" t="s">
        <v>360</v>
      </c>
      <c r="K143" s="108">
        <v>9001457191</v>
      </c>
      <c r="L143" s="108"/>
      <c r="M143" s="108" t="s">
        <v>236</v>
      </c>
      <c r="N143" s="122"/>
      <c r="O143" s="123"/>
      <c r="P143" s="123"/>
      <c r="Q143" s="121">
        <f t="shared" si="1"/>
        <v>0</v>
      </c>
      <c r="R143" s="125"/>
      <c r="S143" s="125"/>
      <c r="T143" s="108"/>
    </row>
    <row r="144" spans="1:20" ht="15.75" customHeight="1">
      <c r="A144" s="107">
        <f t="shared" si="2"/>
        <v>141</v>
      </c>
      <c r="B144" s="124" t="s">
        <v>408</v>
      </c>
      <c r="C144" s="124" t="s">
        <v>251</v>
      </c>
      <c r="D144" s="108" t="s">
        <v>236</v>
      </c>
      <c r="E144" s="122"/>
      <c r="F144" s="123"/>
      <c r="G144" s="123"/>
      <c r="H144" s="121">
        <f t="shared" si="0"/>
        <v>0</v>
      </c>
      <c r="I144" s="108"/>
      <c r="J144" s="108"/>
      <c r="K144" s="108"/>
      <c r="L144" s="108"/>
      <c r="M144" s="108" t="s">
        <v>236</v>
      </c>
      <c r="N144" s="122"/>
      <c r="O144" s="123"/>
      <c r="P144" s="123"/>
      <c r="Q144" s="121">
        <f t="shared" si="1"/>
        <v>0</v>
      </c>
      <c r="R144" s="108"/>
      <c r="S144" s="108"/>
      <c r="T144" s="108"/>
    </row>
    <row r="145" spans="1:20" ht="15.75" customHeight="1">
      <c r="A145" s="107">
        <f t="shared" si="2"/>
        <v>142</v>
      </c>
      <c r="B145" s="124" t="s">
        <v>409</v>
      </c>
      <c r="C145" s="124" t="s">
        <v>247</v>
      </c>
      <c r="D145" s="108" t="s">
        <v>236</v>
      </c>
      <c r="E145" s="122"/>
      <c r="F145" s="123"/>
      <c r="G145" s="123"/>
      <c r="H145" s="121">
        <f t="shared" si="0"/>
        <v>0</v>
      </c>
      <c r="I145" s="108"/>
      <c r="J145" s="108"/>
      <c r="K145" s="108"/>
      <c r="L145" s="108"/>
      <c r="M145" s="108" t="s">
        <v>236</v>
      </c>
      <c r="N145" s="122"/>
      <c r="O145" s="123"/>
      <c r="P145" s="123"/>
      <c r="Q145" s="121">
        <f t="shared" si="1"/>
        <v>0</v>
      </c>
      <c r="R145" s="108"/>
      <c r="S145" s="108"/>
      <c r="T145" s="108"/>
    </row>
    <row r="146" spans="1:20" ht="15.75" customHeight="1">
      <c r="A146" s="107">
        <f t="shared" si="2"/>
        <v>143</v>
      </c>
      <c r="B146" s="124" t="s">
        <v>410</v>
      </c>
      <c r="C146" s="124" t="s">
        <v>251</v>
      </c>
      <c r="D146" s="108" t="s">
        <v>236</v>
      </c>
      <c r="E146" s="122"/>
      <c r="F146" s="123"/>
      <c r="G146" s="123"/>
      <c r="H146" s="121">
        <f t="shared" si="0"/>
        <v>0</v>
      </c>
      <c r="I146" s="108"/>
      <c r="J146" s="108"/>
      <c r="K146" s="108"/>
      <c r="L146" s="108"/>
      <c r="M146" s="108" t="s">
        <v>236</v>
      </c>
      <c r="N146" s="122"/>
      <c r="O146" s="123"/>
      <c r="P146" s="123"/>
      <c r="Q146" s="121">
        <f t="shared" si="1"/>
        <v>0</v>
      </c>
      <c r="R146" s="108"/>
      <c r="S146" s="108"/>
      <c r="T146" s="108"/>
    </row>
    <row r="147" spans="1:20" ht="15.75" customHeight="1">
      <c r="A147" s="107">
        <f t="shared" si="2"/>
        <v>144</v>
      </c>
      <c r="B147" s="124" t="s">
        <v>411</v>
      </c>
      <c r="C147" s="124" t="s">
        <v>412</v>
      </c>
      <c r="D147" s="107" t="s">
        <v>236</v>
      </c>
      <c r="E147" s="122"/>
      <c r="F147" s="123"/>
      <c r="G147" s="123"/>
      <c r="H147" s="121">
        <f t="shared" si="0"/>
        <v>0</v>
      </c>
      <c r="I147" s="108"/>
      <c r="J147" s="108"/>
      <c r="K147" s="108"/>
      <c r="L147" s="108"/>
      <c r="M147" s="108"/>
      <c r="N147" s="122"/>
      <c r="O147" s="123"/>
      <c r="P147" s="123"/>
      <c r="Q147" s="121">
        <f t="shared" si="1"/>
        <v>0</v>
      </c>
      <c r="R147" s="108"/>
      <c r="S147" s="108"/>
      <c r="T147" s="108"/>
    </row>
    <row r="148" spans="1:20" ht="15.75" customHeight="1">
      <c r="A148" s="107">
        <f t="shared" si="2"/>
        <v>145</v>
      </c>
      <c r="B148" s="124" t="s">
        <v>413</v>
      </c>
      <c r="C148" s="124" t="s">
        <v>414</v>
      </c>
      <c r="D148" s="108" t="s">
        <v>236</v>
      </c>
      <c r="E148" s="122"/>
      <c r="F148" s="123"/>
      <c r="G148" s="123"/>
      <c r="H148" s="121">
        <f t="shared" si="0"/>
        <v>0</v>
      </c>
      <c r="I148" s="108"/>
      <c r="J148" s="108"/>
      <c r="K148" s="108"/>
      <c r="L148" s="108"/>
      <c r="M148" s="108"/>
      <c r="N148" s="122"/>
      <c r="O148" s="123"/>
      <c r="P148" s="123"/>
      <c r="Q148" s="121">
        <f t="shared" si="1"/>
        <v>0</v>
      </c>
      <c r="R148" s="108"/>
      <c r="S148" s="108"/>
      <c r="T148" s="108"/>
    </row>
    <row r="149" spans="1:20" ht="15.75" customHeight="1">
      <c r="A149" s="107">
        <f t="shared" si="2"/>
        <v>146</v>
      </c>
      <c r="B149" s="124" t="s">
        <v>415</v>
      </c>
      <c r="C149" s="124" t="s">
        <v>416</v>
      </c>
      <c r="D149" s="108" t="s">
        <v>236</v>
      </c>
      <c r="E149" s="122"/>
      <c r="F149" s="123"/>
      <c r="G149" s="123"/>
      <c r="H149" s="121">
        <f t="shared" si="0"/>
        <v>0</v>
      </c>
      <c r="I149" s="108"/>
      <c r="J149" s="108"/>
      <c r="K149" s="108"/>
      <c r="L149" s="108"/>
      <c r="M149" s="108"/>
      <c r="N149" s="122"/>
      <c r="O149" s="123"/>
      <c r="P149" s="123"/>
      <c r="Q149" s="121">
        <f t="shared" si="1"/>
        <v>0</v>
      </c>
      <c r="R149" s="108"/>
      <c r="S149" s="108"/>
      <c r="T149" s="108"/>
    </row>
    <row r="150" spans="1:20" ht="15.75" customHeight="1">
      <c r="A150" s="107">
        <f t="shared" si="2"/>
        <v>147</v>
      </c>
      <c r="B150" s="124" t="s">
        <v>417</v>
      </c>
      <c r="C150" s="124" t="s">
        <v>418</v>
      </c>
      <c r="D150" s="107" t="s">
        <v>236</v>
      </c>
      <c r="E150" s="122"/>
      <c r="F150" s="123"/>
      <c r="G150" s="123"/>
      <c r="H150" s="121">
        <f t="shared" si="0"/>
        <v>0</v>
      </c>
      <c r="I150" s="108"/>
      <c r="J150" s="108"/>
      <c r="K150" s="108"/>
      <c r="L150" s="108"/>
      <c r="M150" s="108"/>
      <c r="N150" s="122"/>
      <c r="O150" s="123"/>
      <c r="P150" s="123"/>
      <c r="Q150" s="121">
        <f t="shared" si="1"/>
        <v>0</v>
      </c>
      <c r="R150" s="108"/>
      <c r="S150" s="108"/>
      <c r="T150" s="108"/>
    </row>
    <row r="151" spans="1:20" ht="15.75" customHeight="1">
      <c r="A151" s="107">
        <f t="shared" si="2"/>
        <v>148</v>
      </c>
      <c r="B151" s="124" t="s">
        <v>419</v>
      </c>
      <c r="C151" s="124" t="s">
        <v>232</v>
      </c>
      <c r="D151" s="108" t="s">
        <v>236</v>
      </c>
      <c r="E151" s="122"/>
      <c r="F151" s="123"/>
      <c r="G151" s="123"/>
      <c r="H151" s="121">
        <f t="shared" si="0"/>
        <v>0</v>
      </c>
      <c r="I151" s="108"/>
      <c r="J151" s="108"/>
      <c r="K151" s="108"/>
      <c r="L151" s="108"/>
      <c r="M151" s="108" t="s">
        <v>236</v>
      </c>
      <c r="N151" s="122"/>
      <c r="O151" s="123"/>
      <c r="P151" s="123"/>
      <c r="Q151" s="121">
        <f t="shared" si="1"/>
        <v>0</v>
      </c>
      <c r="R151" s="108"/>
      <c r="S151" s="108"/>
      <c r="T151" s="108"/>
    </row>
    <row r="152" spans="1:20" ht="15.75" customHeight="1">
      <c r="A152" s="107">
        <f t="shared" si="2"/>
        <v>149</v>
      </c>
      <c r="B152" s="124" t="s">
        <v>420</v>
      </c>
      <c r="C152" s="124" t="s">
        <v>258</v>
      </c>
      <c r="D152" s="108" t="s">
        <v>236</v>
      </c>
      <c r="E152" s="122"/>
      <c r="F152" s="123"/>
      <c r="G152" s="123"/>
      <c r="H152" s="121">
        <f t="shared" si="0"/>
        <v>0</v>
      </c>
      <c r="I152" s="125"/>
      <c r="J152" s="125"/>
      <c r="K152" s="108"/>
      <c r="L152" s="108"/>
      <c r="M152" s="108" t="s">
        <v>236</v>
      </c>
      <c r="N152" s="122"/>
      <c r="O152" s="123"/>
      <c r="P152" s="123"/>
      <c r="Q152" s="121">
        <f t="shared" si="1"/>
        <v>0</v>
      </c>
      <c r="R152" s="125"/>
      <c r="S152" s="125"/>
      <c r="T152" s="108"/>
    </row>
    <row r="153" spans="1:20" ht="15.75" customHeight="1">
      <c r="A153" s="107">
        <f t="shared" si="2"/>
        <v>150</v>
      </c>
      <c r="B153" s="124" t="s">
        <v>421</v>
      </c>
      <c r="C153" s="124" t="s">
        <v>251</v>
      </c>
      <c r="D153" s="108" t="s">
        <v>236</v>
      </c>
      <c r="E153" s="122"/>
      <c r="F153" s="123"/>
      <c r="G153" s="123"/>
      <c r="H153" s="121">
        <f t="shared" si="0"/>
        <v>0</v>
      </c>
      <c r="I153" s="108"/>
      <c r="J153" s="108"/>
      <c r="K153" s="108"/>
      <c r="L153" s="108"/>
      <c r="M153" s="108" t="s">
        <v>236</v>
      </c>
      <c r="N153" s="122"/>
      <c r="O153" s="123"/>
      <c r="P153" s="123"/>
      <c r="Q153" s="121">
        <f t="shared" si="1"/>
        <v>0</v>
      </c>
      <c r="R153" s="108"/>
      <c r="S153" s="108"/>
      <c r="T153" s="108"/>
    </row>
    <row r="154" spans="1:20" ht="15.75" customHeight="1">
      <c r="A154" s="107">
        <f t="shared" si="2"/>
        <v>151</v>
      </c>
      <c r="B154" s="124" t="s">
        <v>422</v>
      </c>
      <c r="C154" s="124" t="s">
        <v>251</v>
      </c>
      <c r="D154" s="108"/>
      <c r="E154" s="122"/>
      <c r="F154" s="123"/>
      <c r="G154" s="123"/>
      <c r="H154" s="121">
        <f t="shared" si="0"/>
        <v>0</v>
      </c>
      <c r="I154" s="108"/>
      <c r="J154" s="108"/>
      <c r="K154" s="108"/>
      <c r="L154" s="108"/>
      <c r="M154" s="108"/>
      <c r="N154" s="122"/>
      <c r="O154" s="123"/>
      <c r="P154" s="123"/>
      <c r="Q154" s="121">
        <f t="shared" si="1"/>
        <v>0</v>
      </c>
      <c r="R154" s="108"/>
      <c r="S154" s="108"/>
      <c r="T154" s="108"/>
    </row>
    <row r="155" spans="1:20" ht="15.75" customHeight="1">
      <c r="A155" s="107">
        <f t="shared" si="2"/>
        <v>152</v>
      </c>
      <c r="B155" s="124" t="s">
        <v>423</v>
      </c>
      <c r="C155" s="124" t="s">
        <v>369</v>
      </c>
      <c r="D155" s="108"/>
      <c r="E155" s="122"/>
      <c r="F155" s="123"/>
      <c r="G155" s="123"/>
      <c r="H155" s="121">
        <f t="shared" si="0"/>
        <v>0</v>
      </c>
      <c r="I155" s="108"/>
      <c r="J155" s="108"/>
      <c r="K155" s="108"/>
      <c r="L155" s="108"/>
      <c r="M155" s="108"/>
      <c r="N155" s="122"/>
      <c r="O155" s="123"/>
      <c r="P155" s="123"/>
      <c r="Q155" s="121">
        <f t="shared" si="1"/>
        <v>0</v>
      </c>
      <c r="R155" s="108"/>
      <c r="S155" s="108"/>
      <c r="T155" s="108"/>
    </row>
    <row r="156" spans="1:20" ht="15.75" customHeight="1">
      <c r="A156" s="107">
        <f t="shared" si="2"/>
        <v>153</v>
      </c>
      <c r="B156" s="124" t="s">
        <v>424</v>
      </c>
      <c r="C156" s="124" t="s">
        <v>369</v>
      </c>
      <c r="D156" s="108"/>
      <c r="E156" s="122"/>
      <c r="F156" s="123"/>
      <c r="G156" s="123"/>
      <c r="H156" s="121">
        <f t="shared" si="0"/>
        <v>0</v>
      </c>
      <c r="I156" s="108"/>
      <c r="J156" s="108"/>
      <c r="K156" s="108"/>
      <c r="L156" s="108"/>
      <c r="M156" s="108"/>
      <c r="N156" s="122"/>
      <c r="O156" s="123"/>
      <c r="P156" s="123"/>
      <c r="Q156" s="121">
        <f t="shared" si="1"/>
        <v>0</v>
      </c>
      <c r="R156" s="108"/>
      <c r="S156" s="108"/>
      <c r="T156" s="108"/>
    </row>
    <row r="157" spans="1:20" ht="15.75" customHeight="1">
      <c r="A157" s="107">
        <f t="shared" si="2"/>
        <v>154</v>
      </c>
      <c r="B157" s="124" t="s">
        <v>425</v>
      </c>
      <c r="C157" s="124" t="s">
        <v>247</v>
      </c>
      <c r="D157" s="108"/>
      <c r="E157" s="122"/>
      <c r="F157" s="123"/>
      <c r="G157" s="123"/>
      <c r="H157" s="121">
        <f t="shared" si="0"/>
        <v>0</v>
      </c>
      <c r="I157" s="108"/>
      <c r="J157" s="108"/>
      <c r="K157" s="108"/>
      <c r="L157" s="108"/>
      <c r="M157" s="108"/>
      <c r="N157" s="122"/>
      <c r="O157" s="123"/>
      <c r="P157" s="123"/>
      <c r="Q157" s="121">
        <f t="shared" si="1"/>
        <v>0</v>
      </c>
      <c r="R157" s="108"/>
      <c r="S157" s="108"/>
      <c r="T157" s="108"/>
    </row>
    <row r="158" spans="1:20" ht="15.75" customHeight="1">
      <c r="A158" s="107">
        <f t="shared" si="2"/>
        <v>155</v>
      </c>
      <c r="B158" s="124" t="s">
        <v>426</v>
      </c>
      <c r="C158" s="124" t="s">
        <v>427</v>
      </c>
      <c r="D158" s="108"/>
      <c r="E158" s="122"/>
      <c r="F158" s="123"/>
      <c r="G158" s="123"/>
      <c r="H158" s="121">
        <f t="shared" si="0"/>
        <v>0</v>
      </c>
      <c r="I158" s="108"/>
      <c r="J158" s="108"/>
      <c r="K158" s="108"/>
      <c r="L158" s="108"/>
      <c r="M158" s="108"/>
      <c r="N158" s="122"/>
      <c r="O158" s="123"/>
      <c r="P158" s="123"/>
      <c r="Q158" s="121">
        <f t="shared" si="1"/>
        <v>0</v>
      </c>
      <c r="R158" s="108"/>
      <c r="S158" s="108"/>
      <c r="T158" s="108"/>
    </row>
    <row r="159" spans="1:20" ht="15.75" customHeight="1">
      <c r="A159" s="107">
        <f t="shared" si="2"/>
        <v>156</v>
      </c>
      <c r="B159" s="124" t="s">
        <v>428</v>
      </c>
      <c r="C159" s="124" t="s">
        <v>427</v>
      </c>
      <c r="D159" s="108"/>
      <c r="E159" s="122"/>
      <c r="F159" s="123"/>
      <c r="G159" s="123"/>
      <c r="H159" s="121">
        <f t="shared" si="0"/>
        <v>0</v>
      </c>
      <c r="I159" s="108"/>
      <c r="J159" s="108"/>
      <c r="K159" s="108"/>
      <c r="L159" s="108"/>
      <c r="M159" s="108"/>
      <c r="N159" s="122"/>
      <c r="O159" s="123"/>
      <c r="P159" s="123"/>
      <c r="Q159" s="121">
        <f t="shared" si="1"/>
        <v>0</v>
      </c>
      <c r="R159" s="108"/>
      <c r="S159" s="108"/>
      <c r="T159" s="108"/>
    </row>
    <row r="160" spans="1:20" ht="15.75" customHeight="1">
      <c r="A160" s="107">
        <f t="shared" si="2"/>
        <v>157</v>
      </c>
      <c r="B160" s="124" t="s">
        <v>429</v>
      </c>
      <c r="C160" s="124" t="s">
        <v>264</v>
      </c>
      <c r="D160" s="108" t="s">
        <v>236</v>
      </c>
      <c r="E160" s="122"/>
      <c r="F160" s="123"/>
      <c r="G160" s="123"/>
      <c r="H160" s="121">
        <f t="shared" si="0"/>
        <v>0</v>
      </c>
      <c r="I160" s="108"/>
      <c r="J160" s="108"/>
      <c r="K160" s="108"/>
      <c r="L160" s="108"/>
      <c r="M160" s="108"/>
      <c r="N160" s="119" t="s">
        <v>240</v>
      </c>
      <c r="O160" s="123">
        <v>46068</v>
      </c>
      <c r="P160" s="123"/>
      <c r="Q160" s="121">
        <f t="shared" si="1"/>
        <v>-46068</v>
      </c>
      <c r="R160" s="108"/>
      <c r="S160" s="108"/>
      <c r="T160" s="108"/>
    </row>
    <row r="161" spans="1:20" ht="15.75" customHeight="1">
      <c r="A161" s="107">
        <f t="shared" si="2"/>
        <v>158</v>
      </c>
      <c r="B161" s="124" t="s">
        <v>430</v>
      </c>
      <c r="C161" s="124" t="s">
        <v>232</v>
      </c>
      <c r="D161" s="108" t="s">
        <v>236</v>
      </c>
      <c r="E161" s="122" t="s">
        <v>243</v>
      </c>
      <c r="F161" s="123">
        <v>45753</v>
      </c>
      <c r="G161" s="123">
        <v>45819</v>
      </c>
      <c r="H161" s="121">
        <f t="shared" si="0"/>
        <v>66</v>
      </c>
      <c r="I161" s="125" t="s">
        <v>431</v>
      </c>
      <c r="J161" s="125" t="s">
        <v>432</v>
      </c>
      <c r="K161" s="108">
        <v>8290384169</v>
      </c>
      <c r="L161" s="108"/>
      <c r="M161" s="108"/>
      <c r="N161" s="119" t="s">
        <v>240</v>
      </c>
      <c r="O161" s="123">
        <v>46068</v>
      </c>
      <c r="P161" s="123"/>
      <c r="Q161" s="121">
        <f t="shared" si="1"/>
        <v>-46068</v>
      </c>
      <c r="R161" s="125"/>
      <c r="S161" s="125"/>
      <c r="T161" s="108"/>
    </row>
    <row r="162" spans="1:20" ht="15.75" customHeight="1">
      <c r="A162" s="107">
        <f t="shared" si="2"/>
        <v>159</v>
      </c>
      <c r="B162" s="124" t="s">
        <v>433</v>
      </c>
      <c r="C162" s="124" t="s">
        <v>239</v>
      </c>
      <c r="D162" s="108" t="s">
        <v>236</v>
      </c>
      <c r="E162" s="122"/>
      <c r="F162" s="123"/>
      <c r="G162" s="123"/>
      <c r="H162" s="121">
        <f t="shared" si="0"/>
        <v>0</v>
      </c>
      <c r="I162" s="125"/>
      <c r="J162" s="125"/>
      <c r="K162" s="107"/>
      <c r="L162" s="108"/>
      <c r="M162" s="108"/>
      <c r="N162" s="119" t="s">
        <v>240</v>
      </c>
      <c r="O162" s="123">
        <v>46068</v>
      </c>
      <c r="P162" s="123"/>
      <c r="Q162" s="121">
        <f t="shared" si="1"/>
        <v>-46068</v>
      </c>
      <c r="R162" s="125"/>
      <c r="S162" s="125"/>
      <c r="T162" s="107"/>
    </row>
    <row r="163" spans="1:20" ht="15.75" customHeight="1">
      <c r="A163" s="107">
        <f t="shared" si="2"/>
        <v>160</v>
      </c>
      <c r="B163" s="124" t="s">
        <v>434</v>
      </c>
      <c r="C163" s="124" t="s">
        <v>277</v>
      </c>
      <c r="D163" s="108" t="s">
        <v>236</v>
      </c>
      <c r="E163" s="122"/>
      <c r="F163" s="123"/>
      <c r="G163" s="123"/>
      <c r="H163" s="121">
        <f t="shared" si="0"/>
        <v>0</v>
      </c>
      <c r="I163" s="108"/>
      <c r="J163" s="108"/>
      <c r="K163" s="108"/>
      <c r="L163" s="108"/>
      <c r="M163" s="108" t="s">
        <v>236</v>
      </c>
      <c r="N163" s="122" t="s">
        <v>243</v>
      </c>
      <c r="O163" s="123">
        <v>46051</v>
      </c>
      <c r="P163" s="123">
        <v>46068</v>
      </c>
      <c r="Q163" s="121">
        <f t="shared" si="1"/>
        <v>17</v>
      </c>
      <c r="R163" s="108"/>
      <c r="S163" s="108"/>
      <c r="T163" s="108"/>
    </row>
    <row r="164" spans="1:20" ht="15.75" customHeight="1">
      <c r="A164" s="107">
        <f t="shared" si="2"/>
        <v>161</v>
      </c>
      <c r="B164" s="124" t="s">
        <v>435</v>
      </c>
      <c r="C164" s="124" t="s">
        <v>245</v>
      </c>
      <c r="D164" s="108" t="s">
        <v>236</v>
      </c>
      <c r="E164" s="122"/>
      <c r="F164" s="123"/>
      <c r="G164" s="123"/>
      <c r="H164" s="121">
        <f t="shared" si="0"/>
        <v>0</v>
      </c>
      <c r="I164" s="108"/>
      <c r="J164" s="108"/>
      <c r="K164" s="108"/>
      <c r="L164" s="108"/>
      <c r="M164" s="108" t="s">
        <v>236</v>
      </c>
      <c r="N164" s="122" t="s">
        <v>243</v>
      </c>
      <c r="O164" s="123">
        <v>45911</v>
      </c>
      <c r="P164" s="123">
        <v>45924</v>
      </c>
      <c r="Q164" s="121">
        <f t="shared" si="1"/>
        <v>13</v>
      </c>
      <c r="R164" s="108"/>
      <c r="S164" s="108"/>
      <c r="T164" s="108"/>
    </row>
    <row r="165" spans="1:20" ht="15.75" customHeight="1">
      <c r="A165" s="107">
        <f t="shared" si="2"/>
        <v>162</v>
      </c>
      <c r="B165" s="124" t="s">
        <v>436</v>
      </c>
      <c r="C165" s="124" t="s">
        <v>258</v>
      </c>
      <c r="D165" s="108" t="s">
        <v>236</v>
      </c>
      <c r="E165" s="122"/>
      <c r="F165" s="123"/>
      <c r="G165" s="123"/>
      <c r="H165" s="121">
        <f t="shared" si="0"/>
        <v>0</v>
      </c>
      <c r="I165" s="108"/>
      <c r="J165" s="108"/>
      <c r="K165" s="108"/>
      <c r="L165" s="108"/>
      <c r="M165" s="108" t="s">
        <v>236</v>
      </c>
      <c r="N165" s="122" t="s">
        <v>243</v>
      </c>
      <c r="O165" s="123">
        <v>45911</v>
      </c>
      <c r="P165" s="123">
        <v>45943</v>
      </c>
      <c r="Q165" s="121">
        <f t="shared" si="1"/>
        <v>32</v>
      </c>
      <c r="R165" s="108"/>
      <c r="S165" s="108"/>
      <c r="T165" s="108"/>
    </row>
    <row r="166" spans="1:20" ht="15.75" customHeight="1">
      <c r="A166" s="107">
        <f t="shared" si="2"/>
        <v>163</v>
      </c>
      <c r="B166" s="124" t="s">
        <v>437</v>
      </c>
      <c r="C166" s="124" t="s">
        <v>251</v>
      </c>
      <c r="D166" s="108" t="s">
        <v>236</v>
      </c>
      <c r="E166" s="122" t="s">
        <v>243</v>
      </c>
      <c r="F166" s="123">
        <v>45743</v>
      </c>
      <c r="G166" s="123">
        <v>45808</v>
      </c>
      <c r="H166" s="121">
        <f t="shared" si="0"/>
        <v>65</v>
      </c>
      <c r="I166" s="125" t="s">
        <v>438</v>
      </c>
      <c r="J166" s="125" t="s">
        <v>439</v>
      </c>
      <c r="K166" s="108">
        <v>9825157515</v>
      </c>
      <c r="L166" s="108"/>
      <c r="M166" s="108" t="s">
        <v>236</v>
      </c>
      <c r="N166" s="122" t="s">
        <v>243</v>
      </c>
      <c r="O166" s="123">
        <v>45911</v>
      </c>
      <c r="P166" s="123">
        <v>46055</v>
      </c>
      <c r="Q166" s="121">
        <f t="shared" si="1"/>
        <v>144</v>
      </c>
      <c r="R166" s="125"/>
      <c r="S166" s="125"/>
      <c r="T166" s="108"/>
    </row>
    <row r="167" spans="1:20" ht="15.75" customHeight="1">
      <c r="A167" s="107">
        <f t="shared" si="2"/>
        <v>164</v>
      </c>
      <c r="B167" s="124" t="s">
        <v>440</v>
      </c>
      <c r="C167" s="124" t="s">
        <v>251</v>
      </c>
      <c r="D167" s="108" t="s">
        <v>236</v>
      </c>
      <c r="E167" s="122"/>
      <c r="F167" s="123"/>
      <c r="G167" s="123"/>
      <c r="H167" s="121">
        <f t="shared" si="0"/>
        <v>0</v>
      </c>
      <c r="I167" s="108"/>
      <c r="J167" s="108"/>
      <c r="K167" s="108"/>
      <c r="L167" s="108"/>
      <c r="M167" s="108" t="s">
        <v>236</v>
      </c>
      <c r="N167" s="122" t="s">
        <v>243</v>
      </c>
      <c r="O167" s="123">
        <v>45911</v>
      </c>
      <c r="P167" s="123">
        <v>45962</v>
      </c>
      <c r="Q167" s="121">
        <f t="shared" si="1"/>
        <v>51</v>
      </c>
      <c r="R167" s="108"/>
      <c r="S167" s="108"/>
      <c r="T167" s="108"/>
    </row>
    <row r="168" spans="1:20" ht="15.75" customHeight="1">
      <c r="A168" s="107">
        <f t="shared" si="2"/>
        <v>165</v>
      </c>
      <c r="B168" s="124" t="s">
        <v>441</v>
      </c>
      <c r="C168" s="124" t="s">
        <v>251</v>
      </c>
      <c r="D168" s="108" t="s">
        <v>236</v>
      </c>
      <c r="E168" s="122" t="s">
        <v>243</v>
      </c>
      <c r="F168" s="123">
        <v>45742</v>
      </c>
      <c r="G168" s="123">
        <v>45813</v>
      </c>
      <c r="H168" s="121">
        <f t="shared" si="0"/>
        <v>71</v>
      </c>
      <c r="I168" s="125"/>
      <c r="J168" s="125" t="s">
        <v>439</v>
      </c>
      <c r="K168" s="108"/>
      <c r="L168" s="108"/>
      <c r="M168" s="108" t="s">
        <v>236</v>
      </c>
      <c r="N168" s="122" t="s">
        <v>243</v>
      </c>
      <c r="O168" s="123">
        <v>45911</v>
      </c>
      <c r="P168" s="123">
        <v>45933</v>
      </c>
      <c r="Q168" s="121">
        <f t="shared" si="1"/>
        <v>22</v>
      </c>
      <c r="R168" s="125"/>
      <c r="S168" s="125"/>
      <c r="T168" s="108"/>
    </row>
    <row r="169" spans="1:20" ht="15.75" customHeight="1">
      <c r="A169" s="107">
        <f t="shared" si="2"/>
        <v>166</v>
      </c>
      <c r="B169" s="124" t="s">
        <v>442</v>
      </c>
      <c r="C169" s="124" t="s">
        <v>251</v>
      </c>
      <c r="D169" s="108" t="s">
        <v>236</v>
      </c>
      <c r="E169" s="122" t="s">
        <v>243</v>
      </c>
      <c r="F169" s="123">
        <v>45744</v>
      </c>
      <c r="G169" s="123">
        <v>45804</v>
      </c>
      <c r="H169" s="121">
        <f t="shared" si="0"/>
        <v>60</v>
      </c>
      <c r="I169" s="125" t="s">
        <v>443</v>
      </c>
      <c r="J169" s="125" t="s">
        <v>439</v>
      </c>
      <c r="K169" s="108"/>
      <c r="L169" s="108"/>
      <c r="M169" s="108" t="s">
        <v>236</v>
      </c>
      <c r="N169" s="122" t="s">
        <v>243</v>
      </c>
      <c r="O169" s="123">
        <v>45911</v>
      </c>
      <c r="P169" s="123">
        <v>45966</v>
      </c>
      <c r="Q169" s="121">
        <f t="shared" si="1"/>
        <v>55</v>
      </c>
      <c r="R169" s="125"/>
      <c r="S169" s="125"/>
      <c r="T169" s="108"/>
    </row>
    <row r="170" spans="1:20" ht="15.75" customHeight="1">
      <c r="A170" s="107">
        <f t="shared" si="2"/>
        <v>167</v>
      </c>
      <c r="B170" s="124" t="s">
        <v>444</v>
      </c>
      <c r="C170" s="124" t="s">
        <v>245</v>
      </c>
      <c r="D170" s="108" t="s">
        <v>236</v>
      </c>
      <c r="E170" s="122"/>
      <c r="F170" s="123"/>
      <c r="G170" s="123"/>
      <c r="H170" s="121">
        <f t="shared" si="0"/>
        <v>0</v>
      </c>
      <c r="I170" s="108"/>
      <c r="J170" s="108"/>
      <c r="K170" s="108"/>
      <c r="L170" s="108"/>
      <c r="M170" s="108" t="s">
        <v>236</v>
      </c>
      <c r="N170" s="122" t="s">
        <v>243</v>
      </c>
      <c r="O170" s="123">
        <v>45911</v>
      </c>
      <c r="P170" s="123">
        <v>45956</v>
      </c>
      <c r="Q170" s="121">
        <f t="shared" si="1"/>
        <v>45</v>
      </c>
      <c r="R170" s="108"/>
      <c r="S170" s="108"/>
      <c r="T170" s="108"/>
    </row>
    <row r="171" spans="1:20" ht="15.75" customHeight="1">
      <c r="A171" s="107">
        <f t="shared" si="2"/>
        <v>168</v>
      </c>
      <c r="B171" s="124" t="s">
        <v>445</v>
      </c>
      <c r="C171" s="124" t="s">
        <v>277</v>
      </c>
      <c r="D171" s="108" t="s">
        <v>236</v>
      </c>
      <c r="E171" s="122"/>
      <c r="F171" s="123"/>
      <c r="G171" s="123"/>
      <c r="H171" s="121">
        <f t="shared" si="0"/>
        <v>0</v>
      </c>
      <c r="I171" s="108"/>
      <c r="J171" s="108"/>
      <c r="K171" s="108"/>
      <c r="L171" s="108"/>
      <c r="M171" s="108" t="s">
        <v>236</v>
      </c>
      <c r="N171" s="122"/>
      <c r="O171" s="123"/>
      <c r="P171" s="123"/>
      <c r="Q171" s="121">
        <f t="shared" si="1"/>
        <v>0</v>
      </c>
      <c r="R171" s="108"/>
      <c r="S171" s="108"/>
      <c r="T171" s="108"/>
    </row>
    <row r="172" spans="1:20" ht="15.75" customHeight="1">
      <c r="A172" s="107">
        <f t="shared" si="2"/>
        <v>169</v>
      </c>
      <c r="B172" s="124" t="s">
        <v>446</v>
      </c>
      <c r="C172" s="124" t="s">
        <v>245</v>
      </c>
      <c r="D172" s="108" t="s">
        <v>236</v>
      </c>
      <c r="E172" s="122" t="s">
        <v>243</v>
      </c>
      <c r="F172" s="123">
        <v>45748</v>
      </c>
      <c r="G172" s="123">
        <v>45826</v>
      </c>
      <c r="H172" s="121">
        <f t="shared" si="0"/>
        <v>78</v>
      </c>
      <c r="I172" s="125" t="s">
        <v>447</v>
      </c>
      <c r="J172" s="125" t="s">
        <v>439</v>
      </c>
      <c r="K172" s="108">
        <v>9830281543</v>
      </c>
      <c r="L172" s="108"/>
      <c r="M172" s="108" t="s">
        <v>236</v>
      </c>
      <c r="N172" s="122"/>
      <c r="O172" s="123"/>
      <c r="P172" s="123"/>
      <c r="Q172" s="121">
        <f t="shared" si="1"/>
        <v>0</v>
      </c>
      <c r="R172" s="125"/>
      <c r="S172" s="125"/>
      <c r="T172" s="108"/>
    </row>
    <row r="173" spans="1:20" ht="15.75" customHeight="1">
      <c r="A173" s="107">
        <f t="shared" si="2"/>
        <v>170</v>
      </c>
      <c r="B173" s="124" t="s">
        <v>448</v>
      </c>
      <c r="C173" s="124" t="s">
        <v>258</v>
      </c>
      <c r="D173" s="108" t="s">
        <v>236</v>
      </c>
      <c r="E173" s="122"/>
      <c r="F173" s="123"/>
      <c r="G173" s="123"/>
      <c r="H173" s="121">
        <f t="shared" si="0"/>
        <v>0</v>
      </c>
      <c r="I173" s="108"/>
      <c r="J173" s="108"/>
      <c r="K173" s="108"/>
      <c r="L173" s="108"/>
      <c r="M173" s="108" t="s">
        <v>236</v>
      </c>
      <c r="N173" s="122"/>
      <c r="O173" s="123"/>
      <c r="P173" s="123"/>
      <c r="Q173" s="121">
        <f t="shared" si="1"/>
        <v>0</v>
      </c>
      <c r="R173" s="108"/>
      <c r="S173" s="108"/>
      <c r="T173" s="108"/>
    </row>
    <row r="174" spans="1:20" ht="15.75" customHeight="1">
      <c r="A174" s="107">
        <f t="shared" si="2"/>
        <v>171</v>
      </c>
      <c r="B174" s="124" t="s">
        <v>449</v>
      </c>
      <c r="C174" s="124" t="s">
        <v>245</v>
      </c>
      <c r="D174" s="108" t="s">
        <v>236</v>
      </c>
      <c r="E174" s="122"/>
      <c r="F174" s="123"/>
      <c r="G174" s="123"/>
      <c r="H174" s="121">
        <f t="shared" si="0"/>
        <v>0</v>
      </c>
      <c r="I174" s="108"/>
      <c r="J174" s="108"/>
      <c r="K174" s="108"/>
      <c r="L174" s="108"/>
      <c r="M174" s="108" t="s">
        <v>236</v>
      </c>
      <c r="N174" s="122"/>
      <c r="O174" s="123"/>
      <c r="P174" s="123"/>
      <c r="Q174" s="121">
        <f t="shared" si="1"/>
        <v>0</v>
      </c>
      <c r="R174" s="108"/>
      <c r="S174" s="108"/>
      <c r="T174" s="108"/>
    </row>
    <row r="175" spans="1:20" ht="15.75" customHeight="1">
      <c r="A175" s="107">
        <f t="shared" si="2"/>
        <v>172</v>
      </c>
      <c r="B175" s="124" t="s">
        <v>450</v>
      </c>
      <c r="C175" s="124" t="s">
        <v>251</v>
      </c>
      <c r="D175" s="108" t="s">
        <v>236</v>
      </c>
      <c r="E175" s="122" t="s">
        <v>243</v>
      </c>
      <c r="F175" s="123">
        <v>45748</v>
      </c>
      <c r="G175" s="123">
        <v>45838</v>
      </c>
      <c r="H175" s="121">
        <f t="shared" si="0"/>
        <v>90</v>
      </c>
      <c r="I175" s="125" t="s">
        <v>451</v>
      </c>
      <c r="J175" s="125" t="s">
        <v>452</v>
      </c>
      <c r="K175" s="108">
        <v>9680269112</v>
      </c>
      <c r="L175" s="108"/>
      <c r="M175" s="108" t="s">
        <v>236</v>
      </c>
      <c r="N175" s="122"/>
      <c r="O175" s="123"/>
      <c r="P175" s="123"/>
      <c r="Q175" s="121">
        <f t="shared" si="1"/>
        <v>0</v>
      </c>
      <c r="R175" s="125"/>
      <c r="S175" s="125"/>
      <c r="T175" s="108"/>
    </row>
    <row r="176" spans="1:20" ht="30.75" customHeight="1">
      <c r="A176" s="107">
        <f t="shared" si="2"/>
        <v>173</v>
      </c>
      <c r="B176" s="124" t="s">
        <v>453</v>
      </c>
      <c r="C176" s="124" t="s">
        <v>258</v>
      </c>
      <c r="D176" s="108" t="s">
        <v>236</v>
      </c>
      <c r="E176" s="122" t="s">
        <v>243</v>
      </c>
      <c r="F176" s="123">
        <v>45749</v>
      </c>
      <c r="G176" s="123">
        <v>45848</v>
      </c>
      <c r="H176" s="121">
        <f t="shared" si="0"/>
        <v>99</v>
      </c>
      <c r="I176" s="8" t="s">
        <v>454</v>
      </c>
      <c r="J176" s="125" t="s">
        <v>439</v>
      </c>
      <c r="K176" s="108"/>
      <c r="L176" s="108"/>
      <c r="M176" s="108" t="s">
        <v>236</v>
      </c>
      <c r="N176" s="122"/>
      <c r="O176" s="123"/>
      <c r="P176" s="123"/>
      <c r="Q176" s="121">
        <f t="shared" si="1"/>
        <v>0</v>
      </c>
      <c r="R176" s="8"/>
      <c r="S176" s="125"/>
      <c r="T176" s="108"/>
    </row>
    <row r="177" spans="1:20" ht="15.75" customHeight="1">
      <c r="A177" s="107">
        <f t="shared" si="2"/>
        <v>174</v>
      </c>
      <c r="B177" s="124" t="s">
        <v>455</v>
      </c>
      <c r="C177" s="124" t="s">
        <v>251</v>
      </c>
      <c r="D177" s="108" t="s">
        <v>236</v>
      </c>
      <c r="E177" s="122" t="s">
        <v>243</v>
      </c>
      <c r="F177" s="123">
        <v>45749</v>
      </c>
      <c r="G177" s="123">
        <v>45834</v>
      </c>
      <c r="H177" s="121">
        <f t="shared" si="0"/>
        <v>85</v>
      </c>
      <c r="I177" s="125" t="s">
        <v>456</v>
      </c>
      <c r="J177" s="125" t="s">
        <v>439</v>
      </c>
      <c r="K177" s="108"/>
      <c r="L177" s="108"/>
      <c r="M177" s="108" t="s">
        <v>236</v>
      </c>
      <c r="N177" s="122"/>
      <c r="O177" s="123"/>
      <c r="P177" s="123"/>
      <c r="Q177" s="121">
        <f t="shared" si="1"/>
        <v>0</v>
      </c>
      <c r="R177" s="125"/>
      <c r="S177" s="125"/>
      <c r="T177" s="108"/>
    </row>
    <row r="178" spans="1:20" ht="15.75" customHeight="1">
      <c r="A178" s="107">
        <f t="shared" si="2"/>
        <v>175</v>
      </c>
      <c r="B178" s="124" t="s">
        <v>457</v>
      </c>
      <c r="C178" s="124" t="s">
        <v>245</v>
      </c>
      <c r="D178" s="108" t="s">
        <v>236</v>
      </c>
      <c r="E178" s="122"/>
      <c r="F178" s="123"/>
      <c r="G178" s="123"/>
      <c r="H178" s="121">
        <f t="shared" si="0"/>
        <v>0</v>
      </c>
      <c r="I178" s="108"/>
      <c r="J178" s="108"/>
      <c r="K178" s="108"/>
      <c r="L178" s="108"/>
      <c r="M178" s="108" t="s">
        <v>236</v>
      </c>
      <c r="N178" s="122"/>
      <c r="O178" s="123"/>
      <c r="P178" s="123"/>
      <c r="Q178" s="121">
        <f t="shared" si="1"/>
        <v>0</v>
      </c>
      <c r="R178" s="108"/>
      <c r="S178" s="108"/>
      <c r="T178" s="108"/>
    </row>
    <row r="179" spans="1:20" ht="15.75" customHeight="1">
      <c r="A179" s="107">
        <f t="shared" si="2"/>
        <v>176</v>
      </c>
      <c r="B179" s="124" t="s">
        <v>458</v>
      </c>
      <c r="C179" s="124" t="s">
        <v>251</v>
      </c>
      <c r="D179" s="108" t="s">
        <v>236</v>
      </c>
      <c r="E179" s="122" t="s">
        <v>243</v>
      </c>
      <c r="F179" s="123">
        <v>45750</v>
      </c>
      <c r="G179" s="123">
        <v>45845</v>
      </c>
      <c r="H179" s="121">
        <f t="shared" si="0"/>
        <v>95</v>
      </c>
      <c r="I179" s="125" t="s">
        <v>459</v>
      </c>
      <c r="J179" s="125" t="s">
        <v>439</v>
      </c>
      <c r="K179" s="108">
        <v>9509760995</v>
      </c>
      <c r="L179" s="108"/>
      <c r="M179" s="108" t="s">
        <v>236</v>
      </c>
      <c r="N179" s="122"/>
      <c r="O179" s="123"/>
      <c r="P179" s="123"/>
      <c r="Q179" s="121">
        <f t="shared" si="1"/>
        <v>0</v>
      </c>
      <c r="R179" s="125"/>
      <c r="S179" s="125"/>
      <c r="T179" s="108"/>
    </row>
    <row r="180" spans="1:20" ht="15.75" customHeight="1">
      <c r="A180" s="107">
        <f t="shared" si="2"/>
        <v>177</v>
      </c>
      <c r="B180" s="124" t="s">
        <v>460</v>
      </c>
      <c r="C180" s="124" t="s">
        <v>251</v>
      </c>
      <c r="D180" s="108" t="s">
        <v>236</v>
      </c>
      <c r="E180" s="122" t="s">
        <v>243</v>
      </c>
      <c r="F180" s="123">
        <v>45750</v>
      </c>
      <c r="G180" s="123">
        <v>45853</v>
      </c>
      <c r="H180" s="121">
        <f t="shared" si="0"/>
        <v>103</v>
      </c>
      <c r="I180" s="125" t="s">
        <v>461</v>
      </c>
      <c r="J180" s="125" t="s">
        <v>439</v>
      </c>
      <c r="K180" s="108"/>
      <c r="L180" s="108"/>
      <c r="M180" s="108" t="s">
        <v>236</v>
      </c>
      <c r="N180" s="122"/>
      <c r="O180" s="123"/>
      <c r="P180" s="123"/>
      <c r="Q180" s="121">
        <f t="shared" si="1"/>
        <v>0</v>
      </c>
      <c r="R180" s="125"/>
      <c r="S180" s="125"/>
      <c r="T180" s="108"/>
    </row>
    <row r="181" spans="1:20" ht="15.75" customHeight="1">
      <c r="A181" s="107">
        <f t="shared" si="2"/>
        <v>178</v>
      </c>
      <c r="B181" s="124" t="s">
        <v>462</v>
      </c>
      <c r="C181" s="124" t="s">
        <v>251</v>
      </c>
      <c r="D181" s="108" t="s">
        <v>236</v>
      </c>
      <c r="E181" s="122" t="s">
        <v>243</v>
      </c>
      <c r="F181" s="123">
        <v>45750</v>
      </c>
      <c r="G181" s="123">
        <v>45856</v>
      </c>
      <c r="H181" s="121">
        <f t="shared" si="0"/>
        <v>106</v>
      </c>
      <c r="I181" s="125" t="s">
        <v>463</v>
      </c>
      <c r="J181" s="125" t="s">
        <v>439</v>
      </c>
      <c r="K181" s="108">
        <v>8010007741</v>
      </c>
      <c r="L181" s="108"/>
      <c r="M181" s="108" t="s">
        <v>236</v>
      </c>
      <c r="N181" s="122"/>
      <c r="O181" s="123"/>
      <c r="P181" s="123"/>
      <c r="Q181" s="121">
        <f t="shared" si="1"/>
        <v>0</v>
      </c>
      <c r="R181" s="125"/>
      <c r="S181" s="125"/>
      <c r="T181" s="108"/>
    </row>
    <row r="182" spans="1:20" ht="15.75" customHeight="1">
      <c r="A182" s="107">
        <f t="shared" si="2"/>
        <v>179</v>
      </c>
      <c r="B182" s="124" t="s">
        <v>464</v>
      </c>
      <c r="C182" s="124" t="s">
        <v>251</v>
      </c>
      <c r="D182" s="108" t="s">
        <v>236</v>
      </c>
      <c r="E182" s="122"/>
      <c r="F182" s="123"/>
      <c r="G182" s="123"/>
      <c r="H182" s="121">
        <f t="shared" si="0"/>
        <v>0</v>
      </c>
      <c r="I182" s="108"/>
      <c r="J182" s="108"/>
      <c r="K182" s="108"/>
      <c r="L182" s="108"/>
      <c r="M182" s="108" t="s">
        <v>236</v>
      </c>
      <c r="N182" s="122"/>
      <c r="O182" s="123"/>
      <c r="P182" s="123"/>
      <c r="Q182" s="121">
        <f t="shared" si="1"/>
        <v>0</v>
      </c>
      <c r="R182" s="108"/>
      <c r="S182" s="108"/>
      <c r="T182" s="108"/>
    </row>
    <row r="183" spans="1:20" ht="15.75" customHeight="1">
      <c r="A183" s="107">
        <f t="shared" si="2"/>
        <v>180</v>
      </c>
      <c r="B183" s="124" t="s">
        <v>465</v>
      </c>
      <c r="C183" s="124" t="s">
        <v>285</v>
      </c>
      <c r="D183" s="108" t="s">
        <v>236</v>
      </c>
      <c r="E183" s="122" t="s">
        <v>243</v>
      </c>
      <c r="F183" s="123">
        <v>45751</v>
      </c>
      <c r="G183" s="123">
        <v>45863</v>
      </c>
      <c r="H183" s="121">
        <f t="shared" si="0"/>
        <v>112</v>
      </c>
      <c r="I183" s="125" t="s">
        <v>466</v>
      </c>
      <c r="J183" s="125" t="s">
        <v>439</v>
      </c>
      <c r="K183" s="108">
        <v>9694151197</v>
      </c>
      <c r="L183" s="108"/>
      <c r="M183" s="107" t="s">
        <v>236</v>
      </c>
      <c r="N183" s="122"/>
      <c r="O183" s="123"/>
      <c r="P183" s="123"/>
      <c r="Q183" s="121">
        <f t="shared" si="1"/>
        <v>0</v>
      </c>
      <c r="R183" s="125"/>
      <c r="S183" s="125"/>
      <c r="T183" s="108"/>
    </row>
    <row r="184" spans="1:20" ht="15.75" customHeight="1">
      <c r="A184" s="107">
        <f t="shared" si="2"/>
        <v>181</v>
      </c>
      <c r="B184" s="124" t="s">
        <v>467</v>
      </c>
      <c r="C184" s="124" t="s">
        <v>251</v>
      </c>
      <c r="D184" s="108" t="s">
        <v>236</v>
      </c>
      <c r="E184" s="122" t="s">
        <v>243</v>
      </c>
      <c r="F184" s="123">
        <v>45870</v>
      </c>
      <c r="G184" s="123">
        <v>45946</v>
      </c>
      <c r="H184" s="121">
        <f t="shared" si="0"/>
        <v>76</v>
      </c>
      <c r="I184" s="108"/>
      <c r="J184" s="108"/>
      <c r="K184" s="108"/>
      <c r="L184" s="108"/>
      <c r="M184" s="108" t="s">
        <v>236</v>
      </c>
      <c r="N184" s="122"/>
      <c r="O184" s="123"/>
      <c r="P184" s="123"/>
      <c r="Q184" s="121">
        <f t="shared" si="1"/>
        <v>0</v>
      </c>
      <c r="R184" s="108"/>
      <c r="S184" s="108"/>
      <c r="T184" s="108"/>
    </row>
    <row r="185" spans="1:20" ht="15.75" customHeight="1">
      <c r="A185" s="107">
        <f t="shared" si="2"/>
        <v>182</v>
      </c>
      <c r="B185" s="124" t="s">
        <v>468</v>
      </c>
      <c r="C185" s="124" t="s">
        <v>251</v>
      </c>
      <c r="D185" s="108" t="s">
        <v>236</v>
      </c>
      <c r="E185" s="122" t="s">
        <v>243</v>
      </c>
      <c r="F185" s="123">
        <v>45870</v>
      </c>
      <c r="G185" s="123">
        <v>45903</v>
      </c>
      <c r="H185" s="121">
        <f t="shared" si="0"/>
        <v>33</v>
      </c>
      <c r="I185" s="108"/>
      <c r="J185" s="108"/>
      <c r="K185" s="108"/>
      <c r="L185" s="108"/>
      <c r="M185" s="108" t="s">
        <v>236</v>
      </c>
      <c r="N185" s="122"/>
      <c r="O185" s="123"/>
      <c r="P185" s="123"/>
      <c r="Q185" s="121">
        <f t="shared" si="1"/>
        <v>0</v>
      </c>
      <c r="R185" s="108"/>
      <c r="S185" s="108"/>
      <c r="T185" s="108"/>
    </row>
    <row r="186" spans="1:20" ht="15.75" customHeight="1">
      <c r="A186" s="107">
        <f t="shared" si="2"/>
        <v>183</v>
      </c>
      <c r="B186" s="124" t="s">
        <v>469</v>
      </c>
      <c r="C186" s="124" t="s">
        <v>251</v>
      </c>
      <c r="D186" s="108" t="s">
        <v>236</v>
      </c>
      <c r="E186" s="122"/>
      <c r="F186" s="123"/>
      <c r="G186" s="123"/>
      <c r="H186" s="121">
        <f t="shared" si="0"/>
        <v>0</v>
      </c>
      <c r="I186" s="108"/>
      <c r="J186" s="108"/>
      <c r="K186" s="108"/>
      <c r="L186" s="108"/>
      <c r="M186" s="108" t="s">
        <v>236</v>
      </c>
      <c r="N186" s="122"/>
      <c r="O186" s="123"/>
      <c r="P186" s="123"/>
      <c r="Q186" s="121">
        <f t="shared" si="1"/>
        <v>0</v>
      </c>
      <c r="R186" s="108"/>
      <c r="S186" s="108"/>
      <c r="T186" s="108"/>
    </row>
    <row r="187" spans="1:20" ht="15.75" customHeight="1">
      <c r="A187" s="107">
        <f t="shared" si="2"/>
        <v>184</v>
      </c>
      <c r="B187" s="124" t="s">
        <v>470</v>
      </c>
      <c r="C187" s="124" t="s">
        <v>251</v>
      </c>
      <c r="D187" s="108" t="s">
        <v>236</v>
      </c>
      <c r="E187" s="122" t="s">
        <v>243</v>
      </c>
      <c r="F187" s="123">
        <v>45870</v>
      </c>
      <c r="G187" s="123">
        <v>45970</v>
      </c>
      <c r="H187" s="121">
        <f t="shared" si="0"/>
        <v>100</v>
      </c>
      <c r="I187" s="108"/>
      <c r="J187" s="108"/>
      <c r="K187" s="108"/>
      <c r="L187" s="108"/>
      <c r="M187" s="108"/>
      <c r="N187" s="119" t="s">
        <v>240</v>
      </c>
      <c r="O187" s="123">
        <v>46051</v>
      </c>
      <c r="P187" s="123"/>
      <c r="Q187" s="121">
        <f t="shared" si="1"/>
        <v>-46051</v>
      </c>
      <c r="R187" s="108"/>
      <c r="S187" s="108"/>
      <c r="T187" s="108"/>
    </row>
    <row r="188" spans="1:20" ht="15.75" customHeight="1">
      <c r="A188" s="107">
        <f t="shared" si="2"/>
        <v>185</v>
      </c>
      <c r="B188" s="124" t="s">
        <v>471</v>
      </c>
      <c r="C188" s="124" t="s">
        <v>251</v>
      </c>
      <c r="D188" s="108" t="s">
        <v>236</v>
      </c>
      <c r="E188" s="122" t="s">
        <v>243</v>
      </c>
      <c r="F188" s="123">
        <v>45870</v>
      </c>
      <c r="G188" s="123">
        <v>45959</v>
      </c>
      <c r="H188" s="121">
        <f t="shared" si="0"/>
        <v>89</v>
      </c>
      <c r="I188" s="108"/>
      <c r="J188" s="108"/>
      <c r="K188" s="108"/>
      <c r="L188" s="108"/>
      <c r="M188" s="108" t="s">
        <v>236</v>
      </c>
      <c r="N188" s="122"/>
      <c r="O188" s="123"/>
      <c r="P188" s="123"/>
      <c r="Q188" s="121">
        <f t="shared" si="1"/>
        <v>0</v>
      </c>
      <c r="R188" s="108"/>
      <c r="S188" s="108"/>
      <c r="T188" s="108"/>
    </row>
    <row r="189" spans="1:20" ht="15.75" customHeight="1">
      <c r="A189" s="107">
        <f t="shared" si="2"/>
        <v>186</v>
      </c>
      <c r="B189" s="124" t="s">
        <v>472</v>
      </c>
      <c r="C189" s="124" t="s">
        <v>258</v>
      </c>
      <c r="D189" s="108" t="s">
        <v>236</v>
      </c>
      <c r="E189" s="122" t="s">
        <v>243</v>
      </c>
      <c r="F189" s="123">
        <v>45870</v>
      </c>
      <c r="G189" s="123">
        <v>45897</v>
      </c>
      <c r="H189" s="121">
        <f t="shared" si="0"/>
        <v>27</v>
      </c>
      <c r="I189" s="108"/>
      <c r="J189" s="108"/>
      <c r="K189" s="108"/>
      <c r="L189" s="108"/>
      <c r="M189" s="108"/>
      <c r="N189" s="119" t="s">
        <v>240</v>
      </c>
      <c r="O189" s="123">
        <v>46051</v>
      </c>
      <c r="P189" s="123"/>
      <c r="Q189" s="121">
        <f t="shared" si="1"/>
        <v>-46051</v>
      </c>
      <c r="R189" s="108"/>
      <c r="S189" s="108"/>
      <c r="T189" s="108"/>
    </row>
    <row r="190" spans="1:20" ht="15.75" customHeight="1">
      <c r="A190" s="107">
        <f t="shared" si="2"/>
        <v>187</v>
      </c>
      <c r="B190" s="124" t="s">
        <v>473</v>
      </c>
      <c r="C190" s="124" t="s">
        <v>258</v>
      </c>
      <c r="D190" s="108" t="s">
        <v>236</v>
      </c>
      <c r="E190" s="122" t="s">
        <v>243</v>
      </c>
      <c r="F190" s="123">
        <v>45870</v>
      </c>
      <c r="G190" s="123">
        <v>45924</v>
      </c>
      <c r="H190" s="121">
        <f t="shared" si="0"/>
        <v>54</v>
      </c>
      <c r="I190" s="108"/>
      <c r="J190" s="108"/>
      <c r="K190" s="108"/>
      <c r="L190" s="108"/>
      <c r="M190" s="108"/>
      <c r="N190" s="119" t="s">
        <v>240</v>
      </c>
      <c r="O190" s="123">
        <v>46051</v>
      </c>
      <c r="P190" s="123"/>
      <c r="Q190" s="121">
        <f t="shared" si="1"/>
        <v>-46051</v>
      </c>
      <c r="R190" s="108"/>
      <c r="S190" s="108"/>
      <c r="T190" s="108"/>
    </row>
    <row r="191" spans="1:20" ht="15.75" customHeight="1">
      <c r="A191" s="107">
        <f t="shared" si="2"/>
        <v>188</v>
      </c>
      <c r="B191" s="124" t="s">
        <v>474</v>
      </c>
      <c r="C191" s="124" t="s">
        <v>251</v>
      </c>
      <c r="D191" s="108" t="s">
        <v>236</v>
      </c>
      <c r="E191" s="122"/>
      <c r="F191" s="123"/>
      <c r="G191" s="123"/>
      <c r="H191" s="121">
        <f t="shared" si="0"/>
        <v>0</v>
      </c>
      <c r="I191" s="108"/>
      <c r="J191" s="108"/>
      <c r="K191" s="108"/>
      <c r="L191" s="108"/>
      <c r="M191" s="108" t="s">
        <v>236</v>
      </c>
      <c r="N191" s="122"/>
      <c r="O191" s="123"/>
      <c r="P191" s="123"/>
      <c r="Q191" s="121">
        <f t="shared" si="1"/>
        <v>0</v>
      </c>
      <c r="R191" s="108"/>
      <c r="S191" s="108"/>
      <c r="T191" s="108"/>
    </row>
    <row r="192" spans="1:20" ht="15.75" customHeight="1">
      <c r="A192" s="107">
        <f t="shared" si="2"/>
        <v>189</v>
      </c>
      <c r="B192" s="124" t="s">
        <v>475</v>
      </c>
      <c r="C192" s="124" t="s">
        <v>258</v>
      </c>
      <c r="D192" s="108" t="s">
        <v>236</v>
      </c>
      <c r="E192" s="122" t="s">
        <v>243</v>
      </c>
      <c r="F192" s="123">
        <v>45870</v>
      </c>
      <c r="G192" s="123">
        <v>45954</v>
      </c>
      <c r="H192" s="121">
        <f t="shared" si="0"/>
        <v>84</v>
      </c>
      <c r="I192" s="108"/>
      <c r="J192" s="108"/>
      <c r="K192" s="108"/>
      <c r="L192" s="108"/>
      <c r="M192" s="108" t="s">
        <v>236</v>
      </c>
      <c r="N192" s="122"/>
      <c r="O192" s="123"/>
      <c r="P192" s="123"/>
      <c r="Q192" s="121">
        <f t="shared" si="1"/>
        <v>0</v>
      </c>
      <c r="R192" s="108"/>
      <c r="S192" s="108"/>
      <c r="T192" s="108"/>
    </row>
    <row r="193" spans="1:20" ht="15.75" customHeight="1">
      <c r="A193" s="107">
        <f t="shared" si="2"/>
        <v>190</v>
      </c>
      <c r="B193" s="124" t="s">
        <v>476</v>
      </c>
      <c r="C193" s="124" t="s">
        <v>258</v>
      </c>
      <c r="D193" s="108" t="s">
        <v>236</v>
      </c>
      <c r="E193" s="122" t="s">
        <v>243</v>
      </c>
      <c r="F193" s="123">
        <v>45870</v>
      </c>
      <c r="G193" s="123">
        <v>46016</v>
      </c>
      <c r="H193" s="121">
        <f t="shared" si="0"/>
        <v>146</v>
      </c>
      <c r="I193" s="108"/>
      <c r="J193" s="108"/>
      <c r="K193" s="108"/>
      <c r="L193" s="108"/>
      <c r="M193" s="108" t="s">
        <v>236</v>
      </c>
      <c r="N193" s="122"/>
      <c r="O193" s="123"/>
      <c r="P193" s="123"/>
      <c r="Q193" s="121">
        <f t="shared" si="1"/>
        <v>0</v>
      </c>
      <c r="R193" s="108"/>
      <c r="S193" s="108"/>
      <c r="T193" s="108"/>
    </row>
    <row r="194" spans="1:20" ht="15.75" customHeight="1">
      <c r="A194" s="107">
        <f t="shared" si="2"/>
        <v>191</v>
      </c>
      <c r="B194" s="124" t="s">
        <v>477</v>
      </c>
      <c r="C194" s="124" t="s">
        <v>277</v>
      </c>
      <c r="D194" s="108" t="s">
        <v>236</v>
      </c>
      <c r="E194" s="122" t="s">
        <v>243</v>
      </c>
      <c r="F194" s="123">
        <v>45870</v>
      </c>
      <c r="G194" s="123">
        <v>45934</v>
      </c>
      <c r="H194" s="121">
        <f t="shared" si="0"/>
        <v>64</v>
      </c>
      <c r="I194" s="108"/>
      <c r="J194" s="108"/>
      <c r="K194" s="108"/>
      <c r="L194" s="108"/>
      <c r="M194" s="108"/>
      <c r="N194" s="119" t="s">
        <v>240</v>
      </c>
      <c r="O194" s="123">
        <v>46051</v>
      </c>
      <c r="P194" s="123"/>
      <c r="Q194" s="121">
        <f t="shared" si="1"/>
        <v>-46051</v>
      </c>
      <c r="R194" s="108"/>
      <c r="S194" s="108"/>
      <c r="T194" s="108"/>
    </row>
    <row r="195" spans="1:20" ht="15.75" customHeight="1">
      <c r="A195" s="107">
        <f t="shared" si="2"/>
        <v>192</v>
      </c>
      <c r="B195" s="124" t="s">
        <v>478</v>
      </c>
      <c r="C195" s="124" t="s">
        <v>258</v>
      </c>
      <c r="D195" s="108" t="s">
        <v>236</v>
      </c>
      <c r="E195" s="122" t="s">
        <v>243</v>
      </c>
      <c r="F195" s="123">
        <v>45751</v>
      </c>
      <c r="G195" s="123">
        <v>45971</v>
      </c>
      <c r="H195" s="121">
        <f t="shared" si="0"/>
        <v>220</v>
      </c>
      <c r="I195" s="125"/>
      <c r="J195" s="125"/>
      <c r="K195" s="108"/>
      <c r="L195" s="108"/>
      <c r="M195" s="108"/>
      <c r="N195" s="119" t="s">
        <v>240</v>
      </c>
      <c r="O195" s="123">
        <v>46051</v>
      </c>
      <c r="P195" s="123"/>
      <c r="Q195" s="121">
        <f t="shared" si="1"/>
        <v>-46051</v>
      </c>
      <c r="R195" s="125"/>
      <c r="S195" s="125"/>
      <c r="T195" s="108"/>
    </row>
    <row r="196" spans="1:20" ht="15.75" customHeight="1">
      <c r="A196" s="107">
        <f t="shared" si="2"/>
        <v>193</v>
      </c>
      <c r="B196" s="124" t="s">
        <v>479</v>
      </c>
      <c r="C196" s="124" t="s">
        <v>245</v>
      </c>
      <c r="D196" s="108" t="s">
        <v>236</v>
      </c>
      <c r="E196" s="122" t="s">
        <v>243</v>
      </c>
      <c r="F196" s="123">
        <v>45752</v>
      </c>
      <c r="G196" s="123">
        <v>45870</v>
      </c>
      <c r="H196" s="121">
        <f t="shared" si="0"/>
        <v>118</v>
      </c>
      <c r="I196" s="125"/>
      <c r="J196" s="125"/>
      <c r="K196" s="108"/>
      <c r="L196" s="108"/>
      <c r="M196" s="108" t="s">
        <v>236</v>
      </c>
      <c r="N196" s="122"/>
      <c r="O196" s="123"/>
      <c r="P196" s="123"/>
      <c r="Q196" s="121">
        <f t="shared" si="1"/>
        <v>0</v>
      </c>
      <c r="R196" s="125"/>
      <c r="S196" s="125"/>
      <c r="T196" s="108"/>
    </row>
    <row r="197" spans="1:20" ht="15.75" customHeight="1">
      <c r="A197" s="107">
        <f t="shared" si="2"/>
        <v>194</v>
      </c>
      <c r="B197" s="124" t="s">
        <v>480</v>
      </c>
      <c r="C197" s="124" t="s">
        <v>251</v>
      </c>
      <c r="D197" s="108" t="s">
        <v>236</v>
      </c>
      <c r="E197" s="122" t="s">
        <v>243</v>
      </c>
      <c r="F197" s="123">
        <v>45752</v>
      </c>
      <c r="G197" s="123">
        <v>45985</v>
      </c>
      <c r="H197" s="121">
        <f t="shared" si="0"/>
        <v>233</v>
      </c>
      <c r="I197" s="125"/>
      <c r="J197" s="125"/>
      <c r="K197" s="108"/>
      <c r="L197" s="108"/>
      <c r="M197" s="108" t="s">
        <v>236</v>
      </c>
      <c r="N197" s="122"/>
      <c r="O197" s="123"/>
      <c r="P197" s="123"/>
      <c r="Q197" s="121">
        <f t="shared" si="1"/>
        <v>0</v>
      </c>
      <c r="R197" s="125"/>
      <c r="S197" s="125"/>
      <c r="T197" s="108"/>
    </row>
    <row r="198" spans="1:20" ht="15.75" customHeight="1">
      <c r="A198" s="107">
        <f t="shared" si="2"/>
        <v>195</v>
      </c>
      <c r="B198" s="124" t="s">
        <v>481</v>
      </c>
      <c r="C198" s="124" t="s">
        <v>258</v>
      </c>
      <c r="D198" s="108" t="s">
        <v>236</v>
      </c>
      <c r="E198" s="122"/>
      <c r="F198" s="123"/>
      <c r="G198" s="123"/>
      <c r="H198" s="121">
        <f t="shared" si="0"/>
        <v>0</v>
      </c>
      <c r="I198" s="108"/>
      <c r="J198" s="108"/>
      <c r="K198" s="108"/>
      <c r="L198" s="108"/>
      <c r="M198" s="108" t="s">
        <v>236</v>
      </c>
      <c r="N198" s="122" t="s">
        <v>243</v>
      </c>
      <c r="O198" s="123">
        <v>45911</v>
      </c>
      <c r="P198" s="123">
        <v>46042</v>
      </c>
      <c r="Q198" s="121">
        <f t="shared" si="1"/>
        <v>131</v>
      </c>
      <c r="R198" s="108"/>
      <c r="S198" s="108"/>
      <c r="T198" s="108"/>
    </row>
    <row r="199" spans="1:20" ht="15.75" customHeight="1">
      <c r="A199" s="107">
        <f t="shared" si="2"/>
        <v>196</v>
      </c>
      <c r="B199" s="124" t="s">
        <v>482</v>
      </c>
      <c r="C199" s="124" t="s">
        <v>258</v>
      </c>
      <c r="D199" s="108" t="s">
        <v>236</v>
      </c>
      <c r="E199" s="122"/>
      <c r="F199" s="123"/>
      <c r="G199" s="123"/>
      <c r="H199" s="121">
        <f t="shared" si="0"/>
        <v>0</v>
      </c>
      <c r="I199" s="108"/>
      <c r="J199" s="108"/>
      <c r="K199" s="108"/>
      <c r="L199" s="108"/>
      <c r="M199" s="108" t="s">
        <v>236</v>
      </c>
      <c r="N199" s="122" t="s">
        <v>243</v>
      </c>
      <c r="O199" s="123">
        <v>45911</v>
      </c>
      <c r="P199" s="123">
        <v>46033</v>
      </c>
      <c r="Q199" s="121">
        <f t="shared" si="1"/>
        <v>122</v>
      </c>
      <c r="R199" s="108"/>
      <c r="S199" s="108"/>
      <c r="T199" s="108"/>
    </row>
    <row r="200" spans="1:20" ht="15.75" customHeight="1">
      <c r="A200" s="107">
        <f t="shared" si="2"/>
        <v>197</v>
      </c>
      <c r="B200" s="124" t="s">
        <v>483</v>
      </c>
      <c r="C200" s="124" t="s">
        <v>251</v>
      </c>
      <c r="D200" s="108" t="s">
        <v>236</v>
      </c>
      <c r="E200" s="122"/>
      <c r="F200" s="123"/>
      <c r="G200" s="123"/>
      <c r="H200" s="121">
        <f t="shared" si="0"/>
        <v>0</v>
      </c>
      <c r="I200" s="108"/>
      <c r="J200" s="108"/>
      <c r="K200" s="108"/>
      <c r="L200" s="108"/>
      <c r="M200" s="108" t="s">
        <v>236</v>
      </c>
      <c r="N200" s="122" t="s">
        <v>243</v>
      </c>
      <c r="O200" s="123">
        <v>45911</v>
      </c>
      <c r="P200" s="123">
        <v>46024</v>
      </c>
      <c r="Q200" s="121">
        <f t="shared" si="1"/>
        <v>113</v>
      </c>
      <c r="R200" s="108"/>
      <c r="S200" s="108"/>
      <c r="T200" s="108"/>
    </row>
    <row r="201" spans="1:20" ht="15.75" customHeight="1">
      <c r="A201" s="107">
        <f t="shared" si="2"/>
        <v>198</v>
      </c>
      <c r="B201" s="124" t="s">
        <v>484</v>
      </c>
      <c r="C201" s="124" t="s">
        <v>258</v>
      </c>
      <c r="D201" s="108" t="s">
        <v>236</v>
      </c>
      <c r="E201" s="122"/>
      <c r="F201" s="123"/>
      <c r="G201" s="123"/>
      <c r="H201" s="121">
        <f t="shared" si="0"/>
        <v>0</v>
      </c>
      <c r="I201" s="108"/>
      <c r="J201" s="108"/>
      <c r="K201" s="108"/>
      <c r="L201" s="108"/>
      <c r="M201" s="108" t="s">
        <v>236</v>
      </c>
      <c r="N201" s="122" t="s">
        <v>243</v>
      </c>
      <c r="O201" s="123">
        <v>45911</v>
      </c>
      <c r="P201" s="123">
        <v>45926</v>
      </c>
      <c r="Q201" s="121">
        <f t="shared" si="1"/>
        <v>15</v>
      </c>
      <c r="R201" s="108"/>
      <c r="S201" s="108"/>
      <c r="T201" s="108"/>
    </row>
    <row r="202" spans="1:20" ht="15.75" customHeight="1">
      <c r="A202" s="107">
        <f t="shared" si="2"/>
        <v>199</v>
      </c>
      <c r="B202" s="124" t="s">
        <v>485</v>
      </c>
      <c r="C202" s="124" t="s">
        <v>258</v>
      </c>
      <c r="D202" s="108" t="s">
        <v>236</v>
      </c>
      <c r="E202" s="122"/>
      <c r="F202" s="123"/>
      <c r="G202" s="123"/>
      <c r="H202" s="121">
        <f t="shared" si="0"/>
        <v>0</v>
      </c>
      <c r="I202" s="108"/>
      <c r="J202" s="108"/>
      <c r="K202" s="108"/>
      <c r="L202" s="108"/>
      <c r="M202" s="108" t="s">
        <v>236</v>
      </c>
      <c r="N202" s="122" t="s">
        <v>243</v>
      </c>
      <c r="O202" s="123">
        <v>45911</v>
      </c>
      <c r="P202" s="123">
        <v>46015</v>
      </c>
      <c r="Q202" s="121">
        <f t="shared" si="1"/>
        <v>104</v>
      </c>
      <c r="R202" s="108"/>
      <c r="S202" s="108"/>
      <c r="T202" s="108"/>
    </row>
    <row r="203" spans="1:20" ht="15.75" customHeight="1">
      <c r="A203" s="107">
        <f t="shared" si="2"/>
        <v>200</v>
      </c>
      <c r="B203" s="124" t="s">
        <v>486</v>
      </c>
      <c r="C203" s="124" t="s">
        <v>285</v>
      </c>
      <c r="D203" s="108" t="s">
        <v>236</v>
      </c>
      <c r="E203" s="122" t="s">
        <v>243</v>
      </c>
      <c r="F203" s="123">
        <v>45753</v>
      </c>
      <c r="G203" s="123">
        <v>45803</v>
      </c>
      <c r="H203" s="121">
        <f t="shared" si="0"/>
        <v>50</v>
      </c>
      <c r="I203" s="125" t="s">
        <v>487</v>
      </c>
      <c r="J203" s="125" t="s">
        <v>488</v>
      </c>
      <c r="K203" s="108">
        <v>9950511787</v>
      </c>
      <c r="L203" s="108"/>
      <c r="M203" s="108" t="s">
        <v>236</v>
      </c>
      <c r="N203" s="122" t="s">
        <v>243</v>
      </c>
      <c r="O203" s="123">
        <v>46051</v>
      </c>
      <c r="P203" s="123">
        <v>46074</v>
      </c>
      <c r="Q203" s="121">
        <f t="shared" si="1"/>
        <v>23</v>
      </c>
      <c r="R203" s="125"/>
      <c r="S203" s="125"/>
      <c r="T203" s="108"/>
    </row>
    <row r="204" spans="1:20" ht="15.75" customHeight="1">
      <c r="A204" s="107">
        <f t="shared" si="2"/>
        <v>201</v>
      </c>
      <c r="B204" s="124" t="s">
        <v>489</v>
      </c>
      <c r="C204" s="124" t="s">
        <v>258</v>
      </c>
      <c r="D204" s="108" t="s">
        <v>236</v>
      </c>
      <c r="E204" s="122"/>
      <c r="F204" s="123"/>
      <c r="G204" s="123"/>
      <c r="H204" s="121">
        <f t="shared" si="0"/>
        <v>0</v>
      </c>
      <c r="I204" s="108"/>
      <c r="J204" s="108"/>
      <c r="K204" s="108"/>
      <c r="L204" s="108"/>
      <c r="M204" s="108" t="s">
        <v>236</v>
      </c>
      <c r="N204" s="122" t="s">
        <v>243</v>
      </c>
      <c r="O204" s="123">
        <v>45911</v>
      </c>
      <c r="P204" s="123">
        <v>46005</v>
      </c>
      <c r="Q204" s="121">
        <f t="shared" si="1"/>
        <v>94</v>
      </c>
      <c r="R204" s="108"/>
      <c r="S204" s="108"/>
      <c r="T204" s="108"/>
    </row>
    <row r="205" spans="1:20" ht="15.75" customHeight="1">
      <c r="A205" s="107">
        <f t="shared" si="2"/>
        <v>202</v>
      </c>
      <c r="B205" s="124" t="s">
        <v>490</v>
      </c>
      <c r="C205" s="124" t="s">
        <v>251</v>
      </c>
      <c r="D205" s="108" t="s">
        <v>236</v>
      </c>
      <c r="E205" s="122"/>
      <c r="F205" s="123"/>
      <c r="G205" s="123"/>
      <c r="H205" s="121">
        <f t="shared" si="0"/>
        <v>0</v>
      </c>
      <c r="I205" s="108"/>
      <c r="J205" s="108"/>
      <c r="K205" s="108"/>
      <c r="L205" s="108"/>
      <c r="M205" s="108" t="s">
        <v>236</v>
      </c>
      <c r="N205" s="122" t="s">
        <v>243</v>
      </c>
      <c r="O205" s="123">
        <v>45911</v>
      </c>
      <c r="P205" s="123">
        <v>46066</v>
      </c>
      <c r="Q205" s="121">
        <f t="shared" si="1"/>
        <v>155</v>
      </c>
      <c r="R205" s="108"/>
      <c r="S205" s="108"/>
      <c r="T205" s="108"/>
    </row>
    <row r="206" spans="1:20" ht="15.75" customHeight="1">
      <c r="A206" s="107">
        <f t="shared" si="2"/>
        <v>203</v>
      </c>
      <c r="B206" s="124" t="s">
        <v>491</v>
      </c>
      <c r="C206" s="124" t="s">
        <v>245</v>
      </c>
      <c r="D206" s="108" t="s">
        <v>236</v>
      </c>
      <c r="E206" s="122"/>
      <c r="F206" s="123"/>
      <c r="G206" s="123"/>
      <c r="H206" s="121">
        <f t="shared" si="0"/>
        <v>0</v>
      </c>
      <c r="I206" s="108"/>
      <c r="J206" s="108"/>
      <c r="K206" s="108"/>
      <c r="L206" s="108"/>
      <c r="M206" s="108" t="s">
        <v>236</v>
      </c>
      <c r="N206" s="122" t="s">
        <v>243</v>
      </c>
      <c r="O206" s="123">
        <v>45911</v>
      </c>
      <c r="P206" s="123">
        <v>45994</v>
      </c>
      <c r="Q206" s="121">
        <f t="shared" si="1"/>
        <v>83</v>
      </c>
      <c r="R206" s="108"/>
      <c r="S206" s="108"/>
      <c r="T206" s="108"/>
    </row>
    <row r="207" spans="1:20" ht="15.75" customHeight="1">
      <c r="A207" s="107">
        <f t="shared" si="2"/>
        <v>204</v>
      </c>
      <c r="B207" s="124" t="s">
        <v>492</v>
      </c>
      <c r="C207" s="124" t="s">
        <v>245</v>
      </c>
      <c r="D207" s="108" t="s">
        <v>236</v>
      </c>
      <c r="E207" s="122"/>
      <c r="F207" s="123"/>
      <c r="G207" s="123"/>
      <c r="H207" s="121">
        <f t="shared" si="0"/>
        <v>0</v>
      </c>
      <c r="I207" s="108"/>
      <c r="J207" s="108"/>
      <c r="K207" s="108"/>
      <c r="L207" s="108"/>
      <c r="M207" s="108" t="s">
        <v>236</v>
      </c>
      <c r="N207" s="122" t="s">
        <v>243</v>
      </c>
      <c r="O207" s="123">
        <v>45911</v>
      </c>
      <c r="P207" s="123">
        <v>46060</v>
      </c>
      <c r="Q207" s="121">
        <f t="shared" si="1"/>
        <v>149</v>
      </c>
      <c r="R207" s="108"/>
      <c r="S207" s="108"/>
      <c r="T207" s="108"/>
    </row>
    <row r="208" spans="1:20" ht="15.75" customHeight="1">
      <c r="A208" s="107">
        <f t="shared" si="2"/>
        <v>205</v>
      </c>
      <c r="B208" s="124" t="s">
        <v>493</v>
      </c>
      <c r="C208" s="124" t="s">
        <v>258</v>
      </c>
      <c r="D208" s="108" t="s">
        <v>236</v>
      </c>
      <c r="E208" s="122"/>
      <c r="F208" s="123"/>
      <c r="G208" s="123"/>
      <c r="H208" s="121">
        <f t="shared" si="0"/>
        <v>0</v>
      </c>
      <c r="I208" s="108"/>
      <c r="J208" s="108"/>
      <c r="K208" s="108"/>
      <c r="L208" s="108"/>
      <c r="M208" s="108" t="s">
        <v>236</v>
      </c>
      <c r="N208" s="122" t="s">
        <v>243</v>
      </c>
      <c r="O208" s="123">
        <v>45911</v>
      </c>
      <c r="P208" s="123">
        <v>45983</v>
      </c>
      <c r="Q208" s="121">
        <f t="shared" si="1"/>
        <v>72</v>
      </c>
      <c r="R208" s="108"/>
      <c r="S208" s="108"/>
      <c r="T208" s="108"/>
    </row>
    <row r="209" spans="1:20" ht="27.75" customHeight="1">
      <c r="A209" s="107">
        <f t="shared" si="2"/>
        <v>206</v>
      </c>
      <c r="B209" s="124" t="s">
        <v>494</v>
      </c>
      <c r="C209" s="124" t="s">
        <v>258</v>
      </c>
      <c r="D209" s="108"/>
      <c r="E209" s="122" t="s">
        <v>240</v>
      </c>
      <c r="F209" s="123">
        <v>45779</v>
      </c>
      <c r="G209" s="123"/>
      <c r="H209" s="121">
        <f t="shared" si="0"/>
        <v>-45779</v>
      </c>
      <c r="I209" s="125" t="s">
        <v>495</v>
      </c>
      <c r="J209" s="125" t="s">
        <v>488</v>
      </c>
      <c r="K209" s="107" t="s">
        <v>496</v>
      </c>
      <c r="L209" s="108"/>
      <c r="M209" s="108"/>
      <c r="N209" s="122"/>
      <c r="O209" s="123"/>
      <c r="P209" s="123"/>
      <c r="Q209" s="121">
        <f t="shared" si="1"/>
        <v>0</v>
      </c>
      <c r="R209" s="125"/>
      <c r="S209" s="125"/>
      <c r="T209" s="107"/>
    </row>
    <row r="210" spans="1:20" ht="32.25" customHeight="1">
      <c r="A210" s="107">
        <f t="shared" si="2"/>
        <v>207</v>
      </c>
      <c r="B210" s="124" t="s">
        <v>497</v>
      </c>
      <c r="C210" s="124" t="s">
        <v>245</v>
      </c>
      <c r="D210" s="108" t="s">
        <v>236</v>
      </c>
      <c r="E210" s="122" t="s">
        <v>243</v>
      </c>
      <c r="F210" s="123">
        <v>45779</v>
      </c>
      <c r="G210" s="123">
        <v>45883</v>
      </c>
      <c r="H210" s="121">
        <f t="shared" si="0"/>
        <v>104</v>
      </c>
      <c r="I210" s="8" t="s">
        <v>498</v>
      </c>
      <c r="J210" s="125" t="s">
        <v>488</v>
      </c>
      <c r="K210" s="108"/>
      <c r="L210" s="108"/>
      <c r="M210" s="108"/>
      <c r="N210" s="119" t="s">
        <v>240</v>
      </c>
      <c r="O210" s="123">
        <v>45912</v>
      </c>
      <c r="P210" s="123"/>
      <c r="Q210" s="121">
        <f t="shared" si="1"/>
        <v>-45912</v>
      </c>
      <c r="R210" s="8"/>
      <c r="S210" s="125"/>
      <c r="T210" s="108"/>
    </row>
    <row r="211" spans="1:20" ht="35.25" customHeight="1">
      <c r="A211" s="107">
        <f t="shared" si="2"/>
        <v>208</v>
      </c>
      <c r="B211" s="124" t="s">
        <v>499</v>
      </c>
      <c r="C211" s="124" t="s">
        <v>369</v>
      </c>
      <c r="D211" s="108" t="s">
        <v>236</v>
      </c>
      <c r="E211" s="122" t="s">
        <v>243</v>
      </c>
      <c r="F211" s="123">
        <v>45782</v>
      </c>
      <c r="G211" s="123">
        <v>45956</v>
      </c>
      <c r="H211" s="121">
        <f t="shared" si="0"/>
        <v>174</v>
      </c>
      <c r="I211" s="8" t="s">
        <v>500</v>
      </c>
      <c r="J211" s="125" t="s">
        <v>488</v>
      </c>
      <c r="K211" s="107" t="s">
        <v>501</v>
      </c>
      <c r="L211" s="108"/>
      <c r="M211" s="108" t="s">
        <v>236</v>
      </c>
      <c r="N211" s="119" t="s">
        <v>243</v>
      </c>
      <c r="O211" s="123">
        <v>46051</v>
      </c>
      <c r="P211" s="123">
        <v>46088</v>
      </c>
      <c r="Q211" s="121">
        <f t="shared" si="1"/>
        <v>37</v>
      </c>
      <c r="R211" s="8"/>
      <c r="S211" s="125"/>
      <c r="T211" s="107"/>
    </row>
    <row r="212" spans="1:20" ht="15.75" customHeight="1">
      <c r="A212" s="107">
        <f t="shared" si="2"/>
        <v>209</v>
      </c>
      <c r="B212" s="124" t="s">
        <v>502</v>
      </c>
      <c r="C212" s="124" t="s">
        <v>251</v>
      </c>
      <c r="D212" s="108" t="s">
        <v>236</v>
      </c>
      <c r="E212" s="122"/>
      <c r="F212" s="123"/>
      <c r="G212" s="123"/>
      <c r="H212" s="121">
        <f t="shared" si="0"/>
        <v>0</v>
      </c>
      <c r="I212" s="108"/>
      <c r="J212" s="108"/>
      <c r="K212" s="108"/>
      <c r="L212" s="108"/>
      <c r="M212" s="108" t="s">
        <v>236</v>
      </c>
      <c r="N212" s="122" t="s">
        <v>243</v>
      </c>
      <c r="O212" s="123">
        <v>45911</v>
      </c>
      <c r="P212" s="123">
        <v>45920</v>
      </c>
      <c r="Q212" s="121">
        <f t="shared" si="1"/>
        <v>9</v>
      </c>
      <c r="R212" s="108"/>
      <c r="S212" s="108"/>
      <c r="T212" s="108"/>
    </row>
    <row r="213" spans="1:20" ht="15.75" customHeight="1">
      <c r="A213" s="107">
        <f t="shared" si="2"/>
        <v>210</v>
      </c>
      <c r="B213" s="124" t="s">
        <v>503</v>
      </c>
      <c r="C213" s="124" t="s">
        <v>277</v>
      </c>
      <c r="D213" s="108" t="s">
        <v>236</v>
      </c>
      <c r="E213" s="122"/>
      <c r="F213" s="123"/>
      <c r="G213" s="123"/>
      <c r="H213" s="121">
        <f t="shared" si="0"/>
        <v>0</v>
      </c>
      <c r="I213" s="108"/>
      <c r="J213" s="108"/>
      <c r="K213" s="108"/>
      <c r="L213" s="108"/>
      <c r="M213" s="108"/>
      <c r="N213" s="119" t="s">
        <v>240</v>
      </c>
      <c r="O213" s="123">
        <v>46051</v>
      </c>
      <c r="P213" s="123"/>
      <c r="Q213" s="121">
        <f t="shared" si="1"/>
        <v>-46051</v>
      </c>
      <c r="R213" s="108"/>
      <c r="S213" s="108"/>
      <c r="T213" s="108"/>
    </row>
    <row r="214" spans="1:20" ht="15.75" customHeight="1">
      <c r="A214" s="107">
        <f t="shared" si="2"/>
        <v>211</v>
      </c>
      <c r="B214" s="124" t="s">
        <v>504</v>
      </c>
      <c r="C214" s="124" t="s">
        <v>258</v>
      </c>
      <c r="D214" s="108" t="s">
        <v>236</v>
      </c>
      <c r="E214" s="122"/>
      <c r="F214" s="123"/>
      <c r="G214" s="123"/>
      <c r="H214" s="121">
        <f t="shared" si="0"/>
        <v>0</v>
      </c>
      <c r="I214" s="108"/>
      <c r="J214" s="108"/>
      <c r="K214" s="108"/>
      <c r="L214" s="108"/>
      <c r="M214" s="108" t="s">
        <v>236</v>
      </c>
      <c r="N214" s="122"/>
      <c r="O214" s="123"/>
      <c r="P214" s="123"/>
      <c r="Q214" s="121">
        <f t="shared" si="1"/>
        <v>0</v>
      </c>
      <c r="R214" s="108"/>
      <c r="S214" s="108"/>
      <c r="T214" s="108"/>
    </row>
    <row r="215" spans="1:20" ht="15.75" customHeight="1">
      <c r="A215" s="107">
        <f t="shared" si="2"/>
        <v>212</v>
      </c>
      <c r="B215" s="124" t="s">
        <v>505</v>
      </c>
      <c r="C215" s="124" t="s">
        <v>258</v>
      </c>
      <c r="D215" s="108" t="s">
        <v>236</v>
      </c>
      <c r="E215" s="122"/>
      <c r="F215" s="123"/>
      <c r="G215" s="123"/>
      <c r="H215" s="121">
        <f t="shared" si="0"/>
        <v>0</v>
      </c>
      <c r="I215" s="108"/>
      <c r="J215" s="108"/>
      <c r="K215" s="108"/>
      <c r="L215" s="108"/>
      <c r="M215" s="108" t="s">
        <v>236</v>
      </c>
      <c r="N215" s="122"/>
      <c r="O215" s="123"/>
      <c r="P215" s="123"/>
      <c r="Q215" s="121">
        <f t="shared" si="1"/>
        <v>0</v>
      </c>
      <c r="R215" s="108"/>
      <c r="S215" s="108"/>
      <c r="T215" s="108"/>
    </row>
    <row r="216" spans="1:20" ht="15.75" customHeight="1">
      <c r="A216" s="107">
        <f t="shared" si="2"/>
        <v>213</v>
      </c>
      <c r="B216" s="124" t="s">
        <v>506</v>
      </c>
      <c r="C216" s="124" t="s">
        <v>239</v>
      </c>
      <c r="D216" s="108" t="s">
        <v>236</v>
      </c>
      <c r="E216" s="122"/>
      <c r="F216" s="123"/>
      <c r="G216" s="123"/>
      <c r="H216" s="121">
        <f t="shared" si="0"/>
        <v>0</v>
      </c>
      <c r="I216" s="108"/>
      <c r="J216" s="108"/>
      <c r="K216" s="108"/>
      <c r="L216" s="108"/>
      <c r="M216" s="108" t="s">
        <v>236</v>
      </c>
      <c r="N216" s="122"/>
      <c r="O216" s="123"/>
      <c r="P216" s="123"/>
      <c r="Q216" s="121">
        <f t="shared" si="1"/>
        <v>0</v>
      </c>
      <c r="R216" s="108"/>
      <c r="S216" s="108"/>
      <c r="T216" s="108"/>
    </row>
    <row r="217" spans="1:20" ht="15.75" customHeight="1">
      <c r="A217" s="107">
        <f t="shared" si="2"/>
        <v>214</v>
      </c>
      <c r="B217" s="124" t="s">
        <v>507</v>
      </c>
      <c r="C217" s="124" t="s">
        <v>251</v>
      </c>
      <c r="D217" s="108" t="s">
        <v>236</v>
      </c>
      <c r="E217" s="122"/>
      <c r="F217" s="123"/>
      <c r="G217" s="123"/>
      <c r="H217" s="121">
        <f t="shared" si="0"/>
        <v>0</v>
      </c>
      <c r="I217" s="108"/>
      <c r="J217" s="108"/>
      <c r="K217" s="108"/>
      <c r="L217" s="108"/>
      <c r="M217" s="108" t="s">
        <v>236</v>
      </c>
      <c r="N217" s="122" t="s">
        <v>243</v>
      </c>
      <c r="O217" s="123">
        <v>45911</v>
      </c>
      <c r="P217" s="123">
        <v>46061</v>
      </c>
      <c r="Q217" s="121">
        <f t="shared" si="1"/>
        <v>150</v>
      </c>
      <c r="R217" s="108"/>
      <c r="S217" s="108"/>
      <c r="T217" s="108"/>
    </row>
    <row r="218" spans="1:20" ht="15.75" customHeight="1">
      <c r="A218" s="107">
        <f t="shared" si="2"/>
        <v>215</v>
      </c>
      <c r="B218" s="124" t="s">
        <v>508</v>
      </c>
      <c r="C218" s="124" t="s">
        <v>245</v>
      </c>
      <c r="D218" s="108" t="s">
        <v>236</v>
      </c>
      <c r="E218" s="122"/>
      <c r="F218" s="123"/>
      <c r="G218" s="123"/>
      <c r="H218" s="121">
        <f t="shared" si="0"/>
        <v>0</v>
      </c>
      <c r="I218" s="108"/>
      <c r="J218" s="108"/>
      <c r="K218" s="108"/>
      <c r="L218" s="108"/>
      <c r="M218" s="108" t="s">
        <v>236</v>
      </c>
      <c r="N218" s="122" t="s">
        <v>243</v>
      </c>
      <c r="O218" s="123">
        <v>45911</v>
      </c>
      <c r="P218" s="123">
        <v>46033</v>
      </c>
      <c r="Q218" s="121">
        <f t="shared" si="1"/>
        <v>122</v>
      </c>
      <c r="R218" s="108"/>
      <c r="S218" s="108"/>
      <c r="T218" s="108"/>
    </row>
    <row r="219" spans="1:20" ht="15.75" customHeight="1">
      <c r="A219" s="107">
        <f t="shared" si="2"/>
        <v>216</v>
      </c>
      <c r="B219" s="124" t="s">
        <v>509</v>
      </c>
      <c r="C219" s="124" t="s">
        <v>245</v>
      </c>
      <c r="D219" s="108" t="s">
        <v>236</v>
      </c>
      <c r="E219" s="122"/>
      <c r="F219" s="123"/>
      <c r="G219" s="123"/>
      <c r="H219" s="121">
        <f t="shared" si="0"/>
        <v>0</v>
      </c>
      <c r="I219" s="108"/>
      <c r="J219" s="108"/>
      <c r="K219" s="108"/>
      <c r="L219" s="108"/>
      <c r="M219" s="108" t="s">
        <v>236</v>
      </c>
      <c r="N219" s="122" t="s">
        <v>243</v>
      </c>
      <c r="O219" s="123">
        <v>45911</v>
      </c>
      <c r="P219" s="123">
        <v>46041</v>
      </c>
      <c r="Q219" s="121">
        <f t="shared" si="1"/>
        <v>130</v>
      </c>
      <c r="R219" s="108"/>
      <c r="S219" s="108"/>
      <c r="T219" s="108"/>
    </row>
    <row r="220" spans="1:20" ht="15.75" customHeight="1">
      <c r="A220" s="107">
        <f t="shared" si="2"/>
        <v>217</v>
      </c>
      <c r="B220" s="124" t="s">
        <v>510</v>
      </c>
      <c r="C220" s="124" t="s">
        <v>251</v>
      </c>
      <c r="D220" s="108" t="s">
        <v>236</v>
      </c>
      <c r="E220" s="122"/>
      <c r="F220" s="123"/>
      <c r="G220" s="123"/>
      <c r="H220" s="121">
        <f t="shared" si="0"/>
        <v>0</v>
      </c>
      <c r="I220" s="108"/>
      <c r="J220" s="108"/>
      <c r="K220" s="108"/>
      <c r="L220" s="108"/>
      <c r="M220" s="108" t="s">
        <v>236</v>
      </c>
      <c r="N220" s="122" t="s">
        <v>243</v>
      </c>
      <c r="O220" s="123">
        <v>45911</v>
      </c>
      <c r="P220" s="123">
        <v>46049</v>
      </c>
      <c r="Q220" s="121">
        <f t="shared" si="1"/>
        <v>138</v>
      </c>
      <c r="R220" s="108"/>
      <c r="S220" s="108"/>
      <c r="T220" s="108"/>
    </row>
    <row r="221" spans="1:20" ht="15.75" customHeight="1">
      <c r="A221" s="107">
        <f t="shared" si="2"/>
        <v>218</v>
      </c>
      <c r="B221" s="124" t="s">
        <v>511</v>
      </c>
      <c r="C221" s="124" t="s">
        <v>245</v>
      </c>
      <c r="D221" s="108" t="s">
        <v>236</v>
      </c>
      <c r="E221" s="122"/>
      <c r="F221" s="123"/>
      <c r="G221" s="123"/>
      <c r="H221" s="121">
        <f t="shared" si="0"/>
        <v>0</v>
      </c>
      <c r="I221" s="108"/>
      <c r="J221" s="108"/>
      <c r="K221" s="108"/>
      <c r="L221" s="108"/>
      <c r="M221" s="108" t="s">
        <v>236</v>
      </c>
      <c r="N221" s="122" t="s">
        <v>243</v>
      </c>
      <c r="O221" s="123">
        <v>45911</v>
      </c>
      <c r="P221" s="123">
        <v>46054</v>
      </c>
      <c r="Q221" s="121">
        <f t="shared" si="1"/>
        <v>143</v>
      </c>
      <c r="R221" s="108"/>
      <c r="S221" s="108"/>
      <c r="T221" s="108"/>
    </row>
    <row r="222" spans="1:20" ht="15.75" customHeight="1">
      <c r="A222" s="107">
        <f t="shared" si="2"/>
        <v>219</v>
      </c>
      <c r="B222" s="124" t="s">
        <v>512</v>
      </c>
      <c r="C222" s="124" t="s">
        <v>285</v>
      </c>
      <c r="D222" s="108" t="s">
        <v>236</v>
      </c>
      <c r="E222" s="122"/>
      <c r="F222" s="123"/>
      <c r="G222" s="123"/>
      <c r="H222" s="121">
        <f t="shared" si="0"/>
        <v>0</v>
      </c>
      <c r="I222" s="108"/>
      <c r="J222" s="108"/>
      <c r="K222" s="108"/>
      <c r="L222" s="108"/>
      <c r="M222" s="108" t="s">
        <v>236</v>
      </c>
      <c r="N222" s="122"/>
      <c r="O222" s="123"/>
      <c r="P222" s="123"/>
      <c r="Q222" s="121">
        <f t="shared" si="1"/>
        <v>0</v>
      </c>
      <c r="R222" s="108"/>
      <c r="S222" s="108"/>
      <c r="T222" s="108"/>
    </row>
    <row r="223" spans="1:20" ht="15.75" customHeight="1">
      <c r="A223" s="107">
        <f t="shared" si="2"/>
        <v>220</v>
      </c>
      <c r="B223" s="124" t="s">
        <v>513</v>
      </c>
      <c r="C223" s="124" t="s">
        <v>245</v>
      </c>
      <c r="D223" s="108"/>
      <c r="E223" s="122" t="s">
        <v>240</v>
      </c>
      <c r="F223" s="123">
        <v>45805</v>
      </c>
      <c r="G223" s="123"/>
      <c r="H223" s="121">
        <f t="shared" si="0"/>
        <v>-45805</v>
      </c>
      <c r="I223" s="125" t="s">
        <v>514</v>
      </c>
      <c r="J223" s="125" t="s">
        <v>515</v>
      </c>
      <c r="K223" s="108">
        <v>9057204350</v>
      </c>
      <c r="L223" s="108"/>
      <c r="M223" s="108"/>
      <c r="N223" s="122"/>
      <c r="O223" s="123"/>
      <c r="P223" s="123"/>
      <c r="Q223" s="121">
        <f t="shared" si="1"/>
        <v>0</v>
      </c>
      <c r="R223" s="125"/>
      <c r="S223" s="125"/>
      <c r="T223" s="108"/>
    </row>
    <row r="224" spans="1:20" ht="15.75" customHeight="1">
      <c r="A224" s="107">
        <f t="shared" si="2"/>
        <v>221</v>
      </c>
      <c r="B224" s="124" t="s">
        <v>516</v>
      </c>
      <c r="C224" s="124" t="s">
        <v>245</v>
      </c>
      <c r="D224" s="108" t="s">
        <v>236</v>
      </c>
      <c r="E224" s="122"/>
      <c r="F224" s="123"/>
      <c r="G224" s="123"/>
      <c r="H224" s="121">
        <f t="shared" si="0"/>
        <v>0</v>
      </c>
      <c r="I224" s="108"/>
      <c r="J224" s="108"/>
      <c r="K224" s="108"/>
      <c r="L224" s="108"/>
      <c r="M224" s="108"/>
      <c r="N224" s="119" t="s">
        <v>240</v>
      </c>
      <c r="O224" s="123">
        <v>45911</v>
      </c>
      <c r="P224" s="123"/>
      <c r="Q224" s="121">
        <f t="shared" si="1"/>
        <v>-45911</v>
      </c>
      <c r="R224" s="108"/>
      <c r="S224" s="108"/>
      <c r="T224" s="108"/>
    </row>
    <row r="225" spans="1:20" ht="15.75" customHeight="1">
      <c r="A225" s="107">
        <f t="shared" si="2"/>
        <v>222</v>
      </c>
      <c r="B225" s="124" t="s">
        <v>517</v>
      </c>
      <c r="C225" s="124" t="s">
        <v>245</v>
      </c>
      <c r="D225" s="108" t="s">
        <v>236</v>
      </c>
      <c r="E225" s="122"/>
      <c r="F225" s="123"/>
      <c r="G225" s="123"/>
      <c r="H225" s="121">
        <f t="shared" si="0"/>
        <v>0</v>
      </c>
      <c r="I225" s="108"/>
      <c r="J225" s="108"/>
      <c r="K225" s="108"/>
      <c r="L225" s="108"/>
      <c r="M225" s="108" t="s">
        <v>236</v>
      </c>
      <c r="N225" s="122" t="s">
        <v>243</v>
      </c>
      <c r="O225" s="123">
        <v>45911</v>
      </c>
      <c r="P225" s="123">
        <v>46066</v>
      </c>
      <c r="Q225" s="121">
        <f t="shared" si="1"/>
        <v>155</v>
      </c>
      <c r="R225" s="108"/>
      <c r="S225" s="108"/>
      <c r="T225" s="108"/>
    </row>
    <row r="226" spans="1:20" ht="15.75" customHeight="1">
      <c r="A226" s="107">
        <f t="shared" si="2"/>
        <v>223</v>
      </c>
      <c r="B226" s="124" t="s">
        <v>518</v>
      </c>
      <c r="C226" s="124" t="s">
        <v>251</v>
      </c>
      <c r="D226" s="108" t="s">
        <v>236</v>
      </c>
      <c r="E226" s="122"/>
      <c r="F226" s="123"/>
      <c r="G226" s="123"/>
      <c r="H226" s="121">
        <f t="shared" si="0"/>
        <v>0</v>
      </c>
      <c r="I226" s="108"/>
      <c r="J226" s="108"/>
      <c r="K226" s="108"/>
      <c r="L226" s="108"/>
      <c r="M226" s="108" t="s">
        <v>236</v>
      </c>
      <c r="N226" s="122" t="s">
        <v>243</v>
      </c>
      <c r="O226" s="123">
        <v>45912</v>
      </c>
      <c r="P226" s="123">
        <v>46060</v>
      </c>
      <c r="Q226" s="121">
        <f t="shared" si="1"/>
        <v>148</v>
      </c>
      <c r="R226" s="108"/>
      <c r="S226" s="108"/>
      <c r="T226" s="108"/>
    </row>
    <row r="227" spans="1:20" ht="15.75" customHeight="1">
      <c r="A227" s="107">
        <f t="shared" si="2"/>
        <v>224</v>
      </c>
      <c r="B227" s="124" t="s">
        <v>519</v>
      </c>
      <c r="C227" s="124" t="s">
        <v>258</v>
      </c>
      <c r="D227" s="108" t="s">
        <v>236</v>
      </c>
      <c r="E227" s="122"/>
      <c r="F227" s="123"/>
      <c r="G227" s="123"/>
      <c r="H227" s="121">
        <f t="shared" si="0"/>
        <v>0</v>
      </c>
      <c r="I227" s="108"/>
      <c r="J227" s="108"/>
      <c r="K227" s="108"/>
      <c r="L227" s="108"/>
      <c r="M227" s="108" t="s">
        <v>236</v>
      </c>
      <c r="N227" s="122"/>
      <c r="O227" s="123"/>
      <c r="P227" s="123"/>
      <c r="Q227" s="121">
        <f t="shared" si="1"/>
        <v>0</v>
      </c>
      <c r="R227" s="108"/>
      <c r="S227" s="108"/>
      <c r="T227" s="108"/>
    </row>
    <row r="228" spans="1:20" ht="15.75" customHeight="1">
      <c r="A228" s="107">
        <f t="shared" si="2"/>
        <v>225</v>
      </c>
      <c r="B228" s="124" t="s">
        <v>520</v>
      </c>
      <c r="C228" s="124" t="s">
        <v>247</v>
      </c>
      <c r="D228" s="108" t="s">
        <v>236</v>
      </c>
      <c r="E228" s="122"/>
      <c r="F228" s="123"/>
      <c r="G228" s="123"/>
      <c r="H228" s="121">
        <f t="shared" si="0"/>
        <v>0</v>
      </c>
      <c r="I228" s="108"/>
      <c r="J228" s="108"/>
      <c r="K228" s="108"/>
      <c r="L228" s="108"/>
      <c r="M228" s="108" t="s">
        <v>236</v>
      </c>
      <c r="N228" s="122"/>
      <c r="O228" s="123"/>
      <c r="P228" s="123"/>
      <c r="Q228" s="121">
        <f t="shared" si="1"/>
        <v>0</v>
      </c>
      <c r="R228" s="108"/>
      <c r="S228" s="108"/>
      <c r="T228" s="108"/>
    </row>
    <row r="229" spans="1:20" ht="15.75" customHeight="1">
      <c r="A229" s="107">
        <f t="shared" si="2"/>
        <v>226</v>
      </c>
      <c r="B229" s="124" t="s">
        <v>521</v>
      </c>
      <c r="C229" s="124" t="s">
        <v>245</v>
      </c>
      <c r="D229" s="108" t="s">
        <v>236</v>
      </c>
      <c r="E229" s="122" t="s">
        <v>243</v>
      </c>
      <c r="F229" s="123">
        <v>45863</v>
      </c>
      <c r="G229" s="123">
        <v>45869</v>
      </c>
      <c r="H229" s="121">
        <f t="shared" si="0"/>
        <v>6</v>
      </c>
      <c r="I229" s="108"/>
      <c r="J229" s="108"/>
      <c r="K229" s="108"/>
      <c r="L229" s="108"/>
      <c r="M229" s="108" t="s">
        <v>236</v>
      </c>
      <c r="N229" s="122"/>
      <c r="O229" s="123"/>
      <c r="P229" s="123"/>
      <c r="Q229" s="121">
        <f t="shared" si="1"/>
        <v>0</v>
      </c>
      <c r="R229" s="108"/>
      <c r="S229" s="108"/>
      <c r="T229" s="108"/>
    </row>
    <row r="230" spans="1:20" ht="15.75" customHeight="1">
      <c r="A230" s="107">
        <f t="shared" si="2"/>
        <v>227</v>
      </c>
      <c r="B230" s="124" t="s">
        <v>522</v>
      </c>
      <c r="C230" s="124" t="s">
        <v>247</v>
      </c>
      <c r="D230" s="108" t="s">
        <v>236</v>
      </c>
      <c r="E230" s="122"/>
      <c r="F230" s="123"/>
      <c r="G230" s="123"/>
      <c r="H230" s="121">
        <f t="shared" si="0"/>
        <v>0</v>
      </c>
      <c r="I230" s="108"/>
      <c r="J230" s="108"/>
      <c r="K230" s="108"/>
      <c r="L230" s="108"/>
      <c r="M230" s="108" t="s">
        <v>236</v>
      </c>
      <c r="N230" s="122"/>
      <c r="O230" s="123"/>
      <c r="P230" s="123"/>
      <c r="Q230" s="121">
        <f t="shared" si="1"/>
        <v>0</v>
      </c>
      <c r="R230" s="108"/>
      <c r="S230" s="108"/>
      <c r="T230" s="108"/>
    </row>
    <row r="231" spans="1:20" ht="15.75" customHeight="1">
      <c r="A231" s="107">
        <f t="shared" si="2"/>
        <v>228</v>
      </c>
      <c r="B231" s="124" t="s">
        <v>523</v>
      </c>
      <c r="C231" s="124" t="s">
        <v>264</v>
      </c>
      <c r="D231" s="108" t="s">
        <v>236</v>
      </c>
      <c r="E231" s="122"/>
      <c r="F231" s="123"/>
      <c r="G231" s="123"/>
      <c r="H231" s="121">
        <f t="shared" si="0"/>
        <v>0</v>
      </c>
      <c r="I231" s="108"/>
      <c r="J231" s="108"/>
      <c r="K231" s="108"/>
      <c r="L231" s="108"/>
      <c r="M231" s="108" t="s">
        <v>236</v>
      </c>
      <c r="N231" s="122"/>
      <c r="O231" s="123"/>
      <c r="P231" s="123"/>
      <c r="Q231" s="121">
        <f t="shared" si="1"/>
        <v>0</v>
      </c>
      <c r="R231" s="108"/>
      <c r="S231" s="108"/>
      <c r="T231" s="108"/>
    </row>
    <row r="232" spans="1:20" ht="15.75" customHeight="1">
      <c r="A232" s="107">
        <f t="shared" si="2"/>
        <v>229</v>
      </c>
      <c r="B232" s="124" t="s">
        <v>524</v>
      </c>
      <c r="C232" s="124" t="s">
        <v>258</v>
      </c>
      <c r="D232" s="108" t="s">
        <v>236</v>
      </c>
      <c r="E232" s="122"/>
      <c r="F232" s="123"/>
      <c r="G232" s="123"/>
      <c r="H232" s="121">
        <f t="shared" si="0"/>
        <v>0</v>
      </c>
      <c r="I232" s="108"/>
      <c r="J232" s="108"/>
      <c r="K232" s="108"/>
      <c r="L232" s="108"/>
      <c r="M232" s="108" t="s">
        <v>236</v>
      </c>
      <c r="N232" s="119" t="s">
        <v>243</v>
      </c>
      <c r="O232" s="123">
        <v>46068</v>
      </c>
      <c r="P232" s="123">
        <v>46083</v>
      </c>
      <c r="Q232" s="121">
        <f t="shared" si="1"/>
        <v>15</v>
      </c>
      <c r="R232" s="108"/>
      <c r="S232" s="108"/>
      <c r="T232" s="108"/>
    </row>
    <row r="233" spans="1:20" ht="15.75" customHeight="1">
      <c r="A233" s="107">
        <f t="shared" si="2"/>
        <v>230</v>
      </c>
      <c r="B233" s="124" t="s">
        <v>525</v>
      </c>
      <c r="C233" s="124" t="s">
        <v>232</v>
      </c>
      <c r="D233" s="108" t="s">
        <v>236</v>
      </c>
      <c r="E233" s="122"/>
      <c r="F233" s="123"/>
      <c r="G233" s="123"/>
      <c r="H233" s="121">
        <f t="shared" si="0"/>
        <v>0</v>
      </c>
      <c r="I233" s="108"/>
      <c r="J233" s="108"/>
      <c r="K233" s="108"/>
      <c r="L233" s="108"/>
      <c r="M233" s="108" t="s">
        <v>236</v>
      </c>
      <c r="N233" s="122"/>
      <c r="O233" s="123"/>
      <c r="P233" s="123"/>
      <c r="Q233" s="121">
        <f t="shared" si="1"/>
        <v>0</v>
      </c>
      <c r="R233" s="108"/>
      <c r="S233" s="108"/>
      <c r="T233" s="108"/>
    </row>
    <row r="234" spans="1:20" ht="15.75" customHeight="1">
      <c r="A234" s="107">
        <f t="shared" si="2"/>
        <v>231</v>
      </c>
      <c r="B234" s="124" t="s">
        <v>526</v>
      </c>
      <c r="C234" s="124" t="s">
        <v>258</v>
      </c>
      <c r="D234" s="108" t="s">
        <v>236</v>
      </c>
      <c r="E234" s="122"/>
      <c r="F234" s="123"/>
      <c r="G234" s="123"/>
      <c r="H234" s="121">
        <f t="shared" si="0"/>
        <v>0</v>
      </c>
      <c r="I234" s="108"/>
      <c r="J234" s="108"/>
      <c r="K234" s="108"/>
      <c r="L234" s="108"/>
      <c r="M234" s="108"/>
      <c r="N234" s="119" t="s">
        <v>240</v>
      </c>
      <c r="O234" s="123">
        <v>46068</v>
      </c>
      <c r="P234" s="123"/>
      <c r="Q234" s="121">
        <f t="shared" si="1"/>
        <v>-46068</v>
      </c>
      <c r="R234" s="108"/>
      <c r="S234" s="108"/>
      <c r="T234" s="108"/>
    </row>
    <row r="235" spans="1:20" ht="15.75" customHeight="1">
      <c r="A235" s="107">
        <f t="shared" si="2"/>
        <v>232</v>
      </c>
      <c r="B235" s="124" t="s">
        <v>527</v>
      </c>
      <c r="C235" s="124" t="s">
        <v>245</v>
      </c>
      <c r="D235" s="108" t="s">
        <v>236</v>
      </c>
      <c r="E235" s="122"/>
      <c r="F235" s="123"/>
      <c r="G235" s="123"/>
      <c r="H235" s="121">
        <f t="shared" si="0"/>
        <v>0</v>
      </c>
      <c r="I235" s="108"/>
      <c r="J235" s="108"/>
      <c r="K235" s="108"/>
      <c r="L235" s="108"/>
      <c r="M235" s="108"/>
      <c r="N235" s="119" t="s">
        <v>240</v>
      </c>
      <c r="O235" s="123">
        <v>46068</v>
      </c>
      <c r="P235" s="123"/>
      <c r="Q235" s="121">
        <f t="shared" si="1"/>
        <v>-46068</v>
      </c>
      <c r="R235" s="108"/>
      <c r="S235" s="108"/>
      <c r="T235" s="108"/>
    </row>
    <row r="236" spans="1:20" ht="15.75" customHeight="1">
      <c r="A236" s="107">
        <f t="shared" si="2"/>
        <v>233</v>
      </c>
      <c r="B236" s="124" t="s">
        <v>528</v>
      </c>
      <c r="C236" s="124" t="s">
        <v>245</v>
      </c>
      <c r="D236" s="108" t="s">
        <v>236</v>
      </c>
      <c r="E236" s="122" t="s">
        <v>243</v>
      </c>
      <c r="F236" s="123">
        <v>45863</v>
      </c>
      <c r="G236" s="123">
        <v>45868</v>
      </c>
      <c r="H236" s="121">
        <f t="shared" si="0"/>
        <v>5</v>
      </c>
      <c r="I236" s="108"/>
      <c r="J236" s="108"/>
      <c r="K236" s="108"/>
      <c r="L236" s="108"/>
      <c r="M236" s="108" t="s">
        <v>236</v>
      </c>
      <c r="N236" s="119" t="s">
        <v>243</v>
      </c>
      <c r="O236" s="123">
        <v>46068</v>
      </c>
      <c r="P236" s="123">
        <v>46095</v>
      </c>
      <c r="Q236" s="121">
        <f t="shared" si="1"/>
        <v>27</v>
      </c>
      <c r="R236" s="108"/>
      <c r="S236" s="108"/>
      <c r="T236" s="108"/>
    </row>
    <row r="237" spans="1:20" ht="15.75" customHeight="1">
      <c r="A237" s="107">
        <f t="shared" si="2"/>
        <v>234</v>
      </c>
      <c r="B237" s="124" t="s">
        <v>529</v>
      </c>
      <c r="C237" s="124" t="s">
        <v>247</v>
      </c>
      <c r="D237" s="108" t="s">
        <v>236</v>
      </c>
      <c r="E237" s="122"/>
      <c r="F237" s="123"/>
      <c r="G237" s="123"/>
      <c r="H237" s="121">
        <f t="shared" si="0"/>
        <v>0</v>
      </c>
      <c r="I237" s="108"/>
      <c r="J237" s="108"/>
      <c r="K237" s="108"/>
      <c r="L237" s="108"/>
      <c r="M237" s="108"/>
      <c r="N237" s="119" t="s">
        <v>240</v>
      </c>
      <c r="O237" s="123">
        <v>46068</v>
      </c>
      <c r="P237" s="123"/>
      <c r="Q237" s="121">
        <f t="shared" si="1"/>
        <v>-46068</v>
      </c>
      <c r="R237" s="108"/>
      <c r="S237" s="108"/>
      <c r="T237" s="108"/>
    </row>
    <row r="238" spans="1:20" ht="15.75" customHeight="1">
      <c r="A238" s="107">
        <f t="shared" si="2"/>
        <v>235</v>
      </c>
      <c r="B238" s="124" t="s">
        <v>530</v>
      </c>
      <c r="C238" s="124" t="s">
        <v>239</v>
      </c>
      <c r="D238" s="108" t="s">
        <v>236</v>
      </c>
      <c r="E238" s="122" t="s">
        <v>243</v>
      </c>
      <c r="F238" s="123">
        <v>45863</v>
      </c>
      <c r="G238" s="123">
        <v>45966</v>
      </c>
      <c r="H238" s="121">
        <f t="shared" si="0"/>
        <v>103</v>
      </c>
      <c r="I238" s="108"/>
      <c r="J238" s="108"/>
      <c r="K238" s="108"/>
      <c r="L238" s="108"/>
      <c r="M238" s="108" t="s">
        <v>236</v>
      </c>
      <c r="N238" s="119" t="s">
        <v>243</v>
      </c>
      <c r="O238" s="123">
        <v>46068</v>
      </c>
      <c r="P238" s="123">
        <v>46102</v>
      </c>
      <c r="Q238" s="121">
        <f t="shared" si="1"/>
        <v>34</v>
      </c>
      <c r="R238" s="108"/>
      <c r="S238" s="108"/>
      <c r="T238" s="108"/>
    </row>
    <row r="239" spans="1:20" ht="15.75" customHeight="1">
      <c r="A239" s="107">
        <f t="shared" si="2"/>
        <v>236</v>
      </c>
      <c r="B239" s="124" t="s">
        <v>531</v>
      </c>
      <c r="C239" s="124" t="s">
        <v>258</v>
      </c>
      <c r="D239" s="108" t="s">
        <v>236</v>
      </c>
      <c r="E239" s="122"/>
      <c r="F239" s="123"/>
      <c r="G239" s="123"/>
      <c r="H239" s="121">
        <f t="shared" si="0"/>
        <v>0</v>
      </c>
      <c r="I239" s="108"/>
      <c r="J239" s="108"/>
      <c r="K239" s="108"/>
      <c r="L239" s="108"/>
      <c r="M239" s="108" t="s">
        <v>236</v>
      </c>
      <c r="N239" s="122"/>
      <c r="O239" s="123"/>
      <c r="P239" s="123"/>
      <c r="Q239" s="121">
        <f t="shared" si="1"/>
        <v>0</v>
      </c>
      <c r="R239" s="108"/>
      <c r="S239" s="108"/>
      <c r="T239" s="108"/>
    </row>
    <row r="240" spans="1:20" ht="15.75" customHeight="1">
      <c r="A240" s="107">
        <f t="shared" si="2"/>
        <v>237</v>
      </c>
      <c r="B240" s="124" t="s">
        <v>532</v>
      </c>
      <c r="C240" s="124" t="s">
        <v>258</v>
      </c>
      <c r="D240" s="108" t="s">
        <v>236</v>
      </c>
      <c r="E240" s="122" t="s">
        <v>243</v>
      </c>
      <c r="F240" s="123">
        <v>45863</v>
      </c>
      <c r="G240" s="123">
        <v>45971</v>
      </c>
      <c r="H240" s="121">
        <f t="shared" si="0"/>
        <v>108</v>
      </c>
      <c r="I240" s="108"/>
      <c r="J240" s="108"/>
      <c r="K240" s="108"/>
      <c r="L240" s="108"/>
      <c r="M240" s="108" t="s">
        <v>236</v>
      </c>
      <c r="N240" s="122" t="s">
        <v>243</v>
      </c>
      <c r="O240" s="123">
        <v>46041</v>
      </c>
      <c r="P240" s="123">
        <v>46043</v>
      </c>
      <c r="Q240" s="121">
        <f t="shared" si="1"/>
        <v>2</v>
      </c>
      <c r="R240" s="108"/>
      <c r="S240" s="108"/>
      <c r="T240" s="108"/>
    </row>
    <row r="241" spans="1:20" ht="15.75" customHeight="1">
      <c r="A241" s="107">
        <f t="shared" si="2"/>
        <v>238</v>
      </c>
      <c r="B241" s="124" t="s">
        <v>533</v>
      </c>
      <c r="C241" s="124" t="s">
        <v>254</v>
      </c>
      <c r="D241" s="108" t="s">
        <v>236</v>
      </c>
      <c r="E241" s="122"/>
      <c r="F241" s="123"/>
      <c r="G241" s="123"/>
      <c r="H241" s="121">
        <f t="shared" si="0"/>
        <v>0</v>
      </c>
      <c r="I241" s="108"/>
      <c r="J241" s="108"/>
      <c r="K241" s="108"/>
      <c r="L241" s="108"/>
      <c r="M241" s="108"/>
      <c r="N241" s="119" t="s">
        <v>240</v>
      </c>
      <c r="O241" s="123">
        <v>46052</v>
      </c>
      <c r="P241" s="123"/>
      <c r="Q241" s="121">
        <f t="shared" si="1"/>
        <v>-46052</v>
      </c>
      <c r="R241" s="108"/>
      <c r="S241" s="108"/>
      <c r="T241" s="108"/>
    </row>
    <row r="242" spans="1:20" ht="15.75" customHeight="1">
      <c r="A242" s="107">
        <f t="shared" si="2"/>
        <v>239</v>
      </c>
      <c r="B242" s="124" t="s">
        <v>534</v>
      </c>
      <c r="C242" s="124" t="s">
        <v>247</v>
      </c>
      <c r="D242" s="108" t="s">
        <v>236</v>
      </c>
      <c r="E242" s="122"/>
      <c r="F242" s="123"/>
      <c r="G242" s="123"/>
      <c r="H242" s="121">
        <f t="shared" si="0"/>
        <v>0</v>
      </c>
      <c r="I242" s="108"/>
      <c r="J242" s="108"/>
      <c r="K242" s="108"/>
      <c r="L242" s="108"/>
      <c r="M242" s="108"/>
      <c r="N242" s="119" t="s">
        <v>240</v>
      </c>
      <c r="O242" s="123">
        <v>46052</v>
      </c>
      <c r="P242" s="123"/>
      <c r="Q242" s="121">
        <f t="shared" si="1"/>
        <v>-46052</v>
      </c>
      <c r="R242" s="108"/>
      <c r="S242" s="108"/>
      <c r="T242" s="108"/>
    </row>
    <row r="243" spans="1:20" ht="15.75" customHeight="1">
      <c r="A243" s="107">
        <f t="shared" si="2"/>
        <v>240</v>
      </c>
      <c r="B243" s="124" t="s">
        <v>535</v>
      </c>
      <c r="C243" s="124" t="s">
        <v>258</v>
      </c>
      <c r="D243" s="108" t="s">
        <v>236</v>
      </c>
      <c r="E243" s="122" t="s">
        <v>243</v>
      </c>
      <c r="F243" s="123">
        <v>46011</v>
      </c>
      <c r="G243" s="123">
        <v>46093</v>
      </c>
      <c r="H243" s="121">
        <f t="shared" si="0"/>
        <v>82</v>
      </c>
      <c r="I243" s="108"/>
      <c r="J243" s="108"/>
      <c r="K243" s="108"/>
      <c r="L243" s="108"/>
      <c r="M243" s="108" t="s">
        <v>236</v>
      </c>
      <c r="N243" s="119" t="s">
        <v>243</v>
      </c>
      <c r="O243" s="123">
        <v>46110</v>
      </c>
      <c r="P243" s="123">
        <v>46116</v>
      </c>
      <c r="Q243" s="121">
        <f t="shared" si="1"/>
        <v>6</v>
      </c>
      <c r="R243" s="108"/>
      <c r="S243" s="108"/>
      <c r="T243" s="108"/>
    </row>
    <row r="244" spans="1:20" ht="15.75" customHeight="1">
      <c r="A244" s="107">
        <f t="shared" si="2"/>
        <v>241</v>
      </c>
      <c r="B244" s="124" t="s">
        <v>536</v>
      </c>
      <c r="C244" s="124" t="s">
        <v>247</v>
      </c>
      <c r="D244" s="107" t="s">
        <v>236</v>
      </c>
      <c r="E244" s="122"/>
      <c r="F244" s="123"/>
      <c r="G244" s="123"/>
      <c r="H244" s="121">
        <f t="shared" si="0"/>
        <v>0</v>
      </c>
      <c r="I244" s="108"/>
      <c r="J244" s="108"/>
      <c r="K244" s="108"/>
      <c r="L244" s="108"/>
      <c r="M244" s="108"/>
      <c r="N244" s="119" t="s">
        <v>240</v>
      </c>
      <c r="O244" s="123">
        <v>46052</v>
      </c>
      <c r="P244" s="123"/>
      <c r="Q244" s="121">
        <f t="shared" si="1"/>
        <v>-46052</v>
      </c>
      <c r="R244" s="108"/>
      <c r="S244" s="108"/>
      <c r="T244" s="108"/>
    </row>
    <row r="245" spans="1:20" ht="15.75" customHeight="1">
      <c r="A245" s="107">
        <f t="shared" si="2"/>
        <v>242</v>
      </c>
      <c r="B245" s="124" t="s">
        <v>537</v>
      </c>
      <c r="C245" s="124" t="s">
        <v>245</v>
      </c>
      <c r="D245" s="108" t="s">
        <v>236</v>
      </c>
      <c r="E245" s="122"/>
      <c r="F245" s="123"/>
      <c r="G245" s="123"/>
      <c r="H245" s="121">
        <f t="shared" si="0"/>
        <v>0</v>
      </c>
      <c r="I245" s="108"/>
      <c r="J245" s="108"/>
      <c r="K245" s="108"/>
      <c r="L245" s="108"/>
      <c r="M245" s="108"/>
      <c r="N245" s="119" t="s">
        <v>240</v>
      </c>
      <c r="O245" s="123">
        <v>46052</v>
      </c>
      <c r="P245" s="123"/>
      <c r="Q245" s="121">
        <f t="shared" si="1"/>
        <v>-46052</v>
      </c>
      <c r="R245" s="108"/>
      <c r="S245" s="108"/>
      <c r="T245" s="108"/>
    </row>
    <row r="246" spans="1:20" ht="15.75" customHeight="1">
      <c r="A246" s="107">
        <f t="shared" si="2"/>
        <v>243</v>
      </c>
      <c r="B246" s="124" t="s">
        <v>538</v>
      </c>
      <c r="C246" s="124" t="s">
        <v>251</v>
      </c>
      <c r="D246" s="108" t="s">
        <v>236</v>
      </c>
      <c r="E246" s="122"/>
      <c r="F246" s="123"/>
      <c r="G246" s="123"/>
      <c r="H246" s="121">
        <f t="shared" si="0"/>
        <v>0</v>
      </c>
      <c r="I246" s="108"/>
      <c r="J246" s="108"/>
      <c r="K246" s="108"/>
      <c r="L246" s="108"/>
      <c r="M246" s="108" t="s">
        <v>272</v>
      </c>
      <c r="N246" s="119" t="s">
        <v>240</v>
      </c>
      <c r="O246" s="123">
        <v>46056</v>
      </c>
      <c r="P246" s="123"/>
      <c r="Q246" s="121">
        <f t="shared" si="1"/>
        <v>-46056</v>
      </c>
      <c r="R246" s="108"/>
      <c r="S246" s="108"/>
      <c r="T246" s="108"/>
    </row>
    <row r="247" spans="1:20" ht="15.75" customHeight="1">
      <c r="A247" s="107">
        <f t="shared" si="2"/>
        <v>244</v>
      </c>
      <c r="B247" s="124" t="s">
        <v>539</v>
      </c>
      <c r="C247" s="124" t="s">
        <v>258</v>
      </c>
      <c r="D247" s="108" t="s">
        <v>236</v>
      </c>
      <c r="E247" s="122"/>
      <c r="F247" s="123"/>
      <c r="G247" s="123"/>
      <c r="H247" s="121">
        <f t="shared" si="0"/>
        <v>0</v>
      </c>
      <c r="I247" s="108"/>
      <c r="J247" s="108"/>
      <c r="K247" s="108"/>
      <c r="L247" s="108"/>
      <c r="M247" s="108"/>
      <c r="N247" s="119" t="s">
        <v>240</v>
      </c>
      <c r="O247" s="123">
        <v>46052</v>
      </c>
      <c r="P247" s="123"/>
      <c r="Q247" s="121">
        <f t="shared" si="1"/>
        <v>-46052</v>
      </c>
      <c r="R247" s="108"/>
      <c r="S247" s="108"/>
      <c r="T247" s="108"/>
    </row>
    <row r="248" spans="1:20" ht="15.75" customHeight="1">
      <c r="A248" s="107">
        <f t="shared" si="2"/>
        <v>245</v>
      </c>
      <c r="B248" s="124" t="s">
        <v>540</v>
      </c>
      <c r="C248" s="124" t="s">
        <v>245</v>
      </c>
      <c r="D248" s="107" t="s">
        <v>236</v>
      </c>
      <c r="E248" s="122" t="s">
        <v>243</v>
      </c>
      <c r="F248" s="123">
        <v>45994</v>
      </c>
      <c r="G248" s="123">
        <v>45999</v>
      </c>
      <c r="H248" s="121">
        <f t="shared" si="0"/>
        <v>5</v>
      </c>
      <c r="I248" s="108"/>
      <c r="J248" s="108"/>
      <c r="K248" s="108"/>
      <c r="L248" s="108"/>
      <c r="M248" s="108"/>
      <c r="N248" s="119" t="s">
        <v>240</v>
      </c>
      <c r="O248" s="123">
        <v>46052</v>
      </c>
      <c r="P248" s="123"/>
      <c r="Q248" s="121">
        <f t="shared" si="1"/>
        <v>-46052</v>
      </c>
      <c r="R248" s="108"/>
      <c r="S248" s="108"/>
      <c r="T248" s="108"/>
    </row>
    <row r="249" spans="1:20" ht="15.75" customHeight="1">
      <c r="A249" s="107">
        <f t="shared" si="2"/>
        <v>246</v>
      </c>
      <c r="B249" s="124" t="s">
        <v>541</v>
      </c>
      <c r="C249" s="124" t="s">
        <v>245</v>
      </c>
      <c r="D249" s="108" t="s">
        <v>236</v>
      </c>
      <c r="E249" s="122" t="s">
        <v>243</v>
      </c>
      <c r="F249" s="123">
        <v>45994</v>
      </c>
      <c r="G249" s="123">
        <v>46068</v>
      </c>
      <c r="H249" s="121">
        <f t="shared" si="0"/>
        <v>74</v>
      </c>
      <c r="I249" s="108"/>
      <c r="J249" s="108"/>
      <c r="K249" s="108"/>
      <c r="L249" s="108"/>
      <c r="M249" s="108"/>
      <c r="N249" s="122"/>
      <c r="O249" s="123"/>
      <c r="P249" s="123"/>
      <c r="Q249" s="121">
        <f t="shared" si="1"/>
        <v>0</v>
      </c>
      <c r="R249" s="108"/>
      <c r="S249" s="108"/>
      <c r="T249" s="108"/>
    </row>
    <row r="250" spans="1:20" ht="15.75" customHeight="1">
      <c r="A250" s="107">
        <f t="shared" si="2"/>
        <v>247</v>
      </c>
      <c r="B250" s="124" t="s">
        <v>542</v>
      </c>
      <c r="C250" s="124" t="s">
        <v>247</v>
      </c>
      <c r="D250" s="108" t="s">
        <v>236</v>
      </c>
      <c r="E250" s="122" t="s">
        <v>243</v>
      </c>
      <c r="F250" s="123">
        <v>45994</v>
      </c>
      <c r="G250" s="123">
        <v>46068</v>
      </c>
      <c r="H250" s="121">
        <f t="shared" si="0"/>
        <v>74</v>
      </c>
      <c r="I250" s="108"/>
      <c r="J250" s="108"/>
      <c r="K250" s="108"/>
      <c r="L250" s="108"/>
      <c r="M250" s="108"/>
      <c r="N250" s="122"/>
      <c r="O250" s="123"/>
      <c r="P250" s="123"/>
      <c r="Q250" s="121">
        <f t="shared" si="1"/>
        <v>0</v>
      </c>
      <c r="R250" s="108"/>
      <c r="S250" s="108"/>
      <c r="T250" s="108"/>
    </row>
    <row r="251" spans="1:20" ht="15.75" customHeight="1">
      <c r="A251" s="107">
        <f t="shared" si="2"/>
        <v>248</v>
      </c>
      <c r="B251" s="124" t="s">
        <v>543</v>
      </c>
      <c r="C251" s="124" t="s">
        <v>247</v>
      </c>
      <c r="D251" s="108"/>
      <c r="E251" s="122" t="s">
        <v>240</v>
      </c>
      <c r="F251" s="123">
        <v>45979</v>
      </c>
      <c r="G251" s="123"/>
      <c r="H251" s="121">
        <f t="shared" si="0"/>
        <v>-45979</v>
      </c>
      <c r="I251" s="108"/>
      <c r="J251" s="108"/>
      <c r="K251" s="108"/>
      <c r="L251" s="108"/>
      <c r="M251" s="108"/>
      <c r="N251" s="122"/>
      <c r="O251" s="123"/>
      <c r="P251" s="123"/>
      <c r="Q251" s="121">
        <f t="shared" si="1"/>
        <v>0</v>
      </c>
      <c r="R251" s="108"/>
      <c r="S251" s="108"/>
      <c r="T251" s="108"/>
    </row>
    <row r="252" spans="1:20" ht="15.75" customHeight="1">
      <c r="A252" s="107">
        <f t="shared" si="2"/>
        <v>249</v>
      </c>
      <c r="B252" s="124" t="s">
        <v>544</v>
      </c>
      <c r="C252" s="124" t="s">
        <v>254</v>
      </c>
      <c r="D252" s="108" t="s">
        <v>236</v>
      </c>
      <c r="E252" s="122" t="s">
        <v>243</v>
      </c>
      <c r="F252" s="123">
        <v>45979</v>
      </c>
      <c r="G252" s="123">
        <v>46077</v>
      </c>
      <c r="H252" s="121">
        <f t="shared" si="0"/>
        <v>98</v>
      </c>
      <c r="I252" s="108"/>
      <c r="J252" s="108"/>
      <c r="K252" s="108"/>
      <c r="L252" s="108"/>
      <c r="M252" s="108"/>
      <c r="N252" s="122"/>
      <c r="O252" s="123"/>
      <c r="P252" s="123"/>
      <c r="Q252" s="121">
        <f t="shared" si="1"/>
        <v>0</v>
      </c>
      <c r="R252" s="108"/>
      <c r="S252" s="108"/>
      <c r="T252" s="108"/>
    </row>
    <row r="253" spans="1:20" ht="15.75" customHeight="1">
      <c r="A253" s="107">
        <f t="shared" si="2"/>
        <v>250</v>
      </c>
      <c r="B253" s="124" t="s">
        <v>545</v>
      </c>
      <c r="C253" s="124" t="s">
        <v>247</v>
      </c>
      <c r="D253" s="108" t="s">
        <v>236</v>
      </c>
      <c r="E253" s="122" t="s">
        <v>243</v>
      </c>
      <c r="F253" s="123">
        <v>45994</v>
      </c>
      <c r="G253" s="123">
        <v>46050</v>
      </c>
      <c r="H253" s="121">
        <f t="shared" si="0"/>
        <v>56</v>
      </c>
      <c r="I253" s="108"/>
      <c r="J253" s="108"/>
      <c r="K253" s="108"/>
      <c r="L253" s="108"/>
      <c r="M253" s="108"/>
      <c r="N253" s="119" t="s">
        <v>240</v>
      </c>
      <c r="O253" s="120">
        <v>46068</v>
      </c>
      <c r="P253" s="123"/>
      <c r="Q253" s="121">
        <f t="shared" si="1"/>
        <v>-46068</v>
      </c>
      <c r="R253" s="108"/>
      <c r="S253" s="108"/>
      <c r="T253" s="108"/>
    </row>
    <row r="254" spans="1:20" ht="15.75" customHeight="1">
      <c r="A254" s="107">
        <f t="shared" si="2"/>
        <v>251</v>
      </c>
      <c r="B254" s="124" t="s">
        <v>546</v>
      </c>
      <c r="C254" s="124" t="s">
        <v>258</v>
      </c>
      <c r="D254" s="108" t="s">
        <v>236</v>
      </c>
      <c r="E254" s="122" t="s">
        <v>243</v>
      </c>
      <c r="F254" s="123">
        <v>45994</v>
      </c>
      <c r="G254" s="123">
        <v>46002</v>
      </c>
      <c r="H254" s="121">
        <f t="shared" si="0"/>
        <v>8</v>
      </c>
      <c r="I254" s="108"/>
      <c r="J254" s="108"/>
      <c r="K254" s="108"/>
      <c r="L254" s="108"/>
      <c r="M254" s="108" t="s">
        <v>236</v>
      </c>
      <c r="N254" s="119" t="s">
        <v>243</v>
      </c>
      <c r="O254" s="120">
        <v>46068</v>
      </c>
      <c r="P254" s="123">
        <v>46080</v>
      </c>
      <c r="Q254" s="121">
        <f t="shared" si="1"/>
        <v>12</v>
      </c>
      <c r="R254" s="108"/>
      <c r="S254" s="108"/>
      <c r="T254" s="108"/>
    </row>
    <row r="255" spans="1:20" ht="15.75" customHeight="1">
      <c r="A255" s="107">
        <f t="shared" si="2"/>
        <v>252</v>
      </c>
      <c r="B255" s="124" t="s">
        <v>547</v>
      </c>
      <c r="C255" s="124" t="s">
        <v>247</v>
      </c>
      <c r="D255" s="108" t="s">
        <v>236</v>
      </c>
      <c r="E255" s="122" t="s">
        <v>243</v>
      </c>
      <c r="F255" s="123">
        <v>45994</v>
      </c>
      <c r="G255" s="123">
        <v>46037</v>
      </c>
      <c r="H255" s="121">
        <f t="shared" si="0"/>
        <v>43</v>
      </c>
      <c r="I255" s="108"/>
      <c r="J255" s="108"/>
      <c r="K255" s="108"/>
      <c r="L255" s="108"/>
      <c r="M255" s="108"/>
      <c r="N255" s="119" t="s">
        <v>240</v>
      </c>
      <c r="O255" s="120">
        <v>46068</v>
      </c>
      <c r="P255" s="123"/>
      <c r="Q255" s="121">
        <f t="shared" si="1"/>
        <v>-46068</v>
      </c>
      <c r="R255" s="108"/>
      <c r="S255" s="108"/>
      <c r="T255" s="108"/>
    </row>
    <row r="256" spans="1:20" ht="15.75" customHeight="1">
      <c r="A256" s="107">
        <f t="shared" si="2"/>
        <v>253</v>
      </c>
      <c r="B256" s="124" t="s">
        <v>548</v>
      </c>
      <c r="C256" s="124" t="s">
        <v>247</v>
      </c>
      <c r="D256" s="108" t="s">
        <v>236</v>
      </c>
      <c r="E256" s="122" t="s">
        <v>243</v>
      </c>
      <c r="F256" s="123">
        <v>45994</v>
      </c>
      <c r="G256" s="123">
        <v>46011</v>
      </c>
      <c r="H256" s="121">
        <f t="shared" si="0"/>
        <v>17</v>
      </c>
      <c r="I256" s="108"/>
      <c r="J256" s="108"/>
      <c r="K256" s="108"/>
      <c r="L256" s="108"/>
      <c r="M256" s="108"/>
      <c r="N256" s="119" t="s">
        <v>240</v>
      </c>
      <c r="O256" s="120">
        <v>46068</v>
      </c>
      <c r="P256" s="123"/>
      <c r="Q256" s="121">
        <f t="shared" si="1"/>
        <v>-46068</v>
      </c>
      <c r="R256" s="108"/>
      <c r="S256" s="108"/>
      <c r="T256" s="108"/>
    </row>
    <row r="257" spans="1:20" ht="15.75" customHeight="1">
      <c r="A257" s="107">
        <f t="shared" si="2"/>
        <v>254</v>
      </c>
      <c r="B257" s="124" t="s">
        <v>549</v>
      </c>
      <c r="C257" s="124" t="s">
        <v>369</v>
      </c>
      <c r="D257" s="108" t="s">
        <v>236</v>
      </c>
      <c r="E257" s="122" t="s">
        <v>243</v>
      </c>
      <c r="F257" s="123">
        <v>45994</v>
      </c>
      <c r="G257" s="123">
        <v>46021</v>
      </c>
      <c r="H257" s="121">
        <f t="shared" si="0"/>
        <v>27</v>
      </c>
      <c r="I257" s="108"/>
      <c r="J257" s="108"/>
      <c r="K257" s="108"/>
      <c r="L257" s="108"/>
      <c r="M257" s="108"/>
      <c r="N257" s="119" t="s">
        <v>240</v>
      </c>
      <c r="O257" s="120">
        <v>46068</v>
      </c>
      <c r="P257" s="123"/>
      <c r="Q257" s="121">
        <f t="shared" si="1"/>
        <v>-46068</v>
      </c>
      <c r="R257" s="108"/>
      <c r="S257" s="108"/>
      <c r="T257" s="108"/>
    </row>
    <row r="258" spans="1:20" ht="15.75" customHeight="1">
      <c r="A258" s="107">
        <f t="shared" si="2"/>
        <v>255</v>
      </c>
      <c r="B258" s="124" t="s">
        <v>550</v>
      </c>
      <c r="C258" s="124" t="s">
        <v>412</v>
      </c>
      <c r="D258" s="108" t="s">
        <v>236</v>
      </c>
      <c r="E258" s="122" t="s">
        <v>243</v>
      </c>
      <c r="F258" s="123">
        <v>45994</v>
      </c>
      <c r="G258" s="123">
        <v>46026</v>
      </c>
      <c r="H258" s="121">
        <f t="shared" si="0"/>
        <v>32</v>
      </c>
      <c r="I258" s="108"/>
      <c r="J258" s="108"/>
      <c r="K258" s="108"/>
      <c r="L258" s="108"/>
      <c r="M258" s="108"/>
      <c r="N258" s="119" t="s">
        <v>240</v>
      </c>
      <c r="O258" s="120">
        <v>46068</v>
      </c>
      <c r="P258" s="123"/>
      <c r="Q258" s="121">
        <f t="shared" si="1"/>
        <v>-46068</v>
      </c>
      <c r="R258" s="108"/>
      <c r="S258" s="108"/>
      <c r="T258" s="108"/>
    </row>
    <row r="259" spans="1:20" ht="15.75" customHeight="1">
      <c r="A259" s="107">
        <f t="shared" si="2"/>
        <v>256</v>
      </c>
      <c r="B259" s="124" t="s">
        <v>551</v>
      </c>
      <c r="C259" s="124" t="s">
        <v>245</v>
      </c>
      <c r="D259" s="108" t="s">
        <v>272</v>
      </c>
      <c r="E259" s="122" t="s">
        <v>243</v>
      </c>
      <c r="F259" s="123">
        <v>45832</v>
      </c>
      <c r="G259" s="123">
        <v>46126</v>
      </c>
      <c r="H259" s="121">
        <f t="shared" ref="H259:H322" si="3">G259-F259</f>
        <v>294</v>
      </c>
      <c r="I259" s="108"/>
      <c r="J259" s="108"/>
      <c r="K259" s="108"/>
      <c r="L259" s="108"/>
      <c r="M259" s="108"/>
      <c r="N259" s="122"/>
      <c r="O259" s="123"/>
      <c r="P259" s="123"/>
      <c r="Q259" s="121">
        <f t="shared" ref="Q259:Q322" si="4">P259-O259</f>
        <v>0</v>
      </c>
      <c r="R259" s="108"/>
      <c r="S259" s="108"/>
      <c r="T259" s="108"/>
    </row>
    <row r="260" spans="1:20" ht="15.75" customHeight="1">
      <c r="A260" s="107">
        <f t="shared" ref="A260:A322" si="5">A259+1</f>
        <v>257</v>
      </c>
      <c r="B260" s="124" t="s">
        <v>552</v>
      </c>
      <c r="C260" s="124" t="s">
        <v>245</v>
      </c>
      <c r="D260" s="108" t="s">
        <v>236</v>
      </c>
      <c r="E260" s="122" t="s">
        <v>243</v>
      </c>
      <c r="F260" s="123">
        <v>45832</v>
      </c>
      <c r="G260" s="123">
        <v>45870</v>
      </c>
      <c r="H260" s="121">
        <f t="shared" si="3"/>
        <v>38</v>
      </c>
      <c r="I260" s="108"/>
      <c r="J260" s="108"/>
      <c r="K260" s="108"/>
      <c r="L260" s="108"/>
      <c r="M260" s="108"/>
      <c r="N260" s="122"/>
      <c r="O260" s="123"/>
      <c r="P260" s="123"/>
      <c r="Q260" s="121">
        <f t="shared" si="4"/>
        <v>0</v>
      </c>
      <c r="R260" s="108"/>
      <c r="S260" s="108"/>
      <c r="T260" s="108"/>
    </row>
    <row r="261" spans="1:20" ht="15.75" customHeight="1">
      <c r="A261" s="107">
        <f t="shared" si="5"/>
        <v>258</v>
      </c>
      <c r="B261" s="124" t="s">
        <v>553</v>
      </c>
      <c r="C261" s="124" t="s">
        <v>251</v>
      </c>
      <c r="D261" s="108" t="s">
        <v>236</v>
      </c>
      <c r="E261" s="122" t="s">
        <v>243</v>
      </c>
      <c r="F261" s="123">
        <v>45832</v>
      </c>
      <c r="G261" s="123">
        <v>45870</v>
      </c>
      <c r="H261" s="121">
        <f t="shared" si="3"/>
        <v>38</v>
      </c>
      <c r="I261" s="108"/>
      <c r="J261" s="108"/>
      <c r="K261" s="108"/>
      <c r="L261" s="108"/>
      <c r="M261" s="108" t="s">
        <v>236</v>
      </c>
      <c r="N261" s="122"/>
      <c r="O261" s="123"/>
      <c r="P261" s="123"/>
      <c r="Q261" s="121">
        <f t="shared" si="4"/>
        <v>0</v>
      </c>
      <c r="R261" s="108"/>
      <c r="S261" s="108"/>
      <c r="T261" s="108"/>
    </row>
    <row r="262" spans="1:20" ht="15.75" customHeight="1">
      <c r="A262" s="107">
        <f t="shared" si="5"/>
        <v>259</v>
      </c>
      <c r="B262" s="124" t="s">
        <v>554</v>
      </c>
      <c r="C262" s="124" t="s">
        <v>247</v>
      </c>
      <c r="D262" s="108" t="s">
        <v>236</v>
      </c>
      <c r="E262" s="122"/>
      <c r="F262" s="123"/>
      <c r="G262" s="123"/>
      <c r="H262" s="121">
        <f t="shared" si="3"/>
        <v>0</v>
      </c>
      <c r="I262" s="108"/>
      <c r="J262" s="108"/>
      <c r="K262" s="108"/>
      <c r="L262" s="108"/>
      <c r="M262" s="108"/>
      <c r="N262" s="122"/>
      <c r="O262" s="123"/>
      <c r="P262" s="123"/>
      <c r="Q262" s="121">
        <f t="shared" si="4"/>
        <v>0</v>
      </c>
      <c r="R262" s="108"/>
      <c r="S262" s="108"/>
      <c r="T262" s="108"/>
    </row>
    <row r="263" spans="1:20" ht="15.75" customHeight="1">
      <c r="A263" s="107">
        <f t="shared" si="5"/>
        <v>260</v>
      </c>
      <c r="B263" s="124" t="s">
        <v>555</v>
      </c>
      <c r="C263" s="124" t="s">
        <v>245</v>
      </c>
      <c r="D263" s="108" t="s">
        <v>236</v>
      </c>
      <c r="E263" s="122" t="s">
        <v>243</v>
      </c>
      <c r="F263" s="123">
        <v>45832</v>
      </c>
      <c r="G263" s="123">
        <v>45851</v>
      </c>
      <c r="H263" s="121">
        <f t="shared" si="3"/>
        <v>19</v>
      </c>
      <c r="I263" s="108"/>
      <c r="J263" s="108"/>
      <c r="K263" s="108"/>
      <c r="L263" s="108"/>
      <c r="M263" s="108"/>
      <c r="N263" s="122"/>
      <c r="O263" s="123"/>
      <c r="P263" s="123"/>
      <c r="Q263" s="121">
        <f t="shared" si="4"/>
        <v>0</v>
      </c>
      <c r="R263" s="108"/>
      <c r="S263" s="108"/>
      <c r="T263" s="108"/>
    </row>
    <row r="264" spans="1:20" ht="15.75" customHeight="1">
      <c r="A264" s="107">
        <f t="shared" si="5"/>
        <v>261</v>
      </c>
      <c r="B264" s="124" t="s">
        <v>556</v>
      </c>
      <c r="C264" s="124" t="s">
        <v>239</v>
      </c>
      <c r="D264" s="108" t="s">
        <v>236</v>
      </c>
      <c r="E264" s="122" t="s">
        <v>243</v>
      </c>
      <c r="F264" s="123">
        <v>45832</v>
      </c>
      <c r="G264" s="123">
        <v>45851</v>
      </c>
      <c r="H264" s="121">
        <f t="shared" si="3"/>
        <v>19</v>
      </c>
      <c r="I264" s="108"/>
      <c r="J264" s="108"/>
      <c r="K264" s="108"/>
      <c r="L264" s="108"/>
      <c r="M264" s="108" t="s">
        <v>236</v>
      </c>
      <c r="N264" s="122"/>
      <c r="O264" s="123"/>
      <c r="P264" s="123"/>
      <c r="Q264" s="121">
        <f t="shared" si="4"/>
        <v>0</v>
      </c>
      <c r="R264" s="108"/>
      <c r="S264" s="108"/>
      <c r="T264" s="108"/>
    </row>
    <row r="265" spans="1:20" ht="15.75" customHeight="1">
      <c r="A265" s="107">
        <f t="shared" si="5"/>
        <v>262</v>
      </c>
      <c r="B265" s="124" t="s">
        <v>557</v>
      </c>
      <c r="C265" s="124" t="s">
        <v>245</v>
      </c>
      <c r="D265" s="108" t="s">
        <v>236</v>
      </c>
      <c r="E265" s="122" t="s">
        <v>243</v>
      </c>
      <c r="F265" s="123">
        <v>45832</v>
      </c>
      <c r="G265" s="123">
        <v>45885</v>
      </c>
      <c r="H265" s="121">
        <f t="shared" si="3"/>
        <v>53</v>
      </c>
      <c r="I265" s="108"/>
      <c r="J265" s="108"/>
      <c r="K265" s="108"/>
      <c r="L265" s="108"/>
      <c r="M265" s="108"/>
      <c r="N265" s="122"/>
      <c r="O265" s="123"/>
      <c r="P265" s="123"/>
      <c r="Q265" s="121">
        <f t="shared" si="4"/>
        <v>0</v>
      </c>
      <c r="R265" s="108"/>
      <c r="S265" s="108"/>
      <c r="T265" s="108"/>
    </row>
    <row r="266" spans="1:20" ht="15.75" customHeight="1">
      <c r="A266" s="107">
        <f t="shared" si="5"/>
        <v>263</v>
      </c>
      <c r="B266" s="124" t="s">
        <v>558</v>
      </c>
      <c r="C266" s="124" t="s">
        <v>247</v>
      </c>
      <c r="D266" s="107" t="s">
        <v>236</v>
      </c>
      <c r="E266" s="122" t="s">
        <v>243</v>
      </c>
      <c r="F266" s="123">
        <v>45832</v>
      </c>
      <c r="G266" s="123">
        <v>45982</v>
      </c>
      <c r="H266" s="121">
        <f t="shared" si="3"/>
        <v>150</v>
      </c>
      <c r="I266" s="108"/>
      <c r="J266" s="108"/>
      <c r="K266" s="108"/>
      <c r="L266" s="108"/>
      <c r="M266" s="108"/>
      <c r="N266" s="122"/>
      <c r="O266" s="123"/>
      <c r="P266" s="123"/>
      <c r="Q266" s="121">
        <f t="shared" si="4"/>
        <v>0</v>
      </c>
      <c r="R266" s="108"/>
      <c r="S266" s="108"/>
      <c r="T266" s="108"/>
    </row>
    <row r="267" spans="1:20" ht="15.75" customHeight="1">
      <c r="A267" s="107">
        <f t="shared" si="5"/>
        <v>264</v>
      </c>
      <c r="B267" s="124" t="s">
        <v>559</v>
      </c>
      <c r="C267" s="124" t="s">
        <v>247</v>
      </c>
      <c r="D267" s="108" t="s">
        <v>236</v>
      </c>
      <c r="E267" s="122" t="s">
        <v>243</v>
      </c>
      <c r="F267" s="123">
        <v>45920</v>
      </c>
      <c r="G267" s="123">
        <v>45928</v>
      </c>
      <c r="H267" s="121">
        <f t="shared" si="3"/>
        <v>8</v>
      </c>
      <c r="I267" s="108"/>
      <c r="J267" s="108"/>
      <c r="K267" s="108"/>
      <c r="L267" s="108"/>
      <c r="M267" s="108" t="s">
        <v>236</v>
      </c>
      <c r="N267" s="122"/>
      <c r="O267" s="123"/>
      <c r="P267" s="123"/>
      <c r="Q267" s="121">
        <f t="shared" si="4"/>
        <v>0</v>
      </c>
      <c r="R267" s="108"/>
      <c r="S267" s="108"/>
      <c r="T267" s="108"/>
    </row>
    <row r="268" spans="1:20" ht="15.75" customHeight="1">
      <c r="A268" s="107">
        <f t="shared" si="5"/>
        <v>265</v>
      </c>
      <c r="B268" s="124" t="s">
        <v>560</v>
      </c>
      <c r="C268" s="124" t="s">
        <v>247</v>
      </c>
      <c r="D268" s="108" t="s">
        <v>236</v>
      </c>
      <c r="E268" s="122"/>
      <c r="F268" s="123"/>
      <c r="G268" s="123"/>
      <c r="H268" s="121">
        <f t="shared" si="3"/>
        <v>0</v>
      </c>
      <c r="I268" s="108"/>
      <c r="J268" s="108"/>
      <c r="K268" s="108"/>
      <c r="L268" s="108"/>
      <c r="M268" s="108" t="s">
        <v>236</v>
      </c>
      <c r="N268" s="122"/>
      <c r="O268" s="123"/>
      <c r="P268" s="123"/>
      <c r="Q268" s="121">
        <f t="shared" si="4"/>
        <v>0</v>
      </c>
      <c r="R268" s="108"/>
      <c r="S268" s="108"/>
      <c r="T268" s="108"/>
    </row>
    <row r="269" spans="1:20" ht="15.75" customHeight="1">
      <c r="A269" s="107">
        <f t="shared" si="5"/>
        <v>266</v>
      </c>
      <c r="B269" s="124" t="s">
        <v>561</v>
      </c>
      <c r="C269" s="124" t="s">
        <v>264</v>
      </c>
      <c r="D269" s="108" t="s">
        <v>236</v>
      </c>
      <c r="E269" s="122" t="s">
        <v>243</v>
      </c>
      <c r="F269" s="123">
        <v>45920</v>
      </c>
      <c r="G269" s="123">
        <v>45926</v>
      </c>
      <c r="H269" s="121">
        <f t="shared" si="3"/>
        <v>6</v>
      </c>
      <c r="I269" s="108"/>
      <c r="J269" s="108"/>
      <c r="K269" s="108"/>
      <c r="L269" s="108"/>
      <c r="M269" s="108" t="s">
        <v>236</v>
      </c>
      <c r="N269" s="122"/>
      <c r="O269" s="123"/>
      <c r="P269" s="123"/>
      <c r="Q269" s="121">
        <f t="shared" si="4"/>
        <v>0</v>
      </c>
      <c r="R269" s="108"/>
      <c r="S269" s="108"/>
      <c r="T269" s="108"/>
    </row>
    <row r="270" spans="1:20" ht="15.75" customHeight="1">
      <c r="A270" s="107">
        <f t="shared" si="5"/>
        <v>267</v>
      </c>
      <c r="B270" s="124" t="s">
        <v>562</v>
      </c>
      <c r="C270" s="124" t="s">
        <v>247</v>
      </c>
      <c r="D270" s="108" t="s">
        <v>236</v>
      </c>
      <c r="E270" s="122"/>
      <c r="F270" s="123"/>
      <c r="G270" s="123"/>
      <c r="H270" s="121">
        <f t="shared" si="3"/>
        <v>0</v>
      </c>
      <c r="I270" s="108"/>
      <c r="J270" s="108"/>
      <c r="K270" s="108"/>
      <c r="L270" s="108"/>
      <c r="M270" s="108" t="s">
        <v>236</v>
      </c>
      <c r="N270" s="122"/>
      <c r="O270" s="123"/>
      <c r="P270" s="123"/>
      <c r="Q270" s="121">
        <f t="shared" si="4"/>
        <v>0</v>
      </c>
      <c r="R270" s="108"/>
      <c r="S270" s="108"/>
      <c r="T270" s="108"/>
    </row>
    <row r="271" spans="1:20" ht="15.75" customHeight="1">
      <c r="A271" s="107">
        <f t="shared" si="5"/>
        <v>268</v>
      </c>
      <c r="B271" s="124" t="s">
        <v>563</v>
      </c>
      <c r="C271" s="124" t="s">
        <v>247</v>
      </c>
      <c r="D271" s="108" t="s">
        <v>236</v>
      </c>
      <c r="E271" s="122"/>
      <c r="F271" s="123"/>
      <c r="G271" s="123"/>
      <c r="H271" s="121">
        <f t="shared" si="3"/>
        <v>0</v>
      </c>
      <c r="I271" s="108"/>
      <c r="J271" s="108"/>
      <c r="K271" s="108"/>
      <c r="L271" s="108"/>
      <c r="M271" s="108" t="s">
        <v>236</v>
      </c>
      <c r="N271" s="122"/>
      <c r="O271" s="123"/>
      <c r="P271" s="123"/>
      <c r="Q271" s="121">
        <f t="shared" si="4"/>
        <v>0</v>
      </c>
      <c r="R271" s="108"/>
      <c r="S271" s="108"/>
      <c r="T271" s="108"/>
    </row>
    <row r="272" spans="1:20" ht="15.75" customHeight="1">
      <c r="A272" s="107">
        <f t="shared" si="5"/>
        <v>269</v>
      </c>
      <c r="B272" s="124" t="s">
        <v>564</v>
      </c>
      <c r="C272" s="124" t="s">
        <v>258</v>
      </c>
      <c r="D272" s="108" t="s">
        <v>236</v>
      </c>
      <c r="E272" s="122"/>
      <c r="F272" s="123"/>
      <c r="G272" s="123"/>
      <c r="H272" s="121">
        <f t="shared" si="3"/>
        <v>0</v>
      </c>
      <c r="I272" s="108"/>
      <c r="J272" s="108"/>
      <c r="K272" s="108"/>
      <c r="L272" s="108"/>
      <c r="M272" s="108" t="s">
        <v>236</v>
      </c>
      <c r="N272" s="122"/>
      <c r="O272" s="123"/>
      <c r="P272" s="123"/>
      <c r="Q272" s="121">
        <f t="shared" si="4"/>
        <v>0</v>
      </c>
      <c r="R272" s="108"/>
      <c r="S272" s="108"/>
      <c r="T272" s="108"/>
    </row>
    <row r="273" spans="1:20" ht="15.75" customHeight="1">
      <c r="A273" s="107">
        <f t="shared" si="5"/>
        <v>270</v>
      </c>
      <c r="B273" s="124" t="s">
        <v>565</v>
      </c>
      <c r="C273" s="124" t="s">
        <v>258</v>
      </c>
      <c r="D273" s="108" t="s">
        <v>236</v>
      </c>
      <c r="E273" s="122" t="s">
        <v>243</v>
      </c>
      <c r="F273" s="123">
        <v>45991</v>
      </c>
      <c r="G273" s="123">
        <v>45994</v>
      </c>
      <c r="H273" s="121">
        <f t="shared" si="3"/>
        <v>3</v>
      </c>
      <c r="I273" s="108"/>
      <c r="J273" s="108"/>
      <c r="K273" s="108"/>
      <c r="L273" s="108"/>
      <c r="M273" s="108" t="s">
        <v>236</v>
      </c>
      <c r="N273" s="122"/>
      <c r="O273" s="123"/>
      <c r="P273" s="123"/>
      <c r="Q273" s="121">
        <f t="shared" si="4"/>
        <v>0</v>
      </c>
      <c r="R273" s="108"/>
      <c r="S273" s="108"/>
      <c r="T273" s="108"/>
    </row>
    <row r="274" spans="1:20" ht="15.75" customHeight="1">
      <c r="A274" s="107">
        <f t="shared" si="5"/>
        <v>271</v>
      </c>
      <c r="B274" s="124" t="s">
        <v>566</v>
      </c>
      <c r="C274" s="124" t="s">
        <v>247</v>
      </c>
      <c r="D274" s="108" t="s">
        <v>236</v>
      </c>
      <c r="E274" s="122"/>
      <c r="F274" s="123"/>
      <c r="G274" s="123"/>
      <c r="H274" s="121">
        <f t="shared" si="3"/>
        <v>0</v>
      </c>
      <c r="I274" s="108"/>
      <c r="J274" s="108"/>
      <c r="K274" s="108"/>
      <c r="L274" s="108"/>
      <c r="M274" s="108" t="s">
        <v>236</v>
      </c>
      <c r="N274" s="122"/>
      <c r="O274" s="123"/>
      <c r="P274" s="123"/>
      <c r="Q274" s="121">
        <f t="shared" si="4"/>
        <v>0</v>
      </c>
      <c r="R274" s="108"/>
      <c r="S274" s="108"/>
      <c r="T274" s="108"/>
    </row>
    <row r="275" spans="1:20" ht="15.75" customHeight="1">
      <c r="A275" s="107">
        <f t="shared" si="5"/>
        <v>272</v>
      </c>
      <c r="B275" s="124" t="s">
        <v>567</v>
      </c>
      <c r="C275" s="124" t="s">
        <v>247</v>
      </c>
      <c r="D275" s="108" t="s">
        <v>236</v>
      </c>
      <c r="E275" s="122"/>
      <c r="F275" s="123"/>
      <c r="G275" s="123"/>
      <c r="H275" s="121">
        <f t="shared" si="3"/>
        <v>0</v>
      </c>
      <c r="I275" s="108"/>
      <c r="J275" s="108"/>
      <c r="K275" s="108"/>
      <c r="L275" s="108"/>
      <c r="M275" s="108" t="s">
        <v>236</v>
      </c>
      <c r="N275" s="122"/>
      <c r="O275" s="123"/>
      <c r="P275" s="123"/>
      <c r="Q275" s="121">
        <f t="shared" si="4"/>
        <v>0</v>
      </c>
      <c r="R275" s="108"/>
      <c r="S275" s="108"/>
      <c r="T275" s="108"/>
    </row>
    <row r="276" spans="1:20" ht="15.75" customHeight="1">
      <c r="A276" s="107">
        <f t="shared" si="5"/>
        <v>273</v>
      </c>
      <c r="B276" s="124" t="s">
        <v>568</v>
      </c>
      <c r="C276" s="124" t="s">
        <v>239</v>
      </c>
      <c r="D276" s="108" t="s">
        <v>236</v>
      </c>
      <c r="E276" s="122"/>
      <c r="F276" s="123"/>
      <c r="G276" s="123"/>
      <c r="H276" s="121">
        <f t="shared" si="3"/>
        <v>0</v>
      </c>
      <c r="I276" s="108"/>
      <c r="J276" s="108"/>
      <c r="K276" s="108"/>
      <c r="L276" s="108"/>
      <c r="M276" s="108" t="s">
        <v>236</v>
      </c>
      <c r="N276" s="122"/>
      <c r="O276" s="123"/>
      <c r="P276" s="123"/>
      <c r="Q276" s="121">
        <f t="shared" si="4"/>
        <v>0</v>
      </c>
      <c r="R276" s="108"/>
      <c r="S276" s="108"/>
      <c r="T276" s="108"/>
    </row>
    <row r="277" spans="1:20" ht="15.75" customHeight="1">
      <c r="A277" s="107">
        <f t="shared" si="5"/>
        <v>274</v>
      </c>
      <c r="B277" s="124" t="s">
        <v>569</v>
      </c>
      <c r="C277" s="124" t="s">
        <v>258</v>
      </c>
      <c r="D277" s="107" t="s">
        <v>236</v>
      </c>
      <c r="E277" s="122"/>
      <c r="F277" s="123"/>
      <c r="G277" s="123"/>
      <c r="H277" s="121">
        <f t="shared" si="3"/>
        <v>0</v>
      </c>
      <c r="I277" s="108"/>
      <c r="J277" s="108"/>
      <c r="K277" s="108"/>
      <c r="L277" s="108"/>
      <c r="M277" s="108" t="s">
        <v>236</v>
      </c>
      <c r="N277" s="122"/>
      <c r="O277" s="123"/>
      <c r="P277" s="123"/>
      <c r="Q277" s="121">
        <f t="shared" si="4"/>
        <v>0</v>
      </c>
      <c r="R277" s="108"/>
      <c r="S277" s="108"/>
      <c r="T277" s="108"/>
    </row>
    <row r="278" spans="1:20" ht="15.75" customHeight="1">
      <c r="A278" s="107">
        <f t="shared" si="5"/>
        <v>275</v>
      </c>
      <c r="B278" s="124" t="s">
        <v>570</v>
      </c>
      <c r="C278" s="124" t="s">
        <v>247</v>
      </c>
      <c r="D278" s="107" t="s">
        <v>236</v>
      </c>
      <c r="E278" s="122"/>
      <c r="F278" s="123"/>
      <c r="G278" s="123"/>
      <c r="H278" s="121">
        <f t="shared" si="3"/>
        <v>0</v>
      </c>
      <c r="I278" s="108"/>
      <c r="J278" s="108"/>
      <c r="K278" s="108"/>
      <c r="L278" s="108"/>
      <c r="M278" s="108" t="s">
        <v>236</v>
      </c>
      <c r="N278" s="122"/>
      <c r="O278" s="123"/>
      <c r="P278" s="123"/>
      <c r="Q278" s="121">
        <f t="shared" si="4"/>
        <v>0</v>
      </c>
      <c r="R278" s="108"/>
      <c r="S278" s="108"/>
      <c r="T278" s="108"/>
    </row>
    <row r="279" spans="1:20" ht="15.75" customHeight="1">
      <c r="A279" s="107">
        <f t="shared" si="5"/>
        <v>276</v>
      </c>
      <c r="B279" s="124" t="s">
        <v>571</v>
      </c>
      <c r="C279" s="124" t="s">
        <v>572</v>
      </c>
      <c r="D279" s="108" t="s">
        <v>236</v>
      </c>
      <c r="E279" s="122" t="s">
        <v>243</v>
      </c>
      <c r="F279" s="123">
        <v>45896</v>
      </c>
      <c r="G279" s="123">
        <v>46011</v>
      </c>
      <c r="H279" s="121">
        <f t="shared" si="3"/>
        <v>115</v>
      </c>
      <c r="I279" s="108"/>
      <c r="J279" s="108"/>
      <c r="K279" s="108"/>
      <c r="L279" s="108"/>
      <c r="M279" s="108"/>
      <c r="N279" s="122"/>
      <c r="O279" s="123"/>
      <c r="P279" s="123"/>
      <c r="Q279" s="121">
        <f t="shared" si="4"/>
        <v>0</v>
      </c>
      <c r="R279" s="108"/>
      <c r="S279" s="108"/>
      <c r="T279" s="108"/>
    </row>
    <row r="280" spans="1:20" ht="15.75" customHeight="1">
      <c r="A280" s="107">
        <f t="shared" si="5"/>
        <v>277</v>
      </c>
      <c r="B280" s="124" t="s">
        <v>573</v>
      </c>
      <c r="C280" s="108" t="s">
        <v>245</v>
      </c>
      <c r="D280" s="107" t="s">
        <v>236</v>
      </c>
      <c r="E280" s="122" t="s">
        <v>243</v>
      </c>
      <c r="F280" s="123">
        <v>45896</v>
      </c>
      <c r="G280" s="123">
        <v>46017</v>
      </c>
      <c r="H280" s="121">
        <f t="shared" si="3"/>
        <v>121</v>
      </c>
      <c r="I280" s="108"/>
      <c r="J280" s="108"/>
      <c r="K280" s="108"/>
      <c r="L280" s="108"/>
      <c r="M280" s="108"/>
      <c r="N280" s="122"/>
      <c r="O280" s="123"/>
      <c r="P280" s="123"/>
      <c r="Q280" s="121">
        <f t="shared" si="4"/>
        <v>0</v>
      </c>
      <c r="R280" s="108"/>
      <c r="S280" s="108"/>
      <c r="T280" s="108"/>
    </row>
    <row r="281" spans="1:20" ht="15.75" customHeight="1">
      <c r="A281" s="107">
        <f t="shared" si="5"/>
        <v>278</v>
      </c>
      <c r="B281" s="124" t="s">
        <v>574</v>
      </c>
      <c r="C281" s="126" t="s">
        <v>247</v>
      </c>
      <c r="D281" s="108" t="s">
        <v>236</v>
      </c>
      <c r="E281" s="122" t="s">
        <v>243</v>
      </c>
      <c r="F281" s="123">
        <v>45896</v>
      </c>
      <c r="G281" s="123">
        <v>45926</v>
      </c>
      <c r="H281" s="121">
        <f t="shared" si="3"/>
        <v>30</v>
      </c>
      <c r="I281" s="108"/>
      <c r="J281" s="108"/>
      <c r="K281" s="108"/>
      <c r="L281" s="108"/>
      <c r="M281" s="108"/>
      <c r="N281" s="122"/>
      <c r="O281" s="123"/>
      <c r="P281" s="123"/>
      <c r="Q281" s="121">
        <f t="shared" si="4"/>
        <v>0</v>
      </c>
      <c r="R281" s="108"/>
      <c r="S281" s="108"/>
      <c r="T281" s="108"/>
    </row>
    <row r="282" spans="1:20" ht="15.75" customHeight="1">
      <c r="A282" s="107">
        <f t="shared" si="5"/>
        <v>279</v>
      </c>
      <c r="B282" s="124" t="s">
        <v>575</v>
      </c>
      <c r="C282" s="124" t="s">
        <v>247</v>
      </c>
      <c r="D282" s="108" t="s">
        <v>236</v>
      </c>
      <c r="E282" s="122" t="s">
        <v>243</v>
      </c>
      <c r="F282" s="123">
        <v>45896</v>
      </c>
      <c r="G282" s="123">
        <v>45926</v>
      </c>
      <c r="H282" s="121">
        <f t="shared" si="3"/>
        <v>30</v>
      </c>
      <c r="I282" s="108"/>
      <c r="J282" s="108"/>
      <c r="K282" s="108"/>
      <c r="L282" s="108"/>
      <c r="M282" s="108" t="s">
        <v>236</v>
      </c>
      <c r="N282" s="122"/>
      <c r="O282" s="123"/>
      <c r="P282" s="123"/>
      <c r="Q282" s="121">
        <f t="shared" si="4"/>
        <v>0</v>
      </c>
      <c r="R282" s="108"/>
      <c r="S282" s="108"/>
      <c r="T282" s="108"/>
    </row>
    <row r="283" spans="1:20" ht="15.75" customHeight="1">
      <c r="A283" s="107">
        <f t="shared" si="5"/>
        <v>280</v>
      </c>
      <c r="B283" s="124" t="s">
        <v>576</v>
      </c>
      <c r="C283" s="124" t="s">
        <v>247</v>
      </c>
      <c r="D283" s="108" t="s">
        <v>236</v>
      </c>
      <c r="E283" s="122" t="s">
        <v>243</v>
      </c>
      <c r="F283" s="123">
        <v>45896</v>
      </c>
      <c r="G283" s="123">
        <v>45923</v>
      </c>
      <c r="H283" s="121">
        <f t="shared" si="3"/>
        <v>27</v>
      </c>
      <c r="I283" s="108"/>
      <c r="J283" s="108"/>
      <c r="K283" s="108"/>
      <c r="L283" s="108"/>
      <c r="M283" s="108"/>
      <c r="N283" s="122"/>
      <c r="O283" s="123"/>
      <c r="P283" s="123"/>
      <c r="Q283" s="121">
        <f t="shared" si="4"/>
        <v>0</v>
      </c>
      <c r="R283" s="108"/>
      <c r="S283" s="108"/>
      <c r="T283" s="108"/>
    </row>
    <row r="284" spans="1:20" ht="15.75" customHeight="1">
      <c r="A284" s="107">
        <f t="shared" si="5"/>
        <v>281</v>
      </c>
      <c r="B284" s="124" t="s">
        <v>577</v>
      </c>
      <c r="C284" s="124" t="s">
        <v>245</v>
      </c>
      <c r="D284" s="108" t="s">
        <v>236</v>
      </c>
      <c r="E284" s="122"/>
      <c r="F284" s="123"/>
      <c r="G284" s="123"/>
      <c r="H284" s="121">
        <f t="shared" si="3"/>
        <v>0</v>
      </c>
      <c r="I284" s="108"/>
      <c r="J284" s="108"/>
      <c r="K284" s="108"/>
      <c r="L284" s="108"/>
      <c r="M284" s="108"/>
      <c r="N284" s="122"/>
      <c r="O284" s="123"/>
      <c r="P284" s="123"/>
      <c r="Q284" s="121">
        <f t="shared" si="4"/>
        <v>0</v>
      </c>
      <c r="R284" s="108"/>
      <c r="S284" s="108"/>
      <c r="T284" s="108"/>
    </row>
    <row r="285" spans="1:20" ht="15.75" customHeight="1">
      <c r="A285" s="107">
        <f t="shared" si="5"/>
        <v>282</v>
      </c>
      <c r="B285" s="124" t="s">
        <v>578</v>
      </c>
      <c r="C285" s="124" t="s">
        <v>247</v>
      </c>
      <c r="D285" s="108" t="s">
        <v>236</v>
      </c>
      <c r="E285" s="122"/>
      <c r="F285" s="123"/>
      <c r="G285" s="123"/>
      <c r="H285" s="121">
        <f t="shared" si="3"/>
        <v>0</v>
      </c>
      <c r="I285" s="108"/>
      <c r="J285" s="108"/>
      <c r="K285" s="108"/>
      <c r="L285" s="108"/>
      <c r="M285" s="108" t="s">
        <v>236</v>
      </c>
      <c r="N285" s="122"/>
      <c r="O285" s="123"/>
      <c r="P285" s="123"/>
      <c r="Q285" s="121">
        <f t="shared" si="4"/>
        <v>0</v>
      </c>
      <c r="R285" s="108"/>
      <c r="S285" s="108"/>
      <c r="T285" s="108"/>
    </row>
    <row r="286" spans="1:20" ht="15.75" customHeight="1">
      <c r="A286" s="107">
        <f t="shared" si="5"/>
        <v>283</v>
      </c>
      <c r="B286" s="124" t="s">
        <v>579</v>
      </c>
      <c r="C286" s="124" t="s">
        <v>258</v>
      </c>
      <c r="D286" s="108" t="s">
        <v>236</v>
      </c>
      <c r="E286" s="122"/>
      <c r="F286" s="123"/>
      <c r="G286" s="123"/>
      <c r="H286" s="121">
        <f t="shared" si="3"/>
        <v>0</v>
      </c>
      <c r="I286" s="108"/>
      <c r="J286" s="108"/>
      <c r="K286" s="108"/>
      <c r="L286" s="108"/>
      <c r="M286" s="108" t="s">
        <v>236</v>
      </c>
      <c r="N286" s="122"/>
      <c r="O286" s="123"/>
      <c r="P286" s="123"/>
      <c r="Q286" s="121">
        <f t="shared" si="4"/>
        <v>0</v>
      </c>
      <c r="R286" s="108"/>
      <c r="S286" s="108"/>
      <c r="T286" s="108"/>
    </row>
    <row r="287" spans="1:20" ht="15.75" customHeight="1">
      <c r="A287" s="107">
        <f t="shared" si="5"/>
        <v>284</v>
      </c>
      <c r="B287" s="124" t="s">
        <v>580</v>
      </c>
      <c r="C287" s="124" t="s">
        <v>258</v>
      </c>
      <c r="D287" s="108" t="s">
        <v>236</v>
      </c>
      <c r="E287" s="122"/>
      <c r="F287" s="123"/>
      <c r="G287" s="123"/>
      <c r="H287" s="121">
        <f t="shared" si="3"/>
        <v>0</v>
      </c>
      <c r="I287" s="108"/>
      <c r="J287" s="108"/>
      <c r="K287" s="108"/>
      <c r="L287" s="108"/>
      <c r="M287" s="108" t="s">
        <v>236</v>
      </c>
      <c r="N287" s="122"/>
      <c r="O287" s="123"/>
      <c r="P287" s="123"/>
      <c r="Q287" s="121">
        <f t="shared" si="4"/>
        <v>0</v>
      </c>
      <c r="R287" s="108"/>
      <c r="S287" s="108"/>
      <c r="T287" s="108"/>
    </row>
    <row r="288" spans="1:20" ht="15.75" customHeight="1">
      <c r="A288" s="107">
        <f t="shared" si="5"/>
        <v>285</v>
      </c>
      <c r="B288" s="124" t="s">
        <v>581</v>
      </c>
      <c r="C288" s="124" t="s">
        <v>245</v>
      </c>
      <c r="D288" s="108" t="s">
        <v>236</v>
      </c>
      <c r="E288" s="122"/>
      <c r="F288" s="123"/>
      <c r="G288" s="123"/>
      <c r="H288" s="121">
        <f t="shared" si="3"/>
        <v>0</v>
      </c>
      <c r="I288" s="108"/>
      <c r="J288" s="108"/>
      <c r="K288" s="108"/>
      <c r="L288" s="108"/>
      <c r="M288" s="108"/>
      <c r="N288" s="122"/>
      <c r="O288" s="123"/>
      <c r="P288" s="123"/>
      <c r="Q288" s="121">
        <f t="shared" si="4"/>
        <v>0</v>
      </c>
      <c r="R288" s="108"/>
      <c r="S288" s="108"/>
      <c r="T288" s="108"/>
    </row>
    <row r="289" spans="1:20" ht="15.75" customHeight="1">
      <c r="A289" s="107">
        <f t="shared" si="5"/>
        <v>286</v>
      </c>
      <c r="B289" s="124" t="s">
        <v>582</v>
      </c>
      <c r="C289" s="124" t="s">
        <v>285</v>
      </c>
      <c r="D289" s="108" t="s">
        <v>236</v>
      </c>
      <c r="E289" s="122" t="s">
        <v>243</v>
      </c>
      <c r="F289" s="123">
        <v>45896</v>
      </c>
      <c r="G289" s="123">
        <v>45915</v>
      </c>
      <c r="H289" s="121">
        <f t="shared" si="3"/>
        <v>19</v>
      </c>
      <c r="I289" s="108"/>
      <c r="J289" s="108"/>
      <c r="K289" s="108"/>
      <c r="L289" s="108"/>
      <c r="M289" s="108" t="s">
        <v>236</v>
      </c>
      <c r="N289" s="122"/>
      <c r="O289" s="123"/>
      <c r="P289" s="123"/>
      <c r="Q289" s="121">
        <f t="shared" si="4"/>
        <v>0</v>
      </c>
      <c r="R289" s="108"/>
      <c r="S289" s="108"/>
      <c r="T289" s="108"/>
    </row>
    <row r="290" spans="1:20" ht="15.75" customHeight="1">
      <c r="A290" s="107">
        <f t="shared" si="5"/>
        <v>287</v>
      </c>
      <c r="B290" s="124" t="s">
        <v>583</v>
      </c>
      <c r="C290" s="124" t="s">
        <v>251</v>
      </c>
      <c r="D290" s="108" t="s">
        <v>236</v>
      </c>
      <c r="E290" s="122" t="s">
        <v>243</v>
      </c>
      <c r="F290" s="123">
        <v>45896</v>
      </c>
      <c r="G290" s="123">
        <v>45958</v>
      </c>
      <c r="H290" s="121">
        <f t="shared" si="3"/>
        <v>62</v>
      </c>
      <c r="I290" s="108"/>
      <c r="J290" s="108"/>
      <c r="K290" s="108"/>
      <c r="L290" s="108"/>
      <c r="M290" s="108"/>
      <c r="N290" s="122"/>
      <c r="O290" s="123"/>
      <c r="P290" s="123"/>
      <c r="Q290" s="121">
        <f t="shared" si="4"/>
        <v>0</v>
      </c>
      <c r="R290" s="108"/>
      <c r="S290" s="108"/>
      <c r="T290" s="108"/>
    </row>
    <row r="291" spans="1:20" ht="15.75" customHeight="1">
      <c r="A291" s="107">
        <f t="shared" si="5"/>
        <v>288</v>
      </c>
      <c r="B291" s="124" t="s">
        <v>584</v>
      </c>
      <c r="C291" s="124" t="s">
        <v>258</v>
      </c>
      <c r="D291" s="108" t="s">
        <v>236</v>
      </c>
      <c r="E291" s="122" t="s">
        <v>243</v>
      </c>
      <c r="F291" s="123">
        <v>45896</v>
      </c>
      <c r="G291" s="123">
        <v>45935</v>
      </c>
      <c r="H291" s="121">
        <f t="shared" si="3"/>
        <v>39</v>
      </c>
      <c r="I291" s="108"/>
      <c r="J291" s="108"/>
      <c r="K291" s="108"/>
      <c r="L291" s="108"/>
      <c r="M291" s="108" t="s">
        <v>236</v>
      </c>
      <c r="N291" s="122"/>
      <c r="O291" s="123"/>
      <c r="P291" s="123"/>
      <c r="Q291" s="121">
        <f t="shared" si="4"/>
        <v>0</v>
      </c>
      <c r="R291" s="108"/>
      <c r="S291" s="108"/>
      <c r="T291" s="108"/>
    </row>
    <row r="292" spans="1:20" ht="15.75" customHeight="1">
      <c r="A292" s="107">
        <f t="shared" si="5"/>
        <v>289</v>
      </c>
      <c r="B292" s="124" t="s">
        <v>585</v>
      </c>
      <c r="C292" s="124" t="s">
        <v>258</v>
      </c>
      <c r="D292" s="108" t="s">
        <v>236</v>
      </c>
      <c r="E292" s="122" t="s">
        <v>243</v>
      </c>
      <c r="F292" s="123">
        <v>45896</v>
      </c>
      <c r="G292" s="123">
        <v>45935</v>
      </c>
      <c r="H292" s="121">
        <f t="shared" si="3"/>
        <v>39</v>
      </c>
      <c r="I292" s="108"/>
      <c r="J292" s="108"/>
      <c r="K292" s="108"/>
      <c r="L292" s="108"/>
      <c r="M292" s="108" t="s">
        <v>236</v>
      </c>
      <c r="N292" s="122"/>
      <c r="O292" s="123"/>
      <c r="P292" s="123"/>
      <c r="Q292" s="121">
        <f t="shared" si="4"/>
        <v>0</v>
      </c>
      <c r="R292" s="108"/>
      <c r="S292" s="108"/>
      <c r="T292" s="108"/>
    </row>
    <row r="293" spans="1:20" ht="15.75" customHeight="1">
      <c r="A293" s="107">
        <f t="shared" si="5"/>
        <v>290</v>
      </c>
      <c r="B293" s="124" t="s">
        <v>586</v>
      </c>
      <c r="C293" s="124" t="s">
        <v>258</v>
      </c>
      <c r="D293" s="108" t="s">
        <v>236</v>
      </c>
      <c r="E293" s="122"/>
      <c r="F293" s="123"/>
      <c r="G293" s="123"/>
      <c r="H293" s="121">
        <f t="shared" si="3"/>
        <v>0</v>
      </c>
      <c r="I293" s="108"/>
      <c r="J293" s="108"/>
      <c r="K293" s="108"/>
      <c r="L293" s="108"/>
      <c r="M293" s="108" t="s">
        <v>236</v>
      </c>
      <c r="N293" s="122"/>
      <c r="O293" s="123"/>
      <c r="P293" s="123"/>
      <c r="Q293" s="121">
        <f t="shared" si="4"/>
        <v>0</v>
      </c>
      <c r="R293" s="108"/>
      <c r="S293" s="108"/>
      <c r="T293" s="108"/>
    </row>
    <row r="294" spans="1:20" ht="15.75" customHeight="1">
      <c r="A294" s="107">
        <f t="shared" si="5"/>
        <v>291</v>
      </c>
      <c r="B294" s="124" t="s">
        <v>587</v>
      </c>
      <c r="C294" s="124" t="s">
        <v>245</v>
      </c>
      <c r="D294" s="108" t="s">
        <v>236</v>
      </c>
      <c r="E294" s="122"/>
      <c r="F294" s="123"/>
      <c r="G294" s="123"/>
      <c r="H294" s="121">
        <f t="shared" si="3"/>
        <v>0</v>
      </c>
      <c r="I294" s="108"/>
      <c r="J294" s="108"/>
      <c r="K294" s="108"/>
      <c r="L294" s="108"/>
      <c r="M294" s="108" t="s">
        <v>236</v>
      </c>
      <c r="N294" s="122"/>
      <c r="O294" s="123"/>
      <c r="P294" s="123"/>
      <c r="Q294" s="121">
        <f t="shared" si="4"/>
        <v>0</v>
      </c>
      <c r="R294" s="108"/>
      <c r="S294" s="108"/>
      <c r="T294" s="108"/>
    </row>
    <row r="295" spans="1:20" ht="15.75" customHeight="1">
      <c r="A295" s="107">
        <f t="shared" si="5"/>
        <v>292</v>
      </c>
      <c r="B295" s="124" t="s">
        <v>588</v>
      </c>
      <c r="C295" s="124" t="s">
        <v>245</v>
      </c>
      <c r="D295" s="108" t="s">
        <v>236</v>
      </c>
      <c r="E295" s="122"/>
      <c r="F295" s="123"/>
      <c r="G295" s="123"/>
      <c r="H295" s="121">
        <f t="shared" si="3"/>
        <v>0</v>
      </c>
      <c r="I295" s="108"/>
      <c r="J295" s="108"/>
      <c r="K295" s="108"/>
      <c r="L295" s="108"/>
      <c r="M295" s="108"/>
      <c r="N295" s="122"/>
      <c r="O295" s="123"/>
      <c r="P295" s="123"/>
      <c r="Q295" s="121">
        <f t="shared" si="4"/>
        <v>0</v>
      </c>
      <c r="R295" s="108"/>
      <c r="S295" s="108"/>
      <c r="T295" s="108"/>
    </row>
    <row r="296" spans="1:20" ht="15.75" customHeight="1">
      <c r="A296" s="107">
        <f t="shared" si="5"/>
        <v>293</v>
      </c>
      <c r="B296" s="124" t="s">
        <v>589</v>
      </c>
      <c r="C296" s="124" t="s">
        <v>239</v>
      </c>
      <c r="D296" s="108" t="s">
        <v>236</v>
      </c>
      <c r="E296" s="122"/>
      <c r="F296" s="123"/>
      <c r="G296" s="123"/>
      <c r="H296" s="121">
        <f t="shared" si="3"/>
        <v>0</v>
      </c>
      <c r="I296" s="108"/>
      <c r="J296" s="108"/>
      <c r="K296" s="108"/>
      <c r="L296" s="108"/>
      <c r="M296" s="108" t="s">
        <v>236</v>
      </c>
      <c r="N296" s="122"/>
      <c r="O296" s="123"/>
      <c r="P296" s="123"/>
      <c r="Q296" s="121">
        <f t="shared" si="4"/>
        <v>0</v>
      </c>
      <c r="R296" s="108"/>
      <c r="S296" s="108"/>
      <c r="T296" s="108"/>
    </row>
    <row r="297" spans="1:20" ht="15.75" customHeight="1">
      <c r="A297" s="107">
        <f t="shared" si="5"/>
        <v>294</v>
      </c>
      <c r="B297" s="124" t="s">
        <v>590</v>
      </c>
      <c r="C297" s="124" t="s">
        <v>247</v>
      </c>
      <c r="D297" s="108" t="s">
        <v>236</v>
      </c>
      <c r="E297" s="122"/>
      <c r="F297" s="123"/>
      <c r="G297" s="123"/>
      <c r="H297" s="121">
        <f t="shared" si="3"/>
        <v>0</v>
      </c>
      <c r="I297" s="108"/>
      <c r="J297" s="108"/>
      <c r="K297" s="108"/>
      <c r="L297" s="108"/>
      <c r="M297" s="108" t="s">
        <v>236</v>
      </c>
      <c r="N297" s="122"/>
      <c r="O297" s="123"/>
      <c r="P297" s="123"/>
      <c r="Q297" s="121">
        <f t="shared" si="4"/>
        <v>0</v>
      </c>
      <c r="R297" s="108"/>
      <c r="S297" s="108"/>
      <c r="T297" s="108"/>
    </row>
    <row r="298" spans="1:20" ht="15.75" customHeight="1">
      <c r="A298" s="107">
        <f t="shared" si="5"/>
        <v>295</v>
      </c>
      <c r="B298" s="124" t="s">
        <v>591</v>
      </c>
      <c r="C298" s="124" t="s">
        <v>239</v>
      </c>
      <c r="D298" s="108" t="s">
        <v>236</v>
      </c>
      <c r="E298" s="122"/>
      <c r="F298" s="123"/>
      <c r="G298" s="123"/>
      <c r="H298" s="121">
        <f t="shared" si="3"/>
        <v>0</v>
      </c>
      <c r="I298" s="108"/>
      <c r="J298" s="108"/>
      <c r="K298" s="108"/>
      <c r="L298" s="108"/>
      <c r="M298" s="108" t="s">
        <v>236</v>
      </c>
      <c r="N298" s="122"/>
      <c r="O298" s="123"/>
      <c r="P298" s="123"/>
      <c r="Q298" s="121">
        <f t="shared" si="4"/>
        <v>0</v>
      </c>
      <c r="R298" s="108"/>
      <c r="S298" s="108"/>
      <c r="T298" s="108"/>
    </row>
    <row r="299" spans="1:20" ht="15.75" customHeight="1">
      <c r="A299" s="107">
        <f t="shared" si="5"/>
        <v>296</v>
      </c>
      <c r="B299" s="124" t="s">
        <v>592</v>
      </c>
      <c r="C299" s="124" t="s">
        <v>245</v>
      </c>
      <c r="D299" s="108" t="s">
        <v>236</v>
      </c>
      <c r="E299" s="122"/>
      <c r="F299" s="123"/>
      <c r="G299" s="123"/>
      <c r="H299" s="121">
        <f t="shared" si="3"/>
        <v>0</v>
      </c>
      <c r="I299" s="108"/>
      <c r="J299" s="108"/>
      <c r="K299" s="108"/>
      <c r="L299" s="108"/>
      <c r="M299" s="108" t="s">
        <v>236</v>
      </c>
      <c r="N299" s="122"/>
      <c r="O299" s="123"/>
      <c r="P299" s="123"/>
      <c r="Q299" s="121">
        <f t="shared" si="4"/>
        <v>0</v>
      </c>
      <c r="R299" s="108"/>
      <c r="S299" s="108"/>
      <c r="T299" s="108"/>
    </row>
    <row r="300" spans="1:20" ht="15.75" customHeight="1">
      <c r="A300" s="107">
        <f t="shared" si="5"/>
        <v>297</v>
      </c>
      <c r="B300" s="124" t="s">
        <v>593</v>
      </c>
      <c r="C300" s="124" t="s">
        <v>277</v>
      </c>
      <c r="D300" s="108" t="s">
        <v>236</v>
      </c>
      <c r="E300" s="122"/>
      <c r="F300" s="123"/>
      <c r="G300" s="123"/>
      <c r="H300" s="121">
        <f t="shared" si="3"/>
        <v>0</v>
      </c>
      <c r="I300" s="108"/>
      <c r="J300" s="108"/>
      <c r="K300" s="108"/>
      <c r="L300" s="108"/>
      <c r="M300" s="108" t="s">
        <v>272</v>
      </c>
      <c r="N300" s="122"/>
      <c r="O300" s="123"/>
      <c r="P300" s="123"/>
      <c r="Q300" s="121">
        <f t="shared" si="4"/>
        <v>0</v>
      </c>
      <c r="R300" s="108"/>
      <c r="S300" s="108"/>
      <c r="T300" s="108"/>
    </row>
    <row r="301" spans="1:20" ht="15.75" customHeight="1">
      <c r="A301" s="107">
        <f t="shared" si="5"/>
        <v>298</v>
      </c>
      <c r="B301" s="124" t="s">
        <v>594</v>
      </c>
      <c r="C301" s="124" t="s">
        <v>251</v>
      </c>
      <c r="D301" s="108" t="s">
        <v>236</v>
      </c>
      <c r="E301" s="122" t="s">
        <v>243</v>
      </c>
      <c r="F301" s="123">
        <v>45977</v>
      </c>
      <c r="G301" s="123">
        <v>45984</v>
      </c>
      <c r="H301" s="121">
        <f t="shared" si="3"/>
        <v>7</v>
      </c>
      <c r="I301" s="108"/>
      <c r="J301" s="108"/>
      <c r="K301" s="108"/>
      <c r="L301" s="108"/>
      <c r="M301" s="108"/>
      <c r="N301" s="122"/>
      <c r="O301" s="123"/>
      <c r="P301" s="123"/>
      <c r="Q301" s="121">
        <f t="shared" si="4"/>
        <v>0</v>
      </c>
      <c r="R301" s="108"/>
      <c r="S301" s="108"/>
      <c r="T301" s="108"/>
    </row>
    <row r="302" spans="1:20" ht="15.75" customHeight="1">
      <c r="A302" s="107">
        <f t="shared" si="5"/>
        <v>299</v>
      </c>
      <c r="B302" s="124" t="s">
        <v>595</v>
      </c>
      <c r="C302" s="124" t="s">
        <v>239</v>
      </c>
      <c r="D302" s="108" t="s">
        <v>236</v>
      </c>
      <c r="E302" s="122"/>
      <c r="F302" s="123"/>
      <c r="G302" s="123"/>
      <c r="H302" s="121">
        <f t="shared" si="3"/>
        <v>0</v>
      </c>
      <c r="I302" s="108"/>
      <c r="J302" s="108"/>
      <c r="K302" s="108"/>
      <c r="L302" s="108"/>
      <c r="M302" s="108"/>
      <c r="N302" s="122"/>
      <c r="O302" s="123"/>
      <c r="P302" s="123"/>
      <c r="Q302" s="121">
        <f t="shared" si="4"/>
        <v>0</v>
      </c>
      <c r="R302" s="108"/>
      <c r="S302" s="108"/>
      <c r="T302" s="108"/>
    </row>
    <row r="303" spans="1:20" ht="15.75" customHeight="1">
      <c r="A303" s="107">
        <f t="shared" si="5"/>
        <v>300</v>
      </c>
      <c r="B303" s="124" t="s">
        <v>596</v>
      </c>
      <c r="C303" s="124" t="s">
        <v>597</v>
      </c>
      <c r="D303" s="108" t="s">
        <v>236</v>
      </c>
      <c r="E303" s="122"/>
      <c r="F303" s="123"/>
      <c r="G303" s="123"/>
      <c r="H303" s="121">
        <f t="shared" si="3"/>
        <v>0</v>
      </c>
      <c r="I303" s="108"/>
      <c r="J303" s="108"/>
      <c r="K303" s="108"/>
      <c r="L303" s="108"/>
      <c r="M303" s="108"/>
      <c r="N303" s="122"/>
      <c r="O303" s="123"/>
      <c r="P303" s="123"/>
      <c r="Q303" s="121">
        <f t="shared" si="4"/>
        <v>0</v>
      </c>
      <c r="R303" s="108"/>
      <c r="S303" s="108"/>
      <c r="T303" s="108"/>
    </row>
    <row r="304" spans="1:20" ht="15.75" customHeight="1">
      <c r="A304" s="107">
        <f t="shared" si="5"/>
        <v>301</v>
      </c>
      <c r="B304" s="124" t="s">
        <v>598</v>
      </c>
      <c r="C304" s="124" t="s">
        <v>599</v>
      </c>
      <c r="D304" s="108" t="s">
        <v>236</v>
      </c>
      <c r="E304" s="122"/>
      <c r="F304" s="123"/>
      <c r="G304" s="123"/>
      <c r="H304" s="121">
        <f t="shared" si="3"/>
        <v>0</v>
      </c>
      <c r="I304" s="108"/>
      <c r="J304" s="108"/>
      <c r="K304" s="108"/>
      <c r="L304" s="108"/>
      <c r="M304" s="108"/>
      <c r="N304" s="122"/>
      <c r="O304" s="123"/>
      <c r="P304" s="123"/>
      <c r="Q304" s="121">
        <f t="shared" si="4"/>
        <v>0</v>
      </c>
      <c r="R304" s="108"/>
      <c r="S304" s="108"/>
      <c r="T304" s="108"/>
    </row>
    <row r="305" spans="1:20" ht="15.75" customHeight="1">
      <c r="A305" s="107">
        <f t="shared" si="5"/>
        <v>302</v>
      </c>
      <c r="B305" s="124" t="s">
        <v>600</v>
      </c>
      <c r="C305" s="124" t="s">
        <v>258</v>
      </c>
      <c r="D305" s="108" t="s">
        <v>236</v>
      </c>
      <c r="E305" s="122"/>
      <c r="F305" s="123"/>
      <c r="G305" s="123"/>
      <c r="H305" s="121">
        <f t="shared" si="3"/>
        <v>0</v>
      </c>
      <c r="I305" s="108"/>
      <c r="J305" s="108"/>
      <c r="K305" s="108"/>
      <c r="L305" s="108"/>
      <c r="M305" s="108"/>
      <c r="N305" s="122"/>
      <c r="O305" s="123"/>
      <c r="P305" s="123"/>
      <c r="Q305" s="121">
        <f t="shared" si="4"/>
        <v>0</v>
      </c>
      <c r="R305" s="108"/>
      <c r="S305" s="108"/>
      <c r="T305" s="108"/>
    </row>
    <row r="306" spans="1:20" ht="15.75" customHeight="1">
      <c r="A306" s="107">
        <f t="shared" si="5"/>
        <v>303</v>
      </c>
      <c r="B306" s="124" t="s">
        <v>601</v>
      </c>
      <c r="C306" s="124" t="s">
        <v>247</v>
      </c>
      <c r="D306" s="108" t="s">
        <v>236</v>
      </c>
      <c r="E306" s="122"/>
      <c r="F306" s="123"/>
      <c r="G306" s="123"/>
      <c r="H306" s="121">
        <f t="shared" si="3"/>
        <v>0</v>
      </c>
      <c r="I306" s="108"/>
      <c r="J306" s="108"/>
      <c r="K306" s="108"/>
      <c r="L306" s="108"/>
      <c r="M306" s="108"/>
      <c r="N306" s="122"/>
      <c r="O306" s="123"/>
      <c r="P306" s="123"/>
      <c r="Q306" s="121">
        <f t="shared" si="4"/>
        <v>0</v>
      </c>
      <c r="R306" s="108"/>
      <c r="S306" s="108"/>
      <c r="T306" s="108"/>
    </row>
    <row r="307" spans="1:20" ht="15.75" customHeight="1">
      <c r="A307" s="107">
        <f t="shared" si="5"/>
        <v>304</v>
      </c>
      <c r="B307" s="124" t="s">
        <v>602</v>
      </c>
      <c r="C307" s="124" t="s">
        <v>258</v>
      </c>
      <c r="D307" s="108" t="s">
        <v>236</v>
      </c>
      <c r="E307" s="122"/>
      <c r="F307" s="123"/>
      <c r="G307" s="123"/>
      <c r="H307" s="121">
        <f t="shared" si="3"/>
        <v>0</v>
      </c>
      <c r="I307" s="108"/>
      <c r="J307" s="108"/>
      <c r="K307" s="108"/>
      <c r="L307" s="108"/>
      <c r="M307" s="108"/>
      <c r="N307" s="122"/>
      <c r="O307" s="123"/>
      <c r="P307" s="123"/>
      <c r="Q307" s="121">
        <f t="shared" si="4"/>
        <v>0</v>
      </c>
      <c r="R307" s="108"/>
      <c r="S307" s="108"/>
      <c r="T307" s="108"/>
    </row>
    <row r="308" spans="1:20" ht="15.75" customHeight="1">
      <c r="A308" s="107">
        <f t="shared" si="5"/>
        <v>305</v>
      </c>
      <c r="B308" s="124" t="s">
        <v>603</v>
      </c>
      <c r="C308" s="124" t="s">
        <v>245</v>
      </c>
      <c r="D308" s="108" t="s">
        <v>236</v>
      </c>
      <c r="E308" s="122"/>
      <c r="F308" s="123"/>
      <c r="G308" s="123"/>
      <c r="H308" s="121">
        <f t="shared" si="3"/>
        <v>0</v>
      </c>
      <c r="I308" s="108"/>
      <c r="J308" s="108"/>
      <c r="K308" s="108"/>
      <c r="L308" s="108"/>
      <c r="M308" s="108"/>
      <c r="N308" s="122"/>
      <c r="O308" s="123"/>
      <c r="P308" s="123"/>
      <c r="Q308" s="121">
        <f t="shared" si="4"/>
        <v>0</v>
      </c>
      <c r="R308" s="108"/>
      <c r="S308" s="108"/>
      <c r="T308" s="108"/>
    </row>
    <row r="309" spans="1:20" ht="15.75" customHeight="1">
      <c r="A309" s="107">
        <f t="shared" si="5"/>
        <v>306</v>
      </c>
      <c r="B309" s="124" t="s">
        <v>604</v>
      </c>
      <c r="C309" s="124" t="s">
        <v>332</v>
      </c>
      <c r="D309" s="108" t="s">
        <v>236</v>
      </c>
      <c r="E309" s="122"/>
      <c r="F309" s="123"/>
      <c r="G309" s="123"/>
      <c r="H309" s="121">
        <f t="shared" si="3"/>
        <v>0</v>
      </c>
      <c r="I309" s="108"/>
      <c r="J309" s="108"/>
      <c r="K309" s="108"/>
      <c r="L309" s="108"/>
      <c r="M309" s="108"/>
      <c r="N309" s="122"/>
      <c r="O309" s="123"/>
      <c r="P309" s="123"/>
      <c r="Q309" s="121">
        <f t="shared" si="4"/>
        <v>0</v>
      </c>
      <c r="R309" s="108"/>
      <c r="S309" s="108"/>
      <c r="T309" s="108"/>
    </row>
    <row r="310" spans="1:20" ht="15.75" customHeight="1">
      <c r="A310" s="107">
        <f t="shared" si="5"/>
        <v>307</v>
      </c>
      <c r="B310" s="124" t="s">
        <v>605</v>
      </c>
      <c r="C310" s="124" t="s">
        <v>251</v>
      </c>
      <c r="D310" s="108" t="s">
        <v>236</v>
      </c>
      <c r="E310" s="122"/>
      <c r="F310" s="123"/>
      <c r="G310" s="123"/>
      <c r="H310" s="121">
        <f t="shared" si="3"/>
        <v>0</v>
      </c>
      <c r="I310" s="108"/>
      <c r="J310" s="108"/>
      <c r="K310" s="108"/>
      <c r="L310" s="108"/>
      <c r="M310" s="108" t="s">
        <v>236</v>
      </c>
      <c r="N310" s="122"/>
      <c r="O310" s="123"/>
      <c r="P310" s="123"/>
      <c r="Q310" s="121">
        <f t="shared" si="4"/>
        <v>0</v>
      </c>
      <c r="R310" s="108"/>
      <c r="S310" s="108"/>
      <c r="T310" s="108"/>
    </row>
    <row r="311" spans="1:20" ht="15.75" customHeight="1">
      <c r="A311" s="107">
        <f t="shared" si="5"/>
        <v>308</v>
      </c>
      <c r="B311" s="124" t="s">
        <v>606</v>
      </c>
      <c r="C311" s="124" t="s">
        <v>251</v>
      </c>
      <c r="D311" s="108" t="s">
        <v>236</v>
      </c>
      <c r="E311" s="122"/>
      <c r="F311" s="123"/>
      <c r="G311" s="123"/>
      <c r="H311" s="121">
        <f t="shared" si="3"/>
        <v>0</v>
      </c>
      <c r="I311" s="108"/>
      <c r="J311" s="108"/>
      <c r="K311" s="108"/>
      <c r="L311" s="108"/>
      <c r="M311" s="108" t="s">
        <v>236</v>
      </c>
      <c r="N311" s="122"/>
      <c r="O311" s="123"/>
      <c r="P311" s="123"/>
      <c r="Q311" s="121">
        <f t="shared" si="4"/>
        <v>0</v>
      </c>
      <c r="R311" s="108"/>
      <c r="S311" s="108"/>
      <c r="T311" s="108"/>
    </row>
    <row r="312" spans="1:20" ht="15.75" customHeight="1">
      <c r="A312" s="107">
        <f t="shared" si="5"/>
        <v>309</v>
      </c>
      <c r="B312" s="124" t="s">
        <v>607</v>
      </c>
      <c r="C312" s="124" t="s">
        <v>245</v>
      </c>
      <c r="D312" s="108" t="s">
        <v>236</v>
      </c>
      <c r="E312" s="122"/>
      <c r="F312" s="123"/>
      <c r="G312" s="123"/>
      <c r="H312" s="121">
        <f t="shared" si="3"/>
        <v>0</v>
      </c>
      <c r="I312" s="108"/>
      <c r="J312" s="108"/>
      <c r="K312" s="108"/>
      <c r="L312" s="108"/>
      <c r="M312" s="108"/>
      <c r="N312" s="122"/>
      <c r="O312" s="123"/>
      <c r="P312" s="123"/>
      <c r="Q312" s="121">
        <f t="shared" si="4"/>
        <v>0</v>
      </c>
      <c r="R312" s="108"/>
      <c r="S312" s="108"/>
      <c r="T312" s="108"/>
    </row>
    <row r="313" spans="1:20" ht="15.75" customHeight="1">
      <c r="A313" s="107">
        <f t="shared" si="5"/>
        <v>310</v>
      </c>
      <c r="B313" s="124" t="s">
        <v>608</v>
      </c>
      <c r="C313" s="124" t="s">
        <v>245</v>
      </c>
      <c r="D313" s="108" t="s">
        <v>236</v>
      </c>
      <c r="E313" s="122"/>
      <c r="F313" s="123"/>
      <c r="G313" s="123"/>
      <c r="H313" s="121">
        <f t="shared" si="3"/>
        <v>0</v>
      </c>
      <c r="I313" s="108"/>
      <c r="J313" s="108"/>
      <c r="K313" s="108"/>
      <c r="L313" s="108"/>
      <c r="M313" s="108"/>
      <c r="N313" s="122"/>
      <c r="O313" s="123"/>
      <c r="P313" s="123"/>
      <c r="Q313" s="121">
        <f t="shared" si="4"/>
        <v>0</v>
      </c>
      <c r="R313" s="108"/>
      <c r="S313" s="108"/>
      <c r="T313" s="108"/>
    </row>
    <row r="314" spans="1:20" ht="15.75" customHeight="1">
      <c r="A314" s="107">
        <f t="shared" si="5"/>
        <v>311</v>
      </c>
      <c r="B314" s="124" t="s">
        <v>609</v>
      </c>
      <c r="C314" s="124" t="s">
        <v>258</v>
      </c>
      <c r="D314" s="108" t="s">
        <v>236</v>
      </c>
      <c r="E314" s="122"/>
      <c r="F314" s="123"/>
      <c r="G314" s="123"/>
      <c r="H314" s="121">
        <f t="shared" si="3"/>
        <v>0</v>
      </c>
      <c r="I314" s="108"/>
      <c r="J314" s="108"/>
      <c r="K314" s="108"/>
      <c r="L314" s="108"/>
      <c r="M314" s="108" t="s">
        <v>236</v>
      </c>
      <c r="N314" s="122"/>
      <c r="O314" s="123"/>
      <c r="P314" s="123"/>
      <c r="Q314" s="121">
        <f t="shared" si="4"/>
        <v>0</v>
      </c>
      <c r="R314" s="108"/>
      <c r="S314" s="108"/>
      <c r="T314" s="108"/>
    </row>
    <row r="315" spans="1:20" ht="15.75" customHeight="1">
      <c r="A315" s="107">
        <f t="shared" si="5"/>
        <v>312</v>
      </c>
      <c r="B315" s="124" t="s">
        <v>610</v>
      </c>
      <c r="C315" s="124" t="s">
        <v>258</v>
      </c>
      <c r="D315" s="108" t="s">
        <v>236</v>
      </c>
      <c r="E315" s="122"/>
      <c r="F315" s="123"/>
      <c r="G315" s="123"/>
      <c r="H315" s="121">
        <f t="shared" si="3"/>
        <v>0</v>
      </c>
      <c r="I315" s="108"/>
      <c r="J315" s="108"/>
      <c r="K315" s="108"/>
      <c r="L315" s="108"/>
      <c r="M315" s="108" t="s">
        <v>272</v>
      </c>
      <c r="N315" s="122"/>
      <c r="O315" s="123"/>
      <c r="P315" s="123"/>
      <c r="Q315" s="121">
        <f t="shared" si="4"/>
        <v>0</v>
      </c>
      <c r="R315" s="108"/>
      <c r="S315" s="108"/>
      <c r="T315" s="108"/>
    </row>
    <row r="316" spans="1:20" ht="15.75" customHeight="1">
      <c r="A316" s="107">
        <f t="shared" si="5"/>
        <v>313</v>
      </c>
      <c r="B316" s="124" t="s">
        <v>611</v>
      </c>
      <c r="C316" s="124" t="s">
        <v>285</v>
      </c>
      <c r="D316" s="108" t="s">
        <v>236</v>
      </c>
      <c r="E316" s="122"/>
      <c r="F316" s="123"/>
      <c r="G316" s="123"/>
      <c r="H316" s="121">
        <f t="shared" si="3"/>
        <v>0</v>
      </c>
      <c r="I316" s="108"/>
      <c r="J316" s="108"/>
      <c r="K316" s="108"/>
      <c r="L316" s="108"/>
      <c r="M316" s="108"/>
      <c r="N316" s="122"/>
      <c r="O316" s="123"/>
      <c r="P316" s="123"/>
      <c r="Q316" s="121">
        <f t="shared" si="4"/>
        <v>0</v>
      </c>
      <c r="R316" s="108"/>
      <c r="S316" s="108"/>
      <c r="T316" s="108"/>
    </row>
    <row r="317" spans="1:20" ht="15.75" customHeight="1">
      <c r="A317" s="107">
        <f t="shared" si="5"/>
        <v>314</v>
      </c>
      <c r="B317" s="124" t="s">
        <v>612</v>
      </c>
      <c r="C317" s="124" t="s">
        <v>332</v>
      </c>
      <c r="D317" s="108" t="s">
        <v>236</v>
      </c>
      <c r="E317" s="122"/>
      <c r="F317" s="123"/>
      <c r="G317" s="123"/>
      <c r="H317" s="121">
        <f t="shared" si="3"/>
        <v>0</v>
      </c>
      <c r="I317" s="108"/>
      <c r="J317" s="108"/>
      <c r="K317" s="108"/>
      <c r="L317" s="108"/>
      <c r="M317" s="108"/>
      <c r="N317" s="122"/>
      <c r="O317" s="123"/>
      <c r="P317" s="123"/>
      <c r="Q317" s="121">
        <f t="shared" si="4"/>
        <v>0</v>
      </c>
      <c r="R317" s="108"/>
      <c r="S317" s="108"/>
      <c r="T317" s="108"/>
    </row>
    <row r="318" spans="1:20" ht="15.75" customHeight="1">
      <c r="A318" s="107">
        <f t="shared" si="5"/>
        <v>315</v>
      </c>
      <c r="B318" s="124" t="s">
        <v>613</v>
      </c>
      <c r="C318" s="124" t="s">
        <v>614</v>
      </c>
      <c r="D318" s="108" t="s">
        <v>236</v>
      </c>
      <c r="E318" s="122"/>
      <c r="F318" s="123"/>
      <c r="G318" s="123"/>
      <c r="H318" s="121">
        <f t="shared" si="3"/>
        <v>0</v>
      </c>
      <c r="I318" s="108"/>
      <c r="J318" s="108"/>
      <c r="K318" s="108"/>
      <c r="L318" s="108"/>
      <c r="M318" s="108"/>
      <c r="N318" s="122"/>
      <c r="O318" s="123"/>
      <c r="P318" s="123"/>
      <c r="Q318" s="121">
        <f t="shared" si="4"/>
        <v>0</v>
      </c>
      <c r="R318" s="108"/>
      <c r="S318" s="108"/>
      <c r="T318" s="108"/>
    </row>
    <row r="319" spans="1:20" ht="15.75" customHeight="1">
      <c r="A319" s="107">
        <f t="shared" si="5"/>
        <v>316</v>
      </c>
      <c r="B319" s="124" t="s">
        <v>615</v>
      </c>
      <c r="C319" s="124" t="s">
        <v>239</v>
      </c>
      <c r="D319" s="108" t="s">
        <v>236</v>
      </c>
      <c r="E319" s="122" t="s">
        <v>243</v>
      </c>
      <c r="F319" s="123">
        <v>46073</v>
      </c>
      <c r="G319" s="123">
        <v>46123</v>
      </c>
      <c r="H319" s="121">
        <f t="shared" si="3"/>
        <v>50</v>
      </c>
      <c r="I319" s="108"/>
      <c r="J319" s="108"/>
      <c r="K319" s="108"/>
      <c r="L319" s="108"/>
      <c r="M319" s="108"/>
      <c r="N319" s="122"/>
      <c r="O319" s="123"/>
      <c r="P319" s="123"/>
      <c r="Q319" s="121">
        <f t="shared" si="4"/>
        <v>0</v>
      </c>
      <c r="R319" s="108"/>
      <c r="S319" s="108"/>
      <c r="T319" s="108"/>
    </row>
    <row r="320" spans="1:20" ht="15.75" customHeight="1">
      <c r="A320" s="107">
        <f t="shared" si="5"/>
        <v>317</v>
      </c>
      <c r="B320" s="124" t="s">
        <v>616</v>
      </c>
      <c r="C320" s="124" t="s">
        <v>262</v>
      </c>
      <c r="D320" s="108" t="s">
        <v>272</v>
      </c>
      <c r="E320" s="122" t="s">
        <v>243</v>
      </c>
      <c r="F320" s="123">
        <v>46073</v>
      </c>
      <c r="G320" s="123">
        <v>46126</v>
      </c>
      <c r="H320" s="121">
        <f t="shared" si="3"/>
        <v>53</v>
      </c>
      <c r="I320" s="108"/>
      <c r="J320" s="108"/>
      <c r="K320" s="108"/>
      <c r="L320" s="108"/>
      <c r="M320" s="108"/>
      <c r="N320" s="122"/>
      <c r="O320" s="123"/>
      <c r="P320" s="123"/>
      <c r="Q320" s="121">
        <f t="shared" si="4"/>
        <v>0</v>
      </c>
      <c r="R320" s="108"/>
      <c r="S320" s="108"/>
      <c r="T320" s="108"/>
    </row>
    <row r="321" spans="1:20" ht="15.75" customHeight="1">
      <c r="A321" s="107">
        <f t="shared" si="5"/>
        <v>318</v>
      </c>
      <c r="B321" s="124" t="s">
        <v>617</v>
      </c>
      <c r="C321" s="124" t="s">
        <v>351</v>
      </c>
      <c r="D321" s="108" t="s">
        <v>272</v>
      </c>
      <c r="E321" s="122" t="s">
        <v>243</v>
      </c>
      <c r="F321" s="123">
        <v>46073</v>
      </c>
      <c r="G321" s="123">
        <v>46123</v>
      </c>
      <c r="H321" s="121">
        <f t="shared" si="3"/>
        <v>50</v>
      </c>
      <c r="I321" s="108"/>
      <c r="J321" s="108"/>
      <c r="K321" s="108"/>
      <c r="L321" s="108"/>
      <c r="M321" s="108"/>
      <c r="N321" s="122"/>
      <c r="O321" s="123"/>
      <c r="P321" s="123"/>
      <c r="Q321" s="121">
        <f t="shared" si="4"/>
        <v>0</v>
      </c>
      <c r="R321" s="108"/>
      <c r="S321" s="108"/>
      <c r="T321" s="108"/>
    </row>
    <row r="322" spans="1:20" ht="15.75" customHeight="1">
      <c r="A322" s="107">
        <f t="shared" si="5"/>
        <v>319</v>
      </c>
      <c r="B322" s="124" t="s">
        <v>618</v>
      </c>
      <c r="C322" s="124" t="s">
        <v>351</v>
      </c>
      <c r="D322" s="108" t="s">
        <v>236</v>
      </c>
      <c r="E322" s="122" t="s">
        <v>243</v>
      </c>
      <c r="F322" s="123">
        <v>46073</v>
      </c>
      <c r="G322" s="123">
        <v>46108</v>
      </c>
      <c r="H322" s="121">
        <f t="shared" si="3"/>
        <v>35</v>
      </c>
      <c r="I322" s="108"/>
      <c r="J322" s="108"/>
      <c r="K322" s="108"/>
      <c r="L322" s="108"/>
      <c r="M322" s="108"/>
      <c r="N322" s="122"/>
      <c r="O322" s="123"/>
      <c r="P322" s="123"/>
      <c r="Q322" s="121">
        <f t="shared" si="4"/>
        <v>0</v>
      </c>
      <c r="R322" s="108"/>
      <c r="S322" s="108"/>
      <c r="T322" s="108"/>
    </row>
    <row r="323" spans="1:20" ht="15.75" customHeight="1"/>
    <row r="324" spans="1:20" ht="15.75" customHeight="1"/>
    <row r="325" spans="1:20" ht="15.75" customHeight="1"/>
    <row r="326" spans="1:20" ht="15.75" customHeight="1"/>
    <row r="327" spans="1:20" ht="15.75" customHeight="1"/>
    <row r="328" spans="1:20" ht="15.75" customHeight="1"/>
    <row r="329" spans="1:20" ht="15.75" customHeight="1"/>
    <row r="330" spans="1:20" ht="15.75" customHeight="1"/>
    <row r="331" spans="1:20" ht="15.75" customHeight="1"/>
    <row r="332" spans="1:20" ht="15.75" customHeight="1"/>
    <row r="333" spans="1:20" ht="15.75" customHeight="1"/>
    <row r="334" spans="1:20" ht="15.75" customHeight="1"/>
    <row r="335" spans="1:20" ht="15.75" customHeight="1"/>
    <row r="336" spans="1:20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3:T322" xr:uid="{00000000-0009-0000-0000-000006000000}"/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D99594"/>
  </sheetPr>
  <dimension ref="A1:Z1000"/>
  <sheetViews>
    <sheetView workbookViewId="0">
      <pane ySplit="4" topLeftCell="A261" activePane="bottomLeft" state="frozen"/>
      <selection pane="bottomLeft" activeCell="D232" sqref="D232"/>
    </sheetView>
  </sheetViews>
  <sheetFormatPr defaultColWidth="14.42578125" defaultRowHeight="15" customHeight="1"/>
  <cols>
    <col min="1" max="1" width="6.85546875" customWidth="1"/>
    <col min="2" max="2" width="7.5703125" customWidth="1"/>
    <col min="3" max="3" width="7" customWidth="1"/>
    <col min="4" max="4" width="8" customWidth="1"/>
    <col min="5" max="5" width="7.5703125" customWidth="1"/>
    <col min="6" max="6" width="12.7109375" customWidth="1"/>
    <col min="7" max="7" width="10.7109375" customWidth="1"/>
    <col min="8" max="8" width="10.42578125" customWidth="1"/>
    <col min="9" max="9" width="23.28515625" customWidth="1"/>
    <col min="10" max="10" width="16.28515625" customWidth="1"/>
    <col min="11" max="11" width="19.5703125" customWidth="1"/>
    <col min="12" max="12" width="15.7109375" customWidth="1"/>
    <col min="13" max="26" width="9.140625" customWidth="1"/>
  </cols>
  <sheetData>
    <row r="1" spans="1:26" ht="15.75">
      <c r="A1" s="751" t="s">
        <v>0</v>
      </c>
      <c r="B1" s="665"/>
      <c r="C1" s="665"/>
      <c r="D1" s="665"/>
      <c r="E1" s="665"/>
      <c r="F1" s="665"/>
      <c r="G1" s="665"/>
      <c r="H1" s="665"/>
      <c r="I1" s="665"/>
      <c r="J1" s="665"/>
      <c r="K1" s="665"/>
      <c r="L1" s="720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</row>
    <row r="2" spans="1:26" ht="15.75">
      <c r="A2" s="751" t="s">
        <v>156</v>
      </c>
      <c r="B2" s="665"/>
      <c r="C2" s="665"/>
      <c r="D2" s="665"/>
      <c r="E2" s="665"/>
      <c r="F2" s="665"/>
      <c r="G2" s="665"/>
      <c r="H2" s="665"/>
      <c r="I2" s="665"/>
      <c r="J2" s="665"/>
      <c r="K2" s="665"/>
      <c r="L2" s="720"/>
      <c r="M2" s="117"/>
      <c r="N2" s="117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</row>
    <row r="3" spans="1:26" ht="15.75">
      <c r="A3" s="717" t="s">
        <v>619</v>
      </c>
      <c r="B3" s="665"/>
      <c r="C3" s="665"/>
      <c r="D3" s="665"/>
      <c r="E3" s="665"/>
      <c r="F3" s="665"/>
      <c r="G3" s="665"/>
      <c r="H3" s="665"/>
      <c r="I3" s="665"/>
      <c r="J3" s="665"/>
      <c r="K3" s="720"/>
      <c r="L3" s="127">
        <f ca="1">'Summary E'!M1</f>
        <v>46128</v>
      </c>
      <c r="M3" s="117"/>
      <c r="N3" s="117"/>
      <c r="O3" s="117"/>
      <c r="P3" s="117"/>
      <c r="Q3" s="117"/>
      <c r="R3" s="117"/>
      <c r="S3" s="117"/>
      <c r="T3" s="117"/>
      <c r="U3" s="117"/>
      <c r="V3" s="117"/>
      <c r="W3" s="117"/>
      <c r="X3" s="117"/>
      <c r="Y3" s="117"/>
      <c r="Z3" s="117"/>
    </row>
    <row r="4" spans="1:26" ht="30">
      <c r="A4" s="128" t="s">
        <v>3</v>
      </c>
      <c r="B4" s="129" t="s">
        <v>620</v>
      </c>
      <c r="C4" s="130" t="s">
        <v>621</v>
      </c>
      <c r="D4" s="131" t="s">
        <v>622</v>
      </c>
      <c r="E4" s="130" t="s">
        <v>623</v>
      </c>
      <c r="F4" s="130" t="s">
        <v>624</v>
      </c>
      <c r="G4" s="132" t="s">
        <v>625</v>
      </c>
      <c r="H4" s="132" t="s">
        <v>626</v>
      </c>
      <c r="I4" s="133" t="s">
        <v>627</v>
      </c>
      <c r="J4" s="130" t="s">
        <v>628</v>
      </c>
      <c r="K4" s="130" t="s">
        <v>629</v>
      </c>
      <c r="L4" s="134" t="s">
        <v>12</v>
      </c>
      <c r="M4" s="117"/>
      <c r="N4" s="117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7"/>
      <c r="Z4" s="117"/>
    </row>
    <row r="5" spans="1:26">
      <c r="A5" s="135">
        <v>1</v>
      </c>
      <c r="B5" s="136" t="s">
        <v>630</v>
      </c>
      <c r="C5" s="136">
        <v>1</v>
      </c>
      <c r="D5" s="137" t="s">
        <v>333</v>
      </c>
      <c r="E5" s="136" t="str">
        <f>VLOOKUP(D5,'TS Gantry - AP44'!$C$8:$D$638,2,0)</f>
        <v>DA-1.5</v>
      </c>
      <c r="F5" s="136" t="str">
        <f>VLOOKUP($D5,Foundation!$D$5:$F$379,3,FALSE)</f>
        <v>Sandy</v>
      </c>
      <c r="G5" s="138">
        <v>45834</v>
      </c>
      <c r="H5" s="138">
        <v>45834</v>
      </c>
      <c r="I5" s="139" t="s">
        <v>631</v>
      </c>
      <c r="J5" s="136" t="s">
        <v>632</v>
      </c>
      <c r="K5" s="136"/>
      <c r="L5" s="140"/>
      <c r="M5" s="117"/>
      <c r="N5" s="117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7"/>
      <c r="Z5" s="117"/>
    </row>
    <row r="6" spans="1:26">
      <c r="A6" s="141">
        <v>2</v>
      </c>
      <c r="B6" s="108" t="s">
        <v>630</v>
      </c>
      <c r="C6" s="108">
        <v>2</v>
      </c>
      <c r="D6" s="142" t="s">
        <v>334</v>
      </c>
      <c r="E6" s="108" t="str">
        <f>VLOOKUP(D6,'TS Gantry - AP44'!$C$8:$D$638,2,0)</f>
        <v>DA+3</v>
      </c>
      <c r="F6" s="108" t="str">
        <f>VLOOKUP($D6,Foundation!$D$5:$F$379,3,FALSE)</f>
        <v>Sandy</v>
      </c>
      <c r="G6" s="123">
        <v>45834</v>
      </c>
      <c r="H6" s="123">
        <v>45834</v>
      </c>
      <c r="I6" s="125" t="s">
        <v>631</v>
      </c>
      <c r="J6" s="108" t="s">
        <v>632</v>
      </c>
      <c r="K6" s="143"/>
      <c r="L6" s="144"/>
      <c r="M6" s="117"/>
      <c r="N6" s="117"/>
      <c r="O6" s="117"/>
      <c r="P6" s="117"/>
      <c r="Q6" s="117"/>
      <c r="R6" s="117"/>
      <c r="S6" s="117"/>
      <c r="T6" s="117"/>
      <c r="U6" s="117"/>
      <c r="V6" s="117"/>
      <c r="W6" s="117"/>
      <c r="X6" s="117"/>
      <c r="Y6" s="117"/>
      <c r="Z6" s="117"/>
    </row>
    <row r="7" spans="1:26">
      <c r="A7" s="141">
        <v>3</v>
      </c>
      <c r="B7" s="108" t="s">
        <v>630</v>
      </c>
      <c r="C7" s="108">
        <v>3</v>
      </c>
      <c r="D7" s="142" t="s">
        <v>335</v>
      </c>
      <c r="E7" s="108" t="str">
        <f>VLOOKUP(D7,'TS Gantry - AP44'!$C$8:$D$638,2,0)</f>
        <v>DA+6</v>
      </c>
      <c r="F7" s="108" t="str">
        <f>VLOOKUP($D7,Foundation!$D$5:$F$379,3,FALSE)</f>
        <v>Sandy</v>
      </c>
      <c r="G7" s="123">
        <v>45834</v>
      </c>
      <c r="H7" s="123">
        <v>45834</v>
      </c>
      <c r="I7" s="125" t="s">
        <v>631</v>
      </c>
      <c r="J7" s="108" t="s">
        <v>632</v>
      </c>
      <c r="K7" s="143"/>
      <c r="L7" s="144"/>
      <c r="M7" s="117"/>
      <c r="N7" s="117"/>
      <c r="O7" s="117"/>
      <c r="P7" s="117"/>
      <c r="Q7" s="117"/>
      <c r="R7" s="117"/>
      <c r="S7" s="117"/>
      <c r="T7" s="117"/>
      <c r="U7" s="117"/>
      <c r="V7" s="117"/>
      <c r="W7" s="117"/>
      <c r="X7" s="117"/>
      <c r="Y7" s="117"/>
      <c r="Z7" s="117"/>
    </row>
    <row r="8" spans="1:26">
      <c r="A8" s="141">
        <v>4</v>
      </c>
      <c r="B8" s="108" t="s">
        <v>630</v>
      </c>
      <c r="C8" s="108">
        <v>4</v>
      </c>
      <c r="D8" s="142" t="s">
        <v>336</v>
      </c>
      <c r="E8" s="108" t="str">
        <f>VLOOKUP(D8,'TS Gantry - AP44'!$C$8:$D$638,2,0)</f>
        <v>DA+3</v>
      </c>
      <c r="F8" s="108" t="str">
        <f>VLOOKUP($D8,Foundation!$D$5:$F$379,3,FALSE)</f>
        <v>Sandy</v>
      </c>
      <c r="G8" s="123">
        <v>45834</v>
      </c>
      <c r="H8" s="123">
        <v>45834</v>
      </c>
      <c r="I8" s="125" t="s">
        <v>631</v>
      </c>
      <c r="J8" s="108" t="s">
        <v>632</v>
      </c>
      <c r="K8" s="143"/>
      <c r="L8" s="144"/>
      <c r="M8" s="117"/>
      <c r="N8" s="117"/>
      <c r="O8" s="117"/>
      <c r="P8" s="117"/>
      <c r="Q8" s="117"/>
      <c r="R8" s="117"/>
      <c r="S8" s="117"/>
      <c r="T8" s="117"/>
      <c r="U8" s="117"/>
      <c r="V8" s="117"/>
      <c r="W8" s="117"/>
      <c r="X8" s="117"/>
      <c r="Y8" s="117"/>
      <c r="Z8" s="117"/>
    </row>
    <row r="9" spans="1:26">
      <c r="A9" s="141">
        <v>5</v>
      </c>
      <c r="B9" s="108" t="s">
        <v>630</v>
      </c>
      <c r="C9" s="108">
        <v>5</v>
      </c>
      <c r="D9" s="142" t="s">
        <v>337</v>
      </c>
      <c r="E9" s="108" t="str">
        <f>VLOOKUP(D9,'TS Gantry - AP44'!$C$8:$D$638,2,0)</f>
        <v>DA+0</v>
      </c>
      <c r="F9" s="108" t="str">
        <f>VLOOKUP($D9,Foundation!$D$5:$F$379,3,FALSE)</f>
        <v>Sandy</v>
      </c>
      <c r="G9" s="123">
        <v>45835</v>
      </c>
      <c r="H9" s="123">
        <v>45835</v>
      </c>
      <c r="I9" s="125" t="s">
        <v>631</v>
      </c>
      <c r="J9" s="108" t="s">
        <v>632</v>
      </c>
      <c r="K9" s="143"/>
      <c r="L9" s="144"/>
      <c r="M9" s="117"/>
      <c r="N9" s="117"/>
      <c r="O9" s="117"/>
      <c r="P9" s="117"/>
      <c r="Q9" s="117"/>
      <c r="R9" s="117"/>
      <c r="S9" s="117"/>
      <c r="T9" s="117"/>
      <c r="U9" s="117"/>
      <c r="V9" s="117"/>
      <c r="W9" s="117"/>
      <c r="X9" s="117"/>
      <c r="Y9" s="117"/>
      <c r="Z9" s="117"/>
    </row>
    <row r="10" spans="1:26">
      <c r="A10" s="141">
        <v>6</v>
      </c>
      <c r="B10" s="108" t="s">
        <v>630</v>
      </c>
      <c r="C10" s="108">
        <v>6</v>
      </c>
      <c r="D10" s="142" t="s">
        <v>338</v>
      </c>
      <c r="E10" s="108" t="str">
        <f>VLOOKUP(D10,'TS Gantry - AP44'!$C$8:$D$638,2,0)</f>
        <v>DA+0</v>
      </c>
      <c r="F10" s="108" t="str">
        <f>VLOOKUP($D10,Foundation!$D$5:$F$379,3,FALSE)</f>
        <v>Sandy</v>
      </c>
      <c r="G10" s="123">
        <v>45835</v>
      </c>
      <c r="H10" s="123">
        <v>45835</v>
      </c>
      <c r="I10" s="125" t="s">
        <v>631</v>
      </c>
      <c r="J10" s="108" t="s">
        <v>632</v>
      </c>
      <c r="K10" s="143"/>
      <c r="L10" s="144"/>
      <c r="M10" s="117"/>
      <c r="N10" s="117"/>
      <c r="O10" s="117"/>
      <c r="P10" s="117"/>
      <c r="Q10" s="117"/>
      <c r="R10" s="117"/>
      <c r="S10" s="117"/>
      <c r="T10" s="117"/>
      <c r="U10" s="117"/>
      <c r="V10" s="117"/>
      <c r="W10" s="117"/>
      <c r="X10" s="117"/>
      <c r="Y10" s="117"/>
      <c r="Z10" s="117"/>
    </row>
    <row r="11" spans="1:26">
      <c r="A11" s="141">
        <v>7</v>
      </c>
      <c r="B11" s="108" t="s">
        <v>630</v>
      </c>
      <c r="C11" s="108">
        <v>7</v>
      </c>
      <c r="D11" s="142" t="s">
        <v>339</v>
      </c>
      <c r="E11" s="108" t="str">
        <f>VLOOKUP(D11,'TS Gantry - AP44'!$C$8:$D$638,2,0)</f>
        <v>DA+3</v>
      </c>
      <c r="F11" s="108" t="str">
        <f>VLOOKUP($D11,Foundation!$D$5:$F$379,3,FALSE)</f>
        <v>Sandy</v>
      </c>
      <c r="G11" s="123">
        <v>45835</v>
      </c>
      <c r="H11" s="123">
        <v>45835</v>
      </c>
      <c r="I11" s="125" t="s">
        <v>631</v>
      </c>
      <c r="J11" s="108" t="s">
        <v>632</v>
      </c>
      <c r="K11" s="143"/>
      <c r="L11" s="144"/>
      <c r="M11" s="117"/>
      <c r="N11" s="117"/>
      <c r="O11" s="117"/>
      <c r="P11" s="117"/>
      <c r="Q11" s="117"/>
      <c r="R11" s="117"/>
      <c r="S11" s="117"/>
      <c r="T11" s="117"/>
      <c r="U11" s="117"/>
      <c r="V11" s="117"/>
      <c r="W11" s="117"/>
      <c r="X11" s="117"/>
      <c r="Y11" s="117"/>
      <c r="Z11" s="117"/>
    </row>
    <row r="12" spans="1:26">
      <c r="A12" s="141">
        <v>8</v>
      </c>
      <c r="B12" s="108" t="s">
        <v>630</v>
      </c>
      <c r="C12" s="108">
        <v>8</v>
      </c>
      <c r="D12" s="142" t="s">
        <v>340</v>
      </c>
      <c r="E12" s="108" t="str">
        <f>VLOOKUP(D12,'TS Gantry - AP44'!$C$8:$D$638,2,0)</f>
        <v>DA+0</v>
      </c>
      <c r="F12" s="108" t="str">
        <f>VLOOKUP($D12,Foundation!$D$5:$F$379,3,FALSE)</f>
        <v>Sandy</v>
      </c>
      <c r="G12" s="123">
        <v>45835</v>
      </c>
      <c r="H12" s="123">
        <v>45835</v>
      </c>
      <c r="I12" s="125" t="s">
        <v>631</v>
      </c>
      <c r="J12" s="108" t="s">
        <v>632</v>
      </c>
      <c r="K12" s="108"/>
      <c r="L12" s="144"/>
      <c r="M12" s="117"/>
      <c r="N12" s="117"/>
      <c r="O12" s="117"/>
      <c r="P12" s="117"/>
      <c r="Q12" s="117"/>
      <c r="R12" s="117"/>
      <c r="S12" s="117"/>
      <c r="T12" s="117"/>
      <c r="U12" s="117"/>
      <c r="V12" s="117"/>
      <c r="W12" s="117"/>
      <c r="X12" s="117"/>
      <c r="Y12" s="117"/>
      <c r="Z12" s="117"/>
    </row>
    <row r="13" spans="1:26">
      <c r="A13" s="141">
        <v>9</v>
      </c>
      <c r="B13" s="108" t="s">
        <v>630</v>
      </c>
      <c r="C13" s="108">
        <v>9</v>
      </c>
      <c r="D13" s="142" t="s">
        <v>326</v>
      </c>
      <c r="E13" s="108" t="str">
        <f>VLOOKUP(D13,'TS Gantry - AP44'!$C$8:$D$638,2,0)</f>
        <v>DA-1.5</v>
      </c>
      <c r="F13" s="108" t="str">
        <f>VLOOKUP($D13,Foundation!$D$5:$F$379,3,FALSE)</f>
        <v>Sandy</v>
      </c>
      <c r="G13" s="123">
        <v>45836</v>
      </c>
      <c r="H13" s="123">
        <v>45836</v>
      </c>
      <c r="I13" s="125" t="s">
        <v>631</v>
      </c>
      <c r="J13" s="108" t="s">
        <v>632</v>
      </c>
      <c r="K13" s="143"/>
      <c r="L13" s="144"/>
      <c r="M13" s="117"/>
      <c r="N13" s="117"/>
      <c r="O13" s="117"/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7"/>
    </row>
    <row r="14" spans="1:26">
      <c r="A14" s="141">
        <v>10</v>
      </c>
      <c r="B14" s="108" t="s">
        <v>630</v>
      </c>
      <c r="C14" s="108">
        <v>10</v>
      </c>
      <c r="D14" s="142" t="s">
        <v>327</v>
      </c>
      <c r="E14" s="108" t="str">
        <f>VLOOKUP(D14,'TS Gantry - AP44'!$C$8:$D$638,2,0)</f>
        <v>DA+3</v>
      </c>
      <c r="F14" s="108" t="str">
        <f>VLOOKUP($D14,Foundation!$D$5:$F$379,3,FALSE)</f>
        <v>Sandy</v>
      </c>
      <c r="G14" s="123">
        <v>45836</v>
      </c>
      <c r="H14" s="123">
        <v>45836</v>
      </c>
      <c r="I14" s="125" t="s">
        <v>631</v>
      </c>
      <c r="J14" s="108" t="s">
        <v>632</v>
      </c>
      <c r="K14" s="143"/>
      <c r="L14" s="144"/>
      <c r="M14" s="117"/>
      <c r="N14" s="117"/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7"/>
    </row>
    <row r="15" spans="1:26">
      <c r="A15" s="141">
        <v>11</v>
      </c>
      <c r="B15" s="108" t="s">
        <v>630</v>
      </c>
      <c r="C15" s="108">
        <v>11</v>
      </c>
      <c r="D15" s="142" t="s">
        <v>328</v>
      </c>
      <c r="E15" s="108" t="str">
        <f>VLOOKUP(D15,'TS Gantry - AP44'!$C$8:$D$638,2,0)</f>
        <v>DA+3</v>
      </c>
      <c r="F15" s="108" t="str">
        <f>VLOOKUP($D15,Foundation!$D$5:$F$379,3,FALSE)</f>
        <v>Sandy</v>
      </c>
      <c r="G15" s="123">
        <v>45836</v>
      </c>
      <c r="H15" s="123">
        <v>45836</v>
      </c>
      <c r="I15" s="125" t="s">
        <v>631</v>
      </c>
      <c r="J15" s="108" t="s">
        <v>632</v>
      </c>
      <c r="K15" s="143"/>
      <c r="L15" s="144"/>
      <c r="M15" s="117"/>
      <c r="N15" s="117"/>
      <c r="O15" s="117"/>
      <c r="P15" s="117"/>
      <c r="Q15" s="117"/>
      <c r="R15" s="117"/>
      <c r="S15" s="117"/>
      <c r="T15" s="117"/>
      <c r="U15" s="117"/>
      <c r="V15" s="117"/>
      <c r="W15" s="117"/>
      <c r="X15" s="117"/>
      <c r="Y15" s="117"/>
      <c r="Z15" s="117"/>
    </row>
    <row r="16" spans="1:26">
      <c r="A16" s="141">
        <v>12</v>
      </c>
      <c r="B16" s="108" t="s">
        <v>630</v>
      </c>
      <c r="C16" s="108">
        <v>12</v>
      </c>
      <c r="D16" s="142" t="s">
        <v>329</v>
      </c>
      <c r="E16" s="108" t="str">
        <f>VLOOKUP(D16,'TS Gantry - AP44'!$C$8:$D$638,2,0)</f>
        <v>DA+0</v>
      </c>
      <c r="F16" s="108" t="str">
        <f>VLOOKUP($D16,Foundation!$D$5:$F$379,3,FALSE)</f>
        <v>Sandy</v>
      </c>
      <c r="G16" s="123">
        <v>45836</v>
      </c>
      <c r="H16" s="123">
        <v>45836</v>
      </c>
      <c r="I16" s="125" t="s">
        <v>631</v>
      </c>
      <c r="J16" s="108" t="s">
        <v>632</v>
      </c>
      <c r="K16" s="143"/>
      <c r="L16" s="144"/>
      <c r="M16" s="117"/>
      <c r="N16" s="117"/>
      <c r="O16" s="117"/>
      <c r="P16" s="117"/>
      <c r="Q16" s="117"/>
      <c r="R16" s="117"/>
      <c r="S16" s="117"/>
      <c r="T16" s="117"/>
      <c r="U16" s="117"/>
      <c r="V16" s="117"/>
      <c r="W16" s="117"/>
      <c r="X16" s="117"/>
      <c r="Y16" s="117"/>
      <c r="Z16" s="117"/>
    </row>
    <row r="17" spans="1:26">
      <c r="A17" s="141">
        <v>13</v>
      </c>
      <c r="B17" s="108" t="s">
        <v>630</v>
      </c>
      <c r="C17" s="108">
        <v>13</v>
      </c>
      <c r="D17" s="142" t="s">
        <v>330</v>
      </c>
      <c r="E17" s="108" t="str">
        <f>VLOOKUP(D17,'TS Gantry - AP44'!$C$8:$D$638,2,0)</f>
        <v>DA+3</v>
      </c>
      <c r="F17" s="108" t="str">
        <f>VLOOKUP($D17,Foundation!$D$5:$F$379,3,FALSE)</f>
        <v>Sandy</v>
      </c>
      <c r="G17" s="123">
        <v>45836</v>
      </c>
      <c r="H17" s="123">
        <v>45836</v>
      </c>
      <c r="I17" s="125" t="s">
        <v>631</v>
      </c>
      <c r="J17" s="108" t="s">
        <v>632</v>
      </c>
      <c r="K17" s="143"/>
      <c r="L17" s="144"/>
      <c r="M17" s="117"/>
      <c r="N17" s="117"/>
      <c r="O17" s="117"/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7"/>
    </row>
    <row r="18" spans="1:26">
      <c r="A18" s="141">
        <v>14</v>
      </c>
      <c r="B18" s="108" t="s">
        <v>630</v>
      </c>
      <c r="C18" s="108">
        <v>14</v>
      </c>
      <c r="D18" s="142" t="s">
        <v>322</v>
      </c>
      <c r="E18" s="108" t="str">
        <f>VLOOKUP(D18,'TS Gantry - AP44'!$C$8:$D$638,2,0)</f>
        <v>DA+0</v>
      </c>
      <c r="F18" s="108" t="str">
        <f>VLOOKUP($D18,Foundation!$D$5:$F$379,3,FALSE)</f>
        <v>Sandy</v>
      </c>
      <c r="G18" s="123">
        <v>45837</v>
      </c>
      <c r="H18" s="123">
        <v>45837</v>
      </c>
      <c r="I18" s="125" t="s">
        <v>631</v>
      </c>
      <c r="J18" s="108" t="s">
        <v>632</v>
      </c>
      <c r="K18" s="143"/>
      <c r="L18" s="144"/>
      <c r="M18" s="117"/>
      <c r="N18" s="117"/>
      <c r="O18" s="117"/>
      <c r="P18" s="117"/>
      <c r="Q18" s="117"/>
      <c r="R18" s="117"/>
      <c r="S18" s="117"/>
      <c r="T18" s="117"/>
      <c r="U18" s="117"/>
      <c r="V18" s="117"/>
      <c r="W18" s="117"/>
      <c r="X18" s="117"/>
      <c r="Y18" s="117"/>
      <c r="Z18" s="117"/>
    </row>
    <row r="19" spans="1:26">
      <c r="A19" s="141">
        <v>15</v>
      </c>
      <c r="B19" s="108" t="s">
        <v>630</v>
      </c>
      <c r="C19" s="108">
        <v>15</v>
      </c>
      <c r="D19" s="142" t="s">
        <v>324</v>
      </c>
      <c r="E19" s="108" t="str">
        <f>VLOOKUP(D19,'TS Gantry - AP44'!$C$8:$D$638,2,0)</f>
        <v>DA-1.5</v>
      </c>
      <c r="F19" s="108" t="str">
        <f>VLOOKUP($D19,Foundation!$D$5:$F$379,3,FALSE)</f>
        <v>Sandy</v>
      </c>
      <c r="G19" s="123">
        <v>45837</v>
      </c>
      <c r="H19" s="123">
        <v>45837</v>
      </c>
      <c r="I19" s="125" t="s">
        <v>631</v>
      </c>
      <c r="J19" s="108" t="s">
        <v>632</v>
      </c>
      <c r="K19" s="108"/>
      <c r="L19" s="144"/>
      <c r="M19" s="117"/>
      <c r="N19" s="117"/>
      <c r="O19" s="117"/>
      <c r="P19" s="117"/>
      <c r="Q19" s="117"/>
      <c r="R19" s="117"/>
      <c r="S19" s="117"/>
      <c r="T19" s="117"/>
      <c r="U19" s="117"/>
      <c r="V19" s="117"/>
      <c r="W19" s="117"/>
      <c r="X19" s="117"/>
      <c r="Y19" s="117"/>
      <c r="Z19" s="117"/>
    </row>
    <row r="20" spans="1:26">
      <c r="A20" s="141">
        <v>16</v>
      </c>
      <c r="B20" s="108" t="s">
        <v>630</v>
      </c>
      <c r="C20" s="108">
        <v>16</v>
      </c>
      <c r="D20" s="142" t="s">
        <v>320</v>
      </c>
      <c r="E20" s="108" t="str">
        <f>VLOOKUP(D20,'TS Gantry - AP44'!$C$8:$D$638,2,0)</f>
        <v>DA+6</v>
      </c>
      <c r="F20" s="108" t="str">
        <f>VLOOKUP($D20,Foundation!$D$5:$F$379,3,FALSE)</f>
        <v>Sandy</v>
      </c>
      <c r="G20" s="123">
        <v>45838</v>
      </c>
      <c r="H20" s="123">
        <v>45838</v>
      </c>
      <c r="I20" s="125" t="s">
        <v>631</v>
      </c>
      <c r="J20" s="108" t="s">
        <v>632</v>
      </c>
      <c r="K20" s="108"/>
      <c r="L20" s="144"/>
      <c r="M20" s="117"/>
      <c r="N20" s="117"/>
      <c r="O20" s="117"/>
      <c r="P20" s="117"/>
      <c r="Q20" s="117"/>
      <c r="R20" s="117"/>
      <c r="S20" s="117"/>
      <c r="T20" s="117"/>
      <c r="U20" s="117"/>
      <c r="V20" s="117"/>
      <c r="W20" s="117"/>
      <c r="X20" s="117"/>
      <c r="Y20" s="117"/>
      <c r="Z20" s="117"/>
    </row>
    <row r="21" spans="1:26" ht="15.75" customHeight="1">
      <c r="A21" s="141">
        <v>17</v>
      </c>
      <c r="B21" s="108" t="s">
        <v>630</v>
      </c>
      <c r="C21" s="108">
        <v>17</v>
      </c>
      <c r="D21" s="142" t="s">
        <v>321</v>
      </c>
      <c r="E21" s="108" t="str">
        <f>VLOOKUP(D21,'TS Gantry - AP44'!$C$8:$D$638,2,0)</f>
        <v>DA-1.5</v>
      </c>
      <c r="F21" s="108" t="str">
        <f>VLOOKUP($D21,Foundation!$D$5:$F$379,3,FALSE)</f>
        <v>Sandy</v>
      </c>
      <c r="G21" s="123">
        <v>45838</v>
      </c>
      <c r="H21" s="123">
        <v>45838</v>
      </c>
      <c r="I21" s="125" t="s">
        <v>631</v>
      </c>
      <c r="J21" s="108" t="s">
        <v>632</v>
      </c>
      <c r="K21" s="108"/>
      <c r="L21" s="144"/>
      <c r="M21" s="117"/>
      <c r="N21" s="117"/>
      <c r="O21" s="117"/>
      <c r="P21" s="117"/>
      <c r="Q21" s="117"/>
      <c r="R21" s="117"/>
      <c r="S21" s="117"/>
      <c r="T21" s="117"/>
      <c r="U21" s="117"/>
      <c r="V21" s="117"/>
      <c r="W21" s="117"/>
      <c r="X21" s="117"/>
      <c r="Y21" s="117"/>
      <c r="Z21" s="117"/>
    </row>
    <row r="22" spans="1:26" ht="15.75" customHeight="1">
      <c r="A22" s="141">
        <v>18</v>
      </c>
      <c r="B22" s="108" t="s">
        <v>630</v>
      </c>
      <c r="C22" s="108">
        <v>18</v>
      </c>
      <c r="D22" s="142" t="s">
        <v>323</v>
      </c>
      <c r="E22" s="108" t="str">
        <f>VLOOKUP(D22,'TS Gantry - AP44'!$C$8:$D$638,2,0)</f>
        <v>DA+0</v>
      </c>
      <c r="F22" s="108" t="str">
        <f>VLOOKUP($D22,Foundation!$D$5:$F$379,3,FALSE)</f>
        <v>Sandy</v>
      </c>
      <c r="G22" s="123">
        <v>45838</v>
      </c>
      <c r="H22" s="123">
        <v>45838</v>
      </c>
      <c r="I22" s="125" t="s">
        <v>631</v>
      </c>
      <c r="J22" s="108" t="s">
        <v>632</v>
      </c>
      <c r="K22" s="108"/>
      <c r="L22" s="144"/>
      <c r="M22" s="117"/>
      <c r="N22" s="117"/>
      <c r="O22" s="117"/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</row>
    <row r="23" spans="1:26" ht="15.75" customHeight="1">
      <c r="A23" s="141">
        <v>19</v>
      </c>
      <c r="B23" s="108" t="s">
        <v>630</v>
      </c>
      <c r="C23" s="108">
        <v>19</v>
      </c>
      <c r="D23" s="142" t="s">
        <v>325</v>
      </c>
      <c r="E23" s="108" t="str">
        <f>VLOOKUP(D23,'TS Gantry - AP44'!$C$8:$D$638,2,0)</f>
        <v>DA+0</v>
      </c>
      <c r="F23" s="108" t="str">
        <f>VLOOKUP($D23,Foundation!$D$5:$F$379,3,FALSE)</f>
        <v>Sandy</v>
      </c>
      <c r="G23" s="123">
        <v>45838</v>
      </c>
      <c r="H23" s="123">
        <v>45838</v>
      </c>
      <c r="I23" s="125" t="s">
        <v>631</v>
      </c>
      <c r="J23" s="108" t="s">
        <v>632</v>
      </c>
      <c r="K23" s="108"/>
      <c r="L23" s="144"/>
      <c r="M23" s="117"/>
      <c r="N23" s="117"/>
      <c r="O23" s="117"/>
      <c r="P23" s="117"/>
      <c r="Q23" s="117"/>
      <c r="R23" s="117"/>
      <c r="S23" s="117"/>
      <c r="T23" s="117"/>
      <c r="U23" s="117"/>
      <c r="V23" s="117"/>
      <c r="W23" s="117"/>
      <c r="X23" s="117"/>
      <c r="Y23" s="117"/>
      <c r="Z23" s="117"/>
    </row>
    <row r="24" spans="1:26" ht="15.75" customHeight="1">
      <c r="A24" s="145">
        <v>20</v>
      </c>
      <c r="B24" s="112" t="s">
        <v>630</v>
      </c>
      <c r="C24" s="112">
        <v>20</v>
      </c>
      <c r="D24" s="146" t="s">
        <v>318</v>
      </c>
      <c r="E24" s="112" t="str">
        <f>VLOOKUP(D24,'TS Gantry - AP44'!$C$8:$D$638,2,0)</f>
        <v>DA+6</v>
      </c>
      <c r="F24" s="112" t="str">
        <f>VLOOKUP($D24,Foundation!$D$5:$F$379,3,FALSE)</f>
        <v>Sandy</v>
      </c>
      <c r="G24" s="147">
        <v>45838</v>
      </c>
      <c r="H24" s="147">
        <v>45838</v>
      </c>
      <c r="I24" s="148" t="s">
        <v>631</v>
      </c>
      <c r="J24" s="112" t="s">
        <v>632</v>
      </c>
      <c r="K24" s="112"/>
      <c r="L24" s="149"/>
      <c r="M24" s="117"/>
      <c r="N24" s="117"/>
      <c r="O24" s="117"/>
      <c r="P24" s="117"/>
      <c r="Q24" s="117"/>
      <c r="R24" s="117"/>
      <c r="S24" s="117"/>
      <c r="T24" s="117"/>
      <c r="U24" s="117"/>
      <c r="V24" s="117"/>
      <c r="W24" s="117"/>
      <c r="X24" s="117"/>
      <c r="Y24" s="117"/>
      <c r="Z24" s="117"/>
    </row>
    <row r="25" spans="1:26" ht="15.75" customHeight="1">
      <c r="A25" s="99">
        <v>21</v>
      </c>
      <c r="B25" s="150" t="s">
        <v>633</v>
      </c>
      <c r="C25" s="150">
        <v>1</v>
      </c>
      <c r="D25" s="151" t="s">
        <v>315</v>
      </c>
      <c r="E25" s="150" t="str">
        <f>VLOOKUP(D25,'TS Gantry - AP44'!$C$8:$D$638,2,0)</f>
        <v>DA+0</v>
      </c>
      <c r="F25" s="150" t="str">
        <f>VLOOKUP($D25,Foundation!$D$5:$F$379,3,FALSE)</f>
        <v>Sandy</v>
      </c>
      <c r="G25" s="152">
        <v>45839</v>
      </c>
      <c r="H25" s="152">
        <v>45839</v>
      </c>
      <c r="I25" s="153" t="s">
        <v>631</v>
      </c>
      <c r="J25" s="150" t="s">
        <v>632</v>
      </c>
      <c r="K25" s="150"/>
      <c r="L25" s="154"/>
      <c r="M25" s="117"/>
      <c r="N25" s="117"/>
      <c r="O25" s="117"/>
      <c r="P25" s="117"/>
      <c r="Q25" s="117"/>
      <c r="R25" s="117"/>
      <c r="S25" s="117"/>
      <c r="T25" s="117"/>
      <c r="U25" s="117"/>
      <c r="V25" s="117"/>
      <c r="W25" s="117"/>
      <c r="X25" s="117"/>
      <c r="Y25" s="117"/>
      <c r="Z25" s="117"/>
    </row>
    <row r="26" spans="1:26" ht="15.75" customHeight="1">
      <c r="A26" s="141">
        <v>22</v>
      </c>
      <c r="B26" s="108" t="s">
        <v>633</v>
      </c>
      <c r="C26" s="108">
        <v>2</v>
      </c>
      <c r="D26" s="142" t="s">
        <v>317</v>
      </c>
      <c r="E26" s="108" t="str">
        <f>VLOOKUP(D26,'TS Gantry - AP44'!$C$8:$D$638,2,0)</f>
        <v>DA+3</v>
      </c>
      <c r="F26" s="108" t="str">
        <f>VLOOKUP($D26,Foundation!$D$5:$F$379,3,FALSE)</f>
        <v>Sandy</v>
      </c>
      <c r="G26" s="123">
        <v>45839</v>
      </c>
      <c r="H26" s="123">
        <v>45839</v>
      </c>
      <c r="I26" s="125" t="s">
        <v>631</v>
      </c>
      <c r="J26" s="108" t="s">
        <v>632</v>
      </c>
      <c r="K26" s="108"/>
      <c r="L26" s="155"/>
      <c r="M26" s="117"/>
      <c r="N26" s="117"/>
      <c r="O26" s="117"/>
      <c r="P26" s="117"/>
      <c r="Q26" s="117"/>
      <c r="R26" s="117"/>
      <c r="S26" s="117"/>
      <c r="T26" s="117"/>
      <c r="U26" s="117"/>
      <c r="V26" s="117"/>
      <c r="W26" s="117"/>
      <c r="X26" s="117"/>
      <c r="Y26" s="117"/>
      <c r="Z26" s="117"/>
    </row>
    <row r="27" spans="1:26" ht="15.75" customHeight="1">
      <c r="A27" s="141">
        <v>23</v>
      </c>
      <c r="B27" s="108" t="s">
        <v>633</v>
      </c>
      <c r="C27" s="108">
        <v>3</v>
      </c>
      <c r="D27" s="142" t="s">
        <v>316</v>
      </c>
      <c r="E27" s="108" t="str">
        <f>VLOOKUP(D27,'TS Gantry - AP44'!$C$8:$D$638,2,0)</f>
        <v>DA+6</v>
      </c>
      <c r="F27" s="108" t="str">
        <f>VLOOKUP($D27,Foundation!$D$5:$F$379,3,FALSE)</f>
        <v>Sandy</v>
      </c>
      <c r="G27" s="123">
        <v>45840</v>
      </c>
      <c r="H27" s="123">
        <v>45840</v>
      </c>
      <c r="I27" s="125" t="s">
        <v>631</v>
      </c>
      <c r="J27" s="108" t="s">
        <v>632</v>
      </c>
      <c r="K27" s="108"/>
      <c r="L27" s="155"/>
      <c r="M27" s="117"/>
      <c r="N27" s="117"/>
      <c r="O27" s="117"/>
      <c r="P27" s="117"/>
      <c r="Q27" s="117"/>
      <c r="R27" s="117"/>
      <c r="S27" s="117"/>
      <c r="T27" s="117"/>
      <c r="U27" s="117"/>
      <c r="V27" s="117"/>
      <c r="W27" s="117"/>
      <c r="X27" s="117"/>
      <c r="Y27" s="117"/>
      <c r="Z27" s="117"/>
    </row>
    <row r="28" spans="1:26" ht="15.75" customHeight="1">
      <c r="A28" s="141">
        <v>24</v>
      </c>
      <c r="B28" s="108" t="s">
        <v>633</v>
      </c>
      <c r="C28" s="108">
        <v>4</v>
      </c>
      <c r="D28" s="142" t="s">
        <v>314</v>
      </c>
      <c r="E28" s="108" t="str">
        <f>VLOOKUP(D28,'TS Gantry - AP44'!$C$8:$D$638,2,0)</f>
        <v>DB1+3</v>
      </c>
      <c r="F28" s="108" t="str">
        <f>VLOOKUP($D28,Foundation!$D$5:$F$379,3,FALSE)</f>
        <v>Sandy</v>
      </c>
      <c r="G28" s="123">
        <v>45840</v>
      </c>
      <c r="H28" s="123">
        <v>45840</v>
      </c>
      <c r="I28" s="125" t="s">
        <v>631</v>
      </c>
      <c r="J28" s="108" t="s">
        <v>632</v>
      </c>
      <c r="K28" s="108"/>
      <c r="L28" s="155"/>
      <c r="M28" s="117"/>
      <c r="N28" s="117"/>
      <c r="O28" s="117"/>
      <c r="P28" s="117"/>
      <c r="Q28" s="117"/>
      <c r="R28" s="117"/>
      <c r="S28" s="117"/>
      <c r="T28" s="117"/>
      <c r="U28" s="117"/>
      <c r="V28" s="117"/>
      <c r="W28" s="117"/>
      <c r="X28" s="117"/>
      <c r="Y28" s="117"/>
      <c r="Z28" s="117"/>
    </row>
    <row r="29" spans="1:26" ht="15.75" customHeight="1">
      <c r="A29" s="141">
        <v>25</v>
      </c>
      <c r="B29" s="108" t="s">
        <v>633</v>
      </c>
      <c r="C29" s="108">
        <v>5</v>
      </c>
      <c r="D29" s="142" t="s">
        <v>313</v>
      </c>
      <c r="E29" s="108" t="str">
        <f>VLOOKUP(D29,'TS Gantry - AP44'!$C$8:$D$638,2,0)</f>
        <v>DA+9</v>
      </c>
      <c r="F29" s="108" t="str">
        <f>VLOOKUP($D29,Foundation!$D$5:$F$379,3,FALSE)</f>
        <v>Sandy</v>
      </c>
      <c r="G29" s="123">
        <v>45840</v>
      </c>
      <c r="H29" s="123">
        <v>45840</v>
      </c>
      <c r="I29" s="125" t="s">
        <v>631</v>
      </c>
      <c r="J29" s="108" t="s">
        <v>632</v>
      </c>
      <c r="K29" s="108"/>
      <c r="L29" s="155"/>
      <c r="M29" s="117"/>
      <c r="N29" s="117"/>
      <c r="O29" s="117"/>
      <c r="P29" s="117"/>
      <c r="Q29" s="117"/>
      <c r="R29" s="117"/>
      <c r="S29" s="117"/>
      <c r="T29" s="117"/>
      <c r="U29" s="117"/>
      <c r="V29" s="117"/>
      <c r="W29" s="117"/>
      <c r="X29" s="117"/>
      <c r="Y29" s="117"/>
      <c r="Z29" s="117"/>
    </row>
    <row r="30" spans="1:26" ht="15.75" customHeight="1">
      <c r="A30" s="141">
        <v>26</v>
      </c>
      <c r="B30" s="108" t="s">
        <v>633</v>
      </c>
      <c r="C30" s="108">
        <v>6</v>
      </c>
      <c r="D30" s="142" t="s">
        <v>312</v>
      </c>
      <c r="E30" s="108" t="str">
        <f>VLOOKUP(D30,'TS Gantry - AP44'!$C$8:$D$638,2,0)</f>
        <v>DA+3</v>
      </c>
      <c r="F30" s="108" t="str">
        <f>VLOOKUP($D30,Foundation!$D$5:$F$379,3,FALSE)</f>
        <v>Sandy</v>
      </c>
      <c r="G30" s="123">
        <v>45840</v>
      </c>
      <c r="H30" s="123">
        <v>45840</v>
      </c>
      <c r="I30" s="125" t="s">
        <v>631</v>
      </c>
      <c r="J30" s="108" t="s">
        <v>632</v>
      </c>
      <c r="K30" s="108"/>
      <c r="L30" s="155"/>
      <c r="M30" s="117"/>
      <c r="N30" s="117"/>
      <c r="O30" s="117"/>
      <c r="P30" s="117"/>
      <c r="Q30" s="117"/>
      <c r="R30" s="117"/>
      <c r="S30" s="117"/>
      <c r="T30" s="117"/>
      <c r="U30" s="117"/>
      <c r="V30" s="117"/>
      <c r="W30" s="117"/>
      <c r="X30" s="117"/>
      <c r="Y30" s="117"/>
      <c r="Z30" s="117"/>
    </row>
    <row r="31" spans="1:26" ht="15.75" customHeight="1">
      <c r="A31" s="141">
        <v>27</v>
      </c>
      <c r="B31" s="108" t="s">
        <v>633</v>
      </c>
      <c r="C31" s="108">
        <v>7</v>
      </c>
      <c r="D31" s="142" t="s">
        <v>311</v>
      </c>
      <c r="E31" s="108" t="str">
        <f>VLOOKUP(D31,'TS Gantry - AP44'!$C$8:$D$638,2,0)</f>
        <v>DA+6</v>
      </c>
      <c r="F31" s="108" t="str">
        <f>VLOOKUP($D31,Foundation!$D$5:$F$379,3,FALSE)</f>
        <v>Sandy</v>
      </c>
      <c r="G31" s="123">
        <v>45840</v>
      </c>
      <c r="H31" s="123">
        <v>45840</v>
      </c>
      <c r="I31" s="125" t="s">
        <v>631</v>
      </c>
      <c r="J31" s="108" t="s">
        <v>632</v>
      </c>
      <c r="K31" s="108"/>
      <c r="L31" s="155"/>
      <c r="M31" s="117"/>
      <c r="N31" s="117"/>
      <c r="O31" s="117"/>
      <c r="P31" s="117"/>
      <c r="Q31" s="117"/>
      <c r="R31" s="117"/>
      <c r="S31" s="117"/>
      <c r="T31" s="117"/>
      <c r="U31" s="117"/>
      <c r="V31" s="117"/>
      <c r="W31" s="117"/>
      <c r="X31" s="117"/>
      <c r="Y31" s="117"/>
      <c r="Z31" s="117"/>
    </row>
    <row r="32" spans="1:26" ht="15.75" customHeight="1">
      <c r="A32" s="141">
        <v>28</v>
      </c>
      <c r="B32" s="108" t="s">
        <v>633</v>
      </c>
      <c r="C32" s="108">
        <v>8</v>
      </c>
      <c r="D32" s="142" t="s">
        <v>310</v>
      </c>
      <c r="E32" s="108" t="str">
        <f>VLOOKUP(D32,'TS Gantry - AP44'!$C$8:$D$638,2,0)</f>
        <v>DA+3</v>
      </c>
      <c r="F32" s="108" t="str">
        <f>VLOOKUP($D32,Foundation!$D$5:$F$379,3,FALSE)</f>
        <v>Sandy</v>
      </c>
      <c r="G32" s="123">
        <v>45840</v>
      </c>
      <c r="H32" s="123">
        <v>45840</v>
      </c>
      <c r="I32" s="125" t="s">
        <v>631</v>
      </c>
      <c r="J32" s="108" t="s">
        <v>632</v>
      </c>
      <c r="K32" s="108"/>
      <c r="L32" s="155"/>
      <c r="M32" s="117"/>
      <c r="N32" s="117"/>
      <c r="O32" s="117"/>
      <c r="P32" s="117"/>
      <c r="Q32" s="117"/>
      <c r="R32" s="117"/>
      <c r="S32" s="117"/>
      <c r="T32" s="117"/>
      <c r="U32" s="117"/>
      <c r="V32" s="117"/>
      <c r="W32" s="117"/>
      <c r="X32" s="117"/>
      <c r="Y32" s="117"/>
      <c r="Z32" s="117"/>
    </row>
    <row r="33" spans="1:26" ht="15.75" customHeight="1">
      <c r="A33" s="141">
        <v>29</v>
      </c>
      <c r="B33" s="108" t="s">
        <v>633</v>
      </c>
      <c r="C33" s="108">
        <v>9</v>
      </c>
      <c r="D33" s="142" t="s">
        <v>307</v>
      </c>
      <c r="E33" s="108" t="str">
        <f>VLOOKUP(D33,'TS Gantry - AP44'!$C$8:$D$638,2,0)</f>
        <v>DA+3</v>
      </c>
      <c r="F33" s="108" t="str">
        <f>VLOOKUP($D33,Foundation!$D$5:$F$379,3,FALSE)</f>
        <v>Sandy</v>
      </c>
      <c r="G33" s="123">
        <v>45841</v>
      </c>
      <c r="H33" s="123">
        <v>45841</v>
      </c>
      <c r="I33" s="125" t="s">
        <v>631</v>
      </c>
      <c r="J33" s="108" t="s">
        <v>632</v>
      </c>
      <c r="K33" s="108"/>
      <c r="L33" s="155"/>
      <c r="M33" s="117"/>
      <c r="N33" s="117"/>
      <c r="O33" s="117"/>
      <c r="P33" s="117"/>
      <c r="Q33" s="117"/>
      <c r="R33" s="117"/>
      <c r="S33" s="117"/>
      <c r="T33" s="117"/>
      <c r="U33" s="117"/>
      <c r="V33" s="117"/>
      <c r="W33" s="117"/>
      <c r="X33" s="117"/>
      <c r="Y33" s="117"/>
      <c r="Z33" s="117"/>
    </row>
    <row r="34" spans="1:26" ht="15.75" customHeight="1">
      <c r="A34" s="141">
        <v>30</v>
      </c>
      <c r="B34" s="108" t="s">
        <v>633</v>
      </c>
      <c r="C34" s="108">
        <v>10</v>
      </c>
      <c r="D34" s="142" t="s">
        <v>306</v>
      </c>
      <c r="E34" s="108" t="str">
        <f>VLOOKUP(D34,'TS Gantry - AP44'!$C$8:$D$638,2,0)</f>
        <v>DB1+0</v>
      </c>
      <c r="F34" s="108" t="str">
        <f>VLOOKUP($D34,Foundation!$D$5:$F$379,3,FALSE)</f>
        <v>Sandy</v>
      </c>
      <c r="G34" s="123">
        <v>45841</v>
      </c>
      <c r="H34" s="123">
        <v>45841</v>
      </c>
      <c r="I34" s="125" t="s">
        <v>631</v>
      </c>
      <c r="J34" s="108" t="s">
        <v>632</v>
      </c>
      <c r="K34" s="108"/>
      <c r="L34" s="155"/>
      <c r="M34" s="117"/>
      <c r="N34" s="117"/>
      <c r="O34" s="117"/>
      <c r="P34" s="117"/>
      <c r="Q34" s="117"/>
      <c r="R34" s="117"/>
      <c r="S34" s="117"/>
      <c r="T34" s="117"/>
      <c r="U34" s="117"/>
      <c r="V34" s="117"/>
      <c r="W34" s="117"/>
      <c r="X34" s="117"/>
      <c r="Y34" s="117"/>
      <c r="Z34" s="117"/>
    </row>
    <row r="35" spans="1:26" ht="15.75" customHeight="1">
      <c r="A35" s="141">
        <v>31</v>
      </c>
      <c r="B35" s="108" t="s">
        <v>633</v>
      </c>
      <c r="C35" s="108">
        <v>11</v>
      </c>
      <c r="D35" s="142" t="s">
        <v>305</v>
      </c>
      <c r="E35" s="108" t="str">
        <f>VLOOKUP(D35,'TS Gantry - AP44'!$C$8:$D$638,2,0)</f>
        <v>DA+9</v>
      </c>
      <c r="F35" s="108" t="str">
        <f>VLOOKUP($D35,Foundation!$D$5:$F$379,3,FALSE)</f>
        <v>Sandy</v>
      </c>
      <c r="G35" s="123">
        <v>45841</v>
      </c>
      <c r="H35" s="123">
        <v>45841</v>
      </c>
      <c r="I35" s="125" t="s">
        <v>631</v>
      </c>
      <c r="J35" s="108" t="s">
        <v>632</v>
      </c>
      <c r="K35" s="108"/>
      <c r="L35" s="155"/>
      <c r="M35" s="117"/>
      <c r="N35" s="117"/>
      <c r="O35" s="117"/>
      <c r="P35" s="117"/>
      <c r="Q35" s="117"/>
      <c r="R35" s="117"/>
      <c r="S35" s="117"/>
      <c r="T35" s="117"/>
      <c r="U35" s="117"/>
      <c r="V35" s="117"/>
      <c r="W35" s="117"/>
      <c r="X35" s="117"/>
      <c r="Y35" s="117"/>
      <c r="Z35" s="117"/>
    </row>
    <row r="36" spans="1:26" ht="15.75" customHeight="1">
      <c r="A36" s="141">
        <v>32</v>
      </c>
      <c r="B36" s="108" t="s">
        <v>633</v>
      </c>
      <c r="C36" s="108">
        <v>12</v>
      </c>
      <c r="D36" s="142" t="s">
        <v>304</v>
      </c>
      <c r="E36" s="108" t="str">
        <f>VLOOKUP(D36,'TS Gantry - AP44'!$C$8:$D$638,2,0)</f>
        <v>DA+3</v>
      </c>
      <c r="F36" s="108" t="str">
        <f>VLOOKUP($D36,Foundation!$D$5:$F$379,3,FALSE)</f>
        <v>Sandy</v>
      </c>
      <c r="G36" s="123">
        <v>45841</v>
      </c>
      <c r="H36" s="123">
        <v>45841</v>
      </c>
      <c r="I36" s="125" t="s">
        <v>631</v>
      </c>
      <c r="J36" s="108" t="s">
        <v>632</v>
      </c>
      <c r="K36" s="108"/>
      <c r="L36" s="155"/>
      <c r="M36" s="117"/>
      <c r="N36" s="117"/>
      <c r="O36" s="117"/>
      <c r="P36" s="117"/>
      <c r="Q36" s="117"/>
      <c r="R36" s="117"/>
      <c r="S36" s="117"/>
      <c r="T36" s="117"/>
      <c r="U36" s="117"/>
      <c r="V36" s="117"/>
      <c r="W36" s="117"/>
      <c r="X36" s="117"/>
      <c r="Y36" s="117"/>
      <c r="Z36" s="117"/>
    </row>
    <row r="37" spans="1:26" ht="15.75" customHeight="1">
      <c r="A37" s="141">
        <v>33</v>
      </c>
      <c r="B37" s="108" t="s">
        <v>633</v>
      </c>
      <c r="C37" s="108">
        <v>13</v>
      </c>
      <c r="D37" s="142" t="s">
        <v>303</v>
      </c>
      <c r="E37" s="108" t="str">
        <f>VLOOKUP(D37,'TS Gantry - AP44'!$C$8:$D$638,2,0)</f>
        <v>DA+3</v>
      </c>
      <c r="F37" s="108" t="str">
        <f>VLOOKUP($D37,Foundation!$D$5:$F$379,3,FALSE)</f>
        <v>Sandy</v>
      </c>
      <c r="G37" s="123">
        <v>45841</v>
      </c>
      <c r="H37" s="123">
        <v>45841</v>
      </c>
      <c r="I37" s="125" t="s">
        <v>631</v>
      </c>
      <c r="J37" s="108" t="s">
        <v>632</v>
      </c>
      <c r="K37" s="108"/>
      <c r="L37" s="155"/>
      <c r="M37" s="117"/>
      <c r="N37" s="117"/>
      <c r="O37" s="117"/>
      <c r="P37" s="117"/>
      <c r="Q37" s="117"/>
      <c r="R37" s="117"/>
      <c r="S37" s="117"/>
      <c r="T37" s="117"/>
      <c r="U37" s="117"/>
      <c r="V37" s="117"/>
      <c r="W37" s="117"/>
      <c r="X37" s="117"/>
      <c r="Y37" s="117"/>
      <c r="Z37" s="117"/>
    </row>
    <row r="38" spans="1:26" ht="15.75" customHeight="1">
      <c r="A38" s="141">
        <v>34</v>
      </c>
      <c r="B38" s="108" t="s">
        <v>633</v>
      </c>
      <c r="C38" s="108">
        <v>14</v>
      </c>
      <c r="D38" s="142" t="s">
        <v>353</v>
      </c>
      <c r="E38" s="108" t="str">
        <f>VLOOKUP(D38,'TS Gantry - AP44'!$C$8:$D$638,2,0)</f>
        <v>DA+3</v>
      </c>
      <c r="F38" s="108" t="str">
        <f>VLOOKUP($D38,Foundation!$D$5:$F$379,3,FALSE)</f>
        <v>Sandy</v>
      </c>
      <c r="G38" s="123">
        <v>45842</v>
      </c>
      <c r="H38" s="123">
        <v>45842</v>
      </c>
      <c r="I38" s="125" t="s">
        <v>631</v>
      </c>
      <c r="J38" s="108" t="s">
        <v>632</v>
      </c>
      <c r="K38" s="108"/>
      <c r="L38" s="155"/>
      <c r="M38" s="117"/>
      <c r="N38" s="117"/>
      <c r="O38" s="117"/>
      <c r="P38" s="117"/>
      <c r="Q38" s="117"/>
      <c r="R38" s="117"/>
      <c r="S38" s="117"/>
      <c r="T38" s="117"/>
      <c r="U38" s="117"/>
      <c r="V38" s="117"/>
      <c r="W38" s="117"/>
      <c r="X38" s="117"/>
      <c r="Y38" s="117"/>
      <c r="Z38" s="117"/>
    </row>
    <row r="39" spans="1:26" ht="15.75" customHeight="1">
      <c r="A39" s="141">
        <v>35</v>
      </c>
      <c r="B39" s="108" t="s">
        <v>633</v>
      </c>
      <c r="C39" s="108">
        <v>15</v>
      </c>
      <c r="D39" s="142" t="s">
        <v>358</v>
      </c>
      <c r="E39" s="108" t="str">
        <f>VLOOKUP(D39,'TS Gantry - AP44'!$C$8:$D$638,2,0)</f>
        <v>DA-1.5</v>
      </c>
      <c r="F39" s="108" t="str">
        <f>VLOOKUP($D39,Foundation!$D$5:$F$379,3,FALSE)</f>
        <v>Dry</v>
      </c>
      <c r="G39" s="123">
        <v>45842</v>
      </c>
      <c r="H39" s="123">
        <v>45842</v>
      </c>
      <c r="I39" s="125" t="s">
        <v>631</v>
      </c>
      <c r="J39" s="108" t="s">
        <v>632</v>
      </c>
      <c r="K39" s="108"/>
      <c r="L39" s="155"/>
      <c r="M39" s="117"/>
      <c r="N39" s="117"/>
      <c r="O39" s="117"/>
      <c r="P39" s="117"/>
      <c r="Q39" s="117"/>
      <c r="R39" s="117"/>
      <c r="S39" s="117"/>
      <c r="T39" s="117"/>
      <c r="U39" s="117"/>
      <c r="V39" s="117"/>
      <c r="W39" s="117"/>
      <c r="X39" s="117"/>
      <c r="Y39" s="117"/>
      <c r="Z39" s="117"/>
    </row>
    <row r="40" spans="1:26" ht="15.75" customHeight="1">
      <c r="A40" s="141">
        <v>36</v>
      </c>
      <c r="B40" s="108" t="s">
        <v>633</v>
      </c>
      <c r="C40" s="108">
        <v>16</v>
      </c>
      <c r="D40" s="142" t="s">
        <v>371</v>
      </c>
      <c r="E40" s="108" t="str">
        <f>VLOOKUP(D40,'TS Gantry - AP44'!$C$8:$D$638,2,0)</f>
        <v>DA+3</v>
      </c>
      <c r="F40" s="108" t="str">
        <f>VLOOKUP($D40,Foundation!$D$5:$F$379,3,FALSE)</f>
        <v>Sandy</v>
      </c>
      <c r="G40" s="123">
        <v>45843</v>
      </c>
      <c r="H40" s="123">
        <v>45843</v>
      </c>
      <c r="I40" s="125" t="s">
        <v>631</v>
      </c>
      <c r="J40" s="108" t="s">
        <v>632</v>
      </c>
      <c r="K40" s="108"/>
      <c r="L40" s="155"/>
      <c r="M40" s="117"/>
      <c r="N40" s="117"/>
      <c r="O40" s="117"/>
      <c r="P40" s="117"/>
      <c r="Q40" s="117"/>
      <c r="R40" s="117"/>
      <c r="S40" s="117"/>
      <c r="T40" s="117"/>
      <c r="U40" s="117"/>
      <c r="V40" s="117"/>
      <c r="W40" s="117"/>
      <c r="X40" s="117"/>
      <c r="Y40" s="117"/>
      <c r="Z40" s="117"/>
    </row>
    <row r="41" spans="1:26" ht="15.75" customHeight="1">
      <c r="A41" s="141">
        <v>37</v>
      </c>
      <c r="B41" s="108" t="s">
        <v>633</v>
      </c>
      <c r="C41" s="108">
        <v>17</v>
      </c>
      <c r="D41" s="142" t="s">
        <v>372</v>
      </c>
      <c r="E41" s="108" t="str">
        <f>VLOOKUP(D41,'TS Gantry - AP44'!$C$8:$D$638,2,0)</f>
        <v>DA-1.5</v>
      </c>
      <c r="F41" s="108" t="str">
        <f>VLOOKUP($D41,Foundation!$D$5:$F$379,3,FALSE)</f>
        <v>Sandy</v>
      </c>
      <c r="G41" s="123">
        <v>45843</v>
      </c>
      <c r="H41" s="123">
        <v>45843</v>
      </c>
      <c r="I41" s="125" t="s">
        <v>631</v>
      </c>
      <c r="J41" s="108" t="s">
        <v>632</v>
      </c>
      <c r="K41" s="108"/>
      <c r="L41" s="155"/>
      <c r="M41" s="117"/>
      <c r="N41" s="117"/>
      <c r="O41" s="117"/>
      <c r="P41" s="117"/>
      <c r="Q41" s="117"/>
      <c r="R41" s="117"/>
      <c r="S41" s="117"/>
      <c r="T41" s="117"/>
      <c r="U41" s="117"/>
      <c r="V41" s="117"/>
      <c r="W41" s="117"/>
      <c r="X41" s="117"/>
      <c r="Y41" s="117"/>
      <c r="Z41" s="117"/>
    </row>
    <row r="42" spans="1:26" ht="15.75" customHeight="1">
      <c r="A42" s="141">
        <v>38</v>
      </c>
      <c r="B42" s="108" t="s">
        <v>633</v>
      </c>
      <c r="C42" s="108">
        <v>18</v>
      </c>
      <c r="D42" s="142" t="s">
        <v>373</v>
      </c>
      <c r="E42" s="108" t="str">
        <f>VLOOKUP(D42,'TS Gantry - AP44'!$C$8:$D$638,2,0)</f>
        <v>DA+9</v>
      </c>
      <c r="F42" s="108" t="str">
        <f>VLOOKUP($D42,Foundation!$D$5:$F$379,3,FALSE)</f>
        <v>Sandy</v>
      </c>
      <c r="G42" s="123">
        <v>45843</v>
      </c>
      <c r="H42" s="123">
        <v>45843</v>
      </c>
      <c r="I42" s="125" t="s">
        <v>631</v>
      </c>
      <c r="J42" s="108" t="s">
        <v>632</v>
      </c>
      <c r="K42" s="108"/>
      <c r="L42" s="155"/>
      <c r="M42" s="117"/>
      <c r="N42" s="117"/>
      <c r="O42" s="117"/>
      <c r="P42" s="117"/>
      <c r="Q42" s="117"/>
      <c r="R42" s="117"/>
      <c r="S42" s="117"/>
      <c r="T42" s="117"/>
      <c r="U42" s="117"/>
      <c r="V42" s="117"/>
      <c r="W42" s="117"/>
      <c r="X42" s="117"/>
      <c r="Y42" s="117"/>
      <c r="Z42" s="117"/>
    </row>
    <row r="43" spans="1:26" ht="15.75" customHeight="1">
      <c r="A43" s="141">
        <v>39</v>
      </c>
      <c r="B43" s="108" t="s">
        <v>633</v>
      </c>
      <c r="C43" s="108">
        <v>19</v>
      </c>
      <c r="D43" s="142" t="s">
        <v>374</v>
      </c>
      <c r="E43" s="108" t="str">
        <f>VLOOKUP(D43,'TS Gantry - AP44'!$C$8:$D$638,2,0)</f>
        <v>DA+9</v>
      </c>
      <c r="F43" s="108" t="str">
        <f>VLOOKUP($D43,Foundation!$D$5:$F$379,3,FALSE)</f>
        <v>Sandy</v>
      </c>
      <c r="G43" s="123">
        <v>45843</v>
      </c>
      <c r="H43" s="123">
        <v>45843</v>
      </c>
      <c r="I43" s="125" t="s">
        <v>631</v>
      </c>
      <c r="J43" s="108" t="s">
        <v>632</v>
      </c>
      <c r="K43" s="108"/>
      <c r="L43" s="155"/>
      <c r="M43" s="117"/>
      <c r="N43" s="117"/>
      <c r="O43" s="117"/>
      <c r="P43" s="117"/>
      <c r="Q43" s="117"/>
      <c r="R43" s="117"/>
      <c r="S43" s="117"/>
      <c r="T43" s="117"/>
      <c r="U43" s="117"/>
      <c r="V43" s="117"/>
      <c r="W43" s="117"/>
      <c r="X43" s="117"/>
      <c r="Y43" s="117"/>
      <c r="Z43" s="117"/>
    </row>
    <row r="44" spans="1:26" ht="15.75" customHeight="1">
      <c r="A44" s="141">
        <v>40</v>
      </c>
      <c r="B44" s="108" t="s">
        <v>633</v>
      </c>
      <c r="C44" s="108">
        <v>20</v>
      </c>
      <c r="D44" s="142" t="s">
        <v>395</v>
      </c>
      <c r="E44" s="108" t="str">
        <f>VLOOKUP(D44,'TS Gantry - AP44'!$C$8:$D$638,2,0)</f>
        <v>DA+3</v>
      </c>
      <c r="F44" s="108" t="str">
        <f>VLOOKUP($D44,Foundation!$D$5:$F$379,3,FALSE)</f>
        <v>Sandy</v>
      </c>
      <c r="G44" s="123">
        <v>45844</v>
      </c>
      <c r="H44" s="123">
        <v>45844</v>
      </c>
      <c r="I44" s="125" t="s">
        <v>631</v>
      </c>
      <c r="J44" s="108" t="s">
        <v>632</v>
      </c>
      <c r="K44" s="108"/>
      <c r="L44" s="155"/>
      <c r="M44" s="117"/>
      <c r="N44" s="117"/>
      <c r="O44" s="117"/>
      <c r="P44" s="117"/>
      <c r="Q44" s="117"/>
      <c r="R44" s="117"/>
      <c r="S44" s="117"/>
      <c r="T44" s="117"/>
      <c r="U44" s="117"/>
      <c r="V44" s="117"/>
      <c r="W44" s="117"/>
      <c r="X44" s="117"/>
      <c r="Y44" s="117"/>
      <c r="Z44" s="117"/>
    </row>
    <row r="45" spans="1:26" ht="15.75" customHeight="1">
      <c r="A45" s="141">
        <v>41</v>
      </c>
      <c r="B45" s="108" t="s">
        <v>633</v>
      </c>
      <c r="C45" s="108">
        <v>21</v>
      </c>
      <c r="D45" s="142" t="s">
        <v>396</v>
      </c>
      <c r="E45" s="108" t="str">
        <f>VLOOKUP(D45,'TS Gantry - AP44'!$C$8:$D$638,2,0)</f>
        <v>DA+6</v>
      </c>
      <c r="F45" s="108" t="str">
        <f>VLOOKUP($D45,Foundation!$D$5:$F$379,3,FALSE)</f>
        <v>Sandy</v>
      </c>
      <c r="G45" s="123">
        <v>45844</v>
      </c>
      <c r="H45" s="123">
        <v>45844</v>
      </c>
      <c r="I45" s="125" t="s">
        <v>631</v>
      </c>
      <c r="J45" s="108" t="s">
        <v>632</v>
      </c>
      <c r="K45" s="108"/>
      <c r="L45" s="155"/>
      <c r="M45" s="117"/>
      <c r="N45" s="117"/>
      <c r="O45" s="117"/>
      <c r="P45" s="117"/>
      <c r="Q45" s="117"/>
      <c r="R45" s="117"/>
      <c r="S45" s="117"/>
      <c r="T45" s="117"/>
      <c r="U45" s="117"/>
      <c r="V45" s="117"/>
      <c r="W45" s="117"/>
      <c r="X45" s="117"/>
      <c r="Y45" s="117"/>
      <c r="Z45" s="117"/>
    </row>
    <row r="46" spans="1:26" ht="15.75" customHeight="1">
      <c r="A46" s="141">
        <v>42</v>
      </c>
      <c r="B46" s="108" t="s">
        <v>633</v>
      </c>
      <c r="C46" s="108">
        <v>22</v>
      </c>
      <c r="D46" s="142" t="s">
        <v>397</v>
      </c>
      <c r="E46" s="108" t="str">
        <f>VLOOKUP(D46,'TS Gantry - AP44'!$C$8:$D$638,2,0)</f>
        <v>DA-1.5</v>
      </c>
      <c r="F46" s="108" t="str">
        <f>VLOOKUP($D46,Foundation!$D$5:$F$379,3,FALSE)</f>
        <v>Sandy</v>
      </c>
      <c r="G46" s="123">
        <v>45844</v>
      </c>
      <c r="H46" s="123">
        <v>45844</v>
      </c>
      <c r="I46" s="125" t="s">
        <v>631</v>
      </c>
      <c r="J46" s="108" t="s">
        <v>632</v>
      </c>
      <c r="K46" s="108"/>
      <c r="L46" s="155"/>
      <c r="M46" s="117"/>
      <c r="N46" s="117"/>
      <c r="O46" s="117"/>
      <c r="P46" s="117"/>
      <c r="Q46" s="117"/>
      <c r="R46" s="117"/>
      <c r="S46" s="117"/>
      <c r="T46" s="117"/>
      <c r="U46" s="117"/>
      <c r="V46" s="117"/>
      <c r="W46" s="117"/>
      <c r="X46" s="117"/>
      <c r="Y46" s="117"/>
      <c r="Z46" s="117"/>
    </row>
    <row r="47" spans="1:26" ht="15.75" customHeight="1">
      <c r="A47" s="141">
        <v>43</v>
      </c>
      <c r="B47" s="108" t="s">
        <v>633</v>
      </c>
      <c r="C47" s="108">
        <v>23</v>
      </c>
      <c r="D47" s="142" t="s">
        <v>398</v>
      </c>
      <c r="E47" s="108" t="str">
        <f>VLOOKUP(D47,'TS Gantry - AP44'!$C$8:$D$638,2,0)</f>
        <v>DA+9</v>
      </c>
      <c r="F47" s="108" t="str">
        <f>VLOOKUP($D47,Foundation!$D$5:$F$379,3,FALSE)</f>
        <v>Sandy</v>
      </c>
      <c r="G47" s="123">
        <v>45844</v>
      </c>
      <c r="H47" s="123">
        <v>45844</v>
      </c>
      <c r="I47" s="125" t="s">
        <v>631</v>
      </c>
      <c r="J47" s="108" t="s">
        <v>632</v>
      </c>
      <c r="K47" s="108"/>
      <c r="L47" s="155"/>
      <c r="M47" s="117"/>
      <c r="N47" s="117"/>
      <c r="O47" s="117"/>
      <c r="P47" s="117"/>
      <c r="Q47" s="117"/>
      <c r="R47" s="117"/>
      <c r="S47" s="117"/>
      <c r="T47" s="117"/>
      <c r="U47" s="117"/>
      <c r="V47" s="117"/>
      <c r="W47" s="117"/>
      <c r="X47" s="117"/>
      <c r="Y47" s="117"/>
      <c r="Z47" s="117"/>
    </row>
    <row r="48" spans="1:26" ht="15.75" customHeight="1">
      <c r="A48" s="141">
        <v>44</v>
      </c>
      <c r="B48" s="108" t="s">
        <v>633</v>
      </c>
      <c r="C48" s="108">
        <v>24</v>
      </c>
      <c r="D48" s="142" t="s">
        <v>393</v>
      </c>
      <c r="E48" s="108" t="str">
        <f>VLOOKUP(D48,'TS Gantry - AP44'!$C$8:$D$638,2,0)</f>
        <v>DA+0</v>
      </c>
      <c r="F48" s="108" t="str">
        <f>VLOOKUP($D48,Foundation!$D$5:$F$379,3,FALSE)</f>
        <v>Sandy</v>
      </c>
      <c r="G48" s="123">
        <v>45844</v>
      </c>
      <c r="H48" s="123">
        <v>45844</v>
      </c>
      <c r="I48" s="125" t="s">
        <v>631</v>
      </c>
      <c r="J48" s="108" t="s">
        <v>632</v>
      </c>
      <c r="K48" s="108"/>
      <c r="L48" s="155"/>
      <c r="M48" s="117"/>
      <c r="N48" s="117"/>
      <c r="O48" s="117"/>
      <c r="P48" s="117"/>
      <c r="Q48" s="117"/>
      <c r="R48" s="117"/>
      <c r="S48" s="117"/>
      <c r="T48" s="117"/>
      <c r="U48" s="117"/>
      <c r="V48" s="117"/>
      <c r="W48" s="117"/>
      <c r="X48" s="117"/>
      <c r="Y48" s="117"/>
      <c r="Z48" s="117"/>
    </row>
    <row r="49" spans="1:26" ht="15.75" customHeight="1">
      <c r="A49" s="141">
        <v>45</v>
      </c>
      <c r="B49" s="108" t="s">
        <v>633</v>
      </c>
      <c r="C49" s="108">
        <v>25</v>
      </c>
      <c r="D49" s="142" t="s">
        <v>399</v>
      </c>
      <c r="E49" s="108" t="str">
        <f>VLOOKUP(D49,'TS Gantry - AP44'!$C$8:$D$638,2,0)</f>
        <v>DA+3</v>
      </c>
      <c r="F49" s="108" t="str">
        <f>VLOOKUP($D49,Foundation!$D$5:$F$379,3,FALSE)</f>
        <v>Sandy</v>
      </c>
      <c r="G49" s="123">
        <v>45845</v>
      </c>
      <c r="H49" s="123">
        <v>45845</v>
      </c>
      <c r="I49" s="125" t="s">
        <v>631</v>
      </c>
      <c r="J49" s="108" t="s">
        <v>632</v>
      </c>
      <c r="K49" s="108"/>
      <c r="L49" s="155"/>
      <c r="M49" s="117"/>
      <c r="N49" s="117"/>
      <c r="O49" s="117"/>
      <c r="P49" s="117"/>
      <c r="Q49" s="117"/>
      <c r="R49" s="117"/>
      <c r="S49" s="117"/>
      <c r="T49" s="117"/>
      <c r="U49" s="117"/>
      <c r="V49" s="117"/>
      <c r="W49" s="117"/>
      <c r="X49" s="117"/>
      <c r="Y49" s="117"/>
      <c r="Z49" s="117"/>
    </row>
    <row r="50" spans="1:26" ht="15.75" customHeight="1">
      <c r="A50" s="141">
        <v>46</v>
      </c>
      <c r="B50" s="108" t="s">
        <v>633</v>
      </c>
      <c r="C50" s="108">
        <v>26</v>
      </c>
      <c r="D50" s="142" t="s">
        <v>401</v>
      </c>
      <c r="E50" s="108" t="str">
        <f>VLOOKUP(D50,'TS Gantry - AP44'!$C$8:$D$638,2,0)</f>
        <v>DA+6</v>
      </c>
      <c r="F50" s="108" t="str">
        <f>VLOOKUP($D50,Foundation!$D$5:$F$379,3,FALSE)</f>
        <v>Sandy</v>
      </c>
      <c r="G50" s="123">
        <v>45845</v>
      </c>
      <c r="H50" s="123">
        <v>45845</v>
      </c>
      <c r="I50" s="125" t="s">
        <v>631</v>
      </c>
      <c r="J50" s="108" t="s">
        <v>632</v>
      </c>
      <c r="K50" s="108"/>
      <c r="L50" s="155"/>
      <c r="M50" s="117"/>
      <c r="N50" s="117"/>
      <c r="O50" s="117"/>
      <c r="P50" s="117"/>
      <c r="Q50" s="117"/>
      <c r="R50" s="117"/>
      <c r="S50" s="117"/>
      <c r="T50" s="117"/>
      <c r="U50" s="117"/>
      <c r="V50" s="117"/>
      <c r="W50" s="117"/>
      <c r="X50" s="117"/>
      <c r="Y50" s="117"/>
      <c r="Z50" s="117"/>
    </row>
    <row r="51" spans="1:26" ht="15.75" customHeight="1">
      <c r="A51" s="141">
        <v>47</v>
      </c>
      <c r="B51" s="108" t="s">
        <v>633</v>
      </c>
      <c r="C51" s="108">
        <v>27</v>
      </c>
      <c r="D51" s="142" t="s">
        <v>402</v>
      </c>
      <c r="E51" s="108" t="str">
        <f>VLOOKUP(D51,'TS Gantry - AP44'!$C$8:$D$638,2,0)</f>
        <v>DC1+6</v>
      </c>
      <c r="F51" s="108" t="str">
        <f>VLOOKUP($D51,Foundation!$D$5:$F$379,3,FALSE)</f>
        <v>Sandy</v>
      </c>
      <c r="G51" s="123">
        <v>45845</v>
      </c>
      <c r="H51" s="123">
        <v>45845</v>
      </c>
      <c r="I51" s="125" t="s">
        <v>631</v>
      </c>
      <c r="J51" s="108" t="s">
        <v>632</v>
      </c>
      <c r="K51" s="108"/>
      <c r="L51" s="155"/>
      <c r="M51" s="117"/>
      <c r="N51" s="117"/>
      <c r="O51" s="117"/>
      <c r="P51" s="117"/>
      <c r="Q51" s="117"/>
      <c r="R51" s="117"/>
      <c r="S51" s="117"/>
      <c r="T51" s="117"/>
      <c r="U51" s="117"/>
      <c r="V51" s="117"/>
      <c r="W51" s="117"/>
      <c r="X51" s="117"/>
      <c r="Y51" s="117"/>
      <c r="Z51" s="117"/>
    </row>
    <row r="52" spans="1:26" ht="15.75" customHeight="1">
      <c r="A52" s="141">
        <v>48</v>
      </c>
      <c r="B52" s="108" t="s">
        <v>633</v>
      </c>
      <c r="C52" s="108">
        <v>28</v>
      </c>
      <c r="D52" s="142" t="s">
        <v>404</v>
      </c>
      <c r="E52" s="108" t="str">
        <f>VLOOKUP(D52,'TS Gantry - AP44'!$C$8:$D$638,2,0)</f>
        <v>DA+6</v>
      </c>
      <c r="F52" s="108" t="str">
        <f>VLOOKUP($D52,Foundation!$D$5:$F$379,3,FALSE)</f>
        <v>Sandy</v>
      </c>
      <c r="G52" s="123">
        <v>45845</v>
      </c>
      <c r="H52" s="123">
        <v>45845</v>
      </c>
      <c r="I52" s="125" t="s">
        <v>631</v>
      </c>
      <c r="J52" s="108" t="s">
        <v>632</v>
      </c>
      <c r="K52" s="108"/>
      <c r="L52" s="155"/>
      <c r="M52" s="117"/>
      <c r="N52" s="117"/>
      <c r="O52" s="117"/>
      <c r="P52" s="117"/>
      <c r="Q52" s="117"/>
      <c r="R52" s="117"/>
      <c r="S52" s="117"/>
      <c r="T52" s="117"/>
      <c r="U52" s="117"/>
      <c r="V52" s="117"/>
      <c r="W52" s="117"/>
      <c r="X52" s="117"/>
      <c r="Y52" s="117"/>
      <c r="Z52" s="117"/>
    </row>
    <row r="53" spans="1:26" ht="15.75" customHeight="1">
      <c r="A53" s="141">
        <v>49</v>
      </c>
      <c r="B53" s="108" t="s">
        <v>633</v>
      </c>
      <c r="C53" s="108">
        <v>29</v>
      </c>
      <c r="D53" s="142" t="s">
        <v>405</v>
      </c>
      <c r="E53" s="108" t="str">
        <f>VLOOKUP(D53,'TS Gantry - AP44'!$C$8:$D$638,2,0)</f>
        <v>DA+6</v>
      </c>
      <c r="F53" s="108" t="str">
        <f>VLOOKUP($D53,Foundation!$D$5:$F$379,3,FALSE)</f>
        <v>Sandy</v>
      </c>
      <c r="G53" s="123">
        <v>45845</v>
      </c>
      <c r="H53" s="123">
        <v>45845</v>
      </c>
      <c r="I53" s="125" t="s">
        <v>631</v>
      </c>
      <c r="J53" s="108" t="s">
        <v>632</v>
      </c>
      <c r="K53" s="108"/>
      <c r="L53" s="155"/>
      <c r="M53" s="117"/>
      <c r="N53" s="117"/>
      <c r="O53" s="117"/>
      <c r="P53" s="117"/>
      <c r="Q53" s="117"/>
      <c r="R53" s="117"/>
      <c r="S53" s="117"/>
      <c r="T53" s="117"/>
      <c r="U53" s="117"/>
      <c r="V53" s="117"/>
      <c r="W53" s="117"/>
      <c r="X53" s="117"/>
      <c r="Y53" s="117"/>
      <c r="Z53" s="117"/>
    </row>
    <row r="54" spans="1:26" ht="15.75" customHeight="1">
      <c r="A54" s="141">
        <v>50</v>
      </c>
      <c r="B54" s="108" t="s">
        <v>633</v>
      </c>
      <c r="C54" s="108">
        <v>30</v>
      </c>
      <c r="D54" s="142" t="s">
        <v>406</v>
      </c>
      <c r="E54" s="108" t="str">
        <f>VLOOKUP(D54,'TS Gantry - AP44'!$C$8:$D$638,2,0)</f>
        <v>DA-3</v>
      </c>
      <c r="F54" s="108" t="str">
        <f>VLOOKUP($D54,Foundation!$D$5:$F$379,3,FALSE)</f>
        <v>Sandy</v>
      </c>
      <c r="G54" s="123">
        <v>45845</v>
      </c>
      <c r="H54" s="123">
        <v>45845</v>
      </c>
      <c r="I54" s="125" t="s">
        <v>631</v>
      </c>
      <c r="J54" s="108" t="s">
        <v>632</v>
      </c>
      <c r="K54" s="108"/>
      <c r="L54" s="155"/>
      <c r="M54" s="117"/>
      <c r="N54" s="117"/>
      <c r="O54" s="117"/>
      <c r="P54" s="117"/>
      <c r="Q54" s="117"/>
      <c r="R54" s="117"/>
      <c r="S54" s="117"/>
      <c r="T54" s="117"/>
      <c r="U54" s="117"/>
      <c r="V54" s="117"/>
      <c r="W54" s="117"/>
      <c r="X54" s="117"/>
      <c r="Y54" s="117"/>
      <c r="Z54" s="117"/>
    </row>
    <row r="55" spans="1:26" ht="15.75" customHeight="1">
      <c r="A55" s="141">
        <v>51</v>
      </c>
      <c r="B55" s="108" t="s">
        <v>633</v>
      </c>
      <c r="C55" s="108">
        <v>31</v>
      </c>
      <c r="D55" s="142" t="s">
        <v>430</v>
      </c>
      <c r="E55" s="108" t="str">
        <f>VLOOKUP(D55,'TS Gantry - AP44'!$C$8:$D$638,2,0)</f>
        <v>DA-1.5</v>
      </c>
      <c r="F55" s="108" t="str">
        <f>VLOOKUP($D55,Foundation!$D$5:$F$379,3,FALSE)</f>
        <v>Sandy</v>
      </c>
      <c r="G55" s="123">
        <v>45846</v>
      </c>
      <c r="H55" s="123">
        <v>45846</v>
      </c>
      <c r="I55" s="125" t="s">
        <v>631</v>
      </c>
      <c r="J55" s="108" t="s">
        <v>632</v>
      </c>
      <c r="K55" s="108"/>
      <c r="L55" s="155"/>
      <c r="M55" s="117"/>
      <c r="N55" s="117"/>
      <c r="O55" s="117"/>
      <c r="P55" s="117"/>
      <c r="Q55" s="117"/>
      <c r="R55" s="117"/>
      <c r="S55" s="117"/>
      <c r="T55" s="117"/>
      <c r="U55" s="117"/>
      <c r="V55" s="117"/>
      <c r="W55" s="117"/>
      <c r="X55" s="117"/>
      <c r="Y55" s="117"/>
      <c r="Z55" s="117"/>
    </row>
    <row r="56" spans="1:26" ht="15.75" customHeight="1">
      <c r="A56" s="141">
        <v>52</v>
      </c>
      <c r="B56" s="108" t="s">
        <v>633</v>
      </c>
      <c r="C56" s="108">
        <v>32</v>
      </c>
      <c r="D56" s="142" t="s">
        <v>433</v>
      </c>
      <c r="E56" s="108" t="str">
        <f>VLOOKUP(D56,'TS Gantry - AP44'!$C$8:$D$638,2,0)</f>
        <v>DA-3</v>
      </c>
      <c r="F56" s="108" t="str">
        <f>VLOOKUP($D56,Foundation!$D$5:$F$379,3,FALSE)</f>
        <v>Sandy</v>
      </c>
      <c r="G56" s="123">
        <v>45846</v>
      </c>
      <c r="H56" s="123">
        <v>45846</v>
      </c>
      <c r="I56" s="125" t="s">
        <v>631</v>
      </c>
      <c r="J56" s="108" t="s">
        <v>632</v>
      </c>
      <c r="K56" s="108"/>
      <c r="L56" s="155"/>
      <c r="M56" s="117"/>
      <c r="N56" s="117"/>
      <c r="O56" s="117"/>
      <c r="P56" s="117"/>
      <c r="Q56" s="117"/>
      <c r="R56" s="117"/>
      <c r="S56" s="117"/>
      <c r="T56" s="117"/>
      <c r="U56" s="117"/>
      <c r="V56" s="117"/>
      <c r="W56" s="117"/>
      <c r="X56" s="117"/>
      <c r="Y56" s="117"/>
      <c r="Z56" s="117"/>
    </row>
    <row r="57" spans="1:26" ht="15.75" customHeight="1">
      <c r="A57" s="141">
        <v>53</v>
      </c>
      <c r="B57" s="108" t="s">
        <v>633</v>
      </c>
      <c r="C57" s="108">
        <v>33</v>
      </c>
      <c r="D57" s="142" t="s">
        <v>440</v>
      </c>
      <c r="E57" s="108" t="str">
        <f>VLOOKUP(D57,'TS Gantry - AP44'!$C$8:$D$638,2,0)</f>
        <v>DA+0</v>
      </c>
      <c r="F57" s="108" t="str">
        <f>VLOOKUP($D57,Foundation!$D$5:$F$379,3,FALSE)</f>
        <v>Sandy</v>
      </c>
      <c r="G57" s="123">
        <v>45846</v>
      </c>
      <c r="H57" s="123">
        <v>45846</v>
      </c>
      <c r="I57" s="125" t="s">
        <v>631</v>
      </c>
      <c r="J57" s="108" t="s">
        <v>632</v>
      </c>
      <c r="K57" s="108"/>
      <c r="L57" s="155"/>
      <c r="M57" s="117"/>
      <c r="N57" s="117"/>
      <c r="O57" s="117"/>
      <c r="P57" s="117"/>
      <c r="Q57" s="117"/>
      <c r="R57" s="117"/>
      <c r="S57" s="117"/>
      <c r="T57" s="117"/>
      <c r="U57" s="117"/>
      <c r="V57" s="117"/>
      <c r="W57" s="117"/>
      <c r="X57" s="117"/>
      <c r="Y57" s="117"/>
      <c r="Z57" s="117"/>
    </row>
    <row r="58" spans="1:26" ht="15.75" customHeight="1">
      <c r="A58" s="141">
        <v>54</v>
      </c>
      <c r="B58" s="108" t="s">
        <v>633</v>
      </c>
      <c r="C58" s="108">
        <v>34</v>
      </c>
      <c r="D58" s="142" t="s">
        <v>441</v>
      </c>
      <c r="E58" s="108" t="str">
        <f>VLOOKUP(D58,'TS Gantry - AP44'!$C$8:$D$638,2,0)</f>
        <v>DA+0</v>
      </c>
      <c r="F58" s="108" t="str">
        <f>VLOOKUP($D58,Foundation!$D$5:$F$379,3,FALSE)</f>
        <v>Sandy</v>
      </c>
      <c r="G58" s="123">
        <v>45846</v>
      </c>
      <c r="H58" s="123">
        <v>45846</v>
      </c>
      <c r="I58" s="125" t="s">
        <v>631</v>
      </c>
      <c r="J58" s="108" t="s">
        <v>632</v>
      </c>
      <c r="K58" s="108"/>
      <c r="L58" s="155"/>
      <c r="M58" s="117"/>
      <c r="N58" s="117"/>
      <c r="O58" s="117"/>
      <c r="P58" s="117"/>
      <c r="Q58" s="117"/>
      <c r="R58" s="117"/>
      <c r="S58" s="117"/>
      <c r="T58" s="117"/>
      <c r="U58" s="117"/>
      <c r="V58" s="117"/>
      <c r="W58" s="117"/>
      <c r="X58" s="117"/>
      <c r="Y58" s="117"/>
      <c r="Z58" s="117"/>
    </row>
    <row r="59" spans="1:26" ht="15.75" customHeight="1">
      <c r="A59" s="141">
        <v>55</v>
      </c>
      <c r="B59" s="108" t="s">
        <v>633</v>
      </c>
      <c r="C59" s="108">
        <v>35</v>
      </c>
      <c r="D59" s="142" t="s">
        <v>442</v>
      </c>
      <c r="E59" s="108" t="str">
        <f>VLOOKUP(D59,'TS Gantry - AP44'!$C$8:$D$638,2,0)</f>
        <v>DA+0</v>
      </c>
      <c r="F59" s="108" t="str">
        <f>VLOOKUP($D59,Foundation!$D$5:$F$379,3,FALSE)</f>
        <v>Sandy</v>
      </c>
      <c r="G59" s="123">
        <v>45846</v>
      </c>
      <c r="H59" s="123">
        <v>45846</v>
      </c>
      <c r="I59" s="125" t="s">
        <v>631</v>
      </c>
      <c r="J59" s="108" t="s">
        <v>632</v>
      </c>
      <c r="K59" s="108"/>
      <c r="L59" s="155"/>
      <c r="M59" s="117"/>
      <c r="N59" s="117"/>
      <c r="O59" s="117"/>
      <c r="P59" s="117"/>
      <c r="Q59" s="117"/>
      <c r="R59" s="117"/>
      <c r="S59" s="117"/>
      <c r="T59" s="117"/>
      <c r="U59" s="117"/>
      <c r="V59" s="117"/>
      <c r="W59" s="117"/>
      <c r="X59" s="117"/>
      <c r="Y59" s="117"/>
      <c r="Z59" s="117"/>
    </row>
    <row r="60" spans="1:26" ht="15.75" customHeight="1">
      <c r="A60" s="141">
        <v>56</v>
      </c>
      <c r="B60" s="108" t="s">
        <v>633</v>
      </c>
      <c r="C60" s="108">
        <v>36</v>
      </c>
      <c r="D60" s="142" t="s">
        <v>444</v>
      </c>
      <c r="E60" s="108" t="str">
        <f>VLOOKUP(D60,'TS Gantry - AP44'!$C$8:$D$638,2,0)</f>
        <v>DA+6</v>
      </c>
      <c r="F60" s="108" t="str">
        <f>VLOOKUP($D60,Foundation!$D$5:$F$379,3,FALSE)</f>
        <v>Sandy</v>
      </c>
      <c r="G60" s="123">
        <v>45847</v>
      </c>
      <c r="H60" s="123">
        <v>45847</v>
      </c>
      <c r="I60" s="125" t="s">
        <v>631</v>
      </c>
      <c r="J60" s="108" t="s">
        <v>632</v>
      </c>
      <c r="K60" s="108"/>
      <c r="L60" s="155"/>
      <c r="M60" s="117"/>
      <c r="N60" s="117"/>
      <c r="O60" s="117"/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</row>
    <row r="61" spans="1:26" ht="15.75" customHeight="1">
      <c r="A61" s="141">
        <v>57</v>
      </c>
      <c r="B61" s="108" t="s">
        <v>633</v>
      </c>
      <c r="C61" s="108">
        <v>37</v>
      </c>
      <c r="D61" s="142" t="s">
        <v>446</v>
      </c>
      <c r="E61" s="108" t="str">
        <f>VLOOKUP(D61,'TS Gantry - AP44'!$C$8:$D$638,2,0)</f>
        <v>DA+6</v>
      </c>
      <c r="F61" s="108" t="str">
        <f>VLOOKUP($D61,Foundation!$D$5:$F$379,3,FALSE)</f>
        <v>Sandy</v>
      </c>
      <c r="G61" s="123">
        <v>45847</v>
      </c>
      <c r="H61" s="123">
        <v>45847</v>
      </c>
      <c r="I61" s="125" t="s">
        <v>631</v>
      </c>
      <c r="J61" s="108" t="s">
        <v>632</v>
      </c>
      <c r="K61" s="108"/>
      <c r="L61" s="155"/>
      <c r="M61" s="117"/>
      <c r="N61" s="117"/>
      <c r="O61" s="117"/>
      <c r="P61" s="117"/>
      <c r="Q61" s="117"/>
      <c r="R61" s="117"/>
      <c r="S61" s="117"/>
      <c r="T61" s="117"/>
      <c r="U61" s="117"/>
      <c r="V61" s="117"/>
      <c r="W61" s="117"/>
      <c r="X61" s="117"/>
      <c r="Y61" s="117"/>
      <c r="Z61" s="117"/>
    </row>
    <row r="62" spans="1:26" ht="15.75" customHeight="1">
      <c r="A62" s="141">
        <v>58</v>
      </c>
      <c r="B62" s="108" t="s">
        <v>633</v>
      </c>
      <c r="C62" s="108">
        <v>38</v>
      </c>
      <c r="D62" s="142" t="s">
        <v>448</v>
      </c>
      <c r="E62" s="108" t="str">
        <f>VLOOKUP(D62,'TS Gantry - AP44'!$C$8:$D$638,2,0)</f>
        <v>DA+3</v>
      </c>
      <c r="F62" s="108" t="str">
        <f>VLOOKUP($D62,Foundation!$D$5:$F$379,3,FALSE)</f>
        <v>Sandy</v>
      </c>
      <c r="G62" s="123">
        <v>45847</v>
      </c>
      <c r="H62" s="123">
        <v>45847</v>
      </c>
      <c r="I62" s="125" t="s">
        <v>631</v>
      </c>
      <c r="J62" s="108" t="s">
        <v>632</v>
      </c>
      <c r="K62" s="108"/>
      <c r="L62" s="155"/>
      <c r="M62" s="117"/>
      <c r="N62" s="117"/>
      <c r="O62" s="117"/>
      <c r="P62" s="117"/>
      <c r="Q62" s="117"/>
      <c r="R62" s="117"/>
      <c r="S62" s="117"/>
      <c r="T62" s="117"/>
      <c r="U62" s="117"/>
      <c r="V62" s="117"/>
      <c r="W62" s="117"/>
      <c r="X62" s="117"/>
      <c r="Y62" s="117"/>
      <c r="Z62" s="117"/>
    </row>
    <row r="63" spans="1:26" ht="15.75" customHeight="1">
      <c r="A63" s="141">
        <v>59</v>
      </c>
      <c r="B63" s="108" t="s">
        <v>633</v>
      </c>
      <c r="C63" s="108">
        <v>39</v>
      </c>
      <c r="D63" s="142" t="s">
        <v>457</v>
      </c>
      <c r="E63" s="108" t="str">
        <f>VLOOKUP(D63,'TS Gantry - AP44'!$C$8:$D$638,2,0)</f>
        <v>DA+6</v>
      </c>
      <c r="F63" s="108" t="str">
        <f>VLOOKUP($D63,Foundation!$D$5:$F$379,3,FALSE)</f>
        <v>Sandy</v>
      </c>
      <c r="G63" s="123">
        <v>45847</v>
      </c>
      <c r="H63" s="123">
        <v>45847</v>
      </c>
      <c r="I63" s="125" t="s">
        <v>631</v>
      </c>
      <c r="J63" s="108" t="s">
        <v>632</v>
      </c>
      <c r="K63" s="108"/>
      <c r="L63" s="155"/>
      <c r="M63" s="117"/>
      <c r="N63" s="117"/>
      <c r="O63" s="117"/>
      <c r="P63" s="117"/>
      <c r="Q63" s="117"/>
      <c r="R63" s="117"/>
      <c r="S63" s="117"/>
      <c r="T63" s="117"/>
      <c r="U63" s="117"/>
      <c r="V63" s="117"/>
      <c r="W63" s="117"/>
      <c r="X63" s="117"/>
      <c r="Y63" s="117"/>
      <c r="Z63" s="117"/>
    </row>
    <row r="64" spans="1:26" ht="15.75" customHeight="1">
      <c r="A64" s="141">
        <v>60</v>
      </c>
      <c r="B64" s="108" t="s">
        <v>633</v>
      </c>
      <c r="C64" s="108">
        <v>40</v>
      </c>
      <c r="D64" s="142" t="s">
        <v>455</v>
      </c>
      <c r="E64" s="108" t="str">
        <f>VLOOKUP(D64,'TS Gantry - AP44'!$C$8:$D$638,2,0)</f>
        <v>DA+0</v>
      </c>
      <c r="F64" s="108" t="str">
        <f>VLOOKUP($D64,Foundation!$D$5:$F$379,3,FALSE)</f>
        <v>Sandy</v>
      </c>
      <c r="G64" s="123">
        <v>45849</v>
      </c>
      <c r="H64" s="123">
        <v>45849</v>
      </c>
      <c r="I64" s="125" t="s">
        <v>631</v>
      </c>
      <c r="J64" s="108" t="s">
        <v>632</v>
      </c>
      <c r="K64" s="108"/>
      <c r="L64" s="155"/>
      <c r="M64" s="117"/>
      <c r="N64" s="117"/>
      <c r="O64" s="117"/>
      <c r="P64" s="117"/>
      <c r="Q64" s="117"/>
      <c r="R64" s="117"/>
      <c r="S64" s="117"/>
      <c r="T64" s="117"/>
      <c r="U64" s="117"/>
      <c r="V64" s="117"/>
      <c r="W64" s="117"/>
      <c r="X64" s="117"/>
      <c r="Y64" s="117"/>
      <c r="Z64" s="117"/>
    </row>
    <row r="65" spans="1:26" ht="15.75" customHeight="1">
      <c r="A65" s="141">
        <v>61</v>
      </c>
      <c r="B65" s="108" t="s">
        <v>633</v>
      </c>
      <c r="C65" s="108">
        <v>41</v>
      </c>
      <c r="D65" s="142" t="s">
        <v>504</v>
      </c>
      <c r="E65" s="108" t="str">
        <f>VLOOKUP(D65,'TS Gantry - AP44'!$C$8:$D$638,2,0)</f>
        <v>DA+3</v>
      </c>
      <c r="F65" s="108" t="str">
        <f>VLOOKUP($D65,Foundation!$D$5:$F$379,3,FALSE)</f>
        <v>Sandy</v>
      </c>
      <c r="G65" s="123">
        <v>45849</v>
      </c>
      <c r="H65" s="123">
        <v>45849</v>
      </c>
      <c r="I65" s="125" t="s">
        <v>631</v>
      </c>
      <c r="J65" s="108" t="s">
        <v>632</v>
      </c>
      <c r="K65" s="108"/>
      <c r="L65" s="155"/>
      <c r="M65" s="117"/>
      <c r="N65" s="117"/>
      <c r="O65" s="117"/>
      <c r="P65" s="117"/>
      <c r="Q65" s="117"/>
      <c r="R65" s="117"/>
      <c r="S65" s="117"/>
      <c r="T65" s="117"/>
      <c r="U65" s="117"/>
      <c r="V65" s="117"/>
      <c r="W65" s="117"/>
      <c r="X65" s="117"/>
      <c r="Y65" s="117"/>
      <c r="Z65" s="117"/>
    </row>
    <row r="66" spans="1:26" ht="15.75" customHeight="1">
      <c r="A66" s="141">
        <v>62</v>
      </c>
      <c r="B66" s="108" t="s">
        <v>633</v>
      </c>
      <c r="C66" s="108">
        <v>42</v>
      </c>
      <c r="D66" s="142" t="s">
        <v>505</v>
      </c>
      <c r="E66" s="108" t="str">
        <f>VLOOKUP(D66,'TS Gantry - AP44'!$C$8:$D$638,2,0)</f>
        <v>DA+3</v>
      </c>
      <c r="F66" s="108" t="str">
        <f>VLOOKUP($D66,Foundation!$D$5:$F$379,3,FALSE)</f>
        <v>Sandy</v>
      </c>
      <c r="G66" s="123">
        <v>45849</v>
      </c>
      <c r="H66" s="123">
        <v>45849</v>
      </c>
      <c r="I66" s="125" t="s">
        <v>631</v>
      </c>
      <c r="J66" s="108" t="s">
        <v>632</v>
      </c>
      <c r="K66" s="108"/>
      <c r="L66" s="155"/>
      <c r="M66" s="117"/>
      <c r="N66" s="117"/>
      <c r="O66" s="117"/>
      <c r="P66" s="117"/>
      <c r="Q66" s="117"/>
      <c r="R66" s="117"/>
      <c r="S66" s="117"/>
      <c r="T66" s="117"/>
      <c r="U66" s="117"/>
      <c r="V66" s="117"/>
      <c r="W66" s="117"/>
      <c r="X66" s="117"/>
      <c r="Y66" s="117"/>
      <c r="Z66" s="117"/>
    </row>
    <row r="67" spans="1:26" ht="15.75" customHeight="1">
      <c r="A67" s="141">
        <v>63</v>
      </c>
      <c r="B67" s="108" t="s">
        <v>633</v>
      </c>
      <c r="C67" s="108">
        <v>43</v>
      </c>
      <c r="D67" s="142" t="s">
        <v>506</v>
      </c>
      <c r="E67" s="108" t="str">
        <f>VLOOKUP(D67,'TS Gantry - AP44'!$C$8:$D$638,2,0)</f>
        <v>DA-3</v>
      </c>
      <c r="F67" s="108" t="str">
        <f>VLOOKUP($D67,Foundation!$D$5:$F$379,3,FALSE)</f>
        <v>Sandy</v>
      </c>
      <c r="G67" s="123">
        <v>45850</v>
      </c>
      <c r="H67" s="123">
        <v>45850</v>
      </c>
      <c r="I67" s="125" t="s">
        <v>631</v>
      </c>
      <c r="J67" s="108" t="s">
        <v>632</v>
      </c>
      <c r="K67" s="108"/>
      <c r="L67" s="155"/>
      <c r="M67" s="117"/>
      <c r="N67" s="117"/>
      <c r="O67" s="117"/>
      <c r="P67" s="117"/>
      <c r="Q67" s="117"/>
      <c r="R67" s="117"/>
      <c r="S67" s="117"/>
      <c r="T67" s="117"/>
      <c r="U67" s="117"/>
      <c r="V67" s="117"/>
      <c r="W67" s="117"/>
      <c r="X67" s="117"/>
      <c r="Y67" s="117"/>
      <c r="Z67" s="117"/>
    </row>
    <row r="68" spans="1:26" ht="15.75" customHeight="1">
      <c r="A68" s="141">
        <v>64</v>
      </c>
      <c r="B68" s="108" t="s">
        <v>633</v>
      </c>
      <c r="C68" s="108">
        <v>44</v>
      </c>
      <c r="D68" s="142" t="s">
        <v>502</v>
      </c>
      <c r="E68" s="108" t="str">
        <f>VLOOKUP(D68,'TS Gantry - AP44'!$C$8:$D$638,2,0)</f>
        <v>DA+0</v>
      </c>
      <c r="F68" s="108" t="str">
        <f>VLOOKUP($D68,Foundation!$D$5:$F$379,3,FALSE)</f>
        <v>Sandy</v>
      </c>
      <c r="G68" s="123">
        <v>45850</v>
      </c>
      <c r="H68" s="123">
        <v>45850</v>
      </c>
      <c r="I68" s="125" t="s">
        <v>631</v>
      </c>
      <c r="J68" s="108" t="s">
        <v>632</v>
      </c>
      <c r="K68" s="108"/>
      <c r="L68" s="155"/>
      <c r="M68" s="117"/>
      <c r="N68" s="117"/>
      <c r="O68" s="117"/>
      <c r="P68" s="117"/>
      <c r="Q68" s="117"/>
      <c r="R68" s="117"/>
      <c r="S68" s="117"/>
      <c r="T68" s="117"/>
      <c r="U68" s="117"/>
      <c r="V68" s="117"/>
      <c r="W68" s="117"/>
      <c r="X68" s="117"/>
      <c r="Y68" s="117"/>
      <c r="Z68" s="117"/>
    </row>
    <row r="69" spans="1:26" ht="15.75" customHeight="1">
      <c r="A69" s="141">
        <v>65</v>
      </c>
      <c r="B69" s="108" t="s">
        <v>633</v>
      </c>
      <c r="C69" s="108">
        <v>45</v>
      </c>
      <c r="D69" s="142" t="s">
        <v>485</v>
      </c>
      <c r="E69" s="108" t="str">
        <f>VLOOKUP(D69,'TS Gantry - AP44'!$C$8:$D$638,2,0)</f>
        <v>DA+3</v>
      </c>
      <c r="F69" s="108" t="str">
        <f>VLOOKUP($D69,Foundation!$D$5:$F$379,3,FALSE)</f>
        <v>Sandy</v>
      </c>
      <c r="G69" s="123">
        <v>45850</v>
      </c>
      <c r="H69" s="123">
        <v>45850</v>
      </c>
      <c r="I69" s="125" t="s">
        <v>631</v>
      </c>
      <c r="J69" s="108" t="s">
        <v>632</v>
      </c>
      <c r="K69" s="108"/>
      <c r="L69" s="155"/>
      <c r="M69" s="117"/>
      <c r="N69" s="117"/>
      <c r="O69" s="117"/>
      <c r="P69" s="117"/>
      <c r="Q69" s="117"/>
      <c r="R69" s="117"/>
      <c r="S69" s="117"/>
      <c r="T69" s="117"/>
      <c r="U69" s="117"/>
      <c r="V69" s="117"/>
      <c r="W69" s="117"/>
      <c r="X69" s="117"/>
      <c r="Y69" s="117"/>
      <c r="Z69" s="117"/>
    </row>
    <row r="70" spans="1:26" ht="15.75" customHeight="1">
      <c r="A70" s="141">
        <v>66</v>
      </c>
      <c r="B70" s="108" t="s">
        <v>633</v>
      </c>
      <c r="C70" s="108">
        <v>46</v>
      </c>
      <c r="D70" s="142" t="s">
        <v>486</v>
      </c>
      <c r="E70" s="108" t="str">
        <f>VLOOKUP(D70,'TS Gantry - AP44'!$C$8:$D$638,2,0)</f>
        <v>DB1+0</v>
      </c>
      <c r="F70" s="108" t="str">
        <f>VLOOKUP($D70,Foundation!$D$5:$F$379,3,FALSE)</f>
        <v>Sandy</v>
      </c>
      <c r="G70" s="123">
        <v>45850</v>
      </c>
      <c r="H70" s="123">
        <v>45850</v>
      </c>
      <c r="I70" s="125" t="s">
        <v>631</v>
      </c>
      <c r="J70" s="108" t="s">
        <v>632</v>
      </c>
      <c r="K70" s="108"/>
      <c r="L70" s="155"/>
      <c r="M70" s="117"/>
      <c r="N70" s="117"/>
      <c r="O70" s="117"/>
      <c r="P70" s="117"/>
      <c r="Q70" s="117"/>
      <c r="R70" s="117"/>
      <c r="S70" s="117"/>
      <c r="T70" s="117"/>
      <c r="U70" s="117"/>
      <c r="V70" s="117"/>
      <c r="W70" s="117"/>
      <c r="X70" s="117"/>
      <c r="Y70" s="117"/>
      <c r="Z70" s="117"/>
    </row>
    <row r="71" spans="1:26" ht="15.75" customHeight="1">
      <c r="A71" s="141">
        <v>67</v>
      </c>
      <c r="B71" s="108" t="s">
        <v>633</v>
      </c>
      <c r="C71" s="108">
        <v>47</v>
      </c>
      <c r="D71" s="142" t="s">
        <v>489</v>
      </c>
      <c r="E71" s="108" t="str">
        <f>VLOOKUP(D71,'TS Gantry - AP44'!$C$8:$D$638,2,0)</f>
        <v>DA+3</v>
      </c>
      <c r="F71" s="108" t="str">
        <f>VLOOKUP($D71,Foundation!$D$5:$F$379,3,FALSE)</f>
        <v>Sandy</v>
      </c>
      <c r="G71" s="123">
        <v>45850</v>
      </c>
      <c r="H71" s="123">
        <v>45850</v>
      </c>
      <c r="I71" s="125" t="s">
        <v>631</v>
      </c>
      <c r="J71" s="108" t="s">
        <v>632</v>
      </c>
      <c r="K71" s="108"/>
      <c r="L71" s="155"/>
      <c r="M71" s="117"/>
      <c r="N71" s="117"/>
      <c r="O71" s="117"/>
      <c r="P71" s="117"/>
      <c r="Q71" s="117"/>
      <c r="R71" s="117"/>
      <c r="S71" s="117"/>
      <c r="T71" s="117"/>
      <c r="U71" s="117"/>
      <c r="V71" s="117"/>
      <c r="W71" s="117"/>
      <c r="X71" s="117"/>
      <c r="Y71" s="117"/>
      <c r="Z71" s="117"/>
    </row>
    <row r="72" spans="1:26" ht="15.75" customHeight="1">
      <c r="A72" s="141">
        <v>68</v>
      </c>
      <c r="B72" s="108" t="s">
        <v>633</v>
      </c>
      <c r="C72" s="108">
        <v>48</v>
      </c>
      <c r="D72" s="142" t="s">
        <v>490</v>
      </c>
      <c r="E72" s="108" t="str">
        <f>VLOOKUP(D72,'TS Gantry - AP44'!$C$8:$D$638,2,0)</f>
        <v>DA+0</v>
      </c>
      <c r="F72" s="108" t="str">
        <f>VLOOKUP($D72,Foundation!$D$5:$F$379,3,FALSE)</f>
        <v>Sandy</v>
      </c>
      <c r="G72" s="123">
        <v>45850</v>
      </c>
      <c r="H72" s="123">
        <v>45850</v>
      </c>
      <c r="I72" s="125" t="s">
        <v>631</v>
      </c>
      <c r="J72" s="108" t="s">
        <v>632</v>
      </c>
      <c r="K72" s="108"/>
      <c r="L72" s="155"/>
      <c r="M72" s="117"/>
      <c r="N72" s="117"/>
      <c r="O72" s="117"/>
      <c r="P72" s="117"/>
      <c r="Q72" s="117"/>
      <c r="R72" s="117"/>
      <c r="S72" s="117"/>
      <c r="T72" s="117"/>
      <c r="U72" s="117"/>
      <c r="V72" s="117"/>
      <c r="W72" s="117"/>
      <c r="X72" s="117"/>
      <c r="Y72" s="117"/>
      <c r="Z72" s="117"/>
    </row>
    <row r="73" spans="1:26" ht="15.75" customHeight="1">
      <c r="A73" s="141">
        <v>69</v>
      </c>
      <c r="B73" s="108" t="s">
        <v>633</v>
      </c>
      <c r="C73" s="108">
        <v>49</v>
      </c>
      <c r="D73" s="142" t="s">
        <v>491</v>
      </c>
      <c r="E73" s="108" t="str">
        <f>VLOOKUP(D73,'TS Gantry - AP44'!$C$8:$D$638,2,0)</f>
        <v>DA+6</v>
      </c>
      <c r="F73" s="108" t="str">
        <f>VLOOKUP($D73,Foundation!$D$5:$F$379,3,FALSE)</f>
        <v>Sandy</v>
      </c>
      <c r="G73" s="123">
        <v>45850</v>
      </c>
      <c r="H73" s="123">
        <v>45850</v>
      </c>
      <c r="I73" s="125" t="s">
        <v>631</v>
      </c>
      <c r="J73" s="108" t="s">
        <v>632</v>
      </c>
      <c r="K73" s="108"/>
      <c r="L73" s="155"/>
      <c r="M73" s="117"/>
      <c r="N73" s="117"/>
      <c r="O73" s="117"/>
      <c r="P73" s="117"/>
      <c r="Q73" s="117"/>
      <c r="R73" s="117"/>
      <c r="S73" s="117"/>
      <c r="T73" s="117"/>
      <c r="U73" s="117"/>
      <c r="V73" s="117"/>
      <c r="W73" s="117"/>
      <c r="X73" s="117"/>
      <c r="Y73" s="117"/>
      <c r="Z73" s="117"/>
    </row>
    <row r="74" spans="1:26" ht="15.75" customHeight="1">
      <c r="A74" s="141">
        <v>70</v>
      </c>
      <c r="B74" s="108" t="s">
        <v>633</v>
      </c>
      <c r="C74" s="108">
        <v>50</v>
      </c>
      <c r="D74" s="142" t="s">
        <v>492</v>
      </c>
      <c r="E74" s="108" t="str">
        <f>VLOOKUP(D74,'TS Gantry - AP44'!$C$8:$D$638,2,0)</f>
        <v>DA+6</v>
      </c>
      <c r="F74" s="108" t="str">
        <f>VLOOKUP($D74,Foundation!$D$5:$F$379,3,FALSE)</f>
        <v>Sandy</v>
      </c>
      <c r="G74" s="123">
        <v>45850</v>
      </c>
      <c r="H74" s="123">
        <v>45850</v>
      </c>
      <c r="I74" s="125" t="s">
        <v>631</v>
      </c>
      <c r="J74" s="108" t="s">
        <v>632</v>
      </c>
      <c r="K74" s="108"/>
      <c r="L74" s="155"/>
      <c r="M74" s="117"/>
      <c r="N74" s="117"/>
      <c r="O74" s="117"/>
      <c r="P74" s="117"/>
      <c r="Q74" s="117"/>
      <c r="R74" s="117"/>
      <c r="S74" s="117"/>
      <c r="T74" s="117"/>
      <c r="U74" s="117"/>
      <c r="V74" s="117"/>
      <c r="W74" s="117"/>
      <c r="X74" s="117"/>
      <c r="Y74" s="117"/>
      <c r="Z74" s="117"/>
    </row>
    <row r="75" spans="1:26" ht="15.75" customHeight="1">
      <c r="A75" s="141">
        <v>71</v>
      </c>
      <c r="B75" s="108" t="s">
        <v>633</v>
      </c>
      <c r="C75" s="108">
        <v>51</v>
      </c>
      <c r="D75" s="142" t="s">
        <v>493</v>
      </c>
      <c r="E75" s="108" t="str">
        <f>VLOOKUP(D75,'TS Gantry - AP44'!$C$8:$D$638,2,0)</f>
        <v>DA+3</v>
      </c>
      <c r="F75" s="108" t="str">
        <f>VLOOKUP($D75,Foundation!$D$5:$F$379,3,FALSE)</f>
        <v>Sandy</v>
      </c>
      <c r="G75" s="123">
        <v>45850</v>
      </c>
      <c r="H75" s="123">
        <v>45850</v>
      </c>
      <c r="I75" s="125" t="s">
        <v>631</v>
      </c>
      <c r="J75" s="108" t="s">
        <v>632</v>
      </c>
      <c r="K75" s="108"/>
      <c r="L75" s="155"/>
      <c r="M75" s="117"/>
      <c r="N75" s="117"/>
      <c r="O75" s="117"/>
      <c r="P75" s="117"/>
      <c r="Q75" s="117"/>
      <c r="R75" s="117"/>
      <c r="S75" s="117"/>
      <c r="T75" s="117"/>
      <c r="U75" s="117"/>
      <c r="V75" s="117"/>
      <c r="W75" s="117"/>
      <c r="X75" s="117"/>
      <c r="Y75" s="117"/>
      <c r="Z75" s="117"/>
    </row>
    <row r="76" spans="1:26" ht="15.75" customHeight="1">
      <c r="A76" s="141">
        <v>72</v>
      </c>
      <c r="B76" s="108" t="s">
        <v>633</v>
      </c>
      <c r="C76" s="108">
        <v>52</v>
      </c>
      <c r="D76" s="142" t="s">
        <v>481</v>
      </c>
      <c r="E76" s="108" t="str">
        <f>VLOOKUP(D76,'TS Gantry - AP44'!$C$8:$D$638,2,0)</f>
        <v>DA+3</v>
      </c>
      <c r="F76" s="108" t="str">
        <f>VLOOKUP($D76,Foundation!$D$5:$F$379,3,FALSE)</f>
        <v>Sandy</v>
      </c>
      <c r="G76" s="123">
        <v>45851</v>
      </c>
      <c r="H76" s="123">
        <v>45851</v>
      </c>
      <c r="I76" s="125" t="s">
        <v>631</v>
      </c>
      <c r="J76" s="108" t="s">
        <v>632</v>
      </c>
      <c r="K76" s="108"/>
      <c r="L76" s="155"/>
      <c r="M76" s="117"/>
      <c r="N76" s="117"/>
      <c r="O76" s="117"/>
      <c r="P76" s="117"/>
      <c r="Q76" s="117"/>
      <c r="R76" s="117"/>
      <c r="S76" s="117"/>
      <c r="T76" s="117"/>
      <c r="U76" s="117"/>
      <c r="V76" s="117"/>
      <c r="W76" s="117"/>
      <c r="X76" s="117"/>
      <c r="Y76" s="117"/>
      <c r="Z76" s="117"/>
    </row>
    <row r="77" spans="1:26" ht="15.75" customHeight="1">
      <c r="A77" s="141">
        <v>73</v>
      </c>
      <c r="B77" s="108" t="s">
        <v>633</v>
      </c>
      <c r="C77" s="108">
        <v>53</v>
      </c>
      <c r="D77" s="142" t="s">
        <v>482</v>
      </c>
      <c r="E77" s="108" t="str">
        <f>VLOOKUP(D77,'TS Gantry - AP44'!$C$8:$D$638,2,0)</f>
        <v>DA+3</v>
      </c>
      <c r="F77" s="108" t="str">
        <f>VLOOKUP($D77,Foundation!$D$5:$F$379,3,FALSE)</f>
        <v>Sandy</v>
      </c>
      <c r="G77" s="123">
        <v>45851</v>
      </c>
      <c r="H77" s="123">
        <v>45851</v>
      </c>
      <c r="I77" s="125" t="s">
        <v>631</v>
      </c>
      <c r="J77" s="108" t="s">
        <v>632</v>
      </c>
      <c r="K77" s="108"/>
      <c r="L77" s="155"/>
      <c r="M77" s="117"/>
      <c r="N77" s="117"/>
      <c r="O77" s="117"/>
      <c r="P77" s="117"/>
      <c r="Q77" s="117"/>
      <c r="R77" s="117"/>
      <c r="S77" s="117"/>
      <c r="T77" s="117"/>
      <c r="U77" s="117"/>
      <c r="V77" s="117"/>
      <c r="W77" s="117"/>
      <c r="X77" s="117"/>
      <c r="Y77" s="117"/>
      <c r="Z77" s="117"/>
    </row>
    <row r="78" spans="1:26" ht="15.75" customHeight="1">
      <c r="A78" s="141">
        <v>74</v>
      </c>
      <c r="B78" s="108" t="s">
        <v>633</v>
      </c>
      <c r="C78" s="108">
        <v>54</v>
      </c>
      <c r="D78" s="142" t="s">
        <v>483</v>
      </c>
      <c r="E78" s="108" t="str">
        <f>VLOOKUP(D78,'TS Gantry - AP44'!$C$8:$D$638,2,0)</f>
        <v>DA+0</v>
      </c>
      <c r="F78" s="108" t="str">
        <f>VLOOKUP($D78,Foundation!$D$5:$F$379,3,FALSE)</f>
        <v>Sandy</v>
      </c>
      <c r="G78" s="123">
        <v>45851</v>
      </c>
      <c r="H78" s="123">
        <v>45851</v>
      </c>
      <c r="I78" s="125" t="s">
        <v>631</v>
      </c>
      <c r="J78" s="108" t="s">
        <v>632</v>
      </c>
      <c r="K78" s="108"/>
      <c r="L78" s="155"/>
      <c r="M78" s="117"/>
      <c r="N78" s="117"/>
      <c r="O78" s="117"/>
      <c r="P78" s="117"/>
      <c r="Q78" s="117"/>
      <c r="R78" s="117"/>
      <c r="S78" s="117"/>
      <c r="T78" s="117"/>
      <c r="U78" s="117"/>
      <c r="V78" s="117"/>
      <c r="W78" s="117"/>
      <c r="X78" s="117"/>
      <c r="Y78" s="117"/>
      <c r="Z78" s="117"/>
    </row>
    <row r="79" spans="1:26" ht="15.75" customHeight="1">
      <c r="A79" s="141">
        <v>75</v>
      </c>
      <c r="B79" s="108" t="s">
        <v>633</v>
      </c>
      <c r="C79" s="108">
        <v>55</v>
      </c>
      <c r="D79" s="142" t="s">
        <v>484</v>
      </c>
      <c r="E79" s="108" t="str">
        <f>VLOOKUP(D79,'TS Gantry - AP44'!$C$8:$D$638,2,0)</f>
        <v>DA+3</v>
      </c>
      <c r="F79" s="108" t="str">
        <f>VLOOKUP($D79,Foundation!$D$5:$F$379,3,FALSE)</f>
        <v>Sandy</v>
      </c>
      <c r="G79" s="123">
        <v>45851</v>
      </c>
      <c r="H79" s="123">
        <v>45851</v>
      </c>
      <c r="I79" s="125" t="s">
        <v>631</v>
      </c>
      <c r="J79" s="108" t="s">
        <v>632</v>
      </c>
      <c r="K79" s="108"/>
      <c r="L79" s="155"/>
      <c r="M79" s="117"/>
      <c r="N79" s="117"/>
      <c r="O79" s="117"/>
      <c r="P79" s="117"/>
      <c r="Q79" s="117"/>
      <c r="R79" s="117"/>
      <c r="S79" s="117"/>
      <c r="T79" s="117"/>
      <c r="U79" s="117"/>
      <c r="V79" s="117"/>
      <c r="W79" s="117"/>
      <c r="X79" s="117"/>
      <c r="Y79" s="117"/>
      <c r="Z79" s="117"/>
    </row>
    <row r="80" spans="1:26" ht="15.75" customHeight="1">
      <c r="A80" s="141">
        <v>76</v>
      </c>
      <c r="B80" s="108" t="s">
        <v>633</v>
      </c>
      <c r="C80" s="108">
        <v>56</v>
      </c>
      <c r="D80" s="142" t="s">
        <v>507</v>
      </c>
      <c r="E80" s="108" t="str">
        <f>VLOOKUP(D80,'TS Gantry - AP44'!$C$8:$D$638,2,0)</f>
        <v>DA+0</v>
      </c>
      <c r="F80" s="108" t="str">
        <f>VLOOKUP($D80,Foundation!$D$5:$F$379,3,FALSE)</f>
        <v>Sandy</v>
      </c>
      <c r="G80" s="123">
        <v>45851</v>
      </c>
      <c r="H80" s="123">
        <v>45851</v>
      </c>
      <c r="I80" s="125" t="s">
        <v>631</v>
      </c>
      <c r="J80" s="108" t="s">
        <v>632</v>
      </c>
      <c r="K80" s="108"/>
      <c r="L80" s="155"/>
      <c r="M80" s="117"/>
      <c r="N80" s="117"/>
      <c r="O80" s="117"/>
      <c r="P80" s="117"/>
      <c r="Q80" s="117"/>
      <c r="R80" s="117"/>
      <c r="S80" s="117"/>
      <c r="T80" s="117"/>
      <c r="U80" s="117"/>
      <c r="V80" s="117"/>
      <c r="W80" s="117"/>
      <c r="X80" s="117"/>
      <c r="Y80" s="117"/>
      <c r="Z80" s="117"/>
    </row>
    <row r="81" spans="1:26" ht="15.75" customHeight="1">
      <c r="A81" s="141">
        <v>77</v>
      </c>
      <c r="B81" s="108" t="s">
        <v>633</v>
      </c>
      <c r="C81" s="108">
        <v>57</v>
      </c>
      <c r="D81" s="142" t="s">
        <v>508</v>
      </c>
      <c r="E81" s="108" t="str">
        <f>VLOOKUP(D81,'TS Gantry - AP44'!$C$8:$D$638,2,0)</f>
        <v>DA+6</v>
      </c>
      <c r="F81" s="108" t="str">
        <f>VLOOKUP($D81,Foundation!$D$5:$F$379,3,FALSE)</f>
        <v>Sandy</v>
      </c>
      <c r="G81" s="123">
        <v>45851</v>
      </c>
      <c r="H81" s="123">
        <v>45851</v>
      </c>
      <c r="I81" s="125" t="s">
        <v>631</v>
      </c>
      <c r="J81" s="108" t="s">
        <v>632</v>
      </c>
      <c r="K81" s="108"/>
      <c r="L81" s="155"/>
      <c r="M81" s="117"/>
      <c r="N81" s="117"/>
      <c r="O81" s="117"/>
      <c r="P81" s="117"/>
      <c r="Q81" s="117"/>
      <c r="R81" s="117"/>
      <c r="S81" s="117"/>
      <c r="T81" s="117"/>
      <c r="U81" s="117"/>
      <c r="V81" s="117"/>
      <c r="W81" s="117"/>
      <c r="X81" s="117"/>
      <c r="Y81" s="117"/>
      <c r="Z81" s="117"/>
    </row>
    <row r="82" spans="1:26" ht="15.75" customHeight="1">
      <c r="A82" s="141">
        <v>78</v>
      </c>
      <c r="B82" s="108" t="s">
        <v>633</v>
      </c>
      <c r="C82" s="108">
        <v>58</v>
      </c>
      <c r="D82" s="142" t="s">
        <v>509</v>
      </c>
      <c r="E82" s="108" t="str">
        <f>VLOOKUP(D82,'TS Gantry - AP44'!$C$8:$D$638,2,0)</f>
        <v>DA+6</v>
      </c>
      <c r="F82" s="108" t="str">
        <f>VLOOKUP($D82,Foundation!$D$5:$F$379,3,FALSE)</f>
        <v>Sandy</v>
      </c>
      <c r="G82" s="123">
        <v>45852</v>
      </c>
      <c r="H82" s="123">
        <v>45852</v>
      </c>
      <c r="I82" s="125" t="s">
        <v>631</v>
      </c>
      <c r="J82" s="108" t="s">
        <v>632</v>
      </c>
      <c r="K82" s="108"/>
      <c r="L82" s="155"/>
      <c r="M82" s="117"/>
      <c r="N82" s="117"/>
      <c r="O82" s="117"/>
      <c r="P82" s="117"/>
      <c r="Q82" s="117"/>
      <c r="R82" s="117"/>
      <c r="S82" s="117"/>
      <c r="T82" s="117"/>
      <c r="U82" s="117"/>
      <c r="V82" s="117"/>
      <c r="W82" s="117"/>
      <c r="X82" s="117"/>
      <c r="Y82" s="117"/>
      <c r="Z82" s="117"/>
    </row>
    <row r="83" spans="1:26" ht="15.75" customHeight="1">
      <c r="A83" s="141">
        <v>79</v>
      </c>
      <c r="B83" s="108" t="s">
        <v>633</v>
      </c>
      <c r="C83" s="108">
        <v>59</v>
      </c>
      <c r="D83" s="142" t="s">
        <v>435</v>
      </c>
      <c r="E83" s="108" t="str">
        <f>VLOOKUP(D83,'TS Gantry - AP44'!$C$8:$D$638,2,0)</f>
        <v>DA+6</v>
      </c>
      <c r="F83" s="108" t="str">
        <f>VLOOKUP($D83,Foundation!$D$5:$F$379,3,FALSE)</f>
        <v>Sandy</v>
      </c>
      <c r="G83" s="123">
        <v>45852</v>
      </c>
      <c r="H83" s="123">
        <v>45852</v>
      </c>
      <c r="I83" s="125" t="s">
        <v>631</v>
      </c>
      <c r="J83" s="108" t="s">
        <v>632</v>
      </c>
      <c r="K83" s="108"/>
      <c r="L83" s="155"/>
      <c r="M83" s="117"/>
      <c r="N83" s="117"/>
      <c r="O83" s="117"/>
      <c r="P83" s="117"/>
      <c r="Q83" s="117"/>
      <c r="R83" s="117"/>
      <c r="S83" s="117"/>
      <c r="T83" s="117"/>
      <c r="U83" s="117"/>
      <c r="V83" s="117"/>
      <c r="W83" s="117"/>
      <c r="X83" s="117"/>
      <c r="Y83" s="117"/>
      <c r="Z83" s="117"/>
    </row>
    <row r="84" spans="1:26" ht="15.75" customHeight="1">
      <c r="A84" s="141">
        <v>80</v>
      </c>
      <c r="B84" s="108" t="s">
        <v>633</v>
      </c>
      <c r="C84" s="108">
        <v>60</v>
      </c>
      <c r="D84" s="142" t="s">
        <v>289</v>
      </c>
      <c r="E84" s="108" t="str">
        <f>VLOOKUP(D84,'TS Gantry - AP44'!$C$8:$D$638,2,0)</f>
        <v>DA+0</v>
      </c>
      <c r="F84" s="108" t="str">
        <f>VLOOKUP($D84,Foundation!$D$5:$F$379,3,FALSE)</f>
        <v>Sandy</v>
      </c>
      <c r="G84" s="123">
        <v>45854</v>
      </c>
      <c r="H84" s="123">
        <v>45854</v>
      </c>
      <c r="I84" s="125" t="s">
        <v>631</v>
      </c>
      <c r="J84" s="108" t="s">
        <v>632</v>
      </c>
      <c r="K84" s="108"/>
      <c r="L84" s="155"/>
      <c r="M84" s="117"/>
      <c r="N84" s="117"/>
      <c r="O84" s="117"/>
      <c r="P84" s="117"/>
      <c r="Q84" s="117"/>
      <c r="R84" s="117"/>
      <c r="S84" s="117"/>
      <c r="T84" s="117"/>
      <c r="U84" s="117"/>
      <c r="V84" s="117"/>
      <c r="W84" s="117"/>
      <c r="X84" s="117"/>
      <c r="Y84" s="117"/>
      <c r="Z84" s="117"/>
    </row>
    <row r="85" spans="1:26" ht="15.75" customHeight="1">
      <c r="A85" s="141">
        <v>81</v>
      </c>
      <c r="B85" s="108" t="s">
        <v>633</v>
      </c>
      <c r="C85" s="108">
        <v>61</v>
      </c>
      <c r="D85" s="142" t="s">
        <v>290</v>
      </c>
      <c r="E85" s="108" t="str">
        <f>VLOOKUP(D85,'TS Gantry - AP44'!$C$8:$D$638,2,0)</f>
        <v>DA+3</v>
      </c>
      <c r="F85" s="108" t="str">
        <f>VLOOKUP($D85,Foundation!$D$5:$F$379,3,FALSE)</f>
        <v>Sandy</v>
      </c>
      <c r="G85" s="123">
        <v>45854</v>
      </c>
      <c r="H85" s="123">
        <v>45854</v>
      </c>
      <c r="I85" s="125" t="s">
        <v>631</v>
      </c>
      <c r="J85" s="108" t="s">
        <v>632</v>
      </c>
      <c r="K85" s="108"/>
      <c r="L85" s="155"/>
      <c r="M85" s="117"/>
      <c r="N85" s="117"/>
      <c r="O85" s="117"/>
      <c r="P85" s="117"/>
      <c r="Q85" s="117"/>
      <c r="R85" s="117"/>
      <c r="S85" s="117"/>
      <c r="T85" s="117"/>
      <c r="U85" s="117"/>
      <c r="V85" s="117"/>
      <c r="W85" s="117"/>
      <c r="X85" s="117"/>
      <c r="Y85" s="117"/>
      <c r="Z85" s="117"/>
    </row>
    <row r="86" spans="1:26" ht="15.75" customHeight="1">
      <c r="A86" s="141">
        <v>82</v>
      </c>
      <c r="B86" s="108" t="s">
        <v>633</v>
      </c>
      <c r="C86" s="108">
        <v>62</v>
      </c>
      <c r="D86" s="142" t="s">
        <v>291</v>
      </c>
      <c r="E86" s="108" t="str">
        <f>VLOOKUP(D86,'TS Gantry - AP44'!$C$8:$D$638,2,0)</f>
        <v>DA+0</v>
      </c>
      <c r="F86" s="108" t="str">
        <f>VLOOKUP($D86,Foundation!$D$5:$F$379,3,FALSE)</f>
        <v>Sandy</v>
      </c>
      <c r="G86" s="123">
        <v>45854</v>
      </c>
      <c r="H86" s="123">
        <v>45854</v>
      </c>
      <c r="I86" s="125" t="s">
        <v>631</v>
      </c>
      <c r="J86" s="108" t="s">
        <v>632</v>
      </c>
      <c r="K86" s="108"/>
      <c r="L86" s="155"/>
      <c r="M86" s="117"/>
      <c r="N86" s="117"/>
      <c r="O86" s="117"/>
      <c r="P86" s="117"/>
      <c r="Q86" s="117"/>
      <c r="R86" s="117"/>
      <c r="S86" s="117"/>
      <c r="T86" s="117"/>
      <c r="U86" s="117"/>
      <c r="V86" s="117"/>
      <c r="W86" s="117"/>
      <c r="X86" s="117"/>
      <c r="Y86" s="117"/>
      <c r="Z86" s="117"/>
    </row>
    <row r="87" spans="1:26" ht="15.75" customHeight="1">
      <c r="A87" s="141">
        <v>83</v>
      </c>
      <c r="B87" s="108" t="s">
        <v>633</v>
      </c>
      <c r="C87" s="108">
        <v>63</v>
      </c>
      <c r="D87" s="142" t="s">
        <v>292</v>
      </c>
      <c r="E87" s="108" t="str">
        <f>VLOOKUP(D87,'TS Gantry - AP44'!$C$8:$D$638,2,0)</f>
        <v>DA+3</v>
      </c>
      <c r="F87" s="108" t="str">
        <f>VLOOKUP($D87,Foundation!$D$5:$F$379,3,FALSE)</f>
        <v>Sandy</v>
      </c>
      <c r="G87" s="123">
        <v>45855</v>
      </c>
      <c r="H87" s="123">
        <v>45855</v>
      </c>
      <c r="I87" s="125" t="s">
        <v>631</v>
      </c>
      <c r="J87" s="108" t="s">
        <v>632</v>
      </c>
      <c r="K87" s="108"/>
      <c r="L87" s="155"/>
      <c r="M87" s="117"/>
      <c r="N87" s="117"/>
      <c r="O87" s="117"/>
      <c r="P87" s="117"/>
      <c r="Q87" s="117"/>
      <c r="R87" s="117"/>
      <c r="S87" s="117"/>
      <c r="T87" s="117"/>
      <c r="U87" s="117"/>
      <c r="V87" s="117"/>
      <c r="W87" s="117"/>
      <c r="X87" s="117"/>
      <c r="Y87" s="117"/>
      <c r="Z87" s="117"/>
    </row>
    <row r="88" spans="1:26" ht="15.75" customHeight="1">
      <c r="A88" s="141">
        <v>84</v>
      </c>
      <c r="B88" s="108" t="s">
        <v>633</v>
      </c>
      <c r="C88" s="108">
        <v>64</v>
      </c>
      <c r="D88" s="142" t="s">
        <v>296</v>
      </c>
      <c r="E88" s="108" t="str">
        <f>VLOOKUP(D88,'TS Gantry - AP44'!$C$8:$D$638,2,0)</f>
        <v>DA+3</v>
      </c>
      <c r="F88" s="108" t="str">
        <f>VLOOKUP($D88,Foundation!$D$5:$F$379,3,FALSE)</f>
        <v>Sandy</v>
      </c>
      <c r="G88" s="123">
        <v>45855</v>
      </c>
      <c r="H88" s="123">
        <v>45855</v>
      </c>
      <c r="I88" s="125" t="s">
        <v>631</v>
      </c>
      <c r="J88" s="108" t="s">
        <v>632</v>
      </c>
      <c r="K88" s="108"/>
      <c r="L88" s="155"/>
      <c r="M88" s="117"/>
      <c r="N88" s="117"/>
      <c r="O88" s="117"/>
      <c r="P88" s="117"/>
      <c r="Q88" s="117"/>
      <c r="R88" s="117"/>
      <c r="S88" s="117"/>
      <c r="T88" s="117"/>
      <c r="U88" s="117"/>
      <c r="V88" s="117"/>
      <c r="W88" s="117"/>
      <c r="X88" s="117"/>
      <c r="Y88" s="117"/>
      <c r="Z88" s="117"/>
    </row>
    <row r="89" spans="1:26" ht="15.75" customHeight="1">
      <c r="A89" s="141">
        <v>85</v>
      </c>
      <c r="B89" s="108" t="s">
        <v>633</v>
      </c>
      <c r="C89" s="108">
        <v>65</v>
      </c>
      <c r="D89" s="142" t="s">
        <v>297</v>
      </c>
      <c r="E89" s="108" t="str">
        <f>VLOOKUP(D89,'TS Gantry - AP44'!$C$8:$D$638,2,0)</f>
        <v>DA+3</v>
      </c>
      <c r="F89" s="108" t="str">
        <f>VLOOKUP($D89,Foundation!$D$5:$F$379,3,FALSE)</f>
        <v>Sandy</v>
      </c>
      <c r="G89" s="123">
        <v>45855</v>
      </c>
      <c r="H89" s="123">
        <v>45855</v>
      </c>
      <c r="I89" s="125" t="s">
        <v>631</v>
      </c>
      <c r="J89" s="108" t="s">
        <v>632</v>
      </c>
      <c r="K89" s="108"/>
      <c r="L89" s="104"/>
      <c r="M89" s="117"/>
      <c r="N89" s="117"/>
      <c r="O89" s="117"/>
      <c r="P89" s="117"/>
      <c r="Q89" s="117"/>
      <c r="R89" s="117"/>
      <c r="S89" s="117"/>
      <c r="T89" s="117"/>
      <c r="U89" s="117"/>
      <c r="V89" s="117"/>
      <c r="W89" s="117"/>
      <c r="X89" s="117"/>
      <c r="Y89" s="117"/>
      <c r="Z89" s="117"/>
    </row>
    <row r="90" spans="1:26" ht="15.75" customHeight="1">
      <c r="A90" s="141">
        <v>86</v>
      </c>
      <c r="B90" s="108" t="s">
        <v>633</v>
      </c>
      <c r="C90" s="108">
        <v>66</v>
      </c>
      <c r="D90" s="142" t="s">
        <v>298</v>
      </c>
      <c r="E90" s="108" t="str">
        <f>VLOOKUP(D90,'TS Gantry - AP44'!$C$8:$D$638,2,0)</f>
        <v>DA+6</v>
      </c>
      <c r="F90" s="108" t="str">
        <f>VLOOKUP($D90,Foundation!$D$5:$F$379,3,FALSE)</f>
        <v>Sandy</v>
      </c>
      <c r="G90" s="123">
        <v>45855</v>
      </c>
      <c r="H90" s="123">
        <v>45855</v>
      </c>
      <c r="I90" s="125" t="s">
        <v>631</v>
      </c>
      <c r="J90" s="108" t="s">
        <v>632</v>
      </c>
      <c r="K90" s="108"/>
      <c r="L90" s="104"/>
      <c r="M90" s="117"/>
      <c r="N90" s="117"/>
      <c r="O90" s="117"/>
      <c r="P90" s="117"/>
      <c r="Q90" s="117"/>
      <c r="R90" s="117"/>
      <c r="S90" s="117"/>
      <c r="T90" s="117"/>
      <c r="U90" s="117"/>
      <c r="V90" s="117"/>
      <c r="W90" s="117"/>
      <c r="X90" s="117"/>
      <c r="Y90" s="117"/>
      <c r="Z90" s="117"/>
    </row>
    <row r="91" spans="1:26" ht="15.75" customHeight="1">
      <c r="A91" s="141">
        <v>87</v>
      </c>
      <c r="B91" s="108" t="s">
        <v>633</v>
      </c>
      <c r="C91" s="108">
        <v>67</v>
      </c>
      <c r="D91" s="142" t="s">
        <v>302</v>
      </c>
      <c r="E91" s="108" t="str">
        <f>VLOOKUP(D91,'TS Gantry - AP44'!$C$8:$D$638,2,0)</f>
        <v>DA+6</v>
      </c>
      <c r="F91" s="108" t="str">
        <f>VLOOKUP($D91,Foundation!$D$5:$F$379,3,FALSE)</f>
        <v>Sandy</v>
      </c>
      <c r="G91" s="123">
        <v>45855</v>
      </c>
      <c r="H91" s="123">
        <v>45855</v>
      </c>
      <c r="I91" s="125" t="s">
        <v>631</v>
      </c>
      <c r="J91" s="108" t="s">
        <v>632</v>
      </c>
      <c r="K91" s="108"/>
      <c r="L91" s="104"/>
      <c r="M91" s="117"/>
      <c r="N91" s="117"/>
      <c r="O91" s="117"/>
      <c r="P91" s="117"/>
      <c r="Q91" s="117"/>
      <c r="R91" s="117"/>
      <c r="S91" s="117"/>
      <c r="T91" s="117"/>
      <c r="U91" s="117"/>
      <c r="V91" s="117"/>
      <c r="W91" s="117"/>
      <c r="X91" s="117"/>
      <c r="Y91" s="117"/>
      <c r="Z91" s="117"/>
    </row>
    <row r="92" spans="1:26" ht="15.75" customHeight="1">
      <c r="A92" s="141">
        <v>88</v>
      </c>
      <c r="B92" s="108" t="s">
        <v>633</v>
      </c>
      <c r="C92" s="108">
        <v>68</v>
      </c>
      <c r="D92" s="142" t="s">
        <v>354</v>
      </c>
      <c r="E92" s="108" t="str">
        <f>VLOOKUP(D92,'TS Gantry - AP44'!$C$8:$D$638,2,0)</f>
        <v>DA+0</v>
      </c>
      <c r="F92" s="108" t="str">
        <f>VLOOKUP($D92,Foundation!$D$5:$F$379,3,FALSE)</f>
        <v>Sandy</v>
      </c>
      <c r="G92" s="123">
        <v>45856</v>
      </c>
      <c r="H92" s="123">
        <v>45856</v>
      </c>
      <c r="I92" s="125" t="s">
        <v>631</v>
      </c>
      <c r="J92" s="108" t="s">
        <v>632</v>
      </c>
      <c r="K92" s="108"/>
      <c r="L92" s="104"/>
      <c r="M92" s="117"/>
      <c r="N92" s="117"/>
      <c r="O92" s="117"/>
      <c r="P92" s="117"/>
      <c r="Q92" s="117"/>
      <c r="R92" s="117"/>
      <c r="S92" s="117"/>
      <c r="T92" s="117"/>
      <c r="U92" s="117"/>
      <c r="V92" s="117"/>
      <c r="W92" s="117"/>
      <c r="X92" s="117"/>
      <c r="Y92" s="117"/>
      <c r="Z92" s="117"/>
    </row>
    <row r="93" spans="1:26" ht="15.75" customHeight="1">
      <c r="A93" s="141">
        <v>89</v>
      </c>
      <c r="B93" s="108" t="s">
        <v>633</v>
      </c>
      <c r="C93" s="108">
        <v>69</v>
      </c>
      <c r="D93" s="142" t="s">
        <v>357</v>
      </c>
      <c r="E93" s="108" t="str">
        <f>VLOOKUP(D93,'TS Gantry - AP44'!$C$8:$D$638,2,0)</f>
        <v>DA+3</v>
      </c>
      <c r="F93" s="108" t="str">
        <f>VLOOKUP($D93,Foundation!$D$5:$F$379,3,FALSE)</f>
        <v>Sandy</v>
      </c>
      <c r="G93" s="123">
        <v>45856</v>
      </c>
      <c r="H93" s="123">
        <v>45856</v>
      </c>
      <c r="I93" s="125" t="s">
        <v>631</v>
      </c>
      <c r="J93" s="108" t="s">
        <v>632</v>
      </c>
      <c r="K93" s="108"/>
      <c r="L93" s="104"/>
      <c r="M93" s="117"/>
      <c r="N93" s="117"/>
      <c r="O93" s="117"/>
      <c r="P93" s="117"/>
      <c r="Q93" s="117"/>
      <c r="R93" s="117"/>
      <c r="S93" s="117"/>
      <c r="T93" s="117"/>
      <c r="U93" s="117"/>
      <c r="V93" s="117"/>
      <c r="W93" s="117"/>
      <c r="X93" s="117"/>
      <c r="Y93" s="117"/>
      <c r="Z93" s="117"/>
    </row>
    <row r="94" spans="1:26" ht="15.75" customHeight="1">
      <c r="A94" s="141">
        <v>90</v>
      </c>
      <c r="B94" s="108" t="s">
        <v>633</v>
      </c>
      <c r="C94" s="108">
        <v>70</v>
      </c>
      <c r="D94" s="142" t="s">
        <v>361</v>
      </c>
      <c r="E94" s="108" t="str">
        <f>VLOOKUP(D94,'TS Gantry - AP44'!$C$8:$D$638,2,0)</f>
        <v>DA+3</v>
      </c>
      <c r="F94" s="108" t="str">
        <f>VLOOKUP($D94,Foundation!$D$5:$F$379,3,FALSE)</f>
        <v>Sandy</v>
      </c>
      <c r="G94" s="123">
        <v>45856</v>
      </c>
      <c r="H94" s="123">
        <v>45856</v>
      </c>
      <c r="I94" s="125" t="s">
        <v>631</v>
      </c>
      <c r="J94" s="108" t="s">
        <v>632</v>
      </c>
      <c r="K94" s="108"/>
      <c r="L94" s="155"/>
      <c r="M94" s="117"/>
      <c r="N94" s="117"/>
      <c r="O94" s="117"/>
      <c r="P94" s="117"/>
      <c r="Q94" s="117"/>
      <c r="R94" s="117"/>
      <c r="S94" s="117"/>
      <c r="T94" s="117"/>
      <c r="U94" s="117"/>
      <c r="V94" s="117"/>
      <c r="W94" s="117"/>
      <c r="X94" s="117"/>
      <c r="Y94" s="117"/>
      <c r="Z94" s="117"/>
    </row>
    <row r="95" spans="1:26" ht="15.75" customHeight="1">
      <c r="A95" s="141">
        <v>91</v>
      </c>
      <c r="B95" s="108" t="s">
        <v>633</v>
      </c>
      <c r="C95" s="108">
        <v>71</v>
      </c>
      <c r="D95" s="142" t="s">
        <v>375</v>
      </c>
      <c r="E95" s="108" t="str">
        <f>VLOOKUP(D95,'TS Gantry - AP44'!$C$8:$D$638,2,0)</f>
        <v>DA+9</v>
      </c>
      <c r="F95" s="108" t="str">
        <f>VLOOKUP($D95,Foundation!$D$5:$F$379,3,FALSE)</f>
        <v>Sandy</v>
      </c>
      <c r="G95" s="123">
        <v>45856</v>
      </c>
      <c r="H95" s="123">
        <v>45856</v>
      </c>
      <c r="I95" s="125" t="s">
        <v>631</v>
      </c>
      <c r="J95" s="108" t="s">
        <v>632</v>
      </c>
      <c r="K95" s="108"/>
      <c r="L95" s="155"/>
      <c r="M95" s="117"/>
      <c r="N95" s="117"/>
      <c r="O95" s="117"/>
      <c r="P95" s="117"/>
      <c r="Q95" s="117"/>
      <c r="R95" s="117"/>
      <c r="S95" s="117"/>
      <c r="T95" s="117"/>
      <c r="U95" s="117"/>
      <c r="V95" s="117"/>
      <c r="W95" s="117"/>
      <c r="X95" s="117"/>
      <c r="Y95" s="117"/>
      <c r="Z95" s="117"/>
    </row>
    <row r="96" spans="1:26" ht="15.75" customHeight="1">
      <c r="A96" s="141">
        <v>92</v>
      </c>
      <c r="B96" s="108" t="s">
        <v>633</v>
      </c>
      <c r="C96" s="108">
        <v>72</v>
      </c>
      <c r="D96" s="142" t="s">
        <v>520</v>
      </c>
      <c r="E96" s="108" t="str">
        <f>VLOOKUP(D96,'TS Gantry - AP44'!$C$8:$D$638,2,0)</f>
        <v>DA+9</v>
      </c>
      <c r="F96" s="108" t="str">
        <f>VLOOKUP($D96,Foundation!$D$5:$F$379,3,FALSE)</f>
        <v>Sandy</v>
      </c>
      <c r="G96" s="123">
        <v>45861</v>
      </c>
      <c r="H96" s="123">
        <v>45861</v>
      </c>
      <c r="I96" s="125" t="s">
        <v>631</v>
      </c>
      <c r="J96" s="108" t="s">
        <v>632</v>
      </c>
      <c r="K96" s="108"/>
      <c r="L96" s="155"/>
      <c r="M96" s="117"/>
      <c r="N96" s="117"/>
      <c r="O96" s="117"/>
      <c r="P96" s="117"/>
      <c r="Q96" s="117"/>
      <c r="R96" s="117"/>
      <c r="S96" s="117"/>
      <c r="T96" s="117"/>
      <c r="U96" s="117"/>
      <c r="V96" s="117"/>
      <c r="W96" s="117"/>
      <c r="X96" s="117"/>
      <c r="Y96" s="117"/>
      <c r="Z96" s="117"/>
    </row>
    <row r="97" spans="1:26" ht="15.75" customHeight="1">
      <c r="A97" s="141">
        <v>93</v>
      </c>
      <c r="B97" s="108" t="s">
        <v>633</v>
      </c>
      <c r="C97" s="108">
        <v>73</v>
      </c>
      <c r="D97" s="142" t="s">
        <v>519</v>
      </c>
      <c r="E97" s="108" t="str">
        <f>VLOOKUP(D97,'TS Gantry - AP44'!$C$8:$D$638,2,0)</f>
        <v>DA+3</v>
      </c>
      <c r="F97" s="108" t="str">
        <f>VLOOKUP($D97,Foundation!$D$5:$F$379,3,FALSE)</f>
        <v>Sandy</v>
      </c>
      <c r="G97" s="123">
        <v>45861</v>
      </c>
      <c r="H97" s="123">
        <v>45861</v>
      </c>
      <c r="I97" s="125" t="s">
        <v>631</v>
      </c>
      <c r="J97" s="108" t="s">
        <v>632</v>
      </c>
      <c r="K97" s="108"/>
      <c r="L97" s="155"/>
      <c r="M97" s="117"/>
      <c r="N97" s="117"/>
      <c r="O97" s="117"/>
      <c r="P97" s="117"/>
      <c r="Q97" s="117"/>
      <c r="R97" s="117"/>
      <c r="S97" s="117"/>
      <c r="T97" s="117"/>
      <c r="U97" s="117"/>
      <c r="V97" s="117"/>
      <c r="W97" s="117"/>
      <c r="X97" s="117"/>
      <c r="Y97" s="117"/>
      <c r="Z97" s="117"/>
    </row>
    <row r="98" spans="1:26" ht="15.75" customHeight="1">
      <c r="A98" s="141">
        <v>94</v>
      </c>
      <c r="B98" s="108" t="s">
        <v>633</v>
      </c>
      <c r="C98" s="108">
        <v>74</v>
      </c>
      <c r="D98" s="142" t="s">
        <v>518</v>
      </c>
      <c r="E98" s="108" t="str">
        <f>VLOOKUP(D98,'TS Gantry - AP44'!$C$8:$D$638,2,0)</f>
        <v>DA+0</v>
      </c>
      <c r="F98" s="108" t="str">
        <f>VLOOKUP($D98,Foundation!$D$5:$F$379,3,FALSE)</f>
        <v>Sandy</v>
      </c>
      <c r="G98" s="123">
        <v>45861</v>
      </c>
      <c r="H98" s="123">
        <v>45861</v>
      </c>
      <c r="I98" s="125" t="s">
        <v>631</v>
      </c>
      <c r="J98" s="108" t="s">
        <v>632</v>
      </c>
      <c r="K98" s="108"/>
      <c r="L98" s="155"/>
      <c r="M98" s="117"/>
      <c r="N98" s="117"/>
      <c r="O98" s="117"/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</row>
    <row r="99" spans="1:26" ht="15.75" customHeight="1">
      <c r="A99" s="141">
        <v>95</v>
      </c>
      <c r="B99" s="108" t="s">
        <v>633</v>
      </c>
      <c r="C99" s="108">
        <v>75</v>
      </c>
      <c r="D99" s="142" t="s">
        <v>512</v>
      </c>
      <c r="E99" s="108" t="str">
        <f>VLOOKUP(D99,'TS Gantry - AP44'!$C$8:$D$638,2,0)</f>
        <v>DB1+0</v>
      </c>
      <c r="F99" s="108" t="str">
        <f>VLOOKUP($D99,Foundation!$D$5:$F$379,3,FALSE)</f>
        <v>Sandy</v>
      </c>
      <c r="G99" s="123">
        <v>45861</v>
      </c>
      <c r="H99" s="123">
        <v>45861</v>
      </c>
      <c r="I99" s="125" t="s">
        <v>631</v>
      </c>
      <c r="J99" s="108" t="s">
        <v>632</v>
      </c>
      <c r="K99" s="108"/>
      <c r="L99" s="155"/>
      <c r="M99" s="117"/>
      <c r="N99" s="117"/>
      <c r="O99" s="117"/>
      <c r="P99" s="117"/>
      <c r="Q99" s="117"/>
      <c r="R99" s="117"/>
      <c r="S99" s="117"/>
      <c r="T99" s="117"/>
      <c r="U99" s="117"/>
      <c r="V99" s="117"/>
      <c r="W99" s="117"/>
      <c r="X99" s="117"/>
      <c r="Y99" s="117"/>
      <c r="Z99" s="117"/>
    </row>
    <row r="100" spans="1:26" ht="15.75" customHeight="1">
      <c r="A100" s="141">
        <v>96</v>
      </c>
      <c r="B100" s="108" t="s">
        <v>633</v>
      </c>
      <c r="C100" s="108">
        <v>76</v>
      </c>
      <c r="D100" s="142" t="s">
        <v>516</v>
      </c>
      <c r="E100" s="108" t="str">
        <f>VLOOKUP(D100,'TS Gantry - AP44'!$C$8:$D$638,2,0)</f>
        <v>DA+6</v>
      </c>
      <c r="F100" s="108" t="str">
        <f>VLOOKUP($D100,Foundation!$D$5:$F$379,3,FALSE)</f>
        <v>Sandy</v>
      </c>
      <c r="G100" s="123">
        <v>45861</v>
      </c>
      <c r="H100" s="123">
        <v>45861</v>
      </c>
      <c r="I100" s="125" t="s">
        <v>631</v>
      </c>
      <c r="J100" s="108" t="s">
        <v>632</v>
      </c>
      <c r="K100" s="108"/>
      <c r="L100" s="155"/>
      <c r="M100" s="117"/>
      <c r="N100" s="117"/>
      <c r="O100" s="117"/>
      <c r="P100" s="117"/>
      <c r="Q100" s="117"/>
      <c r="R100" s="117"/>
      <c r="S100" s="117"/>
      <c r="T100" s="117"/>
      <c r="U100" s="117"/>
      <c r="V100" s="117"/>
      <c r="W100" s="117"/>
      <c r="X100" s="117"/>
      <c r="Y100" s="117"/>
      <c r="Z100" s="117"/>
    </row>
    <row r="101" spans="1:26" ht="15.75" customHeight="1">
      <c r="A101" s="141">
        <v>97</v>
      </c>
      <c r="B101" s="108" t="s">
        <v>633</v>
      </c>
      <c r="C101" s="108">
        <v>77</v>
      </c>
      <c r="D101" s="142" t="s">
        <v>453</v>
      </c>
      <c r="E101" s="108" t="str">
        <f>VLOOKUP(D101,'TS Gantry - AP44'!$C$8:$D$638,2,0)</f>
        <v>DA+3</v>
      </c>
      <c r="F101" s="108" t="str">
        <f>VLOOKUP($D101,Foundation!$D$5:$F$379,3,FALSE)</f>
        <v>Sandy</v>
      </c>
      <c r="G101" s="123">
        <v>45862</v>
      </c>
      <c r="H101" s="123">
        <v>45862</v>
      </c>
      <c r="I101" s="125" t="s">
        <v>631</v>
      </c>
      <c r="J101" s="108" t="s">
        <v>632</v>
      </c>
      <c r="K101" s="108"/>
      <c r="L101" s="155"/>
      <c r="M101" s="117"/>
      <c r="N101" s="117"/>
      <c r="O101" s="117"/>
      <c r="P101" s="117"/>
      <c r="Q101" s="117"/>
      <c r="R101" s="117"/>
      <c r="S101" s="117"/>
      <c r="T101" s="117"/>
      <c r="U101" s="117"/>
      <c r="V101" s="117"/>
      <c r="W101" s="117"/>
      <c r="X101" s="117"/>
      <c r="Y101" s="117"/>
      <c r="Z101" s="117"/>
    </row>
    <row r="102" spans="1:26" ht="15.75" customHeight="1">
      <c r="A102" s="141">
        <v>98</v>
      </c>
      <c r="B102" s="108" t="s">
        <v>633</v>
      </c>
      <c r="C102" s="108">
        <v>78</v>
      </c>
      <c r="D102" s="142" t="s">
        <v>458</v>
      </c>
      <c r="E102" s="108" t="str">
        <f>VLOOKUP(D102,'TS Gantry - AP44'!$C$8:$D$638,2,0)</f>
        <v>DA+0</v>
      </c>
      <c r="F102" s="108" t="str">
        <f>VLOOKUP($D102,Foundation!$D$5:$F$379,3,FALSE)</f>
        <v>Sandy</v>
      </c>
      <c r="G102" s="123">
        <v>45862</v>
      </c>
      <c r="H102" s="123">
        <v>45862</v>
      </c>
      <c r="I102" s="125" t="s">
        <v>631</v>
      </c>
      <c r="J102" s="108" t="s">
        <v>632</v>
      </c>
      <c r="K102" s="108"/>
      <c r="L102" s="155"/>
      <c r="M102" s="117"/>
      <c r="N102" s="117"/>
      <c r="O102" s="117"/>
      <c r="P102" s="117"/>
      <c r="Q102" s="117"/>
      <c r="R102" s="117"/>
      <c r="S102" s="117"/>
      <c r="T102" s="117"/>
      <c r="U102" s="117"/>
      <c r="V102" s="117"/>
      <c r="W102" s="117"/>
      <c r="X102" s="117"/>
      <c r="Y102" s="117"/>
      <c r="Z102" s="117"/>
    </row>
    <row r="103" spans="1:26" ht="15.75" customHeight="1">
      <c r="A103" s="141">
        <v>99</v>
      </c>
      <c r="B103" s="108" t="s">
        <v>633</v>
      </c>
      <c r="C103" s="108">
        <v>79</v>
      </c>
      <c r="D103" s="142" t="s">
        <v>460</v>
      </c>
      <c r="E103" s="108" t="str">
        <f>VLOOKUP(D103,'TS Gantry - AP44'!$C$8:$D$638,2,0)</f>
        <v>DA+0</v>
      </c>
      <c r="F103" s="108" t="str">
        <f>VLOOKUP($D103,Foundation!$D$5:$F$379,3,FALSE)</f>
        <v>Sandy</v>
      </c>
      <c r="G103" s="123">
        <v>45862</v>
      </c>
      <c r="H103" s="123">
        <v>45862</v>
      </c>
      <c r="I103" s="125" t="s">
        <v>631</v>
      </c>
      <c r="J103" s="108" t="s">
        <v>632</v>
      </c>
      <c r="K103" s="108"/>
      <c r="L103" s="155"/>
      <c r="M103" s="117"/>
      <c r="N103" s="117"/>
      <c r="O103" s="117"/>
      <c r="P103" s="117"/>
      <c r="Q103" s="117"/>
      <c r="R103" s="117"/>
      <c r="S103" s="117"/>
      <c r="T103" s="117"/>
      <c r="U103" s="117"/>
      <c r="V103" s="117"/>
      <c r="W103" s="117"/>
      <c r="X103" s="117"/>
      <c r="Y103" s="117"/>
      <c r="Z103" s="117"/>
    </row>
    <row r="104" spans="1:26" ht="15.75" customHeight="1">
      <c r="A104" s="141">
        <v>100</v>
      </c>
      <c r="B104" s="108" t="s">
        <v>633</v>
      </c>
      <c r="C104" s="108">
        <v>80</v>
      </c>
      <c r="D104" s="142" t="s">
        <v>384</v>
      </c>
      <c r="E104" s="108" t="str">
        <f>VLOOKUP(D104,'TS Gantry - AP44'!$C$8:$D$638,2,0)</f>
        <v>DA+0</v>
      </c>
      <c r="F104" s="108" t="str">
        <f>VLOOKUP($D104,Foundation!$D$5:$F$379,3,FALSE)</f>
        <v>Sandy</v>
      </c>
      <c r="G104" s="123">
        <v>45862</v>
      </c>
      <c r="H104" s="123">
        <v>45862</v>
      </c>
      <c r="I104" s="125" t="s">
        <v>631</v>
      </c>
      <c r="J104" s="108" t="s">
        <v>632</v>
      </c>
      <c r="K104" s="108"/>
      <c r="L104" s="155"/>
      <c r="M104" s="117"/>
      <c r="N104" s="117"/>
      <c r="O104" s="117"/>
      <c r="P104" s="117"/>
      <c r="Q104" s="117"/>
      <c r="R104" s="117"/>
      <c r="S104" s="117"/>
      <c r="T104" s="117"/>
      <c r="U104" s="117"/>
      <c r="V104" s="117"/>
      <c r="W104" s="117"/>
      <c r="X104" s="117"/>
      <c r="Y104" s="117"/>
      <c r="Z104" s="117"/>
    </row>
    <row r="105" spans="1:26" ht="15.75" customHeight="1">
      <c r="A105" s="141">
        <v>101</v>
      </c>
      <c r="B105" s="108" t="s">
        <v>633</v>
      </c>
      <c r="C105" s="108">
        <v>81</v>
      </c>
      <c r="D105" s="142" t="s">
        <v>605</v>
      </c>
      <c r="E105" s="108" t="str">
        <f>VLOOKUP(D105,'TS Gantry - AP44'!$C$8:$D$638,2,0)</f>
        <v>DA+0</v>
      </c>
      <c r="F105" s="108" t="str">
        <f>VLOOKUP($D105,Foundation!$D$5:$F$379,3,FALSE)</f>
        <v>Sandy</v>
      </c>
      <c r="G105" s="123">
        <v>45863</v>
      </c>
      <c r="H105" s="123">
        <v>45863</v>
      </c>
      <c r="I105" s="125" t="s">
        <v>631</v>
      </c>
      <c r="J105" s="108" t="s">
        <v>632</v>
      </c>
      <c r="K105" s="108"/>
      <c r="L105" s="155"/>
      <c r="M105" s="117"/>
      <c r="N105" s="117"/>
      <c r="O105" s="117"/>
      <c r="P105" s="117"/>
      <c r="Q105" s="117"/>
      <c r="R105" s="117"/>
      <c r="S105" s="117"/>
      <c r="T105" s="117"/>
      <c r="U105" s="117"/>
      <c r="V105" s="117"/>
      <c r="W105" s="117"/>
      <c r="X105" s="117"/>
      <c r="Y105" s="117"/>
      <c r="Z105" s="117"/>
    </row>
    <row r="106" spans="1:26" ht="15.75" customHeight="1">
      <c r="A106" s="141">
        <v>102</v>
      </c>
      <c r="B106" s="108" t="s">
        <v>633</v>
      </c>
      <c r="C106" s="108">
        <v>82</v>
      </c>
      <c r="D106" s="142" t="s">
        <v>606</v>
      </c>
      <c r="E106" s="108" t="str">
        <f>VLOOKUP(D106,'TS Gantry - AP44'!$C$8:$D$638,2,0)</f>
        <v>DA+0</v>
      </c>
      <c r="F106" s="108" t="str">
        <f>VLOOKUP($D106,Foundation!$D$5:$F$379,3,FALSE)</f>
        <v>Sandy</v>
      </c>
      <c r="G106" s="123">
        <v>45863</v>
      </c>
      <c r="H106" s="123">
        <v>45863</v>
      </c>
      <c r="I106" s="125" t="s">
        <v>631</v>
      </c>
      <c r="J106" s="108" t="s">
        <v>632</v>
      </c>
      <c r="K106" s="108"/>
      <c r="L106" s="155"/>
      <c r="M106" s="117"/>
      <c r="N106" s="117"/>
      <c r="O106" s="117"/>
      <c r="P106" s="117"/>
      <c r="Q106" s="117"/>
      <c r="R106" s="117"/>
      <c r="S106" s="117"/>
      <c r="T106" s="117"/>
      <c r="U106" s="117"/>
      <c r="V106" s="117"/>
      <c r="W106" s="117"/>
      <c r="X106" s="117"/>
      <c r="Y106" s="117"/>
      <c r="Z106" s="117"/>
    </row>
    <row r="107" spans="1:26" ht="15.75" customHeight="1">
      <c r="A107" s="141">
        <v>103</v>
      </c>
      <c r="B107" s="108" t="s">
        <v>633</v>
      </c>
      <c r="C107" s="108">
        <v>83</v>
      </c>
      <c r="D107" s="142" t="s">
        <v>607</v>
      </c>
      <c r="E107" s="108" t="str">
        <f>VLOOKUP(D107,'TS Gantry - AP44'!$C$8:$D$638,2,0)</f>
        <v>DA+6</v>
      </c>
      <c r="F107" s="108" t="str">
        <f>VLOOKUP($D107,Foundation!$D$5:$F$379,3,FALSE)</f>
        <v>Sandy</v>
      </c>
      <c r="G107" s="123">
        <v>45863</v>
      </c>
      <c r="H107" s="123">
        <v>45863</v>
      </c>
      <c r="I107" s="125" t="s">
        <v>631</v>
      </c>
      <c r="J107" s="108" t="s">
        <v>632</v>
      </c>
      <c r="K107" s="108"/>
      <c r="L107" s="155"/>
      <c r="M107" s="117"/>
      <c r="N107" s="117"/>
      <c r="O107" s="117"/>
      <c r="P107" s="117"/>
      <c r="Q107" s="117"/>
      <c r="R107" s="117"/>
      <c r="S107" s="117"/>
      <c r="T107" s="117"/>
      <c r="U107" s="117"/>
      <c r="V107" s="117"/>
      <c r="W107" s="117"/>
      <c r="X107" s="117"/>
      <c r="Y107" s="117"/>
      <c r="Z107" s="117"/>
    </row>
    <row r="108" spans="1:26" ht="15.75" customHeight="1">
      <c r="A108" s="141">
        <v>104</v>
      </c>
      <c r="B108" s="108" t="s">
        <v>633</v>
      </c>
      <c r="C108" s="108">
        <v>84</v>
      </c>
      <c r="D108" s="142" t="s">
        <v>608</v>
      </c>
      <c r="E108" s="108" t="str">
        <f>VLOOKUP(D108,'TS Gantry - AP44'!$C$8:$D$638,2,0)</f>
        <v>DA+6</v>
      </c>
      <c r="F108" s="108" t="str">
        <f>VLOOKUP($D108,Foundation!$D$5:$F$379,3,FALSE)</f>
        <v>Sandy</v>
      </c>
      <c r="G108" s="123">
        <v>45863</v>
      </c>
      <c r="H108" s="123">
        <v>45863</v>
      </c>
      <c r="I108" s="125" t="s">
        <v>631</v>
      </c>
      <c r="J108" s="108" t="s">
        <v>632</v>
      </c>
      <c r="K108" s="108"/>
      <c r="L108" s="155"/>
      <c r="M108" s="117"/>
      <c r="N108" s="117"/>
      <c r="O108" s="117"/>
      <c r="P108" s="117"/>
      <c r="Q108" s="117"/>
      <c r="R108" s="117"/>
      <c r="S108" s="117"/>
      <c r="T108" s="117"/>
      <c r="U108" s="117"/>
      <c r="V108" s="117"/>
      <c r="W108" s="117"/>
      <c r="X108" s="117"/>
      <c r="Y108" s="117"/>
      <c r="Z108" s="117"/>
    </row>
    <row r="109" spans="1:26" ht="15.75" customHeight="1">
      <c r="A109" s="141">
        <v>105</v>
      </c>
      <c r="B109" s="108" t="s">
        <v>633</v>
      </c>
      <c r="C109" s="108">
        <v>85</v>
      </c>
      <c r="D109" s="142" t="s">
        <v>609</v>
      </c>
      <c r="E109" s="108" t="str">
        <f>VLOOKUP(D109,'TS Gantry - AP44'!$C$8:$D$638,2,0)</f>
        <v>DA+3</v>
      </c>
      <c r="F109" s="108" t="str">
        <f>VLOOKUP($D109,Foundation!$D$5:$F$379,3,FALSE)</f>
        <v>Sandy</v>
      </c>
      <c r="G109" s="123">
        <v>45863</v>
      </c>
      <c r="H109" s="123">
        <v>45863</v>
      </c>
      <c r="I109" s="125" t="s">
        <v>631</v>
      </c>
      <c r="J109" s="108" t="s">
        <v>632</v>
      </c>
      <c r="K109" s="108"/>
      <c r="L109" s="155"/>
      <c r="M109" s="117"/>
      <c r="N109" s="117"/>
      <c r="O109" s="117"/>
      <c r="P109" s="117"/>
      <c r="Q109" s="117"/>
      <c r="R109" s="117"/>
      <c r="S109" s="117"/>
      <c r="T109" s="117"/>
      <c r="U109" s="117"/>
      <c r="V109" s="117"/>
      <c r="W109" s="117"/>
      <c r="X109" s="117"/>
      <c r="Y109" s="117"/>
      <c r="Z109" s="117"/>
    </row>
    <row r="110" spans="1:26" ht="15.75" customHeight="1">
      <c r="A110" s="141">
        <v>106</v>
      </c>
      <c r="B110" s="108" t="s">
        <v>633</v>
      </c>
      <c r="C110" s="108">
        <v>86</v>
      </c>
      <c r="D110" s="142" t="s">
        <v>610</v>
      </c>
      <c r="E110" s="108" t="str">
        <f>VLOOKUP(D110,'TS Gantry - AP44'!$C$8:$D$638,2,0)</f>
        <v>DA+3</v>
      </c>
      <c r="F110" s="108" t="str">
        <f>VLOOKUP($D110,Foundation!$D$5:$F$379,3,FALSE)</f>
        <v>Sandy</v>
      </c>
      <c r="G110" s="123">
        <v>45863</v>
      </c>
      <c r="H110" s="123">
        <v>45863</v>
      </c>
      <c r="I110" s="125" t="s">
        <v>631</v>
      </c>
      <c r="J110" s="108" t="s">
        <v>632</v>
      </c>
      <c r="K110" s="108"/>
      <c r="L110" s="155"/>
      <c r="M110" s="117"/>
      <c r="N110" s="117"/>
      <c r="O110" s="117"/>
      <c r="P110" s="117"/>
      <c r="Q110" s="117"/>
      <c r="R110" s="117"/>
      <c r="S110" s="117"/>
      <c r="T110" s="117"/>
      <c r="U110" s="117"/>
      <c r="V110" s="117"/>
      <c r="W110" s="117"/>
      <c r="X110" s="117"/>
      <c r="Y110" s="117"/>
      <c r="Z110" s="117"/>
    </row>
    <row r="111" spans="1:26" ht="15.75" customHeight="1">
      <c r="A111" s="141">
        <v>107</v>
      </c>
      <c r="B111" s="108" t="s">
        <v>633</v>
      </c>
      <c r="C111" s="108">
        <v>87</v>
      </c>
      <c r="D111" s="142" t="s">
        <v>592</v>
      </c>
      <c r="E111" s="108" t="str">
        <f>VLOOKUP(D111,'TS Gantry - AP44'!$C$8:$D$638,2,0)</f>
        <v>DA+6</v>
      </c>
      <c r="F111" s="108" t="str">
        <f>VLOOKUP($D111,Foundation!$D$5:$F$379,3,FALSE)</f>
        <v>Sandy</v>
      </c>
      <c r="G111" s="123">
        <v>45864</v>
      </c>
      <c r="H111" s="123">
        <v>45864</v>
      </c>
      <c r="I111" s="125" t="s">
        <v>631</v>
      </c>
      <c r="J111" s="108" t="s">
        <v>632</v>
      </c>
      <c r="K111" s="108"/>
      <c r="L111" s="155"/>
      <c r="M111" s="117"/>
      <c r="N111" s="117"/>
      <c r="O111" s="117"/>
      <c r="P111" s="117"/>
      <c r="Q111" s="117"/>
      <c r="R111" s="117"/>
      <c r="S111" s="117"/>
      <c r="T111" s="117"/>
      <c r="U111" s="117"/>
      <c r="V111" s="117"/>
      <c r="W111" s="117"/>
      <c r="X111" s="117"/>
      <c r="Y111" s="117"/>
      <c r="Z111" s="117"/>
    </row>
    <row r="112" spans="1:26" ht="15.75" customHeight="1">
      <c r="A112" s="141">
        <v>108</v>
      </c>
      <c r="B112" s="108" t="s">
        <v>633</v>
      </c>
      <c r="C112" s="108">
        <v>88</v>
      </c>
      <c r="D112" s="142" t="s">
        <v>591</v>
      </c>
      <c r="E112" s="108" t="str">
        <f>VLOOKUP(D112,'TS Gantry - AP44'!$C$8:$D$638,2,0)</f>
        <v>DA-3</v>
      </c>
      <c r="F112" s="108" t="str">
        <f>VLOOKUP($D112,Foundation!$D$5:$F$379,3,FALSE)</f>
        <v>Sandy</v>
      </c>
      <c r="G112" s="123">
        <v>45864</v>
      </c>
      <c r="H112" s="123">
        <v>45864</v>
      </c>
      <c r="I112" s="125" t="s">
        <v>631</v>
      </c>
      <c r="J112" s="108" t="s">
        <v>632</v>
      </c>
      <c r="K112" s="108"/>
      <c r="L112" s="155"/>
      <c r="M112" s="117"/>
      <c r="N112" s="117"/>
      <c r="O112" s="117"/>
      <c r="P112" s="117"/>
      <c r="Q112" s="117"/>
      <c r="R112" s="117"/>
      <c r="S112" s="117"/>
      <c r="T112" s="117"/>
      <c r="U112" s="117"/>
      <c r="V112" s="117"/>
      <c r="W112" s="117"/>
      <c r="X112" s="117"/>
      <c r="Y112" s="117"/>
      <c r="Z112" s="117"/>
    </row>
    <row r="113" spans="1:26" ht="15.75" customHeight="1">
      <c r="A113" s="141">
        <v>109</v>
      </c>
      <c r="B113" s="108" t="s">
        <v>633</v>
      </c>
      <c r="C113" s="108">
        <v>89</v>
      </c>
      <c r="D113" s="142" t="s">
        <v>554</v>
      </c>
      <c r="E113" s="108" t="str">
        <f>VLOOKUP(D113,'TS Gantry - AP44'!$C$8:$D$638,2,0)</f>
        <v>DA+9</v>
      </c>
      <c r="F113" s="108" t="str">
        <f>VLOOKUP($D113,Foundation!$D$5:$F$379,3,FALSE)</f>
        <v>Sandy</v>
      </c>
      <c r="G113" s="123">
        <v>45864</v>
      </c>
      <c r="H113" s="123">
        <v>45864</v>
      </c>
      <c r="I113" s="125" t="s">
        <v>631</v>
      </c>
      <c r="J113" s="108" t="s">
        <v>632</v>
      </c>
      <c r="K113" s="108"/>
      <c r="L113" s="155"/>
      <c r="M113" s="117"/>
      <c r="N113" s="117"/>
      <c r="O113" s="117"/>
      <c r="P113" s="117"/>
      <c r="Q113" s="117"/>
      <c r="R113" s="117"/>
      <c r="S113" s="117"/>
      <c r="T113" s="117"/>
      <c r="U113" s="117"/>
      <c r="V113" s="117"/>
      <c r="W113" s="117"/>
      <c r="X113" s="117"/>
      <c r="Y113" s="117"/>
      <c r="Z113" s="117"/>
    </row>
    <row r="114" spans="1:26" ht="15.75" customHeight="1">
      <c r="A114" s="141">
        <v>110</v>
      </c>
      <c r="B114" s="108" t="s">
        <v>633</v>
      </c>
      <c r="C114" s="108">
        <v>90</v>
      </c>
      <c r="D114" s="142" t="s">
        <v>531</v>
      </c>
      <c r="E114" s="108" t="str">
        <f>VLOOKUP(D114,'TS Gantry - AP44'!$C$8:$D$638,2,0)</f>
        <v>DA+3</v>
      </c>
      <c r="F114" s="108" t="str">
        <f>VLOOKUP($D114,Foundation!$D$5:$F$379,3,FALSE)</f>
        <v>Sandy</v>
      </c>
      <c r="G114" s="123">
        <v>45864</v>
      </c>
      <c r="H114" s="123">
        <v>45864</v>
      </c>
      <c r="I114" s="125" t="s">
        <v>631</v>
      </c>
      <c r="J114" s="108" t="s">
        <v>632</v>
      </c>
      <c r="K114" s="108"/>
      <c r="L114" s="155"/>
      <c r="M114" s="117"/>
      <c r="N114" s="117"/>
      <c r="O114" s="117"/>
      <c r="P114" s="117"/>
      <c r="Q114" s="117"/>
      <c r="R114" s="117"/>
      <c r="S114" s="117"/>
      <c r="T114" s="117"/>
      <c r="U114" s="117"/>
      <c r="V114" s="117"/>
      <c r="W114" s="117"/>
      <c r="X114" s="117"/>
      <c r="Y114" s="117"/>
      <c r="Z114" s="117"/>
    </row>
    <row r="115" spans="1:26" ht="15.75" customHeight="1">
      <c r="A115" s="141">
        <v>111</v>
      </c>
      <c r="B115" s="108" t="s">
        <v>633</v>
      </c>
      <c r="C115" s="108">
        <v>91</v>
      </c>
      <c r="D115" s="142" t="s">
        <v>235</v>
      </c>
      <c r="E115" s="108" t="str">
        <f>VLOOKUP(D115,'TS Gantry - AP44'!$C$8:$D$638,2,0)</f>
        <v>DA-1.5</v>
      </c>
      <c r="F115" s="108" t="str">
        <f>VLOOKUP($D115,Foundation!$D$5:$F$379,3,FALSE)</f>
        <v>Sandy</v>
      </c>
      <c r="G115" s="123">
        <v>45866</v>
      </c>
      <c r="H115" s="123">
        <v>45866</v>
      </c>
      <c r="I115" s="125" t="s">
        <v>631</v>
      </c>
      <c r="J115" s="108" t="s">
        <v>632</v>
      </c>
      <c r="K115" s="108"/>
      <c r="L115" s="155"/>
      <c r="M115" s="117"/>
      <c r="N115" s="117"/>
      <c r="O115" s="117"/>
      <c r="P115" s="117"/>
      <c r="Q115" s="117"/>
      <c r="R115" s="117"/>
      <c r="S115" s="117"/>
      <c r="T115" s="117"/>
      <c r="U115" s="117"/>
      <c r="V115" s="117"/>
      <c r="W115" s="117"/>
      <c r="X115" s="117"/>
      <c r="Y115" s="117"/>
      <c r="Z115" s="117"/>
    </row>
    <row r="116" spans="1:26" ht="15.75" customHeight="1">
      <c r="A116" s="141">
        <v>112</v>
      </c>
      <c r="B116" s="108" t="s">
        <v>633</v>
      </c>
      <c r="C116" s="108">
        <v>92</v>
      </c>
      <c r="D116" s="142" t="s">
        <v>237</v>
      </c>
      <c r="E116" s="108" t="str">
        <f>VLOOKUP(D116,'TS Gantry - AP44'!$C$8:$D$638,2,0)</f>
        <v>DA-1.5</v>
      </c>
      <c r="F116" s="108" t="str">
        <f>VLOOKUP($D116,Foundation!$D$5:$F$379,3,FALSE)</f>
        <v>Sandy</v>
      </c>
      <c r="G116" s="123">
        <v>45866</v>
      </c>
      <c r="H116" s="123">
        <v>45866</v>
      </c>
      <c r="I116" s="125" t="s">
        <v>631</v>
      </c>
      <c r="J116" s="108" t="s">
        <v>632</v>
      </c>
      <c r="K116" s="108"/>
      <c r="L116" s="155"/>
      <c r="M116" s="117"/>
      <c r="N116" s="117"/>
      <c r="O116" s="117"/>
      <c r="P116" s="117"/>
      <c r="Q116" s="117"/>
      <c r="R116" s="117"/>
      <c r="S116" s="117"/>
      <c r="T116" s="117"/>
      <c r="U116" s="117"/>
      <c r="V116" s="117"/>
      <c r="W116" s="117"/>
      <c r="X116" s="117"/>
      <c r="Y116" s="117"/>
      <c r="Z116" s="117"/>
    </row>
    <row r="117" spans="1:26" ht="15.75" customHeight="1">
      <c r="A117" s="141">
        <v>113</v>
      </c>
      <c r="B117" s="108" t="s">
        <v>633</v>
      </c>
      <c r="C117" s="108">
        <v>93</v>
      </c>
      <c r="D117" s="142" t="s">
        <v>238</v>
      </c>
      <c r="E117" s="108" t="str">
        <f>VLOOKUP(D117,'TS Gantry - AP44'!$C$8:$D$638,2,0)</f>
        <v>DA-3</v>
      </c>
      <c r="F117" s="108" t="str">
        <f>VLOOKUP($D117,Foundation!$D$5:$F$379,3,FALSE)</f>
        <v>Sandy</v>
      </c>
      <c r="G117" s="123">
        <v>45866</v>
      </c>
      <c r="H117" s="123">
        <v>45866</v>
      </c>
      <c r="I117" s="125" t="s">
        <v>631</v>
      </c>
      <c r="J117" s="108" t="s">
        <v>632</v>
      </c>
      <c r="K117" s="108"/>
      <c r="L117" s="155"/>
      <c r="M117" s="117"/>
      <c r="N117" s="117"/>
      <c r="O117" s="117"/>
      <c r="P117" s="117"/>
      <c r="Q117" s="117"/>
      <c r="R117" s="117"/>
      <c r="S117" s="117"/>
      <c r="T117" s="117"/>
      <c r="U117" s="117"/>
      <c r="V117" s="117"/>
      <c r="W117" s="117"/>
      <c r="X117" s="117"/>
      <c r="Y117" s="117"/>
      <c r="Z117" s="117"/>
    </row>
    <row r="118" spans="1:26" ht="15.75" customHeight="1">
      <c r="A118" s="141">
        <v>114</v>
      </c>
      <c r="B118" s="108" t="s">
        <v>633</v>
      </c>
      <c r="C118" s="108">
        <v>94</v>
      </c>
      <c r="D118" s="142" t="s">
        <v>280</v>
      </c>
      <c r="E118" s="108" t="str">
        <f>VLOOKUP(D118,'TS Gantry - AP44'!$C$8:$D$638,2,0)</f>
        <v>DA-3</v>
      </c>
      <c r="F118" s="108" t="str">
        <f>VLOOKUP($D118,Foundation!$D$5:$F$379,3,FALSE)</f>
        <v>Sandy</v>
      </c>
      <c r="G118" s="123">
        <v>45866</v>
      </c>
      <c r="H118" s="123">
        <v>45866</v>
      </c>
      <c r="I118" s="125" t="s">
        <v>631</v>
      </c>
      <c r="J118" s="108" t="s">
        <v>632</v>
      </c>
      <c r="K118" s="108"/>
      <c r="L118" s="104"/>
      <c r="M118" s="117"/>
      <c r="N118" s="117"/>
      <c r="O118" s="117"/>
      <c r="P118" s="117"/>
      <c r="Q118" s="117"/>
      <c r="R118" s="117"/>
      <c r="S118" s="117"/>
      <c r="T118" s="117"/>
      <c r="U118" s="117"/>
      <c r="V118" s="117"/>
      <c r="W118" s="117"/>
      <c r="X118" s="117"/>
      <c r="Y118" s="117"/>
      <c r="Z118" s="117"/>
    </row>
    <row r="119" spans="1:26" ht="15.75" customHeight="1">
      <c r="A119" s="141">
        <v>115</v>
      </c>
      <c r="B119" s="150" t="s">
        <v>634</v>
      </c>
      <c r="C119" s="108">
        <v>1</v>
      </c>
      <c r="D119" s="142" t="s">
        <v>341</v>
      </c>
      <c r="E119" s="108" t="str">
        <f>VLOOKUP(D119,'TS Gantry - AP44'!$C$8:$D$638,2,0)</f>
        <v>DB1+0</v>
      </c>
      <c r="F119" s="108" t="str">
        <f>VLOOKUP($D119,Foundation!$D$5:$F$379,3,FALSE)</f>
        <v>Sandy</v>
      </c>
      <c r="G119" s="156">
        <v>45968</v>
      </c>
      <c r="H119" s="156">
        <v>45968</v>
      </c>
      <c r="I119" s="108" t="s">
        <v>631</v>
      </c>
      <c r="J119" s="108" t="s">
        <v>635</v>
      </c>
      <c r="K119" s="108"/>
      <c r="L119" s="104"/>
      <c r="M119" s="117"/>
      <c r="N119" s="117"/>
      <c r="O119" s="117"/>
      <c r="P119" s="117"/>
      <c r="Q119" s="117"/>
      <c r="R119" s="117"/>
      <c r="S119" s="117"/>
      <c r="T119" s="117"/>
      <c r="U119" s="117"/>
      <c r="V119" s="117"/>
      <c r="W119" s="117"/>
      <c r="X119" s="117"/>
      <c r="Y119" s="117"/>
      <c r="Z119" s="117"/>
    </row>
    <row r="120" spans="1:26" ht="15.75" customHeight="1">
      <c r="A120" s="141">
        <v>116</v>
      </c>
      <c r="B120" s="150" t="s">
        <v>634</v>
      </c>
      <c r="C120" s="108">
        <v>2</v>
      </c>
      <c r="D120" s="142" t="s">
        <v>342</v>
      </c>
      <c r="E120" s="108" t="str">
        <f>VLOOKUP(D120,'TS Gantry - AP44'!$C$8:$D$638,2,0)</f>
        <v>DA+0</v>
      </c>
      <c r="F120" s="108" t="str">
        <f>VLOOKUP($D120,Foundation!$D$5:$F$379,3,FALSE)</f>
        <v>Sandy</v>
      </c>
      <c r="G120" s="156">
        <v>45968</v>
      </c>
      <c r="H120" s="156">
        <v>45968</v>
      </c>
      <c r="I120" s="108" t="s">
        <v>631</v>
      </c>
      <c r="J120" s="108" t="s">
        <v>635</v>
      </c>
      <c r="K120" s="108"/>
      <c r="L120" s="155"/>
      <c r="M120" s="117"/>
      <c r="N120" s="117"/>
      <c r="O120" s="117"/>
      <c r="P120" s="117"/>
      <c r="Q120" s="117"/>
      <c r="R120" s="117"/>
      <c r="S120" s="117"/>
      <c r="T120" s="117"/>
      <c r="U120" s="117"/>
      <c r="V120" s="117"/>
      <c r="W120" s="117"/>
      <c r="X120" s="117"/>
      <c r="Y120" s="117"/>
      <c r="Z120" s="117"/>
    </row>
    <row r="121" spans="1:26" ht="15.75" customHeight="1">
      <c r="A121" s="141">
        <v>117</v>
      </c>
      <c r="B121" s="150" t="s">
        <v>634</v>
      </c>
      <c r="C121" s="108">
        <v>3</v>
      </c>
      <c r="D121" s="142" t="s">
        <v>345</v>
      </c>
      <c r="E121" s="108" t="str">
        <f>VLOOKUP(D121,'TS Gantry - AP44'!$C$8:$D$638,2,0)</f>
        <v>DA+6</v>
      </c>
      <c r="F121" s="108" t="str">
        <f>VLOOKUP($D121,Foundation!$D$5:$F$379,3,FALSE)</f>
        <v>Sandy</v>
      </c>
      <c r="G121" s="156">
        <v>45968</v>
      </c>
      <c r="H121" s="156">
        <v>45968</v>
      </c>
      <c r="I121" s="108" t="s">
        <v>631</v>
      </c>
      <c r="J121" s="108" t="s">
        <v>635</v>
      </c>
      <c r="K121" s="108"/>
      <c r="L121" s="155"/>
      <c r="M121" s="117"/>
      <c r="N121" s="117"/>
      <c r="O121" s="117"/>
      <c r="P121" s="117"/>
      <c r="Q121" s="117"/>
      <c r="R121" s="117"/>
      <c r="S121" s="117"/>
      <c r="T121" s="117"/>
      <c r="U121" s="117"/>
      <c r="V121" s="117"/>
      <c r="W121" s="117"/>
      <c r="X121" s="117"/>
      <c r="Y121" s="117"/>
      <c r="Z121" s="117"/>
    </row>
    <row r="122" spans="1:26" ht="15.75" customHeight="1">
      <c r="A122" s="141">
        <v>118</v>
      </c>
      <c r="B122" s="150" t="s">
        <v>634</v>
      </c>
      <c r="C122" s="108">
        <v>4</v>
      </c>
      <c r="D122" s="142" t="s">
        <v>462</v>
      </c>
      <c r="E122" s="108" t="str">
        <f>VLOOKUP(D122,'TS Gantry - AP44'!$C$8:$D$638,2,0)</f>
        <v>DA+0</v>
      </c>
      <c r="F122" s="108" t="str">
        <f>VLOOKUP($D122,Foundation!$D$5:$F$379,3,FALSE)</f>
        <v>Sandy</v>
      </c>
      <c r="G122" s="156">
        <v>45969</v>
      </c>
      <c r="H122" s="156">
        <v>45969</v>
      </c>
      <c r="I122" s="108" t="s">
        <v>631</v>
      </c>
      <c r="J122" s="108" t="s">
        <v>635</v>
      </c>
      <c r="K122" s="108"/>
      <c r="L122" s="155"/>
      <c r="M122" s="117"/>
      <c r="N122" s="117"/>
      <c r="O122" s="117"/>
      <c r="P122" s="117"/>
      <c r="Q122" s="117"/>
      <c r="R122" s="117"/>
      <c r="S122" s="117"/>
      <c r="T122" s="117"/>
      <c r="U122" s="117"/>
      <c r="V122" s="117"/>
      <c r="W122" s="117"/>
      <c r="X122" s="117"/>
      <c r="Y122" s="117"/>
      <c r="Z122" s="117"/>
    </row>
    <row r="123" spans="1:26" ht="15.75" customHeight="1">
      <c r="A123" s="141">
        <v>119</v>
      </c>
      <c r="B123" s="150" t="s">
        <v>634</v>
      </c>
      <c r="C123" s="108">
        <v>5</v>
      </c>
      <c r="D123" s="142" t="s">
        <v>464</v>
      </c>
      <c r="E123" s="108" t="str">
        <f>VLOOKUP(D123,'TS Gantry - AP44'!$C$8:$D$638,2,0)</f>
        <v>DA+0</v>
      </c>
      <c r="F123" s="108" t="str">
        <f>VLOOKUP($D123,Foundation!$D$5:$F$379,3,FALSE)</f>
        <v>Sandy</v>
      </c>
      <c r="G123" s="156">
        <v>45969</v>
      </c>
      <c r="H123" s="156">
        <v>45969</v>
      </c>
      <c r="I123" s="108" t="s">
        <v>631</v>
      </c>
      <c r="J123" s="108" t="s">
        <v>635</v>
      </c>
      <c r="K123" s="108"/>
      <c r="L123" s="104"/>
      <c r="M123" s="117"/>
      <c r="N123" s="117"/>
      <c r="O123" s="117"/>
      <c r="P123" s="117"/>
      <c r="Q123" s="117"/>
      <c r="R123" s="117"/>
      <c r="S123" s="117"/>
      <c r="T123" s="117"/>
      <c r="U123" s="117"/>
      <c r="V123" s="117"/>
      <c r="W123" s="117"/>
      <c r="X123" s="117"/>
      <c r="Y123" s="117"/>
      <c r="Z123" s="117"/>
    </row>
    <row r="124" spans="1:26" ht="15.75" customHeight="1">
      <c r="A124" s="141">
        <v>120</v>
      </c>
      <c r="B124" s="150" t="s">
        <v>634</v>
      </c>
      <c r="C124" s="108">
        <v>6</v>
      </c>
      <c r="D124" s="142" t="s">
        <v>465</v>
      </c>
      <c r="E124" s="108" t="str">
        <f>VLOOKUP(D124,'TS Gantry - AP44'!$C$8:$D$638,2,0)</f>
        <v>DB1+0</v>
      </c>
      <c r="F124" s="108" t="str">
        <f>VLOOKUP($D124,Foundation!$D$5:$F$379,3,FALSE)</f>
        <v>Sandy</v>
      </c>
      <c r="G124" s="156">
        <v>45969</v>
      </c>
      <c r="H124" s="156">
        <v>45969</v>
      </c>
      <c r="I124" s="108" t="s">
        <v>631</v>
      </c>
      <c r="J124" s="108" t="s">
        <v>635</v>
      </c>
      <c r="K124" s="108"/>
      <c r="L124" s="104"/>
      <c r="M124" s="117"/>
      <c r="N124" s="117"/>
      <c r="O124" s="117"/>
      <c r="P124" s="117"/>
      <c r="Q124" s="117"/>
      <c r="R124" s="117"/>
      <c r="S124" s="117"/>
      <c r="T124" s="117"/>
      <c r="U124" s="117"/>
      <c r="V124" s="117"/>
      <c r="W124" s="117"/>
      <c r="X124" s="117"/>
      <c r="Y124" s="117"/>
      <c r="Z124" s="117"/>
    </row>
    <row r="125" spans="1:26" ht="15.75" customHeight="1">
      <c r="A125" s="141">
        <v>121</v>
      </c>
      <c r="B125" s="150" t="s">
        <v>634</v>
      </c>
      <c r="C125" s="108">
        <v>7</v>
      </c>
      <c r="D125" s="142" t="s">
        <v>468</v>
      </c>
      <c r="E125" s="108" t="str">
        <f>VLOOKUP(D125,'TS Gantry - AP44'!$C$8:$D$638,2,0)</f>
        <v>DA+0</v>
      </c>
      <c r="F125" s="108" t="str">
        <f>VLOOKUP($D125,Foundation!$D$5:$F$379,3,FALSE)</f>
        <v>Sandy</v>
      </c>
      <c r="G125" s="156">
        <v>45969</v>
      </c>
      <c r="H125" s="156">
        <v>45969</v>
      </c>
      <c r="I125" s="108" t="s">
        <v>631</v>
      </c>
      <c r="J125" s="108" t="s">
        <v>635</v>
      </c>
      <c r="K125" s="108"/>
      <c r="L125" s="104"/>
      <c r="M125" s="117"/>
      <c r="N125" s="117"/>
      <c r="O125" s="117"/>
      <c r="P125" s="117"/>
      <c r="Q125" s="117"/>
      <c r="R125" s="117"/>
      <c r="S125" s="117"/>
      <c r="T125" s="117"/>
      <c r="U125" s="117"/>
      <c r="V125" s="117"/>
      <c r="W125" s="117"/>
      <c r="X125" s="117"/>
      <c r="Y125" s="117"/>
      <c r="Z125" s="117"/>
    </row>
    <row r="126" spans="1:26" ht="15.75" customHeight="1">
      <c r="A126" s="141">
        <v>122</v>
      </c>
      <c r="B126" s="150" t="s">
        <v>634</v>
      </c>
      <c r="C126" s="108">
        <v>8</v>
      </c>
      <c r="D126" s="142" t="s">
        <v>469</v>
      </c>
      <c r="E126" s="108" t="str">
        <f>VLOOKUP(D126,'TS Gantry - AP44'!$C$8:$D$638,2,0)</f>
        <v>DA+0</v>
      </c>
      <c r="F126" s="108" t="str">
        <f>VLOOKUP($D126,Foundation!$D$5:$F$379,3,FALSE)</f>
        <v>Sandy</v>
      </c>
      <c r="G126" s="156">
        <v>45970</v>
      </c>
      <c r="H126" s="156">
        <v>45970</v>
      </c>
      <c r="I126" s="108" t="s">
        <v>631</v>
      </c>
      <c r="J126" s="108" t="s">
        <v>635</v>
      </c>
      <c r="K126" s="108"/>
      <c r="L126" s="104"/>
      <c r="M126" s="117"/>
      <c r="N126" s="117"/>
      <c r="O126" s="117"/>
      <c r="P126" s="117"/>
      <c r="Q126" s="117"/>
      <c r="R126" s="117"/>
      <c r="S126" s="117"/>
      <c r="T126" s="117"/>
      <c r="U126" s="117"/>
      <c r="V126" s="117"/>
      <c r="W126" s="117"/>
      <c r="X126" s="117"/>
      <c r="Y126" s="117"/>
      <c r="Z126" s="117"/>
    </row>
    <row r="127" spans="1:26" ht="15.75" customHeight="1">
      <c r="A127" s="141">
        <v>123</v>
      </c>
      <c r="B127" s="150" t="s">
        <v>634</v>
      </c>
      <c r="C127" s="108">
        <v>9</v>
      </c>
      <c r="D127" s="142" t="s">
        <v>471</v>
      </c>
      <c r="E127" s="108" t="str">
        <f>VLOOKUP(D127,'TS Gantry - AP44'!$C$8:$D$638,2,0)</f>
        <v>DA+0</v>
      </c>
      <c r="F127" s="108" t="str">
        <f>VLOOKUP($D127,Foundation!$D$5:$F$379,3,FALSE)</f>
        <v>Sandy</v>
      </c>
      <c r="G127" s="156">
        <v>45970</v>
      </c>
      <c r="H127" s="156">
        <v>45970</v>
      </c>
      <c r="I127" s="108" t="s">
        <v>631</v>
      </c>
      <c r="J127" s="108" t="s">
        <v>635</v>
      </c>
      <c r="K127" s="108"/>
      <c r="L127" s="104"/>
      <c r="M127" s="117"/>
      <c r="N127" s="117"/>
      <c r="O127" s="117"/>
      <c r="P127" s="117"/>
      <c r="Q127" s="117"/>
      <c r="R127" s="117"/>
      <c r="S127" s="117"/>
      <c r="T127" s="117"/>
      <c r="U127" s="117"/>
      <c r="V127" s="117"/>
      <c r="W127" s="117"/>
      <c r="X127" s="117"/>
      <c r="Y127" s="117"/>
      <c r="Z127" s="117"/>
    </row>
    <row r="128" spans="1:26" ht="15.75" customHeight="1">
      <c r="A128" s="141">
        <v>124</v>
      </c>
      <c r="B128" s="150" t="s">
        <v>634</v>
      </c>
      <c r="C128" s="108">
        <v>10</v>
      </c>
      <c r="D128" s="142" t="s">
        <v>472</v>
      </c>
      <c r="E128" s="108" t="str">
        <f>VLOOKUP(D128,'TS Gantry - AP44'!$C$8:$D$638,2,0)</f>
        <v>DA+3</v>
      </c>
      <c r="F128" s="108" t="str">
        <f>VLOOKUP($D128,Foundation!$D$5:$F$379,3,FALSE)</f>
        <v>Sandy</v>
      </c>
      <c r="G128" s="156">
        <v>45970</v>
      </c>
      <c r="H128" s="156">
        <v>45970</v>
      </c>
      <c r="I128" s="108" t="s">
        <v>631</v>
      </c>
      <c r="J128" s="108" t="s">
        <v>635</v>
      </c>
      <c r="K128" s="108"/>
      <c r="L128" s="104"/>
      <c r="M128" s="117"/>
      <c r="N128" s="117"/>
      <c r="O128" s="117"/>
      <c r="P128" s="117"/>
      <c r="Q128" s="117"/>
      <c r="R128" s="117"/>
      <c r="S128" s="117"/>
      <c r="T128" s="117"/>
      <c r="U128" s="117"/>
      <c r="V128" s="117"/>
      <c r="W128" s="117"/>
      <c r="X128" s="117"/>
      <c r="Y128" s="117"/>
      <c r="Z128" s="117"/>
    </row>
    <row r="129" spans="1:26" ht="15.75" customHeight="1">
      <c r="A129" s="141">
        <v>125</v>
      </c>
      <c r="B129" s="150" t="s">
        <v>634</v>
      </c>
      <c r="C129" s="108">
        <v>11</v>
      </c>
      <c r="D129" s="142" t="s">
        <v>473</v>
      </c>
      <c r="E129" s="108" t="str">
        <f>VLOOKUP(D129,'TS Gantry - AP44'!$C$8:$D$638,2,0)</f>
        <v>DA+3</v>
      </c>
      <c r="F129" s="108" t="str">
        <f>VLOOKUP($D129,Foundation!$D$5:$F$379,3,FALSE)</f>
        <v>Sandy</v>
      </c>
      <c r="G129" s="156">
        <v>45970</v>
      </c>
      <c r="H129" s="156">
        <v>45970</v>
      </c>
      <c r="I129" s="108" t="s">
        <v>631</v>
      </c>
      <c r="J129" s="108" t="s">
        <v>635</v>
      </c>
      <c r="K129" s="108"/>
      <c r="L129" s="104"/>
      <c r="M129" s="117"/>
      <c r="N129" s="117"/>
      <c r="O129" s="117"/>
      <c r="P129" s="117"/>
      <c r="Q129" s="117"/>
      <c r="R129" s="117"/>
      <c r="S129" s="117"/>
      <c r="T129" s="117"/>
      <c r="U129" s="117"/>
      <c r="V129" s="117"/>
      <c r="W129" s="117"/>
      <c r="X129" s="117"/>
      <c r="Y129" s="117"/>
      <c r="Z129" s="117"/>
    </row>
    <row r="130" spans="1:26" ht="15.75" customHeight="1">
      <c r="A130" s="141">
        <v>126</v>
      </c>
      <c r="B130" s="150" t="s">
        <v>634</v>
      </c>
      <c r="C130" s="108">
        <v>12</v>
      </c>
      <c r="D130" s="142" t="s">
        <v>474</v>
      </c>
      <c r="E130" s="108" t="str">
        <f>VLOOKUP(D130,'TS Gantry - AP44'!$C$8:$D$638,2,0)</f>
        <v>DA+0</v>
      </c>
      <c r="F130" s="108" t="str">
        <f>VLOOKUP($D130,Foundation!$D$5:$F$379,3,FALSE)</f>
        <v>Sandy</v>
      </c>
      <c r="G130" s="156">
        <v>45970</v>
      </c>
      <c r="H130" s="156">
        <v>45970</v>
      </c>
      <c r="I130" s="108" t="s">
        <v>631</v>
      </c>
      <c r="J130" s="108" t="s">
        <v>635</v>
      </c>
      <c r="K130" s="108"/>
      <c r="L130" s="104"/>
      <c r="M130" s="117"/>
      <c r="N130" s="117"/>
      <c r="O130" s="117"/>
      <c r="P130" s="117"/>
      <c r="Q130" s="117"/>
      <c r="R130" s="117"/>
      <c r="S130" s="117"/>
      <c r="T130" s="117"/>
      <c r="U130" s="117"/>
      <c r="V130" s="117"/>
      <c r="W130" s="117"/>
      <c r="X130" s="117"/>
      <c r="Y130" s="117"/>
      <c r="Z130" s="117"/>
    </row>
    <row r="131" spans="1:26" ht="15.75" customHeight="1">
      <c r="A131" s="141">
        <v>127</v>
      </c>
      <c r="B131" s="150" t="s">
        <v>634</v>
      </c>
      <c r="C131" s="108">
        <v>13</v>
      </c>
      <c r="D131" s="142" t="s">
        <v>475</v>
      </c>
      <c r="E131" s="108" t="str">
        <f>VLOOKUP(D131,'TS Gantry - AP44'!$C$8:$D$638,2,0)</f>
        <v>DA+3</v>
      </c>
      <c r="F131" s="108" t="str">
        <f>VLOOKUP($D131,Foundation!$D$5:$F$379,3,FALSE)</f>
        <v>Sandy</v>
      </c>
      <c r="G131" s="156">
        <v>45971</v>
      </c>
      <c r="H131" s="156">
        <v>45971</v>
      </c>
      <c r="I131" s="108" t="s">
        <v>631</v>
      </c>
      <c r="J131" s="108" t="s">
        <v>635</v>
      </c>
      <c r="K131" s="108"/>
      <c r="L131" s="104"/>
      <c r="M131" s="117"/>
      <c r="N131" s="117"/>
      <c r="O131" s="117"/>
      <c r="P131" s="117"/>
      <c r="Q131" s="117"/>
      <c r="R131" s="117"/>
      <c r="S131" s="117"/>
      <c r="T131" s="117"/>
      <c r="U131" s="117"/>
      <c r="V131" s="117"/>
      <c r="W131" s="117"/>
      <c r="X131" s="117"/>
      <c r="Y131" s="117"/>
      <c r="Z131" s="117"/>
    </row>
    <row r="132" spans="1:26" ht="15.75" customHeight="1">
      <c r="A132" s="141">
        <v>128</v>
      </c>
      <c r="B132" s="150" t="s">
        <v>634</v>
      </c>
      <c r="C132" s="108">
        <v>14</v>
      </c>
      <c r="D132" s="142" t="s">
        <v>477</v>
      </c>
      <c r="E132" s="108" t="str">
        <f>VLOOKUP(D132,'TS Gantry - AP44'!$C$8:$D$638,2,0)</f>
        <v>DB2+0</v>
      </c>
      <c r="F132" s="108" t="str">
        <f>VLOOKUP($D132,Foundation!$D$5:$F$379,3,FALSE)</f>
        <v>Sandy</v>
      </c>
      <c r="G132" s="156">
        <v>45971</v>
      </c>
      <c r="H132" s="156">
        <v>45971</v>
      </c>
      <c r="I132" s="108" t="s">
        <v>631</v>
      </c>
      <c r="J132" s="108" t="s">
        <v>635</v>
      </c>
      <c r="K132" s="108"/>
      <c r="L132" s="104"/>
      <c r="M132" s="117"/>
      <c r="N132" s="117"/>
      <c r="O132" s="117"/>
      <c r="P132" s="117"/>
      <c r="Q132" s="117"/>
      <c r="R132" s="117"/>
      <c r="S132" s="117"/>
      <c r="T132" s="117"/>
      <c r="U132" s="117"/>
      <c r="V132" s="117"/>
      <c r="W132" s="117"/>
      <c r="X132" s="117"/>
      <c r="Y132" s="117"/>
      <c r="Z132" s="117"/>
    </row>
    <row r="133" spans="1:26" ht="15.75" customHeight="1">
      <c r="A133" s="141">
        <v>129</v>
      </c>
      <c r="B133" s="150" t="s">
        <v>634</v>
      </c>
      <c r="C133" s="108">
        <v>15</v>
      </c>
      <c r="D133" s="142" t="s">
        <v>479</v>
      </c>
      <c r="E133" s="108" t="str">
        <f>VLOOKUP(D133,'TS Gantry - AP44'!$C$8:$D$638,2,0)</f>
        <v>DA+6</v>
      </c>
      <c r="F133" s="108" t="str">
        <f>VLOOKUP($D133,Foundation!$D$5:$F$379,3,FALSE)</f>
        <v>Sandy</v>
      </c>
      <c r="G133" s="156">
        <v>45971</v>
      </c>
      <c r="H133" s="156">
        <v>45971</v>
      </c>
      <c r="I133" s="108" t="s">
        <v>631</v>
      </c>
      <c r="J133" s="108" t="s">
        <v>635</v>
      </c>
      <c r="K133" s="108"/>
      <c r="L133" s="104"/>
      <c r="M133" s="117"/>
      <c r="N133" s="117"/>
      <c r="O133" s="117"/>
      <c r="P133" s="117"/>
      <c r="Q133" s="117"/>
      <c r="R133" s="117"/>
      <c r="S133" s="117"/>
      <c r="T133" s="117"/>
      <c r="U133" s="117"/>
      <c r="V133" s="117"/>
      <c r="W133" s="117"/>
      <c r="X133" s="117"/>
      <c r="Y133" s="117"/>
      <c r="Z133" s="117"/>
    </row>
    <row r="134" spans="1:26" ht="15.75" customHeight="1">
      <c r="A134" s="141">
        <v>130</v>
      </c>
      <c r="B134" s="150" t="s">
        <v>634</v>
      </c>
      <c r="C134" s="108">
        <v>16</v>
      </c>
      <c r="D134" s="142" t="s">
        <v>497</v>
      </c>
      <c r="E134" s="108" t="str">
        <f>VLOOKUP(D134,'TS Gantry - AP44'!$C$8:$D$638,2,0)</f>
        <v>DA+6</v>
      </c>
      <c r="F134" s="108" t="str">
        <f>VLOOKUP($D134,Foundation!$D$5:$F$379,3,FALSE)</f>
        <v>Sandy</v>
      </c>
      <c r="G134" s="156">
        <v>45971</v>
      </c>
      <c r="H134" s="156">
        <v>45971</v>
      </c>
      <c r="I134" s="108" t="s">
        <v>631</v>
      </c>
      <c r="J134" s="108" t="s">
        <v>635</v>
      </c>
      <c r="K134" s="108"/>
      <c r="L134" s="104"/>
      <c r="M134" s="117"/>
      <c r="N134" s="117"/>
      <c r="O134" s="117"/>
      <c r="P134" s="117"/>
      <c r="Q134" s="117"/>
      <c r="R134" s="117"/>
      <c r="S134" s="117"/>
      <c r="T134" s="117"/>
      <c r="U134" s="117"/>
      <c r="V134" s="117"/>
      <c r="W134" s="117"/>
      <c r="X134" s="117"/>
      <c r="Y134" s="117"/>
      <c r="Z134" s="117"/>
    </row>
    <row r="135" spans="1:26" ht="15.75" customHeight="1">
      <c r="A135" s="141">
        <v>131</v>
      </c>
      <c r="B135" s="150" t="s">
        <v>634</v>
      </c>
      <c r="C135" s="108">
        <v>17</v>
      </c>
      <c r="D135" s="142" t="s">
        <v>499</v>
      </c>
      <c r="E135" s="108" t="str">
        <f>VLOOKUP(D135,'TS Gantry - AP44'!$C$8:$D$638,2,0)</f>
        <v>DC2+0</v>
      </c>
      <c r="F135" s="108" t="str">
        <f>VLOOKUP($D135,Foundation!$D$5:$F$379,3,FALSE)</f>
        <v>Sandy</v>
      </c>
      <c r="G135" s="156">
        <v>45971</v>
      </c>
      <c r="H135" s="156">
        <v>45971</v>
      </c>
      <c r="I135" s="108" t="s">
        <v>631</v>
      </c>
      <c r="J135" s="108" t="s">
        <v>635</v>
      </c>
      <c r="K135" s="108"/>
      <c r="L135" s="104"/>
      <c r="M135" s="117"/>
      <c r="N135" s="117"/>
      <c r="O135" s="117"/>
      <c r="P135" s="117"/>
      <c r="Q135" s="117"/>
      <c r="R135" s="117"/>
      <c r="S135" s="117"/>
      <c r="T135" s="117"/>
      <c r="U135" s="117"/>
      <c r="V135" s="117"/>
      <c r="W135" s="117"/>
      <c r="X135" s="117"/>
      <c r="Y135" s="117"/>
      <c r="Z135" s="117"/>
    </row>
    <row r="136" spans="1:26" ht="15.75" customHeight="1">
      <c r="A136" s="141">
        <v>132</v>
      </c>
      <c r="B136" s="150" t="s">
        <v>634</v>
      </c>
      <c r="C136" s="108">
        <v>18</v>
      </c>
      <c r="D136" s="142" t="s">
        <v>503</v>
      </c>
      <c r="E136" s="108" t="str">
        <f>VLOOKUP(D136,'TS Gantry - AP44'!$C$8:$D$638,2,0)</f>
        <v>DB2+0</v>
      </c>
      <c r="F136" s="108" t="str">
        <f>VLOOKUP($D136,Foundation!$D$5:$F$379,3,FALSE)</f>
        <v>Sandy</v>
      </c>
      <c r="G136" s="156">
        <v>45971</v>
      </c>
      <c r="H136" s="156">
        <v>45971</v>
      </c>
      <c r="I136" s="108" t="s">
        <v>631</v>
      </c>
      <c r="J136" s="108" t="s">
        <v>635</v>
      </c>
      <c r="K136" s="108"/>
      <c r="L136" s="104"/>
      <c r="M136" s="117"/>
      <c r="N136" s="117"/>
      <c r="O136" s="117"/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</row>
    <row r="137" spans="1:26" ht="15.75" customHeight="1">
      <c r="A137" s="141">
        <v>133</v>
      </c>
      <c r="B137" s="150" t="s">
        <v>634</v>
      </c>
      <c r="C137" s="108">
        <v>19</v>
      </c>
      <c r="D137" s="142" t="s">
        <v>510</v>
      </c>
      <c r="E137" s="108" t="str">
        <f>VLOOKUP(D137,'TS Gantry - AP44'!$C$8:$D$638,2,0)</f>
        <v>DA+0</v>
      </c>
      <c r="F137" s="108" t="str">
        <f>VLOOKUP($D137,Foundation!$D$5:$F$379,3,FALSE)</f>
        <v>Sandy</v>
      </c>
      <c r="G137" s="123">
        <v>45972</v>
      </c>
      <c r="H137" s="123">
        <v>45972</v>
      </c>
      <c r="I137" s="108" t="s">
        <v>631</v>
      </c>
      <c r="J137" s="108" t="s">
        <v>635</v>
      </c>
      <c r="K137" s="108"/>
      <c r="L137" s="104"/>
      <c r="M137" s="117"/>
      <c r="N137" s="117"/>
      <c r="O137" s="117"/>
      <c r="P137" s="117"/>
      <c r="Q137" s="117"/>
      <c r="R137" s="117"/>
      <c r="S137" s="117"/>
      <c r="T137" s="117"/>
      <c r="U137" s="117"/>
      <c r="V137" s="117"/>
      <c r="W137" s="117"/>
      <c r="X137" s="117"/>
      <c r="Y137" s="117"/>
      <c r="Z137" s="117"/>
    </row>
    <row r="138" spans="1:26" ht="15.75" customHeight="1">
      <c r="A138" s="141">
        <v>134</v>
      </c>
      <c r="B138" s="150" t="s">
        <v>634</v>
      </c>
      <c r="C138" s="108">
        <v>20</v>
      </c>
      <c r="D138" s="142" t="s">
        <v>511</v>
      </c>
      <c r="E138" s="108" t="str">
        <f>VLOOKUP(D138,'TS Gantry - AP44'!$C$8:$D$638,2,0)</f>
        <v>DA+6</v>
      </c>
      <c r="F138" s="108" t="str">
        <f>VLOOKUP($D138,Foundation!$D$5:$F$379,3,FALSE)</f>
        <v>Sandy</v>
      </c>
      <c r="G138" s="123">
        <v>45972</v>
      </c>
      <c r="H138" s="123">
        <v>45972</v>
      </c>
      <c r="I138" s="108" t="s">
        <v>631</v>
      </c>
      <c r="J138" s="108" t="s">
        <v>635</v>
      </c>
      <c r="K138" s="108"/>
      <c r="L138" s="104"/>
      <c r="M138" s="117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  <c r="X138" s="117"/>
      <c r="Y138" s="117"/>
      <c r="Z138" s="117"/>
    </row>
    <row r="139" spans="1:26" ht="15.75" customHeight="1">
      <c r="A139" s="141">
        <v>135</v>
      </c>
      <c r="B139" s="150" t="s">
        <v>634</v>
      </c>
      <c r="C139" s="108">
        <v>21</v>
      </c>
      <c r="D139" s="142" t="s">
        <v>517</v>
      </c>
      <c r="E139" s="108" t="str">
        <f>VLOOKUP(D139,'TS Gantry - AP44'!$C$8:$D$638,2,0)</f>
        <v>DA+6</v>
      </c>
      <c r="F139" s="108" t="str">
        <f>VLOOKUP($D139,Foundation!$D$5:$F$379,3,FALSE)</f>
        <v>Sandy</v>
      </c>
      <c r="G139" s="123">
        <v>45972</v>
      </c>
      <c r="H139" s="123">
        <v>45972</v>
      </c>
      <c r="I139" s="108" t="s">
        <v>631</v>
      </c>
      <c r="J139" s="108" t="s">
        <v>635</v>
      </c>
      <c r="K139" s="108"/>
      <c r="L139" s="104"/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  <c r="X139" s="117"/>
      <c r="Y139" s="117"/>
      <c r="Z139" s="117"/>
    </row>
    <row r="140" spans="1:26" ht="15.75" customHeight="1">
      <c r="A140" s="141">
        <v>136</v>
      </c>
      <c r="B140" s="150" t="s">
        <v>634</v>
      </c>
      <c r="C140" s="108">
        <v>22</v>
      </c>
      <c r="D140" s="142" t="s">
        <v>521</v>
      </c>
      <c r="E140" s="108" t="str">
        <f>VLOOKUP(D140,'TS Gantry - AP44'!$C$8:$D$638,2,0)</f>
        <v>DA+6</v>
      </c>
      <c r="F140" s="108" t="str">
        <f>VLOOKUP($D140,Foundation!$D$5:$F$379,3,FALSE)</f>
        <v>Sandy</v>
      </c>
      <c r="G140" s="123">
        <v>45972</v>
      </c>
      <c r="H140" s="123">
        <v>45972</v>
      </c>
      <c r="I140" s="108" t="s">
        <v>631</v>
      </c>
      <c r="J140" s="108" t="s">
        <v>635</v>
      </c>
      <c r="K140" s="108"/>
      <c r="L140" s="104"/>
      <c r="M140" s="117"/>
      <c r="N140" s="117"/>
      <c r="O140" s="117"/>
      <c r="P140" s="117"/>
      <c r="Q140" s="117"/>
      <c r="R140" s="117"/>
      <c r="S140" s="117"/>
      <c r="T140" s="117"/>
      <c r="U140" s="117"/>
      <c r="V140" s="117"/>
      <c r="W140" s="117"/>
      <c r="X140" s="117"/>
      <c r="Y140" s="117"/>
      <c r="Z140" s="117"/>
    </row>
    <row r="141" spans="1:26" ht="15.75" customHeight="1">
      <c r="A141" s="141">
        <v>137</v>
      </c>
      <c r="B141" s="150" t="s">
        <v>634</v>
      </c>
      <c r="C141" s="108">
        <v>23</v>
      </c>
      <c r="D141" s="142" t="s">
        <v>522</v>
      </c>
      <c r="E141" s="108" t="str">
        <f>VLOOKUP(D141,'TS Gantry - AP44'!$C$8:$D$638,2,0)</f>
        <v>DA+9</v>
      </c>
      <c r="F141" s="108" t="str">
        <f>VLOOKUP($D141,Foundation!$D$5:$F$379,3,FALSE)</f>
        <v>Sandy</v>
      </c>
      <c r="G141" s="123">
        <v>45972</v>
      </c>
      <c r="H141" s="123">
        <v>45972</v>
      </c>
      <c r="I141" s="108" t="s">
        <v>631</v>
      </c>
      <c r="J141" s="108" t="s">
        <v>635</v>
      </c>
      <c r="K141" s="108"/>
      <c r="L141" s="104"/>
      <c r="M141" s="117"/>
      <c r="N141" s="117"/>
      <c r="O141" s="117"/>
      <c r="P141" s="117"/>
      <c r="Q141" s="117"/>
      <c r="R141" s="117"/>
      <c r="S141" s="117"/>
      <c r="T141" s="117"/>
      <c r="U141" s="117"/>
      <c r="V141" s="117"/>
      <c r="W141" s="117"/>
      <c r="X141" s="117"/>
      <c r="Y141" s="117"/>
      <c r="Z141" s="117"/>
    </row>
    <row r="142" spans="1:26" ht="15.75" customHeight="1">
      <c r="A142" s="141">
        <v>138</v>
      </c>
      <c r="B142" s="150" t="s">
        <v>634</v>
      </c>
      <c r="C142" s="108">
        <v>24</v>
      </c>
      <c r="D142" s="142" t="s">
        <v>523</v>
      </c>
      <c r="E142" s="108" t="str">
        <f>VLOOKUP(D142,'TS Gantry - AP44'!$C$8:$D$638,2,0)</f>
        <v>DB1+9</v>
      </c>
      <c r="F142" s="108" t="str">
        <f>VLOOKUP($D142,Foundation!$D$5:$F$379,3,FALSE)</f>
        <v>Sandy</v>
      </c>
      <c r="G142" s="123">
        <v>45972</v>
      </c>
      <c r="H142" s="123">
        <v>45972</v>
      </c>
      <c r="I142" s="108" t="s">
        <v>631</v>
      </c>
      <c r="J142" s="108" t="s">
        <v>635</v>
      </c>
      <c r="K142" s="108"/>
      <c r="L142" s="104"/>
      <c r="M142" s="117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  <c r="Y142" s="117"/>
      <c r="Z142" s="117"/>
    </row>
    <row r="143" spans="1:26" ht="15.75" customHeight="1">
      <c r="A143" s="141">
        <v>139</v>
      </c>
      <c r="B143" s="150" t="s">
        <v>634</v>
      </c>
      <c r="C143" s="108">
        <v>25</v>
      </c>
      <c r="D143" s="142" t="s">
        <v>524</v>
      </c>
      <c r="E143" s="108" t="str">
        <f>VLOOKUP(D143,'TS Gantry - AP44'!$C$8:$D$638,2,0)</f>
        <v>DA+3</v>
      </c>
      <c r="F143" s="108" t="str">
        <f>VLOOKUP($D143,Foundation!$D$5:$F$379,3,FALSE)</f>
        <v>Sandy</v>
      </c>
      <c r="G143" s="123">
        <v>45974</v>
      </c>
      <c r="H143" s="123">
        <v>45974</v>
      </c>
      <c r="I143" s="108" t="s">
        <v>631</v>
      </c>
      <c r="J143" s="108" t="s">
        <v>635</v>
      </c>
      <c r="K143" s="108"/>
      <c r="L143" s="104"/>
      <c r="M143" s="117"/>
      <c r="N143" s="117"/>
      <c r="O143" s="117"/>
      <c r="P143" s="117"/>
      <c r="Q143" s="117"/>
      <c r="R143" s="117"/>
      <c r="S143" s="117"/>
      <c r="T143" s="117"/>
      <c r="U143" s="117"/>
      <c r="V143" s="117"/>
      <c r="W143" s="117"/>
      <c r="X143" s="117"/>
      <c r="Y143" s="117"/>
      <c r="Z143" s="117"/>
    </row>
    <row r="144" spans="1:26" ht="15.75" customHeight="1">
      <c r="A144" s="141">
        <v>140</v>
      </c>
      <c r="B144" s="150" t="s">
        <v>634</v>
      </c>
      <c r="C144" s="108">
        <v>26</v>
      </c>
      <c r="D144" s="142" t="s">
        <v>525</v>
      </c>
      <c r="E144" s="108" t="str">
        <f>VLOOKUP(D144,'TS Gantry - AP44'!$C$8:$D$638,2,0)</f>
        <v>DA-1.5</v>
      </c>
      <c r="F144" s="108" t="str">
        <f>VLOOKUP($D144,Foundation!$D$5:$F$379,3,FALSE)</f>
        <v>Sandy</v>
      </c>
      <c r="G144" s="123">
        <v>45974</v>
      </c>
      <c r="H144" s="123">
        <v>45974</v>
      </c>
      <c r="I144" s="108" t="s">
        <v>631</v>
      </c>
      <c r="J144" s="108" t="s">
        <v>635</v>
      </c>
      <c r="K144" s="108"/>
      <c r="L144" s="104"/>
      <c r="M144" s="117"/>
      <c r="N144" s="117"/>
      <c r="O144" s="117"/>
      <c r="P144" s="117"/>
      <c r="Q144" s="117"/>
      <c r="R144" s="117"/>
      <c r="S144" s="117"/>
      <c r="T144" s="117"/>
      <c r="U144" s="117"/>
      <c r="V144" s="117"/>
      <c r="W144" s="117"/>
      <c r="X144" s="117"/>
      <c r="Y144" s="117"/>
      <c r="Z144" s="117"/>
    </row>
    <row r="145" spans="1:26" ht="15.75" customHeight="1">
      <c r="A145" s="141">
        <v>141</v>
      </c>
      <c r="B145" s="150" t="s">
        <v>634</v>
      </c>
      <c r="C145" s="108">
        <v>27</v>
      </c>
      <c r="D145" s="142" t="s">
        <v>527</v>
      </c>
      <c r="E145" s="108" t="str">
        <f>VLOOKUP(D145,'TS Gantry - AP44'!$C$8:$D$638,2,0)</f>
        <v>DA+6</v>
      </c>
      <c r="F145" s="108" t="str">
        <f>VLOOKUP($D145,Foundation!$D$5:$F$379,3,FALSE)</f>
        <v>Sandy</v>
      </c>
      <c r="G145" s="123">
        <v>45974</v>
      </c>
      <c r="H145" s="123">
        <v>45974</v>
      </c>
      <c r="I145" s="108" t="s">
        <v>631</v>
      </c>
      <c r="J145" s="108" t="s">
        <v>635</v>
      </c>
      <c r="K145" s="108"/>
      <c r="L145" s="144"/>
      <c r="M145" s="117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  <c r="X145" s="117"/>
      <c r="Y145" s="117"/>
      <c r="Z145" s="117"/>
    </row>
    <row r="146" spans="1:26" ht="15.75" customHeight="1">
      <c r="A146" s="141">
        <v>142</v>
      </c>
      <c r="B146" s="150" t="s">
        <v>634</v>
      </c>
      <c r="C146" s="108">
        <v>28</v>
      </c>
      <c r="D146" s="142" t="s">
        <v>528</v>
      </c>
      <c r="E146" s="108" t="str">
        <f>VLOOKUP(D146,'TS Gantry - AP44'!$C$8:$D$638,2,0)</f>
        <v>DA+6</v>
      </c>
      <c r="F146" s="108" t="str">
        <f>VLOOKUP($D146,Foundation!$D$5:$F$379,3,FALSE)</f>
        <v>Sandy</v>
      </c>
      <c r="G146" s="123">
        <v>45974</v>
      </c>
      <c r="H146" s="123">
        <v>45974</v>
      </c>
      <c r="I146" s="108" t="s">
        <v>631</v>
      </c>
      <c r="J146" s="108" t="s">
        <v>635</v>
      </c>
      <c r="K146" s="108"/>
      <c r="L146" s="144"/>
      <c r="M146" s="117"/>
      <c r="N146" s="117"/>
      <c r="O146" s="117"/>
      <c r="P146" s="117"/>
      <c r="Q146" s="117"/>
      <c r="R146" s="117"/>
      <c r="S146" s="117"/>
      <c r="T146" s="117"/>
      <c r="U146" s="117"/>
      <c r="V146" s="117"/>
      <c r="W146" s="117"/>
      <c r="X146" s="117"/>
      <c r="Y146" s="117"/>
      <c r="Z146" s="117"/>
    </row>
    <row r="147" spans="1:26" ht="15.75" customHeight="1">
      <c r="A147" s="141">
        <v>143</v>
      </c>
      <c r="B147" s="150" t="s">
        <v>634</v>
      </c>
      <c r="C147" s="108">
        <v>29</v>
      </c>
      <c r="D147" s="142" t="s">
        <v>529</v>
      </c>
      <c r="E147" s="108" t="str">
        <f>VLOOKUP(D147,'TS Gantry - AP44'!$C$8:$D$638,2,0)</f>
        <v>DA+9</v>
      </c>
      <c r="F147" s="108" t="str">
        <f>VLOOKUP($D147,Foundation!$D$5:$F$379,3,FALSE)</f>
        <v>Sandy</v>
      </c>
      <c r="G147" s="123">
        <v>45975</v>
      </c>
      <c r="H147" s="123">
        <v>45975</v>
      </c>
      <c r="I147" s="108" t="s">
        <v>631</v>
      </c>
      <c r="J147" s="108" t="s">
        <v>635</v>
      </c>
      <c r="K147" s="108"/>
      <c r="L147" s="144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</row>
    <row r="148" spans="1:26" ht="15.75" customHeight="1">
      <c r="A148" s="141">
        <v>144</v>
      </c>
      <c r="B148" s="150" t="s">
        <v>634</v>
      </c>
      <c r="C148" s="108">
        <v>30</v>
      </c>
      <c r="D148" s="142" t="s">
        <v>530</v>
      </c>
      <c r="E148" s="108" t="str">
        <f>VLOOKUP(D148,'TS Gantry - AP44'!$C$8:$D$638,2,0)</f>
        <v>DA-3</v>
      </c>
      <c r="F148" s="108" t="str">
        <f>VLOOKUP($D148,Foundation!$D$5:$F$379,3,FALSE)</f>
        <v>Sandy</v>
      </c>
      <c r="G148" s="123">
        <v>45975</v>
      </c>
      <c r="H148" s="123">
        <v>45975</v>
      </c>
      <c r="I148" s="108" t="s">
        <v>631</v>
      </c>
      <c r="J148" s="108" t="s">
        <v>635</v>
      </c>
      <c r="K148" s="108"/>
      <c r="L148" s="144"/>
      <c r="M148" s="117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  <c r="X148" s="117"/>
      <c r="Y148" s="117"/>
      <c r="Z148" s="117"/>
    </row>
    <row r="149" spans="1:26" ht="15.75" customHeight="1">
      <c r="A149" s="141">
        <v>145</v>
      </c>
      <c r="B149" s="150" t="s">
        <v>634</v>
      </c>
      <c r="C149" s="108">
        <v>31</v>
      </c>
      <c r="D149" s="142" t="s">
        <v>561</v>
      </c>
      <c r="E149" s="108" t="str">
        <f>VLOOKUP(D149,'TS Gantry - AP44'!$C$8:$D$638,2,0)</f>
        <v>DB1+9</v>
      </c>
      <c r="F149" s="108" t="str">
        <f>VLOOKUP($D149,Foundation!$D$5:$F$379,3,FALSE)</f>
        <v>Sandy</v>
      </c>
      <c r="G149" s="123">
        <v>45976</v>
      </c>
      <c r="H149" s="123">
        <v>45976</v>
      </c>
      <c r="I149" s="108" t="s">
        <v>631</v>
      </c>
      <c r="J149" s="108" t="s">
        <v>635</v>
      </c>
      <c r="K149" s="108"/>
      <c r="L149" s="144"/>
      <c r="M149" s="117"/>
      <c r="N149" s="117"/>
      <c r="O149" s="117"/>
      <c r="P149" s="117"/>
      <c r="Q149" s="117"/>
      <c r="R149" s="117"/>
      <c r="S149" s="117"/>
      <c r="T149" s="117"/>
      <c r="U149" s="117"/>
      <c r="V149" s="117"/>
      <c r="W149" s="117"/>
      <c r="X149" s="117"/>
      <c r="Y149" s="117"/>
      <c r="Z149" s="117"/>
    </row>
    <row r="150" spans="1:26" ht="15.75" customHeight="1">
      <c r="A150" s="141">
        <v>146</v>
      </c>
      <c r="B150" s="150" t="s">
        <v>634</v>
      </c>
      <c r="C150" s="108">
        <v>32</v>
      </c>
      <c r="D150" s="142" t="s">
        <v>562</v>
      </c>
      <c r="E150" s="108" t="str">
        <f>VLOOKUP(D150,'TS Gantry - AP44'!$C$8:$D$638,2,0)</f>
        <v>DA+9</v>
      </c>
      <c r="F150" s="108" t="str">
        <f>VLOOKUP($D150,Foundation!$D$5:$F$379,3,FALSE)</f>
        <v>Sandy</v>
      </c>
      <c r="G150" s="123">
        <v>45976</v>
      </c>
      <c r="H150" s="123">
        <v>45976</v>
      </c>
      <c r="I150" s="108" t="s">
        <v>631</v>
      </c>
      <c r="J150" s="108" t="s">
        <v>635</v>
      </c>
      <c r="K150" s="108"/>
      <c r="L150" s="144"/>
      <c r="M150" s="117"/>
      <c r="N150" s="117"/>
      <c r="O150" s="117"/>
      <c r="P150" s="117"/>
      <c r="Q150" s="117"/>
      <c r="R150" s="117"/>
      <c r="S150" s="117"/>
      <c r="T150" s="117"/>
      <c r="U150" s="117"/>
      <c r="V150" s="117"/>
      <c r="W150" s="117"/>
      <c r="X150" s="117"/>
      <c r="Y150" s="117"/>
      <c r="Z150" s="117"/>
    </row>
    <row r="151" spans="1:26" ht="15.75" customHeight="1">
      <c r="A151" s="141">
        <v>147</v>
      </c>
      <c r="B151" s="150" t="s">
        <v>634</v>
      </c>
      <c r="C151" s="108">
        <v>33</v>
      </c>
      <c r="D151" s="142" t="s">
        <v>563</v>
      </c>
      <c r="E151" s="108" t="str">
        <f>VLOOKUP(D151,'TS Gantry - AP44'!$C$8:$D$638,2,0)</f>
        <v>DA+9</v>
      </c>
      <c r="F151" s="108" t="str">
        <f>VLOOKUP($D151,Foundation!$D$5:$F$379,3,FALSE)</f>
        <v>Sandy</v>
      </c>
      <c r="G151" s="123">
        <v>45976</v>
      </c>
      <c r="H151" s="123">
        <v>45976</v>
      </c>
      <c r="I151" s="108" t="s">
        <v>631</v>
      </c>
      <c r="J151" s="108" t="s">
        <v>635</v>
      </c>
      <c r="K151" s="108"/>
      <c r="L151" s="144"/>
      <c r="M151" s="117"/>
      <c r="N151" s="117"/>
      <c r="O151" s="117"/>
      <c r="P151" s="117"/>
      <c r="Q151" s="117"/>
      <c r="R151" s="117"/>
      <c r="S151" s="117"/>
      <c r="T151" s="117"/>
      <c r="U151" s="117"/>
      <c r="V151" s="117"/>
      <c r="W151" s="117"/>
      <c r="X151" s="117"/>
      <c r="Y151" s="117"/>
      <c r="Z151" s="117"/>
    </row>
    <row r="152" spans="1:26" ht="15.75" customHeight="1">
      <c r="A152" s="141">
        <v>148</v>
      </c>
      <c r="B152" s="150" t="s">
        <v>634</v>
      </c>
      <c r="C152" s="108">
        <v>34</v>
      </c>
      <c r="D152" s="142" t="s">
        <v>574</v>
      </c>
      <c r="E152" s="108" t="str">
        <f>VLOOKUP(D152,'TS Gantry - AP44'!$C$8:$D$638,2,0)</f>
        <v>DA+9</v>
      </c>
      <c r="F152" s="108" t="str">
        <f>VLOOKUP($D152,Foundation!$D$5:$F$379,3,FALSE)</f>
        <v>Sandy</v>
      </c>
      <c r="G152" s="123">
        <v>45976</v>
      </c>
      <c r="H152" s="123">
        <v>45976</v>
      </c>
      <c r="I152" s="108" t="s">
        <v>631</v>
      </c>
      <c r="J152" s="108" t="s">
        <v>635</v>
      </c>
      <c r="K152" s="108"/>
      <c r="L152" s="144"/>
      <c r="M152" s="117"/>
      <c r="N152" s="117"/>
      <c r="O152" s="117"/>
      <c r="P152" s="117"/>
      <c r="Q152" s="117"/>
      <c r="R152" s="117"/>
      <c r="S152" s="117"/>
      <c r="T152" s="117"/>
      <c r="U152" s="117"/>
      <c r="V152" s="117"/>
      <c r="W152" s="117"/>
      <c r="X152" s="117"/>
      <c r="Y152" s="117"/>
      <c r="Z152" s="117"/>
    </row>
    <row r="153" spans="1:26" ht="15.75" customHeight="1">
      <c r="A153" s="141">
        <v>149</v>
      </c>
      <c r="B153" s="150" t="s">
        <v>634</v>
      </c>
      <c r="C153" s="108">
        <v>35</v>
      </c>
      <c r="D153" s="142" t="s">
        <v>589</v>
      </c>
      <c r="E153" s="108" t="str">
        <f>VLOOKUP(D153,'TS Gantry - AP44'!$C$8:$D$638,2,0)</f>
        <v>DA-3</v>
      </c>
      <c r="F153" s="108" t="str">
        <f>VLOOKUP($D153,Foundation!$D$5:$F$379,3,FALSE)</f>
        <v>Sandy</v>
      </c>
      <c r="G153" s="123">
        <v>45977</v>
      </c>
      <c r="H153" s="123">
        <v>45977</v>
      </c>
      <c r="I153" s="108" t="s">
        <v>631</v>
      </c>
      <c r="J153" s="108" t="s">
        <v>635</v>
      </c>
      <c r="K153" s="108"/>
      <c r="L153" s="144"/>
      <c r="M153" s="117"/>
      <c r="N153" s="117"/>
      <c r="O153" s="117"/>
      <c r="P153" s="117"/>
      <c r="Q153" s="117"/>
      <c r="R153" s="117"/>
      <c r="S153" s="117"/>
      <c r="T153" s="117"/>
      <c r="U153" s="117"/>
      <c r="V153" s="117"/>
      <c r="W153" s="117"/>
      <c r="X153" s="117"/>
      <c r="Y153" s="117"/>
      <c r="Z153" s="117"/>
    </row>
    <row r="154" spans="1:26" ht="15.75" customHeight="1">
      <c r="A154" s="141">
        <v>150</v>
      </c>
      <c r="B154" s="150" t="s">
        <v>634</v>
      </c>
      <c r="C154" s="108">
        <v>36</v>
      </c>
      <c r="D154" s="142" t="s">
        <v>596</v>
      </c>
      <c r="E154" s="108" t="str">
        <f>VLOOKUP(D154,'TS Gantry - AP44'!$C$8:$D$638,2,0)</f>
        <v>DB2+9</v>
      </c>
      <c r="F154" s="108" t="str">
        <f>VLOOKUP($D154,Foundation!$D$5:$F$379,3,FALSE)</f>
        <v>Sandy</v>
      </c>
      <c r="G154" s="123">
        <v>45977</v>
      </c>
      <c r="H154" s="123">
        <v>45977</v>
      </c>
      <c r="I154" s="108" t="s">
        <v>631</v>
      </c>
      <c r="J154" s="108" t="s">
        <v>635</v>
      </c>
      <c r="K154" s="108"/>
      <c r="L154" s="144"/>
      <c r="M154" s="117"/>
      <c r="N154" s="117"/>
      <c r="O154" s="117"/>
      <c r="P154" s="117"/>
      <c r="Q154" s="117"/>
      <c r="R154" s="117"/>
      <c r="S154" s="117"/>
      <c r="T154" s="117"/>
      <c r="U154" s="117"/>
      <c r="V154" s="117"/>
      <c r="W154" s="117"/>
      <c r="X154" s="117"/>
      <c r="Y154" s="117"/>
      <c r="Z154" s="117"/>
    </row>
    <row r="155" spans="1:26" ht="15.75" customHeight="1">
      <c r="A155" s="141">
        <v>151</v>
      </c>
      <c r="B155" s="150" t="s">
        <v>634</v>
      </c>
      <c r="C155" s="108">
        <v>37</v>
      </c>
      <c r="D155" s="142" t="s">
        <v>598</v>
      </c>
      <c r="E155" s="108" t="str">
        <f>VLOOKUP(D155,'TS Gantry - AP44'!$C$8:$D$638,2,0)</f>
        <v>DC1+9</v>
      </c>
      <c r="F155" s="108" t="str">
        <f>VLOOKUP($D155,Foundation!$D$5:$F$379,3,FALSE)</f>
        <v>Sandy</v>
      </c>
      <c r="G155" s="123">
        <v>45977</v>
      </c>
      <c r="H155" s="123">
        <v>45977</v>
      </c>
      <c r="I155" s="108" t="s">
        <v>631</v>
      </c>
      <c r="J155" s="108" t="s">
        <v>635</v>
      </c>
      <c r="K155" s="108"/>
      <c r="L155" s="144"/>
      <c r="M155" s="117"/>
      <c r="N155" s="117"/>
      <c r="O155" s="117"/>
      <c r="P155" s="117"/>
      <c r="Q155" s="117"/>
      <c r="R155" s="117"/>
      <c r="S155" s="117"/>
      <c r="T155" s="117"/>
      <c r="U155" s="117"/>
      <c r="V155" s="117"/>
      <c r="W155" s="117"/>
      <c r="X155" s="117"/>
      <c r="Y155" s="117"/>
      <c r="Z155" s="117"/>
    </row>
    <row r="156" spans="1:26" ht="15.75" customHeight="1">
      <c r="A156" s="141">
        <v>152</v>
      </c>
      <c r="B156" s="150" t="s">
        <v>634</v>
      </c>
      <c r="C156" s="108">
        <v>38</v>
      </c>
      <c r="D156" s="142" t="s">
        <v>377</v>
      </c>
      <c r="E156" s="108" t="str">
        <f>VLOOKUP(D156,'TS Gantry - AP44'!$C$8:$D$638,2,0)</f>
        <v>DC1+3</v>
      </c>
      <c r="F156" s="108" t="str">
        <f>VLOOKUP($D156,Foundation!$D$5:$F$379,3,FALSE)</f>
        <v>Sandy</v>
      </c>
      <c r="G156" s="123">
        <v>45978</v>
      </c>
      <c r="H156" s="123">
        <v>45978</v>
      </c>
      <c r="I156" s="108" t="s">
        <v>631</v>
      </c>
      <c r="J156" s="108" t="s">
        <v>635</v>
      </c>
      <c r="K156" s="108"/>
      <c r="L156" s="144"/>
      <c r="M156" s="117"/>
      <c r="N156" s="117"/>
      <c r="O156" s="117"/>
      <c r="P156" s="117"/>
      <c r="Q156" s="117"/>
      <c r="R156" s="117"/>
      <c r="S156" s="117"/>
      <c r="T156" s="117"/>
      <c r="U156" s="117"/>
      <c r="V156" s="117"/>
      <c r="W156" s="117"/>
      <c r="X156" s="117"/>
      <c r="Y156" s="117"/>
      <c r="Z156" s="117"/>
    </row>
    <row r="157" spans="1:26" ht="15.75" customHeight="1">
      <c r="A157" s="141">
        <v>153</v>
      </c>
      <c r="B157" s="150" t="s">
        <v>634</v>
      </c>
      <c r="C157" s="108">
        <v>39</v>
      </c>
      <c r="D157" s="142" t="s">
        <v>383</v>
      </c>
      <c r="E157" s="108" t="str">
        <f>VLOOKUP(D157,'TS Gantry - AP44'!$C$8:$D$638,2,0)</f>
        <v>DA+3</v>
      </c>
      <c r="F157" s="108" t="str">
        <f>VLOOKUP($D157,Foundation!$D$5:$F$379,3,FALSE)</f>
        <v>Sandy</v>
      </c>
      <c r="G157" s="123">
        <v>45978</v>
      </c>
      <c r="H157" s="123">
        <v>45978</v>
      </c>
      <c r="I157" s="108" t="s">
        <v>631</v>
      </c>
      <c r="J157" s="108" t="s">
        <v>635</v>
      </c>
      <c r="K157" s="108"/>
      <c r="L157" s="144"/>
      <c r="M157" s="117"/>
      <c r="N157" s="117"/>
      <c r="O157" s="117"/>
      <c r="P157" s="117"/>
      <c r="Q157" s="117"/>
      <c r="R157" s="117"/>
      <c r="S157" s="117"/>
      <c r="T157" s="117"/>
      <c r="U157" s="117"/>
      <c r="V157" s="117"/>
      <c r="W157" s="117"/>
      <c r="X157" s="117"/>
      <c r="Y157" s="117"/>
      <c r="Z157" s="117"/>
    </row>
    <row r="158" spans="1:26" ht="15.75" customHeight="1">
      <c r="A158" s="141">
        <v>154</v>
      </c>
      <c r="B158" s="150" t="s">
        <v>634</v>
      </c>
      <c r="C158" s="108">
        <v>40</v>
      </c>
      <c r="D158" s="142" t="s">
        <v>389</v>
      </c>
      <c r="E158" s="108" t="str">
        <f>VLOOKUP(D158,'TS Gantry - AP44'!$C$8:$D$638,2,0)</f>
        <v>DA+3</v>
      </c>
      <c r="F158" s="108" t="str">
        <f>VLOOKUP($D158,Foundation!$D$5:$F$379,3,FALSE)</f>
        <v>Sandy</v>
      </c>
      <c r="G158" s="123">
        <v>45978</v>
      </c>
      <c r="H158" s="123">
        <v>45978</v>
      </c>
      <c r="I158" s="108" t="s">
        <v>631</v>
      </c>
      <c r="J158" s="108" t="s">
        <v>635</v>
      </c>
      <c r="K158" s="108"/>
      <c r="L158" s="144"/>
      <c r="M158" s="117"/>
      <c r="N158" s="117"/>
      <c r="O158" s="117"/>
      <c r="P158" s="117"/>
      <c r="Q158" s="117"/>
      <c r="R158" s="117"/>
      <c r="S158" s="117"/>
      <c r="T158" s="117"/>
      <c r="U158" s="117"/>
      <c r="V158" s="117"/>
      <c r="W158" s="117"/>
      <c r="X158" s="117"/>
      <c r="Y158" s="117"/>
      <c r="Z158" s="117"/>
    </row>
    <row r="159" spans="1:26" ht="15.75" customHeight="1">
      <c r="A159" s="141">
        <v>155</v>
      </c>
      <c r="B159" s="150" t="s">
        <v>634</v>
      </c>
      <c r="C159" s="108">
        <v>41</v>
      </c>
      <c r="D159" s="142" t="s">
        <v>391</v>
      </c>
      <c r="E159" s="108" t="str">
        <f>VLOOKUP(D159,'TS Gantry - AP44'!$C$8:$D$638,2,0)</f>
        <v>DA+6</v>
      </c>
      <c r="F159" s="108" t="str">
        <f>VLOOKUP($D159,Foundation!$D$5:$F$379,3,FALSE)</f>
        <v>Sandy</v>
      </c>
      <c r="G159" s="123">
        <v>45978</v>
      </c>
      <c r="H159" s="123">
        <v>45978</v>
      </c>
      <c r="I159" s="108" t="s">
        <v>631</v>
      </c>
      <c r="J159" s="108" t="s">
        <v>635</v>
      </c>
      <c r="K159" s="108"/>
      <c r="L159" s="144"/>
      <c r="M159" s="117"/>
      <c r="N159" s="117"/>
      <c r="O159" s="117"/>
      <c r="P159" s="117"/>
      <c r="Q159" s="117"/>
      <c r="R159" s="117"/>
      <c r="S159" s="117"/>
      <c r="T159" s="117"/>
      <c r="U159" s="117"/>
      <c r="V159" s="117"/>
      <c r="W159" s="117"/>
      <c r="X159" s="117"/>
      <c r="Y159" s="117"/>
      <c r="Z159" s="117"/>
    </row>
    <row r="160" spans="1:26" ht="15.75" customHeight="1">
      <c r="A160" s="141">
        <v>156</v>
      </c>
      <c r="B160" s="150" t="s">
        <v>634</v>
      </c>
      <c r="C160" s="108">
        <v>42</v>
      </c>
      <c r="D160" s="142" t="s">
        <v>392</v>
      </c>
      <c r="E160" s="108" t="str">
        <f>VLOOKUP(D160,'TS Gantry - AP44'!$C$8:$D$638,2,0)</f>
        <v>DA+6</v>
      </c>
      <c r="F160" s="108" t="str">
        <f>VLOOKUP($D160,Foundation!$D$5:$F$379,3,FALSE)</f>
        <v>Sandy</v>
      </c>
      <c r="G160" s="123">
        <v>45978</v>
      </c>
      <c r="H160" s="123">
        <v>45978</v>
      </c>
      <c r="I160" s="108" t="s">
        <v>631</v>
      </c>
      <c r="J160" s="108" t="s">
        <v>635</v>
      </c>
      <c r="K160" s="108"/>
      <c r="L160" s="144"/>
      <c r="M160" s="117"/>
      <c r="N160" s="117"/>
      <c r="O160" s="117"/>
      <c r="P160" s="117"/>
      <c r="Q160" s="117"/>
      <c r="R160" s="117"/>
      <c r="S160" s="117"/>
      <c r="T160" s="117"/>
      <c r="U160" s="117"/>
      <c r="V160" s="117"/>
      <c r="W160" s="117"/>
      <c r="X160" s="117"/>
      <c r="Y160" s="117"/>
      <c r="Z160" s="117"/>
    </row>
    <row r="161" spans="1:26" ht="15.75" customHeight="1">
      <c r="A161" s="141">
        <v>157</v>
      </c>
      <c r="B161" s="150" t="s">
        <v>634</v>
      </c>
      <c r="C161" s="108">
        <v>43</v>
      </c>
      <c r="D161" s="142" t="s">
        <v>408</v>
      </c>
      <c r="E161" s="108" t="str">
        <f>VLOOKUP(D161,'TS Gantry - AP44'!$C$8:$D$638,2,0)</f>
        <v>DA+0</v>
      </c>
      <c r="F161" s="108" t="str">
        <f>VLOOKUP($D161,Foundation!$D$5:$F$379,3,FALSE)</f>
        <v>Sandy</v>
      </c>
      <c r="G161" s="123">
        <v>45985</v>
      </c>
      <c r="H161" s="123">
        <v>45985</v>
      </c>
      <c r="I161" s="108" t="s">
        <v>631</v>
      </c>
      <c r="J161" s="108" t="s">
        <v>635</v>
      </c>
      <c r="K161" s="108"/>
      <c r="L161" s="144"/>
      <c r="M161" s="117"/>
      <c r="N161" s="117"/>
      <c r="O161" s="117"/>
      <c r="P161" s="117"/>
      <c r="Q161" s="117"/>
      <c r="R161" s="117"/>
      <c r="S161" s="117"/>
      <c r="T161" s="117"/>
      <c r="U161" s="117"/>
      <c r="V161" s="117"/>
      <c r="W161" s="117"/>
      <c r="X161" s="117"/>
      <c r="Y161" s="117"/>
      <c r="Z161" s="117"/>
    </row>
    <row r="162" spans="1:26" ht="15.75" customHeight="1">
      <c r="A162" s="141">
        <v>158</v>
      </c>
      <c r="B162" s="150" t="s">
        <v>634</v>
      </c>
      <c r="C162" s="108">
        <v>44</v>
      </c>
      <c r="D162" s="142" t="s">
        <v>410</v>
      </c>
      <c r="E162" s="108" t="str">
        <f>VLOOKUP(D162,'TS Gantry - AP44'!$C$8:$D$638,2,0)</f>
        <v>DA+0</v>
      </c>
      <c r="F162" s="108" t="str">
        <f>VLOOKUP($D162,Foundation!$D$5:$F$379,3,FALSE)</f>
        <v>Sandy</v>
      </c>
      <c r="G162" s="123">
        <v>45985</v>
      </c>
      <c r="H162" s="123">
        <v>45985</v>
      </c>
      <c r="I162" s="108" t="s">
        <v>631</v>
      </c>
      <c r="J162" s="108" t="s">
        <v>635</v>
      </c>
      <c r="K162" s="108"/>
      <c r="L162" s="144"/>
      <c r="M162" s="117"/>
      <c r="N162" s="117"/>
      <c r="O162" s="117"/>
      <c r="P162" s="117"/>
      <c r="Q162" s="117"/>
      <c r="R162" s="117"/>
      <c r="S162" s="117"/>
      <c r="T162" s="117"/>
      <c r="U162" s="117"/>
      <c r="V162" s="117"/>
      <c r="W162" s="117"/>
      <c r="X162" s="117"/>
      <c r="Y162" s="117"/>
      <c r="Z162" s="117"/>
    </row>
    <row r="163" spans="1:26" ht="15.75" customHeight="1">
      <c r="A163" s="141">
        <v>159</v>
      </c>
      <c r="B163" s="150" t="s">
        <v>634</v>
      </c>
      <c r="C163" s="108">
        <v>45</v>
      </c>
      <c r="D163" s="142" t="s">
        <v>420</v>
      </c>
      <c r="E163" s="108" t="str">
        <f>VLOOKUP(D163,'TS Gantry - AP44'!$C$8:$D$638,2,0)</f>
        <v>DA+3</v>
      </c>
      <c r="F163" s="108" t="str">
        <f>VLOOKUP($D163,Foundation!$D$5:$F$379,3,FALSE)</f>
        <v>Sandy</v>
      </c>
      <c r="G163" s="123">
        <v>45985</v>
      </c>
      <c r="H163" s="123">
        <v>45985</v>
      </c>
      <c r="I163" s="108" t="s">
        <v>631</v>
      </c>
      <c r="J163" s="108" t="s">
        <v>635</v>
      </c>
      <c r="K163" s="108"/>
      <c r="L163" s="144"/>
      <c r="M163" s="117"/>
      <c r="N163" s="117"/>
      <c r="O163" s="117"/>
      <c r="P163" s="117"/>
      <c r="Q163" s="117"/>
      <c r="R163" s="117"/>
      <c r="S163" s="117"/>
      <c r="T163" s="117"/>
      <c r="U163" s="117"/>
      <c r="V163" s="117"/>
      <c r="W163" s="117"/>
      <c r="X163" s="117"/>
      <c r="Y163" s="117"/>
      <c r="Z163" s="117"/>
    </row>
    <row r="164" spans="1:26" ht="15.75" customHeight="1">
      <c r="A164" s="141">
        <v>160</v>
      </c>
      <c r="B164" s="150" t="s">
        <v>634</v>
      </c>
      <c r="C164" s="108">
        <v>46</v>
      </c>
      <c r="D164" s="142" t="s">
        <v>394</v>
      </c>
      <c r="E164" s="108" t="str">
        <f>VLOOKUP(D164,'TS Gantry - AP44'!$C$8:$D$638,2,0)</f>
        <v>DC2+0</v>
      </c>
      <c r="F164" s="108" t="str">
        <f>VLOOKUP($D164,Foundation!$D$5:$F$379,3,FALSE)</f>
        <v>Sandy</v>
      </c>
      <c r="G164" s="123">
        <v>45985</v>
      </c>
      <c r="H164" s="123">
        <v>45985</v>
      </c>
      <c r="I164" s="108" t="s">
        <v>631</v>
      </c>
      <c r="J164" s="108" t="s">
        <v>635</v>
      </c>
      <c r="K164" s="108"/>
      <c r="L164" s="144"/>
      <c r="M164" s="117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  <c r="X164" s="117"/>
      <c r="Y164" s="117"/>
      <c r="Z164" s="117"/>
    </row>
    <row r="165" spans="1:26" ht="15.75" customHeight="1">
      <c r="A165" s="141">
        <v>161</v>
      </c>
      <c r="B165" s="150" t="s">
        <v>634</v>
      </c>
      <c r="C165" s="108">
        <v>47</v>
      </c>
      <c r="D165" s="142" t="s">
        <v>283</v>
      </c>
      <c r="E165" s="108" t="str">
        <f>VLOOKUP(D165,'TS Gantry - AP44'!$C$8:$D$638,2,0)</f>
        <v>DA+3</v>
      </c>
      <c r="F165" s="108" t="str">
        <f>VLOOKUP($D165,Foundation!$D$5:$F$379,3,FALSE)</f>
        <v>Sandy</v>
      </c>
      <c r="G165" s="123">
        <v>45986</v>
      </c>
      <c r="H165" s="123">
        <v>45986</v>
      </c>
      <c r="I165" s="108" t="s">
        <v>631</v>
      </c>
      <c r="J165" s="108" t="s">
        <v>635</v>
      </c>
      <c r="K165" s="108"/>
      <c r="L165" s="144"/>
      <c r="M165" s="117"/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  <c r="X165" s="117"/>
      <c r="Y165" s="117"/>
      <c r="Z165" s="117"/>
    </row>
    <row r="166" spans="1:26" ht="15.75" customHeight="1">
      <c r="A166" s="141">
        <v>162</v>
      </c>
      <c r="B166" s="150" t="s">
        <v>634</v>
      </c>
      <c r="C166" s="108">
        <v>48</v>
      </c>
      <c r="D166" s="142" t="s">
        <v>286</v>
      </c>
      <c r="E166" s="108" t="str">
        <f>VLOOKUP(D166,'TS Gantry - AP44'!$C$8:$D$638,2,0)</f>
        <v>DA+9</v>
      </c>
      <c r="F166" s="108" t="str">
        <f>VLOOKUP($D166,Foundation!$D$5:$F$379,3,FALSE)</f>
        <v>Sandy</v>
      </c>
      <c r="G166" s="123">
        <v>45986</v>
      </c>
      <c r="H166" s="123">
        <v>45986</v>
      </c>
      <c r="I166" s="108" t="s">
        <v>631</v>
      </c>
      <c r="J166" s="108" t="s">
        <v>635</v>
      </c>
      <c r="K166" s="108"/>
      <c r="L166" s="104"/>
      <c r="M166" s="117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  <c r="X166" s="117"/>
      <c r="Y166" s="117"/>
      <c r="Z166" s="117"/>
    </row>
    <row r="167" spans="1:26" ht="15.75" customHeight="1">
      <c r="A167" s="141">
        <v>163</v>
      </c>
      <c r="B167" s="150" t="s">
        <v>634</v>
      </c>
      <c r="C167" s="108">
        <v>49</v>
      </c>
      <c r="D167" s="142" t="s">
        <v>287</v>
      </c>
      <c r="E167" s="108" t="str">
        <f>VLOOKUP(D167,'TS Gantry - AP44'!$C$8:$D$638,2,0)</f>
        <v>DA+3</v>
      </c>
      <c r="F167" s="108" t="str">
        <f>VLOOKUP($D167,Foundation!$D$5:$F$379,3,FALSE)</f>
        <v>Sandy</v>
      </c>
      <c r="G167" s="123">
        <v>45986</v>
      </c>
      <c r="H167" s="123">
        <v>45986</v>
      </c>
      <c r="I167" s="108" t="s">
        <v>631</v>
      </c>
      <c r="J167" s="108" t="s">
        <v>635</v>
      </c>
      <c r="K167" s="108"/>
      <c r="L167" s="144"/>
      <c r="M167" s="117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7"/>
      <c r="Y167" s="117"/>
      <c r="Z167" s="117"/>
    </row>
    <row r="168" spans="1:26" ht="15.75" customHeight="1">
      <c r="A168" s="141">
        <v>164</v>
      </c>
      <c r="B168" s="150" t="s">
        <v>634</v>
      </c>
      <c r="C168" s="108">
        <v>50</v>
      </c>
      <c r="D168" s="142" t="s">
        <v>288</v>
      </c>
      <c r="E168" s="108" t="str">
        <f>VLOOKUP(D168,'TS Gantry - AP44'!$C$8:$D$638,2,0)</f>
        <v>DA-1.5</v>
      </c>
      <c r="F168" s="108" t="str">
        <f>VLOOKUP($D168,Foundation!$D$5:$F$379,3,FALSE)</f>
        <v>Sandy</v>
      </c>
      <c r="G168" s="123">
        <v>45986</v>
      </c>
      <c r="H168" s="123">
        <v>45986</v>
      </c>
      <c r="I168" s="108" t="s">
        <v>631</v>
      </c>
      <c r="J168" s="108" t="s">
        <v>635</v>
      </c>
      <c r="K168" s="108"/>
      <c r="L168" s="144"/>
      <c r="M168" s="117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  <c r="Y168" s="117"/>
      <c r="Z168" s="117"/>
    </row>
    <row r="169" spans="1:26" ht="15.75" customHeight="1">
      <c r="A169" s="141">
        <v>165</v>
      </c>
      <c r="B169" s="150" t="s">
        <v>634</v>
      </c>
      <c r="C169" s="108">
        <v>51</v>
      </c>
      <c r="D169" s="142" t="s">
        <v>268</v>
      </c>
      <c r="E169" s="108" t="str">
        <f>VLOOKUP(D169,'TS Gantry - AP44'!$C$8:$D$638,2,0)</f>
        <v>DA+6</v>
      </c>
      <c r="F169" s="108" t="str">
        <f>VLOOKUP($D169,Foundation!$D$5:$F$379,3,FALSE)</f>
        <v>Sandy</v>
      </c>
      <c r="G169" s="123">
        <v>45987</v>
      </c>
      <c r="H169" s="123">
        <v>45987</v>
      </c>
      <c r="I169" s="108" t="s">
        <v>631</v>
      </c>
      <c r="J169" s="108" t="s">
        <v>635</v>
      </c>
      <c r="K169" s="108"/>
      <c r="L169" s="144"/>
      <c r="M169" s="117"/>
      <c r="N169" s="117"/>
      <c r="O169" s="117"/>
      <c r="P169" s="117"/>
      <c r="Q169" s="117"/>
      <c r="R169" s="117"/>
      <c r="S169" s="117"/>
      <c r="T169" s="117"/>
      <c r="U169" s="117"/>
      <c r="V169" s="117"/>
      <c r="W169" s="117"/>
      <c r="X169" s="117"/>
      <c r="Y169" s="117"/>
      <c r="Z169" s="117"/>
    </row>
    <row r="170" spans="1:26" ht="15.75" customHeight="1">
      <c r="A170" s="141">
        <v>166</v>
      </c>
      <c r="B170" s="150" t="s">
        <v>634</v>
      </c>
      <c r="C170" s="108">
        <v>52</v>
      </c>
      <c r="D170" s="142" t="s">
        <v>273</v>
      </c>
      <c r="E170" s="108" t="str">
        <f>VLOOKUP(D170,'TS Gantry - AP44'!$C$8:$D$638,2,0)</f>
        <v>DA+0</v>
      </c>
      <c r="F170" s="108" t="str">
        <f>VLOOKUP($D170,Foundation!$D$5:$F$379,3,FALSE)</f>
        <v>Sandy</v>
      </c>
      <c r="G170" s="123">
        <v>45987</v>
      </c>
      <c r="H170" s="123">
        <v>45987</v>
      </c>
      <c r="I170" s="108" t="s">
        <v>631</v>
      </c>
      <c r="J170" s="108" t="s">
        <v>635</v>
      </c>
      <c r="K170" s="108"/>
      <c r="L170" s="144"/>
      <c r="M170" s="117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  <c r="X170" s="117"/>
      <c r="Y170" s="117"/>
      <c r="Z170" s="117"/>
    </row>
    <row r="171" spans="1:26" ht="15.75" customHeight="1">
      <c r="A171" s="141">
        <v>167</v>
      </c>
      <c r="B171" s="150" t="s">
        <v>634</v>
      </c>
      <c r="C171" s="108">
        <v>53</v>
      </c>
      <c r="D171" s="142" t="s">
        <v>274</v>
      </c>
      <c r="E171" s="108" t="str">
        <f>VLOOKUP(D171,'TS Gantry - AP44'!$C$8:$D$638,2,0)</f>
        <v>DA-1.5</v>
      </c>
      <c r="F171" s="108" t="str">
        <f>VLOOKUP($D171,Foundation!$D$5:$F$379,3,FALSE)</f>
        <v>Sandy</v>
      </c>
      <c r="G171" s="123">
        <v>45987</v>
      </c>
      <c r="H171" s="123">
        <v>45987</v>
      </c>
      <c r="I171" s="108" t="s">
        <v>631</v>
      </c>
      <c r="J171" s="108" t="s">
        <v>635</v>
      </c>
      <c r="K171" s="108"/>
      <c r="L171" s="144"/>
      <c r="M171" s="117"/>
      <c r="N171" s="117"/>
      <c r="O171" s="117"/>
      <c r="P171" s="117"/>
      <c r="Q171" s="117"/>
      <c r="R171" s="117"/>
      <c r="S171" s="117"/>
      <c r="T171" s="117"/>
      <c r="U171" s="117"/>
      <c r="V171" s="117"/>
      <c r="W171" s="117"/>
      <c r="X171" s="117"/>
      <c r="Y171" s="117"/>
      <c r="Z171" s="117"/>
    </row>
    <row r="172" spans="1:26" ht="15.75" customHeight="1">
      <c r="A172" s="141">
        <v>168</v>
      </c>
      <c r="B172" s="150" t="s">
        <v>634</v>
      </c>
      <c r="C172" s="108">
        <v>54</v>
      </c>
      <c r="D172" s="142" t="s">
        <v>275</v>
      </c>
      <c r="E172" s="108" t="str">
        <f>VLOOKUP(D172,'TS Gantry - AP44'!$C$8:$D$638,2,0)</f>
        <v>DA-1.5</v>
      </c>
      <c r="F172" s="108" t="str">
        <f>VLOOKUP($D172,Foundation!$D$5:$F$379,3,FALSE)</f>
        <v>Sandy</v>
      </c>
      <c r="G172" s="123">
        <v>45987</v>
      </c>
      <c r="H172" s="123">
        <v>45987</v>
      </c>
      <c r="I172" s="108" t="s">
        <v>631</v>
      </c>
      <c r="J172" s="108" t="s">
        <v>635</v>
      </c>
      <c r="K172" s="108"/>
      <c r="L172" s="144"/>
      <c r="M172" s="117"/>
      <c r="N172" s="117"/>
      <c r="O172" s="117"/>
      <c r="P172" s="117"/>
      <c r="Q172" s="117"/>
      <c r="R172" s="117"/>
      <c r="S172" s="117"/>
      <c r="T172" s="117"/>
      <c r="U172" s="117"/>
      <c r="V172" s="117"/>
      <c r="W172" s="117"/>
      <c r="X172" s="117"/>
      <c r="Y172" s="117"/>
      <c r="Z172" s="117"/>
    </row>
    <row r="173" spans="1:26" ht="15.75" customHeight="1">
      <c r="A173" s="141">
        <v>169</v>
      </c>
      <c r="B173" s="150" t="s">
        <v>634</v>
      </c>
      <c r="C173" s="108">
        <v>55</v>
      </c>
      <c r="D173" s="142" t="s">
        <v>276</v>
      </c>
      <c r="E173" s="108" t="str">
        <f>VLOOKUP(D173,'TS Gantry - AP44'!$C$8:$D$638,2,0)</f>
        <v>DB2+0</v>
      </c>
      <c r="F173" s="108" t="str">
        <f>VLOOKUP($D173,Foundation!$D$5:$F$379,3,FALSE)</f>
        <v>Sandy</v>
      </c>
      <c r="G173" s="123">
        <v>45987</v>
      </c>
      <c r="H173" s="123">
        <v>45987</v>
      </c>
      <c r="I173" s="108" t="s">
        <v>631</v>
      </c>
      <c r="J173" s="108" t="s">
        <v>635</v>
      </c>
      <c r="K173" s="108"/>
      <c r="L173" s="144"/>
      <c r="M173" s="117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  <c r="X173" s="117"/>
      <c r="Y173" s="117"/>
      <c r="Z173" s="117"/>
    </row>
    <row r="174" spans="1:26" ht="15.75" customHeight="1">
      <c r="A174" s="141">
        <v>170</v>
      </c>
      <c r="B174" s="150" t="s">
        <v>634</v>
      </c>
      <c r="C174" s="108">
        <v>56</v>
      </c>
      <c r="D174" s="142" t="s">
        <v>250</v>
      </c>
      <c r="E174" s="108" t="str">
        <f>VLOOKUP(D174,'TS Gantry - AP44'!$C$8:$D$638,2,0)</f>
        <v>DA+0</v>
      </c>
      <c r="F174" s="108" t="str">
        <f>VLOOKUP($D174,Foundation!$D$5:$F$379,3,FALSE)</f>
        <v>Sandy</v>
      </c>
      <c r="G174" s="123">
        <v>45988</v>
      </c>
      <c r="H174" s="123">
        <v>45988</v>
      </c>
      <c r="I174" s="108" t="s">
        <v>631</v>
      </c>
      <c r="J174" s="108" t="s">
        <v>635</v>
      </c>
      <c r="K174" s="108"/>
      <c r="L174" s="144"/>
      <c r="M174" s="117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</row>
    <row r="175" spans="1:26" ht="15.75" customHeight="1">
      <c r="A175" s="141">
        <v>171</v>
      </c>
      <c r="B175" s="150" t="s">
        <v>634</v>
      </c>
      <c r="C175" s="108">
        <v>57</v>
      </c>
      <c r="D175" s="142" t="s">
        <v>249</v>
      </c>
      <c r="E175" s="108" t="str">
        <f>VLOOKUP(D175,'TS Gantry - AP44'!$C$8:$D$638,2,0)</f>
        <v>DA+9</v>
      </c>
      <c r="F175" s="108" t="str">
        <f>VLOOKUP($D175,Foundation!$D$5:$F$379,3,FALSE)</f>
        <v>Sandy</v>
      </c>
      <c r="G175" s="123">
        <v>45988</v>
      </c>
      <c r="H175" s="123">
        <v>45988</v>
      </c>
      <c r="I175" s="108" t="s">
        <v>631</v>
      </c>
      <c r="J175" s="108" t="s">
        <v>635</v>
      </c>
      <c r="K175" s="108"/>
      <c r="L175" s="144"/>
      <c r="M175" s="117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  <c r="X175" s="117"/>
      <c r="Y175" s="117"/>
      <c r="Z175" s="117"/>
    </row>
    <row r="176" spans="1:26" ht="15.75" customHeight="1">
      <c r="A176" s="141">
        <v>172</v>
      </c>
      <c r="B176" s="150" t="s">
        <v>634</v>
      </c>
      <c r="C176" s="108">
        <v>58</v>
      </c>
      <c r="D176" s="142" t="s">
        <v>246</v>
      </c>
      <c r="E176" s="108" t="str">
        <f>VLOOKUP(D176,'TS Gantry - AP44'!$C$8:$D$638,2,0)</f>
        <v>DA+9</v>
      </c>
      <c r="F176" s="108" t="str">
        <f>VLOOKUP($D176,Foundation!$D$5:$F$379,3,FALSE)</f>
        <v>Sandy</v>
      </c>
      <c r="G176" s="123">
        <v>45988</v>
      </c>
      <c r="H176" s="123">
        <v>45988</v>
      </c>
      <c r="I176" s="108" t="s">
        <v>631</v>
      </c>
      <c r="J176" s="108" t="s">
        <v>635</v>
      </c>
      <c r="K176" s="108"/>
      <c r="L176" s="144"/>
      <c r="M176" s="117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  <c r="X176" s="117"/>
      <c r="Y176" s="117"/>
      <c r="Z176" s="117"/>
    </row>
    <row r="177" spans="1:26" ht="15.75" customHeight="1">
      <c r="A177" s="141">
        <v>173</v>
      </c>
      <c r="B177" s="150" t="s">
        <v>634</v>
      </c>
      <c r="C177" s="108">
        <v>59</v>
      </c>
      <c r="D177" s="142" t="s">
        <v>244</v>
      </c>
      <c r="E177" s="108" t="str">
        <f>VLOOKUP(D177,'TS Gantry - AP44'!$C$8:$D$638,2,0)</f>
        <v>DA+6</v>
      </c>
      <c r="F177" s="108" t="str">
        <f>VLOOKUP($D177,Foundation!$D$5:$F$379,3,FALSE)</f>
        <v>Sandy</v>
      </c>
      <c r="G177" s="123">
        <v>45988</v>
      </c>
      <c r="H177" s="123">
        <v>45988</v>
      </c>
      <c r="I177" s="108" t="s">
        <v>631</v>
      </c>
      <c r="J177" s="108" t="s">
        <v>635</v>
      </c>
      <c r="K177" s="108"/>
      <c r="L177" s="144"/>
      <c r="M177" s="117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  <c r="X177" s="117"/>
      <c r="Y177" s="117"/>
      <c r="Z177" s="117"/>
    </row>
    <row r="178" spans="1:26" ht="15.75" customHeight="1">
      <c r="A178" s="141">
        <v>174</v>
      </c>
      <c r="B178" s="150" t="s">
        <v>634</v>
      </c>
      <c r="C178" s="108">
        <v>60</v>
      </c>
      <c r="D178" s="142" t="s">
        <v>271</v>
      </c>
      <c r="E178" s="108" t="str">
        <f>VLOOKUP(D178,'TS Gantry - AP44'!$C$8:$D$638,2,0)</f>
        <v>DD45+0</v>
      </c>
      <c r="F178" s="108" t="str">
        <f>VLOOKUP($D178,Foundation!$D$5:$F$379,3,FALSE)</f>
        <v>Sandy</v>
      </c>
      <c r="G178" s="123">
        <v>45989</v>
      </c>
      <c r="H178" s="123">
        <v>45989</v>
      </c>
      <c r="I178" s="108" t="s">
        <v>631</v>
      </c>
      <c r="J178" s="108" t="s">
        <v>635</v>
      </c>
      <c r="K178" s="108"/>
      <c r="L178" s="144"/>
      <c r="M178" s="117"/>
      <c r="N178" s="117"/>
      <c r="O178" s="117"/>
      <c r="P178" s="117"/>
      <c r="Q178" s="117"/>
      <c r="R178" s="117"/>
      <c r="S178" s="117"/>
      <c r="T178" s="117"/>
      <c r="U178" s="117"/>
      <c r="V178" s="117"/>
      <c r="W178" s="117"/>
      <c r="X178" s="117"/>
      <c r="Y178" s="117"/>
      <c r="Z178" s="117"/>
    </row>
    <row r="179" spans="1:26" ht="15.75" customHeight="1">
      <c r="A179" s="141">
        <v>175</v>
      </c>
      <c r="B179" s="150" t="s">
        <v>634</v>
      </c>
      <c r="C179" s="108">
        <v>61</v>
      </c>
      <c r="D179" s="142" t="s">
        <v>269</v>
      </c>
      <c r="E179" s="108" t="str">
        <f>VLOOKUP(D179,'TS Gantry - AP44'!$C$8:$D$638,2,0)</f>
        <v>DA+3</v>
      </c>
      <c r="F179" s="108" t="str">
        <f>VLOOKUP($D179,Foundation!$D$5:$F$379,3,FALSE)</f>
        <v>Sandy</v>
      </c>
      <c r="G179" s="123">
        <v>45989</v>
      </c>
      <c r="H179" s="123">
        <v>45989</v>
      </c>
      <c r="I179" s="108" t="s">
        <v>631</v>
      </c>
      <c r="J179" s="108" t="s">
        <v>635</v>
      </c>
      <c r="K179" s="108"/>
      <c r="L179" s="144"/>
      <c r="M179" s="117"/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  <c r="X179" s="117"/>
      <c r="Y179" s="117"/>
      <c r="Z179" s="117"/>
    </row>
    <row r="180" spans="1:26" ht="15.75" customHeight="1">
      <c r="A180" s="141">
        <v>176</v>
      </c>
      <c r="B180" s="150" t="s">
        <v>634</v>
      </c>
      <c r="C180" s="108">
        <v>62</v>
      </c>
      <c r="D180" s="142" t="s">
        <v>270</v>
      </c>
      <c r="E180" s="108" t="str">
        <f>VLOOKUP(D180,'TS Gantry - AP44'!$C$8:$D$638,2,0)</f>
        <v>DA+3</v>
      </c>
      <c r="F180" s="108" t="str">
        <f>VLOOKUP($D180,Foundation!$D$5:$F$379,3,FALSE)</f>
        <v>Sandy</v>
      </c>
      <c r="G180" s="123">
        <v>45989</v>
      </c>
      <c r="H180" s="123">
        <v>45989</v>
      </c>
      <c r="I180" s="108" t="s">
        <v>631</v>
      </c>
      <c r="J180" s="108" t="s">
        <v>635</v>
      </c>
      <c r="K180" s="108"/>
      <c r="L180" s="144"/>
      <c r="M180" s="117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  <c r="X180" s="117"/>
      <c r="Y180" s="117"/>
      <c r="Z180" s="117"/>
    </row>
    <row r="181" spans="1:26" ht="15.75" customHeight="1">
      <c r="A181" s="141">
        <v>177</v>
      </c>
      <c r="B181" s="150" t="s">
        <v>634</v>
      </c>
      <c r="C181" s="108">
        <v>63</v>
      </c>
      <c r="D181" s="142" t="s">
        <v>407</v>
      </c>
      <c r="E181" s="108" t="str">
        <f>VLOOKUP(D181,'TS Gantry - AP44'!$C$8:$D$638,2,0)</f>
        <v>DA+0</v>
      </c>
      <c r="F181" s="108" t="str">
        <f>VLOOKUP($D181,Foundation!$D$5:$F$379,3,FALSE)</f>
        <v>Sandy</v>
      </c>
      <c r="G181" s="123">
        <v>45991</v>
      </c>
      <c r="H181" s="123">
        <v>45991</v>
      </c>
      <c r="I181" s="108" t="s">
        <v>631</v>
      </c>
      <c r="J181" s="108" t="s">
        <v>635</v>
      </c>
      <c r="K181" s="108"/>
      <c r="L181" s="144"/>
      <c r="M181" s="117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  <c r="X181" s="117"/>
      <c r="Y181" s="117"/>
      <c r="Z181" s="117"/>
    </row>
    <row r="182" spans="1:26" ht="15.75" customHeight="1">
      <c r="A182" s="141">
        <v>178</v>
      </c>
      <c r="B182" s="150" t="s">
        <v>634</v>
      </c>
      <c r="C182" s="108">
        <v>64</v>
      </c>
      <c r="D182" s="142" t="s">
        <v>400</v>
      </c>
      <c r="E182" s="108" t="str">
        <f>VLOOKUP(D182,'TS Gantry - AP44'!$C$8:$D$638,2,0)</f>
        <v>DA+3</v>
      </c>
      <c r="F182" s="108" t="str">
        <f>VLOOKUP($D182,Foundation!$D$5:$F$379,3,FALSE)</f>
        <v>Sandy</v>
      </c>
      <c r="G182" s="123">
        <v>45991</v>
      </c>
      <c r="H182" s="123">
        <v>45991</v>
      </c>
      <c r="I182" s="108" t="s">
        <v>631</v>
      </c>
      <c r="J182" s="108" t="s">
        <v>635</v>
      </c>
      <c r="K182" s="108"/>
      <c r="L182" s="144"/>
      <c r="M182" s="117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</row>
    <row r="183" spans="1:26" ht="15.75" customHeight="1">
      <c r="A183" s="141">
        <v>179</v>
      </c>
      <c r="B183" s="150" t="s">
        <v>634</v>
      </c>
      <c r="C183" s="108">
        <v>65</v>
      </c>
      <c r="D183" s="142" t="s">
        <v>365</v>
      </c>
      <c r="E183" s="108" t="str">
        <f>VLOOKUP(D183,'TS Gantry - AP44'!$C$8:$D$638,2,0)</f>
        <v>DA+3</v>
      </c>
      <c r="F183" s="108" t="str">
        <f>VLOOKUP($D183,Foundation!$D$5:$F$379,3,FALSE)</f>
        <v>Sandy</v>
      </c>
      <c r="G183" s="123">
        <v>45992</v>
      </c>
      <c r="H183" s="123">
        <v>45992</v>
      </c>
      <c r="I183" s="108" t="s">
        <v>631</v>
      </c>
      <c r="J183" s="108" t="s">
        <v>635</v>
      </c>
      <c r="K183" s="108"/>
      <c r="L183" s="144"/>
      <c r="M183" s="117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  <c r="X183" s="117"/>
      <c r="Y183" s="117"/>
      <c r="Z183" s="117"/>
    </row>
    <row r="184" spans="1:26" ht="15.75" customHeight="1">
      <c r="A184" s="141">
        <v>180</v>
      </c>
      <c r="B184" s="150" t="s">
        <v>634</v>
      </c>
      <c r="C184" s="108">
        <v>66</v>
      </c>
      <c r="D184" s="142" t="s">
        <v>368</v>
      </c>
      <c r="E184" s="108" t="str">
        <f>VLOOKUP(D184,'TS Gantry - AP44'!$C$8:$D$638,2,0)</f>
        <v>DC2+0</v>
      </c>
      <c r="F184" s="108" t="str">
        <f>VLOOKUP($D184,Foundation!$D$5:$F$379,3,FALSE)</f>
        <v>Sandy</v>
      </c>
      <c r="G184" s="123">
        <v>45992</v>
      </c>
      <c r="H184" s="123">
        <v>45992</v>
      </c>
      <c r="I184" s="108" t="s">
        <v>631</v>
      </c>
      <c r="J184" s="108" t="s">
        <v>635</v>
      </c>
      <c r="K184" s="108"/>
      <c r="L184" s="144"/>
      <c r="M184" s="117"/>
      <c r="N184" s="117"/>
      <c r="O184" s="117"/>
      <c r="P184" s="117"/>
      <c r="Q184" s="117"/>
      <c r="R184" s="117"/>
      <c r="S184" s="117"/>
      <c r="T184" s="117"/>
      <c r="U184" s="117"/>
      <c r="V184" s="117"/>
      <c r="W184" s="117"/>
      <c r="X184" s="117"/>
      <c r="Y184" s="117"/>
      <c r="Z184" s="117"/>
    </row>
    <row r="185" spans="1:26" ht="15.75" customHeight="1">
      <c r="A185" s="141">
        <v>181</v>
      </c>
      <c r="B185" s="108" t="s">
        <v>636</v>
      </c>
      <c r="C185" s="108">
        <v>1</v>
      </c>
      <c r="D185" s="142" t="s">
        <v>379</v>
      </c>
      <c r="E185" s="108" t="str">
        <f>VLOOKUP(D185,'TS Gantry - AP44'!$C$8:$D$638,2,0)</f>
        <v>DA+6</v>
      </c>
      <c r="F185" s="108" t="str">
        <f>VLOOKUP($D185,Foundation!$D$5:$F$379,3,FALSE)</f>
        <v>Sandy</v>
      </c>
      <c r="G185" s="123">
        <v>46037</v>
      </c>
      <c r="H185" s="123">
        <v>46037</v>
      </c>
      <c r="I185" s="108" t="s">
        <v>631</v>
      </c>
      <c r="J185" s="108" t="s">
        <v>632</v>
      </c>
      <c r="K185" s="108"/>
      <c r="L185" s="144"/>
      <c r="M185" s="117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  <c r="X185" s="117"/>
      <c r="Y185" s="117"/>
      <c r="Z185" s="117"/>
    </row>
    <row r="186" spans="1:26" ht="15.75" customHeight="1">
      <c r="A186" s="141">
        <v>182</v>
      </c>
      <c r="B186" s="108" t="s">
        <v>636</v>
      </c>
      <c r="C186" s="108">
        <v>2</v>
      </c>
      <c r="D186" s="142" t="s">
        <v>388</v>
      </c>
      <c r="E186" s="108" t="str">
        <f>VLOOKUP(D186,'TS Gantry - AP44'!$C$8:$D$638,2,0)</f>
        <v>DA+6</v>
      </c>
      <c r="F186" s="108" t="str">
        <f>VLOOKUP($D186,Foundation!$D$5:$F$379,3,FALSE)</f>
        <v>Sandy</v>
      </c>
      <c r="G186" s="123">
        <v>46037</v>
      </c>
      <c r="H186" s="123">
        <v>46037</v>
      </c>
      <c r="I186" s="108" t="s">
        <v>631</v>
      </c>
      <c r="J186" s="108" t="s">
        <v>632</v>
      </c>
      <c r="K186" s="108"/>
      <c r="L186" s="144"/>
      <c r="M186" s="117"/>
      <c r="N186" s="117"/>
      <c r="O186" s="117"/>
      <c r="P186" s="117"/>
      <c r="Q186" s="117"/>
      <c r="R186" s="117"/>
      <c r="S186" s="117"/>
      <c r="T186" s="117"/>
      <c r="U186" s="117"/>
      <c r="V186" s="117"/>
      <c r="W186" s="117"/>
      <c r="X186" s="117"/>
      <c r="Y186" s="117"/>
      <c r="Z186" s="117"/>
    </row>
    <row r="187" spans="1:26" ht="15.75" customHeight="1">
      <c r="A187" s="141">
        <v>183</v>
      </c>
      <c r="B187" s="108" t="s">
        <v>636</v>
      </c>
      <c r="C187" s="108">
        <v>3</v>
      </c>
      <c r="D187" s="142" t="s">
        <v>346</v>
      </c>
      <c r="E187" s="108" t="str">
        <f>VLOOKUP(D187,'TS Gantry - AP44'!$C$8:$D$638,2,0)</f>
        <v>DA+0</v>
      </c>
      <c r="F187" s="103" t="str">
        <f>VLOOKUP($D187,Foundation!$D$5:$F$379,3,FALSE)</f>
        <v>Sandy</v>
      </c>
      <c r="G187" s="123">
        <v>46037</v>
      </c>
      <c r="H187" s="123">
        <v>46037</v>
      </c>
      <c r="I187" s="108" t="s">
        <v>631</v>
      </c>
      <c r="J187" s="108" t="s">
        <v>632</v>
      </c>
      <c r="K187" s="108"/>
      <c r="L187" s="144"/>
      <c r="M187" s="117"/>
      <c r="N187" s="117"/>
      <c r="O187" s="117"/>
      <c r="P187" s="117"/>
      <c r="Q187" s="117"/>
      <c r="R187" s="117"/>
      <c r="S187" s="117"/>
      <c r="T187" s="117"/>
      <c r="U187" s="117"/>
      <c r="V187" s="117"/>
      <c r="W187" s="117"/>
      <c r="X187" s="117"/>
      <c r="Y187" s="117"/>
      <c r="Z187" s="117"/>
    </row>
    <row r="188" spans="1:26" ht="15.75" customHeight="1">
      <c r="A188" s="141">
        <v>184</v>
      </c>
      <c r="B188" s="108" t="s">
        <v>636</v>
      </c>
      <c r="C188" s="108">
        <v>4</v>
      </c>
      <c r="D188" s="142" t="s">
        <v>411</v>
      </c>
      <c r="E188" s="108" t="str">
        <f>VLOOKUP(D188,'TS Gantry - AP44'!$C$8:$D$638,2,0)</f>
        <v>DD45+9</v>
      </c>
      <c r="F188" s="108" t="str">
        <f>VLOOKUP($D188,Foundation!$D$5:$F$379,3,FALSE)</f>
        <v>Sandy</v>
      </c>
      <c r="G188" s="123">
        <v>46037</v>
      </c>
      <c r="H188" s="123">
        <v>46037</v>
      </c>
      <c r="I188" s="108" t="s">
        <v>631</v>
      </c>
      <c r="J188" s="108" t="s">
        <v>632</v>
      </c>
      <c r="K188" s="108"/>
      <c r="L188" s="144"/>
      <c r="M188" s="117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  <c r="X188" s="117"/>
      <c r="Y188" s="117"/>
      <c r="Z188" s="117"/>
    </row>
    <row r="189" spans="1:26" ht="15.75" customHeight="1">
      <c r="A189" s="141">
        <v>185</v>
      </c>
      <c r="B189" s="108" t="s">
        <v>636</v>
      </c>
      <c r="C189" s="108">
        <v>5</v>
      </c>
      <c r="D189" s="142" t="s">
        <v>413</v>
      </c>
      <c r="E189" s="108" t="str">
        <f>VLOOKUP(D189,'TS Gantry - AP44'!$C$8:$D$638,2,0)</f>
        <v>DC2+3</v>
      </c>
      <c r="F189" s="108" t="str">
        <f>VLOOKUP($D189,Foundation!$D$5:$F$379,3,FALSE)</f>
        <v>Sandy</v>
      </c>
      <c r="G189" s="123">
        <v>46037</v>
      </c>
      <c r="H189" s="123">
        <v>46037</v>
      </c>
      <c r="I189" s="108" t="s">
        <v>631</v>
      </c>
      <c r="J189" s="108" t="s">
        <v>632</v>
      </c>
      <c r="K189" s="108"/>
      <c r="L189" s="144"/>
      <c r="M189" s="117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  <c r="X189" s="117"/>
      <c r="Y189" s="117"/>
      <c r="Z189" s="117"/>
    </row>
    <row r="190" spans="1:26" ht="15.75" customHeight="1">
      <c r="A190" s="141">
        <v>186</v>
      </c>
      <c r="B190" s="108" t="s">
        <v>636</v>
      </c>
      <c r="C190" s="108">
        <v>6</v>
      </c>
      <c r="D190" s="142" t="s">
        <v>415</v>
      </c>
      <c r="E190" s="108" t="str">
        <f>VLOOKUP(D190,'TS Gantry - AP44'!$C$8:$D$638,2,0)</f>
        <v>DD60+6</v>
      </c>
      <c r="F190" s="108" t="str">
        <f>VLOOKUP($D190,Foundation!$D$5:$F$379,3,FALSE)</f>
        <v>Sandy</v>
      </c>
      <c r="G190" s="123">
        <v>46037</v>
      </c>
      <c r="H190" s="123">
        <v>46037</v>
      </c>
      <c r="I190" s="108" t="s">
        <v>631</v>
      </c>
      <c r="J190" s="108" t="s">
        <v>632</v>
      </c>
      <c r="K190" s="108"/>
      <c r="L190" s="144"/>
      <c r="M190" s="117"/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</row>
    <row r="191" spans="1:26" ht="15.75" customHeight="1">
      <c r="A191" s="141">
        <v>187</v>
      </c>
      <c r="B191" s="108" t="s">
        <v>636</v>
      </c>
      <c r="C191" s="108">
        <v>7</v>
      </c>
      <c r="D191" s="142" t="s">
        <v>417</v>
      </c>
      <c r="E191" s="108" t="str">
        <f>VLOOKUP(D191,'TS Gantry - AP44'!$C$8:$D$638,2,0)</f>
        <v>DD60+9</v>
      </c>
      <c r="F191" s="108" t="str">
        <f>VLOOKUP($D191,Foundation!$D$5:$F$379,3,FALSE)</f>
        <v>Sandy</v>
      </c>
      <c r="G191" s="123">
        <v>46037</v>
      </c>
      <c r="H191" s="123">
        <v>46037</v>
      </c>
      <c r="I191" s="108" t="s">
        <v>631</v>
      </c>
      <c r="J191" s="108" t="s">
        <v>632</v>
      </c>
      <c r="K191" s="108"/>
      <c r="L191" s="144"/>
      <c r="M191" s="117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  <c r="X191" s="117"/>
      <c r="Y191" s="117"/>
      <c r="Z191" s="117"/>
    </row>
    <row r="192" spans="1:26" ht="15.75" customHeight="1">
      <c r="A192" s="141">
        <v>188</v>
      </c>
      <c r="B192" s="108" t="s">
        <v>636</v>
      </c>
      <c r="C192" s="108">
        <v>8</v>
      </c>
      <c r="D192" s="142" t="s">
        <v>419</v>
      </c>
      <c r="E192" s="108" t="str">
        <f>VLOOKUP(D192,'TS Gantry - AP44'!$C$8:$D$638,2,0)</f>
        <v>DA-1.5</v>
      </c>
      <c r="F192" s="108" t="str">
        <f>VLOOKUP($D192,Foundation!$D$5:$F$379,3,FALSE)</f>
        <v>Sandy</v>
      </c>
      <c r="G192" s="123">
        <v>46037</v>
      </c>
      <c r="H192" s="123">
        <v>46037</v>
      </c>
      <c r="I192" s="108" t="s">
        <v>631</v>
      </c>
      <c r="J192" s="108" t="s">
        <v>632</v>
      </c>
      <c r="K192" s="108"/>
      <c r="L192" s="144"/>
      <c r="M192" s="117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  <c r="X192" s="117"/>
      <c r="Y192" s="117"/>
      <c r="Z192" s="117"/>
    </row>
    <row r="193" spans="1:26" ht="15.75" customHeight="1">
      <c r="A193" s="141">
        <v>189</v>
      </c>
      <c r="B193" s="108" t="s">
        <v>636</v>
      </c>
      <c r="C193" s="108">
        <v>9</v>
      </c>
      <c r="D193" s="142" t="s">
        <v>278</v>
      </c>
      <c r="E193" s="108" t="str">
        <f>VLOOKUP(D193,'TS Gantry - AP44'!$C$8:$D$638,2,0)</f>
        <v>DA-3</v>
      </c>
      <c r="F193" s="108" t="str">
        <f>VLOOKUP($D193,Foundation!$D$5:$F$379,3,FALSE)</f>
        <v>Sandy</v>
      </c>
      <c r="G193" s="123">
        <v>46038</v>
      </c>
      <c r="H193" s="123">
        <v>46038</v>
      </c>
      <c r="I193" s="108" t="s">
        <v>631</v>
      </c>
      <c r="J193" s="108" t="s">
        <v>632</v>
      </c>
      <c r="K193" s="108"/>
      <c r="L193" s="144"/>
      <c r="M193" s="117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</row>
    <row r="194" spans="1:26" ht="15.75" customHeight="1">
      <c r="A194" s="141">
        <v>190</v>
      </c>
      <c r="B194" s="108" t="s">
        <v>636</v>
      </c>
      <c r="C194" s="108">
        <v>10</v>
      </c>
      <c r="D194" s="142" t="s">
        <v>279</v>
      </c>
      <c r="E194" s="108" t="str">
        <f>VLOOKUP(D194,'TS Gantry - AP44'!$C$8:$D$638,2,0)</f>
        <v>DA+6</v>
      </c>
      <c r="F194" s="108" t="str">
        <f>VLOOKUP($D194,Foundation!$D$5:$F$379,3,FALSE)</f>
        <v>Sandy</v>
      </c>
      <c r="G194" s="123">
        <v>46038</v>
      </c>
      <c r="H194" s="123">
        <v>46038</v>
      </c>
      <c r="I194" s="108" t="s">
        <v>631</v>
      </c>
      <c r="J194" s="108" t="s">
        <v>632</v>
      </c>
      <c r="K194" s="108"/>
      <c r="L194" s="144"/>
      <c r="M194" s="117"/>
      <c r="N194" s="117"/>
      <c r="O194" s="117"/>
      <c r="P194" s="117"/>
      <c r="Q194" s="117"/>
      <c r="R194" s="117"/>
      <c r="S194" s="117"/>
      <c r="T194" s="117"/>
      <c r="U194" s="117"/>
      <c r="V194" s="117"/>
      <c r="W194" s="117"/>
      <c r="X194" s="117"/>
      <c r="Y194" s="117"/>
      <c r="Z194" s="117"/>
    </row>
    <row r="195" spans="1:26" ht="15.75" customHeight="1">
      <c r="A195" s="141">
        <v>191</v>
      </c>
      <c r="B195" s="108" t="s">
        <v>636</v>
      </c>
      <c r="C195" s="108">
        <v>11</v>
      </c>
      <c r="D195" s="142" t="s">
        <v>281</v>
      </c>
      <c r="E195" s="108" t="str">
        <f>VLOOKUP(D195,'TS Gantry - AP44'!$C$8:$D$638,2,0)</f>
        <v>DA+9</v>
      </c>
      <c r="F195" s="108" t="str">
        <f>VLOOKUP($D195,Foundation!$D$5:$F$379,3,FALSE)</f>
        <v>Sandy</v>
      </c>
      <c r="G195" s="123">
        <v>46038</v>
      </c>
      <c r="H195" s="123">
        <v>46038</v>
      </c>
      <c r="I195" s="108" t="s">
        <v>631</v>
      </c>
      <c r="J195" s="108" t="s">
        <v>632</v>
      </c>
      <c r="K195" s="108"/>
      <c r="L195" s="144"/>
      <c r="M195" s="117"/>
      <c r="N195" s="117"/>
      <c r="O195" s="117"/>
      <c r="P195" s="117"/>
      <c r="Q195" s="117"/>
      <c r="R195" s="117"/>
      <c r="S195" s="117"/>
      <c r="T195" s="117"/>
      <c r="U195" s="117"/>
      <c r="V195" s="117"/>
      <c r="W195" s="117"/>
      <c r="X195" s="117"/>
      <c r="Y195" s="117"/>
      <c r="Z195" s="117"/>
    </row>
    <row r="196" spans="1:26" ht="15.75" customHeight="1">
      <c r="A196" s="141">
        <v>192</v>
      </c>
      <c r="B196" s="108" t="s">
        <v>636</v>
      </c>
      <c r="C196" s="108">
        <v>12</v>
      </c>
      <c r="D196" s="142" t="s">
        <v>282</v>
      </c>
      <c r="E196" s="108" t="str">
        <f>VLOOKUP(D196,'TS Gantry - AP44'!$C$8:$D$638,2,0)</f>
        <v>DA+9</v>
      </c>
      <c r="F196" s="108" t="str">
        <f>VLOOKUP($D196,Foundation!$D$5:$F$379,3,FALSE)</f>
        <v>Sandy</v>
      </c>
      <c r="G196" s="123">
        <v>46038</v>
      </c>
      <c r="H196" s="123">
        <v>46038</v>
      </c>
      <c r="I196" s="108" t="s">
        <v>631</v>
      </c>
      <c r="J196" s="108" t="s">
        <v>632</v>
      </c>
      <c r="K196" s="108"/>
      <c r="L196" s="144"/>
      <c r="M196" s="117"/>
      <c r="N196" s="117"/>
      <c r="O196" s="117"/>
      <c r="P196" s="117"/>
      <c r="Q196" s="117"/>
      <c r="R196" s="117"/>
      <c r="S196" s="117"/>
      <c r="T196" s="117"/>
      <c r="U196" s="117"/>
      <c r="V196" s="117"/>
      <c r="W196" s="117"/>
      <c r="X196" s="117"/>
      <c r="Y196" s="117"/>
      <c r="Z196" s="117"/>
    </row>
    <row r="197" spans="1:26" ht="15.75" customHeight="1">
      <c r="A197" s="141">
        <v>193</v>
      </c>
      <c r="B197" s="108" t="s">
        <v>636</v>
      </c>
      <c r="C197" s="108">
        <v>13</v>
      </c>
      <c r="D197" s="142" t="s">
        <v>284</v>
      </c>
      <c r="E197" s="108" t="str">
        <f>VLOOKUP(D197,'TS Gantry - AP44'!$C$8:$D$638,2,0)</f>
        <v>DB1+0</v>
      </c>
      <c r="F197" s="108" t="str">
        <f>VLOOKUP($D197,Foundation!$D$5:$F$379,3,FALSE)</f>
        <v>Sandy</v>
      </c>
      <c r="G197" s="123">
        <v>46038</v>
      </c>
      <c r="H197" s="123">
        <v>46038</v>
      </c>
      <c r="I197" s="108" t="s">
        <v>631</v>
      </c>
      <c r="J197" s="108" t="s">
        <v>632</v>
      </c>
      <c r="K197" s="108"/>
      <c r="L197" s="144"/>
      <c r="M197" s="117"/>
      <c r="N197" s="117"/>
      <c r="O197" s="117"/>
      <c r="P197" s="117"/>
      <c r="Q197" s="117"/>
      <c r="R197" s="117"/>
      <c r="S197" s="117"/>
      <c r="T197" s="117"/>
      <c r="U197" s="117"/>
      <c r="V197" s="117"/>
      <c r="W197" s="117"/>
      <c r="X197" s="117"/>
      <c r="Y197" s="117"/>
      <c r="Z197" s="117"/>
    </row>
    <row r="198" spans="1:26" ht="15.75" customHeight="1">
      <c r="A198" s="141">
        <v>194</v>
      </c>
      <c r="B198" s="108" t="s">
        <v>636</v>
      </c>
      <c r="C198" s="108">
        <v>14</v>
      </c>
      <c r="D198" s="142" t="s">
        <v>248</v>
      </c>
      <c r="E198" s="108" t="str">
        <f>VLOOKUP(D198,'TS Gantry - AP44'!$C$8:$D$638,2,0)</f>
        <v>DA+9</v>
      </c>
      <c r="F198" s="108" t="str">
        <f>VLOOKUP($D198,Foundation!$D$5:$F$379,3,FALSE)</f>
        <v>Sandy</v>
      </c>
      <c r="G198" s="123">
        <v>46039</v>
      </c>
      <c r="H198" s="123">
        <v>46039</v>
      </c>
      <c r="I198" s="108" t="s">
        <v>631</v>
      </c>
      <c r="J198" s="108" t="s">
        <v>632</v>
      </c>
      <c r="K198" s="108"/>
      <c r="L198" s="144"/>
      <c r="M198" s="117"/>
      <c r="N198" s="117"/>
      <c r="O198" s="117"/>
      <c r="P198" s="117"/>
      <c r="Q198" s="117"/>
      <c r="R198" s="117"/>
      <c r="S198" s="117"/>
      <c r="T198" s="117"/>
      <c r="U198" s="117"/>
      <c r="V198" s="117"/>
      <c r="W198" s="117"/>
      <c r="X198" s="117"/>
      <c r="Y198" s="117"/>
      <c r="Z198" s="117"/>
    </row>
    <row r="199" spans="1:26" ht="15.75" customHeight="1">
      <c r="A199" s="141">
        <v>195</v>
      </c>
      <c r="B199" s="108" t="s">
        <v>636</v>
      </c>
      <c r="C199" s="108">
        <v>15</v>
      </c>
      <c r="D199" s="142" t="s">
        <v>252</v>
      </c>
      <c r="E199" s="108" t="str">
        <f>VLOOKUP(D199,'TS Gantry - AP44'!$C$8:$D$638,2,0)</f>
        <v>DA+9</v>
      </c>
      <c r="F199" s="108" t="str">
        <f>VLOOKUP($D199,Foundation!$D$5:$F$379,3,FALSE)</f>
        <v>Sandy</v>
      </c>
      <c r="G199" s="123">
        <v>46039</v>
      </c>
      <c r="H199" s="123">
        <v>46039</v>
      </c>
      <c r="I199" s="108" t="s">
        <v>631</v>
      </c>
      <c r="J199" s="108" t="s">
        <v>632</v>
      </c>
      <c r="K199" s="108"/>
      <c r="L199" s="144"/>
      <c r="M199" s="117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  <c r="X199" s="117"/>
      <c r="Y199" s="117"/>
      <c r="Z199" s="117"/>
    </row>
    <row r="200" spans="1:26" ht="15.75" customHeight="1">
      <c r="A200" s="141">
        <v>196</v>
      </c>
      <c r="B200" s="108" t="s">
        <v>636</v>
      </c>
      <c r="C200" s="108">
        <v>16</v>
      </c>
      <c r="D200" s="142" t="s">
        <v>253</v>
      </c>
      <c r="E200" s="108" t="str">
        <f>VLOOKUP(D200,'TS Gantry - AP44'!$C$8:$D$638,2,0)</f>
        <v>DB2+3</v>
      </c>
      <c r="F200" s="108" t="str">
        <f>VLOOKUP($D200,Foundation!$D$5:$F$379,3,FALSE)</f>
        <v>Sandy</v>
      </c>
      <c r="G200" s="123">
        <v>46039</v>
      </c>
      <c r="H200" s="123">
        <v>46039</v>
      </c>
      <c r="I200" s="108" t="s">
        <v>631</v>
      </c>
      <c r="J200" s="108" t="s">
        <v>632</v>
      </c>
      <c r="K200" s="108"/>
      <c r="L200" s="144"/>
      <c r="M200" s="117"/>
      <c r="N200" s="117"/>
      <c r="O200" s="117"/>
      <c r="P200" s="117"/>
      <c r="Q200" s="117"/>
      <c r="R200" s="117"/>
      <c r="S200" s="117"/>
      <c r="T200" s="117"/>
      <c r="U200" s="117"/>
      <c r="V200" s="117"/>
      <c r="W200" s="117"/>
      <c r="X200" s="117"/>
      <c r="Y200" s="117"/>
      <c r="Z200" s="117"/>
    </row>
    <row r="201" spans="1:26" ht="15.75" customHeight="1">
      <c r="A201" s="141">
        <v>197</v>
      </c>
      <c r="B201" s="108" t="s">
        <v>636</v>
      </c>
      <c r="C201" s="108">
        <v>17</v>
      </c>
      <c r="D201" s="142" t="s">
        <v>255</v>
      </c>
      <c r="E201" s="108" t="str">
        <f>VLOOKUP(D201,'TS Gantry - AP44'!$C$8:$D$638,2,0)</f>
        <v>DA+9</v>
      </c>
      <c r="F201" s="108" t="str">
        <f>VLOOKUP($D201,Foundation!$D$5:$F$379,3,FALSE)</f>
        <v>Sandy</v>
      </c>
      <c r="G201" s="123">
        <v>46039</v>
      </c>
      <c r="H201" s="123">
        <v>46039</v>
      </c>
      <c r="I201" s="108" t="s">
        <v>631</v>
      </c>
      <c r="J201" s="108" t="s">
        <v>632</v>
      </c>
      <c r="K201" s="108"/>
      <c r="L201" s="144"/>
      <c r="M201" s="117"/>
      <c r="N201" s="117"/>
      <c r="O201" s="117"/>
      <c r="P201" s="117"/>
      <c r="Q201" s="117"/>
      <c r="R201" s="117"/>
      <c r="S201" s="117"/>
      <c r="T201" s="117"/>
      <c r="U201" s="117"/>
      <c r="V201" s="117"/>
      <c r="W201" s="117"/>
      <c r="X201" s="117"/>
      <c r="Y201" s="117"/>
      <c r="Z201" s="117"/>
    </row>
    <row r="202" spans="1:26" ht="15.75" customHeight="1">
      <c r="A202" s="141">
        <v>198</v>
      </c>
      <c r="B202" s="108" t="s">
        <v>636</v>
      </c>
      <c r="C202" s="108">
        <v>18</v>
      </c>
      <c r="D202" s="142" t="s">
        <v>256</v>
      </c>
      <c r="E202" s="108" t="str">
        <f>VLOOKUP(D202,'TS Gantry - AP44'!$C$8:$D$638,2,0)</f>
        <v>DA-1.5</v>
      </c>
      <c r="F202" s="108" t="str">
        <f>VLOOKUP($D202,Foundation!$D$5:$F$379,3,FALSE)</f>
        <v>Sandy</v>
      </c>
      <c r="G202" s="123">
        <v>46039</v>
      </c>
      <c r="H202" s="123">
        <v>46039</v>
      </c>
      <c r="I202" s="108" t="s">
        <v>631</v>
      </c>
      <c r="J202" s="108" t="s">
        <v>632</v>
      </c>
      <c r="K202" s="108"/>
      <c r="L202" s="144"/>
      <c r="M202" s="117"/>
      <c r="N202" s="117"/>
      <c r="O202" s="117"/>
      <c r="P202" s="117"/>
      <c r="Q202" s="117"/>
      <c r="R202" s="117"/>
      <c r="S202" s="117"/>
      <c r="T202" s="117"/>
      <c r="U202" s="117"/>
      <c r="V202" s="117"/>
      <c r="W202" s="117"/>
      <c r="X202" s="117"/>
      <c r="Y202" s="117"/>
      <c r="Z202" s="117"/>
    </row>
    <row r="203" spans="1:26" ht="15.75" customHeight="1">
      <c r="A203" s="141">
        <v>199</v>
      </c>
      <c r="B203" s="108" t="s">
        <v>636</v>
      </c>
      <c r="C203" s="108">
        <v>19</v>
      </c>
      <c r="D203" s="142" t="s">
        <v>257</v>
      </c>
      <c r="E203" s="108" t="str">
        <f>VLOOKUP(D203,'TS Gantry - AP44'!$C$8:$D$638,2,0)</f>
        <v>DA+3</v>
      </c>
      <c r="F203" s="108" t="str">
        <f>VLOOKUP($D203,Foundation!$D$5:$F$379,3,FALSE)</f>
        <v>Sandy</v>
      </c>
      <c r="G203" s="123">
        <v>46039</v>
      </c>
      <c r="H203" s="123">
        <v>46039</v>
      </c>
      <c r="I203" s="108" t="s">
        <v>631</v>
      </c>
      <c r="J203" s="108" t="s">
        <v>632</v>
      </c>
      <c r="K203" s="108"/>
      <c r="L203" s="144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</row>
    <row r="204" spans="1:26" ht="15.75" customHeight="1">
      <c r="A204" s="141">
        <v>200</v>
      </c>
      <c r="B204" s="108" t="s">
        <v>636</v>
      </c>
      <c r="C204" s="108">
        <v>20</v>
      </c>
      <c r="D204" s="142" t="s">
        <v>259</v>
      </c>
      <c r="E204" s="108" t="str">
        <f>VLOOKUP(D204,'TS Gantry - AP44'!$C$8:$D$638,2,0)</f>
        <v>DA+9</v>
      </c>
      <c r="F204" s="108" t="str">
        <f>VLOOKUP($D204,Foundation!$D$5:$F$379,3,FALSE)</f>
        <v>Sandy</v>
      </c>
      <c r="G204" s="123">
        <v>46039</v>
      </c>
      <c r="H204" s="123">
        <v>46039</v>
      </c>
      <c r="I204" s="108" t="s">
        <v>631</v>
      </c>
      <c r="J204" s="108" t="s">
        <v>632</v>
      </c>
      <c r="K204" s="108"/>
      <c r="L204" s="144"/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</row>
    <row r="205" spans="1:26" ht="15.75" customHeight="1">
      <c r="A205" s="141">
        <v>201</v>
      </c>
      <c r="B205" s="108" t="s">
        <v>636</v>
      </c>
      <c r="C205" s="108">
        <v>21</v>
      </c>
      <c r="D205" s="142" t="s">
        <v>260</v>
      </c>
      <c r="E205" s="108" t="str">
        <f>VLOOKUP(D205,'TS Gantry - AP44'!$C$8:$D$638,2,0)</f>
        <v>DA+9</v>
      </c>
      <c r="F205" s="108" t="str">
        <f>VLOOKUP($D205,Foundation!$D$5:$F$379,3,FALSE)</f>
        <v>Sandy</v>
      </c>
      <c r="G205" s="123">
        <v>46039</v>
      </c>
      <c r="H205" s="123">
        <v>46039</v>
      </c>
      <c r="I205" s="108" t="s">
        <v>631</v>
      </c>
      <c r="J205" s="108" t="s">
        <v>632</v>
      </c>
      <c r="K205" s="108"/>
      <c r="L205" s="144"/>
      <c r="M205" s="117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  <c r="X205" s="117"/>
      <c r="Y205" s="117"/>
      <c r="Z205" s="117"/>
    </row>
    <row r="206" spans="1:26" ht="15.75" customHeight="1">
      <c r="A206" s="141">
        <v>202</v>
      </c>
      <c r="B206" s="108" t="s">
        <v>636</v>
      </c>
      <c r="C206" s="108">
        <v>22</v>
      </c>
      <c r="D206" s="142" t="s">
        <v>261</v>
      </c>
      <c r="E206" s="108" t="str">
        <f>VLOOKUP(D206,'TS Gantry - AP44'!$C$8:$D$638,2,0)</f>
        <v>DC2+9</v>
      </c>
      <c r="F206" s="108" t="str">
        <f>VLOOKUP($D206,Foundation!$D$5:$F$379,3,FALSE)</f>
        <v>Sandy</v>
      </c>
      <c r="G206" s="123">
        <v>46040</v>
      </c>
      <c r="H206" s="123">
        <v>46040</v>
      </c>
      <c r="I206" s="108" t="s">
        <v>631</v>
      </c>
      <c r="J206" s="108" t="s">
        <v>632</v>
      </c>
      <c r="K206" s="108"/>
      <c r="L206" s="144"/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  <c r="X206" s="117"/>
      <c r="Y206" s="117"/>
      <c r="Z206" s="117"/>
    </row>
    <row r="207" spans="1:26" ht="15.75" customHeight="1">
      <c r="A207" s="141">
        <v>203</v>
      </c>
      <c r="B207" s="108" t="s">
        <v>636</v>
      </c>
      <c r="C207" s="108">
        <v>23</v>
      </c>
      <c r="D207" s="142" t="s">
        <v>263</v>
      </c>
      <c r="E207" s="108" t="str">
        <f>VLOOKUP(D207,'TS Gantry - AP44'!$C$8:$D$638,2,0)</f>
        <v>DB1+9</v>
      </c>
      <c r="F207" s="108" t="str">
        <f>VLOOKUP($D207,Foundation!$D$5:$F$379,3,FALSE)</f>
        <v>Sandy</v>
      </c>
      <c r="G207" s="123">
        <v>46040</v>
      </c>
      <c r="H207" s="123">
        <v>46040</v>
      </c>
      <c r="I207" s="108" t="s">
        <v>631</v>
      </c>
      <c r="J207" s="108" t="s">
        <v>632</v>
      </c>
      <c r="K207" s="108"/>
      <c r="L207" s="144"/>
      <c r="M207" s="117"/>
      <c r="N207" s="117"/>
      <c r="O207" s="117"/>
      <c r="P207" s="117"/>
      <c r="Q207" s="117"/>
      <c r="R207" s="117"/>
      <c r="S207" s="117"/>
      <c r="T207" s="117"/>
      <c r="U207" s="117"/>
      <c r="V207" s="117"/>
      <c r="W207" s="117"/>
      <c r="X207" s="117"/>
      <c r="Y207" s="117"/>
      <c r="Z207" s="117"/>
    </row>
    <row r="208" spans="1:26" ht="15.75" customHeight="1">
      <c r="A208" s="141">
        <v>204</v>
      </c>
      <c r="B208" s="108" t="s">
        <v>636</v>
      </c>
      <c r="C208" s="108">
        <v>24</v>
      </c>
      <c r="D208" s="142" t="s">
        <v>265</v>
      </c>
      <c r="E208" s="108" t="str">
        <f>VLOOKUP(D208,'TS Gantry - AP44'!$C$8:$D$638,2,0)</f>
        <v>DA+9</v>
      </c>
      <c r="F208" s="108" t="str">
        <f>VLOOKUP($D208,Foundation!$D$5:$F$379,3,FALSE)</f>
        <v>Sandy</v>
      </c>
      <c r="G208" s="123">
        <v>46040</v>
      </c>
      <c r="H208" s="123">
        <v>46040</v>
      </c>
      <c r="I208" s="108" t="s">
        <v>631</v>
      </c>
      <c r="J208" s="108" t="s">
        <v>632</v>
      </c>
      <c r="K208" s="108"/>
      <c r="L208" s="144"/>
      <c r="M208" s="117"/>
      <c r="N208" s="117"/>
      <c r="O208" s="117"/>
      <c r="P208" s="117"/>
      <c r="Q208" s="117"/>
      <c r="R208" s="117"/>
      <c r="S208" s="117"/>
      <c r="T208" s="117"/>
      <c r="U208" s="117"/>
      <c r="V208" s="117"/>
      <c r="W208" s="117"/>
      <c r="X208" s="117"/>
      <c r="Y208" s="117"/>
      <c r="Z208" s="117"/>
    </row>
    <row r="209" spans="1:26" ht="15.75" customHeight="1">
      <c r="A209" s="141">
        <v>205</v>
      </c>
      <c r="B209" s="108" t="s">
        <v>636</v>
      </c>
      <c r="C209" s="108">
        <v>25</v>
      </c>
      <c r="D209" s="142" t="s">
        <v>266</v>
      </c>
      <c r="E209" s="108" t="str">
        <f>VLOOKUP(D209,'TS Gantry - AP44'!$C$8:$D$638,2,0)</f>
        <v>DA+9</v>
      </c>
      <c r="F209" s="108" t="str">
        <f>VLOOKUP($D209,Foundation!$D$5:$F$379,3,FALSE)</f>
        <v>Sandy</v>
      </c>
      <c r="G209" s="123">
        <v>46040</v>
      </c>
      <c r="H209" s="123">
        <v>46040</v>
      </c>
      <c r="I209" s="108" t="s">
        <v>631</v>
      </c>
      <c r="J209" s="108" t="s">
        <v>632</v>
      </c>
      <c r="K209" s="108"/>
      <c r="L209" s="144"/>
      <c r="M209" s="117"/>
      <c r="N209" s="117"/>
      <c r="O209" s="117"/>
      <c r="P209" s="117"/>
      <c r="Q209" s="117"/>
      <c r="R209" s="117"/>
      <c r="S209" s="117"/>
      <c r="T209" s="117"/>
      <c r="U209" s="117"/>
      <c r="V209" s="117"/>
      <c r="W209" s="117"/>
      <c r="X209" s="117"/>
      <c r="Y209" s="117"/>
      <c r="Z209" s="117"/>
    </row>
    <row r="210" spans="1:26" ht="15.75" customHeight="1">
      <c r="A210" s="141">
        <v>206</v>
      </c>
      <c r="B210" s="108" t="s">
        <v>636</v>
      </c>
      <c r="C210" s="108">
        <v>26</v>
      </c>
      <c r="D210" s="142" t="s">
        <v>267</v>
      </c>
      <c r="E210" s="108" t="str">
        <f>VLOOKUP(D210,'TS Gantry - AP44'!$C$8:$D$638,2,0)</f>
        <v>DA-1.5</v>
      </c>
      <c r="F210" s="108" t="str">
        <f>VLOOKUP($D210,Foundation!$D$5:$F$379,3,FALSE)</f>
        <v>Sandy</v>
      </c>
      <c r="G210" s="123">
        <v>46040</v>
      </c>
      <c r="H210" s="123">
        <v>46040</v>
      </c>
      <c r="I210" s="108" t="s">
        <v>631</v>
      </c>
      <c r="J210" s="108" t="s">
        <v>632</v>
      </c>
      <c r="K210" s="108"/>
      <c r="L210" s="144"/>
      <c r="M210" s="117"/>
      <c r="N210" s="117"/>
      <c r="O210" s="117"/>
      <c r="P210" s="117"/>
      <c r="Q210" s="117"/>
      <c r="R210" s="117"/>
      <c r="S210" s="117"/>
      <c r="T210" s="117"/>
      <c r="U210" s="117"/>
      <c r="V210" s="117"/>
      <c r="W210" s="117"/>
      <c r="X210" s="117"/>
      <c r="Y210" s="117"/>
      <c r="Z210" s="117"/>
    </row>
    <row r="211" spans="1:26" ht="13.5" customHeight="1">
      <c r="A211" s="141">
        <v>207</v>
      </c>
      <c r="B211" s="108" t="s">
        <v>636</v>
      </c>
      <c r="C211" s="108">
        <v>27</v>
      </c>
      <c r="D211" s="142" t="s">
        <v>293</v>
      </c>
      <c r="E211" s="108" t="str">
        <f>VLOOKUP(D211,'TS Gantry - AP44'!$C$8:$D$638,2,0)</f>
        <v>DB1+0</v>
      </c>
      <c r="F211" s="108" t="str">
        <f>VLOOKUP($D211,Foundation!$D$5:$F$379,3,FALSE)</f>
        <v>Sandy</v>
      </c>
      <c r="G211" s="123">
        <v>46040</v>
      </c>
      <c r="H211" s="123">
        <v>46040</v>
      </c>
      <c r="I211" s="108" t="s">
        <v>631</v>
      </c>
      <c r="J211" s="108" t="s">
        <v>632</v>
      </c>
      <c r="K211" s="108"/>
      <c r="L211" s="144"/>
      <c r="M211" s="117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  <c r="X211" s="117"/>
      <c r="Y211" s="117"/>
      <c r="Z211" s="117"/>
    </row>
    <row r="212" spans="1:26" ht="15.75" customHeight="1">
      <c r="A212" s="141">
        <v>208</v>
      </c>
      <c r="B212" s="108" t="s">
        <v>636</v>
      </c>
      <c r="C212" s="108">
        <v>28</v>
      </c>
      <c r="D212" s="142" t="s">
        <v>294</v>
      </c>
      <c r="E212" s="108" t="str">
        <f>VLOOKUP(D212,'TS Gantry - AP44'!$C$8:$D$638,2,0)</f>
        <v>DA+6</v>
      </c>
      <c r="F212" s="108" t="str">
        <f>VLOOKUP($D212,Foundation!$D$5:$F$379,3,FALSE)</f>
        <v>Sandy</v>
      </c>
      <c r="G212" s="123">
        <v>46040</v>
      </c>
      <c r="H212" s="123">
        <v>46040</v>
      </c>
      <c r="I212" s="108" t="s">
        <v>631</v>
      </c>
      <c r="J212" s="108" t="s">
        <v>632</v>
      </c>
      <c r="K212" s="108"/>
      <c r="L212" s="144"/>
      <c r="M212" s="117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</row>
    <row r="213" spans="1:26" ht="15.75" customHeight="1">
      <c r="A213" s="141">
        <v>209</v>
      </c>
      <c r="B213" s="108" t="s">
        <v>636</v>
      </c>
      <c r="C213" s="108">
        <v>29</v>
      </c>
      <c r="D213" s="142" t="s">
        <v>295</v>
      </c>
      <c r="E213" s="108" t="str">
        <f>VLOOKUP(D213,'TS Gantry - AP44'!$C$8:$D$638,2,0)</f>
        <v>DA+0</v>
      </c>
      <c r="F213" s="108" t="str">
        <f>VLOOKUP($D213,Foundation!$D$5:$F$379,3,FALSE)</f>
        <v>Sandy</v>
      </c>
      <c r="G213" s="123">
        <v>46040</v>
      </c>
      <c r="H213" s="123">
        <v>46040</v>
      </c>
      <c r="I213" s="108" t="s">
        <v>631</v>
      </c>
      <c r="J213" s="108" t="s">
        <v>632</v>
      </c>
      <c r="K213" s="108"/>
      <c r="L213" s="144"/>
      <c r="M213" s="117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  <c r="Y213" s="117"/>
      <c r="Z213" s="117"/>
    </row>
    <row r="214" spans="1:26" ht="15.75" customHeight="1">
      <c r="A214" s="141">
        <v>210</v>
      </c>
      <c r="B214" s="108" t="s">
        <v>636</v>
      </c>
      <c r="C214" s="108">
        <v>30</v>
      </c>
      <c r="D214" s="142" t="s">
        <v>299</v>
      </c>
      <c r="E214" s="108" t="str">
        <f>VLOOKUP(D214,'TS Gantry - AP44'!$C$8:$D$638,2,0)</f>
        <v>DA+6</v>
      </c>
      <c r="F214" s="108" t="str">
        <f>VLOOKUP($D214,Foundation!$D$5:$F$379,3,FALSE)</f>
        <v>Sandy</v>
      </c>
      <c r="G214" s="123">
        <v>46041</v>
      </c>
      <c r="H214" s="123">
        <v>46041</v>
      </c>
      <c r="I214" s="108" t="s">
        <v>631</v>
      </c>
      <c r="J214" s="108" t="s">
        <v>632</v>
      </c>
      <c r="K214" s="108"/>
      <c r="L214" s="104"/>
      <c r="M214" s="117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7"/>
      <c r="Y214" s="117"/>
      <c r="Z214" s="117"/>
    </row>
    <row r="215" spans="1:26" ht="15.75" customHeight="1">
      <c r="A215" s="141">
        <v>211</v>
      </c>
      <c r="B215" s="108" t="s">
        <v>636</v>
      </c>
      <c r="C215" s="108">
        <v>31</v>
      </c>
      <c r="D215" s="142" t="s">
        <v>300</v>
      </c>
      <c r="E215" s="108" t="str">
        <f>VLOOKUP(D215,'TS Gantry - AP44'!$C$8:$D$638,2,0)</f>
        <v>DB1+3</v>
      </c>
      <c r="F215" s="108" t="str">
        <f>VLOOKUP($D215,Foundation!$D$5:$F$379,3,FALSE)</f>
        <v>Sandy</v>
      </c>
      <c r="G215" s="123">
        <v>46041</v>
      </c>
      <c r="H215" s="123">
        <v>46041</v>
      </c>
      <c r="I215" s="108" t="s">
        <v>631</v>
      </c>
      <c r="J215" s="108" t="s">
        <v>632</v>
      </c>
      <c r="K215" s="108"/>
      <c r="L215" s="104"/>
      <c r="M215" s="117"/>
      <c r="N215" s="117"/>
      <c r="O215" s="117"/>
      <c r="P215" s="117"/>
      <c r="Q215" s="117"/>
      <c r="R215" s="117"/>
      <c r="S215" s="117"/>
      <c r="T215" s="117"/>
      <c r="U215" s="117"/>
      <c r="V215" s="117"/>
      <c r="W215" s="117"/>
      <c r="X215" s="117"/>
      <c r="Y215" s="117"/>
      <c r="Z215" s="117"/>
    </row>
    <row r="216" spans="1:26" ht="15.75" customHeight="1">
      <c r="A216" s="141">
        <v>212</v>
      </c>
      <c r="B216" s="108" t="s">
        <v>636</v>
      </c>
      <c r="C216" s="108">
        <v>32</v>
      </c>
      <c r="D216" s="142" t="s">
        <v>331</v>
      </c>
      <c r="E216" s="108" t="str">
        <f>VLOOKUP(D216,'TS Gantry - AP44'!$C$8:$D$638,2,0)</f>
        <v>DC1+0</v>
      </c>
      <c r="F216" s="108" t="str">
        <f>VLOOKUP($D216,Foundation!$D$5:$F$379,3,FALSE)</f>
        <v>Sandy</v>
      </c>
      <c r="G216" s="123">
        <v>46041</v>
      </c>
      <c r="H216" s="123">
        <v>46041</v>
      </c>
      <c r="I216" s="108" t="s">
        <v>631</v>
      </c>
      <c r="J216" s="108" t="s">
        <v>632</v>
      </c>
      <c r="K216" s="108"/>
      <c r="L216" s="104"/>
      <c r="M216" s="117"/>
      <c r="N216" s="117"/>
      <c r="O216" s="117"/>
      <c r="P216" s="117"/>
      <c r="Q216" s="117"/>
      <c r="R216" s="117"/>
      <c r="S216" s="117"/>
      <c r="T216" s="117"/>
      <c r="U216" s="117"/>
      <c r="V216" s="117"/>
      <c r="W216" s="117"/>
      <c r="X216" s="117"/>
      <c r="Y216" s="117"/>
      <c r="Z216" s="117"/>
    </row>
    <row r="217" spans="1:26" ht="15.75" customHeight="1">
      <c r="A217" s="141">
        <v>213</v>
      </c>
      <c r="B217" s="108" t="s">
        <v>636</v>
      </c>
      <c r="C217" s="108">
        <v>33</v>
      </c>
      <c r="D217" s="142" t="s">
        <v>352</v>
      </c>
      <c r="E217" s="108" t="str">
        <f>VLOOKUP(D217,'TS Gantry - AP44'!$C$8:$D$638,2,0)</f>
        <v>DA-1.5</v>
      </c>
      <c r="F217" s="108" t="str">
        <f>VLOOKUP($D217,Foundation!$D$5:$F$379,3,FALSE)</f>
        <v>Sandy</v>
      </c>
      <c r="G217" s="123">
        <v>46041</v>
      </c>
      <c r="H217" s="123">
        <v>46041</v>
      </c>
      <c r="I217" s="108" t="s">
        <v>631</v>
      </c>
      <c r="J217" s="108" t="s">
        <v>632</v>
      </c>
      <c r="K217" s="108"/>
      <c r="L217" s="104"/>
      <c r="M217" s="117"/>
      <c r="N217" s="117"/>
      <c r="O217" s="117"/>
      <c r="P217" s="117"/>
      <c r="Q217" s="117"/>
      <c r="R217" s="117"/>
      <c r="S217" s="117"/>
      <c r="T217" s="117"/>
      <c r="U217" s="117"/>
      <c r="V217" s="117"/>
      <c r="W217" s="117"/>
      <c r="X217" s="117"/>
      <c r="Y217" s="117"/>
      <c r="Z217" s="117"/>
    </row>
    <row r="218" spans="1:26" ht="15.75" customHeight="1">
      <c r="A218" s="141">
        <v>214</v>
      </c>
      <c r="B218" s="108" t="s">
        <v>636</v>
      </c>
      <c r="C218" s="108">
        <v>34</v>
      </c>
      <c r="D218" s="142" t="s">
        <v>421</v>
      </c>
      <c r="E218" s="108" t="str">
        <f>VLOOKUP(D218,'TS Gantry - AP44'!$C$8:$D$638,2,0)</f>
        <v>DA+0</v>
      </c>
      <c r="F218" s="108" t="str">
        <f>VLOOKUP($D218,Foundation!$D$5:$F$379,3,FALSE)</f>
        <v>Sandy</v>
      </c>
      <c r="G218" s="123">
        <v>46042</v>
      </c>
      <c r="H218" s="123">
        <v>46042</v>
      </c>
      <c r="I218" s="108" t="s">
        <v>631</v>
      </c>
      <c r="J218" s="108" t="s">
        <v>632</v>
      </c>
      <c r="K218" s="108"/>
      <c r="L218" s="104"/>
      <c r="M218" s="117"/>
      <c r="N218" s="117"/>
      <c r="O218" s="117"/>
      <c r="P218" s="117"/>
      <c r="Q218" s="117"/>
      <c r="R218" s="117"/>
      <c r="S218" s="117"/>
      <c r="T218" s="117"/>
      <c r="U218" s="117"/>
      <c r="V218" s="117"/>
      <c r="W218" s="117"/>
      <c r="X218" s="117"/>
      <c r="Y218" s="117"/>
      <c r="Z218" s="117"/>
    </row>
    <row r="219" spans="1:26" ht="15.75" customHeight="1">
      <c r="A219" s="141">
        <v>215</v>
      </c>
      <c r="B219" s="108" t="s">
        <v>636</v>
      </c>
      <c r="C219" s="108">
        <v>35</v>
      </c>
      <c r="D219" s="142" t="s">
        <v>429</v>
      </c>
      <c r="E219" s="108" t="str">
        <f>VLOOKUP(D219,'TS Gantry - AP44'!$C$8:$D$638,2,0)</f>
        <v>DB1+9</v>
      </c>
      <c r="F219" s="108" t="str">
        <f>VLOOKUP($D219,Foundation!$D$5:$F$379,3,FALSE)</f>
        <v>Sandy</v>
      </c>
      <c r="G219" s="123">
        <v>46042</v>
      </c>
      <c r="H219" s="123">
        <v>46042</v>
      </c>
      <c r="I219" s="108" t="s">
        <v>631</v>
      </c>
      <c r="J219" s="108" t="s">
        <v>632</v>
      </c>
      <c r="K219" s="108"/>
      <c r="L219" s="104"/>
      <c r="M219" s="117"/>
      <c r="N219" s="117"/>
      <c r="O219" s="117"/>
      <c r="P219" s="117"/>
      <c r="Q219" s="117"/>
      <c r="R219" s="117"/>
      <c r="S219" s="117"/>
      <c r="T219" s="117"/>
      <c r="U219" s="117"/>
      <c r="V219" s="117"/>
      <c r="W219" s="117"/>
      <c r="X219" s="117"/>
      <c r="Y219" s="117"/>
      <c r="Z219" s="117"/>
    </row>
    <row r="220" spans="1:26" ht="15.75" customHeight="1">
      <c r="A220" s="141">
        <v>216</v>
      </c>
      <c r="B220" s="108" t="s">
        <v>636</v>
      </c>
      <c r="C220" s="108">
        <v>36</v>
      </c>
      <c r="D220" s="142" t="s">
        <v>434</v>
      </c>
      <c r="E220" s="108" t="str">
        <f>VLOOKUP(D220,'TS Gantry - AP44'!$C$8:$D$638,2,0)</f>
        <v>DB2+0</v>
      </c>
      <c r="F220" s="108" t="str">
        <f>VLOOKUP($D220,Foundation!$D$5:$F$379,3,FALSE)</f>
        <v>Sandy</v>
      </c>
      <c r="G220" s="123">
        <v>46042</v>
      </c>
      <c r="H220" s="123">
        <v>46042</v>
      </c>
      <c r="I220" s="108" t="s">
        <v>631</v>
      </c>
      <c r="J220" s="108" t="s">
        <v>632</v>
      </c>
      <c r="K220" s="108"/>
      <c r="L220" s="104"/>
      <c r="M220" s="117"/>
      <c r="N220" s="117"/>
      <c r="O220" s="117"/>
      <c r="P220" s="117"/>
      <c r="Q220" s="117"/>
      <c r="R220" s="117"/>
      <c r="S220" s="117"/>
      <c r="T220" s="117"/>
      <c r="U220" s="117"/>
      <c r="V220" s="117"/>
      <c r="W220" s="117"/>
      <c r="X220" s="117"/>
      <c r="Y220" s="117"/>
      <c r="Z220" s="117"/>
    </row>
    <row r="221" spans="1:26" ht="15.75" customHeight="1">
      <c r="A221" s="141">
        <v>217</v>
      </c>
      <c r="B221" s="108" t="s">
        <v>636</v>
      </c>
      <c r="C221" s="108">
        <v>37</v>
      </c>
      <c r="D221" s="142" t="s">
        <v>436</v>
      </c>
      <c r="E221" s="108" t="str">
        <f>VLOOKUP(D221,'TS Gantry - AP44'!$C$8:$D$638,2,0)</f>
        <v>DA+3</v>
      </c>
      <c r="F221" s="108" t="str">
        <f>VLOOKUP($D221,Foundation!$D$5:$F$379,3,FALSE)</f>
        <v>Sandy</v>
      </c>
      <c r="G221" s="123">
        <v>46042</v>
      </c>
      <c r="H221" s="123">
        <v>46042</v>
      </c>
      <c r="I221" s="108" t="s">
        <v>631</v>
      </c>
      <c r="J221" s="108" t="s">
        <v>632</v>
      </c>
      <c r="K221" s="108"/>
      <c r="L221" s="104"/>
      <c r="M221" s="117"/>
      <c r="N221" s="117"/>
      <c r="O221" s="117"/>
      <c r="P221" s="117"/>
      <c r="Q221" s="117"/>
      <c r="R221" s="117"/>
      <c r="S221" s="117"/>
      <c r="T221" s="117"/>
      <c r="U221" s="117"/>
      <c r="V221" s="117"/>
      <c r="W221" s="117"/>
      <c r="X221" s="117"/>
      <c r="Y221" s="117"/>
      <c r="Z221" s="117"/>
    </row>
    <row r="222" spans="1:26" ht="15.75" customHeight="1">
      <c r="A222" s="141">
        <v>218</v>
      </c>
      <c r="B222" s="108" t="s">
        <v>636</v>
      </c>
      <c r="C222" s="108">
        <v>38</v>
      </c>
      <c r="D222" s="142" t="s">
        <v>437</v>
      </c>
      <c r="E222" s="108" t="str">
        <f>VLOOKUP(D222,'TS Gantry - AP44'!$C$8:$D$638,2,0)</f>
        <v>DA+0</v>
      </c>
      <c r="F222" s="108" t="str">
        <f>VLOOKUP($D222,Foundation!$D$5:$F$379,3,FALSE)</f>
        <v>Sandy</v>
      </c>
      <c r="G222" s="123">
        <v>46042</v>
      </c>
      <c r="H222" s="123">
        <v>46042</v>
      </c>
      <c r="I222" s="108" t="s">
        <v>631</v>
      </c>
      <c r="J222" s="108" t="s">
        <v>632</v>
      </c>
      <c r="K222" s="108"/>
      <c r="L222" s="104"/>
      <c r="M222" s="117"/>
      <c r="N222" s="117"/>
      <c r="O222" s="117"/>
      <c r="P222" s="117"/>
      <c r="Q222" s="117"/>
      <c r="R222" s="117"/>
      <c r="S222" s="117"/>
      <c r="T222" s="117"/>
      <c r="U222" s="117"/>
      <c r="V222" s="117"/>
      <c r="W222" s="117"/>
      <c r="X222" s="117"/>
      <c r="Y222" s="117"/>
      <c r="Z222" s="117"/>
    </row>
    <row r="223" spans="1:26" ht="15.75" customHeight="1">
      <c r="A223" s="141">
        <v>219</v>
      </c>
      <c r="B223" s="108" t="s">
        <v>636</v>
      </c>
      <c r="C223" s="108">
        <v>39</v>
      </c>
      <c r="D223" s="142" t="s">
        <v>445</v>
      </c>
      <c r="E223" s="108" t="str">
        <f>VLOOKUP(D223,'TS Gantry - AP44'!$C$8:$D$638,2,0)</f>
        <v>DB2+0</v>
      </c>
      <c r="F223" s="108" t="str">
        <f>VLOOKUP($D223,Foundation!$D$5:$F$379,3,FALSE)</f>
        <v>Sandy</v>
      </c>
      <c r="G223" s="123">
        <v>46042</v>
      </c>
      <c r="H223" s="123">
        <v>46042</v>
      </c>
      <c r="I223" s="108" t="s">
        <v>631</v>
      </c>
      <c r="J223" s="108" t="s">
        <v>632</v>
      </c>
      <c r="K223" s="108"/>
      <c r="L223" s="104"/>
      <c r="M223" s="117"/>
      <c r="N223" s="117"/>
      <c r="O223" s="117"/>
      <c r="P223" s="117"/>
      <c r="Q223" s="117"/>
      <c r="R223" s="117"/>
      <c r="S223" s="117"/>
      <c r="T223" s="117"/>
      <c r="U223" s="117"/>
      <c r="V223" s="117"/>
      <c r="W223" s="117"/>
      <c r="X223" s="117"/>
      <c r="Y223" s="117"/>
      <c r="Z223" s="117"/>
    </row>
    <row r="224" spans="1:26" ht="15.75" customHeight="1">
      <c r="A224" s="141">
        <v>220</v>
      </c>
      <c r="B224" s="108" t="s">
        <v>636</v>
      </c>
      <c r="C224" s="108">
        <v>40</v>
      </c>
      <c r="D224" s="142" t="s">
        <v>450</v>
      </c>
      <c r="E224" s="108" t="str">
        <f>VLOOKUP(D224,'TS Gantry - AP44'!$C$8:$D$638,2,0)</f>
        <v>DA+0</v>
      </c>
      <c r="F224" s="108" t="str">
        <f>VLOOKUP($D224,Foundation!$D$5:$F$379,3,FALSE)</f>
        <v>Sandy</v>
      </c>
      <c r="G224" s="123">
        <v>46042</v>
      </c>
      <c r="H224" s="123">
        <v>46042</v>
      </c>
      <c r="I224" s="108" t="s">
        <v>631</v>
      </c>
      <c r="J224" s="108" t="s">
        <v>632</v>
      </c>
      <c r="K224" s="108"/>
      <c r="L224" s="104"/>
      <c r="M224" s="117"/>
      <c r="N224" s="117"/>
      <c r="O224" s="117"/>
      <c r="P224" s="117"/>
      <c r="Q224" s="117"/>
      <c r="R224" s="117"/>
      <c r="S224" s="117"/>
      <c r="T224" s="117"/>
      <c r="U224" s="117"/>
      <c r="V224" s="117"/>
      <c r="W224" s="117"/>
      <c r="X224" s="117"/>
      <c r="Y224" s="117"/>
      <c r="Z224" s="117"/>
    </row>
    <row r="225" spans="1:26" ht="15.75" customHeight="1">
      <c r="A225" s="141">
        <v>221</v>
      </c>
      <c r="B225" s="108" t="s">
        <v>636</v>
      </c>
      <c r="C225" s="108">
        <v>41</v>
      </c>
      <c r="D225" s="142" t="s">
        <v>470</v>
      </c>
      <c r="E225" s="108" t="str">
        <f>VLOOKUP(D225,'TS Gantry - AP44'!$C$8:$D$638,2,0)</f>
        <v>DA+0</v>
      </c>
      <c r="F225" s="108" t="str">
        <f>VLOOKUP($D225,Foundation!$D$5:$F$379,3,FALSE)</f>
        <v>Sandy</v>
      </c>
      <c r="G225" s="123">
        <v>46043</v>
      </c>
      <c r="H225" s="123">
        <v>46043</v>
      </c>
      <c r="I225" s="108" t="s">
        <v>631</v>
      </c>
      <c r="J225" s="108" t="s">
        <v>632</v>
      </c>
      <c r="K225" s="108"/>
      <c r="L225" s="104"/>
      <c r="M225" s="117"/>
      <c r="N225" s="117"/>
      <c r="O225" s="117"/>
      <c r="P225" s="117"/>
      <c r="Q225" s="117"/>
      <c r="R225" s="117"/>
      <c r="S225" s="117"/>
      <c r="T225" s="117"/>
      <c r="U225" s="117"/>
      <c r="V225" s="117"/>
      <c r="W225" s="117"/>
      <c r="X225" s="117"/>
      <c r="Y225" s="117"/>
      <c r="Z225" s="117"/>
    </row>
    <row r="226" spans="1:26" ht="15.75" customHeight="1">
      <c r="A226" s="141">
        <v>222</v>
      </c>
      <c r="B226" s="108" t="s">
        <v>636</v>
      </c>
      <c r="C226" s="108">
        <v>42</v>
      </c>
      <c r="D226" s="142" t="s">
        <v>476</v>
      </c>
      <c r="E226" s="108" t="str">
        <f>VLOOKUP(D226,'TS Gantry - AP44'!$C$8:$D$638,2,0)</f>
        <v>DA+3</v>
      </c>
      <c r="F226" s="108" t="str">
        <f>VLOOKUP($D226,Foundation!$D$5:$F$379,3,FALSE)</f>
        <v>Sandy</v>
      </c>
      <c r="G226" s="123">
        <v>46043</v>
      </c>
      <c r="H226" s="123">
        <v>46043</v>
      </c>
      <c r="I226" s="108" t="s">
        <v>631</v>
      </c>
      <c r="J226" s="108" t="s">
        <v>632</v>
      </c>
      <c r="K226" s="108"/>
      <c r="L226" s="104"/>
      <c r="M226" s="117"/>
      <c r="N226" s="117"/>
      <c r="O226" s="117"/>
      <c r="P226" s="117"/>
      <c r="Q226" s="117"/>
      <c r="R226" s="117"/>
      <c r="S226" s="117"/>
      <c r="T226" s="117"/>
      <c r="U226" s="117"/>
      <c r="V226" s="117"/>
      <c r="W226" s="117"/>
      <c r="X226" s="117"/>
      <c r="Y226" s="117"/>
      <c r="Z226" s="117"/>
    </row>
    <row r="227" spans="1:26" ht="15.75" customHeight="1">
      <c r="A227" s="141">
        <v>223</v>
      </c>
      <c r="B227" s="108" t="s">
        <v>636</v>
      </c>
      <c r="C227" s="108">
        <v>43</v>
      </c>
      <c r="D227" s="142" t="s">
        <v>478</v>
      </c>
      <c r="E227" s="108" t="str">
        <f>VLOOKUP(D227,'TS Gantry - AP44'!$C$8:$D$638,2,0)</f>
        <v>DA+3</v>
      </c>
      <c r="F227" s="108" t="str">
        <f>VLOOKUP($D227,Foundation!$D$5:$F$379,3,FALSE)</f>
        <v>Sandy</v>
      </c>
      <c r="G227" s="123">
        <v>46043</v>
      </c>
      <c r="H227" s="123">
        <v>46043</v>
      </c>
      <c r="I227" s="108" t="s">
        <v>631</v>
      </c>
      <c r="J227" s="108" t="s">
        <v>632</v>
      </c>
      <c r="K227" s="108"/>
      <c r="L227" s="104"/>
      <c r="M227" s="117"/>
      <c r="N227" s="117"/>
      <c r="O227" s="117"/>
      <c r="P227" s="117"/>
      <c r="Q227" s="117"/>
      <c r="R227" s="117"/>
      <c r="S227" s="117"/>
      <c r="T227" s="117"/>
      <c r="U227" s="117"/>
      <c r="V227" s="117"/>
      <c r="W227" s="117"/>
      <c r="X227" s="117"/>
      <c r="Y227" s="117"/>
      <c r="Z227" s="117"/>
    </row>
    <row r="228" spans="1:26" ht="15.75" customHeight="1">
      <c r="A228" s="141">
        <v>224</v>
      </c>
      <c r="B228" s="108" t="s">
        <v>636</v>
      </c>
      <c r="C228" s="108">
        <v>44</v>
      </c>
      <c r="D228" s="142" t="s">
        <v>480</v>
      </c>
      <c r="E228" s="108" t="str">
        <f>VLOOKUP(D228,'TS Gantry - AP44'!$C$8:$D$638,2,0)</f>
        <v>DA+0</v>
      </c>
      <c r="F228" s="108" t="str">
        <f>VLOOKUP($D228,Foundation!$D$5:$F$379,3,FALSE)</f>
        <v>Sandy</v>
      </c>
      <c r="G228" s="123">
        <v>46043</v>
      </c>
      <c r="H228" s="123">
        <v>46043</v>
      </c>
      <c r="I228" s="108" t="s">
        <v>631</v>
      </c>
      <c r="J228" s="108" t="s">
        <v>632</v>
      </c>
      <c r="K228" s="108"/>
      <c r="L228" s="104"/>
      <c r="M228" s="117"/>
      <c r="N228" s="117"/>
      <c r="O228" s="117"/>
      <c r="P228" s="117"/>
      <c r="Q228" s="117"/>
      <c r="R228" s="117"/>
      <c r="S228" s="117"/>
      <c r="T228" s="117"/>
      <c r="U228" s="117"/>
      <c r="V228" s="117"/>
      <c r="W228" s="117"/>
      <c r="X228" s="117"/>
      <c r="Y228" s="117"/>
      <c r="Z228" s="117"/>
    </row>
    <row r="229" spans="1:26" ht="15.75" customHeight="1">
      <c r="A229" s="141">
        <v>225</v>
      </c>
      <c r="B229" s="108" t="s">
        <v>636</v>
      </c>
      <c r="C229" s="108">
        <v>45</v>
      </c>
      <c r="D229" s="142" t="s">
        <v>532</v>
      </c>
      <c r="E229" s="108" t="str">
        <f>VLOOKUP(D229,'TS Gantry - AP44'!$C$8:$D$638,2,0)</f>
        <v>DA+3</v>
      </c>
      <c r="F229" s="108" t="str">
        <f>VLOOKUP($D229,Foundation!$D$5:$F$379,3,FALSE)</f>
        <v>Sandy</v>
      </c>
      <c r="G229" s="123">
        <v>46043</v>
      </c>
      <c r="H229" s="123">
        <v>46043</v>
      </c>
      <c r="I229" s="108" t="s">
        <v>631</v>
      </c>
      <c r="J229" s="108" t="s">
        <v>632</v>
      </c>
      <c r="K229" s="108"/>
      <c r="L229" s="104"/>
      <c r="M229" s="117"/>
      <c r="N229" s="117"/>
      <c r="O229" s="117"/>
      <c r="P229" s="117"/>
      <c r="Q229" s="117"/>
      <c r="R229" s="117"/>
      <c r="S229" s="117"/>
      <c r="T229" s="117"/>
      <c r="U229" s="117"/>
      <c r="V229" s="117"/>
      <c r="W229" s="117"/>
      <c r="X229" s="117"/>
      <c r="Y229" s="117"/>
      <c r="Z229" s="117"/>
    </row>
    <row r="230" spans="1:26" ht="15.75" customHeight="1">
      <c r="A230" s="141">
        <v>226</v>
      </c>
      <c r="B230" s="108" t="s">
        <v>636</v>
      </c>
      <c r="C230" s="108">
        <v>46</v>
      </c>
      <c r="D230" s="142" t="s">
        <v>533</v>
      </c>
      <c r="E230" s="108" t="str">
        <f>VLOOKUP(D230,'TS Gantry - AP44'!$C$8:$D$638,2,0)</f>
        <v>DB2+3</v>
      </c>
      <c r="F230" s="108" t="str">
        <f>VLOOKUP($D230,Foundation!$D$5:$F$379,3,FALSE)</f>
        <v>Sandy</v>
      </c>
      <c r="G230" s="123">
        <v>46043</v>
      </c>
      <c r="H230" s="123">
        <v>46043</v>
      </c>
      <c r="I230" s="108" t="s">
        <v>631</v>
      </c>
      <c r="J230" s="108" t="s">
        <v>632</v>
      </c>
      <c r="K230" s="108"/>
      <c r="L230" s="104"/>
      <c r="M230" s="117"/>
      <c r="N230" s="117"/>
      <c r="O230" s="117"/>
      <c r="P230" s="117"/>
      <c r="Q230" s="117"/>
      <c r="R230" s="117"/>
      <c r="S230" s="117"/>
      <c r="T230" s="117"/>
      <c r="U230" s="117"/>
      <c r="V230" s="117"/>
      <c r="W230" s="117"/>
      <c r="X230" s="117"/>
      <c r="Y230" s="117"/>
      <c r="Z230" s="117"/>
    </row>
    <row r="231" spans="1:26" ht="15.75" customHeight="1">
      <c r="A231" s="141">
        <v>227</v>
      </c>
      <c r="B231" s="108" t="s">
        <v>636</v>
      </c>
      <c r="C231" s="108">
        <v>47</v>
      </c>
      <c r="D231" s="142" t="s">
        <v>534</v>
      </c>
      <c r="E231" s="108" t="str">
        <f>VLOOKUP(D231,'TS Gantry - AP44'!$C$8:$D$638,2,0)</f>
        <v>DA+9</v>
      </c>
      <c r="F231" s="108" t="str">
        <f>VLOOKUP($D231,Foundation!$D$5:$F$379,3,FALSE)</f>
        <v>Sandy</v>
      </c>
      <c r="G231" s="123">
        <v>46043</v>
      </c>
      <c r="H231" s="123">
        <v>46043</v>
      </c>
      <c r="I231" s="108" t="s">
        <v>631</v>
      </c>
      <c r="J231" s="108" t="s">
        <v>632</v>
      </c>
      <c r="K231" s="108"/>
      <c r="L231" s="104"/>
      <c r="M231" s="117"/>
      <c r="N231" s="117"/>
      <c r="O231" s="117"/>
      <c r="P231" s="117"/>
      <c r="Q231" s="117"/>
      <c r="R231" s="117"/>
      <c r="S231" s="117"/>
      <c r="T231" s="117"/>
      <c r="U231" s="117"/>
      <c r="V231" s="117"/>
      <c r="W231" s="117"/>
      <c r="X231" s="117"/>
      <c r="Y231" s="117"/>
      <c r="Z231" s="117"/>
    </row>
    <row r="232" spans="1:26" ht="15.75" customHeight="1">
      <c r="A232" s="141">
        <v>228</v>
      </c>
      <c r="B232" s="108" t="s">
        <v>636</v>
      </c>
      <c r="C232" s="108">
        <v>48</v>
      </c>
      <c r="D232" s="142" t="s">
        <v>536</v>
      </c>
      <c r="E232" s="108" t="str">
        <f>VLOOKUP(D232,'TS Gantry - AP44'!$C$8:$D$638,2,0)</f>
        <v>DA+9</v>
      </c>
      <c r="F232" s="108" t="str">
        <f>VLOOKUP($D232,Foundation!$D$5:$F$379,3,FALSE)</f>
        <v>Sandy</v>
      </c>
      <c r="G232" s="123">
        <v>46044</v>
      </c>
      <c r="H232" s="123">
        <v>46044</v>
      </c>
      <c r="I232" s="108" t="s">
        <v>631</v>
      </c>
      <c r="J232" s="108" t="s">
        <v>632</v>
      </c>
      <c r="K232" s="108"/>
      <c r="L232" s="104"/>
      <c r="M232" s="117"/>
      <c r="N232" s="117"/>
      <c r="O232" s="117"/>
      <c r="P232" s="117"/>
      <c r="Q232" s="117"/>
      <c r="R232" s="117"/>
      <c r="S232" s="117"/>
      <c r="T232" s="117"/>
      <c r="U232" s="117"/>
      <c r="V232" s="117"/>
      <c r="W232" s="117"/>
      <c r="X232" s="117"/>
      <c r="Y232" s="117"/>
      <c r="Z232" s="117"/>
    </row>
    <row r="233" spans="1:26" ht="15.75" customHeight="1">
      <c r="A233" s="141">
        <v>229</v>
      </c>
      <c r="B233" s="108" t="s">
        <v>636</v>
      </c>
      <c r="C233" s="108">
        <v>49</v>
      </c>
      <c r="D233" s="142" t="s">
        <v>538</v>
      </c>
      <c r="E233" s="108" t="str">
        <f>VLOOKUP(D233,'TS Gantry - AP44'!$C$8:$D$638,2,0)</f>
        <v>DA+0</v>
      </c>
      <c r="F233" s="108" t="str">
        <f>VLOOKUP($D233,Foundation!$D$5:$F$379,3,FALSE)</f>
        <v>Sandy</v>
      </c>
      <c r="G233" s="123">
        <v>46044</v>
      </c>
      <c r="H233" s="123">
        <v>46044</v>
      </c>
      <c r="I233" s="108" t="s">
        <v>631</v>
      </c>
      <c r="J233" s="108" t="s">
        <v>632</v>
      </c>
      <c r="K233" s="108"/>
      <c r="L233" s="104"/>
      <c r="M233" s="117"/>
      <c r="N233" s="117"/>
      <c r="O233" s="117"/>
      <c r="P233" s="117"/>
      <c r="Q233" s="117"/>
      <c r="R233" s="117"/>
      <c r="S233" s="117"/>
      <c r="T233" s="117"/>
      <c r="U233" s="117"/>
      <c r="V233" s="117"/>
      <c r="W233" s="117"/>
      <c r="X233" s="117"/>
      <c r="Y233" s="117"/>
      <c r="Z233" s="117"/>
    </row>
    <row r="234" spans="1:26" ht="15.75" customHeight="1">
      <c r="A234" s="141">
        <v>230</v>
      </c>
      <c r="B234" s="108" t="s">
        <v>636</v>
      </c>
      <c r="C234" s="108">
        <v>50</v>
      </c>
      <c r="D234" s="142" t="s">
        <v>539</v>
      </c>
      <c r="E234" s="108" t="str">
        <f>VLOOKUP(D234,'TS Gantry - AP44'!$C$8:$D$638,2,0)</f>
        <v>DA+3</v>
      </c>
      <c r="F234" s="108" t="str">
        <f>VLOOKUP($D234,Foundation!$D$5:$F$379,3,FALSE)</f>
        <v>Sandy</v>
      </c>
      <c r="G234" s="123">
        <v>46044</v>
      </c>
      <c r="H234" s="123">
        <v>46044</v>
      </c>
      <c r="I234" s="108" t="s">
        <v>631</v>
      </c>
      <c r="J234" s="108" t="s">
        <v>632</v>
      </c>
      <c r="K234" s="108"/>
      <c r="L234" s="104"/>
      <c r="M234" s="117"/>
      <c r="N234" s="117"/>
      <c r="O234" s="117"/>
      <c r="P234" s="117"/>
      <c r="Q234" s="117"/>
      <c r="R234" s="117"/>
      <c r="S234" s="117"/>
      <c r="T234" s="117"/>
      <c r="U234" s="117"/>
      <c r="V234" s="117"/>
      <c r="W234" s="117"/>
      <c r="X234" s="117"/>
      <c r="Y234" s="117"/>
      <c r="Z234" s="117"/>
    </row>
    <row r="235" spans="1:26" ht="15.75" customHeight="1">
      <c r="A235" s="141">
        <v>231</v>
      </c>
      <c r="B235" s="108" t="s">
        <v>636</v>
      </c>
      <c r="C235" s="108">
        <v>51</v>
      </c>
      <c r="D235" s="142" t="s">
        <v>540</v>
      </c>
      <c r="E235" s="108" t="str">
        <f>VLOOKUP(D235,'TS Gantry - AP44'!$C$8:$D$638,2,0)</f>
        <v>DA+6</v>
      </c>
      <c r="F235" s="108" t="str">
        <f>VLOOKUP($D235,Foundation!$D$5:$F$379,3,FALSE)</f>
        <v>Sandy</v>
      </c>
      <c r="G235" s="123">
        <v>46044</v>
      </c>
      <c r="H235" s="123">
        <v>46044</v>
      </c>
      <c r="I235" s="108" t="s">
        <v>631</v>
      </c>
      <c r="J235" s="108" t="s">
        <v>632</v>
      </c>
      <c r="K235" s="108"/>
      <c r="L235" s="104"/>
      <c r="M235" s="117"/>
      <c r="N235" s="117"/>
      <c r="O235" s="117"/>
      <c r="P235" s="117"/>
      <c r="Q235" s="117"/>
      <c r="R235" s="117"/>
      <c r="S235" s="117"/>
      <c r="T235" s="117"/>
      <c r="U235" s="117"/>
      <c r="V235" s="117"/>
      <c r="W235" s="117"/>
      <c r="X235" s="117"/>
      <c r="Y235" s="117"/>
      <c r="Z235" s="117"/>
    </row>
    <row r="236" spans="1:26" ht="15.75" customHeight="1">
      <c r="A236" s="141">
        <v>232</v>
      </c>
      <c r="B236" s="108" t="s">
        <v>636</v>
      </c>
      <c r="C236" s="108">
        <v>52</v>
      </c>
      <c r="D236" s="142" t="s">
        <v>546</v>
      </c>
      <c r="E236" s="108" t="str">
        <f>VLOOKUP(D236,'TS Gantry - AP44'!$C$8:$D$638,2,0)</f>
        <v>DA+3</v>
      </c>
      <c r="F236" s="108" t="str">
        <f>VLOOKUP($D236,Foundation!$D$5:$F$379,3,FALSE)</f>
        <v>Sandy</v>
      </c>
      <c r="G236" s="123">
        <v>46044</v>
      </c>
      <c r="H236" s="123">
        <v>46044</v>
      </c>
      <c r="I236" s="108" t="s">
        <v>631</v>
      </c>
      <c r="J236" s="108" t="s">
        <v>632</v>
      </c>
      <c r="K236" s="108"/>
      <c r="L236" s="104"/>
      <c r="M236" s="117"/>
      <c r="N236" s="117"/>
      <c r="O236" s="117"/>
      <c r="P236" s="117"/>
      <c r="Q236" s="117"/>
      <c r="R236" s="117"/>
      <c r="S236" s="117"/>
      <c r="T236" s="117"/>
      <c r="U236" s="117"/>
      <c r="V236" s="117"/>
      <c r="W236" s="117"/>
      <c r="X236" s="117"/>
      <c r="Y236" s="117"/>
      <c r="Z236" s="117"/>
    </row>
    <row r="237" spans="1:26" ht="15.75" customHeight="1">
      <c r="A237" s="141">
        <v>233</v>
      </c>
      <c r="B237" s="108" t="s">
        <v>636</v>
      </c>
      <c r="C237" s="108">
        <v>53</v>
      </c>
      <c r="D237" s="142" t="s">
        <v>547</v>
      </c>
      <c r="E237" s="108" t="str">
        <f>VLOOKUP(D237,'TS Gantry - AP44'!$C$8:$D$638,2,0)</f>
        <v>DA+9</v>
      </c>
      <c r="F237" s="108" t="str">
        <f>VLOOKUP($D237,Foundation!$D$5:$F$379,3,FALSE)</f>
        <v>Sandy</v>
      </c>
      <c r="G237" s="123">
        <v>46044</v>
      </c>
      <c r="H237" s="123">
        <v>46044</v>
      </c>
      <c r="I237" s="108" t="s">
        <v>631</v>
      </c>
      <c r="J237" s="108" t="s">
        <v>632</v>
      </c>
      <c r="K237" s="108"/>
      <c r="L237" s="104"/>
      <c r="M237" s="117"/>
      <c r="N237" s="117"/>
      <c r="O237" s="117"/>
      <c r="P237" s="117"/>
      <c r="Q237" s="117"/>
      <c r="R237" s="117"/>
      <c r="S237" s="117"/>
      <c r="T237" s="117"/>
      <c r="U237" s="117"/>
      <c r="V237" s="117"/>
      <c r="W237" s="117"/>
      <c r="X237" s="117"/>
      <c r="Y237" s="117"/>
      <c r="Z237" s="117"/>
    </row>
    <row r="238" spans="1:26" ht="15.75" customHeight="1">
      <c r="A238" s="141">
        <v>234</v>
      </c>
      <c r="B238" s="108" t="s">
        <v>636</v>
      </c>
      <c r="C238" s="108">
        <v>54</v>
      </c>
      <c r="D238" s="142" t="s">
        <v>549</v>
      </c>
      <c r="E238" s="108" t="str">
        <f>VLOOKUP(D238,'TS Gantry - AP44'!$C$8:$D$638,2,0)</f>
        <v>DC2+0</v>
      </c>
      <c r="F238" s="108" t="str">
        <f>VLOOKUP($D238,Foundation!$D$5:$F$379,3,FALSE)</f>
        <v>Sandy</v>
      </c>
      <c r="G238" s="123">
        <v>46044</v>
      </c>
      <c r="H238" s="123">
        <v>46044</v>
      </c>
      <c r="I238" s="108" t="s">
        <v>631</v>
      </c>
      <c r="J238" s="108" t="s">
        <v>632</v>
      </c>
      <c r="K238" s="108"/>
      <c r="L238" s="104"/>
      <c r="M238" s="117"/>
      <c r="N238" s="117"/>
      <c r="O238" s="117"/>
      <c r="P238" s="117"/>
      <c r="Q238" s="117"/>
      <c r="R238" s="117"/>
      <c r="S238" s="117"/>
      <c r="T238" s="117"/>
      <c r="U238" s="117"/>
      <c r="V238" s="117"/>
      <c r="W238" s="117"/>
      <c r="X238" s="117"/>
      <c r="Y238" s="117"/>
      <c r="Z238" s="117"/>
    </row>
    <row r="239" spans="1:26" ht="15.75" customHeight="1">
      <c r="A239" s="141">
        <v>235</v>
      </c>
      <c r="B239" s="108" t="s">
        <v>636</v>
      </c>
      <c r="C239" s="108">
        <v>55</v>
      </c>
      <c r="D239" s="142" t="s">
        <v>548</v>
      </c>
      <c r="E239" s="108" t="str">
        <f>VLOOKUP(D239,'TS Gantry - AP44'!$C$8:$D$638,2,0)</f>
        <v>DA+9</v>
      </c>
      <c r="F239" s="108" t="str">
        <f>VLOOKUP($D239,Foundation!$D$5:$F$379,3,FALSE)</f>
        <v>Sandy</v>
      </c>
      <c r="G239" s="123">
        <v>46045</v>
      </c>
      <c r="H239" s="123">
        <v>46045</v>
      </c>
      <c r="I239" s="108" t="s">
        <v>631</v>
      </c>
      <c r="J239" s="108" t="s">
        <v>632</v>
      </c>
      <c r="K239" s="108"/>
      <c r="L239" s="104"/>
      <c r="M239" s="117"/>
      <c r="N239" s="117"/>
      <c r="O239" s="117"/>
      <c r="P239" s="117"/>
      <c r="Q239" s="117"/>
      <c r="R239" s="117"/>
      <c r="S239" s="117"/>
      <c r="T239" s="117"/>
      <c r="U239" s="117"/>
      <c r="V239" s="117"/>
      <c r="W239" s="117"/>
      <c r="X239" s="117"/>
      <c r="Y239" s="117"/>
      <c r="Z239" s="117"/>
    </row>
    <row r="240" spans="1:26" ht="15.75" customHeight="1">
      <c r="A240" s="141">
        <v>236</v>
      </c>
      <c r="B240" s="108" t="s">
        <v>636</v>
      </c>
      <c r="C240" s="108">
        <v>56</v>
      </c>
      <c r="D240" s="142" t="s">
        <v>550</v>
      </c>
      <c r="E240" s="108" t="str">
        <f>VLOOKUP(D240,'TS Gantry - AP44'!$C$8:$D$638,2,0)</f>
        <v>DD45+9</v>
      </c>
      <c r="F240" s="108" t="str">
        <f>VLOOKUP($D240,Foundation!$D$5:$F$379,3,FALSE)</f>
        <v>Sandy</v>
      </c>
      <c r="G240" s="123">
        <v>46045</v>
      </c>
      <c r="H240" s="123">
        <v>46045</v>
      </c>
      <c r="I240" s="108" t="s">
        <v>631</v>
      </c>
      <c r="J240" s="108" t="s">
        <v>632</v>
      </c>
      <c r="K240" s="108"/>
      <c r="L240" s="104"/>
      <c r="M240" s="117"/>
      <c r="N240" s="117"/>
      <c r="O240" s="117"/>
      <c r="P240" s="117"/>
      <c r="Q240" s="117"/>
      <c r="R240" s="117"/>
      <c r="S240" s="117"/>
      <c r="T240" s="117"/>
      <c r="U240" s="117"/>
      <c r="V240" s="117"/>
      <c r="W240" s="117"/>
      <c r="X240" s="117"/>
      <c r="Y240" s="117"/>
      <c r="Z240" s="117"/>
    </row>
    <row r="241" spans="1:26" ht="15.75" customHeight="1">
      <c r="A241" s="141">
        <v>237</v>
      </c>
      <c r="B241" s="108" t="s">
        <v>636</v>
      </c>
      <c r="C241" s="108">
        <v>57</v>
      </c>
      <c r="D241" s="142" t="s">
        <v>552</v>
      </c>
      <c r="E241" s="108" t="str">
        <f>VLOOKUP(D241,'TS Gantry - AP44'!$C$8:$D$638,2,0)</f>
        <v>DA+6</v>
      </c>
      <c r="F241" s="108" t="str">
        <f>VLOOKUP($D241,Foundation!$D$5:$F$379,3,FALSE)</f>
        <v>Sandy</v>
      </c>
      <c r="G241" s="123">
        <v>46045</v>
      </c>
      <c r="H241" s="123">
        <v>46045</v>
      </c>
      <c r="I241" s="108" t="s">
        <v>631</v>
      </c>
      <c r="J241" s="108" t="s">
        <v>632</v>
      </c>
      <c r="K241" s="108"/>
      <c r="L241" s="104"/>
      <c r="M241" s="117"/>
      <c r="N241" s="117"/>
      <c r="O241" s="117"/>
      <c r="P241" s="117"/>
      <c r="Q241" s="117"/>
      <c r="R241" s="117"/>
      <c r="S241" s="117"/>
      <c r="T241" s="117"/>
      <c r="U241" s="117"/>
      <c r="V241" s="117"/>
      <c r="W241" s="117"/>
      <c r="X241" s="117"/>
      <c r="Y241" s="117"/>
      <c r="Z241" s="117"/>
    </row>
    <row r="242" spans="1:26" ht="15.75" customHeight="1">
      <c r="A242" s="141">
        <v>238</v>
      </c>
      <c r="B242" s="108" t="s">
        <v>636</v>
      </c>
      <c r="C242" s="108">
        <v>58</v>
      </c>
      <c r="D242" s="142" t="s">
        <v>553</v>
      </c>
      <c r="E242" s="108" t="str">
        <f>VLOOKUP(D242,'TS Gantry - AP44'!$C$8:$D$638,2,0)</f>
        <v>DA+0</v>
      </c>
      <c r="F242" s="108" t="str">
        <f>VLOOKUP($D242,Foundation!$D$5:$F$379,3,FALSE)</f>
        <v>Sandy</v>
      </c>
      <c r="G242" s="123">
        <v>46045</v>
      </c>
      <c r="H242" s="123">
        <v>46045</v>
      </c>
      <c r="I242" s="108" t="s">
        <v>631</v>
      </c>
      <c r="J242" s="108" t="s">
        <v>632</v>
      </c>
      <c r="K242" s="108"/>
      <c r="L242" s="104"/>
      <c r="M242" s="117"/>
      <c r="N242" s="117"/>
      <c r="O242" s="117"/>
      <c r="P242" s="117"/>
      <c r="Q242" s="117"/>
      <c r="R242" s="117"/>
      <c r="S242" s="117"/>
      <c r="T242" s="117"/>
      <c r="U242" s="117"/>
      <c r="V242" s="117"/>
      <c r="W242" s="117"/>
      <c r="X242" s="117"/>
      <c r="Y242" s="117"/>
      <c r="Z242" s="117"/>
    </row>
    <row r="243" spans="1:26" ht="15.75" customHeight="1">
      <c r="A243" s="141">
        <v>239</v>
      </c>
      <c r="B243" s="108" t="s">
        <v>636</v>
      </c>
      <c r="C243" s="108">
        <v>59</v>
      </c>
      <c r="D243" s="142" t="s">
        <v>556</v>
      </c>
      <c r="E243" s="108" t="str">
        <f>VLOOKUP(D243,'TS Gantry - AP44'!$C$8:$D$638,2,0)</f>
        <v>DA-3</v>
      </c>
      <c r="F243" s="108" t="str">
        <f>VLOOKUP($D243,Foundation!$D$5:$F$379,3,FALSE)</f>
        <v>Sandy</v>
      </c>
      <c r="G243" s="123">
        <v>46045</v>
      </c>
      <c r="H243" s="123">
        <v>46045</v>
      </c>
      <c r="I243" s="108" t="s">
        <v>631</v>
      </c>
      <c r="J243" s="108" t="s">
        <v>632</v>
      </c>
      <c r="K243" s="108"/>
      <c r="L243" s="104"/>
      <c r="M243" s="117"/>
      <c r="N243" s="117"/>
      <c r="O243" s="117"/>
      <c r="P243" s="117"/>
      <c r="Q243" s="117"/>
      <c r="R243" s="117"/>
      <c r="S243" s="117"/>
      <c r="T243" s="117"/>
      <c r="U243" s="117"/>
      <c r="V243" s="117"/>
      <c r="W243" s="117"/>
      <c r="X243" s="117"/>
      <c r="Y243" s="117"/>
      <c r="Z243" s="117"/>
    </row>
    <row r="244" spans="1:26" ht="15.75" customHeight="1">
      <c r="A244" s="141">
        <v>240</v>
      </c>
      <c r="B244" s="108" t="s">
        <v>636</v>
      </c>
      <c r="C244" s="108">
        <v>60</v>
      </c>
      <c r="D244" s="142" t="s">
        <v>557</v>
      </c>
      <c r="E244" s="108" t="str">
        <f>VLOOKUP(D244,'TS Gantry - AP44'!$C$8:$D$638,2,0)</f>
        <v>DA+6</v>
      </c>
      <c r="F244" s="108" t="str">
        <f>VLOOKUP($D244,Foundation!$D$5:$F$379,3,FALSE)</f>
        <v>Sandy</v>
      </c>
      <c r="G244" s="123">
        <v>46046</v>
      </c>
      <c r="H244" s="123">
        <v>46046</v>
      </c>
      <c r="I244" s="108" t="s">
        <v>631</v>
      </c>
      <c r="J244" s="108" t="s">
        <v>632</v>
      </c>
      <c r="K244" s="108"/>
      <c r="L244" s="104"/>
      <c r="M244" s="117"/>
      <c r="N244" s="117"/>
      <c r="O244" s="117"/>
      <c r="P244" s="117"/>
      <c r="Q244" s="117"/>
      <c r="R244" s="117"/>
      <c r="S244" s="117"/>
      <c r="T244" s="117"/>
      <c r="U244" s="117"/>
      <c r="V244" s="117"/>
      <c r="W244" s="117"/>
      <c r="X244" s="117"/>
      <c r="Y244" s="117"/>
      <c r="Z244" s="117"/>
    </row>
    <row r="245" spans="1:26" ht="15.75" customHeight="1">
      <c r="A245" s="141">
        <v>241</v>
      </c>
      <c r="B245" s="108" t="s">
        <v>636</v>
      </c>
      <c r="C245" s="108">
        <v>61</v>
      </c>
      <c r="D245" s="142" t="s">
        <v>558</v>
      </c>
      <c r="E245" s="108" t="str">
        <f>VLOOKUP(D245,'TS Gantry - AP44'!$C$8:$D$638,2,0)</f>
        <v>DA+9</v>
      </c>
      <c r="F245" s="108" t="str">
        <f>VLOOKUP($D245,Foundation!$D$5:$F$379,3,FALSE)</f>
        <v>Sandy</v>
      </c>
      <c r="G245" s="123">
        <v>46046</v>
      </c>
      <c r="H245" s="123">
        <v>46046</v>
      </c>
      <c r="I245" s="108" t="s">
        <v>631</v>
      </c>
      <c r="J245" s="108" t="s">
        <v>632</v>
      </c>
      <c r="K245" s="108"/>
      <c r="L245" s="104"/>
      <c r="M245" s="117"/>
      <c r="N245" s="117"/>
      <c r="O245" s="117"/>
      <c r="P245" s="117"/>
      <c r="Q245" s="117"/>
      <c r="R245" s="117"/>
      <c r="S245" s="117"/>
      <c r="T245" s="117"/>
      <c r="U245" s="117"/>
      <c r="V245" s="117"/>
      <c r="W245" s="117"/>
      <c r="X245" s="117"/>
      <c r="Y245" s="117"/>
      <c r="Z245" s="117"/>
    </row>
    <row r="246" spans="1:26" ht="15.75" customHeight="1">
      <c r="A246" s="141">
        <v>242</v>
      </c>
      <c r="B246" s="108" t="s">
        <v>636</v>
      </c>
      <c r="C246" s="108">
        <v>62</v>
      </c>
      <c r="D246" s="142" t="s">
        <v>559</v>
      </c>
      <c r="E246" s="108" t="str">
        <f>VLOOKUP(D246,'TS Gantry - AP44'!$C$8:$D$638,2,0)</f>
        <v>DA+9</v>
      </c>
      <c r="F246" s="108" t="str">
        <f>VLOOKUP($D246,Foundation!$D$5:$F$379,3,FALSE)</f>
        <v>Sandy</v>
      </c>
      <c r="G246" s="123">
        <v>46046</v>
      </c>
      <c r="H246" s="123">
        <v>46046</v>
      </c>
      <c r="I246" s="108" t="s">
        <v>631</v>
      </c>
      <c r="J246" s="108" t="s">
        <v>632</v>
      </c>
      <c r="K246" s="108"/>
      <c r="L246" s="104"/>
      <c r="M246" s="117"/>
      <c r="N246" s="117"/>
      <c r="O246" s="117"/>
      <c r="P246" s="117"/>
      <c r="Q246" s="117"/>
      <c r="R246" s="117"/>
      <c r="S246" s="117"/>
      <c r="T246" s="117"/>
      <c r="U246" s="117"/>
      <c r="V246" s="117"/>
      <c r="W246" s="117"/>
      <c r="X246" s="117"/>
      <c r="Y246" s="117"/>
      <c r="Z246" s="117"/>
    </row>
    <row r="247" spans="1:26" ht="15.75" customHeight="1">
      <c r="A247" s="141">
        <v>243</v>
      </c>
      <c r="B247" s="108" t="s">
        <v>636</v>
      </c>
      <c r="C247" s="108">
        <v>63</v>
      </c>
      <c r="D247" s="142" t="s">
        <v>560</v>
      </c>
      <c r="E247" s="108" t="str">
        <f>VLOOKUP(D247,'TS Gantry - AP44'!$C$8:$D$638,2,0)</f>
        <v>DA+9</v>
      </c>
      <c r="F247" s="108" t="str">
        <f>VLOOKUP($D247,Foundation!$D$5:$F$379,3,FALSE)</f>
        <v>Sandy</v>
      </c>
      <c r="G247" s="123">
        <v>46046</v>
      </c>
      <c r="H247" s="123">
        <v>46046</v>
      </c>
      <c r="I247" s="108" t="s">
        <v>631</v>
      </c>
      <c r="J247" s="108" t="s">
        <v>632</v>
      </c>
      <c r="K247" s="108"/>
      <c r="L247" s="104"/>
      <c r="M247" s="117"/>
      <c r="N247" s="117"/>
      <c r="O247" s="117"/>
      <c r="P247" s="117"/>
      <c r="Q247" s="117"/>
      <c r="R247" s="117"/>
      <c r="S247" s="117"/>
      <c r="T247" s="117"/>
      <c r="U247" s="117"/>
      <c r="V247" s="117"/>
      <c r="W247" s="117"/>
      <c r="X247" s="117"/>
      <c r="Y247" s="117"/>
      <c r="Z247" s="117"/>
    </row>
    <row r="248" spans="1:26" ht="15.75" customHeight="1">
      <c r="A248" s="141">
        <v>244</v>
      </c>
      <c r="B248" s="108" t="s">
        <v>636</v>
      </c>
      <c r="C248" s="108">
        <v>64</v>
      </c>
      <c r="D248" s="142" t="s">
        <v>565</v>
      </c>
      <c r="E248" s="108" t="str">
        <f>VLOOKUP(D248,'TS Gantry - AP44'!$C$8:$D$638,2,0)</f>
        <v>DA+3</v>
      </c>
      <c r="F248" s="108" t="str">
        <f>VLOOKUP($D248,Foundation!$D$5:$F$379,3,FALSE)</f>
        <v>Sandy</v>
      </c>
      <c r="G248" s="123">
        <v>46046</v>
      </c>
      <c r="H248" s="123">
        <v>46046</v>
      </c>
      <c r="I248" s="108" t="s">
        <v>631</v>
      </c>
      <c r="J248" s="108" t="s">
        <v>632</v>
      </c>
      <c r="K248" s="108"/>
      <c r="L248" s="104"/>
      <c r="M248" s="117"/>
      <c r="N248" s="117"/>
      <c r="O248" s="117"/>
      <c r="P248" s="117"/>
      <c r="Q248" s="117"/>
      <c r="R248" s="117"/>
      <c r="S248" s="117"/>
      <c r="T248" s="117"/>
      <c r="U248" s="117"/>
      <c r="V248" s="117"/>
      <c r="W248" s="117"/>
      <c r="X248" s="117"/>
      <c r="Y248" s="117"/>
      <c r="Z248" s="117"/>
    </row>
    <row r="249" spans="1:26" ht="15.75" customHeight="1">
      <c r="A249" s="141">
        <v>245</v>
      </c>
      <c r="B249" s="108" t="s">
        <v>636</v>
      </c>
      <c r="C249" s="108">
        <v>65</v>
      </c>
      <c r="D249" s="142" t="s">
        <v>567</v>
      </c>
      <c r="E249" s="108" t="str">
        <f>VLOOKUP(D249,'TS Gantry - AP44'!$C$8:$D$638,2,0)</f>
        <v>DA+9</v>
      </c>
      <c r="F249" s="108" t="str">
        <f>VLOOKUP($D249,Foundation!$D$5:$F$379,3,FALSE)</f>
        <v>Sandy</v>
      </c>
      <c r="G249" s="123">
        <v>46046</v>
      </c>
      <c r="H249" s="123">
        <v>46046</v>
      </c>
      <c r="I249" s="108" t="s">
        <v>631</v>
      </c>
      <c r="J249" s="108" t="s">
        <v>632</v>
      </c>
      <c r="K249" s="108"/>
      <c r="L249" s="104"/>
      <c r="M249" s="117"/>
      <c r="N249" s="117"/>
      <c r="O249" s="117"/>
      <c r="P249" s="117"/>
      <c r="Q249" s="117"/>
      <c r="R249" s="117"/>
      <c r="S249" s="117"/>
      <c r="T249" s="117"/>
      <c r="U249" s="117"/>
      <c r="V249" s="117"/>
      <c r="W249" s="117"/>
      <c r="X249" s="117"/>
      <c r="Y249" s="117"/>
      <c r="Z249" s="117"/>
    </row>
    <row r="250" spans="1:26" ht="15.75" customHeight="1">
      <c r="A250" s="141">
        <v>246</v>
      </c>
      <c r="B250" s="108" t="s">
        <v>636</v>
      </c>
      <c r="C250" s="108">
        <v>66</v>
      </c>
      <c r="D250" s="142" t="s">
        <v>578</v>
      </c>
      <c r="E250" s="108" t="str">
        <f>VLOOKUP(D250,'TS Gantry - AP44'!$C$8:$D$638,2,0)</f>
        <v>DA+9</v>
      </c>
      <c r="F250" s="108" t="str">
        <f>VLOOKUP($D250,Foundation!$D$5:$F$379,3,FALSE)</f>
        <v>Sandy</v>
      </c>
      <c r="G250" s="123">
        <v>46049</v>
      </c>
      <c r="H250" s="123">
        <v>46049</v>
      </c>
      <c r="I250" s="108" t="s">
        <v>631</v>
      </c>
      <c r="J250" s="108" t="s">
        <v>632</v>
      </c>
      <c r="K250" s="108"/>
      <c r="L250" s="104"/>
      <c r="M250" s="117"/>
      <c r="N250" s="117"/>
      <c r="O250" s="117"/>
      <c r="P250" s="117"/>
      <c r="Q250" s="117"/>
      <c r="R250" s="117"/>
      <c r="S250" s="117"/>
      <c r="T250" s="117"/>
      <c r="U250" s="117"/>
      <c r="V250" s="117"/>
      <c r="W250" s="117"/>
      <c r="X250" s="117"/>
      <c r="Y250" s="117"/>
      <c r="Z250" s="117"/>
    </row>
    <row r="251" spans="1:26" ht="15.75" customHeight="1">
      <c r="A251" s="141">
        <v>247</v>
      </c>
      <c r="B251" s="108" t="s">
        <v>636</v>
      </c>
      <c r="C251" s="108">
        <v>67</v>
      </c>
      <c r="D251" s="142" t="s">
        <v>579</v>
      </c>
      <c r="E251" s="108" t="str">
        <f>VLOOKUP(D251,'TS Gantry - AP44'!$C$8:$D$638,2,0)</f>
        <v>DA+3</v>
      </c>
      <c r="F251" s="108" t="str">
        <f>VLOOKUP($D251,Foundation!$D$5:$F$379,3,FALSE)</f>
        <v>Sandy</v>
      </c>
      <c r="G251" s="123">
        <v>46049</v>
      </c>
      <c r="H251" s="123">
        <v>46049</v>
      </c>
      <c r="I251" s="108" t="s">
        <v>631</v>
      </c>
      <c r="J251" s="108" t="s">
        <v>632</v>
      </c>
      <c r="K251" s="108"/>
      <c r="L251" s="104"/>
      <c r="M251" s="117"/>
      <c r="N251" s="117"/>
      <c r="O251" s="117"/>
      <c r="P251" s="117"/>
      <c r="Q251" s="117"/>
      <c r="R251" s="117"/>
      <c r="S251" s="117"/>
      <c r="T251" s="117"/>
      <c r="U251" s="117"/>
      <c r="V251" s="117"/>
      <c r="W251" s="117"/>
      <c r="X251" s="117"/>
      <c r="Y251" s="117"/>
      <c r="Z251" s="117"/>
    </row>
    <row r="252" spans="1:26" ht="15.75" customHeight="1">
      <c r="A252" s="141">
        <v>248</v>
      </c>
      <c r="B252" s="108" t="s">
        <v>636</v>
      </c>
      <c r="C252" s="108">
        <v>68</v>
      </c>
      <c r="D252" s="142" t="s">
        <v>580</v>
      </c>
      <c r="E252" s="108" t="str">
        <f>VLOOKUP(D252,'TS Gantry - AP44'!$C$8:$D$638,2,0)</f>
        <v>DA+3</v>
      </c>
      <c r="F252" s="108" t="str">
        <f>VLOOKUP($D252,Foundation!$D$5:$F$379,3,FALSE)</f>
        <v>Sandy</v>
      </c>
      <c r="G252" s="123">
        <v>46049</v>
      </c>
      <c r="H252" s="123">
        <v>46049</v>
      </c>
      <c r="I252" s="108" t="s">
        <v>631</v>
      </c>
      <c r="J252" s="108" t="s">
        <v>632</v>
      </c>
      <c r="K252" s="108"/>
      <c r="L252" s="104"/>
      <c r="M252" s="117"/>
      <c r="N252" s="117"/>
      <c r="O252" s="117"/>
      <c r="P252" s="117"/>
      <c r="Q252" s="117"/>
      <c r="R252" s="117"/>
      <c r="S252" s="117"/>
      <c r="T252" s="117"/>
      <c r="U252" s="117"/>
      <c r="V252" s="117"/>
      <c r="W252" s="117"/>
      <c r="X252" s="117"/>
      <c r="Y252" s="117"/>
      <c r="Z252" s="117"/>
    </row>
    <row r="253" spans="1:26" ht="15.75" customHeight="1">
      <c r="A253" s="141">
        <v>249</v>
      </c>
      <c r="B253" s="108" t="s">
        <v>636</v>
      </c>
      <c r="C253" s="108">
        <v>69</v>
      </c>
      <c r="D253" s="142" t="s">
        <v>568</v>
      </c>
      <c r="E253" s="108" t="str">
        <f>VLOOKUP(D253,'TS Gantry - AP44'!$C$8:$D$638,2,0)</f>
        <v>DA-3</v>
      </c>
      <c r="F253" s="108" t="str">
        <f>VLOOKUP($D253,Foundation!$D$5:$F$379,3,FALSE)</f>
        <v>Sandy</v>
      </c>
      <c r="G253" s="123">
        <v>46050</v>
      </c>
      <c r="H253" s="123">
        <v>46050</v>
      </c>
      <c r="I253" s="108" t="s">
        <v>631</v>
      </c>
      <c r="J253" s="108" t="s">
        <v>637</v>
      </c>
      <c r="K253" s="108"/>
      <c r="L253" s="104"/>
      <c r="M253" s="117"/>
      <c r="N253" s="117"/>
      <c r="O253" s="117"/>
      <c r="P253" s="117"/>
      <c r="Q253" s="117"/>
      <c r="R253" s="117"/>
      <c r="S253" s="117"/>
      <c r="T253" s="117"/>
      <c r="U253" s="117"/>
      <c r="V253" s="117"/>
      <c r="W253" s="117"/>
      <c r="X253" s="117"/>
      <c r="Y253" s="117"/>
      <c r="Z253" s="117"/>
    </row>
    <row r="254" spans="1:26" ht="15.75" customHeight="1">
      <c r="A254" s="141">
        <v>250</v>
      </c>
      <c r="B254" s="108" t="s">
        <v>636</v>
      </c>
      <c r="C254" s="108">
        <v>70</v>
      </c>
      <c r="D254" s="142" t="s">
        <v>569</v>
      </c>
      <c r="E254" s="108" t="str">
        <f>VLOOKUP(D254,'TS Gantry - AP44'!$C$8:$D$638,2,0)</f>
        <v>DA+3</v>
      </c>
      <c r="F254" s="108" t="str">
        <f>VLOOKUP($D254,Foundation!$D$5:$F$379,3,FALSE)</f>
        <v>Sandy</v>
      </c>
      <c r="G254" s="123">
        <v>46050</v>
      </c>
      <c r="H254" s="123">
        <v>46050</v>
      </c>
      <c r="I254" s="108" t="s">
        <v>631</v>
      </c>
      <c r="J254" s="108" t="s">
        <v>637</v>
      </c>
      <c r="K254" s="108"/>
      <c r="L254" s="104"/>
      <c r="M254" s="117"/>
      <c r="N254" s="117"/>
      <c r="O254" s="117"/>
      <c r="P254" s="117"/>
      <c r="Q254" s="117"/>
      <c r="R254" s="117"/>
      <c r="S254" s="117"/>
      <c r="T254" s="117"/>
      <c r="U254" s="117"/>
      <c r="V254" s="117"/>
      <c r="W254" s="117"/>
      <c r="X254" s="117"/>
      <c r="Y254" s="117"/>
      <c r="Z254" s="117"/>
    </row>
    <row r="255" spans="1:26" ht="15.75" customHeight="1">
      <c r="A255" s="141">
        <v>251</v>
      </c>
      <c r="B255" s="108" t="s">
        <v>636</v>
      </c>
      <c r="C255" s="108">
        <v>71</v>
      </c>
      <c r="D255" s="142" t="s">
        <v>570</v>
      </c>
      <c r="E255" s="108" t="str">
        <f>VLOOKUP(D255,'TS Gantry - AP44'!$C$8:$D$638,2,0)</f>
        <v>DA+9</v>
      </c>
      <c r="F255" s="108" t="str">
        <f>VLOOKUP($D255,Foundation!$D$5:$F$379,3,FALSE)</f>
        <v>Sandy</v>
      </c>
      <c r="G255" s="123">
        <v>46050</v>
      </c>
      <c r="H255" s="123">
        <v>46050</v>
      </c>
      <c r="I255" s="108" t="s">
        <v>631</v>
      </c>
      <c r="J255" s="108" t="s">
        <v>637</v>
      </c>
      <c r="K255" s="108"/>
      <c r="L255" s="104"/>
      <c r="M255" s="117"/>
      <c r="N255" s="117"/>
      <c r="O255" s="117"/>
      <c r="P255" s="117"/>
      <c r="Q255" s="117"/>
      <c r="R255" s="117"/>
      <c r="S255" s="117"/>
      <c r="T255" s="117"/>
      <c r="U255" s="117"/>
      <c r="V255" s="117"/>
      <c r="W255" s="117"/>
      <c r="X255" s="117"/>
      <c r="Y255" s="117"/>
      <c r="Z255" s="117"/>
    </row>
    <row r="256" spans="1:26" ht="15.75" customHeight="1">
      <c r="A256" s="141">
        <v>252</v>
      </c>
      <c r="B256" s="108" t="s">
        <v>636</v>
      </c>
      <c r="C256" s="108">
        <v>72</v>
      </c>
      <c r="D256" s="142" t="s">
        <v>571</v>
      </c>
      <c r="E256" s="108" t="str">
        <f>VLOOKUP(D256,'TS Gantry - AP44'!$C$8:$D$638,2,0)</f>
        <v>DB1+6</v>
      </c>
      <c r="F256" s="108" t="str">
        <f>VLOOKUP($D256,Foundation!$D$5:$F$379,3,FALSE)</f>
        <v>Sandy</v>
      </c>
      <c r="G256" s="123">
        <v>46050</v>
      </c>
      <c r="H256" s="123">
        <v>46050</v>
      </c>
      <c r="I256" s="108" t="s">
        <v>631</v>
      </c>
      <c r="J256" s="108" t="s">
        <v>637</v>
      </c>
      <c r="K256" s="108"/>
      <c r="L256" s="104"/>
      <c r="M256" s="117"/>
      <c r="N256" s="117"/>
      <c r="O256" s="117"/>
      <c r="P256" s="117"/>
      <c r="Q256" s="117"/>
      <c r="R256" s="117"/>
      <c r="S256" s="117"/>
      <c r="T256" s="117"/>
      <c r="U256" s="117"/>
      <c r="V256" s="117"/>
      <c r="W256" s="117"/>
      <c r="X256" s="117"/>
      <c r="Y256" s="117"/>
      <c r="Z256" s="117"/>
    </row>
    <row r="257" spans="1:26" ht="15.75" customHeight="1">
      <c r="A257" s="141">
        <v>253</v>
      </c>
      <c r="B257" s="108" t="s">
        <v>636</v>
      </c>
      <c r="C257" s="108">
        <v>73</v>
      </c>
      <c r="D257" s="142" t="s">
        <v>573</v>
      </c>
      <c r="E257" s="108" t="str">
        <f>VLOOKUP(D257,'TS Gantry - AP44'!$C$8:$D$638,2,0)</f>
        <v>DA+6</v>
      </c>
      <c r="F257" s="108" t="str">
        <f>VLOOKUP($D257,Foundation!$D$5:$F$379,3,FALSE)</f>
        <v>Sandy</v>
      </c>
      <c r="G257" s="123">
        <v>46050</v>
      </c>
      <c r="H257" s="123">
        <v>46050</v>
      </c>
      <c r="I257" s="108" t="s">
        <v>631</v>
      </c>
      <c r="J257" s="108" t="s">
        <v>637</v>
      </c>
      <c r="K257" s="108"/>
      <c r="L257" s="104"/>
      <c r="M257" s="117"/>
      <c r="N257" s="117"/>
      <c r="O257" s="117"/>
      <c r="P257" s="117"/>
      <c r="Q257" s="117"/>
      <c r="R257" s="117"/>
      <c r="S257" s="117"/>
      <c r="T257" s="117"/>
      <c r="U257" s="117"/>
      <c r="V257" s="117"/>
      <c r="W257" s="117"/>
      <c r="X257" s="117"/>
      <c r="Y257" s="117"/>
      <c r="Z257" s="117"/>
    </row>
    <row r="258" spans="1:26" ht="15.75" customHeight="1">
      <c r="A258" s="141">
        <v>254</v>
      </c>
      <c r="B258" s="108" t="s">
        <v>636</v>
      </c>
      <c r="C258" s="108">
        <v>74</v>
      </c>
      <c r="D258" s="142" t="s">
        <v>600</v>
      </c>
      <c r="E258" s="108" t="str">
        <f>VLOOKUP(D258,'TS Gantry - AP44'!$C$8:$D$638,2,0)</f>
        <v>DA+3</v>
      </c>
      <c r="F258" s="108" t="str">
        <f>VLOOKUP($D258,Foundation!$D$5:$F$379,3,FALSE)</f>
        <v>Sandy</v>
      </c>
      <c r="G258" s="123">
        <v>46051</v>
      </c>
      <c r="H258" s="123">
        <v>46051</v>
      </c>
      <c r="I258" s="108" t="s">
        <v>631</v>
      </c>
      <c r="J258" s="108" t="s">
        <v>637</v>
      </c>
      <c r="K258" s="108"/>
      <c r="L258" s="104"/>
      <c r="M258" s="117"/>
      <c r="N258" s="117"/>
      <c r="O258" s="117"/>
      <c r="P258" s="117"/>
      <c r="Q258" s="117"/>
      <c r="R258" s="117"/>
      <c r="S258" s="117"/>
      <c r="T258" s="117"/>
      <c r="U258" s="117"/>
      <c r="V258" s="117"/>
      <c r="W258" s="117"/>
      <c r="X258" s="117"/>
      <c r="Y258" s="117"/>
      <c r="Z258" s="117"/>
    </row>
    <row r="259" spans="1:26" ht="15.75" customHeight="1">
      <c r="A259" s="141">
        <v>255</v>
      </c>
      <c r="B259" s="108" t="s">
        <v>636</v>
      </c>
      <c r="C259" s="108">
        <v>75</v>
      </c>
      <c r="D259" s="142" t="s">
        <v>601</v>
      </c>
      <c r="E259" s="108" t="str">
        <f>VLOOKUP(D259,'TS Gantry - AP44'!$C$8:$D$638,2,0)</f>
        <v>DA+9</v>
      </c>
      <c r="F259" s="108" t="str">
        <f>VLOOKUP($D259,Foundation!$D$5:$F$379,3,FALSE)</f>
        <v>Sandy</v>
      </c>
      <c r="G259" s="123">
        <v>46051</v>
      </c>
      <c r="H259" s="123">
        <v>46051</v>
      </c>
      <c r="I259" s="108" t="s">
        <v>631</v>
      </c>
      <c r="J259" s="108" t="s">
        <v>637</v>
      </c>
      <c r="K259" s="108"/>
      <c r="L259" s="104"/>
      <c r="M259" s="117"/>
      <c r="N259" s="117"/>
      <c r="O259" s="117"/>
      <c r="P259" s="117"/>
      <c r="Q259" s="117"/>
      <c r="R259" s="117"/>
      <c r="S259" s="117"/>
      <c r="T259" s="117"/>
      <c r="U259" s="117"/>
      <c r="V259" s="117"/>
      <c r="W259" s="117"/>
      <c r="X259" s="117"/>
      <c r="Y259" s="117"/>
      <c r="Z259" s="117"/>
    </row>
    <row r="260" spans="1:26" ht="15.75" customHeight="1">
      <c r="A260" s="141">
        <v>256</v>
      </c>
      <c r="B260" s="108" t="s">
        <v>636</v>
      </c>
      <c r="C260" s="108">
        <v>76</v>
      </c>
      <c r="D260" s="142" t="s">
        <v>594</v>
      </c>
      <c r="E260" s="108" t="str">
        <f>VLOOKUP(D260,'TS Gantry - AP44'!$C$8:$D$638,2,0)</f>
        <v>DA+0</v>
      </c>
      <c r="F260" s="108" t="str">
        <f>VLOOKUP($D260,Foundation!$D$5:$F$379,3,FALSE)</f>
        <v>Sandy</v>
      </c>
      <c r="G260" s="123">
        <v>46051</v>
      </c>
      <c r="H260" s="123">
        <v>46051</v>
      </c>
      <c r="I260" s="108" t="s">
        <v>631</v>
      </c>
      <c r="J260" s="108" t="s">
        <v>637</v>
      </c>
      <c r="K260" s="108"/>
      <c r="L260" s="104"/>
      <c r="M260" s="117"/>
      <c r="N260" s="117"/>
      <c r="O260" s="117"/>
      <c r="P260" s="117"/>
      <c r="Q260" s="117"/>
      <c r="R260" s="117"/>
      <c r="S260" s="117"/>
      <c r="T260" s="117"/>
      <c r="U260" s="117"/>
      <c r="V260" s="117"/>
      <c r="W260" s="117"/>
      <c r="X260" s="117"/>
      <c r="Y260" s="117"/>
      <c r="Z260" s="117"/>
    </row>
    <row r="261" spans="1:26" ht="15.75" customHeight="1">
      <c r="A261" s="141">
        <v>257</v>
      </c>
      <c r="B261" s="108" t="s">
        <v>636</v>
      </c>
      <c r="C261" s="108">
        <v>77</v>
      </c>
      <c r="D261" s="142" t="s">
        <v>595</v>
      </c>
      <c r="E261" s="108" t="str">
        <f>VLOOKUP(D261,'TS Gantry - AP44'!$C$8:$D$638,2,0)</f>
        <v>DA-3</v>
      </c>
      <c r="F261" s="108" t="str">
        <f>VLOOKUP($D261,Foundation!$D$5:$F$379,3,FALSE)</f>
        <v>Sandy</v>
      </c>
      <c r="G261" s="123">
        <v>46051</v>
      </c>
      <c r="H261" s="123">
        <v>46051</v>
      </c>
      <c r="I261" s="108" t="s">
        <v>631</v>
      </c>
      <c r="J261" s="108" t="s">
        <v>637</v>
      </c>
      <c r="K261" s="108"/>
      <c r="L261" s="104"/>
      <c r="M261" s="117"/>
      <c r="N261" s="117"/>
      <c r="O261" s="117"/>
      <c r="P261" s="117"/>
      <c r="Q261" s="117"/>
      <c r="R261" s="117"/>
      <c r="S261" s="117"/>
      <c r="T261" s="117"/>
      <c r="U261" s="117"/>
      <c r="V261" s="117"/>
      <c r="W261" s="117"/>
      <c r="X261" s="117"/>
      <c r="Y261" s="117"/>
      <c r="Z261" s="117"/>
    </row>
    <row r="262" spans="1:26" ht="15.75" customHeight="1">
      <c r="A262" s="141">
        <v>258</v>
      </c>
      <c r="B262" s="108" t="s">
        <v>636</v>
      </c>
      <c r="C262" s="108">
        <v>78</v>
      </c>
      <c r="D262" s="142" t="s">
        <v>585</v>
      </c>
      <c r="E262" s="108" t="str">
        <f>VLOOKUP(D262,'TS Gantry - AP44'!$C$8:$D$638,2,0)</f>
        <v>DA+3</v>
      </c>
      <c r="F262" s="108" t="str">
        <f>VLOOKUP($D262,Foundation!$D$5:$F$379,3,FALSE)</f>
        <v>Sandy</v>
      </c>
      <c r="G262" s="123">
        <v>46052</v>
      </c>
      <c r="H262" s="123">
        <v>46052</v>
      </c>
      <c r="I262" s="108" t="s">
        <v>631</v>
      </c>
      <c r="J262" s="108" t="s">
        <v>637</v>
      </c>
      <c r="K262" s="108"/>
      <c r="L262" s="104"/>
      <c r="M262" s="117"/>
      <c r="N262" s="117"/>
      <c r="O262" s="117"/>
      <c r="P262" s="117"/>
      <c r="Q262" s="117"/>
      <c r="R262" s="117"/>
      <c r="S262" s="117"/>
      <c r="T262" s="117"/>
      <c r="U262" s="117"/>
      <c r="V262" s="117"/>
      <c r="W262" s="117"/>
      <c r="X262" s="117"/>
      <c r="Y262" s="117"/>
      <c r="Z262" s="117"/>
    </row>
    <row r="263" spans="1:26" ht="15.75" customHeight="1">
      <c r="A263" s="141">
        <v>259</v>
      </c>
      <c r="B263" s="108" t="s">
        <v>636</v>
      </c>
      <c r="C263" s="108">
        <v>79</v>
      </c>
      <c r="D263" s="142" t="s">
        <v>586</v>
      </c>
      <c r="E263" s="108" t="str">
        <f>VLOOKUP(D263,'TS Gantry - AP44'!$C$8:$D$638,2,0)</f>
        <v>DA+3</v>
      </c>
      <c r="F263" s="108" t="str">
        <f>VLOOKUP($D263,Foundation!$D$5:$F$379,3,FALSE)</f>
        <v>Sandy</v>
      </c>
      <c r="G263" s="123">
        <v>46052</v>
      </c>
      <c r="H263" s="123">
        <v>46052</v>
      </c>
      <c r="I263" s="108" t="s">
        <v>631</v>
      </c>
      <c r="J263" s="108" t="s">
        <v>637</v>
      </c>
      <c r="K263" s="108"/>
      <c r="L263" s="104"/>
      <c r="M263" s="117"/>
      <c r="N263" s="117"/>
      <c r="O263" s="117"/>
      <c r="P263" s="117"/>
      <c r="Q263" s="117"/>
      <c r="R263" s="117"/>
      <c r="S263" s="117"/>
      <c r="T263" s="117"/>
      <c r="U263" s="117"/>
      <c r="V263" s="117"/>
      <c r="W263" s="117"/>
      <c r="X263" s="117"/>
      <c r="Y263" s="117"/>
      <c r="Z263" s="117"/>
    </row>
    <row r="264" spans="1:26" ht="15.75" customHeight="1">
      <c r="A264" s="141">
        <v>260</v>
      </c>
      <c r="B264" s="108" t="s">
        <v>636</v>
      </c>
      <c r="C264" s="108">
        <v>80</v>
      </c>
      <c r="D264" s="142" t="s">
        <v>588</v>
      </c>
      <c r="E264" s="108" t="str">
        <f>VLOOKUP(D264,'TS Gantry - AP44'!$C$8:$D$638,2,0)</f>
        <v>DA+6</v>
      </c>
      <c r="F264" s="108" t="str">
        <f>VLOOKUP($D264,Foundation!$D$5:$F$379,3,FALSE)</f>
        <v>Sandy</v>
      </c>
      <c r="G264" s="123">
        <v>46052</v>
      </c>
      <c r="H264" s="123">
        <v>46052</v>
      </c>
      <c r="I264" s="108" t="s">
        <v>631</v>
      </c>
      <c r="J264" s="108" t="s">
        <v>637</v>
      </c>
      <c r="K264" s="108"/>
      <c r="L264" s="104"/>
      <c r="M264" s="117"/>
      <c r="N264" s="117"/>
      <c r="O264" s="117"/>
      <c r="P264" s="117"/>
      <c r="Q264" s="117"/>
      <c r="R264" s="117"/>
      <c r="S264" s="117"/>
      <c r="T264" s="117"/>
      <c r="U264" s="117"/>
      <c r="V264" s="117"/>
      <c r="W264" s="117"/>
      <c r="X264" s="117"/>
      <c r="Y264" s="117"/>
      <c r="Z264" s="117"/>
    </row>
    <row r="265" spans="1:26" ht="15.75" customHeight="1">
      <c r="A265" s="141">
        <v>261</v>
      </c>
      <c r="B265" s="108" t="s">
        <v>636</v>
      </c>
      <c r="C265" s="108">
        <v>81</v>
      </c>
      <c r="D265" s="142" t="s">
        <v>590</v>
      </c>
      <c r="E265" s="108" t="str">
        <f>VLOOKUP(D265,'TS Gantry - AP44'!$C$8:$D$638,2,0)</f>
        <v>DA+9</v>
      </c>
      <c r="F265" s="108" t="str">
        <f>VLOOKUP($D265,Foundation!$D$5:$F$379,3,FALSE)</f>
        <v>Sandy</v>
      </c>
      <c r="G265" s="123">
        <v>46052</v>
      </c>
      <c r="H265" s="123">
        <v>46052</v>
      </c>
      <c r="I265" s="108" t="s">
        <v>631</v>
      </c>
      <c r="J265" s="108" t="s">
        <v>637</v>
      </c>
      <c r="K265" s="108"/>
      <c r="L265" s="104"/>
      <c r="M265" s="117"/>
      <c r="N265" s="117"/>
      <c r="O265" s="117"/>
      <c r="P265" s="117"/>
      <c r="Q265" s="117"/>
      <c r="R265" s="117"/>
      <c r="S265" s="117"/>
      <c r="T265" s="117"/>
      <c r="U265" s="117"/>
      <c r="V265" s="117"/>
      <c r="W265" s="117"/>
      <c r="X265" s="117"/>
      <c r="Y265" s="117"/>
      <c r="Z265" s="117"/>
    </row>
    <row r="266" spans="1:26" ht="15.75" customHeight="1">
      <c r="A266" s="141">
        <v>262</v>
      </c>
      <c r="B266" s="108" t="s">
        <v>636</v>
      </c>
      <c r="C266" s="108">
        <v>82</v>
      </c>
      <c r="D266" s="142" t="s">
        <v>593</v>
      </c>
      <c r="E266" s="108" t="str">
        <f>VLOOKUP(D266,'TS Gantry - AP44'!$C$8:$D$638,2,0)</f>
        <v>DB2+0</v>
      </c>
      <c r="F266" s="108" t="str">
        <f>VLOOKUP($D266,Foundation!$D$5:$F$379,3,FALSE)</f>
        <v>Sandy</v>
      </c>
      <c r="G266" s="123">
        <v>46052</v>
      </c>
      <c r="H266" s="123">
        <v>46052</v>
      </c>
      <c r="I266" s="108" t="s">
        <v>631</v>
      </c>
      <c r="J266" s="108" t="s">
        <v>637</v>
      </c>
      <c r="K266" s="108"/>
      <c r="L266" s="104"/>
      <c r="M266" s="117"/>
      <c r="N266" s="117"/>
      <c r="O266" s="117"/>
      <c r="P266" s="117"/>
      <c r="Q266" s="117"/>
      <c r="R266" s="117"/>
      <c r="S266" s="117"/>
      <c r="T266" s="117"/>
      <c r="U266" s="117"/>
      <c r="V266" s="117"/>
      <c r="W266" s="117"/>
      <c r="X266" s="117"/>
      <c r="Y266" s="117"/>
      <c r="Z266" s="117"/>
    </row>
    <row r="267" spans="1:26" ht="15.75" customHeight="1">
      <c r="A267" s="141">
        <v>263</v>
      </c>
      <c r="B267" s="108" t="s">
        <v>636</v>
      </c>
      <c r="C267" s="108">
        <v>83</v>
      </c>
      <c r="D267" s="142" t="s">
        <v>582</v>
      </c>
      <c r="E267" s="108" t="str">
        <f>VLOOKUP(D267,'TS Gantry - AP44'!$C$8:$D$638,2,0)</f>
        <v>DB1+0</v>
      </c>
      <c r="F267" s="108" t="str">
        <f>VLOOKUP($D267,Foundation!$D$5:$F$379,3,FALSE)</f>
        <v>Sandy</v>
      </c>
      <c r="G267" s="123">
        <v>46053</v>
      </c>
      <c r="H267" s="123">
        <v>46053</v>
      </c>
      <c r="I267" s="108" t="s">
        <v>631</v>
      </c>
      <c r="J267" s="108" t="s">
        <v>637</v>
      </c>
      <c r="K267" s="108"/>
      <c r="L267" s="104"/>
      <c r="M267" s="117"/>
      <c r="N267" s="117"/>
      <c r="O267" s="117"/>
      <c r="P267" s="117"/>
      <c r="Q267" s="117"/>
      <c r="R267" s="117"/>
      <c r="S267" s="117"/>
      <c r="T267" s="117"/>
      <c r="U267" s="117"/>
      <c r="V267" s="117"/>
      <c r="W267" s="117"/>
      <c r="X267" s="117"/>
      <c r="Y267" s="117"/>
      <c r="Z267" s="117"/>
    </row>
    <row r="268" spans="1:26" ht="15.75" customHeight="1">
      <c r="A268" s="141">
        <v>264</v>
      </c>
      <c r="B268" s="108" t="s">
        <v>636</v>
      </c>
      <c r="C268" s="108">
        <v>84</v>
      </c>
      <c r="D268" s="142" t="s">
        <v>583</v>
      </c>
      <c r="E268" s="108" t="str">
        <f>VLOOKUP(D268,'TS Gantry - AP44'!$C$8:$D$638,2,0)</f>
        <v>DA+0</v>
      </c>
      <c r="F268" s="108" t="str">
        <f>VLOOKUP($D268,Foundation!$D$5:$F$379,3,FALSE)</f>
        <v>Sandy</v>
      </c>
      <c r="G268" s="123">
        <v>46053</v>
      </c>
      <c r="H268" s="123">
        <v>46053</v>
      </c>
      <c r="I268" s="108" t="s">
        <v>631</v>
      </c>
      <c r="J268" s="108" t="s">
        <v>637</v>
      </c>
      <c r="K268" s="108"/>
      <c r="L268" s="104"/>
      <c r="M268" s="117"/>
      <c r="N268" s="117"/>
      <c r="O268" s="117"/>
      <c r="P268" s="117"/>
      <c r="Q268" s="117"/>
      <c r="R268" s="117"/>
      <c r="S268" s="117"/>
      <c r="T268" s="117"/>
      <c r="U268" s="117"/>
      <c r="V268" s="117"/>
      <c r="W268" s="117"/>
      <c r="X268" s="117"/>
      <c r="Y268" s="117"/>
      <c r="Z268" s="117"/>
    </row>
    <row r="269" spans="1:26" ht="15.75" customHeight="1">
      <c r="A269" s="141">
        <v>265</v>
      </c>
      <c r="B269" s="108" t="s">
        <v>636</v>
      </c>
      <c r="C269" s="108">
        <v>85</v>
      </c>
      <c r="D269" s="142" t="s">
        <v>584</v>
      </c>
      <c r="E269" s="108" t="str">
        <f>VLOOKUP(D269,'TS Gantry - AP44'!$C$8:$D$638,2,0)</f>
        <v>DA+3</v>
      </c>
      <c r="F269" s="108" t="str">
        <f>VLOOKUP($D269,Foundation!$D$5:$F$379,3,FALSE)</f>
        <v>Sandy</v>
      </c>
      <c r="G269" s="123">
        <v>46053</v>
      </c>
      <c r="H269" s="123">
        <v>46053</v>
      </c>
      <c r="I269" s="108" t="s">
        <v>631</v>
      </c>
      <c r="J269" s="108" t="s">
        <v>637</v>
      </c>
      <c r="K269" s="108"/>
      <c r="L269" s="104"/>
      <c r="M269" s="117"/>
      <c r="N269" s="117"/>
      <c r="O269" s="117"/>
      <c r="P269" s="117"/>
      <c r="Q269" s="117"/>
      <c r="R269" s="117"/>
      <c r="S269" s="117"/>
      <c r="T269" s="117"/>
      <c r="U269" s="117"/>
      <c r="V269" s="117"/>
      <c r="W269" s="117"/>
      <c r="X269" s="117"/>
      <c r="Y269" s="117"/>
      <c r="Z269" s="117"/>
    </row>
    <row r="270" spans="1:26" ht="15.75" customHeight="1">
      <c r="A270" s="141">
        <v>266</v>
      </c>
      <c r="B270" s="108" t="s">
        <v>636</v>
      </c>
      <c r="C270" s="108">
        <v>86</v>
      </c>
      <c r="D270" s="142" t="s">
        <v>587</v>
      </c>
      <c r="E270" s="108" t="str">
        <f>VLOOKUP(D270,'TS Gantry - AP44'!$C$8:$D$638,2,0)</f>
        <v>DA+6</v>
      </c>
      <c r="F270" s="108" t="str">
        <f>VLOOKUP($D270,Foundation!$D$5:$F$379,3,FALSE)</f>
        <v>Sandy</v>
      </c>
      <c r="G270" s="123">
        <v>46053</v>
      </c>
      <c r="H270" s="123">
        <v>46053</v>
      </c>
      <c r="I270" s="108" t="s">
        <v>631</v>
      </c>
      <c r="J270" s="108" t="s">
        <v>637</v>
      </c>
      <c r="K270" s="108"/>
      <c r="L270" s="104"/>
      <c r="M270" s="117"/>
      <c r="N270" s="117"/>
      <c r="O270" s="117"/>
      <c r="P270" s="117"/>
      <c r="Q270" s="117"/>
      <c r="R270" s="117"/>
      <c r="S270" s="117"/>
      <c r="T270" s="117"/>
      <c r="U270" s="117"/>
      <c r="V270" s="117"/>
      <c r="W270" s="117"/>
      <c r="X270" s="117"/>
      <c r="Y270" s="117"/>
      <c r="Z270" s="117"/>
    </row>
    <row r="271" spans="1:26" ht="15.75" customHeight="1">
      <c r="A271" s="141">
        <v>267</v>
      </c>
      <c r="B271" s="108" t="s">
        <v>636</v>
      </c>
      <c r="C271" s="108">
        <v>87</v>
      </c>
      <c r="D271" s="142" t="s">
        <v>581</v>
      </c>
      <c r="E271" s="108" t="str">
        <f>VLOOKUP(D271,'TS Gantry - AP44'!$C$8:$D$638,2,0)</f>
        <v>DA+6</v>
      </c>
      <c r="F271" s="108" t="str">
        <f>VLOOKUP($D271,Foundation!$D$5:$F$379,3,FALSE)</f>
        <v>Sandy</v>
      </c>
      <c r="G271" s="123">
        <v>46053</v>
      </c>
      <c r="H271" s="123">
        <v>46053</v>
      </c>
      <c r="I271" s="108" t="s">
        <v>631</v>
      </c>
      <c r="J271" s="108" t="s">
        <v>637</v>
      </c>
      <c r="K271" s="108"/>
      <c r="L271" s="104"/>
      <c r="M271" s="117"/>
      <c r="N271" s="117"/>
      <c r="O271" s="117"/>
      <c r="P271" s="117"/>
      <c r="Q271" s="117"/>
      <c r="R271" s="117"/>
      <c r="S271" s="117"/>
      <c r="T271" s="117"/>
      <c r="U271" s="117"/>
      <c r="V271" s="117"/>
      <c r="W271" s="117"/>
      <c r="X271" s="117"/>
      <c r="Y271" s="117"/>
      <c r="Z271" s="117"/>
    </row>
    <row r="272" spans="1:26" ht="15.75" customHeight="1">
      <c r="A272" s="141">
        <v>268</v>
      </c>
      <c r="B272" s="108" t="s">
        <v>636</v>
      </c>
      <c r="C272" s="108">
        <v>88</v>
      </c>
      <c r="D272" s="142" t="s">
        <v>611</v>
      </c>
      <c r="E272" s="108" t="str">
        <f>VLOOKUP(D272,'TS Gantry - AP44'!$C$8:$D$638,2,0)</f>
        <v>DB1+0</v>
      </c>
      <c r="F272" s="108" t="str">
        <f>VLOOKUP($D272,Foundation!$D$5:$F$379,3,FALSE)</f>
        <v>Sandy</v>
      </c>
      <c r="G272" s="123">
        <v>46054</v>
      </c>
      <c r="H272" s="123">
        <v>46054</v>
      </c>
      <c r="I272" s="108" t="s">
        <v>631</v>
      </c>
      <c r="J272" s="108" t="s">
        <v>637</v>
      </c>
      <c r="K272" s="108"/>
      <c r="L272" s="104"/>
      <c r="M272" s="117"/>
      <c r="N272" s="117"/>
      <c r="O272" s="117"/>
      <c r="P272" s="117"/>
      <c r="Q272" s="117"/>
      <c r="R272" s="117"/>
      <c r="S272" s="117"/>
      <c r="T272" s="117"/>
      <c r="U272" s="117"/>
      <c r="V272" s="117"/>
      <c r="W272" s="117"/>
      <c r="X272" s="117"/>
      <c r="Y272" s="117"/>
      <c r="Z272" s="117"/>
    </row>
    <row r="273" spans="1:26" ht="15.75" customHeight="1">
      <c r="A273" s="141">
        <v>269</v>
      </c>
      <c r="B273" s="108" t="s">
        <v>636</v>
      </c>
      <c r="C273" s="108">
        <v>89</v>
      </c>
      <c r="D273" s="142" t="s">
        <v>612</v>
      </c>
      <c r="E273" s="108" t="str">
        <f>VLOOKUP(D273,'TS Gantry - AP44'!$C$8:$D$638,2,0)</f>
        <v>DC1+0</v>
      </c>
      <c r="F273" s="108" t="str">
        <f>VLOOKUP($D273,Foundation!$D$5:$F$379,3,FALSE)</f>
        <v>Sandy</v>
      </c>
      <c r="G273" s="123">
        <v>46054</v>
      </c>
      <c r="H273" s="123">
        <v>46054</v>
      </c>
      <c r="I273" s="108" t="s">
        <v>631</v>
      </c>
      <c r="J273" s="108" t="s">
        <v>637</v>
      </c>
      <c r="K273" s="108"/>
      <c r="L273" s="104"/>
      <c r="M273" s="117"/>
      <c r="N273" s="117"/>
      <c r="O273" s="117"/>
      <c r="P273" s="117"/>
      <c r="Q273" s="117"/>
      <c r="R273" s="117"/>
      <c r="S273" s="117"/>
      <c r="T273" s="117"/>
      <c r="U273" s="117"/>
      <c r="V273" s="117"/>
      <c r="W273" s="117"/>
      <c r="X273" s="117"/>
      <c r="Y273" s="117"/>
      <c r="Z273" s="117"/>
    </row>
    <row r="274" spans="1:26" ht="15.75" customHeight="1">
      <c r="A274" s="141">
        <v>270</v>
      </c>
      <c r="B274" s="108"/>
      <c r="C274" s="108">
        <v>90</v>
      </c>
      <c r="D274" s="157"/>
      <c r="E274" s="108"/>
      <c r="F274" s="108"/>
      <c r="G274" s="108"/>
      <c r="H274" s="108"/>
      <c r="I274" s="108"/>
      <c r="J274" s="108"/>
      <c r="K274" s="108"/>
      <c r="L274" s="104"/>
      <c r="M274" s="117"/>
      <c r="N274" s="117"/>
      <c r="O274" s="117"/>
      <c r="P274" s="117"/>
      <c r="Q274" s="117"/>
      <c r="R274" s="117"/>
      <c r="S274" s="117"/>
      <c r="T274" s="117"/>
      <c r="U274" s="117"/>
      <c r="V274" s="117"/>
      <c r="W274" s="117"/>
      <c r="X274" s="117"/>
      <c r="Y274" s="117"/>
      <c r="Z274" s="117"/>
    </row>
    <row r="275" spans="1:26" ht="15.75" customHeight="1">
      <c r="A275" s="141">
        <v>271</v>
      </c>
      <c r="B275" s="108"/>
      <c r="C275" s="108">
        <v>91</v>
      </c>
      <c r="D275" s="157"/>
      <c r="E275" s="108"/>
      <c r="F275" s="108"/>
      <c r="G275" s="108"/>
      <c r="H275" s="108"/>
      <c r="I275" s="108"/>
      <c r="J275" s="108"/>
      <c r="K275" s="108"/>
      <c r="L275" s="104"/>
      <c r="M275" s="117"/>
      <c r="N275" s="117"/>
      <c r="O275" s="117"/>
      <c r="P275" s="117"/>
      <c r="Q275" s="117"/>
      <c r="R275" s="117"/>
      <c r="S275" s="117"/>
      <c r="T275" s="117"/>
      <c r="U275" s="117"/>
      <c r="V275" s="117"/>
      <c r="W275" s="117"/>
      <c r="X275" s="117"/>
      <c r="Y275" s="117"/>
      <c r="Z275" s="117"/>
    </row>
    <row r="276" spans="1:26" ht="15.75" customHeight="1">
      <c r="A276" s="141">
        <v>272</v>
      </c>
      <c r="B276" s="108"/>
      <c r="C276" s="108">
        <v>92</v>
      </c>
      <c r="D276" s="157"/>
      <c r="E276" s="108"/>
      <c r="F276" s="108"/>
      <c r="G276" s="108"/>
      <c r="H276" s="108"/>
      <c r="I276" s="108"/>
      <c r="J276" s="108"/>
      <c r="K276" s="108"/>
      <c r="L276" s="104"/>
      <c r="M276" s="117"/>
      <c r="N276" s="117"/>
      <c r="O276" s="117"/>
      <c r="P276" s="117"/>
      <c r="Q276" s="117"/>
      <c r="R276" s="117"/>
      <c r="S276" s="117"/>
      <c r="T276" s="117"/>
      <c r="U276" s="117"/>
      <c r="V276" s="117"/>
      <c r="W276" s="117"/>
      <c r="X276" s="117"/>
      <c r="Y276" s="117"/>
      <c r="Z276" s="117"/>
    </row>
    <row r="277" spans="1:26" ht="15.75" customHeight="1">
      <c r="A277" s="141">
        <v>273</v>
      </c>
      <c r="B277" s="108"/>
      <c r="C277" s="108">
        <v>93</v>
      </c>
      <c r="D277" s="157"/>
      <c r="E277" s="108"/>
      <c r="F277" s="108"/>
      <c r="G277" s="108"/>
      <c r="H277" s="108"/>
      <c r="I277" s="108"/>
      <c r="J277" s="108"/>
      <c r="K277" s="108"/>
      <c r="L277" s="104"/>
      <c r="M277" s="117"/>
      <c r="N277" s="117"/>
      <c r="O277" s="117"/>
      <c r="P277" s="117"/>
      <c r="Q277" s="117"/>
      <c r="R277" s="117"/>
      <c r="S277" s="117"/>
      <c r="T277" s="117"/>
      <c r="U277" s="117"/>
      <c r="V277" s="117"/>
      <c r="W277" s="117"/>
      <c r="X277" s="117"/>
      <c r="Y277" s="117"/>
      <c r="Z277" s="117"/>
    </row>
    <row r="278" spans="1:26" ht="15.75" customHeight="1">
      <c r="A278" s="141">
        <v>274</v>
      </c>
      <c r="B278" s="108"/>
      <c r="C278" s="108">
        <v>94</v>
      </c>
      <c r="D278" s="157"/>
      <c r="E278" s="108"/>
      <c r="F278" s="108"/>
      <c r="G278" s="108"/>
      <c r="H278" s="108"/>
      <c r="I278" s="108"/>
      <c r="J278" s="108"/>
      <c r="K278" s="108"/>
      <c r="L278" s="104"/>
      <c r="M278" s="117"/>
      <c r="N278" s="117"/>
      <c r="O278" s="117"/>
      <c r="P278" s="117"/>
      <c r="Q278" s="117"/>
      <c r="R278" s="117"/>
      <c r="S278" s="117"/>
      <c r="T278" s="117"/>
      <c r="U278" s="117"/>
      <c r="V278" s="117"/>
      <c r="W278" s="117"/>
      <c r="X278" s="117"/>
      <c r="Y278" s="117"/>
      <c r="Z278" s="117"/>
    </row>
    <row r="279" spans="1:26" ht="15.75" customHeight="1">
      <c r="A279" s="141">
        <v>275</v>
      </c>
      <c r="B279" s="108"/>
      <c r="C279" s="108">
        <v>95</v>
      </c>
      <c r="D279" s="157"/>
      <c r="E279" s="108"/>
      <c r="F279" s="108"/>
      <c r="G279" s="108"/>
      <c r="H279" s="108"/>
      <c r="I279" s="108"/>
      <c r="J279" s="108"/>
      <c r="K279" s="108"/>
      <c r="L279" s="104"/>
      <c r="M279" s="117"/>
      <c r="N279" s="117"/>
      <c r="O279" s="117"/>
      <c r="P279" s="117"/>
      <c r="Q279" s="117"/>
      <c r="R279" s="117"/>
      <c r="S279" s="117"/>
      <c r="T279" s="117"/>
      <c r="U279" s="117"/>
      <c r="V279" s="117"/>
      <c r="W279" s="117"/>
      <c r="X279" s="117"/>
      <c r="Y279" s="117"/>
      <c r="Z279" s="117"/>
    </row>
    <row r="280" spans="1:26" ht="15.75" customHeight="1">
      <c r="A280" s="141">
        <v>276</v>
      </c>
      <c r="B280" s="108"/>
      <c r="C280" s="108">
        <v>96</v>
      </c>
      <c r="D280" s="157"/>
      <c r="E280" s="108"/>
      <c r="F280" s="108"/>
      <c r="G280" s="108"/>
      <c r="H280" s="108"/>
      <c r="I280" s="108"/>
      <c r="J280" s="108"/>
      <c r="K280" s="108"/>
      <c r="L280" s="104"/>
      <c r="M280" s="117"/>
      <c r="N280" s="117"/>
      <c r="O280" s="117"/>
      <c r="P280" s="117"/>
      <c r="Q280" s="117"/>
      <c r="R280" s="117"/>
      <c r="S280" s="117"/>
      <c r="T280" s="117"/>
      <c r="U280" s="117"/>
      <c r="V280" s="117"/>
      <c r="W280" s="117"/>
      <c r="X280" s="117"/>
      <c r="Y280" s="117"/>
      <c r="Z280" s="117"/>
    </row>
    <row r="281" spans="1:26" ht="15.75" customHeight="1">
      <c r="A281" s="141">
        <v>277</v>
      </c>
      <c r="B281" s="108"/>
      <c r="C281" s="108">
        <v>97</v>
      </c>
      <c r="D281" s="157"/>
      <c r="E281" s="108"/>
      <c r="F281" s="108"/>
      <c r="G281" s="108"/>
      <c r="H281" s="108"/>
      <c r="I281" s="108"/>
      <c r="J281" s="108"/>
      <c r="K281" s="108"/>
      <c r="L281" s="104"/>
      <c r="M281" s="117"/>
      <c r="N281" s="117"/>
      <c r="O281" s="117"/>
      <c r="P281" s="117"/>
      <c r="Q281" s="117"/>
      <c r="R281" s="117"/>
      <c r="S281" s="117"/>
      <c r="T281" s="117"/>
      <c r="U281" s="117"/>
      <c r="V281" s="117"/>
      <c r="W281" s="117"/>
      <c r="X281" s="117"/>
      <c r="Y281" s="117"/>
      <c r="Z281" s="117"/>
    </row>
    <row r="282" spans="1:26" ht="15.75" customHeight="1">
      <c r="A282" s="141">
        <v>278</v>
      </c>
      <c r="B282" s="108"/>
      <c r="C282" s="108">
        <v>98</v>
      </c>
      <c r="D282" s="157"/>
      <c r="E282" s="108"/>
      <c r="F282" s="108"/>
      <c r="G282" s="108"/>
      <c r="H282" s="108"/>
      <c r="I282" s="108"/>
      <c r="J282" s="108"/>
      <c r="K282" s="108"/>
      <c r="L282" s="104"/>
      <c r="M282" s="117"/>
      <c r="N282" s="117"/>
      <c r="O282" s="117"/>
      <c r="P282" s="117"/>
      <c r="Q282" s="117"/>
      <c r="R282" s="117"/>
      <c r="S282" s="117"/>
      <c r="T282" s="117"/>
      <c r="U282" s="117"/>
      <c r="V282" s="117"/>
      <c r="W282" s="117"/>
      <c r="X282" s="117"/>
      <c r="Y282" s="117"/>
      <c r="Z282" s="117"/>
    </row>
    <row r="283" spans="1:26" ht="15.75" customHeight="1">
      <c r="A283" s="141">
        <v>279</v>
      </c>
      <c r="B283" s="108"/>
      <c r="C283" s="108">
        <v>99</v>
      </c>
      <c r="D283" s="157"/>
      <c r="E283" s="108"/>
      <c r="F283" s="108"/>
      <c r="G283" s="108"/>
      <c r="H283" s="108"/>
      <c r="I283" s="108"/>
      <c r="J283" s="108"/>
      <c r="K283" s="108"/>
      <c r="L283" s="104"/>
      <c r="M283" s="117"/>
      <c r="N283" s="117"/>
      <c r="O283" s="117"/>
      <c r="P283" s="117"/>
      <c r="Q283" s="117"/>
      <c r="R283" s="117"/>
      <c r="S283" s="117"/>
      <c r="T283" s="117"/>
      <c r="U283" s="117"/>
      <c r="V283" s="117"/>
      <c r="W283" s="117"/>
      <c r="X283" s="117"/>
      <c r="Y283" s="117"/>
      <c r="Z283" s="117"/>
    </row>
    <row r="284" spans="1:26" ht="15.75" customHeight="1">
      <c r="A284" s="141">
        <v>280</v>
      </c>
      <c r="B284" s="108"/>
      <c r="C284" s="108">
        <v>100</v>
      </c>
      <c r="D284" s="157"/>
      <c r="E284" s="108"/>
      <c r="F284" s="108"/>
      <c r="G284" s="108"/>
      <c r="H284" s="108"/>
      <c r="I284" s="108"/>
      <c r="J284" s="108"/>
      <c r="K284" s="108"/>
      <c r="L284" s="104"/>
      <c r="M284" s="117"/>
      <c r="N284" s="117"/>
      <c r="O284" s="117"/>
      <c r="P284" s="117"/>
      <c r="Q284" s="117"/>
      <c r="R284" s="117"/>
      <c r="S284" s="117"/>
      <c r="T284" s="117"/>
      <c r="U284" s="117"/>
      <c r="V284" s="117"/>
      <c r="W284" s="117"/>
      <c r="X284" s="117"/>
      <c r="Y284" s="117"/>
      <c r="Z284" s="117"/>
    </row>
    <row r="285" spans="1:26" ht="15.75" customHeight="1">
      <c r="A285" s="141">
        <v>281</v>
      </c>
      <c r="B285" s="108"/>
      <c r="C285" s="108">
        <v>101</v>
      </c>
      <c r="D285" s="157"/>
      <c r="E285" s="108"/>
      <c r="F285" s="108"/>
      <c r="G285" s="108"/>
      <c r="H285" s="108"/>
      <c r="I285" s="108"/>
      <c r="J285" s="108"/>
      <c r="K285" s="108"/>
      <c r="L285" s="104"/>
      <c r="M285" s="117"/>
      <c r="N285" s="117"/>
      <c r="O285" s="117"/>
      <c r="P285" s="117"/>
      <c r="Q285" s="117"/>
      <c r="R285" s="117"/>
      <c r="S285" s="117"/>
      <c r="T285" s="117"/>
      <c r="U285" s="117"/>
      <c r="V285" s="117"/>
      <c r="W285" s="117"/>
      <c r="X285" s="117"/>
      <c r="Y285" s="117"/>
      <c r="Z285" s="117"/>
    </row>
    <row r="286" spans="1:26" ht="15.75" customHeight="1">
      <c r="A286" s="141">
        <v>282</v>
      </c>
      <c r="B286" s="108"/>
      <c r="C286" s="108">
        <v>102</v>
      </c>
      <c r="D286" s="157"/>
      <c r="E286" s="108"/>
      <c r="F286" s="108"/>
      <c r="G286" s="108"/>
      <c r="H286" s="108"/>
      <c r="I286" s="108"/>
      <c r="J286" s="108"/>
      <c r="K286" s="108"/>
      <c r="L286" s="104"/>
      <c r="M286" s="117"/>
      <c r="N286" s="117"/>
      <c r="O286" s="117"/>
      <c r="P286" s="117"/>
      <c r="Q286" s="117"/>
      <c r="R286" s="117"/>
      <c r="S286" s="117"/>
      <c r="T286" s="117"/>
      <c r="U286" s="117"/>
      <c r="V286" s="117"/>
      <c r="W286" s="117"/>
      <c r="X286" s="117"/>
      <c r="Y286" s="117"/>
      <c r="Z286" s="117"/>
    </row>
    <row r="287" spans="1:26" ht="15.75" customHeight="1">
      <c r="A287" s="141">
        <v>283</v>
      </c>
      <c r="B287" s="108"/>
      <c r="C287" s="108">
        <v>103</v>
      </c>
      <c r="D287" s="157"/>
      <c r="E287" s="108"/>
      <c r="F287" s="108"/>
      <c r="G287" s="108"/>
      <c r="H287" s="108"/>
      <c r="I287" s="108"/>
      <c r="J287" s="108"/>
      <c r="K287" s="108"/>
      <c r="L287" s="104"/>
      <c r="M287" s="117"/>
      <c r="N287" s="117"/>
      <c r="O287" s="117"/>
      <c r="P287" s="117"/>
      <c r="Q287" s="117"/>
      <c r="R287" s="117"/>
      <c r="S287" s="117"/>
      <c r="T287" s="117"/>
      <c r="U287" s="117"/>
      <c r="V287" s="117"/>
      <c r="W287" s="117"/>
      <c r="X287" s="117"/>
      <c r="Y287" s="117"/>
      <c r="Z287" s="117"/>
    </row>
    <row r="288" spans="1:26" ht="15.75" customHeight="1">
      <c r="A288" s="141">
        <v>284</v>
      </c>
      <c r="B288" s="108"/>
      <c r="C288" s="108">
        <v>104</v>
      </c>
      <c r="D288" s="157"/>
      <c r="E288" s="108"/>
      <c r="F288" s="108"/>
      <c r="G288" s="108"/>
      <c r="H288" s="108"/>
      <c r="I288" s="108"/>
      <c r="J288" s="108"/>
      <c r="K288" s="108"/>
      <c r="L288" s="104"/>
      <c r="M288" s="117"/>
      <c r="N288" s="117"/>
      <c r="O288" s="117"/>
      <c r="P288" s="117"/>
      <c r="Q288" s="117"/>
      <c r="R288" s="117"/>
      <c r="S288" s="117"/>
      <c r="T288" s="117"/>
      <c r="U288" s="117"/>
      <c r="V288" s="117"/>
      <c r="W288" s="117"/>
      <c r="X288" s="117"/>
      <c r="Y288" s="117"/>
      <c r="Z288" s="117"/>
    </row>
    <row r="289" spans="1:26" ht="15.75" customHeight="1">
      <c r="A289" s="141">
        <v>285</v>
      </c>
      <c r="B289" s="108"/>
      <c r="C289" s="108">
        <v>105</v>
      </c>
      <c r="D289" s="157"/>
      <c r="E289" s="108"/>
      <c r="F289" s="108"/>
      <c r="G289" s="108"/>
      <c r="H289" s="108"/>
      <c r="I289" s="108"/>
      <c r="J289" s="108"/>
      <c r="K289" s="108"/>
      <c r="L289" s="104"/>
      <c r="M289" s="117"/>
      <c r="N289" s="117"/>
      <c r="O289" s="117"/>
      <c r="P289" s="117"/>
      <c r="Q289" s="117"/>
      <c r="R289" s="117"/>
      <c r="S289" s="117"/>
      <c r="T289" s="117"/>
      <c r="U289" s="117"/>
      <c r="V289" s="117"/>
      <c r="W289" s="117"/>
      <c r="X289" s="117"/>
      <c r="Y289" s="117"/>
      <c r="Z289" s="117"/>
    </row>
    <row r="290" spans="1:26" ht="15.75" customHeight="1">
      <c r="A290" s="141">
        <v>286</v>
      </c>
      <c r="B290" s="108"/>
      <c r="C290" s="108">
        <v>106</v>
      </c>
      <c r="D290" s="157"/>
      <c r="E290" s="108"/>
      <c r="F290" s="108"/>
      <c r="G290" s="108"/>
      <c r="H290" s="108"/>
      <c r="I290" s="108"/>
      <c r="J290" s="108"/>
      <c r="K290" s="108"/>
      <c r="L290" s="104"/>
      <c r="M290" s="117"/>
      <c r="N290" s="117"/>
      <c r="O290" s="117"/>
      <c r="P290" s="117"/>
      <c r="Q290" s="117"/>
      <c r="R290" s="117"/>
      <c r="S290" s="117"/>
      <c r="T290" s="117"/>
      <c r="U290" s="117"/>
      <c r="V290" s="117"/>
      <c r="W290" s="117"/>
      <c r="X290" s="117"/>
      <c r="Y290" s="117"/>
      <c r="Z290" s="117"/>
    </row>
    <row r="291" spans="1:26" ht="15.75" customHeight="1">
      <c r="A291" s="141">
        <v>287</v>
      </c>
      <c r="B291" s="108"/>
      <c r="C291" s="108">
        <v>107</v>
      </c>
      <c r="D291" s="157"/>
      <c r="E291" s="108"/>
      <c r="F291" s="108"/>
      <c r="G291" s="108"/>
      <c r="H291" s="108"/>
      <c r="I291" s="108"/>
      <c r="J291" s="108"/>
      <c r="K291" s="108"/>
      <c r="L291" s="104"/>
      <c r="M291" s="117"/>
      <c r="N291" s="117"/>
      <c r="O291" s="117"/>
      <c r="P291" s="117"/>
      <c r="Q291" s="117"/>
      <c r="R291" s="117"/>
      <c r="S291" s="117"/>
      <c r="T291" s="117"/>
      <c r="U291" s="117"/>
      <c r="V291" s="117"/>
      <c r="W291" s="117"/>
      <c r="X291" s="117"/>
      <c r="Y291" s="117"/>
      <c r="Z291" s="117"/>
    </row>
    <row r="292" spans="1:26" ht="15.75" customHeight="1">
      <c r="A292" s="141">
        <v>288</v>
      </c>
      <c r="B292" s="108"/>
      <c r="C292" s="108">
        <v>108</v>
      </c>
      <c r="D292" s="157"/>
      <c r="E292" s="108"/>
      <c r="F292" s="108"/>
      <c r="G292" s="108"/>
      <c r="H292" s="108"/>
      <c r="I292" s="108"/>
      <c r="J292" s="108"/>
      <c r="K292" s="108"/>
      <c r="L292" s="104"/>
      <c r="M292" s="117"/>
      <c r="N292" s="117"/>
      <c r="O292" s="117"/>
      <c r="P292" s="117"/>
      <c r="Q292" s="117"/>
      <c r="R292" s="117"/>
      <c r="S292" s="117"/>
      <c r="T292" s="117"/>
      <c r="U292" s="117"/>
      <c r="V292" s="117"/>
      <c r="W292" s="117"/>
      <c r="X292" s="117"/>
      <c r="Y292" s="117"/>
      <c r="Z292" s="117"/>
    </row>
    <row r="293" spans="1:26" ht="15.75" customHeight="1">
      <c r="A293" s="141">
        <v>289</v>
      </c>
      <c r="B293" s="108"/>
      <c r="C293" s="108">
        <v>109</v>
      </c>
      <c r="D293" s="157"/>
      <c r="E293" s="108"/>
      <c r="F293" s="108"/>
      <c r="G293" s="108"/>
      <c r="H293" s="108"/>
      <c r="I293" s="108"/>
      <c r="J293" s="108"/>
      <c r="K293" s="108"/>
      <c r="L293" s="104"/>
      <c r="M293" s="117"/>
      <c r="N293" s="117"/>
      <c r="O293" s="117"/>
      <c r="P293" s="117"/>
      <c r="Q293" s="117"/>
      <c r="R293" s="117"/>
      <c r="S293" s="117"/>
      <c r="T293" s="117"/>
      <c r="U293" s="117"/>
      <c r="V293" s="117"/>
      <c r="W293" s="117"/>
      <c r="X293" s="117"/>
      <c r="Y293" s="117"/>
      <c r="Z293" s="117"/>
    </row>
    <row r="294" spans="1:26" ht="15.75" customHeight="1">
      <c r="A294" s="141">
        <v>290</v>
      </c>
      <c r="B294" s="108"/>
      <c r="C294" s="108">
        <v>110</v>
      </c>
      <c r="D294" s="157"/>
      <c r="E294" s="108"/>
      <c r="F294" s="108"/>
      <c r="G294" s="108"/>
      <c r="H294" s="108"/>
      <c r="I294" s="108"/>
      <c r="J294" s="108"/>
      <c r="K294" s="108"/>
      <c r="L294" s="104"/>
      <c r="M294" s="117"/>
      <c r="N294" s="117"/>
      <c r="O294" s="117"/>
      <c r="P294" s="117"/>
      <c r="Q294" s="117"/>
      <c r="R294" s="117"/>
      <c r="S294" s="117"/>
      <c r="T294" s="117"/>
      <c r="U294" s="117"/>
      <c r="V294" s="117"/>
      <c r="W294" s="117"/>
      <c r="X294" s="117"/>
      <c r="Y294" s="117"/>
      <c r="Z294" s="117"/>
    </row>
    <row r="295" spans="1:26" ht="15.75" customHeight="1">
      <c r="A295" s="141">
        <v>291</v>
      </c>
      <c r="B295" s="108"/>
      <c r="C295" s="108">
        <v>111</v>
      </c>
      <c r="D295" s="157"/>
      <c r="E295" s="108"/>
      <c r="F295" s="108"/>
      <c r="G295" s="108"/>
      <c r="H295" s="108"/>
      <c r="I295" s="108"/>
      <c r="J295" s="108"/>
      <c r="K295" s="108"/>
      <c r="L295" s="104"/>
      <c r="M295" s="117"/>
      <c r="N295" s="117"/>
      <c r="O295" s="117"/>
      <c r="P295" s="117"/>
      <c r="Q295" s="117"/>
      <c r="R295" s="117"/>
      <c r="S295" s="117"/>
      <c r="T295" s="117"/>
      <c r="U295" s="117"/>
      <c r="V295" s="117"/>
      <c r="W295" s="117"/>
      <c r="X295" s="117"/>
      <c r="Y295" s="117"/>
      <c r="Z295" s="117"/>
    </row>
    <row r="296" spans="1:26" ht="15.75" customHeight="1">
      <c r="A296" s="141">
        <v>292</v>
      </c>
      <c r="B296" s="108"/>
      <c r="C296" s="108">
        <v>112</v>
      </c>
      <c r="D296" s="157"/>
      <c r="E296" s="108"/>
      <c r="F296" s="108"/>
      <c r="G296" s="108"/>
      <c r="H296" s="108"/>
      <c r="I296" s="108"/>
      <c r="J296" s="108"/>
      <c r="K296" s="108"/>
      <c r="L296" s="104"/>
      <c r="M296" s="117"/>
      <c r="N296" s="117"/>
      <c r="O296" s="117"/>
      <c r="P296" s="117"/>
      <c r="Q296" s="117"/>
      <c r="R296" s="117"/>
      <c r="S296" s="117"/>
      <c r="T296" s="117"/>
      <c r="U296" s="117"/>
      <c r="V296" s="117"/>
      <c r="W296" s="117"/>
      <c r="X296" s="117"/>
      <c r="Y296" s="117"/>
      <c r="Z296" s="117"/>
    </row>
    <row r="297" spans="1:26" ht="15.75" customHeight="1">
      <c r="A297" s="141">
        <v>293</v>
      </c>
      <c r="B297" s="108"/>
      <c r="C297" s="108">
        <v>113</v>
      </c>
      <c r="D297" s="157"/>
      <c r="E297" s="108"/>
      <c r="F297" s="108"/>
      <c r="G297" s="108"/>
      <c r="H297" s="108"/>
      <c r="I297" s="108"/>
      <c r="J297" s="108"/>
      <c r="K297" s="108"/>
      <c r="L297" s="104"/>
      <c r="M297" s="117"/>
      <c r="N297" s="117"/>
      <c r="O297" s="117"/>
      <c r="P297" s="117"/>
      <c r="Q297" s="117"/>
      <c r="R297" s="117"/>
      <c r="S297" s="117"/>
      <c r="T297" s="117"/>
      <c r="U297" s="117"/>
      <c r="V297" s="117"/>
      <c r="W297" s="117"/>
      <c r="X297" s="117"/>
      <c r="Y297" s="117"/>
      <c r="Z297" s="117"/>
    </row>
    <row r="298" spans="1:26" ht="15.75" customHeight="1">
      <c r="A298" s="141">
        <v>294</v>
      </c>
      <c r="B298" s="108"/>
      <c r="C298" s="108">
        <v>114</v>
      </c>
      <c r="D298" s="157"/>
      <c r="E298" s="108"/>
      <c r="F298" s="108"/>
      <c r="G298" s="108"/>
      <c r="H298" s="108"/>
      <c r="I298" s="108"/>
      <c r="J298" s="108"/>
      <c r="K298" s="108"/>
      <c r="L298" s="104"/>
      <c r="M298" s="117"/>
      <c r="N298" s="117"/>
      <c r="O298" s="117"/>
      <c r="P298" s="117"/>
      <c r="Q298" s="117"/>
      <c r="R298" s="117"/>
      <c r="S298" s="117"/>
      <c r="T298" s="117"/>
      <c r="U298" s="117"/>
      <c r="V298" s="117"/>
      <c r="W298" s="117"/>
      <c r="X298" s="117"/>
      <c r="Y298" s="117"/>
      <c r="Z298" s="117"/>
    </row>
    <row r="299" spans="1:26" ht="15.75" customHeight="1">
      <c r="A299" s="141">
        <v>295</v>
      </c>
      <c r="B299" s="108"/>
      <c r="C299" s="108">
        <v>115</v>
      </c>
      <c r="D299" s="157"/>
      <c r="E299" s="108"/>
      <c r="F299" s="108"/>
      <c r="G299" s="108"/>
      <c r="H299" s="108"/>
      <c r="I299" s="108"/>
      <c r="J299" s="108"/>
      <c r="K299" s="108"/>
      <c r="L299" s="104"/>
      <c r="M299" s="117"/>
      <c r="N299" s="117"/>
      <c r="O299" s="117"/>
      <c r="P299" s="117"/>
      <c r="Q299" s="117"/>
      <c r="R299" s="117"/>
      <c r="S299" s="117"/>
      <c r="T299" s="117"/>
      <c r="U299" s="117"/>
      <c r="V299" s="117"/>
      <c r="W299" s="117"/>
      <c r="X299" s="117"/>
      <c r="Y299" s="117"/>
      <c r="Z299" s="117"/>
    </row>
    <row r="300" spans="1:26" ht="15.75" customHeight="1">
      <c r="A300" s="141">
        <v>296</v>
      </c>
      <c r="B300" s="108"/>
      <c r="C300" s="108">
        <v>116</v>
      </c>
      <c r="D300" s="157"/>
      <c r="E300" s="108"/>
      <c r="F300" s="108"/>
      <c r="G300" s="108"/>
      <c r="H300" s="108"/>
      <c r="I300" s="108"/>
      <c r="J300" s="108"/>
      <c r="K300" s="108"/>
      <c r="L300" s="104"/>
      <c r="M300" s="117"/>
      <c r="N300" s="117"/>
      <c r="O300" s="117"/>
      <c r="P300" s="117"/>
      <c r="Q300" s="117"/>
      <c r="R300" s="117"/>
      <c r="S300" s="117"/>
      <c r="T300" s="117"/>
      <c r="U300" s="117"/>
      <c r="V300" s="117"/>
      <c r="W300" s="117"/>
      <c r="X300" s="117"/>
      <c r="Y300" s="117"/>
      <c r="Z300" s="117"/>
    </row>
    <row r="301" spans="1:26" ht="15.75" customHeight="1">
      <c r="A301" s="141">
        <v>297</v>
      </c>
      <c r="B301" s="108"/>
      <c r="C301" s="108">
        <v>117</v>
      </c>
      <c r="D301" s="157"/>
      <c r="E301" s="108"/>
      <c r="F301" s="108"/>
      <c r="G301" s="108"/>
      <c r="H301" s="108"/>
      <c r="I301" s="108"/>
      <c r="J301" s="108"/>
      <c r="K301" s="108"/>
      <c r="L301" s="104"/>
      <c r="M301" s="117"/>
      <c r="N301" s="117"/>
      <c r="O301" s="117"/>
      <c r="P301" s="117"/>
      <c r="Q301" s="117"/>
      <c r="R301" s="117"/>
      <c r="S301" s="117"/>
      <c r="T301" s="117"/>
      <c r="U301" s="117"/>
      <c r="V301" s="117"/>
      <c r="W301" s="117"/>
      <c r="X301" s="117"/>
      <c r="Y301" s="117"/>
      <c r="Z301" s="117"/>
    </row>
    <row r="302" spans="1:26" ht="15.75" customHeight="1">
      <c r="A302" s="141">
        <v>298</v>
      </c>
      <c r="B302" s="108"/>
      <c r="C302" s="108">
        <v>118</v>
      </c>
      <c r="D302" s="157"/>
      <c r="E302" s="108"/>
      <c r="F302" s="108"/>
      <c r="G302" s="108"/>
      <c r="H302" s="108"/>
      <c r="I302" s="108"/>
      <c r="J302" s="108"/>
      <c r="K302" s="108"/>
      <c r="L302" s="104"/>
      <c r="M302" s="117"/>
      <c r="N302" s="117"/>
      <c r="O302" s="117"/>
      <c r="P302" s="117"/>
      <c r="Q302" s="117"/>
      <c r="R302" s="117"/>
      <c r="S302" s="117"/>
      <c r="T302" s="117"/>
      <c r="U302" s="117"/>
      <c r="V302" s="117"/>
      <c r="W302" s="117"/>
      <c r="X302" s="117"/>
      <c r="Y302" s="117"/>
      <c r="Z302" s="117"/>
    </row>
    <row r="303" spans="1:26" ht="15.75" customHeight="1">
      <c r="A303" s="141">
        <v>299</v>
      </c>
      <c r="B303" s="108"/>
      <c r="C303" s="108">
        <v>119</v>
      </c>
      <c r="D303" s="157"/>
      <c r="E303" s="108"/>
      <c r="F303" s="108"/>
      <c r="G303" s="108"/>
      <c r="H303" s="108"/>
      <c r="I303" s="108"/>
      <c r="J303" s="108"/>
      <c r="K303" s="108"/>
      <c r="L303" s="104"/>
      <c r="M303" s="117"/>
      <c r="N303" s="117"/>
      <c r="O303" s="117"/>
      <c r="P303" s="117"/>
      <c r="Q303" s="117"/>
      <c r="R303" s="117"/>
      <c r="S303" s="117"/>
      <c r="T303" s="117"/>
      <c r="U303" s="117"/>
      <c r="V303" s="117"/>
      <c r="W303" s="117"/>
      <c r="X303" s="117"/>
      <c r="Y303" s="117"/>
      <c r="Z303" s="117"/>
    </row>
    <row r="304" spans="1:26" ht="15.75" customHeight="1">
      <c r="A304" s="141">
        <v>300</v>
      </c>
      <c r="B304" s="108"/>
      <c r="C304" s="108">
        <v>120</v>
      </c>
      <c r="D304" s="157"/>
      <c r="E304" s="108"/>
      <c r="F304" s="108"/>
      <c r="G304" s="108"/>
      <c r="H304" s="108"/>
      <c r="I304" s="108"/>
      <c r="J304" s="108"/>
      <c r="K304" s="108"/>
      <c r="L304" s="104"/>
      <c r="M304" s="117"/>
      <c r="N304" s="117"/>
      <c r="O304" s="117"/>
      <c r="P304" s="117"/>
      <c r="Q304" s="117"/>
      <c r="R304" s="117"/>
      <c r="S304" s="117"/>
      <c r="T304" s="117"/>
      <c r="U304" s="117"/>
      <c r="V304" s="117"/>
      <c r="W304" s="117"/>
      <c r="X304" s="117"/>
      <c r="Y304" s="117"/>
      <c r="Z304" s="117"/>
    </row>
    <row r="305" spans="1:26" ht="15.75" customHeight="1">
      <c r="A305" s="141">
        <v>301</v>
      </c>
      <c r="B305" s="108"/>
      <c r="C305" s="108">
        <v>121</v>
      </c>
      <c r="D305" s="157"/>
      <c r="E305" s="108"/>
      <c r="F305" s="108"/>
      <c r="G305" s="108"/>
      <c r="H305" s="108"/>
      <c r="I305" s="108"/>
      <c r="J305" s="108"/>
      <c r="K305" s="108"/>
      <c r="L305" s="104"/>
      <c r="M305" s="117"/>
      <c r="N305" s="117"/>
      <c r="O305" s="117"/>
      <c r="P305" s="117"/>
      <c r="Q305" s="117"/>
      <c r="R305" s="117"/>
      <c r="S305" s="117"/>
      <c r="T305" s="117"/>
      <c r="U305" s="117"/>
      <c r="V305" s="117"/>
      <c r="W305" s="117"/>
      <c r="X305" s="117"/>
      <c r="Y305" s="117"/>
      <c r="Z305" s="117"/>
    </row>
    <row r="306" spans="1:26" ht="15.75" customHeight="1">
      <c r="A306" s="141">
        <v>302</v>
      </c>
      <c r="B306" s="108"/>
      <c r="C306" s="108">
        <v>122</v>
      </c>
      <c r="D306" s="157"/>
      <c r="E306" s="108"/>
      <c r="F306" s="108"/>
      <c r="G306" s="108"/>
      <c r="H306" s="108"/>
      <c r="I306" s="108"/>
      <c r="J306" s="108"/>
      <c r="K306" s="108"/>
      <c r="L306" s="104"/>
      <c r="M306" s="117"/>
      <c r="N306" s="117"/>
      <c r="O306" s="117"/>
      <c r="P306" s="117"/>
      <c r="Q306" s="117"/>
      <c r="R306" s="117"/>
      <c r="S306" s="117"/>
      <c r="T306" s="117"/>
      <c r="U306" s="117"/>
      <c r="V306" s="117"/>
      <c r="W306" s="117"/>
      <c r="X306" s="117"/>
      <c r="Y306" s="117"/>
      <c r="Z306" s="117"/>
    </row>
    <row r="307" spans="1:26" ht="15.75" customHeight="1">
      <c r="A307" s="141">
        <v>303</v>
      </c>
      <c r="B307" s="108"/>
      <c r="C307" s="108">
        <v>123</v>
      </c>
      <c r="D307" s="157"/>
      <c r="E307" s="108"/>
      <c r="F307" s="108"/>
      <c r="G307" s="108"/>
      <c r="H307" s="108"/>
      <c r="I307" s="108"/>
      <c r="J307" s="108"/>
      <c r="K307" s="108"/>
      <c r="L307" s="104"/>
      <c r="M307" s="117"/>
      <c r="N307" s="117"/>
      <c r="O307" s="117"/>
      <c r="P307" s="117"/>
      <c r="Q307" s="117"/>
      <c r="R307" s="117"/>
      <c r="S307" s="117"/>
      <c r="T307" s="117"/>
      <c r="U307" s="117"/>
      <c r="V307" s="117"/>
      <c r="W307" s="117"/>
      <c r="X307" s="117"/>
      <c r="Y307" s="117"/>
      <c r="Z307" s="117"/>
    </row>
    <row r="308" spans="1:26" ht="15.75" customHeight="1">
      <c r="A308" s="141">
        <v>304</v>
      </c>
      <c r="B308" s="108"/>
      <c r="C308" s="108">
        <v>124</v>
      </c>
      <c r="D308" s="157"/>
      <c r="E308" s="108"/>
      <c r="F308" s="108"/>
      <c r="G308" s="108"/>
      <c r="H308" s="108"/>
      <c r="I308" s="108"/>
      <c r="J308" s="108"/>
      <c r="K308" s="108"/>
      <c r="L308" s="104"/>
      <c r="M308" s="117"/>
      <c r="N308" s="117"/>
      <c r="O308" s="117"/>
      <c r="P308" s="117"/>
      <c r="Q308" s="117"/>
      <c r="R308" s="117"/>
      <c r="S308" s="117"/>
      <c r="T308" s="117"/>
      <c r="U308" s="117"/>
      <c r="V308" s="117"/>
      <c r="W308" s="117"/>
      <c r="X308" s="117"/>
      <c r="Y308" s="117"/>
      <c r="Z308" s="117"/>
    </row>
    <row r="309" spans="1:26" ht="15.75" customHeight="1">
      <c r="A309" s="141">
        <v>305</v>
      </c>
      <c r="B309" s="108"/>
      <c r="C309" s="108">
        <v>125</v>
      </c>
      <c r="D309" s="157"/>
      <c r="E309" s="108"/>
      <c r="F309" s="108"/>
      <c r="G309" s="108"/>
      <c r="H309" s="108"/>
      <c r="I309" s="108"/>
      <c r="J309" s="108"/>
      <c r="K309" s="108"/>
      <c r="L309" s="104"/>
      <c r="M309" s="117"/>
      <c r="N309" s="117"/>
      <c r="O309" s="117"/>
      <c r="P309" s="117"/>
      <c r="Q309" s="117"/>
      <c r="R309" s="117"/>
      <c r="S309" s="117"/>
      <c r="T309" s="117"/>
      <c r="U309" s="117"/>
      <c r="V309" s="117"/>
      <c r="W309" s="117"/>
      <c r="X309" s="117"/>
      <c r="Y309" s="117"/>
      <c r="Z309" s="117"/>
    </row>
    <row r="310" spans="1:26" ht="15.75" customHeight="1">
      <c r="A310" s="141">
        <v>306</v>
      </c>
      <c r="B310" s="108"/>
      <c r="C310" s="108">
        <v>126</v>
      </c>
      <c r="D310" s="157"/>
      <c r="E310" s="108"/>
      <c r="F310" s="108"/>
      <c r="G310" s="108"/>
      <c r="H310" s="108"/>
      <c r="I310" s="108"/>
      <c r="J310" s="108"/>
      <c r="K310" s="108"/>
      <c r="L310" s="104"/>
      <c r="M310" s="117"/>
      <c r="N310" s="117"/>
      <c r="O310" s="117"/>
      <c r="P310" s="117"/>
      <c r="Q310" s="117"/>
      <c r="R310" s="117"/>
      <c r="S310" s="117"/>
      <c r="T310" s="117"/>
      <c r="U310" s="117"/>
      <c r="V310" s="117"/>
      <c r="W310" s="117"/>
      <c r="X310" s="117"/>
      <c r="Y310" s="117"/>
      <c r="Z310" s="117"/>
    </row>
    <row r="311" spans="1:26" ht="15.75" customHeight="1">
      <c r="A311" s="141">
        <v>307</v>
      </c>
      <c r="B311" s="108"/>
      <c r="C311" s="108">
        <v>127</v>
      </c>
      <c r="D311" s="157"/>
      <c r="E311" s="108"/>
      <c r="F311" s="108"/>
      <c r="G311" s="108"/>
      <c r="H311" s="108"/>
      <c r="I311" s="108"/>
      <c r="J311" s="108"/>
      <c r="K311" s="108"/>
      <c r="L311" s="104"/>
      <c r="M311" s="117"/>
      <c r="N311" s="117"/>
      <c r="O311" s="117"/>
      <c r="P311" s="117"/>
      <c r="Q311" s="117"/>
      <c r="R311" s="117"/>
      <c r="S311" s="117"/>
      <c r="T311" s="117"/>
      <c r="U311" s="117"/>
      <c r="V311" s="117"/>
      <c r="W311" s="117"/>
      <c r="X311" s="117"/>
      <c r="Y311" s="117"/>
      <c r="Z311" s="117"/>
    </row>
    <row r="312" spans="1:26" ht="15.75" customHeight="1">
      <c r="A312" s="141">
        <v>308</v>
      </c>
      <c r="B312" s="108"/>
      <c r="C312" s="108">
        <v>128</v>
      </c>
      <c r="D312" s="157"/>
      <c r="E312" s="108"/>
      <c r="F312" s="108"/>
      <c r="G312" s="108"/>
      <c r="H312" s="108"/>
      <c r="I312" s="108"/>
      <c r="J312" s="108"/>
      <c r="K312" s="108"/>
      <c r="L312" s="104"/>
      <c r="M312" s="117"/>
      <c r="N312" s="117"/>
      <c r="O312" s="117"/>
      <c r="P312" s="117"/>
      <c r="Q312" s="117"/>
      <c r="R312" s="117"/>
      <c r="S312" s="117"/>
      <c r="T312" s="117"/>
      <c r="U312" s="117"/>
      <c r="V312" s="117"/>
      <c r="W312" s="117"/>
      <c r="X312" s="117"/>
      <c r="Y312" s="117"/>
      <c r="Z312" s="117"/>
    </row>
    <row r="313" spans="1:26" ht="15.75" customHeight="1">
      <c r="A313" s="141">
        <v>309</v>
      </c>
      <c r="B313" s="108"/>
      <c r="C313" s="108">
        <v>129</v>
      </c>
      <c r="D313" s="157"/>
      <c r="E313" s="108"/>
      <c r="F313" s="108"/>
      <c r="G313" s="108"/>
      <c r="H313" s="108"/>
      <c r="I313" s="108"/>
      <c r="J313" s="108"/>
      <c r="K313" s="108"/>
      <c r="L313" s="104"/>
      <c r="M313" s="117"/>
      <c r="N313" s="117"/>
      <c r="O313" s="117"/>
      <c r="P313" s="117"/>
      <c r="Q313" s="117"/>
      <c r="R313" s="117"/>
      <c r="S313" s="117"/>
      <c r="T313" s="117"/>
      <c r="U313" s="117"/>
      <c r="V313" s="117"/>
      <c r="W313" s="117"/>
      <c r="X313" s="117"/>
      <c r="Y313" s="117"/>
      <c r="Z313" s="117"/>
    </row>
    <row r="314" spans="1:26" ht="15.75" customHeight="1">
      <c r="A314" s="141">
        <v>310</v>
      </c>
      <c r="B314" s="108"/>
      <c r="C314" s="108">
        <v>130</v>
      </c>
      <c r="D314" s="157"/>
      <c r="E314" s="108"/>
      <c r="F314" s="108"/>
      <c r="G314" s="108"/>
      <c r="H314" s="108"/>
      <c r="I314" s="108"/>
      <c r="J314" s="108"/>
      <c r="K314" s="108"/>
      <c r="L314" s="104"/>
      <c r="M314" s="117"/>
      <c r="N314" s="117"/>
      <c r="O314" s="117"/>
      <c r="P314" s="117"/>
      <c r="Q314" s="117"/>
      <c r="R314" s="117"/>
      <c r="S314" s="117"/>
      <c r="T314" s="117"/>
      <c r="U314" s="117"/>
      <c r="V314" s="117"/>
      <c r="W314" s="117"/>
      <c r="X314" s="117"/>
      <c r="Y314" s="117"/>
      <c r="Z314" s="117"/>
    </row>
    <row r="315" spans="1:26" ht="15.75" customHeight="1">
      <c r="A315" s="141">
        <v>311</v>
      </c>
      <c r="B315" s="108"/>
      <c r="C315" s="108">
        <v>131</v>
      </c>
      <c r="D315" s="157"/>
      <c r="E315" s="108"/>
      <c r="F315" s="108"/>
      <c r="G315" s="108"/>
      <c r="H315" s="108"/>
      <c r="I315" s="108"/>
      <c r="J315" s="108"/>
      <c r="K315" s="108"/>
      <c r="L315" s="104"/>
      <c r="M315" s="117"/>
      <c r="N315" s="117"/>
      <c r="O315" s="117"/>
      <c r="P315" s="117"/>
      <c r="Q315" s="117"/>
      <c r="R315" s="117"/>
      <c r="S315" s="117"/>
      <c r="T315" s="117"/>
      <c r="U315" s="117"/>
      <c r="V315" s="117"/>
      <c r="W315" s="117"/>
      <c r="X315" s="117"/>
      <c r="Y315" s="117"/>
      <c r="Z315" s="117"/>
    </row>
    <row r="316" spans="1:26" ht="15.75" customHeight="1">
      <c r="A316" s="141">
        <v>312</v>
      </c>
      <c r="B316" s="108"/>
      <c r="C316" s="108">
        <v>132</v>
      </c>
      <c r="D316" s="157"/>
      <c r="E316" s="108"/>
      <c r="F316" s="108"/>
      <c r="G316" s="108"/>
      <c r="H316" s="108"/>
      <c r="I316" s="108"/>
      <c r="J316" s="108"/>
      <c r="K316" s="108"/>
      <c r="L316" s="104"/>
      <c r="M316" s="117"/>
      <c r="N316" s="117"/>
      <c r="O316" s="117"/>
      <c r="P316" s="117"/>
      <c r="Q316" s="117"/>
      <c r="R316" s="117"/>
      <c r="S316" s="117"/>
      <c r="T316" s="117"/>
      <c r="U316" s="117"/>
      <c r="V316" s="117"/>
      <c r="W316" s="117"/>
      <c r="X316" s="117"/>
      <c r="Y316" s="117"/>
      <c r="Z316" s="117"/>
    </row>
    <row r="317" spans="1:26" ht="15.75" customHeight="1">
      <c r="A317" s="141">
        <v>313</v>
      </c>
      <c r="B317" s="108"/>
      <c r="C317" s="108">
        <v>133</v>
      </c>
      <c r="D317" s="157"/>
      <c r="E317" s="108"/>
      <c r="F317" s="108"/>
      <c r="G317" s="108"/>
      <c r="H317" s="108"/>
      <c r="I317" s="108"/>
      <c r="J317" s="108"/>
      <c r="K317" s="108"/>
      <c r="L317" s="104"/>
      <c r="M317" s="117"/>
      <c r="N317" s="117"/>
      <c r="O317" s="117"/>
      <c r="P317" s="117"/>
      <c r="Q317" s="117"/>
      <c r="R317" s="117"/>
      <c r="S317" s="117"/>
      <c r="T317" s="117"/>
      <c r="U317" s="117"/>
      <c r="V317" s="117"/>
      <c r="W317" s="117"/>
      <c r="X317" s="117"/>
      <c r="Y317" s="117"/>
      <c r="Z317" s="117"/>
    </row>
    <row r="318" spans="1:26" ht="15.75" customHeight="1">
      <c r="A318" s="141">
        <v>314</v>
      </c>
      <c r="B318" s="108"/>
      <c r="C318" s="108">
        <v>134</v>
      </c>
      <c r="D318" s="157"/>
      <c r="E318" s="108"/>
      <c r="F318" s="108"/>
      <c r="G318" s="108"/>
      <c r="H318" s="108"/>
      <c r="I318" s="108"/>
      <c r="J318" s="108"/>
      <c r="K318" s="108"/>
      <c r="L318" s="104"/>
      <c r="M318" s="117"/>
      <c r="N318" s="117"/>
      <c r="O318" s="117"/>
      <c r="P318" s="117"/>
      <c r="Q318" s="117"/>
      <c r="R318" s="117"/>
      <c r="S318" s="117"/>
      <c r="T318" s="117"/>
      <c r="U318" s="117"/>
      <c r="V318" s="117"/>
      <c r="W318" s="117"/>
      <c r="X318" s="117"/>
      <c r="Y318" s="117"/>
      <c r="Z318" s="117"/>
    </row>
    <row r="319" spans="1:26" ht="15.75" customHeight="1">
      <c r="A319" s="145">
        <v>315</v>
      </c>
      <c r="B319" s="112"/>
      <c r="C319" s="108">
        <v>135</v>
      </c>
      <c r="D319" s="157"/>
      <c r="E319" s="112"/>
      <c r="F319" s="112"/>
      <c r="G319" s="112"/>
      <c r="H319" s="112"/>
      <c r="I319" s="112"/>
      <c r="J319" s="112"/>
      <c r="K319" s="112"/>
      <c r="L319" s="113"/>
      <c r="M319" s="117"/>
      <c r="N319" s="117"/>
      <c r="O319" s="117"/>
      <c r="P319" s="117"/>
      <c r="Q319" s="117"/>
      <c r="R319" s="117"/>
      <c r="S319" s="117"/>
      <c r="T319" s="117"/>
      <c r="U319" s="117"/>
      <c r="V319" s="117"/>
      <c r="W319" s="117"/>
      <c r="X319" s="117"/>
      <c r="Y319" s="117"/>
      <c r="Z319" s="117"/>
    </row>
    <row r="320" spans="1:26" ht="15.75" customHeight="1">
      <c r="A320" s="117"/>
      <c r="B320" s="117"/>
      <c r="C320" s="117"/>
      <c r="D320" s="117"/>
      <c r="E320" s="117"/>
      <c r="F320" s="117"/>
      <c r="G320" s="117"/>
      <c r="H320" s="117"/>
      <c r="I320" s="117"/>
      <c r="J320" s="117"/>
      <c r="K320" s="117"/>
      <c r="L320" s="117"/>
      <c r="M320" s="117"/>
      <c r="N320" s="117"/>
      <c r="O320" s="117"/>
      <c r="P320" s="117"/>
      <c r="Q320" s="117"/>
      <c r="R320" s="117"/>
      <c r="S320" s="117"/>
      <c r="T320" s="117"/>
      <c r="U320" s="117"/>
      <c r="V320" s="117"/>
      <c r="W320" s="117"/>
      <c r="X320" s="117"/>
      <c r="Y320" s="117"/>
      <c r="Z320" s="117"/>
    </row>
    <row r="321" spans="1:26" ht="15.75" customHeight="1">
      <c r="A321" s="117"/>
      <c r="B321" s="117"/>
      <c r="C321" s="117"/>
      <c r="D321" s="117"/>
      <c r="E321" s="117"/>
      <c r="F321" s="117"/>
      <c r="G321" s="117"/>
      <c r="H321" s="117"/>
      <c r="I321" s="117"/>
      <c r="J321" s="117"/>
      <c r="K321" s="117"/>
      <c r="L321" s="117"/>
      <c r="M321" s="117"/>
      <c r="N321" s="117"/>
      <c r="O321" s="117"/>
      <c r="P321" s="117"/>
      <c r="Q321" s="117"/>
      <c r="R321" s="117"/>
      <c r="S321" s="117"/>
      <c r="T321" s="117"/>
      <c r="U321" s="117"/>
      <c r="V321" s="117"/>
      <c r="W321" s="117"/>
      <c r="X321" s="117"/>
      <c r="Y321" s="117"/>
      <c r="Z321" s="117"/>
    </row>
    <row r="322" spans="1:26" ht="15.75" customHeight="1">
      <c r="A322" s="117"/>
      <c r="B322" s="117"/>
      <c r="C322" s="117"/>
      <c r="D322" s="117"/>
      <c r="E322" s="117"/>
      <c r="F322" s="117"/>
      <c r="G322" s="117"/>
      <c r="H322" s="117"/>
      <c r="I322" s="117"/>
      <c r="J322" s="117"/>
      <c r="K322" s="117"/>
      <c r="L322" s="117"/>
      <c r="M322" s="117"/>
      <c r="N322" s="117"/>
      <c r="O322" s="117"/>
      <c r="P322" s="117"/>
      <c r="Q322" s="117"/>
      <c r="R322" s="117"/>
      <c r="S322" s="117"/>
      <c r="T322" s="117"/>
      <c r="U322" s="117"/>
      <c r="V322" s="117"/>
      <c r="W322" s="117"/>
      <c r="X322" s="117"/>
      <c r="Y322" s="117"/>
      <c r="Z322" s="117"/>
    </row>
    <row r="323" spans="1:26" ht="15.75" customHeight="1">
      <c r="A323" s="117"/>
      <c r="B323" s="117"/>
      <c r="C323" s="117"/>
      <c r="D323" s="117"/>
      <c r="E323" s="117"/>
      <c r="F323" s="117"/>
      <c r="G323" s="117"/>
      <c r="H323" s="117"/>
      <c r="I323" s="117"/>
      <c r="J323" s="117"/>
      <c r="K323" s="117"/>
      <c r="L323" s="117"/>
      <c r="M323" s="117"/>
      <c r="N323" s="117"/>
      <c r="O323" s="117"/>
      <c r="P323" s="117"/>
      <c r="Q323" s="117"/>
      <c r="R323" s="117"/>
      <c r="S323" s="117"/>
      <c r="T323" s="117"/>
      <c r="U323" s="117"/>
      <c r="V323" s="117"/>
      <c r="W323" s="117"/>
      <c r="X323" s="117"/>
      <c r="Y323" s="117"/>
      <c r="Z323" s="117"/>
    </row>
    <row r="324" spans="1:26" ht="15.75" customHeight="1">
      <c r="A324" s="117"/>
      <c r="B324" s="117"/>
      <c r="C324" s="117"/>
      <c r="D324" s="117"/>
      <c r="E324" s="117"/>
      <c r="F324" s="117"/>
      <c r="G324" s="117"/>
      <c r="H324" s="117"/>
      <c r="I324" s="117"/>
      <c r="J324" s="117"/>
      <c r="K324" s="117"/>
      <c r="L324" s="117"/>
      <c r="M324" s="117"/>
      <c r="N324" s="117"/>
      <c r="O324" s="117"/>
      <c r="P324" s="117"/>
      <c r="Q324" s="117"/>
      <c r="R324" s="117"/>
      <c r="S324" s="117"/>
      <c r="T324" s="117"/>
      <c r="U324" s="117"/>
      <c r="V324" s="117"/>
      <c r="W324" s="117"/>
      <c r="X324" s="117"/>
      <c r="Y324" s="117"/>
      <c r="Z324" s="117"/>
    </row>
    <row r="325" spans="1:26" ht="15.75" customHeight="1">
      <c r="A325" s="117"/>
      <c r="B325" s="117"/>
      <c r="C325" s="117"/>
      <c r="D325" s="117"/>
      <c r="E325" s="117"/>
      <c r="F325" s="117"/>
      <c r="G325" s="117"/>
      <c r="H325" s="117"/>
      <c r="I325" s="117"/>
      <c r="J325" s="117"/>
      <c r="K325" s="117"/>
      <c r="L325" s="117"/>
      <c r="M325" s="117"/>
      <c r="N325" s="117"/>
      <c r="O325" s="117"/>
      <c r="P325" s="117"/>
      <c r="Q325" s="117"/>
      <c r="R325" s="117"/>
      <c r="S325" s="117"/>
      <c r="T325" s="117"/>
      <c r="U325" s="117"/>
      <c r="V325" s="117"/>
      <c r="W325" s="117"/>
      <c r="X325" s="117"/>
      <c r="Y325" s="117"/>
      <c r="Z325" s="117"/>
    </row>
    <row r="326" spans="1:26" ht="15.75" customHeight="1">
      <c r="A326" s="117"/>
      <c r="B326" s="117"/>
      <c r="C326" s="117"/>
      <c r="D326" s="117"/>
      <c r="E326" s="117"/>
      <c r="F326" s="117"/>
      <c r="G326" s="117"/>
      <c r="H326" s="117"/>
      <c r="I326" s="117"/>
      <c r="J326" s="117"/>
      <c r="K326" s="117"/>
      <c r="L326" s="117"/>
      <c r="M326" s="117"/>
      <c r="N326" s="117"/>
      <c r="O326" s="117"/>
      <c r="P326" s="117"/>
      <c r="Q326" s="117"/>
      <c r="R326" s="117"/>
      <c r="S326" s="117"/>
      <c r="T326" s="117"/>
      <c r="U326" s="117"/>
      <c r="V326" s="117"/>
      <c r="W326" s="117"/>
      <c r="X326" s="117"/>
      <c r="Y326" s="117"/>
      <c r="Z326" s="117"/>
    </row>
    <row r="327" spans="1:26" ht="15.75" customHeight="1">
      <c r="A327" s="117"/>
      <c r="B327" s="117"/>
      <c r="C327" s="117"/>
      <c r="D327" s="117"/>
      <c r="E327" s="117"/>
      <c r="F327" s="117"/>
      <c r="G327" s="117"/>
      <c r="H327" s="117"/>
      <c r="I327" s="117"/>
      <c r="J327" s="117"/>
      <c r="K327" s="117"/>
      <c r="L327" s="117"/>
      <c r="M327" s="117"/>
      <c r="N327" s="117"/>
      <c r="O327" s="117"/>
      <c r="P327" s="117"/>
      <c r="Q327" s="117"/>
      <c r="R327" s="117"/>
      <c r="S327" s="117"/>
      <c r="T327" s="117"/>
      <c r="U327" s="117"/>
      <c r="V327" s="117"/>
      <c r="W327" s="117"/>
      <c r="X327" s="117"/>
      <c r="Y327" s="117"/>
      <c r="Z327" s="117"/>
    </row>
    <row r="328" spans="1:26" ht="15.75" customHeight="1">
      <c r="A328" s="117"/>
      <c r="B328" s="117"/>
      <c r="C328" s="117"/>
      <c r="D328" s="117"/>
      <c r="E328" s="117"/>
      <c r="F328" s="117"/>
      <c r="G328" s="117"/>
      <c r="H328" s="117"/>
      <c r="I328" s="117"/>
      <c r="J328" s="117"/>
      <c r="K328" s="117"/>
      <c r="L328" s="117"/>
      <c r="M328" s="117"/>
      <c r="N328" s="117"/>
      <c r="O328" s="117"/>
      <c r="P328" s="117"/>
      <c r="Q328" s="117"/>
      <c r="R328" s="117"/>
      <c r="S328" s="117"/>
      <c r="T328" s="117"/>
      <c r="U328" s="117"/>
      <c r="V328" s="117"/>
      <c r="W328" s="117"/>
      <c r="X328" s="117"/>
      <c r="Y328" s="117"/>
      <c r="Z328" s="117"/>
    </row>
    <row r="329" spans="1:26" ht="15.75" customHeight="1">
      <c r="A329" s="117"/>
      <c r="B329" s="117"/>
      <c r="C329" s="117"/>
      <c r="D329" s="117"/>
      <c r="E329" s="117"/>
      <c r="F329" s="117"/>
      <c r="G329" s="117"/>
      <c r="H329" s="117"/>
      <c r="I329" s="117"/>
      <c r="J329" s="117"/>
      <c r="K329" s="117"/>
      <c r="L329" s="117"/>
      <c r="M329" s="117"/>
      <c r="N329" s="117"/>
      <c r="O329" s="117"/>
      <c r="P329" s="117"/>
      <c r="Q329" s="117"/>
      <c r="R329" s="117"/>
      <c r="S329" s="117"/>
      <c r="T329" s="117"/>
      <c r="U329" s="117"/>
      <c r="V329" s="117"/>
      <c r="W329" s="117"/>
      <c r="X329" s="117"/>
      <c r="Y329" s="117"/>
      <c r="Z329" s="117"/>
    </row>
    <row r="330" spans="1:26" ht="15.75" customHeight="1">
      <c r="A330" s="117"/>
      <c r="B330" s="117"/>
      <c r="C330" s="117"/>
      <c r="D330" s="117"/>
      <c r="E330" s="117"/>
      <c r="F330" s="117"/>
      <c r="G330" s="117"/>
      <c r="H330" s="117"/>
      <c r="I330" s="117"/>
      <c r="J330" s="117"/>
      <c r="K330" s="117"/>
      <c r="L330" s="117"/>
      <c r="M330" s="117"/>
      <c r="N330" s="117"/>
      <c r="O330" s="117"/>
      <c r="P330" s="117"/>
      <c r="Q330" s="117"/>
      <c r="R330" s="117"/>
      <c r="S330" s="117"/>
      <c r="T330" s="117"/>
      <c r="U330" s="117"/>
      <c r="V330" s="117"/>
      <c r="W330" s="117"/>
      <c r="X330" s="117"/>
      <c r="Y330" s="117"/>
      <c r="Z330" s="117"/>
    </row>
    <row r="331" spans="1:26" ht="15.75" customHeight="1">
      <c r="A331" s="117"/>
      <c r="B331" s="117"/>
      <c r="C331" s="117"/>
      <c r="D331" s="117"/>
      <c r="E331" s="117"/>
      <c r="F331" s="117"/>
      <c r="G331" s="117"/>
      <c r="H331" s="117"/>
      <c r="I331" s="117"/>
      <c r="J331" s="117"/>
      <c r="K331" s="117"/>
      <c r="L331" s="117"/>
      <c r="M331" s="117"/>
      <c r="N331" s="117"/>
      <c r="O331" s="117"/>
      <c r="P331" s="117"/>
      <c r="Q331" s="117"/>
      <c r="R331" s="117"/>
      <c r="S331" s="117"/>
      <c r="T331" s="117"/>
      <c r="U331" s="117"/>
      <c r="V331" s="117"/>
      <c r="W331" s="117"/>
      <c r="X331" s="117"/>
      <c r="Y331" s="117"/>
      <c r="Z331" s="117"/>
    </row>
    <row r="332" spans="1:26" ht="15.75" customHeight="1">
      <c r="A332" s="117"/>
      <c r="B332" s="117"/>
      <c r="C332" s="117"/>
      <c r="D332" s="117"/>
      <c r="E332" s="117"/>
      <c r="F332" s="117"/>
      <c r="G332" s="117"/>
      <c r="H332" s="117"/>
      <c r="I332" s="117"/>
      <c r="J332" s="117"/>
      <c r="K332" s="117"/>
      <c r="L332" s="117"/>
      <c r="M332" s="117"/>
      <c r="N332" s="117"/>
      <c r="O332" s="117"/>
      <c r="P332" s="117"/>
      <c r="Q332" s="117"/>
      <c r="R332" s="117"/>
      <c r="S332" s="117"/>
      <c r="T332" s="117"/>
      <c r="U332" s="117"/>
      <c r="V332" s="117"/>
      <c r="W332" s="117"/>
      <c r="X332" s="117"/>
      <c r="Y332" s="117"/>
      <c r="Z332" s="117"/>
    </row>
    <row r="333" spans="1:26" ht="15.75" customHeight="1">
      <c r="A333" s="117"/>
      <c r="B333" s="117"/>
      <c r="C333" s="117"/>
      <c r="D333" s="117"/>
      <c r="E333" s="117"/>
      <c r="F333" s="117"/>
      <c r="G333" s="117"/>
      <c r="H333" s="117"/>
      <c r="I333" s="117"/>
      <c r="J333" s="117"/>
      <c r="K333" s="117"/>
      <c r="L333" s="117"/>
      <c r="M333" s="117"/>
      <c r="N333" s="117"/>
      <c r="O333" s="117"/>
      <c r="P333" s="117"/>
      <c r="Q333" s="117"/>
      <c r="R333" s="117"/>
      <c r="S333" s="117"/>
      <c r="T333" s="117"/>
      <c r="U333" s="117"/>
      <c r="V333" s="117"/>
      <c r="W333" s="117"/>
      <c r="X333" s="117"/>
      <c r="Y333" s="117"/>
      <c r="Z333" s="117"/>
    </row>
    <row r="334" spans="1:26" ht="15.75" customHeight="1">
      <c r="A334" s="117"/>
      <c r="B334" s="117"/>
      <c r="C334" s="117"/>
      <c r="D334" s="117"/>
      <c r="E334" s="117"/>
      <c r="F334" s="117"/>
      <c r="G334" s="117"/>
      <c r="H334" s="117"/>
      <c r="I334" s="117"/>
      <c r="J334" s="117"/>
      <c r="K334" s="117"/>
      <c r="L334" s="117"/>
      <c r="M334" s="117"/>
      <c r="N334" s="117"/>
      <c r="O334" s="117"/>
      <c r="P334" s="117"/>
      <c r="Q334" s="117"/>
      <c r="R334" s="117"/>
      <c r="S334" s="117"/>
      <c r="T334" s="117"/>
      <c r="U334" s="117"/>
      <c r="V334" s="117"/>
      <c r="W334" s="117"/>
      <c r="X334" s="117"/>
      <c r="Y334" s="117"/>
      <c r="Z334" s="117"/>
    </row>
    <row r="335" spans="1:26" ht="15.75" customHeight="1">
      <c r="A335" s="117"/>
      <c r="B335" s="117"/>
      <c r="C335" s="117"/>
      <c r="D335" s="117"/>
      <c r="E335" s="117"/>
      <c r="F335" s="117"/>
      <c r="G335" s="117"/>
      <c r="H335" s="117"/>
      <c r="I335" s="117"/>
      <c r="J335" s="117"/>
      <c r="K335" s="117"/>
      <c r="L335" s="117"/>
      <c r="M335" s="117"/>
      <c r="N335" s="117"/>
      <c r="O335" s="117"/>
      <c r="P335" s="117"/>
      <c r="Q335" s="117"/>
      <c r="R335" s="117"/>
      <c r="S335" s="117"/>
      <c r="T335" s="117"/>
      <c r="U335" s="117"/>
      <c r="V335" s="117"/>
      <c r="W335" s="117"/>
      <c r="X335" s="117"/>
      <c r="Y335" s="117"/>
      <c r="Z335" s="117"/>
    </row>
    <row r="336" spans="1:26" ht="15.75" customHeight="1">
      <c r="A336" s="117"/>
      <c r="B336" s="117"/>
      <c r="C336" s="117"/>
      <c r="D336" s="117"/>
      <c r="E336" s="117"/>
      <c r="F336" s="117"/>
      <c r="G336" s="117"/>
      <c r="H336" s="117"/>
      <c r="I336" s="117"/>
      <c r="J336" s="117"/>
      <c r="K336" s="117"/>
      <c r="L336" s="117"/>
      <c r="M336" s="117"/>
      <c r="N336" s="117"/>
      <c r="O336" s="117"/>
      <c r="P336" s="117"/>
      <c r="Q336" s="117"/>
      <c r="R336" s="117"/>
      <c r="S336" s="117"/>
      <c r="T336" s="117"/>
      <c r="U336" s="117"/>
      <c r="V336" s="117"/>
      <c r="W336" s="117"/>
      <c r="X336" s="117"/>
      <c r="Y336" s="117"/>
      <c r="Z336" s="117"/>
    </row>
    <row r="337" spans="1:26" ht="15.75" customHeight="1">
      <c r="A337" s="117"/>
      <c r="B337" s="117"/>
      <c r="C337" s="117"/>
      <c r="D337" s="117"/>
      <c r="E337" s="117"/>
      <c r="F337" s="117"/>
      <c r="G337" s="117"/>
      <c r="H337" s="117"/>
      <c r="I337" s="117"/>
      <c r="J337" s="117"/>
      <c r="K337" s="117"/>
      <c r="L337" s="117"/>
      <c r="M337" s="117"/>
      <c r="N337" s="117"/>
      <c r="O337" s="117"/>
      <c r="P337" s="117"/>
      <c r="Q337" s="117"/>
      <c r="R337" s="117"/>
      <c r="S337" s="117"/>
      <c r="T337" s="117"/>
      <c r="U337" s="117"/>
      <c r="V337" s="117"/>
      <c r="W337" s="117"/>
      <c r="X337" s="117"/>
      <c r="Y337" s="117"/>
      <c r="Z337" s="117"/>
    </row>
    <row r="338" spans="1:26" ht="15.75" customHeight="1">
      <c r="A338" s="117"/>
      <c r="B338" s="117"/>
      <c r="C338" s="117"/>
      <c r="D338" s="117"/>
      <c r="E338" s="117"/>
      <c r="F338" s="117"/>
      <c r="G338" s="117"/>
      <c r="H338" s="117"/>
      <c r="I338" s="117"/>
      <c r="J338" s="117"/>
      <c r="K338" s="117"/>
      <c r="L338" s="117"/>
      <c r="M338" s="117"/>
      <c r="N338" s="117"/>
      <c r="O338" s="117"/>
      <c r="P338" s="117"/>
      <c r="Q338" s="117"/>
      <c r="R338" s="117"/>
      <c r="S338" s="117"/>
      <c r="T338" s="117"/>
      <c r="U338" s="117"/>
      <c r="V338" s="117"/>
      <c r="W338" s="117"/>
      <c r="X338" s="117"/>
      <c r="Y338" s="117"/>
      <c r="Z338" s="117"/>
    </row>
    <row r="339" spans="1:26" ht="15.75" customHeight="1">
      <c r="A339" s="117"/>
      <c r="B339" s="117"/>
      <c r="C339" s="117"/>
      <c r="D339" s="117"/>
      <c r="E339" s="117"/>
      <c r="F339" s="117"/>
      <c r="G339" s="117"/>
      <c r="H339" s="117"/>
      <c r="I339" s="117"/>
      <c r="J339" s="117"/>
      <c r="K339" s="117"/>
      <c r="L339" s="117"/>
      <c r="M339" s="117"/>
      <c r="N339" s="117"/>
      <c r="O339" s="117"/>
      <c r="P339" s="117"/>
      <c r="Q339" s="117"/>
      <c r="R339" s="117"/>
      <c r="S339" s="117"/>
      <c r="T339" s="117"/>
      <c r="U339" s="117"/>
      <c r="V339" s="117"/>
      <c r="W339" s="117"/>
      <c r="X339" s="117"/>
      <c r="Y339" s="117"/>
      <c r="Z339" s="117"/>
    </row>
    <row r="340" spans="1:26" ht="15.75" customHeight="1">
      <c r="A340" s="117"/>
      <c r="B340" s="117"/>
      <c r="C340" s="117"/>
      <c r="D340" s="117"/>
      <c r="E340" s="117"/>
      <c r="F340" s="117"/>
      <c r="G340" s="117"/>
      <c r="H340" s="117"/>
      <c r="I340" s="117"/>
      <c r="J340" s="117"/>
      <c r="K340" s="117"/>
      <c r="L340" s="117"/>
      <c r="M340" s="117"/>
      <c r="N340" s="117"/>
      <c r="O340" s="117"/>
      <c r="P340" s="117"/>
      <c r="Q340" s="117"/>
      <c r="R340" s="117"/>
      <c r="S340" s="117"/>
      <c r="T340" s="117"/>
      <c r="U340" s="117"/>
      <c r="V340" s="117"/>
      <c r="W340" s="117"/>
      <c r="X340" s="117"/>
      <c r="Y340" s="117"/>
      <c r="Z340" s="117"/>
    </row>
    <row r="341" spans="1:26" ht="15.75" customHeight="1">
      <c r="A341" s="117"/>
      <c r="B341" s="117"/>
      <c r="C341" s="117"/>
      <c r="D341" s="117"/>
      <c r="E341" s="117"/>
      <c r="F341" s="117"/>
      <c r="G341" s="117"/>
      <c r="H341" s="117"/>
      <c r="I341" s="117"/>
      <c r="J341" s="117"/>
      <c r="K341" s="117"/>
      <c r="L341" s="117"/>
      <c r="M341" s="117"/>
      <c r="N341" s="117"/>
      <c r="O341" s="117"/>
      <c r="P341" s="117"/>
      <c r="Q341" s="117"/>
      <c r="R341" s="117"/>
      <c r="S341" s="117"/>
      <c r="T341" s="117"/>
      <c r="U341" s="117"/>
      <c r="V341" s="117"/>
      <c r="W341" s="117"/>
      <c r="X341" s="117"/>
      <c r="Y341" s="117"/>
      <c r="Z341" s="117"/>
    </row>
    <row r="342" spans="1:26" ht="15.75" customHeight="1">
      <c r="A342" s="117"/>
      <c r="B342" s="117"/>
      <c r="C342" s="117"/>
      <c r="D342" s="117"/>
      <c r="E342" s="117"/>
      <c r="F342" s="117"/>
      <c r="G342" s="117"/>
      <c r="H342" s="117"/>
      <c r="I342" s="117"/>
      <c r="J342" s="117"/>
      <c r="K342" s="117"/>
      <c r="L342" s="117"/>
      <c r="M342" s="117"/>
      <c r="N342" s="117"/>
      <c r="O342" s="117"/>
      <c r="P342" s="117"/>
      <c r="Q342" s="117"/>
      <c r="R342" s="117"/>
      <c r="S342" s="117"/>
      <c r="T342" s="117"/>
      <c r="U342" s="117"/>
      <c r="V342" s="117"/>
      <c r="W342" s="117"/>
      <c r="X342" s="117"/>
      <c r="Y342" s="117"/>
      <c r="Z342" s="117"/>
    </row>
    <row r="343" spans="1:26" ht="15.75" customHeight="1">
      <c r="A343" s="117"/>
      <c r="B343" s="117"/>
      <c r="C343" s="117"/>
      <c r="D343" s="117"/>
      <c r="E343" s="117"/>
      <c r="F343" s="117"/>
      <c r="G343" s="117"/>
      <c r="H343" s="117"/>
      <c r="I343" s="117"/>
      <c r="J343" s="117"/>
      <c r="K343" s="117"/>
      <c r="L343" s="117"/>
      <c r="M343" s="117"/>
      <c r="N343" s="117"/>
      <c r="O343" s="117"/>
      <c r="P343" s="117"/>
      <c r="Q343" s="117"/>
      <c r="R343" s="117"/>
      <c r="S343" s="117"/>
      <c r="T343" s="117"/>
      <c r="U343" s="117"/>
      <c r="V343" s="117"/>
      <c r="W343" s="117"/>
      <c r="X343" s="117"/>
      <c r="Y343" s="117"/>
      <c r="Z343" s="117"/>
    </row>
    <row r="344" spans="1:26" ht="15.75" customHeight="1">
      <c r="A344" s="117"/>
      <c r="B344" s="117"/>
      <c r="C344" s="117"/>
      <c r="D344" s="117"/>
      <c r="E344" s="117"/>
      <c r="F344" s="117"/>
      <c r="G344" s="117"/>
      <c r="H344" s="117"/>
      <c r="I344" s="117"/>
      <c r="J344" s="117"/>
      <c r="K344" s="117"/>
      <c r="L344" s="117"/>
      <c r="M344" s="117"/>
      <c r="N344" s="117"/>
      <c r="O344" s="117"/>
      <c r="P344" s="117"/>
      <c r="Q344" s="117"/>
      <c r="R344" s="117"/>
      <c r="S344" s="117"/>
      <c r="T344" s="117"/>
      <c r="U344" s="117"/>
      <c r="V344" s="117"/>
      <c r="W344" s="117"/>
      <c r="X344" s="117"/>
      <c r="Y344" s="117"/>
      <c r="Z344" s="117"/>
    </row>
    <row r="345" spans="1:26" ht="15.75" customHeight="1">
      <c r="A345" s="117"/>
      <c r="B345" s="117"/>
      <c r="C345" s="117"/>
      <c r="D345" s="117"/>
      <c r="E345" s="117"/>
      <c r="F345" s="117"/>
      <c r="G345" s="117"/>
      <c r="H345" s="117"/>
      <c r="I345" s="117"/>
      <c r="J345" s="117"/>
      <c r="K345" s="117"/>
      <c r="L345" s="117"/>
      <c r="M345" s="117"/>
      <c r="N345" s="117"/>
      <c r="O345" s="117"/>
      <c r="P345" s="117"/>
      <c r="Q345" s="117"/>
      <c r="R345" s="117"/>
      <c r="S345" s="117"/>
      <c r="T345" s="117"/>
      <c r="U345" s="117"/>
      <c r="V345" s="117"/>
      <c r="W345" s="117"/>
      <c r="X345" s="117"/>
      <c r="Y345" s="117"/>
      <c r="Z345" s="117"/>
    </row>
    <row r="346" spans="1:26" ht="15.75" customHeight="1">
      <c r="A346" s="117"/>
      <c r="B346" s="117"/>
      <c r="C346" s="117"/>
      <c r="D346" s="117"/>
      <c r="E346" s="117"/>
      <c r="F346" s="117"/>
      <c r="G346" s="117"/>
      <c r="H346" s="117"/>
      <c r="I346" s="117"/>
      <c r="J346" s="117"/>
      <c r="K346" s="117"/>
      <c r="L346" s="117"/>
      <c r="M346" s="117"/>
      <c r="N346" s="117"/>
      <c r="O346" s="117"/>
      <c r="P346" s="117"/>
      <c r="Q346" s="117"/>
      <c r="R346" s="117"/>
      <c r="S346" s="117"/>
      <c r="T346" s="117"/>
      <c r="U346" s="117"/>
      <c r="V346" s="117"/>
      <c r="W346" s="117"/>
      <c r="X346" s="117"/>
      <c r="Y346" s="117"/>
      <c r="Z346" s="117"/>
    </row>
    <row r="347" spans="1:26" ht="15.75" customHeight="1">
      <c r="A347" s="117"/>
      <c r="B347" s="117"/>
      <c r="C347" s="117"/>
      <c r="D347" s="117"/>
      <c r="E347" s="117"/>
      <c r="F347" s="117"/>
      <c r="G347" s="117"/>
      <c r="H347" s="117"/>
      <c r="I347" s="117"/>
      <c r="J347" s="117"/>
      <c r="K347" s="117"/>
      <c r="L347" s="117"/>
      <c r="M347" s="117"/>
      <c r="N347" s="117"/>
      <c r="O347" s="117"/>
      <c r="P347" s="117"/>
      <c r="Q347" s="117"/>
      <c r="R347" s="117"/>
      <c r="S347" s="117"/>
      <c r="T347" s="117"/>
      <c r="U347" s="117"/>
      <c r="V347" s="117"/>
      <c r="W347" s="117"/>
      <c r="X347" s="117"/>
      <c r="Y347" s="117"/>
      <c r="Z347" s="117"/>
    </row>
    <row r="348" spans="1:26" ht="15.75" customHeight="1">
      <c r="A348" s="117"/>
      <c r="B348" s="117"/>
      <c r="C348" s="117"/>
      <c r="D348" s="117"/>
      <c r="E348" s="117"/>
      <c r="F348" s="117"/>
      <c r="G348" s="117"/>
      <c r="H348" s="117"/>
      <c r="I348" s="117"/>
      <c r="J348" s="117"/>
      <c r="K348" s="117"/>
      <c r="L348" s="117"/>
      <c r="M348" s="117"/>
      <c r="N348" s="117"/>
      <c r="O348" s="117"/>
      <c r="P348" s="117"/>
      <c r="Q348" s="117"/>
      <c r="R348" s="117"/>
      <c r="S348" s="117"/>
      <c r="T348" s="117"/>
      <c r="U348" s="117"/>
      <c r="V348" s="117"/>
      <c r="W348" s="117"/>
      <c r="X348" s="117"/>
      <c r="Y348" s="117"/>
      <c r="Z348" s="117"/>
    </row>
    <row r="349" spans="1:26" ht="15.75" customHeight="1">
      <c r="A349" s="117"/>
      <c r="B349" s="117"/>
      <c r="C349" s="117"/>
      <c r="D349" s="117"/>
      <c r="E349" s="117"/>
      <c r="F349" s="117"/>
      <c r="G349" s="117"/>
      <c r="H349" s="117"/>
      <c r="I349" s="117"/>
      <c r="J349" s="117"/>
      <c r="K349" s="117"/>
      <c r="L349" s="117"/>
      <c r="M349" s="117"/>
      <c r="N349" s="117"/>
      <c r="O349" s="117"/>
      <c r="P349" s="117"/>
      <c r="Q349" s="117"/>
      <c r="R349" s="117"/>
      <c r="S349" s="117"/>
      <c r="T349" s="117"/>
      <c r="U349" s="117"/>
      <c r="V349" s="117"/>
      <c r="W349" s="117"/>
      <c r="X349" s="117"/>
      <c r="Y349" s="117"/>
      <c r="Z349" s="117"/>
    </row>
    <row r="350" spans="1:26" ht="15.75" customHeight="1">
      <c r="A350" s="117"/>
      <c r="B350" s="117"/>
      <c r="C350" s="117"/>
      <c r="D350" s="117"/>
      <c r="E350" s="117"/>
      <c r="F350" s="117"/>
      <c r="G350" s="117"/>
      <c r="H350" s="117"/>
      <c r="I350" s="117"/>
      <c r="J350" s="117"/>
      <c r="K350" s="117"/>
      <c r="L350" s="117"/>
      <c r="M350" s="117"/>
      <c r="N350" s="117"/>
      <c r="O350" s="117"/>
      <c r="P350" s="117"/>
      <c r="Q350" s="117"/>
      <c r="R350" s="117"/>
      <c r="S350" s="117"/>
      <c r="T350" s="117"/>
      <c r="U350" s="117"/>
      <c r="V350" s="117"/>
      <c r="W350" s="117"/>
      <c r="X350" s="117"/>
      <c r="Y350" s="117"/>
      <c r="Z350" s="117"/>
    </row>
    <row r="351" spans="1:26" ht="15.75" customHeight="1">
      <c r="A351" s="117"/>
      <c r="B351" s="117"/>
      <c r="C351" s="117"/>
      <c r="D351" s="117"/>
      <c r="E351" s="117"/>
      <c r="F351" s="117"/>
      <c r="G351" s="117"/>
      <c r="H351" s="117"/>
      <c r="I351" s="117"/>
      <c r="J351" s="117"/>
      <c r="K351" s="117"/>
      <c r="L351" s="117"/>
      <c r="M351" s="117"/>
      <c r="N351" s="117"/>
      <c r="O351" s="117"/>
      <c r="P351" s="117"/>
      <c r="Q351" s="117"/>
      <c r="R351" s="117"/>
      <c r="S351" s="117"/>
      <c r="T351" s="117"/>
      <c r="U351" s="117"/>
      <c r="V351" s="117"/>
      <c r="W351" s="117"/>
      <c r="X351" s="117"/>
      <c r="Y351" s="117"/>
      <c r="Z351" s="117"/>
    </row>
    <row r="352" spans="1:26" ht="15.75" customHeight="1">
      <c r="A352" s="117"/>
      <c r="B352" s="117"/>
      <c r="C352" s="117"/>
      <c r="D352" s="117"/>
      <c r="E352" s="117"/>
      <c r="F352" s="117"/>
      <c r="G352" s="117"/>
      <c r="H352" s="117"/>
      <c r="I352" s="117"/>
      <c r="J352" s="117"/>
      <c r="K352" s="117"/>
      <c r="L352" s="117"/>
      <c r="M352" s="117"/>
      <c r="N352" s="117"/>
      <c r="O352" s="117"/>
      <c r="P352" s="117"/>
      <c r="Q352" s="117"/>
      <c r="R352" s="117"/>
      <c r="S352" s="117"/>
      <c r="T352" s="117"/>
      <c r="U352" s="117"/>
      <c r="V352" s="117"/>
      <c r="W352" s="117"/>
      <c r="X352" s="117"/>
      <c r="Y352" s="117"/>
      <c r="Z352" s="117"/>
    </row>
    <row r="353" spans="1:26" ht="15.75" customHeight="1">
      <c r="A353" s="117"/>
      <c r="B353" s="117"/>
      <c r="C353" s="117"/>
      <c r="D353" s="117"/>
      <c r="E353" s="117"/>
      <c r="F353" s="117"/>
      <c r="G353" s="117"/>
      <c r="H353" s="117"/>
      <c r="I353" s="117"/>
      <c r="J353" s="117"/>
      <c r="K353" s="117"/>
      <c r="L353" s="117"/>
      <c r="M353" s="117"/>
      <c r="N353" s="117"/>
      <c r="O353" s="117"/>
      <c r="P353" s="117"/>
      <c r="Q353" s="117"/>
      <c r="R353" s="117"/>
      <c r="S353" s="117"/>
      <c r="T353" s="117"/>
      <c r="U353" s="117"/>
      <c r="V353" s="117"/>
      <c r="W353" s="117"/>
      <c r="X353" s="117"/>
      <c r="Y353" s="117"/>
      <c r="Z353" s="117"/>
    </row>
    <row r="354" spans="1:26" ht="15.75" customHeight="1">
      <c r="A354" s="117"/>
      <c r="B354" s="117"/>
      <c r="C354" s="117"/>
      <c r="D354" s="117"/>
      <c r="E354" s="117"/>
      <c r="F354" s="117"/>
      <c r="G354" s="117"/>
      <c r="H354" s="117"/>
      <c r="I354" s="117"/>
      <c r="J354" s="117"/>
      <c r="K354" s="117"/>
      <c r="L354" s="117"/>
      <c r="M354" s="117"/>
      <c r="N354" s="117"/>
      <c r="O354" s="117"/>
      <c r="P354" s="117"/>
      <c r="Q354" s="117"/>
      <c r="R354" s="117"/>
      <c r="S354" s="117"/>
      <c r="T354" s="117"/>
      <c r="U354" s="117"/>
      <c r="V354" s="117"/>
      <c r="W354" s="117"/>
      <c r="X354" s="117"/>
      <c r="Y354" s="117"/>
      <c r="Z354" s="117"/>
    </row>
    <row r="355" spans="1:26" ht="15.75" customHeight="1">
      <c r="A355" s="117"/>
      <c r="B355" s="117"/>
      <c r="C355" s="117"/>
      <c r="D355" s="117"/>
      <c r="E355" s="117"/>
      <c r="F355" s="117"/>
      <c r="G355" s="117"/>
      <c r="H355" s="117"/>
      <c r="I355" s="117"/>
      <c r="J355" s="117"/>
      <c r="K355" s="117"/>
      <c r="L355" s="117"/>
      <c r="M355" s="117"/>
      <c r="N355" s="117"/>
      <c r="O355" s="117"/>
      <c r="P355" s="117"/>
      <c r="Q355" s="117"/>
      <c r="R355" s="117"/>
      <c r="S355" s="117"/>
      <c r="T355" s="117"/>
      <c r="U355" s="117"/>
      <c r="V355" s="117"/>
      <c r="W355" s="117"/>
      <c r="X355" s="117"/>
      <c r="Y355" s="117"/>
      <c r="Z355" s="117"/>
    </row>
    <row r="356" spans="1:26" ht="15.75" customHeight="1">
      <c r="A356" s="117"/>
      <c r="B356" s="117"/>
      <c r="C356" s="117"/>
      <c r="D356" s="117"/>
      <c r="E356" s="117"/>
      <c r="F356" s="117"/>
      <c r="G356" s="117"/>
      <c r="H356" s="117"/>
      <c r="I356" s="117"/>
      <c r="J356" s="117"/>
      <c r="K356" s="117"/>
      <c r="L356" s="117"/>
      <c r="M356" s="117"/>
      <c r="N356" s="117"/>
      <c r="O356" s="117"/>
      <c r="P356" s="117"/>
      <c r="Q356" s="117"/>
      <c r="R356" s="117"/>
      <c r="S356" s="117"/>
      <c r="T356" s="117"/>
      <c r="U356" s="117"/>
      <c r="V356" s="117"/>
      <c r="W356" s="117"/>
      <c r="X356" s="117"/>
      <c r="Y356" s="117"/>
      <c r="Z356" s="117"/>
    </row>
    <row r="357" spans="1:26" ht="15.75" customHeight="1">
      <c r="A357" s="117"/>
      <c r="B357" s="117"/>
      <c r="C357" s="117"/>
      <c r="D357" s="117"/>
      <c r="E357" s="117"/>
      <c r="F357" s="117"/>
      <c r="G357" s="117"/>
      <c r="H357" s="117"/>
      <c r="I357" s="117"/>
      <c r="J357" s="117"/>
      <c r="K357" s="117"/>
      <c r="L357" s="117"/>
      <c r="M357" s="117"/>
      <c r="N357" s="117"/>
      <c r="O357" s="117"/>
      <c r="P357" s="117"/>
      <c r="Q357" s="117"/>
      <c r="R357" s="117"/>
      <c r="S357" s="117"/>
      <c r="T357" s="117"/>
      <c r="U357" s="117"/>
      <c r="V357" s="117"/>
      <c r="W357" s="117"/>
      <c r="X357" s="117"/>
      <c r="Y357" s="117"/>
      <c r="Z357" s="117"/>
    </row>
    <row r="358" spans="1:26" ht="15.75" customHeight="1">
      <c r="A358" s="117"/>
      <c r="B358" s="117"/>
      <c r="C358" s="117"/>
      <c r="D358" s="117"/>
      <c r="E358" s="117"/>
      <c r="F358" s="117"/>
      <c r="G358" s="117"/>
      <c r="H358" s="117"/>
      <c r="I358" s="117"/>
      <c r="J358" s="117"/>
      <c r="K358" s="117"/>
      <c r="L358" s="117"/>
      <c r="M358" s="117"/>
      <c r="N358" s="117"/>
      <c r="O358" s="117"/>
      <c r="P358" s="117"/>
      <c r="Q358" s="117"/>
      <c r="R358" s="117"/>
      <c r="S358" s="117"/>
      <c r="T358" s="117"/>
      <c r="U358" s="117"/>
      <c r="V358" s="117"/>
      <c r="W358" s="117"/>
      <c r="X358" s="117"/>
      <c r="Y358" s="117"/>
      <c r="Z358" s="117"/>
    </row>
    <row r="359" spans="1:26" ht="15.75" customHeight="1">
      <c r="A359" s="117"/>
      <c r="B359" s="117"/>
      <c r="C359" s="117"/>
      <c r="D359" s="117"/>
      <c r="E359" s="117"/>
      <c r="F359" s="117"/>
      <c r="G359" s="117"/>
      <c r="H359" s="117"/>
      <c r="I359" s="117"/>
      <c r="J359" s="117"/>
      <c r="K359" s="117"/>
      <c r="L359" s="117"/>
      <c r="M359" s="117"/>
      <c r="N359" s="117"/>
      <c r="O359" s="117"/>
      <c r="P359" s="117"/>
      <c r="Q359" s="117"/>
      <c r="R359" s="117"/>
      <c r="S359" s="117"/>
      <c r="T359" s="117"/>
      <c r="U359" s="117"/>
      <c r="V359" s="117"/>
      <c r="W359" s="117"/>
      <c r="X359" s="117"/>
      <c r="Y359" s="117"/>
      <c r="Z359" s="117"/>
    </row>
    <row r="360" spans="1:26" ht="15.75" customHeight="1">
      <c r="A360" s="117"/>
      <c r="B360" s="117"/>
      <c r="C360" s="117"/>
      <c r="D360" s="117"/>
      <c r="E360" s="117"/>
      <c r="F360" s="117"/>
      <c r="G360" s="117"/>
      <c r="H360" s="117"/>
      <c r="I360" s="117"/>
      <c r="J360" s="117"/>
      <c r="K360" s="117"/>
      <c r="L360" s="117"/>
      <c r="M360" s="117"/>
      <c r="N360" s="117"/>
      <c r="O360" s="117"/>
      <c r="P360" s="117"/>
      <c r="Q360" s="117"/>
      <c r="R360" s="117"/>
      <c r="S360" s="117"/>
      <c r="T360" s="117"/>
      <c r="U360" s="117"/>
      <c r="V360" s="117"/>
      <c r="W360" s="117"/>
      <c r="X360" s="117"/>
      <c r="Y360" s="117"/>
      <c r="Z360" s="117"/>
    </row>
    <row r="361" spans="1:26" ht="15.75" customHeight="1">
      <c r="A361" s="117"/>
      <c r="B361" s="117"/>
      <c r="C361" s="117"/>
      <c r="D361" s="117"/>
      <c r="E361" s="117"/>
      <c r="F361" s="117"/>
      <c r="G361" s="117"/>
      <c r="H361" s="117"/>
      <c r="I361" s="117"/>
      <c r="J361" s="117"/>
      <c r="K361" s="117"/>
      <c r="L361" s="117"/>
      <c r="M361" s="117"/>
      <c r="N361" s="117"/>
      <c r="O361" s="117"/>
      <c r="P361" s="117"/>
      <c r="Q361" s="117"/>
      <c r="R361" s="117"/>
      <c r="S361" s="117"/>
      <c r="T361" s="117"/>
      <c r="U361" s="117"/>
      <c r="V361" s="117"/>
      <c r="W361" s="117"/>
      <c r="X361" s="117"/>
      <c r="Y361" s="117"/>
      <c r="Z361" s="117"/>
    </row>
    <row r="362" spans="1:26" ht="15.75" customHeight="1">
      <c r="A362" s="117"/>
      <c r="B362" s="117"/>
      <c r="C362" s="117"/>
      <c r="D362" s="117"/>
      <c r="E362" s="117"/>
      <c r="F362" s="117"/>
      <c r="G362" s="117"/>
      <c r="H362" s="117"/>
      <c r="I362" s="117"/>
      <c r="J362" s="117"/>
      <c r="K362" s="117"/>
      <c r="L362" s="117"/>
      <c r="M362" s="117"/>
      <c r="N362" s="117"/>
      <c r="O362" s="117"/>
      <c r="P362" s="117"/>
      <c r="Q362" s="117"/>
      <c r="R362" s="117"/>
      <c r="S362" s="117"/>
      <c r="T362" s="117"/>
      <c r="U362" s="117"/>
      <c r="V362" s="117"/>
      <c r="W362" s="117"/>
      <c r="X362" s="117"/>
      <c r="Y362" s="117"/>
      <c r="Z362" s="117"/>
    </row>
    <row r="363" spans="1:26" ht="15.75" customHeight="1">
      <c r="A363" s="117"/>
      <c r="B363" s="117"/>
      <c r="C363" s="117"/>
      <c r="D363" s="117"/>
      <c r="E363" s="117"/>
      <c r="F363" s="117"/>
      <c r="G363" s="117"/>
      <c r="H363" s="117"/>
      <c r="I363" s="117"/>
      <c r="J363" s="117"/>
      <c r="K363" s="117"/>
      <c r="L363" s="117"/>
      <c r="M363" s="117"/>
      <c r="N363" s="117"/>
      <c r="O363" s="117"/>
      <c r="P363" s="117"/>
      <c r="Q363" s="117"/>
      <c r="R363" s="117"/>
      <c r="S363" s="117"/>
      <c r="T363" s="117"/>
      <c r="U363" s="117"/>
      <c r="V363" s="117"/>
      <c r="W363" s="117"/>
      <c r="X363" s="117"/>
      <c r="Y363" s="117"/>
      <c r="Z363" s="117"/>
    </row>
    <row r="364" spans="1:26" ht="15.75" customHeight="1">
      <c r="A364" s="117"/>
      <c r="B364" s="117"/>
      <c r="C364" s="117"/>
      <c r="D364" s="117"/>
      <c r="E364" s="117"/>
      <c r="F364" s="117"/>
      <c r="G364" s="117"/>
      <c r="H364" s="117"/>
      <c r="I364" s="117"/>
      <c r="J364" s="117"/>
      <c r="K364" s="117"/>
      <c r="L364" s="117"/>
      <c r="M364" s="117"/>
      <c r="N364" s="117"/>
      <c r="O364" s="117"/>
      <c r="P364" s="117"/>
      <c r="Q364" s="117"/>
      <c r="R364" s="117"/>
      <c r="S364" s="117"/>
      <c r="T364" s="117"/>
      <c r="U364" s="117"/>
      <c r="V364" s="117"/>
      <c r="W364" s="117"/>
      <c r="X364" s="117"/>
      <c r="Y364" s="117"/>
      <c r="Z364" s="117"/>
    </row>
    <row r="365" spans="1:26" ht="15.75" customHeight="1">
      <c r="A365" s="117"/>
      <c r="B365" s="117"/>
      <c r="C365" s="117"/>
      <c r="D365" s="117"/>
      <c r="E365" s="117"/>
      <c r="F365" s="117"/>
      <c r="G365" s="117"/>
      <c r="H365" s="117"/>
      <c r="I365" s="117"/>
      <c r="J365" s="117"/>
      <c r="K365" s="117"/>
      <c r="L365" s="117"/>
      <c r="M365" s="117"/>
      <c r="N365" s="117"/>
      <c r="O365" s="117"/>
      <c r="P365" s="117"/>
      <c r="Q365" s="117"/>
      <c r="R365" s="117"/>
      <c r="S365" s="117"/>
      <c r="T365" s="117"/>
      <c r="U365" s="117"/>
      <c r="V365" s="117"/>
      <c r="W365" s="117"/>
      <c r="X365" s="117"/>
      <c r="Y365" s="117"/>
      <c r="Z365" s="117"/>
    </row>
    <row r="366" spans="1:26" ht="15.75" customHeight="1">
      <c r="A366" s="117"/>
      <c r="B366" s="117"/>
      <c r="C366" s="117"/>
      <c r="D366" s="117"/>
      <c r="E366" s="117"/>
      <c r="F366" s="117"/>
      <c r="G366" s="117"/>
      <c r="H366" s="117"/>
      <c r="I366" s="117"/>
      <c r="J366" s="117"/>
      <c r="K366" s="117"/>
      <c r="L366" s="117"/>
      <c r="M366" s="117"/>
      <c r="N366" s="117"/>
      <c r="O366" s="117"/>
      <c r="P366" s="117"/>
      <c r="Q366" s="117"/>
      <c r="R366" s="117"/>
      <c r="S366" s="117"/>
      <c r="T366" s="117"/>
      <c r="U366" s="117"/>
      <c r="V366" s="117"/>
      <c r="W366" s="117"/>
      <c r="X366" s="117"/>
      <c r="Y366" s="117"/>
      <c r="Z366" s="117"/>
    </row>
    <row r="367" spans="1:26" ht="15.75" customHeight="1">
      <c r="A367" s="117"/>
      <c r="B367" s="117"/>
      <c r="C367" s="117"/>
      <c r="D367" s="117"/>
      <c r="E367" s="117"/>
      <c r="F367" s="117"/>
      <c r="G367" s="117"/>
      <c r="H367" s="117"/>
      <c r="I367" s="117"/>
      <c r="J367" s="117"/>
      <c r="K367" s="117"/>
      <c r="L367" s="117"/>
      <c r="M367" s="117"/>
      <c r="N367" s="117"/>
      <c r="O367" s="117"/>
      <c r="P367" s="117"/>
      <c r="Q367" s="117"/>
      <c r="R367" s="117"/>
      <c r="S367" s="117"/>
      <c r="T367" s="117"/>
      <c r="U367" s="117"/>
      <c r="V367" s="117"/>
      <c r="W367" s="117"/>
      <c r="X367" s="117"/>
      <c r="Y367" s="117"/>
      <c r="Z367" s="117"/>
    </row>
    <row r="368" spans="1:26" ht="15.75" customHeight="1">
      <c r="A368" s="117"/>
      <c r="B368" s="117"/>
      <c r="C368" s="117"/>
      <c r="D368" s="117"/>
      <c r="E368" s="117"/>
      <c r="F368" s="117"/>
      <c r="G368" s="117"/>
      <c r="H368" s="117"/>
      <c r="I368" s="117"/>
      <c r="J368" s="117"/>
      <c r="K368" s="117"/>
      <c r="L368" s="117"/>
      <c r="M368" s="117"/>
      <c r="N368" s="117"/>
      <c r="O368" s="117"/>
      <c r="P368" s="117"/>
      <c r="Q368" s="117"/>
      <c r="R368" s="117"/>
      <c r="S368" s="117"/>
      <c r="T368" s="117"/>
      <c r="U368" s="117"/>
      <c r="V368" s="117"/>
      <c r="W368" s="117"/>
      <c r="X368" s="117"/>
      <c r="Y368" s="117"/>
      <c r="Z368" s="117"/>
    </row>
    <row r="369" spans="1:26" ht="15.75" customHeight="1">
      <c r="A369" s="117"/>
      <c r="B369" s="117"/>
      <c r="C369" s="117"/>
      <c r="D369" s="117"/>
      <c r="E369" s="117"/>
      <c r="F369" s="117"/>
      <c r="G369" s="117"/>
      <c r="H369" s="117"/>
      <c r="I369" s="117"/>
      <c r="J369" s="117"/>
      <c r="K369" s="117"/>
      <c r="L369" s="117"/>
      <c r="M369" s="117"/>
      <c r="N369" s="117"/>
      <c r="O369" s="117"/>
      <c r="P369" s="117"/>
      <c r="Q369" s="117"/>
      <c r="R369" s="117"/>
      <c r="S369" s="117"/>
      <c r="T369" s="117"/>
      <c r="U369" s="117"/>
      <c r="V369" s="117"/>
      <c r="W369" s="117"/>
      <c r="X369" s="117"/>
      <c r="Y369" s="117"/>
      <c r="Z369" s="117"/>
    </row>
    <row r="370" spans="1:26" ht="15.75" customHeight="1">
      <c r="A370" s="117"/>
      <c r="B370" s="117"/>
      <c r="C370" s="117"/>
      <c r="D370" s="117"/>
      <c r="E370" s="117"/>
      <c r="F370" s="117"/>
      <c r="G370" s="117"/>
      <c r="H370" s="117"/>
      <c r="I370" s="117"/>
      <c r="J370" s="117"/>
      <c r="K370" s="117"/>
      <c r="L370" s="117"/>
      <c r="M370" s="117"/>
      <c r="N370" s="117"/>
      <c r="O370" s="117"/>
      <c r="P370" s="117"/>
      <c r="Q370" s="117"/>
      <c r="R370" s="117"/>
      <c r="S370" s="117"/>
      <c r="T370" s="117"/>
      <c r="U370" s="117"/>
      <c r="V370" s="117"/>
      <c r="W370" s="117"/>
      <c r="X370" s="117"/>
      <c r="Y370" s="117"/>
      <c r="Z370" s="117"/>
    </row>
    <row r="371" spans="1:26" ht="15.75" customHeight="1">
      <c r="A371" s="117"/>
      <c r="B371" s="117"/>
      <c r="C371" s="117"/>
      <c r="D371" s="117"/>
      <c r="E371" s="117"/>
      <c r="F371" s="117"/>
      <c r="G371" s="117"/>
      <c r="H371" s="117"/>
      <c r="I371" s="117"/>
      <c r="J371" s="117"/>
      <c r="K371" s="117"/>
      <c r="L371" s="117"/>
      <c r="M371" s="117"/>
      <c r="N371" s="117"/>
      <c r="O371" s="117"/>
      <c r="P371" s="117"/>
      <c r="Q371" s="117"/>
      <c r="R371" s="117"/>
      <c r="S371" s="117"/>
      <c r="T371" s="117"/>
      <c r="U371" s="117"/>
      <c r="V371" s="117"/>
      <c r="W371" s="117"/>
      <c r="X371" s="117"/>
      <c r="Y371" s="117"/>
      <c r="Z371" s="117"/>
    </row>
    <row r="372" spans="1:26" ht="15.75" customHeight="1">
      <c r="A372" s="117"/>
      <c r="B372" s="117"/>
      <c r="C372" s="117"/>
      <c r="D372" s="117"/>
      <c r="E372" s="117"/>
      <c r="F372" s="117"/>
      <c r="G372" s="117"/>
      <c r="H372" s="117"/>
      <c r="I372" s="117"/>
      <c r="J372" s="117"/>
      <c r="K372" s="117"/>
      <c r="L372" s="117"/>
      <c r="M372" s="117"/>
      <c r="N372" s="117"/>
      <c r="O372" s="117"/>
      <c r="P372" s="117"/>
      <c r="Q372" s="117"/>
      <c r="R372" s="117"/>
      <c r="S372" s="117"/>
      <c r="T372" s="117"/>
      <c r="U372" s="117"/>
      <c r="V372" s="117"/>
      <c r="W372" s="117"/>
      <c r="X372" s="117"/>
      <c r="Y372" s="117"/>
      <c r="Z372" s="117"/>
    </row>
    <row r="373" spans="1:26" ht="15.75" customHeight="1">
      <c r="A373" s="117"/>
      <c r="B373" s="117"/>
      <c r="C373" s="117"/>
      <c r="D373" s="117"/>
      <c r="E373" s="117"/>
      <c r="F373" s="117"/>
      <c r="G373" s="117"/>
      <c r="H373" s="117"/>
      <c r="I373" s="117"/>
      <c r="J373" s="117"/>
      <c r="K373" s="117"/>
      <c r="L373" s="117"/>
      <c r="M373" s="117"/>
      <c r="N373" s="117"/>
      <c r="O373" s="117"/>
      <c r="P373" s="117"/>
      <c r="Q373" s="117"/>
      <c r="R373" s="117"/>
      <c r="S373" s="117"/>
      <c r="T373" s="117"/>
      <c r="U373" s="117"/>
      <c r="V373" s="117"/>
      <c r="W373" s="117"/>
      <c r="X373" s="117"/>
      <c r="Y373" s="117"/>
      <c r="Z373" s="117"/>
    </row>
    <row r="374" spans="1:26" ht="15.75" customHeight="1">
      <c r="A374" s="117"/>
      <c r="B374" s="117"/>
      <c r="C374" s="117"/>
      <c r="D374" s="117"/>
      <c r="E374" s="117"/>
      <c r="F374" s="117"/>
      <c r="G374" s="117"/>
      <c r="H374" s="117"/>
      <c r="I374" s="117"/>
      <c r="J374" s="117"/>
      <c r="K374" s="117"/>
      <c r="L374" s="117"/>
      <c r="M374" s="117"/>
      <c r="N374" s="117"/>
      <c r="O374" s="117"/>
      <c r="P374" s="117"/>
      <c r="Q374" s="117"/>
      <c r="R374" s="117"/>
      <c r="S374" s="117"/>
      <c r="T374" s="117"/>
      <c r="U374" s="117"/>
      <c r="V374" s="117"/>
      <c r="W374" s="117"/>
      <c r="X374" s="117"/>
      <c r="Y374" s="117"/>
      <c r="Z374" s="117"/>
    </row>
    <row r="375" spans="1:26" ht="15.75" customHeight="1">
      <c r="A375" s="117"/>
      <c r="B375" s="117"/>
      <c r="C375" s="117"/>
      <c r="D375" s="117"/>
      <c r="E375" s="117"/>
      <c r="F375" s="117"/>
      <c r="G375" s="117"/>
      <c r="H375" s="117"/>
      <c r="I375" s="117"/>
      <c r="J375" s="117"/>
      <c r="K375" s="117"/>
      <c r="L375" s="117"/>
      <c r="M375" s="117"/>
      <c r="N375" s="117"/>
      <c r="O375" s="117"/>
      <c r="P375" s="117"/>
      <c r="Q375" s="117"/>
      <c r="R375" s="117"/>
      <c r="S375" s="117"/>
      <c r="T375" s="117"/>
      <c r="U375" s="117"/>
      <c r="V375" s="117"/>
      <c r="W375" s="117"/>
      <c r="X375" s="117"/>
      <c r="Y375" s="117"/>
      <c r="Z375" s="117"/>
    </row>
    <row r="376" spans="1:26" ht="15.75" customHeight="1">
      <c r="A376" s="117"/>
      <c r="B376" s="117"/>
      <c r="C376" s="117"/>
      <c r="D376" s="117"/>
      <c r="E376" s="117"/>
      <c r="F376" s="117"/>
      <c r="G376" s="117"/>
      <c r="H376" s="117"/>
      <c r="I376" s="117"/>
      <c r="J376" s="117"/>
      <c r="K376" s="117"/>
      <c r="L376" s="117"/>
      <c r="M376" s="117"/>
      <c r="N376" s="117"/>
      <c r="O376" s="117"/>
      <c r="P376" s="117"/>
      <c r="Q376" s="117"/>
      <c r="R376" s="117"/>
      <c r="S376" s="117"/>
      <c r="T376" s="117"/>
      <c r="U376" s="117"/>
      <c r="V376" s="117"/>
      <c r="W376" s="117"/>
      <c r="X376" s="117"/>
      <c r="Y376" s="117"/>
      <c r="Z376" s="117"/>
    </row>
    <row r="377" spans="1:26" ht="15.75" customHeight="1">
      <c r="A377" s="117"/>
      <c r="B377" s="117"/>
      <c r="C377" s="117"/>
      <c r="D377" s="117"/>
      <c r="E377" s="117"/>
      <c r="F377" s="117"/>
      <c r="G377" s="117"/>
      <c r="H377" s="117"/>
      <c r="I377" s="117"/>
      <c r="J377" s="117"/>
      <c r="K377" s="117"/>
      <c r="L377" s="117"/>
      <c r="M377" s="117"/>
      <c r="N377" s="117"/>
      <c r="O377" s="117"/>
      <c r="P377" s="117"/>
      <c r="Q377" s="117"/>
      <c r="R377" s="117"/>
      <c r="S377" s="117"/>
      <c r="T377" s="117"/>
      <c r="U377" s="117"/>
      <c r="V377" s="117"/>
      <c r="W377" s="117"/>
      <c r="X377" s="117"/>
      <c r="Y377" s="117"/>
      <c r="Z377" s="117"/>
    </row>
    <row r="378" spans="1:26" ht="15.75" customHeight="1">
      <c r="A378" s="117"/>
      <c r="B378" s="117"/>
      <c r="C378" s="117"/>
      <c r="D378" s="117"/>
      <c r="E378" s="117"/>
      <c r="F378" s="117"/>
      <c r="G378" s="117"/>
      <c r="H378" s="117"/>
      <c r="I378" s="117"/>
      <c r="J378" s="117"/>
      <c r="K378" s="117"/>
      <c r="L378" s="117"/>
      <c r="M378" s="117"/>
      <c r="N378" s="117"/>
      <c r="O378" s="117"/>
      <c r="P378" s="117"/>
      <c r="Q378" s="117"/>
      <c r="R378" s="117"/>
      <c r="S378" s="117"/>
      <c r="T378" s="117"/>
      <c r="U378" s="117"/>
      <c r="V378" s="117"/>
      <c r="W378" s="117"/>
      <c r="X378" s="117"/>
      <c r="Y378" s="117"/>
      <c r="Z378" s="117"/>
    </row>
    <row r="379" spans="1:26" ht="15.75" customHeight="1">
      <c r="A379" s="117"/>
      <c r="B379" s="117"/>
      <c r="C379" s="117"/>
      <c r="D379" s="117"/>
      <c r="E379" s="117"/>
      <c r="F379" s="117"/>
      <c r="G379" s="117"/>
      <c r="H379" s="117"/>
      <c r="I379" s="117"/>
      <c r="J379" s="117"/>
      <c r="K379" s="117"/>
      <c r="L379" s="117"/>
      <c r="M379" s="117"/>
      <c r="N379" s="117"/>
      <c r="O379" s="117"/>
      <c r="P379" s="117"/>
      <c r="Q379" s="117"/>
      <c r="R379" s="117"/>
      <c r="S379" s="117"/>
      <c r="T379" s="117"/>
      <c r="U379" s="117"/>
      <c r="V379" s="117"/>
      <c r="W379" s="117"/>
      <c r="X379" s="117"/>
      <c r="Y379" s="117"/>
      <c r="Z379" s="117"/>
    </row>
    <row r="380" spans="1:26" ht="15.75" customHeight="1">
      <c r="A380" s="117"/>
      <c r="B380" s="117"/>
      <c r="C380" s="117"/>
      <c r="D380" s="117"/>
      <c r="E380" s="117"/>
      <c r="F380" s="117"/>
      <c r="G380" s="117"/>
      <c r="H380" s="117"/>
      <c r="I380" s="117"/>
      <c r="J380" s="117"/>
      <c r="K380" s="117"/>
      <c r="L380" s="117"/>
      <c r="M380" s="117"/>
      <c r="N380" s="117"/>
      <c r="O380" s="117"/>
      <c r="P380" s="117"/>
      <c r="Q380" s="117"/>
      <c r="R380" s="117"/>
      <c r="S380" s="117"/>
      <c r="T380" s="117"/>
      <c r="U380" s="117"/>
      <c r="V380" s="117"/>
      <c r="W380" s="117"/>
      <c r="X380" s="117"/>
      <c r="Y380" s="117"/>
      <c r="Z380" s="117"/>
    </row>
    <row r="381" spans="1:26" ht="15.75" customHeight="1">
      <c r="A381" s="117"/>
      <c r="B381" s="117"/>
      <c r="C381" s="117"/>
      <c r="D381" s="117"/>
      <c r="E381" s="117"/>
      <c r="F381" s="117"/>
      <c r="G381" s="117"/>
      <c r="H381" s="117"/>
      <c r="I381" s="117"/>
      <c r="J381" s="117"/>
      <c r="K381" s="117"/>
      <c r="L381" s="117"/>
      <c r="M381" s="117"/>
      <c r="N381" s="117"/>
      <c r="O381" s="117"/>
      <c r="P381" s="117"/>
      <c r="Q381" s="117"/>
      <c r="R381" s="117"/>
      <c r="S381" s="117"/>
      <c r="T381" s="117"/>
      <c r="U381" s="117"/>
      <c r="V381" s="117"/>
      <c r="W381" s="117"/>
      <c r="X381" s="117"/>
      <c r="Y381" s="117"/>
      <c r="Z381" s="117"/>
    </row>
    <row r="382" spans="1:26" ht="15.75" customHeight="1">
      <c r="A382" s="117"/>
      <c r="B382" s="117"/>
      <c r="C382" s="117"/>
      <c r="D382" s="117"/>
      <c r="E382" s="117"/>
      <c r="F382" s="117"/>
      <c r="G382" s="117"/>
      <c r="H382" s="117"/>
      <c r="I382" s="117"/>
      <c r="J382" s="117"/>
      <c r="K382" s="117"/>
      <c r="L382" s="117"/>
      <c r="M382" s="117"/>
      <c r="N382" s="117"/>
      <c r="O382" s="117"/>
      <c r="P382" s="117"/>
      <c r="Q382" s="117"/>
      <c r="R382" s="117"/>
      <c r="S382" s="117"/>
      <c r="T382" s="117"/>
      <c r="U382" s="117"/>
      <c r="V382" s="117"/>
      <c r="W382" s="117"/>
      <c r="X382" s="117"/>
      <c r="Y382" s="117"/>
      <c r="Z382" s="117"/>
    </row>
    <row r="383" spans="1:26" ht="15.75" customHeight="1">
      <c r="A383" s="117"/>
      <c r="B383" s="117"/>
      <c r="C383" s="117"/>
      <c r="D383" s="117"/>
      <c r="E383" s="117"/>
      <c r="F383" s="117"/>
      <c r="G383" s="117"/>
      <c r="H383" s="117"/>
      <c r="I383" s="117"/>
      <c r="J383" s="117"/>
      <c r="K383" s="117"/>
      <c r="L383" s="117"/>
      <c r="M383" s="117"/>
      <c r="N383" s="117"/>
      <c r="O383" s="117"/>
      <c r="P383" s="117"/>
      <c r="Q383" s="117"/>
      <c r="R383" s="117"/>
      <c r="S383" s="117"/>
      <c r="T383" s="117"/>
      <c r="U383" s="117"/>
      <c r="V383" s="117"/>
      <c r="W383" s="117"/>
      <c r="X383" s="117"/>
      <c r="Y383" s="117"/>
      <c r="Z383" s="117"/>
    </row>
    <row r="384" spans="1:26" ht="15.75" customHeight="1">
      <c r="A384" s="117"/>
      <c r="B384" s="117"/>
      <c r="C384" s="117"/>
      <c r="D384" s="117"/>
      <c r="E384" s="117"/>
      <c r="F384" s="117"/>
      <c r="G384" s="117"/>
      <c r="H384" s="117"/>
      <c r="I384" s="117"/>
      <c r="J384" s="117"/>
      <c r="K384" s="117"/>
      <c r="L384" s="117"/>
      <c r="M384" s="117"/>
      <c r="N384" s="117"/>
      <c r="O384" s="117"/>
      <c r="P384" s="117"/>
      <c r="Q384" s="117"/>
      <c r="R384" s="117"/>
      <c r="S384" s="117"/>
      <c r="T384" s="117"/>
      <c r="U384" s="117"/>
      <c r="V384" s="117"/>
      <c r="W384" s="117"/>
      <c r="X384" s="117"/>
      <c r="Y384" s="117"/>
      <c r="Z384" s="117"/>
    </row>
    <row r="385" spans="1:26" ht="15.75" customHeight="1">
      <c r="A385" s="117"/>
      <c r="B385" s="117"/>
      <c r="C385" s="117"/>
      <c r="D385" s="117"/>
      <c r="E385" s="117"/>
      <c r="F385" s="117"/>
      <c r="G385" s="117"/>
      <c r="H385" s="117"/>
      <c r="I385" s="117"/>
      <c r="J385" s="117"/>
      <c r="K385" s="117"/>
      <c r="L385" s="117"/>
      <c r="M385" s="117"/>
      <c r="N385" s="117"/>
      <c r="O385" s="117"/>
      <c r="P385" s="117"/>
      <c r="Q385" s="117"/>
      <c r="R385" s="117"/>
      <c r="S385" s="117"/>
      <c r="T385" s="117"/>
      <c r="U385" s="117"/>
      <c r="V385" s="117"/>
      <c r="W385" s="117"/>
      <c r="X385" s="117"/>
      <c r="Y385" s="117"/>
      <c r="Z385" s="117"/>
    </row>
    <row r="386" spans="1:26" ht="15.75" customHeight="1">
      <c r="A386" s="117"/>
      <c r="B386" s="117"/>
      <c r="C386" s="117"/>
      <c r="D386" s="117"/>
      <c r="E386" s="117"/>
      <c r="F386" s="117"/>
      <c r="G386" s="117"/>
      <c r="H386" s="117"/>
      <c r="I386" s="117"/>
      <c r="J386" s="117"/>
      <c r="K386" s="117"/>
      <c r="L386" s="117"/>
      <c r="M386" s="117"/>
      <c r="N386" s="117"/>
      <c r="O386" s="117"/>
      <c r="P386" s="117"/>
      <c r="Q386" s="117"/>
      <c r="R386" s="117"/>
      <c r="S386" s="117"/>
      <c r="T386" s="117"/>
      <c r="U386" s="117"/>
      <c r="V386" s="117"/>
      <c r="W386" s="117"/>
      <c r="X386" s="117"/>
      <c r="Y386" s="117"/>
      <c r="Z386" s="117"/>
    </row>
    <row r="387" spans="1:26" ht="15.75" customHeight="1">
      <c r="A387" s="117"/>
      <c r="B387" s="117"/>
      <c r="C387" s="117"/>
      <c r="D387" s="117"/>
      <c r="E387" s="117"/>
      <c r="F387" s="117"/>
      <c r="G387" s="117"/>
      <c r="H387" s="117"/>
      <c r="I387" s="117"/>
      <c r="J387" s="117"/>
      <c r="K387" s="117"/>
      <c r="L387" s="117"/>
      <c r="M387" s="117"/>
      <c r="N387" s="117"/>
      <c r="O387" s="117"/>
      <c r="P387" s="117"/>
      <c r="Q387" s="117"/>
      <c r="R387" s="117"/>
      <c r="S387" s="117"/>
      <c r="T387" s="117"/>
      <c r="U387" s="117"/>
      <c r="V387" s="117"/>
      <c r="W387" s="117"/>
      <c r="X387" s="117"/>
      <c r="Y387" s="117"/>
      <c r="Z387" s="117"/>
    </row>
    <row r="388" spans="1:26" ht="15.75" customHeight="1">
      <c r="A388" s="117"/>
      <c r="B388" s="117"/>
      <c r="C388" s="117"/>
      <c r="D388" s="117"/>
      <c r="E388" s="117"/>
      <c r="F388" s="117"/>
      <c r="G388" s="117"/>
      <c r="H388" s="117"/>
      <c r="I388" s="117"/>
      <c r="J388" s="117"/>
      <c r="K388" s="117"/>
      <c r="L388" s="117"/>
      <c r="M388" s="117"/>
      <c r="N388" s="117"/>
      <c r="O388" s="117"/>
      <c r="P388" s="117"/>
      <c r="Q388" s="117"/>
      <c r="R388" s="117"/>
      <c r="S388" s="117"/>
      <c r="T388" s="117"/>
      <c r="U388" s="117"/>
      <c r="V388" s="117"/>
      <c r="W388" s="117"/>
      <c r="X388" s="117"/>
      <c r="Y388" s="117"/>
      <c r="Z388" s="117"/>
    </row>
    <row r="389" spans="1:26" ht="15.75" customHeight="1">
      <c r="A389" s="117"/>
      <c r="B389" s="117"/>
      <c r="C389" s="117"/>
      <c r="D389" s="117"/>
      <c r="E389" s="117"/>
      <c r="F389" s="117"/>
      <c r="G389" s="117"/>
      <c r="H389" s="117"/>
      <c r="I389" s="117"/>
      <c r="J389" s="117"/>
      <c r="K389" s="117"/>
      <c r="L389" s="117"/>
      <c r="M389" s="117"/>
      <c r="N389" s="117"/>
      <c r="O389" s="117"/>
      <c r="P389" s="117"/>
      <c r="Q389" s="117"/>
      <c r="R389" s="117"/>
      <c r="S389" s="117"/>
      <c r="T389" s="117"/>
      <c r="U389" s="117"/>
      <c r="V389" s="117"/>
      <c r="W389" s="117"/>
      <c r="X389" s="117"/>
      <c r="Y389" s="117"/>
      <c r="Z389" s="117"/>
    </row>
    <row r="390" spans="1:26" ht="15.75" customHeight="1">
      <c r="A390" s="117"/>
      <c r="B390" s="117"/>
      <c r="C390" s="117"/>
      <c r="D390" s="117"/>
      <c r="E390" s="117"/>
      <c r="F390" s="117"/>
      <c r="G390" s="117"/>
      <c r="H390" s="117"/>
      <c r="I390" s="117"/>
      <c r="J390" s="117"/>
      <c r="K390" s="117"/>
      <c r="L390" s="117"/>
      <c r="M390" s="117"/>
      <c r="N390" s="117"/>
      <c r="O390" s="117"/>
      <c r="P390" s="117"/>
      <c r="Q390" s="117"/>
      <c r="R390" s="117"/>
      <c r="S390" s="117"/>
      <c r="T390" s="117"/>
      <c r="U390" s="117"/>
      <c r="V390" s="117"/>
      <c r="W390" s="117"/>
      <c r="X390" s="117"/>
      <c r="Y390" s="117"/>
      <c r="Z390" s="117"/>
    </row>
    <row r="391" spans="1:26" ht="15.75" customHeight="1">
      <c r="A391" s="117"/>
      <c r="B391" s="117"/>
      <c r="C391" s="117"/>
      <c r="D391" s="117"/>
      <c r="E391" s="117"/>
      <c r="F391" s="117"/>
      <c r="G391" s="117"/>
      <c r="H391" s="117"/>
      <c r="I391" s="117"/>
      <c r="J391" s="117"/>
      <c r="K391" s="117"/>
      <c r="L391" s="117"/>
      <c r="M391" s="117"/>
      <c r="N391" s="117"/>
      <c r="O391" s="117"/>
      <c r="P391" s="117"/>
      <c r="Q391" s="117"/>
      <c r="R391" s="117"/>
      <c r="S391" s="117"/>
      <c r="T391" s="117"/>
      <c r="U391" s="117"/>
      <c r="V391" s="117"/>
      <c r="W391" s="117"/>
      <c r="X391" s="117"/>
      <c r="Y391" s="117"/>
      <c r="Z391" s="117"/>
    </row>
    <row r="392" spans="1:26" ht="15.75" customHeight="1">
      <c r="A392" s="117"/>
      <c r="B392" s="117"/>
      <c r="C392" s="117"/>
      <c r="D392" s="117"/>
      <c r="E392" s="117"/>
      <c r="F392" s="117"/>
      <c r="G392" s="117"/>
      <c r="H392" s="117"/>
      <c r="I392" s="117"/>
      <c r="J392" s="117"/>
      <c r="K392" s="117"/>
      <c r="L392" s="117"/>
      <c r="M392" s="117"/>
      <c r="N392" s="117"/>
      <c r="O392" s="117"/>
      <c r="P392" s="117"/>
      <c r="Q392" s="117"/>
      <c r="R392" s="117"/>
      <c r="S392" s="117"/>
      <c r="T392" s="117"/>
      <c r="U392" s="117"/>
      <c r="V392" s="117"/>
      <c r="W392" s="117"/>
      <c r="X392" s="117"/>
      <c r="Y392" s="117"/>
      <c r="Z392" s="117"/>
    </row>
    <row r="393" spans="1:26" ht="15.75" customHeight="1">
      <c r="A393" s="117"/>
      <c r="B393" s="117"/>
      <c r="C393" s="117"/>
      <c r="D393" s="117"/>
      <c r="E393" s="117"/>
      <c r="F393" s="117"/>
      <c r="G393" s="117"/>
      <c r="H393" s="117"/>
      <c r="I393" s="117"/>
      <c r="J393" s="117"/>
      <c r="K393" s="117"/>
      <c r="L393" s="117"/>
      <c r="M393" s="117"/>
      <c r="N393" s="117"/>
      <c r="O393" s="117"/>
      <c r="P393" s="117"/>
      <c r="Q393" s="117"/>
      <c r="R393" s="117"/>
      <c r="S393" s="117"/>
      <c r="T393" s="117"/>
      <c r="U393" s="117"/>
      <c r="V393" s="117"/>
      <c r="W393" s="117"/>
      <c r="X393" s="117"/>
      <c r="Y393" s="117"/>
      <c r="Z393" s="117"/>
    </row>
    <row r="394" spans="1:26" ht="15.75" customHeight="1">
      <c r="A394" s="117"/>
      <c r="B394" s="117"/>
      <c r="C394" s="117"/>
      <c r="D394" s="117"/>
      <c r="E394" s="117"/>
      <c r="F394" s="117"/>
      <c r="G394" s="117"/>
      <c r="H394" s="117"/>
      <c r="I394" s="117"/>
      <c r="J394" s="117"/>
      <c r="K394" s="117"/>
      <c r="L394" s="117"/>
      <c r="M394" s="117"/>
      <c r="N394" s="117"/>
      <c r="O394" s="117"/>
      <c r="P394" s="117"/>
      <c r="Q394" s="117"/>
      <c r="R394" s="117"/>
      <c r="S394" s="117"/>
      <c r="T394" s="117"/>
      <c r="U394" s="117"/>
      <c r="V394" s="117"/>
      <c r="W394" s="117"/>
      <c r="X394" s="117"/>
      <c r="Y394" s="117"/>
      <c r="Z394" s="117"/>
    </row>
    <row r="395" spans="1:26" ht="15.75" customHeight="1">
      <c r="A395" s="117"/>
      <c r="B395" s="117"/>
      <c r="C395" s="117"/>
      <c r="D395" s="117"/>
      <c r="E395" s="117"/>
      <c r="F395" s="117"/>
      <c r="G395" s="117"/>
      <c r="H395" s="117"/>
      <c r="I395" s="117"/>
      <c r="J395" s="117"/>
      <c r="K395" s="117"/>
      <c r="L395" s="117"/>
      <c r="M395" s="117"/>
      <c r="N395" s="117"/>
      <c r="O395" s="117"/>
      <c r="P395" s="117"/>
      <c r="Q395" s="117"/>
      <c r="R395" s="117"/>
      <c r="S395" s="117"/>
      <c r="T395" s="117"/>
      <c r="U395" s="117"/>
      <c r="V395" s="117"/>
      <c r="W395" s="117"/>
      <c r="X395" s="117"/>
      <c r="Y395" s="117"/>
      <c r="Z395" s="117"/>
    </row>
    <row r="396" spans="1:26" ht="15.75" customHeight="1">
      <c r="A396" s="117"/>
      <c r="B396" s="117"/>
      <c r="C396" s="117"/>
      <c r="D396" s="117"/>
      <c r="E396" s="117"/>
      <c r="F396" s="117"/>
      <c r="G396" s="117"/>
      <c r="H396" s="117"/>
      <c r="I396" s="117"/>
      <c r="J396" s="117"/>
      <c r="K396" s="117"/>
      <c r="L396" s="117"/>
      <c r="M396" s="117"/>
      <c r="N396" s="117"/>
      <c r="O396" s="117"/>
      <c r="P396" s="117"/>
      <c r="Q396" s="117"/>
      <c r="R396" s="117"/>
      <c r="S396" s="117"/>
      <c r="T396" s="117"/>
      <c r="U396" s="117"/>
      <c r="V396" s="117"/>
      <c r="W396" s="117"/>
      <c r="X396" s="117"/>
      <c r="Y396" s="117"/>
      <c r="Z396" s="117"/>
    </row>
    <row r="397" spans="1:26" ht="15.75" customHeight="1">
      <c r="A397" s="117"/>
      <c r="B397" s="117"/>
      <c r="C397" s="117"/>
      <c r="D397" s="117"/>
      <c r="E397" s="117"/>
      <c r="F397" s="117"/>
      <c r="G397" s="117"/>
      <c r="H397" s="117"/>
      <c r="I397" s="117"/>
      <c r="J397" s="117"/>
      <c r="K397" s="117"/>
      <c r="L397" s="117"/>
      <c r="M397" s="117"/>
      <c r="N397" s="117"/>
      <c r="O397" s="117"/>
      <c r="P397" s="117"/>
      <c r="Q397" s="117"/>
      <c r="R397" s="117"/>
      <c r="S397" s="117"/>
      <c r="T397" s="117"/>
      <c r="U397" s="117"/>
      <c r="V397" s="117"/>
      <c r="W397" s="117"/>
      <c r="X397" s="117"/>
      <c r="Y397" s="117"/>
      <c r="Z397" s="117"/>
    </row>
    <row r="398" spans="1:26" ht="15.75" customHeight="1">
      <c r="A398" s="117"/>
      <c r="B398" s="117"/>
      <c r="C398" s="117"/>
      <c r="D398" s="117"/>
      <c r="E398" s="117"/>
      <c r="F398" s="117"/>
      <c r="G398" s="117"/>
      <c r="H398" s="117"/>
      <c r="I398" s="117"/>
      <c r="J398" s="117"/>
      <c r="K398" s="117"/>
      <c r="L398" s="117"/>
      <c r="M398" s="117"/>
      <c r="N398" s="117"/>
      <c r="O398" s="117"/>
      <c r="P398" s="117"/>
      <c r="Q398" s="117"/>
      <c r="R398" s="117"/>
      <c r="S398" s="117"/>
      <c r="T398" s="117"/>
      <c r="U398" s="117"/>
      <c r="V398" s="117"/>
      <c r="W398" s="117"/>
      <c r="X398" s="117"/>
      <c r="Y398" s="117"/>
      <c r="Z398" s="117"/>
    </row>
    <row r="399" spans="1:26" ht="15.75" customHeight="1">
      <c r="A399" s="117"/>
      <c r="B399" s="117"/>
      <c r="C399" s="117"/>
      <c r="D399" s="117"/>
      <c r="E399" s="117"/>
      <c r="F399" s="117"/>
      <c r="G399" s="117"/>
      <c r="H399" s="117"/>
      <c r="I399" s="117"/>
      <c r="J399" s="117"/>
      <c r="K399" s="117"/>
      <c r="L399" s="117"/>
      <c r="M399" s="117"/>
      <c r="N399" s="117"/>
      <c r="O399" s="117"/>
      <c r="P399" s="117"/>
      <c r="Q399" s="117"/>
      <c r="R399" s="117"/>
      <c r="S399" s="117"/>
      <c r="T399" s="117"/>
      <c r="U399" s="117"/>
      <c r="V399" s="117"/>
      <c r="W399" s="117"/>
      <c r="X399" s="117"/>
      <c r="Y399" s="117"/>
      <c r="Z399" s="117"/>
    </row>
    <row r="400" spans="1:26" ht="15.75" customHeight="1">
      <c r="A400" s="117"/>
      <c r="B400" s="117"/>
      <c r="C400" s="117"/>
      <c r="D400" s="117"/>
      <c r="E400" s="117"/>
      <c r="F400" s="117"/>
      <c r="G400" s="117"/>
      <c r="H400" s="117"/>
      <c r="I400" s="117"/>
      <c r="J400" s="117"/>
      <c r="K400" s="117"/>
      <c r="L400" s="117"/>
      <c r="M400" s="117"/>
      <c r="N400" s="117"/>
      <c r="O400" s="117"/>
      <c r="P400" s="117"/>
      <c r="Q400" s="117"/>
      <c r="R400" s="117"/>
      <c r="S400" s="117"/>
      <c r="T400" s="117"/>
      <c r="U400" s="117"/>
      <c r="V400" s="117"/>
      <c r="W400" s="117"/>
      <c r="X400" s="117"/>
      <c r="Y400" s="117"/>
      <c r="Z400" s="117"/>
    </row>
    <row r="401" spans="1:26" ht="15.75" customHeight="1">
      <c r="A401" s="117"/>
      <c r="B401" s="117"/>
      <c r="C401" s="117"/>
      <c r="D401" s="117"/>
      <c r="E401" s="117"/>
      <c r="F401" s="117"/>
      <c r="G401" s="117"/>
      <c r="H401" s="117"/>
      <c r="I401" s="117"/>
      <c r="J401" s="117"/>
      <c r="K401" s="117"/>
      <c r="L401" s="117"/>
      <c r="M401" s="117"/>
      <c r="N401" s="117"/>
      <c r="O401" s="117"/>
      <c r="P401" s="117"/>
      <c r="Q401" s="117"/>
      <c r="R401" s="117"/>
      <c r="S401" s="117"/>
      <c r="T401" s="117"/>
      <c r="U401" s="117"/>
      <c r="V401" s="117"/>
      <c r="W401" s="117"/>
      <c r="X401" s="117"/>
      <c r="Y401" s="117"/>
      <c r="Z401" s="117"/>
    </row>
    <row r="402" spans="1:26" ht="15.75" customHeight="1">
      <c r="A402" s="117"/>
      <c r="B402" s="117"/>
      <c r="C402" s="117"/>
      <c r="D402" s="117"/>
      <c r="E402" s="117"/>
      <c r="F402" s="117"/>
      <c r="G402" s="117"/>
      <c r="H402" s="117"/>
      <c r="I402" s="117"/>
      <c r="J402" s="117"/>
      <c r="K402" s="117"/>
      <c r="L402" s="117"/>
      <c r="M402" s="117"/>
      <c r="N402" s="117"/>
      <c r="O402" s="117"/>
      <c r="P402" s="117"/>
      <c r="Q402" s="117"/>
      <c r="R402" s="117"/>
      <c r="S402" s="117"/>
      <c r="T402" s="117"/>
      <c r="U402" s="117"/>
      <c r="V402" s="117"/>
      <c r="W402" s="117"/>
      <c r="X402" s="117"/>
      <c r="Y402" s="117"/>
      <c r="Z402" s="117"/>
    </row>
    <row r="403" spans="1:26" ht="15.75" customHeight="1">
      <c r="A403" s="117"/>
      <c r="B403" s="117"/>
      <c r="C403" s="117"/>
      <c r="D403" s="117"/>
      <c r="E403" s="117"/>
      <c r="F403" s="117"/>
      <c r="G403" s="117"/>
      <c r="H403" s="117"/>
      <c r="I403" s="117"/>
      <c r="J403" s="117"/>
      <c r="K403" s="117"/>
      <c r="L403" s="117"/>
      <c r="M403" s="117"/>
      <c r="N403" s="117"/>
      <c r="O403" s="117"/>
      <c r="P403" s="117"/>
      <c r="Q403" s="117"/>
      <c r="R403" s="117"/>
      <c r="S403" s="117"/>
      <c r="T403" s="117"/>
      <c r="U403" s="117"/>
      <c r="V403" s="117"/>
      <c r="W403" s="117"/>
      <c r="X403" s="117"/>
      <c r="Y403" s="117"/>
      <c r="Z403" s="117"/>
    </row>
    <row r="404" spans="1:26" ht="15.75" customHeight="1">
      <c r="A404" s="117"/>
      <c r="B404" s="117"/>
      <c r="C404" s="117"/>
      <c r="D404" s="117"/>
      <c r="E404" s="117"/>
      <c r="F404" s="117"/>
      <c r="G404" s="117"/>
      <c r="H404" s="117"/>
      <c r="I404" s="117"/>
      <c r="J404" s="117"/>
      <c r="K404" s="117"/>
      <c r="L404" s="117"/>
      <c r="M404" s="117"/>
      <c r="N404" s="117"/>
      <c r="O404" s="117"/>
      <c r="P404" s="117"/>
      <c r="Q404" s="117"/>
      <c r="R404" s="117"/>
      <c r="S404" s="117"/>
      <c r="T404" s="117"/>
      <c r="U404" s="117"/>
      <c r="V404" s="117"/>
      <c r="W404" s="117"/>
      <c r="X404" s="117"/>
      <c r="Y404" s="117"/>
      <c r="Z404" s="117"/>
    </row>
    <row r="405" spans="1:26" ht="15.75" customHeight="1">
      <c r="A405" s="117"/>
      <c r="B405" s="117"/>
      <c r="C405" s="117"/>
      <c r="D405" s="117"/>
      <c r="E405" s="117"/>
      <c r="F405" s="117"/>
      <c r="G405" s="117"/>
      <c r="H405" s="117"/>
      <c r="I405" s="117"/>
      <c r="J405" s="117"/>
      <c r="K405" s="117"/>
      <c r="L405" s="117"/>
      <c r="M405" s="117"/>
      <c r="N405" s="117"/>
      <c r="O405" s="117"/>
      <c r="P405" s="117"/>
      <c r="Q405" s="117"/>
      <c r="R405" s="117"/>
      <c r="S405" s="117"/>
      <c r="T405" s="117"/>
      <c r="U405" s="117"/>
      <c r="V405" s="117"/>
      <c r="W405" s="117"/>
      <c r="X405" s="117"/>
      <c r="Y405" s="117"/>
      <c r="Z405" s="117"/>
    </row>
    <row r="406" spans="1:26" ht="15.75" customHeight="1">
      <c r="A406" s="117"/>
      <c r="B406" s="117"/>
      <c r="C406" s="117"/>
      <c r="D406" s="117"/>
      <c r="E406" s="117"/>
      <c r="F406" s="117"/>
      <c r="G406" s="117"/>
      <c r="H406" s="117"/>
      <c r="I406" s="117"/>
      <c r="J406" s="117"/>
      <c r="K406" s="117"/>
      <c r="L406" s="117"/>
      <c r="M406" s="117"/>
      <c r="N406" s="117"/>
      <c r="O406" s="117"/>
      <c r="P406" s="117"/>
      <c r="Q406" s="117"/>
      <c r="R406" s="117"/>
      <c r="S406" s="117"/>
      <c r="T406" s="117"/>
      <c r="U406" s="117"/>
      <c r="V406" s="117"/>
      <c r="W406" s="117"/>
      <c r="X406" s="117"/>
      <c r="Y406" s="117"/>
      <c r="Z406" s="117"/>
    </row>
    <row r="407" spans="1:26" ht="15.75" customHeight="1">
      <c r="A407" s="117"/>
      <c r="B407" s="117"/>
      <c r="C407" s="117"/>
      <c r="D407" s="117"/>
      <c r="E407" s="117"/>
      <c r="F407" s="117"/>
      <c r="G407" s="117"/>
      <c r="H407" s="117"/>
      <c r="I407" s="117"/>
      <c r="J407" s="117"/>
      <c r="K407" s="117"/>
      <c r="L407" s="117"/>
      <c r="M407" s="117"/>
      <c r="N407" s="117"/>
      <c r="O407" s="117"/>
      <c r="P407" s="117"/>
      <c r="Q407" s="117"/>
      <c r="R407" s="117"/>
      <c r="S407" s="117"/>
      <c r="T407" s="117"/>
      <c r="U407" s="117"/>
      <c r="V407" s="117"/>
      <c r="W407" s="117"/>
      <c r="X407" s="117"/>
      <c r="Y407" s="117"/>
      <c r="Z407" s="117"/>
    </row>
    <row r="408" spans="1:26" ht="15.75" customHeight="1">
      <c r="A408" s="117"/>
      <c r="B408" s="117"/>
      <c r="C408" s="117"/>
      <c r="D408" s="117"/>
      <c r="E408" s="117"/>
      <c r="F408" s="117"/>
      <c r="G408" s="117"/>
      <c r="H408" s="117"/>
      <c r="I408" s="117"/>
      <c r="J408" s="117"/>
      <c r="K408" s="117"/>
      <c r="L408" s="117"/>
      <c r="M408" s="117"/>
      <c r="N408" s="117"/>
      <c r="O408" s="117"/>
      <c r="P408" s="117"/>
      <c r="Q408" s="117"/>
      <c r="R408" s="117"/>
      <c r="S408" s="117"/>
      <c r="T408" s="117"/>
      <c r="U408" s="117"/>
      <c r="V408" s="117"/>
      <c r="W408" s="117"/>
      <c r="X408" s="117"/>
      <c r="Y408" s="117"/>
      <c r="Z408" s="117"/>
    </row>
    <row r="409" spans="1:26" ht="15.75" customHeight="1">
      <c r="A409" s="117"/>
      <c r="B409" s="117"/>
      <c r="C409" s="117"/>
      <c r="D409" s="117"/>
      <c r="E409" s="117"/>
      <c r="F409" s="117"/>
      <c r="G409" s="117"/>
      <c r="H409" s="117"/>
      <c r="I409" s="117"/>
      <c r="J409" s="117"/>
      <c r="K409" s="117"/>
      <c r="L409" s="117"/>
      <c r="M409" s="117"/>
      <c r="N409" s="117"/>
      <c r="O409" s="117"/>
      <c r="P409" s="117"/>
      <c r="Q409" s="117"/>
      <c r="R409" s="117"/>
      <c r="S409" s="117"/>
      <c r="T409" s="117"/>
      <c r="U409" s="117"/>
      <c r="V409" s="117"/>
      <c r="W409" s="117"/>
      <c r="X409" s="117"/>
      <c r="Y409" s="117"/>
      <c r="Z409" s="117"/>
    </row>
    <row r="410" spans="1:26" ht="15.75" customHeight="1">
      <c r="A410" s="117"/>
      <c r="B410" s="117"/>
      <c r="C410" s="117"/>
      <c r="D410" s="117"/>
      <c r="E410" s="117"/>
      <c r="F410" s="117"/>
      <c r="G410" s="117"/>
      <c r="H410" s="117"/>
      <c r="I410" s="117"/>
      <c r="J410" s="117"/>
      <c r="K410" s="117"/>
      <c r="L410" s="117"/>
      <c r="M410" s="117"/>
      <c r="N410" s="117"/>
      <c r="O410" s="117"/>
      <c r="P410" s="117"/>
      <c r="Q410" s="117"/>
      <c r="R410" s="117"/>
      <c r="S410" s="117"/>
      <c r="T410" s="117"/>
      <c r="U410" s="117"/>
      <c r="V410" s="117"/>
      <c r="W410" s="117"/>
      <c r="X410" s="117"/>
      <c r="Y410" s="117"/>
      <c r="Z410" s="117"/>
    </row>
    <row r="411" spans="1:26" ht="15.75" customHeight="1">
      <c r="A411" s="117"/>
      <c r="B411" s="117"/>
      <c r="C411" s="117"/>
      <c r="D411" s="117"/>
      <c r="E411" s="117"/>
      <c r="F411" s="117"/>
      <c r="G411" s="117"/>
      <c r="H411" s="117"/>
      <c r="I411" s="117"/>
      <c r="J411" s="117"/>
      <c r="K411" s="117"/>
      <c r="L411" s="117"/>
      <c r="M411" s="117"/>
      <c r="N411" s="117"/>
      <c r="O411" s="117"/>
      <c r="P411" s="117"/>
      <c r="Q411" s="117"/>
      <c r="R411" s="117"/>
      <c r="S411" s="117"/>
      <c r="T411" s="117"/>
      <c r="U411" s="117"/>
      <c r="V411" s="117"/>
      <c r="W411" s="117"/>
      <c r="X411" s="117"/>
      <c r="Y411" s="117"/>
      <c r="Z411" s="117"/>
    </row>
    <row r="412" spans="1:26" ht="15.75" customHeight="1">
      <c r="A412" s="117"/>
      <c r="B412" s="117"/>
      <c r="C412" s="117"/>
      <c r="D412" s="117"/>
      <c r="E412" s="117"/>
      <c r="F412" s="117"/>
      <c r="G412" s="117"/>
      <c r="H412" s="117"/>
      <c r="I412" s="117"/>
      <c r="J412" s="117"/>
      <c r="K412" s="117"/>
      <c r="L412" s="117"/>
      <c r="M412" s="117"/>
      <c r="N412" s="117"/>
      <c r="O412" s="117"/>
      <c r="P412" s="117"/>
      <c r="Q412" s="117"/>
      <c r="R412" s="117"/>
      <c r="S412" s="117"/>
      <c r="T412" s="117"/>
      <c r="U412" s="117"/>
      <c r="V412" s="117"/>
      <c r="W412" s="117"/>
      <c r="X412" s="117"/>
      <c r="Y412" s="117"/>
      <c r="Z412" s="117"/>
    </row>
    <row r="413" spans="1:26" ht="15.75" customHeight="1">
      <c r="A413" s="117"/>
      <c r="B413" s="117"/>
      <c r="C413" s="117"/>
      <c r="D413" s="117"/>
      <c r="E413" s="117"/>
      <c r="F413" s="117"/>
      <c r="G413" s="117"/>
      <c r="H413" s="117"/>
      <c r="I413" s="117"/>
      <c r="J413" s="117"/>
      <c r="K413" s="117"/>
      <c r="L413" s="117"/>
      <c r="M413" s="117"/>
      <c r="N413" s="117"/>
      <c r="O413" s="117"/>
      <c r="P413" s="117"/>
      <c r="Q413" s="117"/>
      <c r="R413" s="117"/>
      <c r="S413" s="117"/>
      <c r="T413" s="117"/>
      <c r="U413" s="117"/>
      <c r="V413" s="117"/>
      <c r="W413" s="117"/>
      <c r="X413" s="117"/>
      <c r="Y413" s="117"/>
      <c r="Z413" s="117"/>
    </row>
    <row r="414" spans="1:26" ht="15.75" customHeight="1">
      <c r="A414" s="117"/>
      <c r="B414" s="117"/>
      <c r="C414" s="117"/>
      <c r="D414" s="117"/>
      <c r="E414" s="117"/>
      <c r="F414" s="117"/>
      <c r="G414" s="117"/>
      <c r="H414" s="117"/>
      <c r="I414" s="117"/>
      <c r="J414" s="117"/>
      <c r="K414" s="117"/>
      <c r="L414" s="117"/>
      <c r="M414" s="117"/>
      <c r="N414" s="117"/>
      <c r="O414" s="117"/>
      <c r="P414" s="117"/>
      <c r="Q414" s="117"/>
      <c r="R414" s="117"/>
      <c r="S414" s="117"/>
      <c r="T414" s="117"/>
      <c r="U414" s="117"/>
      <c r="V414" s="117"/>
      <c r="W414" s="117"/>
      <c r="X414" s="117"/>
      <c r="Y414" s="117"/>
      <c r="Z414" s="117"/>
    </row>
    <row r="415" spans="1:26" ht="15.75" customHeight="1">
      <c r="A415" s="117"/>
      <c r="B415" s="117"/>
      <c r="C415" s="117"/>
      <c r="D415" s="117"/>
      <c r="E415" s="117"/>
      <c r="F415" s="117"/>
      <c r="G415" s="117"/>
      <c r="H415" s="117"/>
      <c r="I415" s="117"/>
      <c r="J415" s="117"/>
      <c r="K415" s="117"/>
      <c r="L415" s="117"/>
      <c r="M415" s="117"/>
      <c r="N415" s="117"/>
      <c r="O415" s="117"/>
      <c r="P415" s="117"/>
      <c r="Q415" s="117"/>
      <c r="R415" s="117"/>
      <c r="S415" s="117"/>
      <c r="T415" s="117"/>
      <c r="U415" s="117"/>
      <c r="V415" s="117"/>
      <c r="W415" s="117"/>
      <c r="X415" s="117"/>
      <c r="Y415" s="117"/>
      <c r="Z415" s="117"/>
    </row>
    <row r="416" spans="1:26" ht="15.75" customHeight="1">
      <c r="A416" s="117"/>
      <c r="B416" s="117"/>
      <c r="C416" s="117"/>
      <c r="D416" s="117"/>
      <c r="E416" s="117"/>
      <c r="F416" s="117"/>
      <c r="G416" s="117"/>
      <c r="H416" s="117"/>
      <c r="I416" s="117"/>
      <c r="J416" s="117"/>
      <c r="K416" s="117"/>
      <c r="L416" s="117"/>
      <c r="M416" s="117"/>
      <c r="N416" s="117"/>
      <c r="O416" s="117"/>
      <c r="P416" s="117"/>
      <c r="Q416" s="117"/>
      <c r="R416" s="117"/>
      <c r="S416" s="117"/>
      <c r="T416" s="117"/>
      <c r="U416" s="117"/>
      <c r="V416" s="117"/>
      <c r="W416" s="117"/>
      <c r="X416" s="117"/>
      <c r="Y416" s="117"/>
      <c r="Z416" s="117"/>
    </row>
    <row r="417" spans="1:26" ht="15.75" customHeight="1">
      <c r="A417" s="117"/>
      <c r="B417" s="117"/>
      <c r="C417" s="117"/>
      <c r="D417" s="117"/>
      <c r="E417" s="117"/>
      <c r="F417" s="117"/>
      <c r="G417" s="117"/>
      <c r="H417" s="117"/>
      <c r="I417" s="117"/>
      <c r="J417" s="117"/>
      <c r="K417" s="117"/>
      <c r="L417" s="117"/>
      <c r="M417" s="117"/>
      <c r="N417" s="117"/>
      <c r="O417" s="117"/>
      <c r="P417" s="117"/>
      <c r="Q417" s="117"/>
      <c r="R417" s="117"/>
      <c r="S417" s="117"/>
      <c r="T417" s="117"/>
      <c r="U417" s="117"/>
      <c r="V417" s="117"/>
      <c r="W417" s="117"/>
      <c r="X417" s="117"/>
      <c r="Y417" s="117"/>
      <c r="Z417" s="117"/>
    </row>
    <row r="418" spans="1:26" ht="15.75" customHeight="1">
      <c r="A418" s="117"/>
      <c r="B418" s="117"/>
      <c r="C418" s="117"/>
      <c r="D418" s="117"/>
      <c r="E418" s="117"/>
      <c r="F418" s="117"/>
      <c r="G418" s="117"/>
      <c r="H418" s="117"/>
      <c r="I418" s="117"/>
      <c r="J418" s="117"/>
      <c r="K418" s="117"/>
      <c r="L418" s="117"/>
      <c r="M418" s="117"/>
      <c r="N418" s="117"/>
      <c r="O418" s="117"/>
      <c r="P418" s="117"/>
      <c r="Q418" s="117"/>
      <c r="R418" s="117"/>
      <c r="S418" s="117"/>
      <c r="T418" s="117"/>
      <c r="U418" s="117"/>
      <c r="V418" s="117"/>
      <c r="W418" s="117"/>
      <c r="X418" s="117"/>
      <c r="Y418" s="117"/>
      <c r="Z418" s="117"/>
    </row>
    <row r="419" spans="1:26" ht="15.75" customHeight="1">
      <c r="A419" s="117"/>
      <c r="B419" s="117"/>
      <c r="C419" s="117"/>
      <c r="D419" s="117"/>
      <c r="E419" s="117"/>
      <c r="F419" s="117"/>
      <c r="G419" s="117"/>
      <c r="H419" s="117"/>
      <c r="I419" s="117"/>
      <c r="J419" s="117"/>
      <c r="K419" s="117"/>
      <c r="L419" s="117"/>
      <c r="M419" s="117"/>
      <c r="N419" s="117"/>
      <c r="O419" s="117"/>
      <c r="P419" s="117"/>
      <c r="Q419" s="117"/>
      <c r="R419" s="117"/>
      <c r="S419" s="117"/>
      <c r="T419" s="117"/>
      <c r="U419" s="117"/>
      <c r="V419" s="117"/>
      <c r="W419" s="117"/>
      <c r="X419" s="117"/>
      <c r="Y419" s="117"/>
      <c r="Z419" s="117"/>
    </row>
    <row r="420" spans="1:26" ht="15.75" customHeight="1">
      <c r="A420" s="117"/>
      <c r="B420" s="117"/>
      <c r="C420" s="117"/>
      <c r="D420" s="117"/>
      <c r="E420" s="117"/>
      <c r="F420" s="117"/>
      <c r="G420" s="117"/>
      <c r="H420" s="117"/>
      <c r="I420" s="117"/>
      <c r="J420" s="117"/>
      <c r="K420" s="117"/>
      <c r="L420" s="117"/>
      <c r="M420" s="117"/>
      <c r="N420" s="117"/>
      <c r="O420" s="117"/>
      <c r="P420" s="117"/>
      <c r="Q420" s="117"/>
      <c r="R420" s="117"/>
      <c r="S420" s="117"/>
      <c r="T420" s="117"/>
      <c r="U420" s="117"/>
      <c r="V420" s="117"/>
      <c r="W420" s="117"/>
      <c r="X420" s="117"/>
      <c r="Y420" s="117"/>
      <c r="Z420" s="117"/>
    </row>
    <row r="421" spans="1:26" ht="15.75" customHeight="1">
      <c r="A421" s="117"/>
      <c r="B421" s="117"/>
      <c r="C421" s="117"/>
      <c r="D421" s="117"/>
      <c r="E421" s="117"/>
      <c r="F421" s="117"/>
      <c r="G421" s="117"/>
      <c r="H421" s="117"/>
      <c r="I421" s="117"/>
      <c r="J421" s="117"/>
      <c r="K421" s="117"/>
      <c r="L421" s="117"/>
      <c r="M421" s="117"/>
      <c r="N421" s="117"/>
      <c r="O421" s="117"/>
      <c r="P421" s="117"/>
      <c r="Q421" s="117"/>
      <c r="R421" s="117"/>
      <c r="S421" s="117"/>
      <c r="T421" s="117"/>
      <c r="U421" s="117"/>
      <c r="V421" s="117"/>
      <c r="W421" s="117"/>
      <c r="X421" s="117"/>
      <c r="Y421" s="117"/>
      <c r="Z421" s="117"/>
    </row>
    <row r="422" spans="1:26" ht="15.75" customHeight="1">
      <c r="A422" s="117"/>
      <c r="B422" s="117"/>
      <c r="C422" s="117"/>
      <c r="D422" s="117"/>
      <c r="E422" s="117"/>
      <c r="F422" s="117"/>
      <c r="G422" s="117"/>
      <c r="H422" s="117"/>
      <c r="I422" s="117"/>
      <c r="J422" s="117"/>
      <c r="K422" s="117"/>
      <c r="L422" s="117"/>
      <c r="M422" s="117"/>
      <c r="N422" s="117"/>
      <c r="O422" s="117"/>
      <c r="P422" s="117"/>
      <c r="Q422" s="117"/>
      <c r="R422" s="117"/>
      <c r="S422" s="117"/>
      <c r="T422" s="117"/>
      <c r="U422" s="117"/>
      <c r="V422" s="117"/>
      <c r="W422" s="117"/>
      <c r="X422" s="117"/>
      <c r="Y422" s="117"/>
      <c r="Z422" s="117"/>
    </row>
    <row r="423" spans="1:26" ht="15.75" customHeight="1">
      <c r="A423" s="117"/>
      <c r="B423" s="117"/>
      <c r="C423" s="117"/>
      <c r="D423" s="117"/>
      <c r="E423" s="117"/>
      <c r="F423" s="117"/>
      <c r="G423" s="117"/>
      <c r="H423" s="117"/>
      <c r="I423" s="117"/>
      <c r="J423" s="117"/>
      <c r="K423" s="117"/>
      <c r="L423" s="117"/>
      <c r="M423" s="117"/>
      <c r="N423" s="117"/>
      <c r="O423" s="117"/>
      <c r="P423" s="117"/>
      <c r="Q423" s="117"/>
      <c r="R423" s="117"/>
      <c r="S423" s="117"/>
      <c r="T423" s="117"/>
      <c r="U423" s="117"/>
      <c r="V423" s="117"/>
      <c r="W423" s="117"/>
      <c r="X423" s="117"/>
      <c r="Y423" s="117"/>
      <c r="Z423" s="117"/>
    </row>
    <row r="424" spans="1:26" ht="15.75" customHeight="1">
      <c r="A424" s="117"/>
      <c r="B424" s="117"/>
      <c r="C424" s="117"/>
      <c r="D424" s="117"/>
      <c r="E424" s="117"/>
      <c r="F424" s="117"/>
      <c r="G424" s="117"/>
      <c r="H424" s="117"/>
      <c r="I424" s="117"/>
      <c r="J424" s="117"/>
      <c r="K424" s="117"/>
      <c r="L424" s="117"/>
      <c r="M424" s="117"/>
      <c r="N424" s="117"/>
      <c r="O424" s="117"/>
      <c r="P424" s="117"/>
      <c r="Q424" s="117"/>
      <c r="R424" s="117"/>
      <c r="S424" s="117"/>
      <c r="T424" s="117"/>
      <c r="U424" s="117"/>
      <c r="V424" s="117"/>
      <c r="W424" s="117"/>
      <c r="X424" s="117"/>
      <c r="Y424" s="117"/>
      <c r="Z424" s="117"/>
    </row>
    <row r="425" spans="1:26" ht="15.75" customHeight="1">
      <c r="A425" s="117"/>
      <c r="B425" s="117"/>
      <c r="C425" s="117"/>
      <c r="D425" s="117"/>
      <c r="E425" s="117"/>
      <c r="F425" s="117"/>
      <c r="G425" s="117"/>
      <c r="H425" s="117"/>
      <c r="I425" s="117"/>
      <c r="J425" s="117"/>
      <c r="K425" s="117"/>
      <c r="L425" s="117"/>
      <c r="M425" s="117"/>
      <c r="N425" s="117"/>
      <c r="O425" s="117"/>
      <c r="P425" s="117"/>
      <c r="Q425" s="117"/>
      <c r="R425" s="117"/>
      <c r="S425" s="117"/>
      <c r="T425" s="117"/>
      <c r="U425" s="117"/>
      <c r="V425" s="117"/>
      <c r="W425" s="117"/>
      <c r="X425" s="117"/>
      <c r="Y425" s="117"/>
      <c r="Z425" s="117"/>
    </row>
    <row r="426" spans="1:26" ht="15.75" customHeight="1">
      <c r="A426" s="117"/>
      <c r="B426" s="117"/>
      <c r="C426" s="117"/>
      <c r="D426" s="117"/>
      <c r="E426" s="117"/>
      <c r="F426" s="117"/>
      <c r="G426" s="117"/>
      <c r="H426" s="117"/>
      <c r="I426" s="117"/>
      <c r="J426" s="117"/>
      <c r="K426" s="117"/>
      <c r="L426" s="117"/>
      <c r="M426" s="117"/>
      <c r="N426" s="117"/>
      <c r="O426" s="117"/>
      <c r="P426" s="117"/>
      <c r="Q426" s="117"/>
      <c r="R426" s="117"/>
      <c r="S426" s="117"/>
      <c r="T426" s="117"/>
      <c r="U426" s="117"/>
      <c r="V426" s="117"/>
      <c r="W426" s="117"/>
      <c r="X426" s="117"/>
      <c r="Y426" s="117"/>
      <c r="Z426" s="117"/>
    </row>
    <row r="427" spans="1:26" ht="15.75" customHeight="1">
      <c r="A427" s="117"/>
      <c r="B427" s="117"/>
      <c r="C427" s="117"/>
      <c r="D427" s="117"/>
      <c r="E427" s="117"/>
      <c r="F427" s="117"/>
      <c r="G427" s="117"/>
      <c r="H427" s="117"/>
      <c r="I427" s="117"/>
      <c r="J427" s="117"/>
      <c r="K427" s="117"/>
      <c r="L427" s="117"/>
      <c r="M427" s="117"/>
      <c r="N427" s="117"/>
      <c r="O427" s="117"/>
      <c r="P427" s="117"/>
      <c r="Q427" s="117"/>
      <c r="R427" s="117"/>
      <c r="S427" s="117"/>
      <c r="T427" s="117"/>
      <c r="U427" s="117"/>
      <c r="V427" s="117"/>
      <c r="W427" s="117"/>
      <c r="X427" s="117"/>
      <c r="Y427" s="117"/>
      <c r="Z427" s="117"/>
    </row>
    <row r="428" spans="1:26" ht="15.75" customHeight="1">
      <c r="A428" s="117"/>
      <c r="B428" s="117"/>
      <c r="C428" s="117"/>
      <c r="D428" s="117"/>
      <c r="E428" s="117"/>
      <c r="F428" s="117"/>
      <c r="G428" s="117"/>
      <c r="H428" s="117"/>
      <c r="I428" s="117"/>
      <c r="J428" s="117"/>
      <c r="K428" s="117"/>
      <c r="L428" s="117"/>
      <c r="M428" s="117"/>
      <c r="N428" s="117"/>
      <c r="O428" s="117"/>
      <c r="P428" s="117"/>
      <c r="Q428" s="117"/>
      <c r="R428" s="117"/>
      <c r="S428" s="117"/>
      <c r="T428" s="117"/>
      <c r="U428" s="117"/>
      <c r="V428" s="117"/>
      <c r="W428" s="117"/>
      <c r="X428" s="117"/>
      <c r="Y428" s="117"/>
      <c r="Z428" s="117"/>
    </row>
    <row r="429" spans="1:26" ht="15.75" customHeight="1">
      <c r="A429" s="117"/>
      <c r="B429" s="117"/>
      <c r="C429" s="117"/>
      <c r="D429" s="117"/>
      <c r="E429" s="117"/>
      <c r="F429" s="117"/>
      <c r="G429" s="117"/>
      <c r="H429" s="117"/>
      <c r="I429" s="117"/>
      <c r="J429" s="117"/>
      <c r="K429" s="117"/>
      <c r="L429" s="117"/>
      <c r="M429" s="117"/>
      <c r="N429" s="117"/>
      <c r="O429" s="117"/>
      <c r="P429" s="117"/>
      <c r="Q429" s="117"/>
      <c r="R429" s="117"/>
      <c r="S429" s="117"/>
      <c r="T429" s="117"/>
      <c r="U429" s="117"/>
      <c r="V429" s="117"/>
      <c r="W429" s="117"/>
      <c r="X429" s="117"/>
      <c r="Y429" s="117"/>
      <c r="Z429" s="117"/>
    </row>
    <row r="430" spans="1:26" ht="15.75" customHeight="1">
      <c r="A430" s="117"/>
      <c r="B430" s="117"/>
      <c r="C430" s="117"/>
      <c r="D430" s="117"/>
      <c r="E430" s="117"/>
      <c r="F430" s="117"/>
      <c r="G430" s="117"/>
      <c r="H430" s="117"/>
      <c r="I430" s="117"/>
      <c r="J430" s="117"/>
      <c r="K430" s="117"/>
      <c r="L430" s="117"/>
      <c r="M430" s="117"/>
      <c r="N430" s="117"/>
      <c r="O430" s="117"/>
      <c r="P430" s="117"/>
      <c r="Q430" s="117"/>
      <c r="R430" s="117"/>
      <c r="S430" s="117"/>
      <c r="T430" s="117"/>
      <c r="U430" s="117"/>
      <c r="V430" s="117"/>
      <c r="W430" s="117"/>
      <c r="X430" s="117"/>
      <c r="Y430" s="117"/>
      <c r="Z430" s="117"/>
    </row>
    <row r="431" spans="1:26" ht="15.75" customHeight="1">
      <c r="A431" s="117"/>
      <c r="B431" s="117"/>
      <c r="C431" s="117"/>
      <c r="D431" s="117"/>
      <c r="E431" s="117"/>
      <c r="F431" s="117"/>
      <c r="G431" s="117"/>
      <c r="H431" s="117"/>
      <c r="I431" s="117"/>
      <c r="J431" s="117"/>
      <c r="K431" s="117"/>
      <c r="L431" s="117"/>
      <c r="M431" s="117"/>
      <c r="N431" s="117"/>
      <c r="O431" s="117"/>
      <c r="P431" s="117"/>
      <c r="Q431" s="117"/>
      <c r="R431" s="117"/>
      <c r="S431" s="117"/>
      <c r="T431" s="117"/>
      <c r="U431" s="117"/>
      <c r="V431" s="117"/>
      <c r="W431" s="117"/>
      <c r="X431" s="117"/>
      <c r="Y431" s="117"/>
      <c r="Z431" s="117"/>
    </row>
    <row r="432" spans="1:26" ht="15.75" customHeight="1">
      <c r="A432" s="117"/>
      <c r="B432" s="117"/>
      <c r="C432" s="117"/>
      <c r="D432" s="117"/>
      <c r="E432" s="117"/>
      <c r="F432" s="117"/>
      <c r="G432" s="117"/>
      <c r="H432" s="117"/>
      <c r="I432" s="117"/>
      <c r="J432" s="117"/>
      <c r="K432" s="117"/>
      <c r="L432" s="117"/>
      <c r="M432" s="117"/>
      <c r="N432" s="117"/>
      <c r="O432" s="117"/>
      <c r="P432" s="117"/>
      <c r="Q432" s="117"/>
      <c r="R432" s="117"/>
      <c r="S432" s="117"/>
      <c r="T432" s="117"/>
      <c r="U432" s="117"/>
      <c r="V432" s="117"/>
      <c r="W432" s="117"/>
      <c r="X432" s="117"/>
      <c r="Y432" s="117"/>
      <c r="Z432" s="117"/>
    </row>
    <row r="433" spans="1:26" ht="15.75" customHeight="1">
      <c r="A433" s="117"/>
      <c r="B433" s="117"/>
      <c r="C433" s="117"/>
      <c r="D433" s="117"/>
      <c r="E433" s="117"/>
      <c r="F433" s="117"/>
      <c r="G433" s="117"/>
      <c r="H433" s="117"/>
      <c r="I433" s="117"/>
      <c r="J433" s="117"/>
      <c r="K433" s="117"/>
      <c r="L433" s="117"/>
      <c r="M433" s="117"/>
      <c r="N433" s="117"/>
      <c r="O433" s="117"/>
      <c r="P433" s="117"/>
      <c r="Q433" s="117"/>
      <c r="R433" s="117"/>
      <c r="S433" s="117"/>
      <c r="T433" s="117"/>
      <c r="U433" s="117"/>
      <c r="V433" s="117"/>
      <c r="W433" s="117"/>
      <c r="X433" s="117"/>
      <c r="Y433" s="117"/>
      <c r="Z433" s="117"/>
    </row>
    <row r="434" spans="1:26" ht="15.75" customHeight="1">
      <c r="A434" s="117"/>
      <c r="B434" s="117"/>
      <c r="C434" s="117"/>
      <c r="D434" s="117"/>
      <c r="E434" s="117"/>
      <c r="F434" s="117"/>
      <c r="G434" s="117"/>
      <c r="H434" s="117"/>
      <c r="I434" s="117"/>
      <c r="J434" s="117"/>
      <c r="K434" s="117"/>
      <c r="L434" s="117"/>
      <c r="M434" s="117"/>
      <c r="N434" s="117"/>
      <c r="O434" s="117"/>
      <c r="P434" s="117"/>
      <c r="Q434" s="117"/>
      <c r="R434" s="117"/>
      <c r="S434" s="117"/>
      <c r="T434" s="117"/>
      <c r="U434" s="117"/>
      <c r="V434" s="117"/>
      <c r="W434" s="117"/>
      <c r="X434" s="117"/>
      <c r="Y434" s="117"/>
      <c r="Z434" s="117"/>
    </row>
    <row r="435" spans="1:26" ht="15.75" customHeight="1">
      <c r="A435" s="117"/>
      <c r="B435" s="117"/>
      <c r="C435" s="117"/>
      <c r="D435" s="117"/>
      <c r="E435" s="117"/>
      <c r="F435" s="117"/>
      <c r="G435" s="117"/>
      <c r="H435" s="117"/>
      <c r="I435" s="117"/>
      <c r="J435" s="117"/>
      <c r="K435" s="117"/>
      <c r="L435" s="117"/>
      <c r="M435" s="117"/>
      <c r="N435" s="117"/>
      <c r="O435" s="117"/>
      <c r="P435" s="117"/>
      <c r="Q435" s="117"/>
      <c r="R435" s="117"/>
      <c r="S435" s="117"/>
      <c r="T435" s="117"/>
      <c r="U435" s="117"/>
      <c r="V435" s="117"/>
      <c r="W435" s="117"/>
      <c r="X435" s="117"/>
      <c r="Y435" s="117"/>
      <c r="Z435" s="117"/>
    </row>
    <row r="436" spans="1:26" ht="15.75" customHeight="1">
      <c r="A436" s="117"/>
      <c r="B436" s="117"/>
      <c r="C436" s="117"/>
      <c r="D436" s="117"/>
      <c r="E436" s="117"/>
      <c r="F436" s="117"/>
      <c r="G436" s="117"/>
      <c r="H436" s="117"/>
      <c r="I436" s="117"/>
      <c r="J436" s="117"/>
      <c r="K436" s="117"/>
      <c r="L436" s="117"/>
      <c r="M436" s="117"/>
      <c r="N436" s="117"/>
      <c r="O436" s="117"/>
      <c r="P436" s="117"/>
      <c r="Q436" s="117"/>
      <c r="R436" s="117"/>
      <c r="S436" s="117"/>
      <c r="T436" s="117"/>
      <c r="U436" s="117"/>
      <c r="V436" s="117"/>
      <c r="W436" s="117"/>
      <c r="X436" s="117"/>
      <c r="Y436" s="117"/>
      <c r="Z436" s="117"/>
    </row>
    <row r="437" spans="1:26" ht="15.75" customHeight="1">
      <c r="A437" s="117"/>
      <c r="B437" s="117"/>
      <c r="C437" s="117"/>
      <c r="D437" s="117"/>
      <c r="E437" s="117"/>
      <c r="F437" s="117"/>
      <c r="G437" s="117"/>
      <c r="H437" s="117"/>
      <c r="I437" s="117"/>
      <c r="J437" s="117"/>
      <c r="K437" s="117"/>
      <c r="L437" s="117"/>
      <c r="M437" s="117"/>
      <c r="N437" s="117"/>
      <c r="O437" s="117"/>
      <c r="P437" s="117"/>
      <c r="Q437" s="117"/>
      <c r="R437" s="117"/>
      <c r="S437" s="117"/>
      <c r="T437" s="117"/>
      <c r="U437" s="117"/>
      <c r="V437" s="117"/>
      <c r="W437" s="117"/>
      <c r="X437" s="117"/>
      <c r="Y437" s="117"/>
      <c r="Z437" s="117"/>
    </row>
    <row r="438" spans="1:26" ht="15.75" customHeight="1">
      <c r="A438" s="117"/>
      <c r="B438" s="117"/>
      <c r="C438" s="117"/>
      <c r="D438" s="117"/>
      <c r="E438" s="117"/>
      <c r="F438" s="117"/>
      <c r="G438" s="117"/>
      <c r="H438" s="117"/>
      <c r="I438" s="117"/>
      <c r="J438" s="117"/>
      <c r="K438" s="117"/>
      <c r="L438" s="117"/>
      <c r="M438" s="117"/>
      <c r="N438" s="117"/>
      <c r="O438" s="117"/>
      <c r="P438" s="117"/>
      <c r="Q438" s="117"/>
      <c r="R438" s="117"/>
      <c r="S438" s="117"/>
      <c r="T438" s="117"/>
      <c r="U438" s="117"/>
      <c r="V438" s="117"/>
      <c r="W438" s="117"/>
      <c r="X438" s="117"/>
      <c r="Y438" s="117"/>
      <c r="Z438" s="117"/>
    </row>
    <row r="439" spans="1:26" ht="15.75" customHeight="1">
      <c r="A439" s="117"/>
      <c r="B439" s="117"/>
      <c r="C439" s="117"/>
      <c r="D439" s="117"/>
      <c r="E439" s="117"/>
      <c r="F439" s="117"/>
      <c r="G439" s="117"/>
      <c r="H439" s="117"/>
      <c r="I439" s="117"/>
      <c r="J439" s="117"/>
      <c r="K439" s="117"/>
      <c r="L439" s="117"/>
      <c r="M439" s="117"/>
      <c r="N439" s="117"/>
      <c r="O439" s="117"/>
      <c r="P439" s="117"/>
      <c r="Q439" s="117"/>
      <c r="R439" s="117"/>
      <c r="S439" s="117"/>
      <c r="T439" s="117"/>
      <c r="U439" s="117"/>
      <c r="V439" s="117"/>
      <c r="W439" s="117"/>
      <c r="X439" s="117"/>
      <c r="Y439" s="117"/>
      <c r="Z439" s="117"/>
    </row>
    <row r="440" spans="1:26" ht="15.75" customHeight="1">
      <c r="A440" s="117"/>
      <c r="B440" s="117"/>
      <c r="C440" s="117"/>
      <c r="D440" s="117"/>
      <c r="E440" s="117"/>
      <c r="F440" s="117"/>
      <c r="G440" s="117"/>
      <c r="H440" s="117"/>
      <c r="I440" s="117"/>
      <c r="J440" s="117"/>
      <c r="K440" s="117"/>
      <c r="L440" s="117"/>
      <c r="M440" s="117"/>
      <c r="N440" s="117"/>
      <c r="O440" s="117"/>
      <c r="P440" s="117"/>
      <c r="Q440" s="117"/>
      <c r="R440" s="117"/>
      <c r="S440" s="117"/>
      <c r="T440" s="117"/>
      <c r="U440" s="117"/>
      <c r="V440" s="117"/>
      <c r="W440" s="117"/>
      <c r="X440" s="117"/>
      <c r="Y440" s="117"/>
      <c r="Z440" s="117"/>
    </row>
    <row r="441" spans="1:26" ht="15.75" customHeight="1">
      <c r="A441" s="117"/>
      <c r="B441" s="117"/>
      <c r="C441" s="117"/>
      <c r="D441" s="117"/>
      <c r="E441" s="117"/>
      <c r="F441" s="117"/>
      <c r="G441" s="117"/>
      <c r="H441" s="117"/>
      <c r="I441" s="117"/>
      <c r="J441" s="117"/>
      <c r="K441" s="117"/>
      <c r="L441" s="117"/>
      <c r="M441" s="117"/>
      <c r="N441" s="117"/>
      <c r="O441" s="117"/>
      <c r="P441" s="117"/>
      <c r="Q441" s="117"/>
      <c r="R441" s="117"/>
      <c r="S441" s="117"/>
      <c r="T441" s="117"/>
      <c r="U441" s="117"/>
      <c r="V441" s="117"/>
      <c r="W441" s="117"/>
      <c r="X441" s="117"/>
      <c r="Y441" s="117"/>
      <c r="Z441" s="117"/>
    </row>
    <row r="442" spans="1:26" ht="15.75" customHeight="1">
      <c r="A442" s="117"/>
      <c r="B442" s="117"/>
      <c r="C442" s="117"/>
      <c r="D442" s="117"/>
      <c r="E442" s="117"/>
      <c r="F442" s="117"/>
      <c r="G442" s="117"/>
      <c r="H442" s="117"/>
      <c r="I442" s="117"/>
      <c r="J442" s="117"/>
      <c r="K442" s="117"/>
      <c r="L442" s="117"/>
      <c r="M442" s="117"/>
      <c r="N442" s="117"/>
      <c r="O442" s="117"/>
      <c r="P442" s="117"/>
      <c r="Q442" s="117"/>
      <c r="R442" s="117"/>
      <c r="S442" s="117"/>
      <c r="T442" s="117"/>
      <c r="U442" s="117"/>
      <c r="V442" s="117"/>
      <c r="W442" s="117"/>
      <c r="X442" s="117"/>
      <c r="Y442" s="117"/>
      <c r="Z442" s="117"/>
    </row>
    <row r="443" spans="1:26" ht="15.75" customHeight="1">
      <c r="A443" s="117"/>
      <c r="B443" s="117"/>
      <c r="C443" s="117"/>
      <c r="D443" s="117"/>
      <c r="E443" s="117"/>
      <c r="F443" s="117"/>
      <c r="G443" s="117"/>
      <c r="H443" s="117"/>
      <c r="I443" s="117"/>
      <c r="J443" s="117"/>
      <c r="K443" s="117"/>
      <c r="L443" s="117"/>
      <c r="M443" s="117"/>
      <c r="N443" s="117"/>
      <c r="O443" s="117"/>
      <c r="P443" s="117"/>
      <c r="Q443" s="117"/>
      <c r="R443" s="117"/>
      <c r="S443" s="117"/>
      <c r="T443" s="117"/>
      <c r="U443" s="117"/>
      <c r="V443" s="117"/>
      <c r="W443" s="117"/>
      <c r="X443" s="117"/>
      <c r="Y443" s="117"/>
      <c r="Z443" s="117"/>
    </row>
    <row r="444" spans="1:26" ht="15.75" customHeight="1">
      <c r="A444" s="117"/>
      <c r="B444" s="117"/>
      <c r="C444" s="117"/>
      <c r="D444" s="117"/>
      <c r="E444" s="117"/>
      <c r="F444" s="117"/>
      <c r="G444" s="117"/>
      <c r="H444" s="117"/>
      <c r="I444" s="117"/>
      <c r="J444" s="117"/>
      <c r="K444" s="117"/>
      <c r="L444" s="117"/>
      <c r="M444" s="117"/>
      <c r="N444" s="117"/>
      <c r="O444" s="117"/>
      <c r="P444" s="117"/>
      <c r="Q444" s="117"/>
      <c r="R444" s="117"/>
      <c r="S444" s="117"/>
      <c r="T444" s="117"/>
      <c r="U444" s="117"/>
      <c r="V444" s="117"/>
      <c r="W444" s="117"/>
      <c r="X444" s="117"/>
      <c r="Y444" s="117"/>
      <c r="Z444" s="117"/>
    </row>
    <row r="445" spans="1:26" ht="15.75" customHeight="1">
      <c r="A445" s="117"/>
      <c r="B445" s="117"/>
      <c r="C445" s="117"/>
      <c r="D445" s="117"/>
      <c r="E445" s="117"/>
      <c r="F445" s="117"/>
      <c r="G445" s="117"/>
      <c r="H445" s="117"/>
      <c r="I445" s="117"/>
      <c r="J445" s="117"/>
      <c r="K445" s="117"/>
      <c r="L445" s="117"/>
      <c r="M445" s="117"/>
      <c r="N445" s="117"/>
      <c r="O445" s="117"/>
      <c r="P445" s="117"/>
      <c r="Q445" s="117"/>
      <c r="R445" s="117"/>
      <c r="S445" s="117"/>
      <c r="T445" s="117"/>
      <c r="U445" s="117"/>
      <c r="V445" s="117"/>
      <c r="W445" s="117"/>
      <c r="X445" s="117"/>
      <c r="Y445" s="117"/>
      <c r="Z445" s="117"/>
    </row>
    <row r="446" spans="1:26" ht="15.75" customHeight="1">
      <c r="A446" s="117"/>
      <c r="B446" s="117"/>
      <c r="C446" s="117"/>
      <c r="D446" s="117"/>
      <c r="E446" s="117"/>
      <c r="F446" s="117"/>
      <c r="G446" s="117"/>
      <c r="H446" s="117"/>
      <c r="I446" s="117"/>
      <c r="J446" s="117"/>
      <c r="K446" s="117"/>
      <c r="L446" s="117"/>
      <c r="M446" s="117"/>
      <c r="N446" s="117"/>
      <c r="O446" s="117"/>
      <c r="P446" s="117"/>
      <c r="Q446" s="117"/>
      <c r="R446" s="117"/>
      <c r="S446" s="117"/>
      <c r="T446" s="117"/>
      <c r="U446" s="117"/>
      <c r="V446" s="117"/>
      <c r="W446" s="117"/>
      <c r="X446" s="117"/>
      <c r="Y446" s="117"/>
      <c r="Z446" s="117"/>
    </row>
    <row r="447" spans="1:26" ht="15.75" customHeight="1">
      <c r="A447" s="117"/>
      <c r="B447" s="117"/>
      <c r="C447" s="117"/>
      <c r="D447" s="117"/>
      <c r="E447" s="117"/>
      <c r="F447" s="117"/>
      <c r="G447" s="117"/>
      <c r="H447" s="117"/>
      <c r="I447" s="117"/>
      <c r="J447" s="117"/>
      <c r="K447" s="117"/>
      <c r="L447" s="117"/>
      <c r="M447" s="117"/>
      <c r="N447" s="117"/>
      <c r="O447" s="117"/>
      <c r="P447" s="117"/>
      <c r="Q447" s="117"/>
      <c r="R447" s="117"/>
      <c r="S447" s="117"/>
      <c r="T447" s="117"/>
      <c r="U447" s="117"/>
      <c r="V447" s="117"/>
      <c r="W447" s="117"/>
      <c r="X447" s="117"/>
      <c r="Y447" s="117"/>
      <c r="Z447" s="117"/>
    </row>
    <row r="448" spans="1:26" ht="15.75" customHeight="1">
      <c r="A448" s="117"/>
      <c r="B448" s="117"/>
      <c r="C448" s="117"/>
      <c r="D448" s="117"/>
      <c r="E448" s="117"/>
      <c r="F448" s="117"/>
      <c r="G448" s="117"/>
      <c r="H448" s="117"/>
      <c r="I448" s="117"/>
      <c r="J448" s="117"/>
      <c r="K448" s="117"/>
      <c r="L448" s="117"/>
      <c r="M448" s="117"/>
      <c r="N448" s="117"/>
      <c r="O448" s="117"/>
      <c r="P448" s="117"/>
      <c r="Q448" s="117"/>
      <c r="R448" s="117"/>
      <c r="S448" s="117"/>
      <c r="T448" s="117"/>
      <c r="U448" s="117"/>
      <c r="V448" s="117"/>
      <c r="W448" s="117"/>
      <c r="X448" s="117"/>
      <c r="Y448" s="117"/>
      <c r="Z448" s="117"/>
    </row>
    <row r="449" spans="1:26" ht="15.75" customHeight="1">
      <c r="A449" s="117"/>
      <c r="B449" s="117"/>
      <c r="C449" s="117"/>
      <c r="D449" s="117"/>
      <c r="E449" s="117"/>
      <c r="F449" s="117"/>
      <c r="G449" s="117"/>
      <c r="H449" s="117"/>
      <c r="I449" s="117"/>
      <c r="J449" s="117"/>
      <c r="K449" s="117"/>
      <c r="L449" s="117"/>
      <c r="M449" s="117"/>
      <c r="N449" s="117"/>
      <c r="O449" s="117"/>
      <c r="P449" s="117"/>
      <c r="Q449" s="117"/>
      <c r="R449" s="117"/>
      <c r="S449" s="117"/>
      <c r="T449" s="117"/>
      <c r="U449" s="117"/>
      <c r="V449" s="117"/>
      <c r="W449" s="117"/>
      <c r="X449" s="117"/>
      <c r="Y449" s="117"/>
      <c r="Z449" s="117"/>
    </row>
    <row r="450" spans="1:26" ht="15.75" customHeight="1">
      <c r="A450" s="117"/>
      <c r="B450" s="117"/>
      <c r="C450" s="117"/>
      <c r="D450" s="117"/>
      <c r="E450" s="117"/>
      <c r="F450" s="117"/>
      <c r="G450" s="117"/>
      <c r="H450" s="117"/>
      <c r="I450" s="117"/>
      <c r="J450" s="117"/>
      <c r="K450" s="117"/>
      <c r="L450" s="117"/>
      <c r="M450" s="117"/>
      <c r="N450" s="117"/>
      <c r="O450" s="117"/>
      <c r="P450" s="117"/>
      <c r="Q450" s="117"/>
      <c r="R450" s="117"/>
      <c r="S450" s="117"/>
      <c r="T450" s="117"/>
      <c r="U450" s="117"/>
      <c r="V450" s="117"/>
      <c r="W450" s="117"/>
      <c r="X450" s="117"/>
      <c r="Y450" s="117"/>
      <c r="Z450" s="117"/>
    </row>
    <row r="451" spans="1:26" ht="15.75" customHeight="1">
      <c r="A451" s="117"/>
      <c r="B451" s="117"/>
      <c r="C451" s="117"/>
      <c r="D451" s="117"/>
      <c r="E451" s="117"/>
      <c r="F451" s="117"/>
      <c r="G451" s="117"/>
      <c r="H451" s="117"/>
      <c r="I451" s="117"/>
      <c r="J451" s="117"/>
      <c r="K451" s="117"/>
      <c r="L451" s="117"/>
      <c r="M451" s="117"/>
      <c r="N451" s="117"/>
      <c r="O451" s="117"/>
      <c r="P451" s="117"/>
      <c r="Q451" s="117"/>
      <c r="R451" s="117"/>
      <c r="S451" s="117"/>
      <c r="T451" s="117"/>
      <c r="U451" s="117"/>
      <c r="V451" s="117"/>
      <c r="W451" s="117"/>
      <c r="X451" s="117"/>
      <c r="Y451" s="117"/>
      <c r="Z451" s="117"/>
    </row>
    <row r="452" spans="1:26" ht="15.75" customHeight="1">
      <c r="A452" s="117"/>
      <c r="B452" s="117"/>
      <c r="C452" s="117"/>
      <c r="D452" s="117"/>
      <c r="E452" s="117"/>
      <c r="F452" s="117"/>
      <c r="G452" s="117"/>
      <c r="H452" s="117"/>
      <c r="I452" s="117"/>
      <c r="J452" s="117"/>
      <c r="K452" s="117"/>
      <c r="L452" s="117"/>
      <c r="M452" s="117"/>
      <c r="N452" s="117"/>
      <c r="O452" s="117"/>
      <c r="P452" s="117"/>
      <c r="Q452" s="117"/>
      <c r="R452" s="117"/>
      <c r="S452" s="117"/>
      <c r="T452" s="117"/>
      <c r="U452" s="117"/>
      <c r="V452" s="117"/>
      <c r="W452" s="117"/>
      <c r="X452" s="117"/>
      <c r="Y452" s="117"/>
      <c r="Z452" s="117"/>
    </row>
    <row r="453" spans="1:26" ht="15.75" customHeight="1">
      <c r="A453" s="117"/>
      <c r="B453" s="117"/>
      <c r="C453" s="117"/>
      <c r="D453" s="117"/>
      <c r="E453" s="117"/>
      <c r="F453" s="117"/>
      <c r="G453" s="117"/>
      <c r="H453" s="117"/>
      <c r="I453" s="117"/>
      <c r="J453" s="117"/>
      <c r="K453" s="117"/>
      <c r="L453" s="117"/>
      <c r="M453" s="117"/>
      <c r="N453" s="117"/>
      <c r="O453" s="117"/>
      <c r="P453" s="117"/>
      <c r="Q453" s="117"/>
      <c r="R453" s="117"/>
      <c r="S453" s="117"/>
      <c r="T453" s="117"/>
      <c r="U453" s="117"/>
      <c r="V453" s="117"/>
      <c r="W453" s="117"/>
      <c r="X453" s="117"/>
      <c r="Y453" s="117"/>
      <c r="Z453" s="117"/>
    </row>
    <row r="454" spans="1:26" ht="15.75" customHeight="1">
      <c r="A454" s="117"/>
      <c r="B454" s="117"/>
      <c r="C454" s="117"/>
      <c r="D454" s="117"/>
      <c r="E454" s="117"/>
      <c r="F454" s="117"/>
      <c r="G454" s="117"/>
      <c r="H454" s="117"/>
      <c r="I454" s="117"/>
      <c r="J454" s="117"/>
      <c r="K454" s="117"/>
      <c r="L454" s="117"/>
      <c r="M454" s="117"/>
      <c r="N454" s="117"/>
      <c r="O454" s="117"/>
      <c r="P454" s="117"/>
      <c r="Q454" s="117"/>
      <c r="R454" s="117"/>
      <c r="S454" s="117"/>
      <c r="T454" s="117"/>
      <c r="U454" s="117"/>
      <c r="V454" s="117"/>
      <c r="W454" s="117"/>
      <c r="X454" s="117"/>
      <c r="Y454" s="117"/>
      <c r="Z454" s="117"/>
    </row>
    <row r="455" spans="1:26" ht="15.75" customHeight="1">
      <c r="A455" s="117"/>
      <c r="B455" s="117"/>
      <c r="C455" s="117"/>
      <c r="D455" s="117"/>
      <c r="E455" s="117"/>
      <c r="F455" s="117"/>
      <c r="G455" s="117"/>
      <c r="H455" s="117"/>
      <c r="I455" s="117"/>
      <c r="J455" s="117"/>
      <c r="K455" s="117"/>
      <c r="L455" s="117"/>
      <c r="M455" s="117"/>
      <c r="N455" s="117"/>
      <c r="O455" s="117"/>
      <c r="P455" s="117"/>
      <c r="Q455" s="117"/>
      <c r="R455" s="117"/>
      <c r="S455" s="117"/>
      <c r="T455" s="117"/>
      <c r="U455" s="117"/>
      <c r="V455" s="117"/>
      <c r="W455" s="117"/>
      <c r="X455" s="117"/>
      <c r="Y455" s="117"/>
      <c r="Z455" s="117"/>
    </row>
    <row r="456" spans="1:26" ht="15.75" customHeight="1">
      <c r="A456" s="117"/>
      <c r="B456" s="117"/>
      <c r="C456" s="117"/>
      <c r="D456" s="117"/>
      <c r="E456" s="117"/>
      <c r="F456" s="117"/>
      <c r="G456" s="117"/>
      <c r="H456" s="117"/>
      <c r="I456" s="117"/>
      <c r="J456" s="117"/>
      <c r="K456" s="117"/>
      <c r="L456" s="117"/>
      <c r="M456" s="117"/>
      <c r="N456" s="117"/>
      <c r="O456" s="117"/>
      <c r="P456" s="117"/>
      <c r="Q456" s="117"/>
      <c r="R456" s="117"/>
      <c r="S456" s="117"/>
      <c r="T456" s="117"/>
      <c r="U456" s="117"/>
      <c r="V456" s="117"/>
      <c r="W456" s="117"/>
      <c r="X456" s="117"/>
      <c r="Y456" s="117"/>
      <c r="Z456" s="117"/>
    </row>
    <row r="457" spans="1:26" ht="15.75" customHeight="1">
      <c r="A457" s="117"/>
      <c r="B457" s="117"/>
      <c r="C457" s="117"/>
      <c r="D457" s="117"/>
      <c r="E457" s="117"/>
      <c r="F457" s="117"/>
      <c r="G457" s="117"/>
      <c r="H457" s="117"/>
      <c r="I457" s="117"/>
      <c r="J457" s="117"/>
      <c r="K457" s="117"/>
      <c r="L457" s="117"/>
      <c r="M457" s="117"/>
      <c r="N457" s="117"/>
      <c r="O457" s="117"/>
      <c r="P457" s="117"/>
      <c r="Q457" s="117"/>
      <c r="R457" s="117"/>
      <c r="S457" s="117"/>
      <c r="T457" s="117"/>
      <c r="U457" s="117"/>
      <c r="V457" s="117"/>
      <c r="W457" s="117"/>
      <c r="X457" s="117"/>
      <c r="Y457" s="117"/>
      <c r="Z457" s="117"/>
    </row>
    <row r="458" spans="1:26" ht="15.75" customHeight="1">
      <c r="A458" s="117"/>
      <c r="B458" s="117"/>
      <c r="C458" s="117"/>
      <c r="D458" s="117"/>
      <c r="E458" s="117"/>
      <c r="F458" s="117"/>
      <c r="G458" s="117"/>
      <c r="H458" s="117"/>
      <c r="I458" s="117"/>
      <c r="J458" s="117"/>
      <c r="K458" s="117"/>
      <c r="L458" s="117"/>
      <c r="M458" s="117"/>
      <c r="N458" s="117"/>
      <c r="O458" s="117"/>
      <c r="P458" s="117"/>
      <c r="Q458" s="117"/>
      <c r="R458" s="117"/>
      <c r="S458" s="117"/>
      <c r="T458" s="117"/>
      <c r="U458" s="117"/>
      <c r="V458" s="117"/>
      <c r="W458" s="117"/>
      <c r="X458" s="117"/>
      <c r="Y458" s="117"/>
      <c r="Z458" s="117"/>
    </row>
    <row r="459" spans="1:26" ht="15.75" customHeight="1">
      <c r="A459" s="117"/>
      <c r="B459" s="117"/>
      <c r="C459" s="117"/>
      <c r="D459" s="117"/>
      <c r="E459" s="117"/>
      <c r="F459" s="117"/>
      <c r="G459" s="117"/>
      <c r="H459" s="117"/>
      <c r="I459" s="117"/>
      <c r="J459" s="117"/>
      <c r="K459" s="117"/>
      <c r="L459" s="117"/>
      <c r="M459" s="117"/>
      <c r="N459" s="117"/>
      <c r="O459" s="117"/>
      <c r="P459" s="117"/>
      <c r="Q459" s="117"/>
      <c r="R459" s="117"/>
      <c r="S459" s="117"/>
      <c r="T459" s="117"/>
      <c r="U459" s="117"/>
      <c r="V459" s="117"/>
      <c r="W459" s="117"/>
      <c r="X459" s="117"/>
      <c r="Y459" s="117"/>
      <c r="Z459" s="117"/>
    </row>
    <row r="460" spans="1:26" ht="15.75" customHeight="1">
      <c r="A460" s="117"/>
      <c r="B460" s="117"/>
      <c r="C460" s="117"/>
      <c r="D460" s="117"/>
      <c r="E460" s="117"/>
      <c r="F460" s="117"/>
      <c r="G460" s="117"/>
      <c r="H460" s="117"/>
      <c r="I460" s="117"/>
      <c r="J460" s="117"/>
      <c r="K460" s="117"/>
      <c r="L460" s="117"/>
      <c r="M460" s="117"/>
      <c r="N460" s="117"/>
      <c r="O460" s="117"/>
      <c r="P460" s="117"/>
      <c r="Q460" s="117"/>
      <c r="R460" s="117"/>
      <c r="S460" s="117"/>
      <c r="T460" s="117"/>
      <c r="U460" s="117"/>
      <c r="V460" s="117"/>
      <c r="W460" s="117"/>
      <c r="X460" s="117"/>
      <c r="Y460" s="117"/>
      <c r="Z460" s="117"/>
    </row>
    <row r="461" spans="1:26" ht="15.75" customHeight="1">
      <c r="A461" s="117"/>
      <c r="B461" s="117"/>
      <c r="C461" s="117"/>
      <c r="D461" s="117"/>
      <c r="E461" s="117"/>
      <c r="F461" s="117"/>
      <c r="G461" s="117"/>
      <c r="H461" s="117"/>
      <c r="I461" s="117"/>
      <c r="J461" s="117"/>
      <c r="K461" s="117"/>
      <c r="L461" s="117"/>
      <c r="M461" s="117"/>
      <c r="N461" s="117"/>
      <c r="O461" s="117"/>
      <c r="P461" s="117"/>
      <c r="Q461" s="117"/>
      <c r="R461" s="117"/>
      <c r="S461" s="117"/>
      <c r="T461" s="117"/>
      <c r="U461" s="117"/>
      <c r="V461" s="117"/>
      <c r="W461" s="117"/>
      <c r="X461" s="117"/>
      <c r="Y461" s="117"/>
      <c r="Z461" s="117"/>
    </row>
    <row r="462" spans="1:26" ht="15.75" customHeight="1">
      <c r="A462" s="117"/>
      <c r="B462" s="117"/>
      <c r="C462" s="117"/>
      <c r="D462" s="117"/>
      <c r="E462" s="117"/>
      <c r="F462" s="117"/>
      <c r="G462" s="117"/>
      <c r="H462" s="117"/>
      <c r="I462" s="117"/>
      <c r="J462" s="117"/>
      <c r="K462" s="117"/>
      <c r="L462" s="117"/>
      <c r="M462" s="117"/>
      <c r="N462" s="117"/>
      <c r="O462" s="117"/>
      <c r="P462" s="117"/>
      <c r="Q462" s="117"/>
      <c r="R462" s="117"/>
      <c r="S462" s="117"/>
      <c r="T462" s="117"/>
      <c r="U462" s="117"/>
      <c r="V462" s="117"/>
      <c r="W462" s="117"/>
      <c r="X462" s="117"/>
      <c r="Y462" s="117"/>
      <c r="Z462" s="117"/>
    </row>
    <row r="463" spans="1:26" ht="15.75" customHeight="1">
      <c r="A463" s="117"/>
      <c r="B463" s="117"/>
      <c r="C463" s="117"/>
      <c r="D463" s="117"/>
      <c r="E463" s="117"/>
      <c r="F463" s="117"/>
      <c r="G463" s="117"/>
      <c r="H463" s="117"/>
      <c r="I463" s="117"/>
      <c r="J463" s="117"/>
      <c r="K463" s="117"/>
      <c r="L463" s="117"/>
      <c r="M463" s="117"/>
      <c r="N463" s="117"/>
      <c r="O463" s="117"/>
      <c r="P463" s="117"/>
      <c r="Q463" s="117"/>
      <c r="R463" s="117"/>
      <c r="S463" s="117"/>
      <c r="T463" s="117"/>
      <c r="U463" s="117"/>
      <c r="V463" s="117"/>
      <c r="W463" s="117"/>
      <c r="X463" s="117"/>
      <c r="Y463" s="117"/>
      <c r="Z463" s="117"/>
    </row>
    <row r="464" spans="1:26" ht="15.75" customHeight="1">
      <c r="A464" s="117"/>
      <c r="B464" s="117"/>
      <c r="C464" s="117"/>
      <c r="D464" s="117"/>
      <c r="E464" s="117"/>
      <c r="F464" s="117"/>
      <c r="G464" s="117"/>
      <c r="H464" s="117"/>
      <c r="I464" s="117"/>
      <c r="J464" s="117"/>
      <c r="K464" s="117"/>
      <c r="L464" s="117"/>
      <c r="M464" s="117"/>
      <c r="N464" s="117"/>
      <c r="O464" s="117"/>
      <c r="P464" s="117"/>
      <c r="Q464" s="117"/>
      <c r="R464" s="117"/>
      <c r="S464" s="117"/>
      <c r="T464" s="117"/>
      <c r="U464" s="117"/>
      <c r="V464" s="117"/>
      <c r="W464" s="117"/>
      <c r="X464" s="117"/>
      <c r="Y464" s="117"/>
      <c r="Z464" s="117"/>
    </row>
    <row r="465" spans="1:26" ht="15.75" customHeight="1">
      <c r="A465" s="117"/>
      <c r="B465" s="117"/>
      <c r="C465" s="117"/>
      <c r="D465" s="117"/>
      <c r="E465" s="117"/>
      <c r="F465" s="117"/>
      <c r="G465" s="117"/>
      <c r="H465" s="117"/>
      <c r="I465" s="117"/>
      <c r="J465" s="117"/>
      <c r="K465" s="117"/>
      <c r="L465" s="117"/>
      <c r="M465" s="117"/>
      <c r="N465" s="117"/>
      <c r="O465" s="117"/>
      <c r="P465" s="117"/>
      <c r="Q465" s="117"/>
      <c r="R465" s="117"/>
      <c r="S465" s="117"/>
      <c r="T465" s="117"/>
      <c r="U465" s="117"/>
      <c r="V465" s="117"/>
      <c r="W465" s="117"/>
      <c r="X465" s="117"/>
      <c r="Y465" s="117"/>
      <c r="Z465" s="117"/>
    </row>
    <row r="466" spans="1:26" ht="15.75" customHeight="1">
      <c r="A466" s="117"/>
      <c r="B466" s="117"/>
      <c r="C466" s="117"/>
      <c r="D466" s="117"/>
      <c r="E466" s="117"/>
      <c r="F466" s="117"/>
      <c r="G466" s="117"/>
      <c r="H466" s="117"/>
      <c r="I466" s="117"/>
      <c r="J466" s="117"/>
      <c r="K466" s="117"/>
      <c r="L466" s="117"/>
      <c r="M466" s="117"/>
      <c r="N466" s="117"/>
      <c r="O466" s="117"/>
      <c r="P466" s="117"/>
      <c r="Q466" s="117"/>
      <c r="R466" s="117"/>
      <c r="S466" s="117"/>
      <c r="T466" s="117"/>
      <c r="U466" s="117"/>
      <c r="V466" s="117"/>
      <c r="W466" s="117"/>
      <c r="X466" s="117"/>
      <c r="Y466" s="117"/>
      <c r="Z466" s="117"/>
    </row>
    <row r="467" spans="1:26" ht="15.75" customHeight="1">
      <c r="A467" s="117"/>
      <c r="B467" s="117"/>
      <c r="C467" s="117"/>
      <c r="D467" s="117"/>
      <c r="E467" s="117"/>
      <c r="F467" s="117"/>
      <c r="G467" s="117"/>
      <c r="H467" s="117"/>
      <c r="I467" s="117"/>
      <c r="J467" s="117"/>
      <c r="K467" s="117"/>
      <c r="L467" s="117"/>
      <c r="M467" s="117"/>
      <c r="N467" s="117"/>
      <c r="O467" s="117"/>
      <c r="P467" s="117"/>
      <c r="Q467" s="117"/>
      <c r="R467" s="117"/>
      <c r="S467" s="117"/>
      <c r="T467" s="117"/>
      <c r="U467" s="117"/>
      <c r="V467" s="117"/>
      <c r="W467" s="117"/>
      <c r="X467" s="117"/>
      <c r="Y467" s="117"/>
      <c r="Z467" s="117"/>
    </row>
    <row r="468" spans="1:26" ht="15.75" customHeight="1">
      <c r="A468" s="117"/>
      <c r="B468" s="117"/>
      <c r="C468" s="117"/>
      <c r="D468" s="117"/>
      <c r="E468" s="117"/>
      <c r="F468" s="117"/>
      <c r="G468" s="117"/>
      <c r="H468" s="117"/>
      <c r="I468" s="117"/>
      <c r="J468" s="117"/>
      <c r="K468" s="117"/>
      <c r="L468" s="117"/>
      <c r="M468" s="117"/>
      <c r="N468" s="117"/>
      <c r="O468" s="117"/>
      <c r="P468" s="117"/>
      <c r="Q468" s="117"/>
      <c r="R468" s="117"/>
      <c r="S468" s="117"/>
      <c r="T468" s="117"/>
      <c r="U468" s="117"/>
      <c r="V468" s="117"/>
      <c r="W468" s="117"/>
      <c r="X468" s="117"/>
      <c r="Y468" s="117"/>
      <c r="Z468" s="117"/>
    </row>
    <row r="469" spans="1:26" ht="15.75" customHeight="1">
      <c r="A469" s="117"/>
      <c r="B469" s="117"/>
      <c r="C469" s="117"/>
      <c r="D469" s="117"/>
      <c r="E469" s="117"/>
      <c r="F469" s="117"/>
      <c r="G469" s="117"/>
      <c r="H469" s="117"/>
      <c r="I469" s="117"/>
      <c r="J469" s="117"/>
      <c r="K469" s="117"/>
      <c r="L469" s="117"/>
      <c r="M469" s="117"/>
      <c r="N469" s="117"/>
      <c r="O469" s="117"/>
      <c r="P469" s="117"/>
      <c r="Q469" s="117"/>
      <c r="R469" s="117"/>
      <c r="S469" s="117"/>
      <c r="T469" s="117"/>
      <c r="U469" s="117"/>
      <c r="V469" s="117"/>
      <c r="W469" s="117"/>
      <c r="X469" s="117"/>
      <c r="Y469" s="117"/>
      <c r="Z469" s="117"/>
    </row>
    <row r="470" spans="1:26" ht="15.75" customHeight="1">
      <c r="A470" s="117"/>
      <c r="B470" s="117"/>
      <c r="C470" s="117"/>
      <c r="D470" s="117"/>
      <c r="E470" s="117"/>
      <c r="F470" s="117"/>
      <c r="G470" s="117"/>
      <c r="H470" s="117"/>
      <c r="I470" s="117"/>
      <c r="J470" s="117"/>
      <c r="K470" s="117"/>
      <c r="L470" s="117"/>
      <c r="M470" s="117"/>
      <c r="N470" s="117"/>
      <c r="O470" s="117"/>
      <c r="P470" s="117"/>
      <c r="Q470" s="117"/>
      <c r="R470" s="117"/>
      <c r="S470" s="117"/>
      <c r="T470" s="117"/>
      <c r="U470" s="117"/>
      <c r="V470" s="117"/>
      <c r="W470" s="117"/>
      <c r="X470" s="117"/>
      <c r="Y470" s="117"/>
      <c r="Z470" s="117"/>
    </row>
    <row r="471" spans="1:26" ht="15.75" customHeight="1">
      <c r="A471" s="117"/>
      <c r="B471" s="117"/>
      <c r="C471" s="117"/>
      <c r="D471" s="117"/>
      <c r="E471" s="117"/>
      <c r="F471" s="117"/>
      <c r="G471" s="117"/>
      <c r="H471" s="117"/>
      <c r="I471" s="117"/>
      <c r="J471" s="117"/>
      <c r="K471" s="117"/>
      <c r="L471" s="117"/>
      <c r="M471" s="117"/>
      <c r="N471" s="117"/>
      <c r="O471" s="117"/>
      <c r="P471" s="117"/>
      <c r="Q471" s="117"/>
      <c r="R471" s="117"/>
      <c r="S471" s="117"/>
      <c r="T471" s="117"/>
      <c r="U471" s="117"/>
      <c r="V471" s="117"/>
      <c r="W471" s="117"/>
      <c r="X471" s="117"/>
      <c r="Y471" s="117"/>
      <c r="Z471" s="117"/>
    </row>
    <row r="472" spans="1:26" ht="15.75" customHeight="1">
      <c r="A472" s="117"/>
      <c r="B472" s="117"/>
      <c r="C472" s="117"/>
      <c r="D472" s="117"/>
      <c r="E472" s="117"/>
      <c r="F472" s="117"/>
      <c r="G472" s="117"/>
      <c r="H472" s="117"/>
      <c r="I472" s="117"/>
      <c r="J472" s="117"/>
      <c r="K472" s="117"/>
      <c r="L472" s="117"/>
      <c r="M472" s="117"/>
      <c r="N472" s="117"/>
      <c r="O472" s="117"/>
      <c r="P472" s="117"/>
      <c r="Q472" s="117"/>
      <c r="R472" s="117"/>
      <c r="S472" s="117"/>
      <c r="T472" s="117"/>
      <c r="U472" s="117"/>
      <c r="V472" s="117"/>
      <c r="W472" s="117"/>
      <c r="X472" s="117"/>
      <c r="Y472" s="117"/>
      <c r="Z472" s="117"/>
    </row>
    <row r="473" spans="1:26" ht="15.75" customHeight="1">
      <c r="A473" s="117"/>
      <c r="B473" s="117"/>
      <c r="C473" s="117"/>
      <c r="D473" s="117"/>
      <c r="E473" s="117"/>
      <c r="F473" s="117"/>
      <c r="G473" s="117"/>
      <c r="H473" s="117"/>
      <c r="I473" s="117"/>
      <c r="J473" s="117"/>
      <c r="K473" s="117"/>
      <c r="L473" s="117"/>
      <c r="M473" s="117"/>
      <c r="N473" s="117"/>
      <c r="O473" s="117"/>
      <c r="P473" s="117"/>
      <c r="Q473" s="117"/>
      <c r="R473" s="117"/>
      <c r="S473" s="117"/>
      <c r="T473" s="117"/>
      <c r="U473" s="117"/>
      <c r="V473" s="117"/>
      <c r="W473" s="117"/>
      <c r="X473" s="117"/>
      <c r="Y473" s="117"/>
      <c r="Z473" s="117"/>
    </row>
    <row r="474" spans="1:26" ht="15.75" customHeight="1">
      <c r="A474" s="117"/>
      <c r="B474" s="117"/>
      <c r="C474" s="117"/>
      <c r="D474" s="117"/>
      <c r="E474" s="117"/>
      <c r="F474" s="117"/>
      <c r="G474" s="117"/>
      <c r="H474" s="117"/>
      <c r="I474" s="117"/>
      <c r="J474" s="117"/>
      <c r="K474" s="117"/>
      <c r="L474" s="117"/>
      <c r="M474" s="117"/>
      <c r="N474" s="117"/>
      <c r="O474" s="117"/>
      <c r="P474" s="117"/>
      <c r="Q474" s="117"/>
      <c r="R474" s="117"/>
      <c r="S474" s="117"/>
      <c r="T474" s="117"/>
      <c r="U474" s="117"/>
      <c r="V474" s="117"/>
      <c r="W474" s="117"/>
      <c r="X474" s="117"/>
      <c r="Y474" s="117"/>
      <c r="Z474" s="117"/>
    </row>
    <row r="475" spans="1:26" ht="15.75" customHeight="1">
      <c r="A475" s="117"/>
      <c r="B475" s="117"/>
      <c r="C475" s="117"/>
      <c r="D475" s="117"/>
      <c r="E475" s="117"/>
      <c r="F475" s="117"/>
      <c r="G475" s="117"/>
      <c r="H475" s="117"/>
      <c r="I475" s="117"/>
      <c r="J475" s="117"/>
      <c r="K475" s="117"/>
      <c r="L475" s="117"/>
      <c r="M475" s="117"/>
      <c r="N475" s="117"/>
      <c r="O475" s="117"/>
      <c r="P475" s="117"/>
      <c r="Q475" s="117"/>
      <c r="R475" s="117"/>
      <c r="S475" s="117"/>
      <c r="T475" s="117"/>
      <c r="U475" s="117"/>
      <c r="V475" s="117"/>
      <c r="W475" s="117"/>
      <c r="X475" s="117"/>
      <c r="Y475" s="117"/>
      <c r="Z475" s="117"/>
    </row>
    <row r="476" spans="1:26" ht="15.75" customHeight="1">
      <c r="A476" s="117"/>
      <c r="B476" s="117"/>
      <c r="C476" s="117"/>
      <c r="D476" s="117"/>
      <c r="E476" s="117"/>
      <c r="F476" s="117"/>
      <c r="G476" s="117"/>
      <c r="H476" s="117"/>
      <c r="I476" s="117"/>
      <c r="J476" s="117"/>
      <c r="K476" s="117"/>
      <c r="L476" s="117"/>
      <c r="M476" s="117"/>
      <c r="N476" s="117"/>
      <c r="O476" s="117"/>
      <c r="P476" s="117"/>
      <c r="Q476" s="117"/>
      <c r="R476" s="117"/>
      <c r="S476" s="117"/>
      <c r="T476" s="117"/>
      <c r="U476" s="117"/>
      <c r="V476" s="117"/>
      <c r="W476" s="117"/>
      <c r="X476" s="117"/>
      <c r="Y476" s="117"/>
      <c r="Z476" s="117"/>
    </row>
    <row r="477" spans="1:26" ht="15.75" customHeight="1">
      <c r="A477" s="117"/>
      <c r="B477" s="117"/>
      <c r="C477" s="117"/>
      <c r="D477" s="117"/>
      <c r="E477" s="117"/>
      <c r="F477" s="117"/>
      <c r="G477" s="117"/>
      <c r="H477" s="117"/>
      <c r="I477" s="117"/>
      <c r="J477" s="117"/>
      <c r="K477" s="117"/>
      <c r="L477" s="117"/>
      <c r="M477" s="117"/>
      <c r="N477" s="117"/>
      <c r="O477" s="117"/>
      <c r="P477" s="117"/>
      <c r="Q477" s="117"/>
      <c r="R477" s="117"/>
      <c r="S477" s="117"/>
      <c r="T477" s="117"/>
      <c r="U477" s="117"/>
      <c r="V477" s="117"/>
      <c r="W477" s="117"/>
      <c r="X477" s="117"/>
      <c r="Y477" s="117"/>
      <c r="Z477" s="117"/>
    </row>
    <row r="478" spans="1:26" ht="15.75" customHeight="1">
      <c r="A478" s="117"/>
      <c r="B478" s="117"/>
      <c r="C478" s="117"/>
      <c r="D478" s="117"/>
      <c r="E478" s="117"/>
      <c r="F478" s="117"/>
      <c r="G478" s="117"/>
      <c r="H478" s="117"/>
      <c r="I478" s="117"/>
      <c r="J478" s="117"/>
      <c r="K478" s="117"/>
      <c r="L478" s="117"/>
      <c r="M478" s="117"/>
      <c r="N478" s="117"/>
      <c r="O478" s="117"/>
      <c r="P478" s="117"/>
      <c r="Q478" s="117"/>
      <c r="R478" s="117"/>
      <c r="S478" s="117"/>
      <c r="T478" s="117"/>
      <c r="U478" s="117"/>
      <c r="V478" s="117"/>
      <c r="W478" s="117"/>
      <c r="X478" s="117"/>
      <c r="Y478" s="117"/>
      <c r="Z478" s="117"/>
    </row>
    <row r="479" spans="1:26" ht="15.75" customHeight="1">
      <c r="A479" s="117"/>
      <c r="B479" s="117"/>
      <c r="C479" s="117"/>
      <c r="D479" s="117"/>
      <c r="E479" s="117"/>
      <c r="F479" s="117"/>
      <c r="G479" s="117"/>
      <c r="H479" s="117"/>
      <c r="I479" s="117"/>
      <c r="J479" s="117"/>
      <c r="K479" s="117"/>
      <c r="L479" s="117"/>
      <c r="M479" s="117"/>
      <c r="N479" s="117"/>
      <c r="O479" s="117"/>
      <c r="P479" s="117"/>
      <c r="Q479" s="117"/>
      <c r="R479" s="117"/>
      <c r="S479" s="117"/>
      <c r="T479" s="117"/>
      <c r="U479" s="117"/>
      <c r="V479" s="117"/>
      <c r="W479" s="117"/>
      <c r="X479" s="117"/>
      <c r="Y479" s="117"/>
      <c r="Z479" s="117"/>
    </row>
    <row r="480" spans="1:26" ht="15.75" customHeight="1">
      <c r="A480" s="117"/>
      <c r="B480" s="117"/>
      <c r="C480" s="117"/>
      <c r="D480" s="117"/>
      <c r="E480" s="117"/>
      <c r="F480" s="117"/>
      <c r="G480" s="117"/>
      <c r="H480" s="117"/>
      <c r="I480" s="117"/>
      <c r="J480" s="117"/>
      <c r="K480" s="117"/>
      <c r="L480" s="117"/>
      <c r="M480" s="117"/>
      <c r="N480" s="117"/>
      <c r="O480" s="117"/>
      <c r="P480" s="117"/>
      <c r="Q480" s="117"/>
      <c r="R480" s="117"/>
      <c r="S480" s="117"/>
      <c r="T480" s="117"/>
      <c r="U480" s="117"/>
      <c r="V480" s="117"/>
      <c r="W480" s="117"/>
      <c r="X480" s="117"/>
      <c r="Y480" s="117"/>
      <c r="Z480" s="117"/>
    </row>
    <row r="481" spans="1:26" ht="15.75" customHeight="1">
      <c r="A481" s="117"/>
      <c r="B481" s="117"/>
      <c r="C481" s="117"/>
      <c r="D481" s="117"/>
      <c r="E481" s="117"/>
      <c r="F481" s="117"/>
      <c r="G481" s="117"/>
      <c r="H481" s="117"/>
      <c r="I481" s="117"/>
      <c r="J481" s="117"/>
      <c r="K481" s="117"/>
      <c r="L481" s="117"/>
      <c r="M481" s="117"/>
      <c r="N481" s="117"/>
      <c r="O481" s="117"/>
      <c r="P481" s="117"/>
      <c r="Q481" s="117"/>
      <c r="R481" s="117"/>
      <c r="S481" s="117"/>
      <c r="T481" s="117"/>
      <c r="U481" s="117"/>
      <c r="V481" s="117"/>
      <c r="W481" s="117"/>
      <c r="X481" s="117"/>
      <c r="Y481" s="117"/>
      <c r="Z481" s="117"/>
    </row>
    <row r="482" spans="1:26" ht="15.75" customHeight="1">
      <c r="A482" s="117"/>
      <c r="B482" s="117"/>
      <c r="C482" s="117"/>
      <c r="D482" s="117"/>
      <c r="E482" s="117"/>
      <c r="F482" s="117"/>
      <c r="G482" s="117"/>
      <c r="H482" s="117"/>
      <c r="I482" s="117"/>
      <c r="J482" s="117"/>
      <c r="K482" s="117"/>
      <c r="L482" s="117"/>
      <c r="M482" s="117"/>
      <c r="N482" s="117"/>
      <c r="O482" s="117"/>
      <c r="P482" s="117"/>
      <c r="Q482" s="117"/>
      <c r="R482" s="117"/>
      <c r="S482" s="117"/>
      <c r="T482" s="117"/>
      <c r="U482" s="117"/>
      <c r="V482" s="117"/>
      <c r="W482" s="117"/>
      <c r="X482" s="117"/>
      <c r="Y482" s="117"/>
      <c r="Z482" s="117"/>
    </row>
    <row r="483" spans="1:26" ht="15.75" customHeight="1">
      <c r="A483" s="117"/>
      <c r="B483" s="117"/>
      <c r="C483" s="117"/>
      <c r="D483" s="117"/>
      <c r="E483" s="117"/>
      <c r="F483" s="117"/>
      <c r="G483" s="117"/>
      <c r="H483" s="117"/>
      <c r="I483" s="117"/>
      <c r="J483" s="117"/>
      <c r="K483" s="117"/>
      <c r="L483" s="117"/>
      <c r="M483" s="117"/>
      <c r="N483" s="117"/>
      <c r="O483" s="117"/>
      <c r="P483" s="117"/>
      <c r="Q483" s="117"/>
      <c r="R483" s="117"/>
      <c r="S483" s="117"/>
      <c r="T483" s="117"/>
      <c r="U483" s="117"/>
      <c r="V483" s="117"/>
      <c r="W483" s="117"/>
      <c r="X483" s="117"/>
      <c r="Y483" s="117"/>
      <c r="Z483" s="117"/>
    </row>
    <row r="484" spans="1:26" ht="15.75" customHeight="1">
      <c r="A484" s="117"/>
      <c r="B484" s="117"/>
      <c r="C484" s="117"/>
      <c r="D484" s="117"/>
      <c r="E484" s="117"/>
      <c r="F484" s="117"/>
      <c r="G484" s="117"/>
      <c r="H484" s="117"/>
      <c r="I484" s="117"/>
      <c r="J484" s="117"/>
      <c r="K484" s="117"/>
      <c r="L484" s="117"/>
      <c r="M484" s="117"/>
      <c r="N484" s="117"/>
      <c r="O484" s="117"/>
      <c r="P484" s="117"/>
      <c r="Q484" s="117"/>
      <c r="R484" s="117"/>
      <c r="S484" s="117"/>
      <c r="T484" s="117"/>
      <c r="U484" s="117"/>
      <c r="V484" s="117"/>
      <c r="W484" s="117"/>
      <c r="X484" s="117"/>
      <c r="Y484" s="117"/>
      <c r="Z484" s="117"/>
    </row>
    <row r="485" spans="1:26" ht="15.75" customHeight="1">
      <c r="A485" s="117"/>
      <c r="B485" s="117"/>
      <c r="C485" s="117"/>
      <c r="D485" s="117"/>
      <c r="E485" s="117"/>
      <c r="F485" s="117"/>
      <c r="G485" s="117"/>
      <c r="H485" s="117"/>
      <c r="I485" s="117"/>
      <c r="J485" s="117"/>
      <c r="K485" s="117"/>
      <c r="L485" s="117"/>
      <c r="M485" s="117"/>
      <c r="N485" s="117"/>
      <c r="O485" s="117"/>
      <c r="P485" s="117"/>
      <c r="Q485" s="117"/>
      <c r="R485" s="117"/>
      <c r="S485" s="117"/>
      <c r="T485" s="117"/>
      <c r="U485" s="117"/>
      <c r="V485" s="117"/>
      <c r="W485" s="117"/>
      <c r="X485" s="117"/>
      <c r="Y485" s="117"/>
      <c r="Z485" s="117"/>
    </row>
    <row r="486" spans="1:26" ht="15.75" customHeight="1">
      <c r="A486" s="117"/>
      <c r="B486" s="117"/>
      <c r="C486" s="117"/>
      <c r="D486" s="117"/>
      <c r="E486" s="117"/>
      <c r="F486" s="117"/>
      <c r="G486" s="117"/>
      <c r="H486" s="117"/>
      <c r="I486" s="117"/>
      <c r="J486" s="117"/>
      <c r="K486" s="117"/>
      <c r="L486" s="117"/>
      <c r="M486" s="117"/>
      <c r="N486" s="117"/>
      <c r="O486" s="117"/>
      <c r="P486" s="117"/>
      <c r="Q486" s="117"/>
      <c r="R486" s="117"/>
      <c r="S486" s="117"/>
      <c r="T486" s="117"/>
      <c r="U486" s="117"/>
      <c r="V486" s="117"/>
      <c r="W486" s="117"/>
      <c r="X486" s="117"/>
      <c r="Y486" s="117"/>
      <c r="Z486" s="117"/>
    </row>
    <row r="487" spans="1:26" ht="15.75" customHeight="1">
      <c r="A487" s="117"/>
      <c r="B487" s="117"/>
      <c r="C487" s="117"/>
      <c r="D487" s="117"/>
      <c r="E487" s="117"/>
      <c r="F487" s="117"/>
      <c r="G487" s="117"/>
      <c r="H487" s="117"/>
      <c r="I487" s="117"/>
      <c r="J487" s="117"/>
      <c r="K487" s="117"/>
      <c r="L487" s="117"/>
      <c r="M487" s="117"/>
      <c r="N487" s="117"/>
      <c r="O487" s="117"/>
      <c r="P487" s="117"/>
      <c r="Q487" s="117"/>
      <c r="R487" s="117"/>
      <c r="S487" s="117"/>
      <c r="T487" s="117"/>
      <c r="U487" s="117"/>
      <c r="V487" s="117"/>
      <c r="W487" s="117"/>
      <c r="X487" s="117"/>
      <c r="Y487" s="117"/>
      <c r="Z487" s="117"/>
    </row>
    <row r="488" spans="1:26" ht="15.75" customHeight="1">
      <c r="A488" s="117"/>
      <c r="B488" s="117"/>
      <c r="C488" s="117"/>
      <c r="D488" s="117"/>
      <c r="E488" s="117"/>
      <c r="F488" s="117"/>
      <c r="G488" s="117"/>
      <c r="H488" s="117"/>
      <c r="I488" s="117"/>
      <c r="J488" s="117"/>
      <c r="K488" s="117"/>
      <c r="L488" s="117"/>
      <c r="M488" s="117"/>
      <c r="N488" s="117"/>
      <c r="O488" s="117"/>
      <c r="P488" s="117"/>
      <c r="Q488" s="117"/>
      <c r="R488" s="117"/>
      <c r="S488" s="117"/>
      <c r="T488" s="117"/>
      <c r="U488" s="117"/>
      <c r="V488" s="117"/>
      <c r="W488" s="117"/>
      <c r="X488" s="117"/>
      <c r="Y488" s="117"/>
      <c r="Z488" s="117"/>
    </row>
    <row r="489" spans="1:26" ht="15.75" customHeight="1">
      <c r="A489" s="117"/>
      <c r="B489" s="117"/>
      <c r="C489" s="117"/>
      <c r="D489" s="117"/>
      <c r="E489" s="117"/>
      <c r="F489" s="117"/>
      <c r="G489" s="117"/>
      <c r="H489" s="117"/>
      <c r="I489" s="117"/>
      <c r="J489" s="117"/>
      <c r="K489" s="117"/>
      <c r="L489" s="117"/>
      <c r="M489" s="117"/>
      <c r="N489" s="117"/>
      <c r="O489" s="117"/>
      <c r="P489" s="117"/>
      <c r="Q489" s="117"/>
      <c r="R489" s="117"/>
      <c r="S489" s="117"/>
      <c r="T489" s="117"/>
      <c r="U489" s="117"/>
      <c r="V489" s="117"/>
      <c r="W489" s="117"/>
      <c r="X489" s="117"/>
      <c r="Y489" s="117"/>
      <c r="Z489" s="117"/>
    </row>
    <row r="490" spans="1:26" ht="15.75" customHeight="1">
      <c r="A490" s="117"/>
      <c r="B490" s="117"/>
      <c r="C490" s="117"/>
      <c r="D490" s="117"/>
      <c r="E490" s="117"/>
      <c r="F490" s="117"/>
      <c r="G490" s="117"/>
      <c r="H490" s="117"/>
      <c r="I490" s="117"/>
      <c r="J490" s="117"/>
      <c r="K490" s="117"/>
      <c r="L490" s="117"/>
      <c r="M490" s="117"/>
      <c r="N490" s="117"/>
      <c r="O490" s="117"/>
      <c r="P490" s="117"/>
      <c r="Q490" s="117"/>
      <c r="R490" s="117"/>
      <c r="S490" s="117"/>
      <c r="T490" s="117"/>
      <c r="U490" s="117"/>
      <c r="V490" s="117"/>
      <c r="W490" s="117"/>
      <c r="X490" s="117"/>
      <c r="Y490" s="117"/>
      <c r="Z490" s="117"/>
    </row>
    <row r="491" spans="1:26" ht="15.75" customHeight="1">
      <c r="A491" s="117"/>
      <c r="B491" s="117"/>
      <c r="C491" s="117"/>
      <c r="D491" s="117"/>
      <c r="E491" s="117"/>
      <c r="F491" s="117"/>
      <c r="G491" s="117"/>
      <c r="H491" s="117"/>
      <c r="I491" s="117"/>
      <c r="J491" s="117"/>
      <c r="K491" s="117"/>
      <c r="L491" s="117"/>
      <c r="M491" s="117"/>
      <c r="N491" s="117"/>
      <c r="O491" s="117"/>
      <c r="P491" s="117"/>
      <c r="Q491" s="117"/>
      <c r="R491" s="117"/>
      <c r="S491" s="117"/>
      <c r="T491" s="117"/>
      <c r="U491" s="117"/>
      <c r="V491" s="117"/>
      <c r="W491" s="117"/>
      <c r="X491" s="117"/>
      <c r="Y491" s="117"/>
      <c r="Z491" s="117"/>
    </row>
    <row r="492" spans="1:26" ht="15.75" customHeight="1">
      <c r="A492" s="117"/>
      <c r="B492" s="117"/>
      <c r="C492" s="117"/>
      <c r="D492" s="117"/>
      <c r="E492" s="117"/>
      <c r="F492" s="117"/>
      <c r="G492" s="117"/>
      <c r="H492" s="117"/>
      <c r="I492" s="117"/>
      <c r="J492" s="117"/>
      <c r="K492" s="117"/>
      <c r="L492" s="117"/>
      <c r="M492" s="117"/>
      <c r="N492" s="117"/>
      <c r="O492" s="117"/>
      <c r="P492" s="117"/>
      <c r="Q492" s="117"/>
      <c r="R492" s="117"/>
      <c r="S492" s="117"/>
      <c r="T492" s="117"/>
      <c r="U492" s="117"/>
      <c r="V492" s="117"/>
      <c r="W492" s="117"/>
      <c r="X492" s="117"/>
      <c r="Y492" s="117"/>
      <c r="Z492" s="117"/>
    </row>
    <row r="493" spans="1:26" ht="15.75" customHeight="1">
      <c r="A493" s="117"/>
      <c r="B493" s="117"/>
      <c r="C493" s="117"/>
      <c r="D493" s="117"/>
      <c r="E493" s="117"/>
      <c r="F493" s="117"/>
      <c r="G493" s="117"/>
      <c r="H493" s="117"/>
      <c r="I493" s="117"/>
      <c r="J493" s="117"/>
      <c r="K493" s="117"/>
      <c r="L493" s="117"/>
      <c r="M493" s="117"/>
      <c r="N493" s="117"/>
      <c r="O493" s="117"/>
      <c r="P493" s="117"/>
      <c r="Q493" s="117"/>
      <c r="R493" s="117"/>
      <c r="S493" s="117"/>
      <c r="T493" s="117"/>
      <c r="U493" s="117"/>
      <c r="V493" s="117"/>
      <c r="W493" s="117"/>
      <c r="X493" s="117"/>
      <c r="Y493" s="117"/>
      <c r="Z493" s="117"/>
    </row>
    <row r="494" spans="1:26" ht="15.75" customHeight="1">
      <c r="A494" s="117"/>
      <c r="B494" s="117"/>
      <c r="C494" s="117"/>
      <c r="D494" s="117"/>
      <c r="E494" s="117"/>
      <c r="F494" s="117"/>
      <c r="G494" s="117"/>
      <c r="H494" s="117"/>
      <c r="I494" s="117"/>
      <c r="J494" s="117"/>
      <c r="K494" s="117"/>
      <c r="L494" s="117"/>
      <c r="M494" s="117"/>
      <c r="N494" s="117"/>
      <c r="O494" s="117"/>
      <c r="P494" s="117"/>
      <c r="Q494" s="117"/>
      <c r="R494" s="117"/>
      <c r="S494" s="117"/>
      <c r="T494" s="117"/>
      <c r="U494" s="117"/>
      <c r="V494" s="117"/>
      <c r="W494" s="117"/>
      <c r="X494" s="117"/>
      <c r="Y494" s="117"/>
      <c r="Z494" s="117"/>
    </row>
    <row r="495" spans="1:26" ht="15.75" customHeight="1">
      <c r="A495" s="117"/>
      <c r="B495" s="117"/>
      <c r="C495" s="117"/>
      <c r="D495" s="117"/>
      <c r="E495" s="117"/>
      <c r="F495" s="117"/>
      <c r="G495" s="117"/>
      <c r="H495" s="117"/>
      <c r="I495" s="117"/>
      <c r="J495" s="117"/>
      <c r="K495" s="117"/>
      <c r="L495" s="117"/>
      <c r="M495" s="117"/>
      <c r="N495" s="117"/>
      <c r="O495" s="117"/>
      <c r="P495" s="117"/>
      <c r="Q495" s="117"/>
      <c r="R495" s="117"/>
      <c r="S495" s="117"/>
      <c r="T495" s="117"/>
      <c r="U495" s="117"/>
      <c r="V495" s="117"/>
      <c r="W495" s="117"/>
      <c r="X495" s="117"/>
      <c r="Y495" s="117"/>
      <c r="Z495" s="117"/>
    </row>
    <row r="496" spans="1:26" ht="15.75" customHeight="1">
      <c r="A496" s="117"/>
      <c r="B496" s="117"/>
      <c r="C496" s="117"/>
      <c r="D496" s="117"/>
      <c r="E496" s="117"/>
      <c r="F496" s="117"/>
      <c r="G496" s="117"/>
      <c r="H496" s="117"/>
      <c r="I496" s="117"/>
      <c r="J496" s="117"/>
      <c r="K496" s="117"/>
      <c r="L496" s="117"/>
      <c r="M496" s="117"/>
      <c r="N496" s="117"/>
      <c r="O496" s="117"/>
      <c r="P496" s="117"/>
      <c r="Q496" s="117"/>
      <c r="R496" s="117"/>
      <c r="S496" s="117"/>
      <c r="T496" s="117"/>
      <c r="U496" s="117"/>
      <c r="V496" s="117"/>
      <c r="W496" s="117"/>
      <c r="X496" s="117"/>
      <c r="Y496" s="117"/>
      <c r="Z496" s="117"/>
    </row>
    <row r="497" spans="1:26" ht="15.75" customHeight="1">
      <c r="A497" s="117"/>
      <c r="B497" s="117"/>
      <c r="C497" s="117"/>
      <c r="D497" s="117"/>
      <c r="E497" s="117"/>
      <c r="F497" s="117"/>
      <c r="G497" s="117"/>
      <c r="H497" s="117"/>
      <c r="I497" s="117"/>
      <c r="J497" s="117"/>
      <c r="K497" s="117"/>
      <c r="L497" s="117"/>
      <c r="M497" s="117"/>
      <c r="N497" s="117"/>
      <c r="O497" s="117"/>
      <c r="P497" s="117"/>
      <c r="Q497" s="117"/>
      <c r="R497" s="117"/>
      <c r="S497" s="117"/>
      <c r="T497" s="117"/>
      <c r="U497" s="117"/>
      <c r="V497" s="117"/>
      <c r="W497" s="117"/>
      <c r="X497" s="117"/>
      <c r="Y497" s="117"/>
      <c r="Z497" s="117"/>
    </row>
    <row r="498" spans="1:26" ht="15.75" customHeight="1">
      <c r="A498" s="117"/>
      <c r="B498" s="117"/>
      <c r="C498" s="117"/>
      <c r="D498" s="117"/>
      <c r="E498" s="117"/>
      <c r="F498" s="117"/>
      <c r="G498" s="117"/>
      <c r="H498" s="117"/>
      <c r="I498" s="117"/>
      <c r="J498" s="117"/>
      <c r="K498" s="117"/>
      <c r="L498" s="117"/>
      <c r="M498" s="117"/>
      <c r="N498" s="117"/>
      <c r="O498" s="117"/>
      <c r="P498" s="117"/>
      <c r="Q498" s="117"/>
      <c r="R498" s="117"/>
      <c r="S498" s="117"/>
      <c r="T498" s="117"/>
      <c r="U498" s="117"/>
      <c r="V498" s="117"/>
      <c r="W498" s="117"/>
      <c r="X498" s="117"/>
      <c r="Y498" s="117"/>
      <c r="Z498" s="117"/>
    </row>
    <row r="499" spans="1:26" ht="15.75" customHeight="1">
      <c r="A499" s="117"/>
      <c r="B499" s="117"/>
      <c r="C499" s="117"/>
      <c r="D499" s="117"/>
      <c r="E499" s="117"/>
      <c r="F499" s="117"/>
      <c r="G499" s="117"/>
      <c r="H499" s="117"/>
      <c r="I499" s="117"/>
      <c r="J499" s="117"/>
      <c r="K499" s="117"/>
      <c r="L499" s="117"/>
      <c r="M499" s="117"/>
      <c r="N499" s="117"/>
      <c r="O499" s="117"/>
      <c r="P499" s="117"/>
      <c r="Q499" s="117"/>
      <c r="R499" s="117"/>
      <c r="S499" s="117"/>
      <c r="T499" s="117"/>
      <c r="U499" s="117"/>
      <c r="V499" s="117"/>
      <c r="W499" s="117"/>
      <c r="X499" s="117"/>
      <c r="Y499" s="117"/>
      <c r="Z499" s="117"/>
    </row>
    <row r="500" spans="1:26" ht="15.75" customHeight="1">
      <c r="A500" s="117"/>
      <c r="B500" s="117"/>
      <c r="C500" s="117"/>
      <c r="D500" s="117"/>
      <c r="E500" s="117"/>
      <c r="F500" s="117"/>
      <c r="G500" s="117"/>
      <c r="H500" s="117"/>
      <c r="I500" s="117"/>
      <c r="J500" s="117"/>
      <c r="K500" s="117"/>
      <c r="L500" s="117"/>
      <c r="M500" s="117"/>
      <c r="N500" s="117"/>
      <c r="O500" s="117"/>
      <c r="P500" s="117"/>
      <c r="Q500" s="117"/>
      <c r="R500" s="117"/>
      <c r="S500" s="117"/>
      <c r="T500" s="117"/>
      <c r="U500" s="117"/>
      <c r="V500" s="117"/>
      <c r="W500" s="117"/>
      <c r="X500" s="117"/>
      <c r="Y500" s="117"/>
      <c r="Z500" s="117"/>
    </row>
    <row r="501" spans="1:26" ht="15.75" customHeight="1">
      <c r="A501" s="117"/>
      <c r="B501" s="117"/>
      <c r="C501" s="117"/>
      <c r="D501" s="117"/>
      <c r="E501" s="117"/>
      <c r="F501" s="117"/>
      <c r="G501" s="117"/>
      <c r="H501" s="117"/>
      <c r="I501" s="117"/>
      <c r="J501" s="117"/>
      <c r="K501" s="117"/>
      <c r="L501" s="117"/>
      <c r="M501" s="117"/>
      <c r="N501" s="117"/>
      <c r="O501" s="117"/>
      <c r="P501" s="117"/>
      <c r="Q501" s="117"/>
      <c r="R501" s="117"/>
      <c r="S501" s="117"/>
      <c r="T501" s="117"/>
      <c r="U501" s="117"/>
      <c r="V501" s="117"/>
      <c r="W501" s="117"/>
      <c r="X501" s="117"/>
      <c r="Y501" s="117"/>
      <c r="Z501" s="117"/>
    </row>
    <row r="502" spans="1:26" ht="15.75" customHeight="1">
      <c r="A502" s="117"/>
      <c r="B502" s="117"/>
      <c r="C502" s="117"/>
      <c r="D502" s="117"/>
      <c r="E502" s="117"/>
      <c r="F502" s="117"/>
      <c r="G502" s="117"/>
      <c r="H502" s="117"/>
      <c r="I502" s="117"/>
      <c r="J502" s="117"/>
      <c r="K502" s="117"/>
      <c r="L502" s="117"/>
      <c r="M502" s="117"/>
      <c r="N502" s="117"/>
      <c r="O502" s="117"/>
      <c r="P502" s="117"/>
      <c r="Q502" s="117"/>
      <c r="R502" s="117"/>
      <c r="S502" s="117"/>
      <c r="T502" s="117"/>
      <c r="U502" s="117"/>
      <c r="V502" s="117"/>
      <c r="W502" s="117"/>
      <c r="X502" s="117"/>
      <c r="Y502" s="117"/>
      <c r="Z502" s="117"/>
    </row>
    <row r="503" spans="1:26" ht="15.75" customHeight="1">
      <c r="A503" s="117"/>
      <c r="B503" s="117"/>
      <c r="C503" s="117"/>
      <c r="D503" s="117"/>
      <c r="E503" s="117"/>
      <c r="F503" s="117"/>
      <c r="G503" s="117"/>
      <c r="H503" s="117"/>
      <c r="I503" s="117"/>
      <c r="J503" s="117"/>
      <c r="K503" s="117"/>
      <c r="L503" s="117"/>
      <c r="M503" s="117"/>
      <c r="N503" s="117"/>
      <c r="O503" s="117"/>
      <c r="P503" s="117"/>
      <c r="Q503" s="117"/>
      <c r="R503" s="117"/>
      <c r="S503" s="117"/>
      <c r="T503" s="117"/>
      <c r="U503" s="117"/>
      <c r="V503" s="117"/>
      <c r="W503" s="117"/>
      <c r="X503" s="117"/>
      <c r="Y503" s="117"/>
      <c r="Z503" s="117"/>
    </row>
    <row r="504" spans="1:26" ht="15.75" customHeight="1">
      <c r="A504" s="117"/>
      <c r="B504" s="117"/>
      <c r="C504" s="117"/>
      <c r="D504" s="117"/>
      <c r="E504" s="117"/>
      <c r="F504" s="117"/>
      <c r="G504" s="117"/>
      <c r="H504" s="117"/>
      <c r="I504" s="117"/>
      <c r="J504" s="117"/>
      <c r="K504" s="117"/>
      <c r="L504" s="117"/>
      <c r="M504" s="117"/>
      <c r="N504" s="117"/>
      <c r="O504" s="117"/>
      <c r="P504" s="117"/>
      <c r="Q504" s="117"/>
      <c r="R504" s="117"/>
      <c r="S504" s="117"/>
      <c r="T504" s="117"/>
      <c r="U504" s="117"/>
      <c r="V504" s="117"/>
      <c r="W504" s="117"/>
      <c r="X504" s="117"/>
      <c r="Y504" s="117"/>
      <c r="Z504" s="117"/>
    </row>
    <row r="505" spans="1:26" ht="15.75" customHeight="1">
      <c r="A505" s="117"/>
      <c r="B505" s="117"/>
      <c r="C505" s="117"/>
      <c r="D505" s="117"/>
      <c r="E505" s="117"/>
      <c r="F505" s="117"/>
      <c r="G505" s="117"/>
      <c r="H505" s="117"/>
      <c r="I505" s="117"/>
      <c r="J505" s="117"/>
      <c r="K505" s="117"/>
      <c r="L505" s="117"/>
      <c r="M505" s="117"/>
      <c r="N505" s="117"/>
      <c r="O505" s="117"/>
      <c r="P505" s="117"/>
      <c r="Q505" s="117"/>
      <c r="R505" s="117"/>
      <c r="S505" s="117"/>
      <c r="T505" s="117"/>
      <c r="U505" s="117"/>
      <c r="V505" s="117"/>
      <c r="W505" s="117"/>
      <c r="X505" s="117"/>
      <c r="Y505" s="117"/>
      <c r="Z505" s="117"/>
    </row>
    <row r="506" spans="1:26" ht="15.75" customHeight="1">
      <c r="A506" s="117"/>
      <c r="B506" s="117"/>
      <c r="C506" s="117"/>
      <c r="D506" s="117"/>
      <c r="E506" s="117"/>
      <c r="F506" s="117"/>
      <c r="G506" s="117"/>
      <c r="H506" s="117"/>
      <c r="I506" s="117"/>
      <c r="J506" s="117"/>
      <c r="K506" s="117"/>
      <c r="L506" s="117"/>
      <c r="M506" s="117"/>
      <c r="N506" s="117"/>
      <c r="O506" s="117"/>
      <c r="P506" s="117"/>
      <c r="Q506" s="117"/>
      <c r="R506" s="117"/>
      <c r="S506" s="117"/>
      <c r="T506" s="117"/>
      <c r="U506" s="117"/>
      <c r="V506" s="117"/>
      <c r="W506" s="117"/>
      <c r="X506" s="117"/>
      <c r="Y506" s="117"/>
      <c r="Z506" s="117"/>
    </row>
    <row r="507" spans="1:26" ht="15.75" customHeight="1">
      <c r="A507" s="117"/>
      <c r="B507" s="117"/>
      <c r="C507" s="117"/>
      <c r="D507" s="117"/>
      <c r="E507" s="117"/>
      <c r="F507" s="117"/>
      <c r="G507" s="117"/>
      <c r="H507" s="117"/>
      <c r="I507" s="117"/>
      <c r="J507" s="117"/>
      <c r="K507" s="117"/>
      <c r="L507" s="117"/>
      <c r="M507" s="117"/>
      <c r="N507" s="117"/>
      <c r="O507" s="117"/>
      <c r="P507" s="117"/>
      <c r="Q507" s="117"/>
      <c r="R507" s="117"/>
      <c r="S507" s="117"/>
      <c r="T507" s="117"/>
      <c r="U507" s="117"/>
      <c r="V507" s="117"/>
      <c r="W507" s="117"/>
      <c r="X507" s="117"/>
      <c r="Y507" s="117"/>
      <c r="Z507" s="117"/>
    </row>
    <row r="508" spans="1:26" ht="15.75" customHeight="1">
      <c r="A508" s="117"/>
      <c r="B508" s="117"/>
      <c r="C508" s="117"/>
      <c r="D508" s="117"/>
      <c r="E508" s="117"/>
      <c r="F508" s="117"/>
      <c r="G508" s="117"/>
      <c r="H508" s="117"/>
      <c r="I508" s="117"/>
      <c r="J508" s="117"/>
      <c r="K508" s="117"/>
      <c r="L508" s="117"/>
      <c r="M508" s="117"/>
      <c r="N508" s="117"/>
      <c r="O508" s="117"/>
      <c r="P508" s="117"/>
      <c r="Q508" s="117"/>
      <c r="R508" s="117"/>
      <c r="S508" s="117"/>
      <c r="T508" s="117"/>
      <c r="U508" s="117"/>
      <c r="V508" s="117"/>
      <c r="W508" s="117"/>
      <c r="X508" s="117"/>
      <c r="Y508" s="117"/>
      <c r="Z508" s="117"/>
    </row>
    <row r="509" spans="1:26" ht="15.75" customHeight="1">
      <c r="A509" s="117"/>
      <c r="B509" s="117"/>
      <c r="C509" s="117"/>
      <c r="D509" s="117"/>
      <c r="E509" s="117"/>
      <c r="F509" s="117"/>
      <c r="G509" s="117"/>
      <c r="H509" s="117"/>
      <c r="I509" s="117"/>
      <c r="J509" s="117"/>
      <c r="K509" s="117"/>
      <c r="L509" s="117"/>
      <c r="M509" s="117"/>
      <c r="N509" s="117"/>
      <c r="O509" s="117"/>
      <c r="P509" s="117"/>
      <c r="Q509" s="117"/>
      <c r="R509" s="117"/>
      <c r="S509" s="117"/>
      <c r="T509" s="117"/>
      <c r="U509" s="117"/>
      <c r="V509" s="117"/>
      <c r="W509" s="117"/>
      <c r="X509" s="117"/>
      <c r="Y509" s="117"/>
      <c r="Z509" s="117"/>
    </row>
    <row r="510" spans="1:26" ht="15.75" customHeight="1">
      <c r="A510" s="117"/>
      <c r="B510" s="117"/>
      <c r="C510" s="117"/>
      <c r="D510" s="117"/>
      <c r="E510" s="117"/>
      <c r="F510" s="117"/>
      <c r="G510" s="117"/>
      <c r="H510" s="117"/>
      <c r="I510" s="117"/>
      <c r="J510" s="117"/>
      <c r="K510" s="117"/>
      <c r="L510" s="117"/>
      <c r="M510" s="117"/>
      <c r="N510" s="117"/>
      <c r="O510" s="117"/>
      <c r="P510" s="117"/>
      <c r="Q510" s="117"/>
      <c r="R510" s="117"/>
      <c r="S510" s="117"/>
      <c r="T510" s="117"/>
      <c r="U510" s="117"/>
      <c r="V510" s="117"/>
      <c r="W510" s="117"/>
      <c r="X510" s="117"/>
      <c r="Y510" s="117"/>
      <c r="Z510" s="117"/>
    </row>
    <row r="511" spans="1:26" ht="15.75" customHeight="1">
      <c r="A511" s="117"/>
      <c r="B511" s="117"/>
      <c r="C511" s="117"/>
      <c r="D511" s="117"/>
      <c r="E511" s="117"/>
      <c r="F511" s="117"/>
      <c r="G511" s="117"/>
      <c r="H511" s="117"/>
      <c r="I511" s="117"/>
      <c r="J511" s="117"/>
      <c r="K511" s="117"/>
      <c r="L511" s="117"/>
      <c r="M511" s="117"/>
      <c r="N511" s="117"/>
      <c r="O511" s="117"/>
      <c r="P511" s="117"/>
      <c r="Q511" s="117"/>
      <c r="R511" s="117"/>
      <c r="S511" s="117"/>
      <c r="T511" s="117"/>
      <c r="U511" s="117"/>
      <c r="V511" s="117"/>
      <c r="W511" s="117"/>
      <c r="X511" s="117"/>
      <c r="Y511" s="117"/>
      <c r="Z511" s="117"/>
    </row>
    <row r="512" spans="1:26" ht="15.75" customHeight="1">
      <c r="A512" s="117"/>
      <c r="B512" s="117"/>
      <c r="C512" s="117"/>
      <c r="D512" s="117"/>
      <c r="E512" s="117"/>
      <c r="F512" s="117"/>
      <c r="G512" s="117"/>
      <c r="H512" s="117"/>
      <c r="I512" s="117"/>
      <c r="J512" s="117"/>
      <c r="K512" s="117"/>
      <c r="L512" s="117"/>
      <c r="M512" s="117"/>
      <c r="N512" s="117"/>
      <c r="O512" s="117"/>
      <c r="P512" s="117"/>
      <c r="Q512" s="117"/>
      <c r="R512" s="117"/>
      <c r="S512" s="117"/>
      <c r="T512" s="117"/>
      <c r="U512" s="117"/>
      <c r="V512" s="117"/>
      <c r="W512" s="117"/>
      <c r="X512" s="117"/>
      <c r="Y512" s="117"/>
      <c r="Z512" s="117"/>
    </row>
    <row r="513" spans="1:26" ht="15.75" customHeight="1">
      <c r="A513" s="117"/>
      <c r="B513" s="117"/>
      <c r="C513" s="117"/>
      <c r="D513" s="117"/>
      <c r="E513" s="117"/>
      <c r="F513" s="117"/>
      <c r="G513" s="117"/>
      <c r="H513" s="117"/>
      <c r="I513" s="117"/>
      <c r="J513" s="117"/>
      <c r="K513" s="117"/>
      <c r="L513" s="117"/>
      <c r="M513" s="117"/>
      <c r="N513" s="117"/>
      <c r="O513" s="117"/>
      <c r="P513" s="117"/>
      <c r="Q513" s="117"/>
      <c r="R513" s="117"/>
      <c r="S513" s="117"/>
      <c r="T513" s="117"/>
      <c r="U513" s="117"/>
      <c r="V513" s="117"/>
      <c r="W513" s="117"/>
      <c r="X513" s="117"/>
      <c r="Y513" s="117"/>
      <c r="Z513" s="117"/>
    </row>
    <row r="514" spans="1:26" ht="15.75" customHeight="1">
      <c r="A514" s="117"/>
      <c r="B514" s="117"/>
      <c r="C514" s="117"/>
      <c r="D514" s="117"/>
      <c r="E514" s="117"/>
      <c r="F514" s="117"/>
      <c r="G514" s="117"/>
      <c r="H514" s="117"/>
      <c r="I514" s="117"/>
      <c r="J514" s="117"/>
      <c r="K514" s="117"/>
      <c r="L514" s="117"/>
      <c r="M514" s="117"/>
      <c r="N514" s="117"/>
      <c r="O514" s="117"/>
      <c r="P514" s="117"/>
      <c r="Q514" s="117"/>
      <c r="R514" s="117"/>
      <c r="S514" s="117"/>
      <c r="T514" s="117"/>
      <c r="U514" s="117"/>
      <c r="V514" s="117"/>
      <c r="W514" s="117"/>
      <c r="X514" s="117"/>
      <c r="Y514" s="117"/>
      <c r="Z514" s="117"/>
    </row>
    <row r="515" spans="1:26" ht="15.75" customHeight="1">
      <c r="A515" s="117"/>
      <c r="B515" s="117"/>
      <c r="C515" s="117"/>
      <c r="D515" s="117"/>
      <c r="E515" s="117"/>
      <c r="F515" s="117"/>
      <c r="G515" s="117"/>
      <c r="H515" s="117"/>
      <c r="I515" s="117"/>
      <c r="J515" s="117"/>
      <c r="K515" s="117"/>
      <c r="L515" s="117"/>
      <c r="M515" s="117"/>
      <c r="N515" s="117"/>
      <c r="O515" s="117"/>
      <c r="P515" s="117"/>
      <c r="Q515" s="117"/>
      <c r="R515" s="117"/>
      <c r="S515" s="117"/>
      <c r="T515" s="117"/>
      <c r="U515" s="117"/>
      <c r="V515" s="117"/>
      <c r="W515" s="117"/>
      <c r="X515" s="117"/>
      <c r="Y515" s="117"/>
      <c r="Z515" s="117"/>
    </row>
    <row r="516" spans="1:26" ht="15.75" customHeight="1">
      <c r="A516" s="117"/>
      <c r="B516" s="117"/>
      <c r="C516" s="117"/>
      <c r="D516" s="117"/>
      <c r="E516" s="117"/>
      <c r="F516" s="117"/>
      <c r="G516" s="117"/>
      <c r="H516" s="117"/>
      <c r="I516" s="117"/>
      <c r="J516" s="117"/>
      <c r="K516" s="117"/>
      <c r="L516" s="117"/>
      <c r="M516" s="117"/>
      <c r="N516" s="117"/>
      <c r="O516" s="117"/>
      <c r="P516" s="117"/>
      <c r="Q516" s="117"/>
      <c r="R516" s="117"/>
      <c r="S516" s="117"/>
      <c r="T516" s="117"/>
      <c r="U516" s="117"/>
      <c r="V516" s="117"/>
      <c r="W516" s="117"/>
      <c r="X516" s="117"/>
      <c r="Y516" s="117"/>
      <c r="Z516" s="117"/>
    </row>
    <row r="517" spans="1:26" ht="15.75" customHeight="1">
      <c r="A517" s="117"/>
      <c r="B517" s="117"/>
      <c r="C517" s="117"/>
      <c r="D517" s="117"/>
      <c r="E517" s="117"/>
      <c r="F517" s="117"/>
      <c r="G517" s="117"/>
      <c r="H517" s="117"/>
      <c r="I517" s="117"/>
      <c r="J517" s="117"/>
      <c r="K517" s="117"/>
      <c r="L517" s="117"/>
      <c r="M517" s="117"/>
      <c r="N517" s="117"/>
      <c r="O517" s="117"/>
      <c r="P517" s="117"/>
      <c r="Q517" s="117"/>
      <c r="R517" s="117"/>
      <c r="S517" s="117"/>
      <c r="T517" s="117"/>
      <c r="U517" s="117"/>
      <c r="V517" s="117"/>
      <c r="W517" s="117"/>
      <c r="X517" s="117"/>
      <c r="Y517" s="117"/>
      <c r="Z517" s="117"/>
    </row>
    <row r="518" spans="1:26" ht="15.75" customHeight="1">
      <c r="A518" s="117"/>
      <c r="B518" s="117"/>
      <c r="C518" s="117"/>
      <c r="D518" s="117"/>
      <c r="E518" s="117"/>
      <c r="F518" s="117"/>
      <c r="G518" s="117"/>
      <c r="H518" s="117"/>
      <c r="I518" s="117"/>
      <c r="J518" s="117"/>
      <c r="K518" s="117"/>
      <c r="L518" s="117"/>
      <c r="M518" s="117"/>
      <c r="N518" s="117"/>
      <c r="O518" s="117"/>
      <c r="P518" s="117"/>
      <c r="Q518" s="117"/>
      <c r="R518" s="117"/>
      <c r="S518" s="117"/>
      <c r="T518" s="117"/>
      <c r="U518" s="117"/>
      <c r="V518" s="117"/>
      <c r="W518" s="117"/>
      <c r="X518" s="117"/>
      <c r="Y518" s="117"/>
      <c r="Z518" s="117"/>
    </row>
    <row r="519" spans="1:26" ht="15.75" customHeight="1">
      <c r="A519" s="117"/>
      <c r="B519" s="117"/>
      <c r="C519" s="117"/>
      <c r="D519" s="117"/>
      <c r="E519" s="117"/>
      <c r="F519" s="117"/>
      <c r="G519" s="117"/>
      <c r="H519" s="117"/>
      <c r="I519" s="117"/>
      <c r="J519" s="117"/>
      <c r="K519" s="117"/>
      <c r="L519" s="117"/>
      <c r="M519" s="117"/>
      <c r="N519" s="117"/>
      <c r="O519" s="117"/>
      <c r="P519" s="117"/>
      <c r="Q519" s="117"/>
      <c r="R519" s="117"/>
      <c r="S519" s="117"/>
      <c r="T519" s="117"/>
      <c r="U519" s="117"/>
      <c r="V519" s="117"/>
      <c r="W519" s="117"/>
      <c r="X519" s="117"/>
      <c r="Y519" s="117"/>
      <c r="Z519" s="117"/>
    </row>
    <row r="520" spans="1:26" ht="15.75" customHeight="1"/>
    <row r="521" spans="1:26" ht="15.75" customHeight="1"/>
    <row r="522" spans="1:26" ht="15.75" customHeight="1"/>
    <row r="523" spans="1:26" ht="15.75" customHeight="1"/>
    <row r="524" spans="1:26" ht="15.75" customHeight="1"/>
    <row r="525" spans="1:26" ht="15.75" customHeight="1"/>
    <row r="526" spans="1:26" ht="15.75" customHeight="1"/>
    <row r="527" spans="1:26" ht="15.75" customHeight="1"/>
    <row r="528" spans="1:26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4:L319" xr:uid="{00000000-0009-0000-0000-000007000000}"/>
  <mergeCells count="3">
    <mergeCell ref="A1:L1"/>
    <mergeCell ref="A2:L2"/>
    <mergeCell ref="A3:K3"/>
  </mergeCells>
  <printOptions horizontalCentered="1"/>
  <pageMargins left="0.31496062992125984" right="0.31496062992125984" top="0.55118110236220474" bottom="0.55118110236220474" header="0" footer="0"/>
  <pageSetup paperSize="9" scale="64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92D050"/>
  </sheetPr>
  <dimension ref="A1:Z1000"/>
  <sheetViews>
    <sheetView workbookViewId="0">
      <pane ySplit="4" topLeftCell="A295" activePane="bottomLeft" state="frozen"/>
      <selection pane="bottomLeft" activeCell="C306" sqref="C306"/>
    </sheetView>
  </sheetViews>
  <sheetFormatPr defaultColWidth="14.42578125" defaultRowHeight="15" customHeight="1"/>
  <cols>
    <col min="1" max="1" width="7.5703125" customWidth="1"/>
    <col min="2" max="2" width="12" customWidth="1"/>
    <col min="3" max="4" width="9.7109375" customWidth="1"/>
    <col min="5" max="5" width="10.140625" customWidth="1"/>
    <col min="6" max="6" width="17.28515625" customWidth="1"/>
    <col min="7" max="7" width="12.85546875" customWidth="1"/>
    <col min="8" max="8" width="15.85546875" customWidth="1"/>
    <col min="9" max="9" width="36.7109375" customWidth="1"/>
    <col min="10" max="10" width="27.7109375" customWidth="1"/>
    <col min="11" max="11" width="10.7109375" customWidth="1"/>
    <col min="12" max="12" width="22.5703125" customWidth="1"/>
    <col min="13" max="13" width="15.5703125" customWidth="1"/>
    <col min="14" max="14" width="12.42578125" customWidth="1"/>
    <col min="15" max="15" width="16.42578125" customWidth="1"/>
    <col min="16" max="16" width="32" customWidth="1"/>
    <col min="17" max="17" width="15" customWidth="1"/>
    <col min="18" max="18" width="14" customWidth="1"/>
    <col min="19" max="19" width="24.5703125" customWidth="1"/>
    <col min="20" max="20" width="18.140625" customWidth="1"/>
    <col min="21" max="26" width="9.140625" customWidth="1"/>
  </cols>
  <sheetData>
    <row r="1" spans="1:26" ht="15.75">
      <c r="A1" s="751" t="str">
        <f>'Summary E'!A1</f>
        <v>KEC International Limited</v>
      </c>
      <c r="B1" s="665"/>
      <c r="C1" s="665"/>
      <c r="D1" s="665"/>
      <c r="E1" s="665"/>
      <c r="F1" s="665"/>
      <c r="G1" s="665"/>
      <c r="H1" s="665"/>
      <c r="I1" s="665"/>
      <c r="J1" s="665"/>
      <c r="K1" s="665"/>
      <c r="L1" s="665"/>
      <c r="M1" s="665"/>
      <c r="N1" s="665"/>
      <c r="O1" s="665"/>
      <c r="P1" s="665"/>
      <c r="Q1" s="665"/>
      <c r="R1" s="665"/>
      <c r="S1" s="665"/>
      <c r="T1" s="720"/>
      <c r="U1" s="117"/>
      <c r="V1" s="117"/>
      <c r="W1" s="117"/>
      <c r="X1" s="117"/>
      <c r="Y1" s="117"/>
      <c r="Z1" s="117"/>
    </row>
    <row r="2" spans="1:26" ht="15.75">
      <c r="A2" s="751" t="str">
        <f>'DPR Sheet '!D3</f>
        <v>765 kV D/C Bikaner IV PS to Siwani II (Part-01) TL</v>
      </c>
      <c r="B2" s="665"/>
      <c r="C2" s="665"/>
      <c r="D2" s="665"/>
      <c r="E2" s="665"/>
      <c r="F2" s="665"/>
      <c r="G2" s="665"/>
      <c r="H2" s="665"/>
      <c r="I2" s="665"/>
      <c r="J2" s="665"/>
      <c r="K2" s="665"/>
      <c r="L2" s="665"/>
      <c r="M2" s="665"/>
      <c r="N2" s="665"/>
      <c r="O2" s="665"/>
      <c r="P2" s="665"/>
      <c r="Q2" s="665"/>
      <c r="R2" s="665"/>
      <c r="S2" s="665"/>
      <c r="T2" s="720"/>
      <c r="U2" s="117"/>
      <c r="V2" s="117"/>
      <c r="W2" s="117"/>
      <c r="X2" s="117"/>
      <c r="Y2" s="117"/>
      <c r="Z2" s="117"/>
    </row>
    <row r="3" spans="1:26" ht="15.75">
      <c r="A3" s="717" t="s">
        <v>638</v>
      </c>
      <c r="B3" s="665"/>
      <c r="C3" s="665"/>
      <c r="D3" s="665"/>
      <c r="E3" s="665"/>
      <c r="F3" s="665"/>
      <c r="G3" s="665"/>
      <c r="H3" s="665"/>
      <c r="I3" s="665"/>
      <c r="J3" s="718"/>
      <c r="K3" s="158"/>
      <c r="L3" s="158"/>
      <c r="M3" s="158"/>
      <c r="N3" s="158"/>
      <c r="O3" s="158"/>
      <c r="P3" s="158"/>
      <c r="Q3" s="158"/>
      <c r="R3" s="158"/>
      <c r="S3" s="159"/>
      <c r="T3" s="160">
        <f ca="1">'Summary E'!M1</f>
        <v>46128</v>
      </c>
      <c r="U3" s="117"/>
      <c r="V3" s="117"/>
      <c r="W3" s="117"/>
      <c r="X3" s="117"/>
      <c r="Y3" s="117"/>
      <c r="Z3" s="117"/>
    </row>
    <row r="4" spans="1:26" ht="30">
      <c r="A4" s="128" t="s">
        <v>3</v>
      </c>
      <c r="B4" s="129" t="s">
        <v>620</v>
      </c>
      <c r="C4" s="130" t="s">
        <v>621</v>
      </c>
      <c r="D4" s="131" t="s">
        <v>622</v>
      </c>
      <c r="E4" s="130" t="s">
        <v>623</v>
      </c>
      <c r="F4" s="130" t="s">
        <v>624</v>
      </c>
      <c r="G4" s="132" t="s">
        <v>625</v>
      </c>
      <c r="H4" s="132" t="s">
        <v>236</v>
      </c>
      <c r="I4" s="130" t="s">
        <v>627</v>
      </c>
      <c r="J4" s="130" t="s">
        <v>628</v>
      </c>
      <c r="K4" s="130" t="s">
        <v>639</v>
      </c>
      <c r="L4" s="130" t="s">
        <v>640</v>
      </c>
      <c r="M4" s="130" t="s">
        <v>641</v>
      </c>
      <c r="N4" s="130" t="s">
        <v>642</v>
      </c>
      <c r="O4" s="130" t="s">
        <v>643</v>
      </c>
      <c r="P4" s="130" t="s">
        <v>644</v>
      </c>
      <c r="Q4" s="130" t="s">
        <v>219</v>
      </c>
      <c r="R4" s="130" t="s">
        <v>220</v>
      </c>
      <c r="S4" s="130" t="s">
        <v>629</v>
      </c>
      <c r="T4" s="134" t="s">
        <v>12</v>
      </c>
      <c r="U4" s="117"/>
      <c r="V4" s="117"/>
      <c r="W4" s="117"/>
      <c r="X4" s="117"/>
      <c r="Y4" s="117"/>
      <c r="Z4" s="117"/>
    </row>
    <row r="5" spans="1:26">
      <c r="A5" s="135">
        <v>1</v>
      </c>
      <c r="B5" s="136" t="s">
        <v>645</v>
      </c>
      <c r="C5" s="136">
        <v>1</v>
      </c>
      <c r="D5" s="136" t="s">
        <v>333</v>
      </c>
      <c r="E5" s="136" t="str">
        <f>VLOOKUP(D5,'TS Gantry - AP44'!$C$8:$D$638,2,0)</f>
        <v>DA-1.5</v>
      </c>
      <c r="F5" s="136" t="s">
        <v>646</v>
      </c>
      <c r="G5" s="161">
        <v>45700</v>
      </c>
      <c r="H5" s="161">
        <v>45711</v>
      </c>
      <c r="I5" s="162" t="s">
        <v>647</v>
      </c>
      <c r="J5" s="139" t="s">
        <v>648</v>
      </c>
      <c r="K5" s="139" t="s">
        <v>649</v>
      </c>
      <c r="L5" s="139" t="str">
        <f>VLOOKUP(D5,'TS Gantry - AP44'!$C$8:$X$638,22,FALSE)</f>
        <v>DOODIMUKLERA</v>
      </c>
      <c r="M5" s="139" t="str">
        <f>VLOOKUP(D5,'TS Gantry - AP44'!$C$8:$Y$638,23,FALSE)</f>
        <v>LUNKARANSAR</v>
      </c>
      <c r="N5" s="139" t="str">
        <f>VLOOKUP(D5,'TS Gantry - AP44'!$C$8:$Z$638,24,FALSE)</f>
        <v>BIKANER</v>
      </c>
      <c r="O5" s="139"/>
      <c r="P5" s="139"/>
      <c r="Q5" s="139"/>
      <c r="R5" s="139"/>
      <c r="S5" s="163"/>
      <c r="T5" s="164"/>
      <c r="U5" s="117"/>
      <c r="V5" s="117"/>
      <c r="W5" s="117"/>
      <c r="X5" s="117"/>
      <c r="Y5" s="117"/>
      <c r="Z5" s="117"/>
    </row>
    <row r="6" spans="1:26">
      <c r="A6" s="141">
        <v>2</v>
      </c>
      <c r="B6" s="108" t="s">
        <v>645</v>
      </c>
      <c r="C6" s="108">
        <v>2</v>
      </c>
      <c r="D6" s="108" t="s">
        <v>335</v>
      </c>
      <c r="E6" s="108" t="str">
        <f>VLOOKUP(D6,'TS Gantry - AP44'!$C$8:$D$638,2,0)</f>
        <v>DA+6</v>
      </c>
      <c r="F6" s="108" t="s">
        <v>646</v>
      </c>
      <c r="G6" s="103">
        <v>45705</v>
      </c>
      <c r="H6" s="103">
        <v>45714</v>
      </c>
      <c r="I6" s="125" t="s">
        <v>647</v>
      </c>
      <c r="J6" s="125" t="s">
        <v>648</v>
      </c>
      <c r="K6" s="125" t="s">
        <v>649</v>
      </c>
      <c r="L6" s="125" t="str">
        <f>VLOOKUP(D6,'TS Gantry - AP44'!$C$8:$X$638,22,FALSE)</f>
        <v>JAISAN</v>
      </c>
      <c r="M6" s="125" t="str">
        <f>VLOOKUP(D6,'TS Gantry - AP44'!$C$8:$Y$638,23,FALSE)</f>
        <v>LUNKARANSAR</v>
      </c>
      <c r="N6" s="125" t="str">
        <f>VLOOKUP(D6,'TS Gantry - AP44'!$C$8:$Z$638,24,FALSE)</f>
        <v>BIKANER</v>
      </c>
      <c r="O6" s="125"/>
      <c r="P6" s="125"/>
      <c r="Q6" s="125"/>
      <c r="R6" s="125"/>
      <c r="S6" s="143"/>
      <c r="T6" s="104"/>
      <c r="U6" s="117"/>
      <c r="V6" s="117"/>
      <c r="W6" s="117"/>
      <c r="X6" s="117"/>
      <c r="Y6" s="117"/>
      <c r="Z6" s="117"/>
    </row>
    <row r="7" spans="1:26">
      <c r="A7" s="145">
        <v>3</v>
      </c>
      <c r="B7" s="112" t="s">
        <v>645</v>
      </c>
      <c r="C7" s="112">
        <v>3</v>
      </c>
      <c r="D7" s="112" t="s">
        <v>338</v>
      </c>
      <c r="E7" s="112" t="str">
        <f>VLOOKUP(D7,'TS Gantry - AP44'!$C$8:$D$638,2,0)</f>
        <v>DA+0</v>
      </c>
      <c r="F7" s="112" t="s">
        <v>646</v>
      </c>
      <c r="G7" s="165">
        <v>45708</v>
      </c>
      <c r="H7" s="165">
        <v>45716</v>
      </c>
      <c r="I7" s="148" t="s">
        <v>650</v>
      </c>
      <c r="J7" s="148" t="s">
        <v>651</v>
      </c>
      <c r="K7" s="148" t="s">
        <v>649</v>
      </c>
      <c r="L7" s="148" t="str">
        <f>VLOOKUP(D7,'TS Gantry - AP44'!$C$8:$X$638,22,FALSE)</f>
        <v>SADHERAN</v>
      </c>
      <c r="M7" s="148" t="str">
        <f>VLOOKUP(D7,'TS Gantry - AP44'!$C$8:$Y$638,23,FALSE)</f>
        <v>LUNKARANSAR</v>
      </c>
      <c r="N7" s="148" t="str">
        <f>VLOOKUP(D7,'TS Gantry - AP44'!$C$8:$Z$638,24,FALSE)</f>
        <v>BIKANER</v>
      </c>
      <c r="O7" s="148"/>
      <c r="P7" s="148"/>
      <c r="Q7" s="148"/>
      <c r="R7" s="148"/>
      <c r="S7" s="166"/>
      <c r="T7" s="113"/>
      <c r="U7" s="117"/>
      <c r="V7" s="117"/>
      <c r="W7" s="117"/>
      <c r="X7" s="117"/>
      <c r="Y7" s="117"/>
      <c r="Z7" s="117"/>
    </row>
    <row r="8" spans="1:26">
      <c r="A8" s="135">
        <v>4</v>
      </c>
      <c r="B8" s="136" t="s">
        <v>652</v>
      </c>
      <c r="C8" s="136">
        <v>1</v>
      </c>
      <c r="D8" s="136" t="s">
        <v>337</v>
      </c>
      <c r="E8" s="136" t="str">
        <f>VLOOKUP(D8,'TS Gantry - AP44'!$C$8:$D$638,2,0)</f>
        <v>DA+0</v>
      </c>
      <c r="F8" s="136" t="s">
        <v>646</v>
      </c>
      <c r="G8" s="161">
        <v>45715</v>
      </c>
      <c r="H8" s="161">
        <v>45721</v>
      </c>
      <c r="I8" s="139" t="s">
        <v>650</v>
      </c>
      <c r="J8" s="139" t="s">
        <v>651</v>
      </c>
      <c r="K8" s="139" t="s">
        <v>649</v>
      </c>
      <c r="L8" s="139" t="str">
        <f>VLOOKUP(D8,'TS Gantry - AP44'!$C$8:$X$638,22,FALSE)</f>
        <v>SADHERAN</v>
      </c>
      <c r="M8" s="139" t="str">
        <f>VLOOKUP(D8,'TS Gantry - AP44'!$C$8:$Y$638,23,FALSE)</f>
        <v>LUNKARANSAR</v>
      </c>
      <c r="N8" s="139" t="str">
        <f>VLOOKUP(D8,'TS Gantry - AP44'!$C$8:$Z$638,24,FALSE)</f>
        <v>BIKANER</v>
      </c>
      <c r="O8" s="139"/>
      <c r="P8" s="139"/>
      <c r="Q8" s="139"/>
      <c r="R8" s="139"/>
      <c r="S8" s="163"/>
      <c r="T8" s="164"/>
      <c r="U8" s="117"/>
      <c r="V8" s="117"/>
      <c r="W8" s="117"/>
      <c r="X8" s="117"/>
      <c r="Y8" s="117"/>
      <c r="Z8" s="117"/>
    </row>
    <row r="9" spans="1:26">
      <c r="A9" s="141">
        <v>5</v>
      </c>
      <c r="B9" s="108" t="s">
        <v>652</v>
      </c>
      <c r="C9" s="108">
        <v>2</v>
      </c>
      <c r="D9" s="108" t="s">
        <v>334</v>
      </c>
      <c r="E9" s="108" t="str">
        <f>VLOOKUP(D9,'TS Gantry - AP44'!$C$8:$D$638,2,0)</f>
        <v>DA+3</v>
      </c>
      <c r="F9" s="108" t="s">
        <v>646</v>
      </c>
      <c r="G9" s="103">
        <v>45717</v>
      </c>
      <c r="H9" s="103">
        <v>45721</v>
      </c>
      <c r="I9" s="167" t="s">
        <v>647</v>
      </c>
      <c r="J9" s="125" t="s">
        <v>648</v>
      </c>
      <c r="K9" s="125" t="s">
        <v>649</v>
      </c>
      <c r="L9" s="125" t="str">
        <f>VLOOKUP(D9,'TS Gantry - AP44'!$C$8:$X$638,22,FALSE)</f>
        <v>JAISAN</v>
      </c>
      <c r="M9" s="125" t="str">
        <f>VLOOKUP(D9,'TS Gantry - AP44'!$C$8:$Y$638,23,FALSE)</f>
        <v>LUNKARANSAR</v>
      </c>
      <c r="N9" s="125" t="str">
        <f>VLOOKUP(D9,'TS Gantry - AP44'!$C$8:$Z$638,24,FALSE)</f>
        <v>BIKANER</v>
      </c>
      <c r="O9" s="125"/>
      <c r="P9" s="125"/>
      <c r="Q9" s="125"/>
      <c r="R9" s="125"/>
      <c r="S9" s="143"/>
      <c r="T9" s="104"/>
      <c r="U9" s="117"/>
      <c r="V9" s="117"/>
      <c r="W9" s="117"/>
      <c r="X9" s="117"/>
      <c r="Y9" s="117"/>
      <c r="Z9" s="117"/>
    </row>
    <row r="10" spans="1:26">
      <c r="A10" s="141">
        <v>6</v>
      </c>
      <c r="B10" s="108" t="s">
        <v>652</v>
      </c>
      <c r="C10" s="108">
        <v>3</v>
      </c>
      <c r="D10" s="157" t="s">
        <v>371</v>
      </c>
      <c r="E10" s="108" t="str">
        <f>VLOOKUP(D10,'TS Gantry - AP44'!$C$8:$D$638,2,0)</f>
        <v>DA+3</v>
      </c>
      <c r="F10" s="108" t="s">
        <v>646</v>
      </c>
      <c r="G10" s="103">
        <v>45717</v>
      </c>
      <c r="H10" s="103">
        <v>45723</v>
      </c>
      <c r="I10" s="167" t="s">
        <v>653</v>
      </c>
      <c r="J10" s="125" t="s">
        <v>654</v>
      </c>
      <c r="K10" s="125" t="s">
        <v>649</v>
      </c>
      <c r="L10" s="125" t="str">
        <f>VLOOKUP(D10,'TS Gantry - AP44'!$C$8:$X$638,22,FALSE)</f>
        <v>HANSHERA</v>
      </c>
      <c r="M10" s="125" t="str">
        <f>VLOOKUP(D10,'TS Gantry - AP44'!$C$8:$Y$638,23,FALSE)</f>
        <v>LUNKARANSAR</v>
      </c>
      <c r="N10" s="125" t="str">
        <f>VLOOKUP(D10,'TS Gantry - AP44'!$C$8:$Z$638,24,FALSE)</f>
        <v>BIKANER</v>
      </c>
      <c r="O10" s="125"/>
      <c r="P10" s="125"/>
      <c r="Q10" s="125"/>
      <c r="R10" s="125"/>
      <c r="S10" s="143"/>
      <c r="T10" s="104"/>
      <c r="U10" s="117"/>
      <c r="V10" s="117"/>
      <c r="W10" s="117"/>
      <c r="X10" s="117"/>
      <c r="Y10" s="117"/>
      <c r="Z10" s="117"/>
    </row>
    <row r="11" spans="1:26">
      <c r="A11" s="141">
        <v>7</v>
      </c>
      <c r="B11" s="108" t="s">
        <v>652</v>
      </c>
      <c r="C11" s="108">
        <v>4</v>
      </c>
      <c r="D11" s="142" t="s">
        <v>336</v>
      </c>
      <c r="E11" s="108" t="str">
        <f>VLOOKUP(D11,'TS Gantry - AP44'!$C$8:$D$638,2,0)</f>
        <v>DA+3</v>
      </c>
      <c r="F11" s="108" t="s">
        <v>646</v>
      </c>
      <c r="G11" s="103">
        <v>45721</v>
      </c>
      <c r="H11" s="103">
        <v>45726</v>
      </c>
      <c r="I11" s="125" t="s">
        <v>647</v>
      </c>
      <c r="J11" s="125" t="s">
        <v>651</v>
      </c>
      <c r="K11" s="125" t="s">
        <v>649</v>
      </c>
      <c r="L11" s="125" t="str">
        <f>VLOOKUP(D11,'TS Gantry - AP44'!$C$8:$X$638,22,FALSE)</f>
        <v>SADHERAN</v>
      </c>
      <c r="M11" s="125" t="str">
        <f>VLOOKUP(D11,'TS Gantry - AP44'!$C$8:$Y$638,23,FALSE)</f>
        <v>LUNKARANSAR</v>
      </c>
      <c r="N11" s="125" t="str">
        <f>VLOOKUP(D11,'TS Gantry - AP44'!$C$8:$Z$638,24,FALSE)</f>
        <v>BIKANER</v>
      </c>
      <c r="O11" s="125"/>
      <c r="P11" s="125"/>
      <c r="Q11" s="125"/>
      <c r="R11" s="125"/>
      <c r="S11" s="108"/>
      <c r="T11" s="104"/>
      <c r="U11" s="117"/>
      <c r="V11" s="117"/>
      <c r="W11" s="117"/>
      <c r="X11" s="117"/>
      <c r="Y11" s="117"/>
      <c r="Z11" s="117"/>
    </row>
    <row r="12" spans="1:26">
      <c r="A12" s="141">
        <v>8</v>
      </c>
      <c r="B12" s="108" t="s">
        <v>652</v>
      </c>
      <c r="C12" s="108">
        <v>5</v>
      </c>
      <c r="D12" s="142" t="s">
        <v>372</v>
      </c>
      <c r="E12" s="108" t="str">
        <f>VLOOKUP(D12,'TS Gantry - AP44'!$C$8:$D$638,2,0)</f>
        <v>DA-1.5</v>
      </c>
      <c r="F12" s="108" t="s">
        <v>646</v>
      </c>
      <c r="G12" s="103">
        <v>45721</v>
      </c>
      <c r="H12" s="103">
        <v>45726</v>
      </c>
      <c r="I12" s="125" t="s">
        <v>653</v>
      </c>
      <c r="J12" s="125" t="s">
        <v>654</v>
      </c>
      <c r="K12" s="125" t="s">
        <v>649</v>
      </c>
      <c r="L12" s="125" t="str">
        <f>VLOOKUP(D12,'TS Gantry - AP44'!$C$8:$X$638,22,FALSE)</f>
        <v>HANSHERA</v>
      </c>
      <c r="M12" s="125" t="str">
        <f>VLOOKUP(D12,'TS Gantry - AP44'!$C$8:$Y$638,23,FALSE)</f>
        <v>LUNKARANSAR</v>
      </c>
      <c r="N12" s="125" t="str">
        <f>VLOOKUP(D12,'TS Gantry - AP44'!$C$8:$Z$638,24,FALSE)</f>
        <v>BIKANER</v>
      </c>
      <c r="O12" s="125"/>
      <c r="P12" s="125"/>
      <c r="Q12" s="125"/>
      <c r="R12" s="125"/>
      <c r="S12" s="108"/>
      <c r="T12" s="104"/>
      <c r="U12" s="117"/>
      <c r="V12" s="117"/>
      <c r="W12" s="117"/>
      <c r="X12" s="117"/>
      <c r="Y12" s="117"/>
      <c r="Z12" s="117"/>
    </row>
    <row r="13" spans="1:26">
      <c r="A13" s="141">
        <v>9</v>
      </c>
      <c r="B13" s="108" t="s">
        <v>652</v>
      </c>
      <c r="C13" s="108">
        <v>6</v>
      </c>
      <c r="D13" s="108" t="s">
        <v>340</v>
      </c>
      <c r="E13" s="108" t="str">
        <f>VLOOKUP(D13,'TS Gantry - AP44'!$C$8:$D$638,2,0)</f>
        <v>DA+0</v>
      </c>
      <c r="F13" s="108" t="s">
        <v>646</v>
      </c>
      <c r="G13" s="103">
        <v>45721</v>
      </c>
      <c r="H13" s="103">
        <v>45726</v>
      </c>
      <c r="I13" s="125" t="s">
        <v>650</v>
      </c>
      <c r="J13" s="125" t="s">
        <v>651</v>
      </c>
      <c r="K13" s="125" t="s">
        <v>649</v>
      </c>
      <c r="L13" s="125" t="str">
        <f>VLOOKUP(D13,'TS Gantry - AP44'!$C$8:$X$638,22,FALSE)</f>
        <v>DHEERERAN</v>
      </c>
      <c r="M13" s="125" t="str">
        <f>VLOOKUP(D13,'TS Gantry - AP44'!$C$8:$Y$638,23,FALSE)</f>
        <v>LUNKARANSAR</v>
      </c>
      <c r="N13" s="125" t="str">
        <f>VLOOKUP(D13,'TS Gantry - AP44'!$C$8:$Z$638,24,FALSE)</f>
        <v>BIKANER</v>
      </c>
      <c r="O13" s="125"/>
      <c r="P13" s="125"/>
      <c r="Q13" s="125"/>
      <c r="R13" s="125"/>
      <c r="S13" s="108"/>
      <c r="T13" s="144"/>
      <c r="U13" s="117"/>
      <c r="V13" s="117"/>
      <c r="W13" s="117"/>
      <c r="X13" s="117"/>
      <c r="Y13" s="117"/>
      <c r="Z13" s="117"/>
    </row>
    <row r="14" spans="1:26">
      <c r="A14" s="141">
        <v>10</v>
      </c>
      <c r="B14" s="108" t="s">
        <v>652</v>
      </c>
      <c r="C14" s="108">
        <v>7</v>
      </c>
      <c r="D14" s="108" t="s">
        <v>373</v>
      </c>
      <c r="E14" s="108" t="str">
        <f>VLOOKUP(D14,'TS Gantry - AP44'!$C$8:$D$638,2,0)</f>
        <v>DA+9</v>
      </c>
      <c r="F14" s="108" t="s">
        <v>646</v>
      </c>
      <c r="G14" s="103">
        <v>45721</v>
      </c>
      <c r="H14" s="103">
        <v>45726</v>
      </c>
      <c r="I14" s="167" t="s">
        <v>653</v>
      </c>
      <c r="J14" s="125" t="s">
        <v>655</v>
      </c>
      <c r="K14" s="125" t="s">
        <v>649</v>
      </c>
      <c r="L14" s="125" t="str">
        <f>VLOOKUP(D14,'TS Gantry - AP44'!$C$8:$X$638,22,FALSE)</f>
        <v>HANSHERA</v>
      </c>
      <c r="M14" s="125" t="str">
        <f>VLOOKUP(D14,'TS Gantry - AP44'!$C$8:$Y$638,23,FALSE)</f>
        <v>LUNKARANSAR</v>
      </c>
      <c r="N14" s="125" t="str">
        <f>VLOOKUP(D14,'TS Gantry - AP44'!$C$8:$Z$638,24,FALSE)</f>
        <v>BIKANER</v>
      </c>
      <c r="O14" s="125"/>
      <c r="P14" s="125"/>
      <c r="Q14" s="125"/>
      <c r="R14" s="125"/>
      <c r="S14" s="108"/>
      <c r="T14" s="144"/>
      <c r="U14" s="117"/>
      <c r="V14" s="117"/>
      <c r="W14" s="117"/>
      <c r="X14" s="117"/>
      <c r="Y14" s="117"/>
      <c r="Z14" s="117"/>
    </row>
    <row r="15" spans="1:26">
      <c r="A15" s="141">
        <v>11</v>
      </c>
      <c r="B15" s="108" t="s">
        <v>652</v>
      </c>
      <c r="C15" s="108">
        <v>8</v>
      </c>
      <c r="D15" s="108" t="s">
        <v>315</v>
      </c>
      <c r="E15" s="108" t="str">
        <f>VLOOKUP(D15,'TS Gantry - AP44'!$C$8:$D$638,2,0)</f>
        <v>DA+0</v>
      </c>
      <c r="F15" s="108" t="s">
        <v>646</v>
      </c>
      <c r="G15" s="103">
        <v>45724</v>
      </c>
      <c r="H15" s="103">
        <v>45731</v>
      </c>
      <c r="I15" s="125" t="s">
        <v>656</v>
      </c>
      <c r="J15" s="125" t="s">
        <v>651</v>
      </c>
      <c r="K15" s="125" t="s">
        <v>649</v>
      </c>
      <c r="L15" s="125" t="str">
        <f>VLOOKUP(D15,'TS Gantry - AP44'!$C$8:$X$638,22,FALSE)</f>
        <v>SODHWALI</v>
      </c>
      <c r="M15" s="125" t="str">
        <f>VLOOKUP(D15,'TS Gantry - AP44'!$C$8:$Y$638,23,FALSE)</f>
        <v>LUNKARANSAR</v>
      </c>
      <c r="N15" s="125" t="str">
        <f>VLOOKUP(D15,'TS Gantry - AP44'!$C$8:$Z$638,24,FALSE)</f>
        <v>BIKANER</v>
      </c>
      <c r="O15" s="125"/>
      <c r="P15" s="125"/>
      <c r="Q15" s="125"/>
      <c r="R15" s="125"/>
      <c r="S15" s="108"/>
      <c r="T15" s="144"/>
      <c r="U15" s="117"/>
      <c r="V15" s="117"/>
      <c r="W15" s="117"/>
      <c r="X15" s="117"/>
      <c r="Y15" s="117"/>
      <c r="Z15" s="117"/>
    </row>
    <row r="16" spans="1:26">
      <c r="A16" s="141">
        <v>12</v>
      </c>
      <c r="B16" s="108" t="s">
        <v>652</v>
      </c>
      <c r="C16" s="108">
        <v>9</v>
      </c>
      <c r="D16" s="108" t="s">
        <v>325</v>
      </c>
      <c r="E16" s="108" t="str">
        <f>VLOOKUP(D16,'TS Gantry - AP44'!$C$8:$D$638,2,0)</f>
        <v>DA+0</v>
      </c>
      <c r="F16" s="108" t="s">
        <v>646</v>
      </c>
      <c r="G16" s="103">
        <v>45726</v>
      </c>
      <c r="H16" s="103">
        <v>45733</v>
      </c>
      <c r="I16" s="125" t="s">
        <v>647</v>
      </c>
      <c r="J16" s="125" t="s">
        <v>657</v>
      </c>
      <c r="K16" s="125" t="s">
        <v>649</v>
      </c>
      <c r="L16" s="125" t="str">
        <f>VLOOKUP(D16,'TS Gantry - AP44'!$C$8:$X$638,22,FALSE)</f>
        <v>DUDIWALI</v>
      </c>
      <c r="M16" s="125" t="str">
        <f>VLOOKUP(D16,'TS Gantry - AP44'!$C$8:$Y$638,23,FALSE)</f>
        <v>LUNKARANSAR</v>
      </c>
      <c r="N16" s="125" t="str">
        <f>VLOOKUP(D16,'TS Gantry - AP44'!$C$8:$Z$638,24,FALSE)</f>
        <v>BIKANER</v>
      </c>
      <c r="O16" s="125"/>
      <c r="P16" s="125"/>
      <c r="Q16" s="125"/>
      <c r="R16" s="125"/>
      <c r="S16" s="108"/>
      <c r="T16" s="144"/>
      <c r="U16" s="117"/>
      <c r="V16" s="117"/>
      <c r="W16" s="117"/>
      <c r="X16" s="117"/>
      <c r="Y16" s="117"/>
      <c r="Z16" s="117"/>
    </row>
    <row r="17" spans="1:26">
      <c r="A17" s="141">
        <v>13</v>
      </c>
      <c r="B17" s="108" t="s">
        <v>652</v>
      </c>
      <c r="C17" s="108">
        <v>10</v>
      </c>
      <c r="D17" s="108" t="s">
        <v>374</v>
      </c>
      <c r="E17" s="108" t="str">
        <f>VLOOKUP(D17,'TS Gantry - AP44'!$C$8:$D$638,2,0)</f>
        <v>DA+9</v>
      </c>
      <c r="F17" s="108" t="s">
        <v>646</v>
      </c>
      <c r="G17" s="103">
        <v>45725</v>
      </c>
      <c r="H17" s="103">
        <v>45729</v>
      </c>
      <c r="I17" s="167" t="s">
        <v>653</v>
      </c>
      <c r="J17" s="125" t="s">
        <v>654</v>
      </c>
      <c r="K17" s="125" t="s">
        <v>649</v>
      </c>
      <c r="L17" s="125" t="str">
        <f>VLOOKUP(D17,'TS Gantry - AP44'!$C$8:$X$638,22,FALSE)</f>
        <v>HANSHERA</v>
      </c>
      <c r="M17" s="125" t="str">
        <f>VLOOKUP(D17,'TS Gantry - AP44'!$C$8:$Y$638,23,FALSE)</f>
        <v>LUNKARANSAR</v>
      </c>
      <c r="N17" s="125" t="str">
        <f>VLOOKUP(D17,'TS Gantry - AP44'!$C$8:$Z$638,24,FALSE)</f>
        <v>BIKANER</v>
      </c>
      <c r="O17" s="125"/>
      <c r="P17" s="125"/>
      <c r="Q17" s="125"/>
      <c r="R17" s="125"/>
      <c r="S17" s="108"/>
      <c r="T17" s="155"/>
      <c r="U17" s="117"/>
      <c r="V17" s="117"/>
      <c r="W17" s="117"/>
      <c r="X17" s="117"/>
      <c r="Y17" s="117"/>
      <c r="Z17" s="117"/>
    </row>
    <row r="18" spans="1:26">
      <c r="A18" s="141">
        <v>14</v>
      </c>
      <c r="B18" s="108" t="s">
        <v>652</v>
      </c>
      <c r="C18" s="108">
        <v>11</v>
      </c>
      <c r="D18" s="108" t="s">
        <v>393</v>
      </c>
      <c r="E18" s="108" t="str">
        <f>VLOOKUP(D18,'TS Gantry - AP44'!$C$8:$D$638,2,0)</f>
        <v>DA+0</v>
      </c>
      <c r="F18" s="108" t="s">
        <v>646</v>
      </c>
      <c r="G18" s="103">
        <v>45727</v>
      </c>
      <c r="H18" s="103">
        <v>45733</v>
      </c>
      <c r="I18" s="125" t="s">
        <v>653</v>
      </c>
      <c r="J18" s="125" t="s">
        <v>655</v>
      </c>
      <c r="K18" s="125" t="s">
        <v>649</v>
      </c>
      <c r="L18" s="125" t="str">
        <f>VLOOKUP(D18,'TS Gantry - AP44'!$C$8:$X$638,22,FALSE)</f>
        <v>SURANA</v>
      </c>
      <c r="M18" s="125" t="str">
        <f>VLOOKUP(D18,'TS Gantry - AP44'!$C$8:$Y$638,23,FALSE)</f>
        <v>LUNKARANSAR</v>
      </c>
      <c r="N18" s="125" t="str">
        <f>VLOOKUP(D18,'TS Gantry - AP44'!$C$8:$Z$638,24,FALSE)</f>
        <v>BIKANER</v>
      </c>
      <c r="O18" s="125"/>
      <c r="P18" s="125"/>
      <c r="Q18" s="125"/>
      <c r="R18" s="125"/>
      <c r="S18" s="108"/>
      <c r="T18" s="155"/>
      <c r="U18" s="117"/>
      <c r="V18" s="117"/>
      <c r="W18" s="117"/>
      <c r="X18" s="117"/>
      <c r="Y18" s="117"/>
      <c r="Z18" s="117"/>
    </row>
    <row r="19" spans="1:26">
      <c r="A19" s="141">
        <v>15</v>
      </c>
      <c r="B19" s="108" t="s">
        <v>652</v>
      </c>
      <c r="C19" s="108">
        <v>12</v>
      </c>
      <c r="D19" s="108" t="s">
        <v>339</v>
      </c>
      <c r="E19" s="108" t="str">
        <f>VLOOKUP(D19,'TS Gantry - AP44'!$C$8:$D$638,2,0)</f>
        <v>DA+3</v>
      </c>
      <c r="F19" s="108" t="s">
        <v>646</v>
      </c>
      <c r="G19" s="103">
        <v>45733</v>
      </c>
      <c r="H19" s="103">
        <v>45740</v>
      </c>
      <c r="I19" s="125" t="s">
        <v>650</v>
      </c>
      <c r="J19" s="125" t="s">
        <v>658</v>
      </c>
      <c r="K19" s="125" t="s">
        <v>649</v>
      </c>
      <c r="L19" s="125" t="str">
        <f>VLOOKUP(D19,'TS Gantry - AP44'!$C$8:$X$638,22,FALSE)</f>
        <v>DHEERERAN</v>
      </c>
      <c r="M19" s="125" t="str">
        <f>VLOOKUP(D19,'TS Gantry - AP44'!$C$8:$Y$638,23,FALSE)</f>
        <v>LUNKARANSAR</v>
      </c>
      <c r="N19" s="125" t="str">
        <f>VLOOKUP(D19,'TS Gantry - AP44'!$C$8:$Z$638,24,FALSE)</f>
        <v>BIKANER</v>
      </c>
      <c r="O19" s="125"/>
      <c r="P19" s="125"/>
      <c r="Q19" s="125"/>
      <c r="R19" s="125"/>
      <c r="S19" s="108"/>
      <c r="T19" s="155"/>
      <c r="U19" s="117"/>
      <c r="V19" s="117"/>
      <c r="W19" s="117"/>
      <c r="X19" s="117"/>
      <c r="Y19" s="117"/>
      <c r="Z19" s="117"/>
    </row>
    <row r="20" spans="1:26">
      <c r="A20" s="141">
        <v>16</v>
      </c>
      <c r="B20" s="108" t="s">
        <v>652</v>
      </c>
      <c r="C20" s="108">
        <v>13</v>
      </c>
      <c r="D20" s="108" t="s">
        <v>316</v>
      </c>
      <c r="E20" s="108" t="str">
        <f>VLOOKUP(D20,'TS Gantry - AP44'!$C$8:$D$638,2,0)</f>
        <v>DA+6</v>
      </c>
      <c r="F20" s="108" t="s">
        <v>646</v>
      </c>
      <c r="G20" s="103">
        <v>45730</v>
      </c>
      <c r="H20" s="103">
        <v>45736</v>
      </c>
      <c r="I20" s="125" t="s">
        <v>656</v>
      </c>
      <c r="J20" s="125" t="s">
        <v>651</v>
      </c>
      <c r="K20" s="125" t="s">
        <v>649</v>
      </c>
      <c r="L20" s="125" t="str">
        <f>VLOOKUP(D20,'TS Gantry - AP44'!$C$8:$X$638,22,FALSE)</f>
        <v>SODHWALI</v>
      </c>
      <c r="M20" s="125" t="str">
        <f>VLOOKUP(D20,'TS Gantry - AP44'!$C$8:$Y$638,23,FALSE)</f>
        <v>LUNKARANSAR</v>
      </c>
      <c r="N20" s="125" t="str">
        <f>VLOOKUP(D20,'TS Gantry - AP44'!$C$8:$Z$638,24,FALSE)</f>
        <v>BIKANER</v>
      </c>
      <c r="O20" s="125"/>
      <c r="P20" s="125"/>
      <c r="Q20" s="125"/>
      <c r="R20" s="125"/>
      <c r="S20" s="108"/>
      <c r="T20" s="155"/>
      <c r="U20" s="117"/>
      <c r="V20" s="117"/>
      <c r="W20" s="117"/>
      <c r="X20" s="117"/>
      <c r="Y20" s="117"/>
      <c r="Z20" s="117"/>
    </row>
    <row r="21" spans="1:26" ht="15.75" customHeight="1">
      <c r="A21" s="141">
        <v>17</v>
      </c>
      <c r="B21" s="108" t="s">
        <v>652</v>
      </c>
      <c r="C21" s="108">
        <v>14</v>
      </c>
      <c r="D21" s="142" t="s">
        <v>392</v>
      </c>
      <c r="E21" s="108" t="str">
        <f>VLOOKUP(D21,'TS Gantry - AP44'!$C$8:$D$638,2,0)</f>
        <v>DA+6</v>
      </c>
      <c r="F21" s="108" t="s">
        <v>646</v>
      </c>
      <c r="G21" s="103">
        <v>45730</v>
      </c>
      <c r="H21" s="103">
        <v>45734</v>
      </c>
      <c r="I21" s="125" t="s">
        <v>653</v>
      </c>
      <c r="J21" s="125" t="s">
        <v>654</v>
      </c>
      <c r="K21" s="125" t="s">
        <v>649</v>
      </c>
      <c r="L21" s="125" t="str">
        <f>VLOOKUP(D21,'TS Gantry - AP44'!$C$8:$X$638,22,FALSE)</f>
        <v>SURANA</v>
      </c>
      <c r="M21" s="125" t="str">
        <f>VLOOKUP(D21,'TS Gantry - AP44'!$C$8:$Y$638,23,FALSE)</f>
        <v>LUNKARANSAR</v>
      </c>
      <c r="N21" s="125" t="str">
        <f>VLOOKUP(D21,'TS Gantry - AP44'!$C$8:$Z$638,24,FALSE)</f>
        <v>BIKANER</v>
      </c>
      <c r="O21" s="125"/>
      <c r="P21" s="125"/>
      <c r="Q21" s="125"/>
      <c r="R21" s="125"/>
      <c r="S21" s="108"/>
      <c r="T21" s="155"/>
      <c r="U21" s="117"/>
      <c r="V21" s="117"/>
      <c r="W21" s="117"/>
      <c r="X21" s="117"/>
      <c r="Y21" s="117"/>
      <c r="Z21" s="117"/>
    </row>
    <row r="22" spans="1:26" ht="15.75" customHeight="1">
      <c r="A22" s="141">
        <v>18</v>
      </c>
      <c r="B22" s="108" t="s">
        <v>652</v>
      </c>
      <c r="C22" s="108">
        <v>15</v>
      </c>
      <c r="D22" s="108" t="s">
        <v>391</v>
      </c>
      <c r="E22" s="108" t="str">
        <f>VLOOKUP(D22,'TS Gantry - AP44'!$C$8:$D$638,2,0)</f>
        <v>DA+6</v>
      </c>
      <c r="F22" s="108" t="s">
        <v>646</v>
      </c>
      <c r="G22" s="103">
        <v>45732</v>
      </c>
      <c r="H22" s="103">
        <v>45737</v>
      </c>
      <c r="I22" s="125" t="s">
        <v>653</v>
      </c>
      <c r="J22" s="125" t="s">
        <v>655</v>
      </c>
      <c r="K22" s="125" t="s">
        <v>649</v>
      </c>
      <c r="L22" s="125" t="str">
        <f>VLOOKUP(D22,'TS Gantry - AP44'!$C$8:$X$638,22,FALSE)</f>
        <v>SURANA</v>
      </c>
      <c r="M22" s="125" t="str">
        <f>VLOOKUP(D22,'TS Gantry - AP44'!$C$8:$Y$638,23,FALSE)</f>
        <v>LUNKARANSAR</v>
      </c>
      <c r="N22" s="125" t="str">
        <f>VLOOKUP(D22,'TS Gantry - AP44'!$C$8:$Z$638,24,FALSE)</f>
        <v>BIKANER</v>
      </c>
      <c r="O22" s="125"/>
      <c r="P22" s="125"/>
      <c r="Q22" s="125"/>
      <c r="R22" s="125"/>
      <c r="S22" s="108"/>
      <c r="T22" s="155"/>
      <c r="U22" s="117"/>
      <c r="V22" s="117"/>
      <c r="W22" s="117"/>
      <c r="X22" s="117"/>
      <c r="Y22" s="117"/>
      <c r="Z22" s="117"/>
    </row>
    <row r="23" spans="1:26" ht="15.75" customHeight="1">
      <c r="A23" s="141">
        <v>19</v>
      </c>
      <c r="B23" s="108" t="s">
        <v>652</v>
      </c>
      <c r="C23" s="108">
        <v>16</v>
      </c>
      <c r="D23" s="108" t="s">
        <v>324</v>
      </c>
      <c r="E23" s="108" t="str">
        <f>VLOOKUP(D23,'TS Gantry - AP44'!$C$8:$D$638,2,0)</f>
        <v>DA-1.5</v>
      </c>
      <c r="F23" s="108" t="s">
        <v>646</v>
      </c>
      <c r="G23" s="103">
        <v>45732</v>
      </c>
      <c r="H23" s="103">
        <v>45737</v>
      </c>
      <c r="I23" s="125" t="s">
        <v>647</v>
      </c>
      <c r="J23" s="125" t="s">
        <v>657</v>
      </c>
      <c r="K23" s="125" t="s">
        <v>649</v>
      </c>
      <c r="L23" s="125" t="str">
        <f>VLOOKUP(D23,'TS Gantry - AP44'!$C$8:$X$638,22,FALSE)</f>
        <v>DUDIWALI</v>
      </c>
      <c r="M23" s="125" t="str">
        <f>VLOOKUP(D23,'TS Gantry - AP44'!$C$8:$Y$638,23,FALSE)</f>
        <v>LUNKARANSAR</v>
      </c>
      <c r="N23" s="125" t="str">
        <f>VLOOKUP(D23,'TS Gantry - AP44'!$C$8:$Z$638,24,FALSE)</f>
        <v>BIKANER</v>
      </c>
      <c r="O23" s="125"/>
      <c r="P23" s="125"/>
      <c r="Q23" s="125"/>
      <c r="R23" s="125"/>
      <c r="S23" s="108"/>
      <c r="T23" s="155"/>
      <c r="U23" s="117"/>
      <c r="V23" s="117"/>
      <c r="W23" s="117"/>
      <c r="X23" s="117"/>
      <c r="Y23" s="117"/>
      <c r="Z23" s="117"/>
    </row>
    <row r="24" spans="1:26" ht="15.75" customHeight="1">
      <c r="A24" s="141">
        <v>20</v>
      </c>
      <c r="B24" s="108" t="s">
        <v>652</v>
      </c>
      <c r="C24" s="108">
        <v>17</v>
      </c>
      <c r="D24" s="168" t="s">
        <v>395</v>
      </c>
      <c r="E24" s="108" t="str">
        <f>VLOOKUP(D24,'TS Gantry - AP44'!$C$8:$D$638,2,0)</f>
        <v>DA+3</v>
      </c>
      <c r="F24" s="108" t="s">
        <v>646</v>
      </c>
      <c r="G24" s="103">
        <v>45734</v>
      </c>
      <c r="H24" s="103">
        <v>45739</v>
      </c>
      <c r="I24" s="125" t="s">
        <v>653</v>
      </c>
      <c r="J24" s="125" t="s">
        <v>651</v>
      </c>
      <c r="K24" s="125" t="s">
        <v>649</v>
      </c>
      <c r="L24" s="125" t="str">
        <f>VLOOKUP(D24,'TS Gantry - AP44'!$C$8:$X$638,22,FALSE)</f>
        <v>SURANA</v>
      </c>
      <c r="M24" s="125" t="str">
        <f>VLOOKUP(D24,'TS Gantry - AP44'!$C$8:$Y$638,23,FALSE)</f>
        <v>LUNKARANSAR</v>
      </c>
      <c r="N24" s="125" t="str">
        <f>VLOOKUP(D24,'TS Gantry - AP44'!$C$8:$Z$638,24,FALSE)</f>
        <v>BIKANER</v>
      </c>
      <c r="O24" s="125"/>
      <c r="P24" s="125"/>
      <c r="Q24" s="125"/>
      <c r="R24" s="125"/>
      <c r="S24" s="108"/>
      <c r="T24" s="155"/>
      <c r="U24" s="117"/>
      <c r="V24" s="117"/>
      <c r="W24" s="117"/>
      <c r="X24" s="117"/>
      <c r="Y24" s="117"/>
      <c r="Z24" s="117"/>
    </row>
    <row r="25" spans="1:26" ht="15.75" customHeight="1">
      <c r="A25" s="141">
        <v>21</v>
      </c>
      <c r="B25" s="108" t="s">
        <v>652</v>
      </c>
      <c r="C25" s="108">
        <v>18</v>
      </c>
      <c r="D25" s="108" t="s">
        <v>396</v>
      </c>
      <c r="E25" s="108" t="str">
        <f>VLOOKUP(D25,'TS Gantry - AP44'!$C$8:$D$638,2,0)</f>
        <v>DA+6</v>
      </c>
      <c r="F25" s="108" t="s">
        <v>646</v>
      </c>
      <c r="G25" s="103">
        <v>45736</v>
      </c>
      <c r="H25" s="103">
        <v>45740</v>
      </c>
      <c r="I25" s="167" t="s">
        <v>653</v>
      </c>
      <c r="J25" s="125" t="s">
        <v>654</v>
      </c>
      <c r="K25" s="125" t="s">
        <v>649</v>
      </c>
      <c r="L25" s="125" t="str">
        <f>VLOOKUP(D25,'TS Gantry - AP44'!$C$8:$X$638,22,FALSE)</f>
        <v>SURANA</v>
      </c>
      <c r="M25" s="125" t="str">
        <f>VLOOKUP(D25,'TS Gantry - AP44'!$C$8:$Y$638,23,FALSE)</f>
        <v>LUNKARANSAR</v>
      </c>
      <c r="N25" s="125" t="str">
        <f>VLOOKUP(D25,'TS Gantry - AP44'!$C$8:$Z$638,24,FALSE)</f>
        <v>BIKANER</v>
      </c>
      <c r="O25" s="125"/>
      <c r="P25" s="125"/>
      <c r="Q25" s="125"/>
      <c r="R25" s="125"/>
      <c r="S25" s="108"/>
      <c r="T25" s="155"/>
      <c r="U25" s="117"/>
      <c r="V25" s="117"/>
      <c r="W25" s="117"/>
      <c r="X25" s="117"/>
      <c r="Y25" s="117"/>
      <c r="Z25" s="117"/>
    </row>
    <row r="26" spans="1:26" ht="15.75" customHeight="1">
      <c r="A26" s="141">
        <v>22</v>
      </c>
      <c r="B26" s="108" t="s">
        <v>652</v>
      </c>
      <c r="C26" s="108">
        <v>19</v>
      </c>
      <c r="D26" s="108" t="s">
        <v>397</v>
      </c>
      <c r="E26" s="108" t="str">
        <f>VLOOKUP(D26,'TS Gantry - AP44'!$C$8:$D$638,2,0)</f>
        <v>DA-1.5</v>
      </c>
      <c r="F26" s="108" t="s">
        <v>646</v>
      </c>
      <c r="G26" s="103">
        <v>45737</v>
      </c>
      <c r="H26" s="103">
        <v>45741</v>
      </c>
      <c r="I26" s="125" t="s">
        <v>653</v>
      </c>
      <c r="J26" s="125" t="s">
        <v>655</v>
      </c>
      <c r="K26" s="125" t="s">
        <v>649</v>
      </c>
      <c r="L26" s="125" t="str">
        <f>VLOOKUP(D26,'TS Gantry - AP44'!$C$8:$X$638,22,FALSE)</f>
        <v>KAKARICHCHHA</v>
      </c>
      <c r="M26" s="125" t="str">
        <f>VLOOKUP(D26,'TS Gantry - AP44'!$C$8:$Y$638,23,FALSE)</f>
        <v>LUNKARANSAR</v>
      </c>
      <c r="N26" s="125" t="str">
        <f>VLOOKUP(D26,'TS Gantry - AP44'!$C$8:$Z$638,24,FALSE)</f>
        <v>BIKANER</v>
      </c>
      <c r="O26" s="125"/>
      <c r="P26" s="125"/>
      <c r="Q26" s="125"/>
      <c r="R26" s="125"/>
      <c r="S26" s="108"/>
      <c r="T26" s="155"/>
      <c r="U26" s="117"/>
      <c r="V26" s="117"/>
      <c r="W26" s="117"/>
      <c r="X26" s="117"/>
      <c r="Y26" s="117"/>
      <c r="Z26" s="117"/>
    </row>
    <row r="27" spans="1:26" ht="15.75" customHeight="1">
      <c r="A27" s="141">
        <v>23</v>
      </c>
      <c r="B27" s="108" t="s">
        <v>652</v>
      </c>
      <c r="C27" s="108">
        <v>20</v>
      </c>
      <c r="D27" s="108" t="s">
        <v>326</v>
      </c>
      <c r="E27" s="108" t="str">
        <f>VLOOKUP(D27,'TS Gantry - AP44'!$C$8:$D$638,2,0)</f>
        <v>DA-1.5</v>
      </c>
      <c r="F27" s="108" t="s">
        <v>646</v>
      </c>
      <c r="G27" s="103">
        <v>45736</v>
      </c>
      <c r="H27" s="103">
        <v>45742</v>
      </c>
      <c r="I27" s="125" t="s">
        <v>647</v>
      </c>
      <c r="J27" s="125" t="s">
        <v>657</v>
      </c>
      <c r="K27" s="125" t="s">
        <v>649</v>
      </c>
      <c r="L27" s="125" t="str">
        <f>VLOOKUP(D27,'TS Gantry - AP44'!$C$8:$X$638,22,FALSE)</f>
        <v>DUDIWALI</v>
      </c>
      <c r="M27" s="125" t="str">
        <f>VLOOKUP(D27,'TS Gantry - AP44'!$C$8:$Y$638,23,FALSE)</f>
        <v>LUNKARANSAR</v>
      </c>
      <c r="N27" s="125" t="str">
        <f>VLOOKUP(D27,'TS Gantry - AP44'!$C$8:$Z$638,24,FALSE)</f>
        <v>BIKANER</v>
      </c>
      <c r="O27" s="125"/>
      <c r="P27" s="125"/>
      <c r="Q27" s="125"/>
      <c r="R27" s="125"/>
      <c r="S27" s="108"/>
      <c r="T27" s="155"/>
      <c r="U27" s="117"/>
      <c r="V27" s="117"/>
      <c r="W27" s="117"/>
      <c r="X27" s="117"/>
      <c r="Y27" s="117"/>
      <c r="Z27" s="117"/>
    </row>
    <row r="28" spans="1:26" ht="15.75" customHeight="1">
      <c r="A28" s="141">
        <v>24</v>
      </c>
      <c r="B28" s="108" t="s">
        <v>652</v>
      </c>
      <c r="C28" s="108">
        <v>21</v>
      </c>
      <c r="D28" s="108" t="s">
        <v>318</v>
      </c>
      <c r="E28" s="108" t="str">
        <f>VLOOKUP(D28,'TS Gantry - AP44'!$C$8:$D$638,2,0)</f>
        <v>DA+6</v>
      </c>
      <c r="F28" s="108" t="s">
        <v>646</v>
      </c>
      <c r="G28" s="103">
        <v>45737</v>
      </c>
      <c r="H28" s="103">
        <v>45742</v>
      </c>
      <c r="I28" s="125" t="s">
        <v>656</v>
      </c>
      <c r="J28" s="125" t="s">
        <v>651</v>
      </c>
      <c r="K28" s="125" t="s">
        <v>649</v>
      </c>
      <c r="L28" s="125" t="str">
        <f>VLOOKUP(D28,'TS Gantry - AP44'!$C$8:$X$638,22,FALSE)</f>
        <v>SODHWALI</v>
      </c>
      <c r="M28" s="125" t="str">
        <f>VLOOKUP(D28,'TS Gantry - AP44'!$C$8:$Y$638,23,FALSE)</f>
        <v>LUNKARANSAR</v>
      </c>
      <c r="N28" s="125" t="str">
        <f>VLOOKUP(D28,'TS Gantry - AP44'!$C$8:$Z$638,24,FALSE)</f>
        <v>BIKANER</v>
      </c>
      <c r="O28" s="125"/>
      <c r="P28" s="125"/>
      <c r="Q28" s="125"/>
      <c r="R28" s="125"/>
      <c r="S28" s="108"/>
      <c r="T28" s="155"/>
      <c r="U28" s="117"/>
      <c r="V28" s="117"/>
      <c r="W28" s="117"/>
      <c r="X28" s="117"/>
      <c r="Y28" s="117"/>
      <c r="Z28" s="117"/>
    </row>
    <row r="29" spans="1:26" ht="15.75" customHeight="1">
      <c r="A29" s="141">
        <v>25</v>
      </c>
      <c r="B29" s="108" t="s">
        <v>652</v>
      </c>
      <c r="C29" s="108">
        <v>22</v>
      </c>
      <c r="D29" s="108" t="s">
        <v>400</v>
      </c>
      <c r="E29" s="108" t="str">
        <f>VLOOKUP(D29,'TS Gantry - AP44'!$C$8:$D$638,2,0)</f>
        <v>DA+3</v>
      </c>
      <c r="F29" s="108" t="s">
        <v>646</v>
      </c>
      <c r="G29" s="103">
        <v>45739</v>
      </c>
      <c r="H29" s="103">
        <v>45743</v>
      </c>
      <c r="I29" s="125" t="s">
        <v>653</v>
      </c>
      <c r="J29" s="125" t="s">
        <v>654</v>
      </c>
      <c r="K29" s="125" t="s">
        <v>649</v>
      </c>
      <c r="L29" s="125" t="str">
        <f>VLOOKUP(D29,'TS Gantry - AP44'!$C$8:$X$638,22,FALSE)</f>
        <v>KAKARICHCHHA</v>
      </c>
      <c r="M29" s="125" t="str">
        <f>VLOOKUP(D29,'TS Gantry - AP44'!$C$8:$Y$638,23,FALSE)</f>
        <v>LUNKARANSAR</v>
      </c>
      <c r="N29" s="125" t="str">
        <f>VLOOKUP(D29,'TS Gantry - AP44'!$C$8:$Z$638,24,FALSE)</f>
        <v>BIKANER</v>
      </c>
      <c r="O29" s="125"/>
      <c r="P29" s="125"/>
      <c r="Q29" s="125"/>
      <c r="R29" s="125"/>
      <c r="S29" s="108"/>
      <c r="T29" s="155"/>
      <c r="U29" s="117"/>
      <c r="V29" s="117"/>
      <c r="W29" s="117"/>
      <c r="X29" s="117"/>
      <c r="Y29" s="117"/>
      <c r="Z29" s="117"/>
    </row>
    <row r="30" spans="1:26" ht="15.75" customHeight="1">
      <c r="A30" s="141">
        <v>26</v>
      </c>
      <c r="B30" s="108" t="s">
        <v>652</v>
      </c>
      <c r="C30" s="108">
        <v>23</v>
      </c>
      <c r="D30" s="108" t="s">
        <v>345</v>
      </c>
      <c r="E30" s="108" t="str">
        <f>VLOOKUP(D30,'TS Gantry - AP44'!$C$8:$D$638,2,0)</f>
        <v>DA+6</v>
      </c>
      <c r="F30" s="108" t="s">
        <v>646</v>
      </c>
      <c r="G30" s="103">
        <v>45740</v>
      </c>
      <c r="H30" s="103">
        <v>45746</v>
      </c>
      <c r="I30" s="125" t="s">
        <v>650</v>
      </c>
      <c r="J30" s="125" t="s">
        <v>658</v>
      </c>
      <c r="K30" s="125" t="s">
        <v>649</v>
      </c>
      <c r="L30" s="125" t="str">
        <f>VLOOKUP(D30,'TS Gantry - AP44'!$C$8:$X$638,22,FALSE)</f>
        <v>DHEERERAN</v>
      </c>
      <c r="M30" s="125" t="str">
        <f>VLOOKUP(D30,'TS Gantry - AP44'!$C$8:$Y$638,23,FALSE)</f>
        <v>LUNKARANSAR</v>
      </c>
      <c r="N30" s="125" t="str">
        <f>VLOOKUP(D30,'TS Gantry - AP44'!$C$8:$Z$638,24,FALSE)</f>
        <v>BIKANER</v>
      </c>
      <c r="O30" s="125"/>
      <c r="P30" s="125"/>
      <c r="Q30" s="125"/>
      <c r="R30" s="125"/>
      <c r="S30" s="108"/>
      <c r="T30" s="155"/>
      <c r="U30" s="117"/>
      <c r="V30" s="117"/>
      <c r="W30" s="117"/>
      <c r="X30" s="117"/>
      <c r="Y30" s="117"/>
      <c r="Z30" s="117"/>
    </row>
    <row r="31" spans="1:26" ht="15.75" customHeight="1">
      <c r="A31" s="141">
        <v>27</v>
      </c>
      <c r="B31" s="108" t="s">
        <v>652</v>
      </c>
      <c r="C31" s="108">
        <v>24</v>
      </c>
      <c r="D31" s="108" t="s">
        <v>398</v>
      </c>
      <c r="E31" s="108" t="str">
        <f>VLOOKUP(D31,'TS Gantry - AP44'!$C$8:$D$638,2,0)</f>
        <v>DA+9</v>
      </c>
      <c r="F31" s="108" t="s">
        <v>646</v>
      </c>
      <c r="G31" s="85">
        <v>45739</v>
      </c>
      <c r="H31" s="103">
        <v>45744</v>
      </c>
      <c r="I31" s="125" t="s">
        <v>653</v>
      </c>
      <c r="J31" s="125" t="s">
        <v>651</v>
      </c>
      <c r="K31" s="125" t="s">
        <v>649</v>
      </c>
      <c r="L31" s="125" t="str">
        <f>VLOOKUP(D31,'TS Gantry - AP44'!$C$8:$X$638,22,FALSE)</f>
        <v>KAKARICHCHHA</v>
      </c>
      <c r="M31" s="125" t="str">
        <f>VLOOKUP(D31,'TS Gantry - AP44'!$C$8:$Y$638,23,FALSE)</f>
        <v>LUNKARANSAR</v>
      </c>
      <c r="N31" s="125" t="str">
        <f>VLOOKUP(D31,'TS Gantry - AP44'!$C$8:$Z$638,24,FALSE)</f>
        <v>BIKANER</v>
      </c>
      <c r="O31" s="125"/>
      <c r="P31" s="125"/>
      <c r="Q31" s="125"/>
      <c r="R31" s="125"/>
      <c r="S31" s="108"/>
      <c r="T31" s="155"/>
      <c r="U31" s="117"/>
      <c r="V31" s="117"/>
      <c r="W31" s="117"/>
      <c r="X31" s="117"/>
      <c r="Y31" s="117"/>
      <c r="Z31" s="117"/>
    </row>
    <row r="32" spans="1:26" ht="15.75" customHeight="1">
      <c r="A32" s="141">
        <v>28</v>
      </c>
      <c r="B32" s="108" t="s">
        <v>652</v>
      </c>
      <c r="C32" s="108">
        <v>25</v>
      </c>
      <c r="D32" s="142" t="s">
        <v>401</v>
      </c>
      <c r="E32" s="108" t="str">
        <f>VLOOKUP(D32,'TS Gantry - AP44'!$C$8:$D$638,2,0)</f>
        <v>DA+6</v>
      </c>
      <c r="F32" s="108" t="s">
        <v>646</v>
      </c>
      <c r="G32" s="85">
        <v>45742</v>
      </c>
      <c r="H32" s="103">
        <v>45746</v>
      </c>
      <c r="I32" s="125" t="s">
        <v>653</v>
      </c>
      <c r="J32" s="125" t="s">
        <v>654</v>
      </c>
      <c r="K32" s="125" t="s">
        <v>649</v>
      </c>
      <c r="L32" s="125" t="str">
        <f>VLOOKUP(D32,'TS Gantry - AP44'!$C$8:$X$638,22,FALSE)</f>
        <v>KAKARICHCHHA</v>
      </c>
      <c r="M32" s="125" t="str">
        <f>VLOOKUP(D32,'TS Gantry - AP44'!$C$8:$Y$638,23,FALSE)</f>
        <v>LUNKARANSAR</v>
      </c>
      <c r="N32" s="125" t="str">
        <f>VLOOKUP(D32,'TS Gantry - AP44'!$C$8:$Z$638,24,FALSE)</f>
        <v>BIKANER</v>
      </c>
      <c r="O32" s="125"/>
      <c r="P32" s="125"/>
      <c r="Q32" s="125"/>
      <c r="R32" s="125"/>
      <c r="S32" s="108"/>
      <c r="T32" s="155"/>
      <c r="U32" s="117"/>
      <c r="V32" s="117"/>
      <c r="W32" s="117"/>
      <c r="X32" s="117"/>
      <c r="Y32" s="117"/>
      <c r="Z32" s="117"/>
    </row>
    <row r="33" spans="1:26" ht="15.75" customHeight="1">
      <c r="A33" s="145">
        <v>29</v>
      </c>
      <c r="B33" s="112" t="s">
        <v>652</v>
      </c>
      <c r="C33" s="112">
        <v>26</v>
      </c>
      <c r="D33" s="112" t="s">
        <v>404</v>
      </c>
      <c r="E33" s="112" t="str">
        <f>VLOOKUP(D33,'TS Gantry - AP44'!$C$8:$D$638,2,0)</f>
        <v>DA+6</v>
      </c>
      <c r="F33" s="112" t="s">
        <v>646</v>
      </c>
      <c r="G33" s="169">
        <v>45743</v>
      </c>
      <c r="H33" s="170">
        <v>45747</v>
      </c>
      <c r="I33" s="148" t="s">
        <v>653</v>
      </c>
      <c r="J33" s="148" t="s">
        <v>651</v>
      </c>
      <c r="K33" s="148" t="s">
        <v>649</v>
      </c>
      <c r="L33" s="148" t="str">
        <f>VLOOKUP(D33,'TS Gantry - AP44'!$C$8:$X$638,22,FALSE)</f>
        <v>KALKAL MUKLERA</v>
      </c>
      <c r="M33" s="148" t="str">
        <f>VLOOKUP(D33,'TS Gantry - AP44'!$C$8:$Y$638,23,FALSE)</f>
        <v>LUNKARANSAR</v>
      </c>
      <c r="N33" s="148" t="str">
        <f>VLOOKUP(D33,'TS Gantry - AP44'!$C$8:$Z$638,24,FALSE)</f>
        <v>BIKANER</v>
      </c>
      <c r="O33" s="148"/>
      <c r="P33" s="148"/>
      <c r="Q33" s="148"/>
      <c r="R33" s="148"/>
      <c r="S33" s="112"/>
      <c r="T33" s="171"/>
      <c r="U33" s="117"/>
      <c r="V33" s="117"/>
      <c r="W33" s="117"/>
      <c r="X33" s="117"/>
      <c r="Y33" s="117"/>
      <c r="Z33" s="117"/>
    </row>
    <row r="34" spans="1:26" ht="15.75" customHeight="1">
      <c r="A34" s="135">
        <v>30</v>
      </c>
      <c r="B34" s="136" t="s">
        <v>659</v>
      </c>
      <c r="C34" s="136">
        <v>1</v>
      </c>
      <c r="D34" s="137" t="s">
        <v>327</v>
      </c>
      <c r="E34" s="136" t="str">
        <f>VLOOKUP(D34,'TS Gantry - AP44'!$C$8:$D$638,2,0)</f>
        <v>DA+3</v>
      </c>
      <c r="F34" s="136" t="s">
        <v>646</v>
      </c>
      <c r="G34" s="172">
        <v>45742</v>
      </c>
      <c r="H34" s="173">
        <v>45748</v>
      </c>
      <c r="I34" s="139" t="s">
        <v>647</v>
      </c>
      <c r="J34" s="139" t="s">
        <v>657</v>
      </c>
      <c r="K34" s="139" t="s">
        <v>649</v>
      </c>
      <c r="L34" s="139" t="str">
        <f>VLOOKUP(D34,'TS Gantry - AP44'!$C$8:$X$638,22,FALSE)</f>
        <v>DUDIWALI</v>
      </c>
      <c r="M34" s="139" t="str">
        <f>VLOOKUP(D34,'TS Gantry - AP44'!$C$8:$Y$638,23,FALSE)</f>
        <v>LUNKARANSAR</v>
      </c>
      <c r="N34" s="139" t="str">
        <f>VLOOKUP(D34,'TS Gantry - AP44'!$C$8:$Z$638,24,FALSE)</f>
        <v>BIKANER</v>
      </c>
      <c r="O34" s="139"/>
      <c r="P34" s="139"/>
      <c r="Q34" s="139"/>
      <c r="R34" s="139"/>
      <c r="S34" s="136"/>
      <c r="T34" s="174"/>
      <c r="U34" s="117"/>
      <c r="V34" s="117"/>
      <c r="W34" s="117"/>
      <c r="X34" s="117"/>
      <c r="Y34" s="117"/>
      <c r="Z34" s="117"/>
    </row>
    <row r="35" spans="1:26" ht="15.75" customHeight="1">
      <c r="A35" s="141">
        <v>31</v>
      </c>
      <c r="B35" s="108" t="s">
        <v>659</v>
      </c>
      <c r="C35" s="108">
        <v>2</v>
      </c>
      <c r="D35" s="142" t="s">
        <v>317</v>
      </c>
      <c r="E35" s="108" t="str">
        <f>VLOOKUP(D35,'TS Gantry - AP44'!$C$8:$D$638,2,0)</f>
        <v>DA+3</v>
      </c>
      <c r="F35" s="108" t="s">
        <v>646</v>
      </c>
      <c r="G35" s="85">
        <v>45741</v>
      </c>
      <c r="H35" s="175">
        <v>45749</v>
      </c>
      <c r="I35" s="125" t="s">
        <v>656</v>
      </c>
      <c r="J35" s="125" t="s">
        <v>655</v>
      </c>
      <c r="K35" s="125" t="s">
        <v>649</v>
      </c>
      <c r="L35" s="125" t="str">
        <f>VLOOKUP(D35,'TS Gantry - AP44'!$C$8:$X$638,22,FALSE)</f>
        <v>SODHWALI</v>
      </c>
      <c r="M35" s="125" t="str">
        <f>VLOOKUP(D35,'TS Gantry - AP44'!$C$8:$Y$638,23,FALSE)</f>
        <v>LUNKARANSAR</v>
      </c>
      <c r="N35" s="125" t="str">
        <f>VLOOKUP(D35,'TS Gantry - AP44'!$C$8:$Z$638,24,FALSE)</f>
        <v>BIKANER</v>
      </c>
      <c r="O35" s="125"/>
      <c r="P35" s="125"/>
      <c r="Q35" s="125"/>
      <c r="R35" s="125"/>
      <c r="S35" s="108"/>
      <c r="T35" s="155"/>
      <c r="U35" s="117"/>
      <c r="V35" s="117"/>
      <c r="W35" s="117"/>
      <c r="X35" s="117"/>
      <c r="Y35" s="117"/>
      <c r="Z35" s="117"/>
    </row>
    <row r="36" spans="1:26" ht="15.75" customHeight="1">
      <c r="A36" s="141">
        <v>32</v>
      </c>
      <c r="B36" s="108" t="s">
        <v>659</v>
      </c>
      <c r="C36" s="108">
        <v>3</v>
      </c>
      <c r="D36" s="176" t="s">
        <v>346</v>
      </c>
      <c r="E36" s="108" t="str">
        <f>VLOOKUP(D36,'TS Gantry - AP44'!$C$8:$D$638,2,0)</f>
        <v>DA+0</v>
      </c>
      <c r="F36" s="85" t="s">
        <v>646</v>
      </c>
      <c r="G36" s="85">
        <v>45745</v>
      </c>
      <c r="H36" s="175">
        <v>45750</v>
      </c>
      <c r="I36" s="125" t="s">
        <v>653</v>
      </c>
      <c r="J36" s="125" t="s">
        <v>654</v>
      </c>
      <c r="K36" s="125" t="s">
        <v>649</v>
      </c>
      <c r="L36" s="125" t="str">
        <f>VLOOKUP(D36,'TS Gantry - AP44'!$C$8:$X$638,22,FALSE)</f>
        <v>DHEERERAN</v>
      </c>
      <c r="M36" s="125" t="str">
        <f>VLOOKUP(D36,'TS Gantry - AP44'!$C$8:$Y$638,23,FALSE)</f>
        <v>LUNKARANSAR</v>
      </c>
      <c r="N36" s="125" t="str">
        <f>VLOOKUP(D36,'TS Gantry - AP44'!$C$8:$Z$638,24,FALSE)</f>
        <v>BIKANER</v>
      </c>
      <c r="O36" s="125"/>
      <c r="P36" s="125"/>
      <c r="Q36" s="125"/>
      <c r="R36" s="125"/>
      <c r="S36" s="108"/>
      <c r="T36" s="155"/>
      <c r="U36" s="117"/>
      <c r="V36" s="117"/>
      <c r="W36" s="117"/>
      <c r="X36" s="117"/>
      <c r="Y36" s="117"/>
      <c r="Z36" s="117"/>
    </row>
    <row r="37" spans="1:26" ht="15.75" customHeight="1">
      <c r="A37" s="141">
        <v>33</v>
      </c>
      <c r="B37" s="108" t="s">
        <v>659</v>
      </c>
      <c r="C37" s="108">
        <v>4</v>
      </c>
      <c r="D37" s="142" t="s">
        <v>408</v>
      </c>
      <c r="E37" s="108" t="str">
        <f>VLOOKUP(D37,'TS Gantry - AP44'!$C$8:$D$638,2,0)</f>
        <v>DA+0</v>
      </c>
      <c r="F37" s="108" t="s">
        <v>646</v>
      </c>
      <c r="G37" s="103">
        <v>45747</v>
      </c>
      <c r="H37" s="175">
        <v>45751</v>
      </c>
      <c r="I37" s="125" t="s">
        <v>653</v>
      </c>
      <c r="J37" s="125" t="s">
        <v>651</v>
      </c>
      <c r="K37" s="125" t="s">
        <v>649</v>
      </c>
      <c r="L37" s="125" t="str">
        <f>VLOOKUP(D37,'TS Gantry - AP44'!$C$8:$X$638,22,FALSE)</f>
        <v>KALKAL MUKLERA</v>
      </c>
      <c r="M37" s="125" t="str">
        <f>VLOOKUP(D37,'TS Gantry - AP44'!$C$8:$Y$638,23,FALSE)</f>
        <v>LUNKARANSAR</v>
      </c>
      <c r="N37" s="125" t="str">
        <f>VLOOKUP(D37,'TS Gantry - AP44'!$C$8:$Z$638,24,FALSE)</f>
        <v>BIKANER</v>
      </c>
      <c r="O37" s="125"/>
      <c r="P37" s="125"/>
      <c r="Q37" s="125"/>
      <c r="R37" s="125"/>
      <c r="S37" s="108"/>
      <c r="T37" s="155"/>
      <c r="U37" s="117"/>
      <c r="V37" s="117"/>
      <c r="W37" s="117"/>
      <c r="X37" s="117"/>
      <c r="Y37" s="117"/>
      <c r="Z37" s="117"/>
    </row>
    <row r="38" spans="1:26" ht="15.75" customHeight="1">
      <c r="A38" s="141">
        <v>34</v>
      </c>
      <c r="B38" s="108" t="s">
        <v>659</v>
      </c>
      <c r="C38" s="108">
        <v>5</v>
      </c>
      <c r="D38" s="142" t="s">
        <v>328</v>
      </c>
      <c r="E38" s="108" t="str">
        <f>VLOOKUP(D38,'TS Gantry - AP44'!$C$8:$D$638,2,0)</f>
        <v>DA+3</v>
      </c>
      <c r="F38" s="108" t="s">
        <v>646</v>
      </c>
      <c r="G38" s="85">
        <v>45748</v>
      </c>
      <c r="H38" s="175">
        <v>45753</v>
      </c>
      <c r="I38" s="125" t="s">
        <v>647</v>
      </c>
      <c r="J38" s="125" t="s">
        <v>657</v>
      </c>
      <c r="K38" s="125" t="s">
        <v>649</v>
      </c>
      <c r="L38" s="125" t="str">
        <f>VLOOKUP(D38,'TS Gantry - AP44'!$C$8:$X$638,22,FALSE)</f>
        <v>DUDIWALI</v>
      </c>
      <c r="M38" s="125" t="str">
        <f>VLOOKUP(D38,'TS Gantry - AP44'!$C$8:$Y$638,23,FALSE)</f>
        <v>LUNKARANSAR</v>
      </c>
      <c r="N38" s="125" t="str">
        <f>VLOOKUP(D38,'TS Gantry - AP44'!$C$8:$Z$638,24,FALSE)</f>
        <v>BIKANER</v>
      </c>
      <c r="O38" s="125"/>
      <c r="P38" s="125"/>
      <c r="Q38" s="125"/>
      <c r="R38" s="125"/>
      <c r="S38" s="108"/>
      <c r="T38" s="155"/>
      <c r="U38" s="117"/>
      <c r="V38" s="117"/>
      <c r="W38" s="117"/>
      <c r="X38" s="117"/>
      <c r="Y38" s="117"/>
      <c r="Z38" s="117"/>
    </row>
    <row r="39" spans="1:26" ht="15.75" customHeight="1">
      <c r="A39" s="141">
        <v>35</v>
      </c>
      <c r="B39" s="108" t="s">
        <v>659</v>
      </c>
      <c r="C39" s="108">
        <v>6</v>
      </c>
      <c r="D39" s="142" t="s">
        <v>483</v>
      </c>
      <c r="E39" s="108" t="str">
        <f>VLOOKUP(D39,'TS Gantry - AP44'!$C$8:$D$638,2,0)</f>
        <v>DA+0</v>
      </c>
      <c r="F39" s="108" t="s">
        <v>646</v>
      </c>
      <c r="G39" s="85">
        <v>45750</v>
      </c>
      <c r="H39" s="175">
        <v>45754</v>
      </c>
      <c r="I39" s="125" t="s">
        <v>653</v>
      </c>
      <c r="J39" s="125" t="s">
        <v>655</v>
      </c>
      <c r="K39" s="125" t="s">
        <v>649</v>
      </c>
      <c r="L39" s="125" t="str">
        <f>VLOOKUP(D39,'TS Gantry - AP44'!$C$8:$X$638,22,FALSE)</f>
        <v>CHHATASAR</v>
      </c>
      <c r="M39" s="125" t="str">
        <f>VLOOKUP(D39,'TS Gantry - AP44'!$C$8:$Y$638,23,FALSE)</f>
        <v>LUNKARANSAR</v>
      </c>
      <c r="N39" s="125" t="str">
        <f>VLOOKUP(D39,'TS Gantry - AP44'!$C$8:$Z$638,24,FALSE)</f>
        <v>BIKANER</v>
      </c>
      <c r="O39" s="125"/>
      <c r="P39" s="125"/>
      <c r="Q39" s="125"/>
      <c r="R39" s="125"/>
      <c r="S39" s="108"/>
      <c r="T39" s="155"/>
      <c r="U39" s="117"/>
      <c r="V39" s="117"/>
      <c r="W39" s="117"/>
      <c r="X39" s="117"/>
      <c r="Y39" s="117"/>
      <c r="Z39" s="117"/>
    </row>
    <row r="40" spans="1:26" ht="15.75" customHeight="1">
      <c r="A40" s="141">
        <v>36</v>
      </c>
      <c r="B40" s="108" t="s">
        <v>659</v>
      </c>
      <c r="C40" s="108">
        <v>7</v>
      </c>
      <c r="D40" s="142" t="s">
        <v>405</v>
      </c>
      <c r="E40" s="108" t="str">
        <f>VLOOKUP(D40,'TS Gantry - AP44'!$C$8:$D$638,2,0)</f>
        <v>DA+6</v>
      </c>
      <c r="F40" s="108" t="s">
        <v>646</v>
      </c>
      <c r="G40" s="85">
        <v>45751</v>
      </c>
      <c r="H40" s="175">
        <v>45757</v>
      </c>
      <c r="I40" s="125" t="s">
        <v>653</v>
      </c>
      <c r="J40" s="125" t="s">
        <v>651</v>
      </c>
      <c r="K40" s="125" t="s">
        <v>649</v>
      </c>
      <c r="L40" s="125" t="str">
        <f>VLOOKUP(D40,'TS Gantry - AP44'!$C$8:$X$638,22,FALSE)</f>
        <v>KALKAL MUKLERA</v>
      </c>
      <c r="M40" s="125" t="str">
        <f>VLOOKUP(D40,'TS Gantry - AP44'!$C$8:$Y$638,23,FALSE)</f>
        <v>LUNKARANSAR</v>
      </c>
      <c r="N40" s="125" t="str">
        <f>VLOOKUP(D40,'TS Gantry - AP44'!$C$8:$Z$638,24,FALSE)</f>
        <v>BIKANER</v>
      </c>
      <c r="O40" s="125"/>
      <c r="P40" s="125"/>
      <c r="Q40" s="125"/>
      <c r="R40" s="125"/>
      <c r="S40" s="108"/>
      <c r="T40" s="155"/>
      <c r="U40" s="117"/>
      <c r="V40" s="117"/>
      <c r="W40" s="117"/>
      <c r="X40" s="117"/>
      <c r="Y40" s="117"/>
      <c r="Z40" s="117"/>
    </row>
    <row r="41" spans="1:26" ht="15.75" customHeight="1">
      <c r="A41" s="141">
        <v>37</v>
      </c>
      <c r="B41" s="108" t="s">
        <v>659</v>
      </c>
      <c r="C41" s="108">
        <v>8</v>
      </c>
      <c r="D41" s="142" t="s">
        <v>330</v>
      </c>
      <c r="E41" s="108" t="str">
        <f>VLOOKUP(D41,'TS Gantry - AP44'!$C$8:$D$638,2,0)</f>
        <v>DA+3</v>
      </c>
      <c r="F41" s="108" t="s">
        <v>646</v>
      </c>
      <c r="G41" s="85">
        <v>45752</v>
      </c>
      <c r="H41" s="175">
        <v>45758</v>
      </c>
      <c r="I41" s="125" t="s">
        <v>647</v>
      </c>
      <c r="J41" s="125" t="s">
        <v>657</v>
      </c>
      <c r="K41" s="125" t="s">
        <v>649</v>
      </c>
      <c r="L41" s="125" t="str">
        <f>VLOOKUP(D41,'TS Gantry - AP44'!$C$8:$X$638,22,FALSE)</f>
        <v>DOODIMU KLERA</v>
      </c>
      <c r="M41" s="125" t="str">
        <f>VLOOKUP(D41,'TS Gantry - AP44'!$C$8:$Y$638,23,FALSE)</f>
        <v>LUNKARANSAR</v>
      </c>
      <c r="N41" s="125" t="str">
        <f>VLOOKUP(D41,'TS Gantry - AP44'!$C$8:$Z$638,24,FALSE)</f>
        <v>BIKANER</v>
      </c>
      <c r="O41" s="125"/>
      <c r="P41" s="125"/>
      <c r="Q41" s="125"/>
      <c r="R41" s="125"/>
      <c r="S41" s="108"/>
      <c r="T41" s="155"/>
      <c r="U41" s="117"/>
      <c r="V41" s="117"/>
      <c r="W41" s="117"/>
      <c r="X41" s="117"/>
      <c r="Y41" s="117"/>
      <c r="Z41" s="117"/>
    </row>
    <row r="42" spans="1:26" ht="15.75" customHeight="1">
      <c r="A42" s="141">
        <v>38</v>
      </c>
      <c r="B42" s="108" t="s">
        <v>659</v>
      </c>
      <c r="C42" s="108">
        <v>9</v>
      </c>
      <c r="D42" s="142" t="s">
        <v>482</v>
      </c>
      <c r="E42" s="108" t="str">
        <f>VLOOKUP(D42,'TS Gantry - AP44'!$C$8:$D$638,2,0)</f>
        <v>DA+3</v>
      </c>
      <c r="F42" s="108" t="s">
        <v>646</v>
      </c>
      <c r="G42" s="85">
        <v>45754</v>
      </c>
      <c r="H42" s="175">
        <v>45760</v>
      </c>
      <c r="I42" s="125" t="s">
        <v>653</v>
      </c>
      <c r="J42" s="125" t="s">
        <v>660</v>
      </c>
      <c r="K42" s="125" t="s">
        <v>649</v>
      </c>
      <c r="L42" s="125" t="str">
        <f>VLOOKUP(D42,'TS Gantry - AP44'!$C$8:$X$638,22,FALSE)</f>
        <v>GARABDESAR</v>
      </c>
      <c r="M42" s="125" t="str">
        <f>VLOOKUP(D42,'TS Gantry - AP44'!$C$8:$Y$638,23,FALSE)</f>
        <v>LUNKARANSAR</v>
      </c>
      <c r="N42" s="125" t="str">
        <f>VLOOKUP(D42,'TS Gantry - AP44'!$C$8:$Z$638,24,FALSE)</f>
        <v>BIKANER</v>
      </c>
      <c r="O42" s="125"/>
      <c r="P42" s="125"/>
      <c r="Q42" s="125"/>
      <c r="R42" s="125"/>
      <c r="S42" s="108"/>
      <c r="T42" s="155"/>
      <c r="U42" s="117"/>
      <c r="V42" s="117"/>
      <c r="W42" s="117"/>
      <c r="X42" s="117"/>
      <c r="Y42" s="117"/>
      <c r="Z42" s="117"/>
    </row>
    <row r="43" spans="1:26" ht="15.75" customHeight="1">
      <c r="A43" s="141">
        <v>39</v>
      </c>
      <c r="B43" s="108" t="s">
        <v>659</v>
      </c>
      <c r="C43" s="108">
        <v>10</v>
      </c>
      <c r="D43" s="142" t="s">
        <v>312</v>
      </c>
      <c r="E43" s="108" t="str">
        <f>VLOOKUP(D43,'TS Gantry - AP44'!$C$8:$D$638,2,0)</f>
        <v>DA+3</v>
      </c>
      <c r="F43" s="108" t="s">
        <v>646</v>
      </c>
      <c r="G43" s="85">
        <v>45753</v>
      </c>
      <c r="H43" s="175">
        <v>45760</v>
      </c>
      <c r="I43" s="125" t="s">
        <v>650</v>
      </c>
      <c r="J43" s="125" t="s">
        <v>654</v>
      </c>
      <c r="K43" s="125" t="s">
        <v>649</v>
      </c>
      <c r="L43" s="125" t="str">
        <f>VLOOKUP(D43,'TS Gantry - AP44'!$C$8:$X$638,22,FALSE)</f>
        <v>SODHWALI</v>
      </c>
      <c r="M43" s="125" t="str">
        <f>VLOOKUP(D43,'TS Gantry - AP44'!$C$8:$Y$638,23,FALSE)</f>
        <v>LUNKARANSAR</v>
      </c>
      <c r="N43" s="125" t="str">
        <f>VLOOKUP(D43,'TS Gantry - AP44'!$C$8:$Z$638,24,FALSE)</f>
        <v>BIKANER</v>
      </c>
      <c r="O43" s="125"/>
      <c r="P43" s="125"/>
      <c r="Q43" s="125"/>
      <c r="R43" s="125"/>
      <c r="S43" s="108"/>
      <c r="T43" s="155"/>
      <c r="U43" s="117"/>
      <c r="V43" s="117"/>
      <c r="W43" s="117"/>
      <c r="X43" s="117"/>
      <c r="Y43" s="117"/>
      <c r="Z43" s="117"/>
    </row>
    <row r="44" spans="1:26" ht="15.75" customHeight="1">
      <c r="A44" s="141">
        <v>40</v>
      </c>
      <c r="B44" s="108" t="s">
        <v>659</v>
      </c>
      <c r="C44" s="108">
        <v>11</v>
      </c>
      <c r="D44" s="142" t="s">
        <v>406</v>
      </c>
      <c r="E44" s="108" t="str">
        <f>VLOOKUP(D44,'TS Gantry - AP44'!$C$8:$D$638,2,0)</f>
        <v>DA-3</v>
      </c>
      <c r="F44" s="108" t="s">
        <v>646</v>
      </c>
      <c r="G44" s="85">
        <v>45756</v>
      </c>
      <c r="H44" s="175">
        <v>45762</v>
      </c>
      <c r="I44" s="125" t="s">
        <v>653</v>
      </c>
      <c r="J44" s="125" t="s">
        <v>651</v>
      </c>
      <c r="K44" s="125" t="s">
        <v>649</v>
      </c>
      <c r="L44" s="125" t="str">
        <f>VLOOKUP(D44,'TS Gantry - AP44'!$C$8:$X$638,22,FALSE)</f>
        <v>KALKAL MUKLERA</v>
      </c>
      <c r="M44" s="125" t="str">
        <f>VLOOKUP(D44,'TS Gantry - AP44'!$C$8:$Y$638,23,FALSE)</f>
        <v>LUNKARANSAR</v>
      </c>
      <c r="N44" s="125" t="str">
        <f>VLOOKUP(D44,'TS Gantry - AP44'!$C$8:$Z$638,24,FALSE)</f>
        <v>BIKANER</v>
      </c>
      <c r="O44" s="125"/>
      <c r="P44" s="125"/>
      <c r="Q44" s="125"/>
      <c r="R44" s="125"/>
      <c r="S44" s="108"/>
      <c r="T44" s="155"/>
      <c r="U44" s="117"/>
      <c r="V44" s="117"/>
      <c r="W44" s="117"/>
      <c r="X44" s="117"/>
      <c r="Y44" s="117"/>
      <c r="Z44" s="117"/>
    </row>
    <row r="45" spans="1:26" ht="15.75" customHeight="1">
      <c r="A45" s="141">
        <v>41</v>
      </c>
      <c r="B45" s="108" t="s">
        <v>659</v>
      </c>
      <c r="C45" s="108">
        <v>12</v>
      </c>
      <c r="D45" s="142" t="s">
        <v>481</v>
      </c>
      <c r="E45" s="108" t="str">
        <f>VLOOKUP(D45,'TS Gantry - AP44'!$C$8:$D$638,2,0)</f>
        <v>DA+3</v>
      </c>
      <c r="F45" s="108" t="s">
        <v>646</v>
      </c>
      <c r="G45" s="85">
        <v>45758</v>
      </c>
      <c r="H45" s="175">
        <v>45762</v>
      </c>
      <c r="I45" s="125" t="s">
        <v>653</v>
      </c>
      <c r="J45" s="125" t="s">
        <v>660</v>
      </c>
      <c r="K45" s="125" t="s">
        <v>649</v>
      </c>
      <c r="L45" s="125" t="str">
        <f>VLOOKUP(D45,'TS Gantry - AP44'!$C$8:$X$638,22,FALSE)</f>
        <v>GARABDESAR</v>
      </c>
      <c r="M45" s="125" t="str">
        <f>VLOOKUP(D45,'TS Gantry - AP44'!$C$8:$Y$638,23,FALSE)</f>
        <v>LUNKARANSAR</v>
      </c>
      <c r="N45" s="125" t="str">
        <f>VLOOKUP(D45,'TS Gantry - AP44'!$C$8:$Z$638,24,FALSE)</f>
        <v>BIKANER</v>
      </c>
      <c r="O45" s="125"/>
      <c r="P45" s="125"/>
      <c r="Q45" s="125"/>
      <c r="R45" s="125"/>
      <c r="S45" s="108"/>
      <c r="T45" s="155"/>
      <c r="U45" s="117"/>
      <c r="V45" s="117"/>
      <c r="W45" s="117"/>
      <c r="X45" s="117"/>
      <c r="Y45" s="117"/>
      <c r="Z45" s="117"/>
    </row>
    <row r="46" spans="1:26" ht="15.75" customHeight="1">
      <c r="A46" s="141">
        <v>42</v>
      </c>
      <c r="B46" s="108" t="s">
        <v>659</v>
      </c>
      <c r="C46" s="108">
        <v>13</v>
      </c>
      <c r="D46" s="142" t="s">
        <v>329</v>
      </c>
      <c r="E46" s="108" t="str">
        <f>VLOOKUP(D46,'TS Gantry - AP44'!$C$8:$D$638,2,0)</f>
        <v>DA+0</v>
      </c>
      <c r="F46" s="108" t="s">
        <v>646</v>
      </c>
      <c r="G46" s="85">
        <v>45757</v>
      </c>
      <c r="H46" s="175">
        <v>45763</v>
      </c>
      <c r="I46" s="125" t="s">
        <v>647</v>
      </c>
      <c r="J46" s="125" t="s">
        <v>657</v>
      </c>
      <c r="K46" s="125" t="s">
        <v>649</v>
      </c>
      <c r="L46" s="125" t="str">
        <f>VLOOKUP(D46,'TS Gantry - AP44'!$C$8:$X$638,22,FALSE)</f>
        <v>DUDIWALI</v>
      </c>
      <c r="M46" s="125" t="str">
        <f>VLOOKUP(D46,'TS Gantry - AP44'!$C$8:$Y$638,23,FALSE)</f>
        <v>LUNKARANSAR</v>
      </c>
      <c r="N46" s="125" t="str">
        <f>VLOOKUP(D46,'TS Gantry - AP44'!$C$8:$Z$638,24,FALSE)</f>
        <v>BIKANER</v>
      </c>
      <c r="O46" s="125"/>
      <c r="P46" s="125"/>
      <c r="Q46" s="125"/>
      <c r="R46" s="125"/>
      <c r="S46" s="108"/>
      <c r="T46" s="155"/>
      <c r="U46" s="117"/>
      <c r="V46" s="117"/>
      <c r="W46" s="117"/>
      <c r="X46" s="117"/>
      <c r="Y46" s="117"/>
      <c r="Z46" s="117"/>
    </row>
    <row r="47" spans="1:26" ht="15.75" customHeight="1">
      <c r="A47" s="141">
        <v>43</v>
      </c>
      <c r="B47" s="108" t="s">
        <v>659</v>
      </c>
      <c r="C47" s="108">
        <v>14</v>
      </c>
      <c r="D47" s="142" t="s">
        <v>399</v>
      </c>
      <c r="E47" s="108" t="str">
        <f>VLOOKUP(D47,'TS Gantry - AP44'!$C$8:$D$638,2,0)</f>
        <v>DA+3</v>
      </c>
      <c r="F47" s="108" t="s">
        <v>646</v>
      </c>
      <c r="G47" s="85">
        <v>45761</v>
      </c>
      <c r="H47" s="175">
        <v>45766</v>
      </c>
      <c r="I47" s="125" t="s">
        <v>653</v>
      </c>
      <c r="J47" s="125" t="s">
        <v>651</v>
      </c>
      <c r="K47" s="125" t="s">
        <v>649</v>
      </c>
      <c r="L47" s="125" t="str">
        <f>VLOOKUP(D47,'TS Gantry - AP44'!$C$8:$X$638,22,FALSE)</f>
        <v>KAKARICHCHHA</v>
      </c>
      <c r="M47" s="125" t="str">
        <f>VLOOKUP(D47,'TS Gantry - AP44'!$C$8:$Y$638,23,FALSE)</f>
        <v>LUNKARANSAR</v>
      </c>
      <c r="N47" s="125" t="str">
        <f>VLOOKUP(D47,'TS Gantry - AP44'!$C$8:$Z$638,24,FALSE)</f>
        <v>BIKANER</v>
      </c>
      <c r="O47" s="125"/>
      <c r="P47" s="125"/>
      <c r="Q47" s="125"/>
      <c r="R47" s="125"/>
      <c r="S47" s="108"/>
      <c r="T47" s="155"/>
      <c r="U47" s="117"/>
      <c r="V47" s="117"/>
      <c r="W47" s="117"/>
      <c r="X47" s="117"/>
      <c r="Y47" s="117"/>
      <c r="Z47" s="117"/>
    </row>
    <row r="48" spans="1:26" ht="15.75" customHeight="1">
      <c r="A48" s="141">
        <v>44</v>
      </c>
      <c r="B48" s="108" t="s">
        <v>659</v>
      </c>
      <c r="C48" s="108">
        <v>15</v>
      </c>
      <c r="D48" s="142" t="s">
        <v>484</v>
      </c>
      <c r="E48" s="108" t="str">
        <f>VLOOKUP(D48,'TS Gantry - AP44'!$C$8:$D$638,2,0)</f>
        <v>DA+3</v>
      </c>
      <c r="F48" s="108" t="s">
        <v>646</v>
      </c>
      <c r="G48" s="85">
        <v>45761</v>
      </c>
      <c r="H48" s="175">
        <v>45766</v>
      </c>
      <c r="I48" s="125" t="s">
        <v>653</v>
      </c>
      <c r="J48" s="125" t="s">
        <v>660</v>
      </c>
      <c r="K48" s="125" t="s">
        <v>649</v>
      </c>
      <c r="L48" s="125" t="str">
        <f>VLOOKUP(D48,'TS Gantry - AP44'!$C$8:$X$638,22,FALSE)</f>
        <v>CHHATASAR</v>
      </c>
      <c r="M48" s="125" t="str">
        <f>VLOOKUP(D48,'TS Gantry - AP44'!$C$8:$Y$638,23,FALSE)</f>
        <v>LUNKARANSAR</v>
      </c>
      <c r="N48" s="125" t="str">
        <f>VLOOKUP(D48,'TS Gantry - AP44'!$C$8:$Z$638,24,FALSE)</f>
        <v>BIKANER</v>
      </c>
      <c r="O48" s="125"/>
      <c r="P48" s="125"/>
      <c r="Q48" s="125"/>
      <c r="R48" s="125"/>
      <c r="S48" s="108"/>
      <c r="T48" s="155"/>
      <c r="U48" s="117"/>
      <c r="V48" s="117"/>
      <c r="W48" s="117"/>
      <c r="X48" s="117"/>
      <c r="Y48" s="117"/>
      <c r="Z48" s="117"/>
    </row>
    <row r="49" spans="1:26" ht="15.75" customHeight="1">
      <c r="A49" s="141">
        <v>45</v>
      </c>
      <c r="B49" s="108" t="s">
        <v>659</v>
      </c>
      <c r="C49" s="108">
        <v>16</v>
      </c>
      <c r="D49" s="142" t="s">
        <v>323</v>
      </c>
      <c r="E49" s="108" t="str">
        <f>VLOOKUP(D49,'TS Gantry - AP44'!$C$8:$D$638,2,0)</f>
        <v>DA+0</v>
      </c>
      <c r="F49" s="108" t="s">
        <v>646</v>
      </c>
      <c r="G49" s="85">
        <v>45763</v>
      </c>
      <c r="H49" s="175">
        <v>45768</v>
      </c>
      <c r="I49" s="125" t="s">
        <v>647</v>
      </c>
      <c r="J49" s="125" t="s">
        <v>657</v>
      </c>
      <c r="K49" s="125" t="s">
        <v>649</v>
      </c>
      <c r="L49" s="125" t="str">
        <f>VLOOKUP(D49,'TS Gantry - AP44'!$C$8:$X$638,22,FALSE)</f>
        <v>DUDIWALI</v>
      </c>
      <c r="M49" s="125" t="str">
        <f>VLOOKUP(D49,'TS Gantry - AP44'!$C$8:$Y$638,23,FALSE)</f>
        <v>LUNKARANSAR</v>
      </c>
      <c r="N49" s="125" t="str">
        <f>VLOOKUP(D49,'TS Gantry - AP44'!$C$8:$Z$638,24,FALSE)</f>
        <v>BIKANER</v>
      </c>
      <c r="O49" s="125"/>
      <c r="P49" s="125"/>
      <c r="Q49" s="125"/>
      <c r="R49" s="125"/>
      <c r="S49" s="108"/>
      <c r="T49" s="144"/>
      <c r="U49" s="117"/>
      <c r="V49" s="117"/>
      <c r="W49" s="117"/>
      <c r="X49" s="117"/>
      <c r="Y49" s="117"/>
      <c r="Z49" s="117"/>
    </row>
    <row r="50" spans="1:26" ht="15.75" customHeight="1">
      <c r="A50" s="141">
        <v>46</v>
      </c>
      <c r="B50" s="108" t="s">
        <v>659</v>
      </c>
      <c r="C50" s="108">
        <v>17</v>
      </c>
      <c r="D50" s="176" t="s">
        <v>485</v>
      </c>
      <c r="E50" s="108" t="str">
        <f>VLOOKUP(D50,'TS Gantry - AP44'!$C$8:$D$638,2,0)</f>
        <v>DA+3</v>
      </c>
      <c r="F50" s="108" t="s">
        <v>646</v>
      </c>
      <c r="G50" s="85">
        <v>45766</v>
      </c>
      <c r="H50" s="177">
        <v>45770</v>
      </c>
      <c r="I50" s="125" t="s">
        <v>653</v>
      </c>
      <c r="J50" s="125" t="s">
        <v>655</v>
      </c>
      <c r="K50" s="125" t="s">
        <v>649</v>
      </c>
      <c r="L50" s="125" t="str">
        <f>VLOOKUP(D50,'TS Gantry - AP44'!$C$8:$X$638,22,FALSE)</f>
        <v>CHHATASAR</v>
      </c>
      <c r="M50" s="125" t="str">
        <f>VLOOKUP(D50,'TS Gantry - AP44'!$C$8:$Y$638,23,FALSE)</f>
        <v>LUNKARANSAR</v>
      </c>
      <c r="N50" s="125" t="str">
        <f>VLOOKUP(D50,'TS Gantry - AP44'!$C$8:$Z$638,24,FALSE)</f>
        <v>BIKANER</v>
      </c>
      <c r="O50" s="125"/>
      <c r="P50" s="125"/>
      <c r="Q50" s="125"/>
      <c r="R50" s="125"/>
      <c r="S50" s="108"/>
      <c r="T50" s="144"/>
      <c r="U50" s="117"/>
      <c r="V50" s="117"/>
      <c r="W50" s="117"/>
      <c r="X50" s="117"/>
      <c r="Y50" s="117"/>
      <c r="Z50" s="117"/>
    </row>
    <row r="51" spans="1:26" ht="15.75" customHeight="1">
      <c r="A51" s="141">
        <v>47</v>
      </c>
      <c r="B51" s="108" t="s">
        <v>659</v>
      </c>
      <c r="C51" s="108">
        <v>18</v>
      </c>
      <c r="D51" s="176" t="s">
        <v>436</v>
      </c>
      <c r="E51" s="108" t="str">
        <f>VLOOKUP(D51,'TS Gantry - AP44'!$C$8:$D$638,2,0)</f>
        <v>DA+3</v>
      </c>
      <c r="F51" s="108" t="s">
        <v>646</v>
      </c>
      <c r="G51" s="85">
        <v>45765</v>
      </c>
      <c r="H51" s="175">
        <v>45771</v>
      </c>
      <c r="I51" s="125" t="s">
        <v>661</v>
      </c>
      <c r="J51" s="125" t="s">
        <v>662</v>
      </c>
      <c r="K51" s="125" t="s">
        <v>649</v>
      </c>
      <c r="L51" s="125" t="str">
        <f>VLOOKUP(D51,'TS Gantry - AP44'!$C$8:$X$638,22,FALSE)</f>
        <v>UCHHRANGDESAR</v>
      </c>
      <c r="M51" s="125" t="str">
        <f>VLOOKUP(D51,'TS Gantry - AP44'!$C$8:$Y$638,23,FALSE)</f>
        <v>LUNKARANSAR</v>
      </c>
      <c r="N51" s="125" t="str">
        <f>VLOOKUP(D51,'TS Gantry - AP44'!$C$8:$Z$638,24,FALSE)</f>
        <v>BIKANER</v>
      </c>
      <c r="O51" s="125"/>
      <c r="P51" s="125"/>
      <c r="Q51" s="125"/>
      <c r="R51" s="125"/>
      <c r="S51" s="108"/>
      <c r="T51" s="144"/>
      <c r="U51" s="117"/>
      <c r="V51" s="117"/>
      <c r="W51" s="117"/>
      <c r="X51" s="117"/>
      <c r="Y51" s="117"/>
      <c r="Z51" s="117"/>
    </row>
    <row r="52" spans="1:26" ht="15.75" customHeight="1">
      <c r="A52" s="141">
        <v>48</v>
      </c>
      <c r="B52" s="108" t="s">
        <v>659</v>
      </c>
      <c r="C52" s="108">
        <v>19</v>
      </c>
      <c r="D52" s="142" t="s">
        <v>409</v>
      </c>
      <c r="E52" s="108" t="str">
        <f>VLOOKUP(D52,'TS Gantry - AP44'!$C$8:$D$638,2,0)</f>
        <v>DA+9</v>
      </c>
      <c r="F52" s="108" t="s">
        <v>646</v>
      </c>
      <c r="G52" s="85">
        <v>45767</v>
      </c>
      <c r="H52" s="175">
        <v>45772</v>
      </c>
      <c r="I52" s="125" t="s">
        <v>653</v>
      </c>
      <c r="J52" s="125" t="s">
        <v>651</v>
      </c>
      <c r="K52" s="125" t="s">
        <v>649</v>
      </c>
      <c r="L52" s="125" t="str">
        <f>VLOOKUP(D52,'TS Gantry - AP44'!$C$8:$X$638,22,FALSE)</f>
        <v>LUNKARANSAR</v>
      </c>
      <c r="M52" s="125" t="str">
        <f>VLOOKUP(D52,'TS Gantry - AP44'!$C$8:$Y$638,23,FALSE)</f>
        <v>LUNKARANSAR</v>
      </c>
      <c r="N52" s="125" t="str">
        <f>VLOOKUP(D52,'TS Gantry - AP44'!$C$8:$Z$638,24,FALSE)</f>
        <v>BIKANER</v>
      </c>
      <c r="O52" s="125"/>
      <c r="P52" s="125"/>
      <c r="Q52" s="125"/>
      <c r="R52" s="125"/>
      <c r="S52" s="108"/>
      <c r="T52" s="144"/>
      <c r="U52" s="117"/>
      <c r="V52" s="117"/>
      <c r="W52" s="117"/>
      <c r="X52" s="117"/>
      <c r="Y52" s="117"/>
      <c r="Z52" s="117"/>
    </row>
    <row r="53" spans="1:26" ht="15.75" customHeight="1">
      <c r="A53" s="141">
        <v>49</v>
      </c>
      <c r="B53" s="108" t="s">
        <v>659</v>
      </c>
      <c r="C53" s="108">
        <v>20</v>
      </c>
      <c r="D53" s="142" t="s">
        <v>489</v>
      </c>
      <c r="E53" s="108" t="str">
        <f>VLOOKUP(D53,'TS Gantry - AP44'!$C$8:$D$638,2,0)</f>
        <v>DA+3</v>
      </c>
      <c r="F53" s="108" t="s">
        <v>646</v>
      </c>
      <c r="G53" s="85">
        <v>45769</v>
      </c>
      <c r="H53" s="175">
        <v>45773</v>
      </c>
      <c r="I53" s="125" t="s">
        <v>653</v>
      </c>
      <c r="J53" s="125" t="s">
        <v>660</v>
      </c>
      <c r="K53" s="125" t="s">
        <v>649</v>
      </c>
      <c r="L53" s="125" t="str">
        <f>VLOOKUP(D53,'TS Gantry - AP44'!$C$8:$X$638,22,FALSE)</f>
        <v>CHHATASAR</v>
      </c>
      <c r="M53" s="125" t="str">
        <f>VLOOKUP(D53,'TS Gantry - AP44'!$C$8:$Y$638,23,FALSE)</f>
        <v>LUNKARANSAR</v>
      </c>
      <c r="N53" s="125" t="str">
        <f>VLOOKUP(D53,'TS Gantry - AP44'!$C$8:$Z$638,24,FALSE)</f>
        <v>BIKANER</v>
      </c>
      <c r="O53" s="125"/>
      <c r="P53" s="125"/>
      <c r="Q53" s="125"/>
      <c r="R53" s="125"/>
      <c r="S53" s="108"/>
      <c r="T53" s="144"/>
      <c r="U53" s="117"/>
      <c r="V53" s="117"/>
      <c r="W53" s="117"/>
      <c r="X53" s="117"/>
      <c r="Y53" s="117"/>
      <c r="Z53" s="117"/>
    </row>
    <row r="54" spans="1:26" ht="15.75" customHeight="1">
      <c r="A54" s="141">
        <v>50</v>
      </c>
      <c r="B54" s="108" t="s">
        <v>659</v>
      </c>
      <c r="C54" s="108">
        <v>21</v>
      </c>
      <c r="D54" s="142" t="s">
        <v>322</v>
      </c>
      <c r="E54" s="108" t="str">
        <f>VLOOKUP(D54,'TS Gantry - AP44'!$C$8:$D$638,2,0)</f>
        <v>DA+0</v>
      </c>
      <c r="F54" s="108" t="s">
        <v>646</v>
      </c>
      <c r="G54" s="85">
        <v>45768</v>
      </c>
      <c r="H54" s="175">
        <v>45775</v>
      </c>
      <c r="I54" s="125" t="s">
        <v>647</v>
      </c>
      <c r="J54" s="125" t="s">
        <v>654</v>
      </c>
      <c r="K54" s="125" t="s">
        <v>649</v>
      </c>
      <c r="L54" s="125" t="str">
        <f>VLOOKUP(D54,'TS Gantry - AP44'!$C$8:$X$638,22,FALSE)</f>
        <v>SODHWALI</v>
      </c>
      <c r="M54" s="125" t="str">
        <f>VLOOKUP(D54,'TS Gantry - AP44'!$C$8:$Y$638,23,FALSE)</f>
        <v>LUNKARANSAR</v>
      </c>
      <c r="N54" s="125" t="str">
        <f>VLOOKUP(D54,'TS Gantry - AP44'!$C$8:$Z$638,24,FALSE)</f>
        <v>BIKANER</v>
      </c>
      <c r="O54" s="125"/>
      <c r="P54" s="125"/>
      <c r="Q54" s="125"/>
      <c r="R54" s="125"/>
      <c r="S54" s="108"/>
      <c r="T54" s="144"/>
      <c r="U54" s="117"/>
      <c r="V54" s="117"/>
      <c r="W54" s="117"/>
      <c r="X54" s="117"/>
      <c r="Y54" s="117"/>
      <c r="Z54" s="117"/>
    </row>
    <row r="55" spans="1:26" ht="15.75" customHeight="1">
      <c r="A55" s="141">
        <v>51</v>
      </c>
      <c r="B55" s="108" t="s">
        <v>659</v>
      </c>
      <c r="C55" s="108">
        <v>22</v>
      </c>
      <c r="D55" s="142" t="s">
        <v>435</v>
      </c>
      <c r="E55" s="108" t="str">
        <f>VLOOKUP(D55,'TS Gantry - AP44'!$C$8:$D$638,2,0)</f>
        <v>DA+6</v>
      </c>
      <c r="F55" s="108" t="s">
        <v>646</v>
      </c>
      <c r="G55" s="85">
        <v>45769</v>
      </c>
      <c r="H55" s="175">
        <v>45775</v>
      </c>
      <c r="I55" s="125" t="s">
        <v>661</v>
      </c>
      <c r="J55" s="125" t="s">
        <v>663</v>
      </c>
      <c r="K55" s="125" t="s">
        <v>649</v>
      </c>
      <c r="L55" s="125" t="str">
        <f>VLOOKUP(D55,'TS Gantry - AP44'!$C$8:$X$638,22,FALSE)</f>
        <v>UCHHRANGDESAR</v>
      </c>
      <c r="M55" s="125" t="str">
        <f>VLOOKUP(D55,'TS Gantry - AP44'!$C$8:$Y$638,23,FALSE)</f>
        <v>LUNKARANSAR</v>
      </c>
      <c r="N55" s="125" t="str">
        <f>VLOOKUP(D55,'TS Gantry - AP44'!$C$8:$Z$638,24,FALSE)</f>
        <v>BIKANER</v>
      </c>
      <c r="O55" s="178"/>
      <c r="P55" s="178"/>
      <c r="Q55" s="178"/>
      <c r="R55" s="178"/>
      <c r="S55" s="179"/>
      <c r="T55" s="180"/>
      <c r="U55" s="117"/>
      <c r="V55" s="117"/>
      <c r="W55" s="117"/>
      <c r="X55" s="117"/>
      <c r="Y55" s="117"/>
      <c r="Z55" s="117"/>
    </row>
    <row r="56" spans="1:26" ht="15.75" customHeight="1">
      <c r="A56" s="141">
        <v>52</v>
      </c>
      <c r="B56" s="108" t="s">
        <v>659</v>
      </c>
      <c r="C56" s="108">
        <v>23</v>
      </c>
      <c r="D56" s="181" t="s">
        <v>421</v>
      </c>
      <c r="E56" s="108" t="str">
        <f>VLOOKUP(D56,'TS Gantry - AP44'!$C$8:$D$638,2,0)</f>
        <v>DA+0</v>
      </c>
      <c r="F56" s="108" t="s">
        <v>646</v>
      </c>
      <c r="G56" s="85">
        <v>45772</v>
      </c>
      <c r="H56" s="175">
        <v>45777</v>
      </c>
      <c r="I56" s="125" t="s">
        <v>653</v>
      </c>
      <c r="J56" s="125" t="s">
        <v>651</v>
      </c>
      <c r="K56" s="125" t="s">
        <v>649</v>
      </c>
      <c r="L56" s="125" t="str">
        <f>VLOOKUP(D56,'TS Gantry - AP44'!$C$8:$X$638,22,FALSE)</f>
        <v>DHANI BHOPALARAM</v>
      </c>
      <c r="M56" s="125" t="str">
        <f>VLOOKUP(D56,'TS Gantry - AP44'!$C$8:$Y$638,23,FALSE)</f>
        <v>LUNKARANSAR</v>
      </c>
      <c r="N56" s="125" t="str">
        <f>VLOOKUP(D56,'TS Gantry - AP44'!$C$8:$Z$638,24,FALSE)</f>
        <v>BIKANER</v>
      </c>
      <c r="O56" s="178"/>
      <c r="P56" s="178"/>
      <c r="Q56" s="178"/>
      <c r="R56" s="178"/>
      <c r="S56" s="179"/>
      <c r="T56" s="180"/>
      <c r="U56" s="117"/>
      <c r="V56" s="117"/>
      <c r="W56" s="117"/>
      <c r="X56" s="117"/>
      <c r="Y56" s="117"/>
      <c r="Z56" s="117"/>
    </row>
    <row r="57" spans="1:26" ht="15.75" customHeight="1">
      <c r="A57" s="145">
        <v>53</v>
      </c>
      <c r="B57" s="112" t="s">
        <v>659</v>
      </c>
      <c r="C57" s="112">
        <v>24</v>
      </c>
      <c r="D57" s="146" t="s">
        <v>491</v>
      </c>
      <c r="E57" s="112" t="str">
        <f>VLOOKUP(D57,'TS Gantry - AP44'!$C$8:$D$638,2,0)</f>
        <v>DA+6</v>
      </c>
      <c r="F57" s="112" t="s">
        <v>646</v>
      </c>
      <c r="G57" s="169">
        <v>45773</v>
      </c>
      <c r="H57" s="170">
        <v>45777</v>
      </c>
      <c r="I57" s="148" t="s">
        <v>653</v>
      </c>
      <c r="J57" s="148" t="s">
        <v>664</v>
      </c>
      <c r="K57" s="148" t="s">
        <v>649</v>
      </c>
      <c r="L57" s="148" t="str">
        <f>VLOOKUP(D57,'TS Gantry - AP44'!$C$8:$X$638,22,FALSE)</f>
        <v>CHHATASAR</v>
      </c>
      <c r="M57" s="148" t="str">
        <f>VLOOKUP(D57,'TS Gantry - AP44'!$C$8:$Y$638,23,FALSE)</f>
        <v>LUNKARANSAR</v>
      </c>
      <c r="N57" s="148" t="str">
        <f>VLOOKUP(D57,'TS Gantry - AP44'!$C$8:$Z$638,24,FALSE)</f>
        <v>BIKANER</v>
      </c>
      <c r="O57" s="148"/>
      <c r="P57" s="148"/>
      <c r="Q57" s="148"/>
      <c r="R57" s="148"/>
      <c r="S57" s="112"/>
      <c r="T57" s="149"/>
      <c r="U57" s="117"/>
      <c r="V57" s="117"/>
      <c r="W57" s="117"/>
      <c r="X57" s="117"/>
      <c r="Y57" s="117"/>
      <c r="Z57" s="117"/>
    </row>
    <row r="58" spans="1:26" ht="15.75" customHeight="1">
      <c r="A58" s="135">
        <v>54</v>
      </c>
      <c r="B58" s="136" t="s">
        <v>665</v>
      </c>
      <c r="C58" s="136">
        <v>1</v>
      </c>
      <c r="D58" s="137" t="s">
        <v>321</v>
      </c>
      <c r="E58" s="136" t="str">
        <f>VLOOKUP(D58,'TS Gantry - AP44'!$C$8:$D$638,2,0)</f>
        <v>DA-1.5</v>
      </c>
      <c r="F58" s="136" t="s">
        <v>646</v>
      </c>
      <c r="G58" s="172">
        <v>45775</v>
      </c>
      <c r="H58" s="173">
        <v>45781</v>
      </c>
      <c r="I58" s="139" t="s">
        <v>647</v>
      </c>
      <c r="J58" s="139" t="s">
        <v>658</v>
      </c>
      <c r="K58" s="139" t="s">
        <v>649</v>
      </c>
      <c r="L58" s="139" t="str">
        <f>VLOOKUP(D58,'TS Gantry - AP44'!$C$8:$X$638,22,FALSE)</f>
        <v>SODHWALI</v>
      </c>
      <c r="M58" s="139" t="str">
        <f>VLOOKUP(D58,'TS Gantry - AP44'!$C$8:$Y$638,23,FALSE)</f>
        <v>LUNKARANSAR</v>
      </c>
      <c r="N58" s="139" t="str">
        <f>VLOOKUP(D58,'TS Gantry - AP44'!$C$8:$Z$638,24,FALSE)</f>
        <v>BIKANER</v>
      </c>
      <c r="O58" s="139"/>
      <c r="P58" s="139"/>
      <c r="Q58" s="139"/>
      <c r="R58" s="139"/>
      <c r="S58" s="136"/>
      <c r="T58" s="140"/>
      <c r="U58" s="117"/>
      <c r="V58" s="117"/>
      <c r="W58" s="117"/>
      <c r="X58" s="117"/>
      <c r="Y58" s="117"/>
      <c r="Z58" s="117"/>
    </row>
    <row r="59" spans="1:26" ht="15.75" customHeight="1">
      <c r="A59" s="141">
        <v>55</v>
      </c>
      <c r="B59" s="108" t="s">
        <v>665</v>
      </c>
      <c r="C59" s="108">
        <v>2</v>
      </c>
      <c r="D59" s="142" t="s">
        <v>420</v>
      </c>
      <c r="E59" s="108" t="str">
        <f>VLOOKUP(D59,'TS Gantry - AP44'!$C$8:$D$638,2,0)</f>
        <v>DA+3</v>
      </c>
      <c r="F59" s="108" t="s">
        <v>646</v>
      </c>
      <c r="G59" s="85">
        <v>45772</v>
      </c>
      <c r="H59" s="175">
        <v>45781</v>
      </c>
      <c r="I59" s="125" t="s">
        <v>653</v>
      </c>
      <c r="J59" s="125" t="s">
        <v>657</v>
      </c>
      <c r="K59" s="125" t="s">
        <v>649</v>
      </c>
      <c r="L59" s="125" t="str">
        <f>VLOOKUP(D59,'TS Gantry - AP44'!$C$8:$X$638,22,FALSE)</f>
        <v>LUNKARANSAR</v>
      </c>
      <c r="M59" s="125" t="str">
        <f>VLOOKUP(D59,'TS Gantry - AP44'!$C$8:$Y$638,23,FALSE)</f>
        <v>LUNKARANSAR</v>
      </c>
      <c r="N59" s="125" t="str">
        <f>VLOOKUP(D59,'TS Gantry - AP44'!$C$8:$Z$638,24,FALSE)</f>
        <v>BIKANER</v>
      </c>
      <c r="O59" s="125"/>
      <c r="P59" s="125"/>
      <c r="Q59" s="125"/>
      <c r="R59" s="125"/>
      <c r="S59" s="108"/>
      <c r="T59" s="144"/>
      <c r="U59" s="117"/>
      <c r="V59" s="117"/>
      <c r="W59" s="117"/>
      <c r="X59" s="117"/>
      <c r="Y59" s="117"/>
      <c r="Z59" s="117"/>
    </row>
    <row r="60" spans="1:26" ht="15.75" customHeight="1">
      <c r="A60" s="141">
        <v>56</v>
      </c>
      <c r="B60" s="108" t="s">
        <v>665</v>
      </c>
      <c r="C60" s="108">
        <v>3</v>
      </c>
      <c r="D60" s="142" t="s">
        <v>490</v>
      </c>
      <c r="E60" s="108" t="str">
        <f>VLOOKUP(D60,'TS Gantry - AP44'!$C$8:$D$638,2,0)</f>
        <v>DA+0</v>
      </c>
      <c r="F60" s="108" t="s">
        <v>646</v>
      </c>
      <c r="G60" s="85">
        <v>45776</v>
      </c>
      <c r="H60" s="175">
        <v>45781</v>
      </c>
      <c r="I60" s="125" t="s">
        <v>653</v>
      </c>
      <c r="J60" s="125" t="s">
        <v>664</v>
      </c>
      <c r="K60" s="125" t="s">
        <v>649</v>
      </c>
      <c r="L60" s="125" t="str">
        <f>VLOOKUP(D60,'TS Gantry - AP44'!$C$8:$X$638,22,FALSE)</f>
        <v>CHHATASAR</v>
      </c>
      <c r="M60" s="125" t="str">
        <f>VLOOKUP(D60,'TS Gantry - AP44'!$C$8:$Y$638,23,FALSE)</f>
        <v>LUNKARANSAR</v>
      </c>
      <c r="N60" s="125" t="str">
        <f>VLOOKUP(D60,'TS Gantry - AP44'!$C$8:$Z$638,24,FALSE)</f>
        <v>BIKANER</v>
      </c>
      <c r="O60" s="125"/>
      <c r="P60" s="125"/>
      <c r="Q60" s="125"/>
      <c r="R60" s="125"/>
      <c r="S60" s="108"/>
      <c r="T60" s="144"/>
      <c r="U60" s="117"/>
      <c r="V60" s="117"/>
      <c r="W60" s="117"/>
      <c r="X60" s="117"/>
      <c r="Y60" s="117"/>
      <c r="Z60" s="117"/>
    </row>
    <row r="61" spans="1:26" ht="15.75" customHeight="1">
      <c r="A61" s="141">
        <v>57</v>
      </c>
      <c r="B61" s="108" t="s">
        <v>665</v>
      </c>
      <c r="C61" s="108">
        <v>4</v>
      </c>
      <c r="D61" s="142" t="s">
        <v>492</v>
      </c>
      <c r="E61" s="108" t="str">
        <f>VLOOKUP(D61,'TS Gantry - AP44'!$C$8:$D$638,2,0)</f>
        <v>DA+6</v>
      </c>
      <c r="F61" s="108" t="s">
        <v>646</v>
      </c>
      <c r="G61" s="85">
        <v>45779</v>
      </c>
      <c r="H61" s="175">
        <v>45784</v>
      </c>
      <c r="I61" s="125" t="s">
        <v>653</v>
      </c>
      <c r="J61" s="125" t="s">
        <v>664</v>
      </c>
      <c r="K61" s="125" t="s">
        <v>649</v>
      </c>
      <c r="L61" s="125" t="str">
        <f>VLOOKUP(D61,'TS Gantry - AP44'!$C$8:$X$638,22,FALSE)</f>
        <v>CHHATASAR</v>
      </c>
      <c r="M61" s="125" t="str">
        <f>VLOOKUP(D61,'TS Gantry - AP44'!$C$8:$Y$638,23,FALSE)</f>
        <v>LUNKARANSAR</v>
      </c>
      <c r="N61" s="125" t="str">
        <f>VLOOKUP(D61,'TS Gantry - AP44'!$C$8:$Z$638,24,FALSE)</f>
        <v>BIKANER</v>
      </c>
      <c r="O61" s="125"/>
      <c r="P61" s="125"/>
      <c r="Q61" s="125"/>
      <c r="R61" s="125"/>
      <c r="S61" s="108"/>
      <c r="T61" s="144"/>
      <c r="U61" s="117"/>
      <c r="V61" s="117"/>
      <c r="W61" s="117"/>
      <c r="X61" s="117"/>
      <c r="Y61" s="117"/>
      <c r="Z61" s="117"/>
    </row>
    <row r="62" spans="1:26" ht="15.75" customHeight="1">
      <c r="A62" s="141">
        <v>58</v>
      </c>
      <c r="B62" s="108" t="s">
        <v>665</v>
      </c>
      <c r="C62" s="108">
        <v>5</v>
      </c>
      <c r="D62" s="142" t="s">
        <v>493</v>
      </c>
      <c r="E62" s="108" t="str">
        <f>VLOOKUP(D62,'TS Gantry - AP44'!$C$8:$D$638,2,0)</f>
        <v>DA+3</v>
      </c>
      <c r="F62" s="108" t="s">
        <v>646</v>
      </c>
      <c r="G62" s="85">
        <v>45781</v>
      </c>
      <c r="H62" s="175">
        <v>45786</v>
      </c>
      <c r="I62" s="125" t="s">
        <v>653</v>
      </c>
      <c r="J62" s="125" t="s">
        <v>664</v>
      </c>
      <c r="K62" s="125" t="s">
        <v>649</v>
      </c>
      <c r="L62" s="125" t="str">
        <f>VLOOKUP(D62,'TS Gantry - AP44'!$C$8:$X$638,22,FALSE)</f>
        <v>CHHATASAR</v>
      </c>
      <c r="M62" s="125" t="str">
        <f>VLOOKUP(D62,'TS Gantry - AP44'!$C$8:$Y$638,23,FALSE)</f>
        <v>LUNKARANSAR</v>
      </c>
      <c r="N62" s="125" t="str">
        <f>VLOOKUP(D62,'TS Gantry - AP44'!$C$8:$Z$638,24,FALSE)</f>
        <v>BIKANER</v>
      </c>
      <c r="O62" s="125"/>
      <c r="P62" s="125"/>
      <c r="Q62" s="125"/>
      <c r="R62" s="125"/>
      <c r="S62" s="108"/>
      <c r="T62" s="144"/>
      <c r="U62" s="117"/>
      <c r="V62" s="117"/>
      <c r="W62" s="117"/>
      <c r="X62" s="117"/>
      <c r="Y62" s="117"/>
      <c r="Z62" s="117"/>
    </row>
    <row r="63" spans="1:26" ht="15.75" customHeight="1">
      <c r="A63" s="141">
        <v>59</v>
      </c>
      <c r="B63" s="108" t="s">
        <v>665</v>
      </c>
      <c r="C63" s="108">
        <v>6</v>
      </c>
      <c r="D63" s="142" t="s">
        <v>320</v>
      </c>
      <c r="E63" s="108" t="str">
        <f>VLOOKUP(D63,'TS Gantry - AP44'!$C$8:$D$638,2,0)</f>
        <v>DA+6</v>
      </c>
      <c r="F63" s="108" t="s">
        <v>646</v>
      </c>
      <c r="G63" s="85">
        <v>45782</v>
      </c>
      <c r="H63" s="175">
        <v>45787</v>
      </c>
      <c r="I63" s="125" t="s">
        <v>647</v>
      </c>
      <c r="J63" s="125" t="s">
        <v>658</v>
      </c>
      <c r="K63" s="125" t="s">
        <v>649</v>
      </c>
      <c r="L63" s="125" t="str">
        <f>VLOOKUP(D63,'TS Gantry - AP44'!$C$8:$X$638,22,FALSE)</f>
        <v>SODHWALI</v>
      </c>
      <c r="M63" s="125" t="str">
        <f>VLOOKUP(D63,'TS Gantry - AP44'!$C$8:$Y$638,23,FALSE)</f>
        <v>LUNKARANSAR</v>
      </c>
      <c r="N63" s="125" t="str">
        <f>VLOOKUP(D63,'TS Gantry - AP44'!$C$8:$Z$638,24,FALSE)</f>
        <v>BIKANER</v>
      </c>
      <c r="O63" s="125"/>
      <c r="P63" s="125"/>
      <c r="Q63" s="125"/>
      <c r="R63" s="125"/>
      <c r="S63" s="108"/>
      <c r="T63" s="144"/>
      <c r="U63" s="117"/>
      <c r="V63" s="117"/>
      <c r="W63" s="117"/>
      <c r="X63" s="117"/>
      <c r="Y63" s="117"/>
      <c r="Z63" s="117"/>
    </row>
    <row r="64" spans="1:26" ht="15.75" customHeight="1">
      <c r="A64" s="141">
        <v>60</v>
      </c>
      <c r="B64" s="108" t="s">
        <v>665</v>
      </c>
      <c r="C64" s="108">
        <v>7</v>
      </c>
      <c r="D64" s="142" t="s">
        <v>502</v>
      </c>
      <c r="E64" s="108" t="str">
        <f>VLOOKUP(D64,'TS Gantry - AP44'!$C$8:$D$638,2,0)</f>
        <v>DA+0</v>
      </c>
      <c r="F64" s="108" t="s">
        <v>646</v>
      </c>
      <c r="G64" s="85">
        <v>45783</v>
      </c>
      <c r="H64" s="175">
        <v>45788</v>
      </c>
      <c r="I64" s="125" t="s">
        <v>653</v>
      </c>
      <c r="J64" s="125" t="s">
        <v>666</v>
      </c>
      <c r="K64" s="125" t="s">
        <v>649</v>
      </c>
      <c r="L64" s="125" t="str">
        <f>VLOOKUP(D64,'TS Gantry - AP44'!$C$8:$X$638,22,FALSE)</f>
        <v>CHHATASAR</v>
      </c>
      <c r="M64" s="125" t="str">
        <f>VLOOKUP(D64,'TS Gantry - AP44'!$C$8:$Y$638,23,FALSE)</f>
        <v>LUNKARANSAR</v>
      </c>
      <c r="N64" s="125" t="str">
        <f>VLOOKUP(D64,'TS Gantry - AP44'!$C$8:$Z$638,24,FALSE)</f>
        <v>BIKANER</v>
      </c>
      <c r="O64" s="125"/>
      <c r="P64" s="125"/>
      <c r="Q64" s="125"/>
      <c r="R64" s="125"/>
      <c r="S64" s="108"/>
      <c r="T64" s="144"/>
      <c r="U64" s="117"/>
      <c r="V64" s="117"/>
      <c r="W64" s="117"/>
      <c r="X64" s="117"/>
      <c r="Y64" s="117"/>
      <c r="Z64" s="117"/>
    </row>
    <row r="65" spans="1:26" ht="15.75" customHeight="1">
      <c r="A65" s="141">
        <v>61</v>
      </c>
      <c r="B65" s="108" t="s">
        <v>665</v>
      </c>
      <c r="C65" s="108">
        <v>8</v>
      </c>
      <c r="D65" s="142" t="s">
        <v>357</v>
      </c>
      <c r="E65" s="108" t="str">
        <f>VLOOKUP(D65,'TS Gantry - AP44'!$C$8:$D$638,2,0)</f>
        <v>DA+3</v>
      </c>
      <c r="F65" s="108" t="s">
        <v>646</v>
      </c>
      <c r="G65" s="85">
        <v>45782</v>
      </c>
      <c r="H65" s="175">
        <v>45789</v>
      </c>
      <c r="I65" s="125" t="s">
        <v>656</v>
      </c>
      <c r="J65" s="125" t="s">
        <v>657</v>
      </c>
      <c r="K65" s="125" t="s">
        <v>649</v>
      </c>
      <c r="L65" s="125" t="str">
        <f>VLOOKUP(D65,'TS Gantry - AP44'!$C$8:$X$638,22,FALSE)</f>
        <v>SHARAH BEECHHARWAS</v>
      </c>
      <c r="M65" s="125" t="str">
        <f>VLOOKUP(D65,'TS Gantry - AP44'!$C$8:$Y$638,23,FALSE)</f>
        <v>LUNKARANSAR</v>
      </c>
      <c r="N65" s="125" t="str">
        <f>VLOOKUP(D65,'TS Gantry - AP44'!$C$8:$Z$638,24,FALSE)</f>
        <v>BIKANER</v>
      </c>
      <c r="O65" s="125"/>
      <c r="P65" s="125"/>
      <c r="Q65" s="125"/>
      <c r="R65" s="125"/>
      <c r="S65" s="108"/>
      <c r="T65" s="144"/>
      <c r="U65" s="117"/>
      <c r="V65" s="117"/>
      <c r="W65" s="117"/>
      <c r="X65" s="117"/>
      <c r="Y65" s="117"/>
      <c r="Z65" s="117"/>
    </row>
    <row r="66" spans="1:26" ht="15.75" customHeight="1">
      <c r="A66" s="141">
        <v>62</v>
      </c>
      <c r="B66" s="108" t="s">
        <v>665</v>
      </c>
      <c r="C66" s="108">
        <v>9</v>
      </c>
      <c r="D66" s="176" t="s">
        <v>504</v>
      </c>
      <c r="E66" s="108" t="str">
        <f>VLOOKUP(D66,'TS Gantry - AP44'!$C$8:$D$638,2,0)</f>
        <v>DA+3</v>
      </c>
      <c r="F66" s="108" t="s">
        <v>646</v>
      </c>
      <c r="G66" s="85">
        <v>45787</v>
      </c>
      <c r="H66" s="175">
        <v>45791</v>
      </c>
      <c r="I66" s="125" t="s">
        <v>653</v>
      </c>
      <c r="J66" s="125" t="s">
        <v>666</v>
      </c>
      <c r="K66" s="125" t="s">
        <v>649</v>
      </c>
      <c r="L66" s="125" t="str">
        <f>VLOOKUP(D66,'TS Gantry - AP44'!$C$8:$X$638,22,FALSE)</f>
        <v>CHHATASAR</v>
      </c>
      <c r="M66" s="125" t="str">
        <f>VLOOKUP(D66,'TS Gantry - AP44'!$C$8:$Y$638,23,FALSE)</f>
        <v>LUNKARANSAR</v>
      </c>
      <c r="N66" s="125" t="str">
        <f>VLOOKUP(D66,'TS Gantry - AP44'!$C$8:$Z$638,24,FALSE)</f>
        <v>BIKANER</v>
      </c>
      <c r="O66" s="125"/>
      <c r="P66" s="125"/>
      <c r="Q66" s="125"/>
      <c r="R66" s="125"/>
      <c r="S66" s="108"/>
      <c r="T66" s="144"/>
      <c r="U66" s="117"/>
      <c r="V66" s="117"/>
      <c r="W66" s="117"/>
      <c r="X66" s="117"/>
      <c r="Y66" s="117"/>
      <c r="Z66" s="117"/>
    </row>
    <row r="67" spans="1:26" ht="15.75" customHeight="1">
      <c r="A67" s="141">
        <v>63</v>
      </c>
      <c r="B67" s="108" t="s">
        <v>665</v>
      </c>
      <c r="C67" s="108">
        <v>10</v>
      </c>
      <c r="D67" s="176" t="s">
        <v>505</v>
      </c>
      <c r="E67" s="108" t="str">
        <f>VLOOKUP(D67,'TS Gantry - AP44'!$C$8:$D$638,2,0)</f>
        <v>DA+3</v>
      </c>
      <c r="F67" s="108" t="s">
        <v>646</v>
      </c>
      <c r="G67" s="85">
        <v>45788</v>
      </c>
      <c r="H67" s="175">
        <v>45792</v>
      </c>
      <c r="I67" s="125" t="s">
        <v>653</v>
      </c>
      <c r="J67" s="125" t="s">
        <v>667</v>
      </c>
      <c r="K67" s="125" t="s">
        <v>649</v>
      </c>
      <c r="L67" s="125" t="str">
        <f>VLOOKUP(D67,'TS Gantry - AP44'!$C$8:$X$638,22,FALSE)</f>
        <v>KAGASAR</v>
      </c>
      <c r="M67" s="125" t="str">
        <f>VLOOKUP(D67,'TS Gantry - AP44'!$C$8:$Y$638,23,FALSE)</f>
        <v>LUNKARANSAR</v>
      </c>
      <c r="N67" s="125" t="str">
        <f>VLOOKUP(D67,'TS Gantry - AP44'!$C$8:$Z$638,24,FALSE)</f>
        <v>BIKANER</v>
      </c>
      <c r="O67" s="125"/>
      <c r="P67" s="125"/>
      <c r="Q67" s="125"/>
      <c r="R67" s="125"/>
      <c r="S67" s="108"/>
      <c r="T67" s="144"/>
      <c r="U67" s="117"/>
      <c r="V67" s="117"/>
      <c r="W67" s="117"/>
      <c r="X67" s="117"/>
      <c r="Y67" s="117"/>
      <c r="Z67" s="117"/>
    </row>
    <row r="68" spans="1:26" ht="15.75" customHeight="1">
      <c r="A68" s="141">
        <v>64</v>
      </c>
      <c r="B68" s="108" t="s">
        <v>665</v>
      </c>
      <c r="C68" s="108">
        <v>11</v>
      </c>
      <c r="D68" s="176" t="s">
        <v>506</v>
      </c>
      <c r="E68" s="108" t="str">
        <f>VLOOKUP(D68,'TS Gantry - AP44'!$C$8:$D$638,2,0)</f>
        <v>DA-3</v>
      </c>
      <c r="F68" s="108" t="s">
        <v>646</v>
      </c>
      <c r="G68" s="85">
        <v>45789</v>
      </c>
      <c r="H68" s="175">
        <v>45794</v>
      </c>
      <c r="I68" s="125" t="s">
        <v>653</v>
      </c>
      <c r="J68" s="125" t="s">
        <v>667</v>
      </c>
      <c r="K68" s="125" t="s">
        <v>649</v>
      </c>
      <c r="L68" s="125" t="str">
        <f>VLOOKUP(D68,'TS Gantry - AP44'!$C$8:$X$638,22,FALSE)</f>
        <v>KAGASAR</v>
      </c>
      <c r="M68" s="125" t="str">
        <f>VLOOKUP(D68,'TS Gantry - AP44'!$C$8:$Y$638,23,FALSE)</f>
        <v>LUNKARANSAR</v>
      </c>
      <c r="N68" s="125" t="str">
        <f>VLOOKUP(D68,'TS Gantry - AP44'!$C$8:$Z$638,24,FALSE)</f>
        <v>BIKANER</v>
      </c>
      <c r="O68" s="125"/>
      <c r="P68" s="125"/>
      <c r="Q68" s="125"/>
      <c r="R68" s="125"/>
      <c r="S68" s="108"/>
      <c r="T68" s="144"/>
      <c r="U68" s="117"/>
      <c r="V68" s="117"/>
      <c r="W68" s="117"/>
      <c r="X68" s="117"/>
      <c r="Y68" s="117"/>
      <c r="Z68" s="117"/>
    </row>
    <row r="69" spans="1:26" ht="15.75" customHeight="1">
      <c r="A69" s="141">
        <v>65</v>
      </c>
      <c r="B69" s="108" t="s">
        <v>665</v>
      </c>
      <c r="C69" s="108">
        <v>12</v>
      </c>
      <c r="D69" s="176" t="s">
        <v>307</v>
      </c>
      <c r="E69" s="108" t="str">
        <f>VLOOKUP(D69,'TS Gantry - AP44'!$C$8:$D$638,2,0)</f>
        <v>DA+3</v>
      </c>
      <c r="F69" s="108" t="s">
        <v>646</v>
      </c>
      <c r="G69" s="85">
        <v>45786</v>
      </c>
      <c r="H69" s="175">
        <v>45794</v>
      </c>
      <c r="I69" s="125" t="s">
        <v>647</v>
      </c>
      <c r="J69" s="125" t="s">
        <v>658</v>
      </c>
      <c r="K69" s="125" t="s">
        <v>649</v>
      </c>
      <c r="L69" s="125" t="str">
        <f>VLOOKUP(D69,'TS Gantry - AP44'!$C$8:$X$638,22,FALSE)</f>
        <v>BINJHARWALI</v>
      </c>
      <c r="M69" s="125" t="str">
        <f>VLOOKUP(D69,'TS Gantry - AP44'!$C$8:$Y$638,23,FALSE)</f>
        <v>LUNKARANSAR</v>
      </c>
      <c r="N69" s="125" t="str">
        <f>VLOOKUP(D69,'TS Gantry - AP44'!$C$8:$Z$638,24,FALSE)</f>
        <v>BIKANER</v>
      </c>
      <c r="O69" s="125"/>
      <c r="P69" s="125"/>
      <c r="Q69" s="125"/>
      <c r="R69" s="125"/>
      <c r="S69" s="108"/>
      <c r="T69" s="144"/>
      <c r="U69" s="117"/>
      <c r="V69" s="117"/>
      <c r="W69" s="117"/>
      <c r="X69" s="117"/>
      <c r="Y69" s="117"/>
      <c r="Z69" s="117"/>
    </row>
    <row r="70" spans="1:26" ht="15.75" customHeight="1">
      <c r="A70" s="141">
        <v>66</v>
      </c>
      <c r="B70" s="108" t="s">
        <v>665</v>
      </c>
      <c r="C70" s="108">
        <v>13</v>
      </c>
      <c r="D70" s="176" t="s">
        <v>507</v>
      </c>
      <c r="E70" s="108" t="str">
        <f>VLOOKUP(D70,'TS Gantry - AP44'!$C$8:$D$638,2,0)</f>
        <v>DA+0</v>
      </c>
      <c r="F70" s="108" t="s">
        <v>646</v>
      </c>
      <c r="G70" s="85">
        <v>45791</v>
      </c>
      <c r="H70" s="175">
        <v>45795</v>
      </c>
      <c r="I70" s="125" t="s">
        <v>653</v>
      </c>
      <c r="J70" s="125" t="s">
        <v>668</v>
      </c>
      <c r="K70" s="125" t="s">
        <v>649</v>
      </c>
      <c r="L70" s="125" t="str">
        <f>VLOOKUP(D70,'TS Gantry - AP44'!$C$8:$X$638,22,FALSE)</f>
        <v>KAGASAR</v>
      </c>
      <c r="M70" s="125" t="str">
        <f>VLOOKUP(D70,'TS Gantry - AP44'!$C$8:$Y$638,23,FALSE)</f>
        <v>LUNKARANSAR</v>
      </c>
      <c r="N70" s="125" t="str">
        <f>VLOOKUP(D70,'TS Gantry - AP44'!$C$8:$Z$638,24,FALSE)</f>
        <v>BIKANER</v>
      </c>
      <c r="O70" s="125"/>
      <c r="P70" s="125"/>
      <c r="Q70" s="125"/>
      <c r="R70" s="125"/>
      <c r="S70" s="108"/>
      <c r="T70" s="144"/>
      <c r="U70" s="117"/>
      <c r="V70" s="117"/>
      <c r="W70" s="117"/>
      <c r="X70" s="117"/>
      <c r="Y70" s="117"/>
      <c r="Z70" s="117"/>
    </row>
    <row r="71" spans="1:26" ht="15.75" customHeight="1">
      <c r="A71" s="141">
        <v>67</v>
      </c>
      <c r="B71" s="108" t="s">
        <v>665</v>
      </c>
      <c r="C71" s="108">
        <v>14</v>
      </c>
      <c r="D71" s="176" t="s">
        <v>302</v>
      </c>
      <c r="E71" s="108" t="str">
        <f>VLOOKUP(D71,'TS Gantry - AP44'!$C$8:$D$638,2,0)</f>
        <v>DA+6</v>
      </c>
      <c r="F71" s="108" t="s">
        <v>646</v>
      </c>
      <c r="G71" s="85">
        <v>45791</v>
      </c>
      <c r="H71" s="175">
        <v>45796</v>
      </c>
      <c r="I71" s="125" t="s">
        <v>669</v>
      </c>
      <c r="J71" s="125" t="s">
        <v>651</v>
      </c>
      <c r="K71" s="125" t="s">
        <v>649</v>
      </c>
      <c r="L71" s="125" t="str">
        <f>VLOOKUP(D71,'TS Gantry - AP44'!$C$8:$X$638,22,FALSE)</f>
        <v>BINJHARWALI</v>
      </c>
      <c r="M71" s="125" t="str">
        <f>VLOOKUP(D71,'TS Gantry - AP44'!$C$8:$Y$638,23,FALSE)</f>
        <v>LUNKARANSAR</v>
      </c>
      <c r="N71" s="125" t="str">
        <f>VLOOKUP(D71,'TS Gantry - AP44'!$C$8:$Z$638,24,FALSE)</f>
        <v>BIKANER</v>
      </c>
      <c r="O71" s="125"/>
      <c r="P71" s="125"/>
      <c r="Q71" s="125"/>
      <c r="R71" s="125"/>
      <c r="S71" s="108"/>
      <c r="T71" s="144"/>
      <c r="U71" s="117"/>
      <c r="V71" s="117"/>
      <c r="W71" s="117"/>
      <c r="X71" s="117"/>
      <c r="Y71" s="117"/>
      <c r="Z71" s="117"/>
    </row>
    <row r="72" spans="1:26" ht="15.75" customHeight="1">
      <c r="A72" s="141">
        <v>68</v>
      </c>
      <c r="B72" s="108" t="s">
        <v>665</v>
      </c>
      <c r="C72" s="108">
        <v>15</v>
      </c>
      <c r="D72" s="168" t="s">
        <v>440</v>
      </c>
      <c r="E72" s="108" t="str">
        <f>VLOOKUP(D72,'TS Gantry - AP44'!$C$8:$D$638,2,0)</f>
        <v>DA+0</v>
      </c>
      <c r="F72" s="108" t="s">
        <v>646</v>
      </c>
      <c r="G72" s="85">
        <v>45743</v>
      </c>
      <c r="H72" s="175">
        <v>45796</v>
      </c>
      <c r="I72" s="125" t="s">
        <v>670</v>
      </c>
      <c r="J72" s="125" t="s">
        <v>666</v>
      </c>
      <c r="K72" s="125" t="s">
        <v>649</v>
      </c>
      <c r="L72" s="125" t="str">
        <f>VLOOKUP(D72,'TS Gantry - AP44'!$C$8:$X$638,22,FALSE)</f>
        <v>KALOO</v>
      </c>
      <c r="M72" s="125" t="str">
        <f>VLOOKUP(D72,'TS Gantry - AP44'!$C$8:$Y$638,23,FALSE)</f>
        <v>LUNKARANSAR</v>
      </c>
      <c r="N72" s="125" t="str">
        <f>VLOOKUP(D72,'TS Gantry - AP44'!$C$8:$Z$638,24,FALSE)</f>
        <v>BIKANER</v>
      </c>
      <c r="O72" s="125"/>
      <c r="P72" s="125"/>
      <c r="Q72" s="125"/>
      <c r="R72" s="125"/>
      <c r="S72" s="108"/>
      <c r="T72" s="144"/>
      <c r="U72" s="117"/>
      <c r="V72" s="117"/>
      <c r="W72" s="117"/>
      <c r="X72" s="117"/>
      <c r="Y72" s="117"/>
      <c r="Z72" s="117"/>
    </row>
    <row r="73" spans="1:26" ht="15.75" customHeight="1">
      <c r="A73" s="141">
        <v>69</v>
      </c>
      <c r="B73" s="108" t="s">
        <v>665</v>
      </c>
      <c r="C73" s="108">
        <v>16</v>
      </c>
      <c r="D73" s="142" t="s">
        <v>508</v>
      </c>
      <c r="E73" s="108" t="str">
        <f>VLOOKUP(D73,'TS Gantry - AP44'!$C$8:$D$638,2,0)</f>
        <v>DA+6</v>
      </c>
      <c r="F73" s="108" t="s">
        <v>646</v>
      </c>
      <c r="G73" s="85">
        <v>45793</v>
      </c>
      <c r="H73" s="175">
        <v>45797</v>
      </c>
      <c r="I73" s="125" t="s">
        <v>653</v>
      </c>
      <c r="J73" s="125" t="s">
        <v>668</v>
      </c>
      <c r="K73" s="125" t="s">
        <v>649</v>
      </c>
      <c r="L73" s="125" t="str">
        <f>VLOOKUP(D73,'TS Gantry - AP44'!$C$8:$X$638,22,FALSE)</f>
        <v>KAGASAR</v>
      </c>
      <c r="M73" s="125" t="str">
        <f>VLOOKUP(D73,'TS Gantry - AP44'!$C$8:$Y$638,23,FALSE)</f>
        <v>LUNKARANSAR</v>
      </c>
      <c r="N73" s="125" t="str">
        <f>VLOOKUP(D73,'TS Gantry - AP44'!$C$8:$Z$638,24,FALSE)</f>
        <v>BIKANER</v>
      </c>
      <c r="O73" s="125"/>
      <c r="P73" s="125"/>
      <c r="Q73" s="125"/>
      <c r="R73" s="125"/>
      <c r="S73" s="108"/>
      <c r="T73" s="144"/>
      <c r="U73" s="117"/>
      <c r="V73" s="117"/>
      <c r="W73" s="117"/>
      <c r="X73" s="117"/>
      <c r="Y73" s="117"/>
      <c r="Z73" s="117"/>
    </row>
    <row r="74" spans="1:26" ht="15.75" customHeight="1">
      <c r="A74" s="141">
        <v>70</v>
      </c>
      <c r="B74" s="108" t="s">
        <v>665</v>
      </c>
      <c r="C74" s="108">
        <v>17</v>
      </c>
      <c r="D74" s="176" t="s">
        <v>353</v>
      </c>
      <c r="E74" s="108" t="str">
        <f>VLOOKUP(D74,'TS Gantry - AP44'!$C$8:$D$638,2,0)</f>
        <v>DA+3</v>
      </c>
      <c r="F74" s="108" t="s">
        <v>646</v>
      </c>
      <c r="G74" s="85">
        <v>45785</v>
      </c>
      <c r="H74" s="175">
        <v>45798</v>
      </c>
      <c r="I74" s="125" t="s">
        <v>656</v>
      </c>
      <c r="J74" s="125" t="s">
        <v>658</v>
      </c>
      <c r="K74" s="125" t="s">
        <v>649</v>
      </c>
      <c r="L74" s="125" t="str">
        <f>VLOOKUP(D74,'TS Gantry - AP44'!$C$8:$X$638,22,FALSE)</f>
        <v>SHARAH BEECHHARWAS</v>
      </c>
      <c r="M74" s="125" t="str">
        <f>VLOOKUP(D74,'TS Gantry - AP44'!$C$8:$Y$638,23,FALSE)</f>
        <v>LUNKARANSAR</v>
      </c>
      <c r="N74" s="125" t="str">
        <f>VLOOKUP(D74,'TS Gantry - AP44'!$C$8:$Z$638,24,FALSE)</f>
        <v>BIKANER</v>
      </c>
      <c r="O74" s="125"/>
      <c r="P74" s="125"/>
      <c r="Q74" s="125"/>
      <c r="R74" s="125"/>
      <c r="S74" s="108"/>
      <c r="T74" s="144"/>
      <c r="U74" s="117"/>
      <c r="V74" s="117"/>
      <c r="W74" s="117"/>
      <c r="X74" s="117"/>
      <c r="Y74" s="117"/>
      <c r="Z74" s="117"/>
    </row>
    <row r="75" spans="1:26" ht="15.75" customHeight="1">
      <c r="A75" s="141">
        <v>71</v>
      </c>
      <c r="B75" s="108" t="s">
        <v>665</v>
      </c>
      <c r="C75" s="108">
        <v>18</v>
      </c>
      <c r="D75" s="176" t="s">
        <v>304</v>
      </c>
      <c r="E75" s="108" t="str">
        <f>VLOOKUP(D75,'TS Gantry - AP44'!$C$8:$D$638,2,0)</f>
        <v>DA+3</v>
      </c>
      <c r="F75" s="108" t="s">
        <v>646</v>
      </c>
      <c r="G75" s="103">
        <v>45794</v>
      </c>
      <c r="H75" s="175">
        <v>45800</v>
      </c>
      <c r="I75" s="125" t="s">
        <v>669</v>
      </c>
      <c r="J75" s="125" t="s">
        <v>651</v>
      </c>
      <c r="K75" s="125" t="s">
        <v>649</v>
      </c>
      <c r="L75" s="125" t="str">
        <f>VLOOKUP(D75,'TS Gantry - AP44'!$C$8:$X$638,22,FALSE)</f>
        <v>BINJHARWALI</v>
      </c>
      <c r="M75" s="125" t="str">
        <f>VLOOKUP(D75,'TS Gantry - AP44'!$C$8:$Y$638,23,FALSE)</f>
        <v>LUNKARANSAR</v>
      </c>
      <c r="N75" s="125" t="str">
        <f>VLOOKUP(D75,'TS Gantry - AP44'!$C$8:$Z$638,24,FALSE)</f>
        <v>BIKANER</v>
      </c>
      <c r="O75" s="125"/>
      <c r="P75" s="125"/>
      <c r="Q75" s="125"/>
      <c r="R75" s="125"/>
      <c r="S75" s="108"/>
      <c r="T75" s="144"/>
      <c r="U75" s="117"/>
      <c r="V75" s="117"/>
      <c r="W75" s="117"/>
      <c r="X75" s="117"/>
      <c r="Y75" s="117"/>
      <c r="Z75" s="117"/>
    </row>
    <row r="76" spans="1:26" ht="15.75" customHeight="1">
      <c r="A76" s="141">
        <v>72</v>
      </c>
      <c r="B76" s="108" t="s">
        <v>665</v>
      </c>
      <c r="C76" s="108">
        <v>19</v>
      </c>
      <c r="D76" s="142" t="s">
        <v>509</v>
      </c>
      <c r="E76" s="108" t="str">
        <f>VLOOKUP(D76,'TS Gantry - AP44'!$C$8:$D$638,2,0)</f>
        <v>DA+6</v>
      </c>
      <c r="F76" s="108" t="s">
        <v>646</v>
      </c>
      <c r="G76" s="103">
        <v>45797</v>
      </c>
      <c r="H76" s="175">
        <v>45800</v>
      </c>
      <c r="I76" s="125" t="s">
        <v>653</v>
      </c>
      <c r="J76" s="125" t="s">
        <v>668</v>
      </c>
      <c r="K76" s="125" t="s">
        <v>649</v>
      </c>
      <c r="L76" s="125" t="str">
        <f>VLOOKUP(D76,'TS Gantry - AP44'!$C$8:$X$638,22,FALSE)</f>
        <v>KAGASAR</v>
      </c>
      <c r="M76" s="125" t="str">
        <f>VLOOKUP(D76,'TS Gantry - AP44'!$C$8:$Y$638,23,FALSE)</f>
        <v>LUNKARANSAR</v>
      </c>
      <c r="N76" s="125" t="str">
        <f>VLOOKUP(D76,'TS Gantry - AP44'!$C$8:$Z$638,24,FALSE)</f>
        <v>BIKANER</v>
      </c>
      <c r="O76" s="125"/>
      <c r="P76" s="125"/>
      <c r="Q76" s="125"/>
      <c r="R76" s="125"/>
      <c r="S76" s="108"/>
      <c r="T76" s="144"/>
      <c r="U76" s="117"/>
      <c r="V76" s="117"/>
      <c r="W76" s="117"/>
      <c r="X76" s="117"/>
      <c r="Y76" s="117"/>
      <c r="Z76" s="117"/>
    </row>
    <row r="77" spans="1:26" ht="15.75" customHeight="1">
      <c r="A77" s="141">
        <v>73</v>
      </c>
      <c r="B77" s="108" t="s">
        <v>665</v>
      </c>
      <c r="C77" s="108">
        <v>20</v>
      </c>
      <c r="D77" s="168" t="s">
        <v>310</v>
      </c>
      <c r="E77" s="108" t="str">
        <f>VLOOKUP(D77,'TS Gantry - AP44'!$C$8:$D$638,2,0)</f>
        <v>DA+3</v>
      </c>
      <c r="F77" s="108" t="s">
        <v>646</v>
      </c>
      <c r="G77" s="103">
        <v>45793</v>
      </c>
      <c r="H77" s="175">
        <v>45802</v>
      </c>
      <c r="I77" s="125" t="s">
        <v>647</v>
      </c>
      <c r="J77" s="125" t="s">
        <v>651</v>
      </c>
      <c r="K77" s="125" t="s">
        <v>649</v>
      </c>
      <c r="L77" s="125" t="str">
        <f>VLOOKUP(D77,'TS Gantry - AP44'!$C$8:$X$638,22,FALSE)</f>
        <v>BINJHARWALI</v>
      </c>
      <c r="M77" s="125" t="str">
        <f>VLOOKUP(D77,'TS Gantry - AP44'!$C$8:$Y$638,23,FALSE)</f>
        <v>LUNKARANSAR</v>
      </c>
      <c r="N77" s="125" t="str">
        <f>VLOOKUP(D77,'TS Gantry - AP44'!$C$8:$Z$638,24,FALSE)</f>
        <v>BIKANER</v>
      </c>
      <c r="O77" s="125"/>
      <c r="P77" s="125"/>
      <c r="Q77" s="125"/>
      <c r="R77" s="125"/>
      <c r="S77" s="108"/>
      <c r="T77" s="144"/>
      <c r="U77" s="117"/>
      <c r="V77" s="117"/>
      <c r="W77" s="117"/>
      <c r="X77" s="117"/>
      <c r="Y77" s="117"/>
      <c r="Z77" s="117"/>
    </row>
    <row r="78" spans="1:26" ht="15.75" customHeight="1">
      <c r="A78" s="141">
        <v>74</v>
      </c>
      <c r="B78" s="108" t="s">
        <v>665</v>
      </c>
      <c r="C78" s="108">
        <v>21</v>
      </c>
      <c r="D78" s="176" t="s">
        <v>354</v>
      </c>
      <c r="E78" s="108" t="str">
        <f>VLOOKUP(D78,'TS Gantry - AP44'!$C$8:$D$638,2,0)</f>
        <v>DA+0</v>
      </c>
      <c r="F78" s="108" t="s">
        <v>646</v>
      </c>
      <c r="G78" s="103">
        <v>45795</v>
      </c>
      <c r="H78" s="175">
        <v>45803</v>
      </c>
      <c r="I78" s="125" t="s">
        <v>671</v>
      </c>
      <c r="J78" s="125" t="s">
        <v>657</v>
      </c>
      <c r="K78" s="125" t="s">
        <v>649</v>
      </c>
      <c r="L78" s="125" t="str">
        <f>VLOOKUP(D78,'TS Gantry - AP44'!$C$8:$X$638,22,FALSE)</f>
        <v>SHARAH BEECHHARWAS</v>
      </c>
      <c r="M78" s="125" t="str">
        <f>VLOOKUP(D78,'TS Gantry - AP44'!$C$8:$Y$638,23,FALSE)</f>
        <v>LUNKARANSAR</v>
      </c>
      <c r="N78" s="125" t="str">
        <f>VLOOKUP(D78,'TS Gantry - AP44'!$C$8:$Z$638,24,FALSE)</f>
        <v>BIKANER</v>
      </c>
      <c r="O78" s="125"/>
      <c r="P78" s="125"/>
      <c r="Q78" s="125"/>
      <c r="R78" s="125"/>
      <c r="S78" s="108"/>
      <c r="T78" s="144"/>
      <c r="U78" s="117"/>
      <c r="V78" s="117"/>
      <c r="W78" s="117"/>
      <c r="X78" s="117"/>
      <c r="Y78" s="117"/>
      <c r="Z78" s="117"/>
    </row>
    <row r="79" spans="1:26" ht="15" customHeight="1">
      <c r="A79" s="141">
        <v>75</v>
      </c>
      <c r="B79" s="108" t="s">
        <v>665</v>
      </c>
      <c r="C79" s="108">
        <v>22</v>
      </c>
      <c r="D79" s="142" t="s">
        <v>510</v>
      </c>
      <c r="E79" s="108" t="str">
        <f>VLOOKUP(D79,'TS Gantry - AP44'!$C$8:$D$638,2,0)</f>
        <v>DA+0</v>
      </c>
      <c r="F79" s="108" t="s">
        <v>646</v>
      </c>
      <c r="G79" s="103">
        <v>45799</v>
      </c>
      <c r="H79" s="175">
        <v>45803</v>
      </c>
      <c r="I79" s="125" t="s">
        <v>653</v>
      </c>
      <c r="J79" s="125" t="s">
        <v>668</v>
      </c>
      <c r="K79" s="125" t="s">
        <v>649</v>
      </c>
      <c r="L79" s="125" t="str">
        <f>VLOOKUP(D79,'TS Gantry - AP44'!$C$8:$X$638,22,FALSE)</f>
        <v>KAGASAR</v>
      </c>
      <c r="M79" s="125" t="str">
        <f>VLOOKUP(D79,'TS Gantry - AP44'!$C$8:$Y$638,23,FALSE)</f>
        <v>LUNKARANSAR</v>
      </c>
      <c r="N79" s="125" t="str">
        <f>VLOOKUP(D79,'TS Gantry - AP44'!$C$8:$Z$638,24,FALSE)</f>
        <v>BIKANER</v>
      </c>
      <c r="O79" s="125"/>
      <c r="P79" s="125"/>
      <c r="Q79" s="125"/>
      <c r="R79" s="125"/>
      <c r="S79" s="108"/>
      <c r="T79" s="144"/>
      <c r="U79" s="117"/>
      <c r="V79" s="117"/>
      <c r="W79" s="117"/>
      <c r="X79" s="117"/>
      <c r="Y79" s="117"/>
      <c r="Z79" s="117"/>
    </row>
    <row r="80" spans="1:26" ht="15.75" customHeight="1">
      <c r="A80" s="145">
        <v>76</v>
      </c>
      <c r="B80" s="112" t="s">
        <v>665</v>
      </c>
      <c r="C80" s="112">
        <v>23</v>
      </c>
      <c r="D80" s="146" t="s">
        <v>444</v>
      </c>
      <c r="E80" s="112" t="str">
        <f>VLOOKUP(D80,'TS Gantry - AP44'!$C$8:$D$638,2,0)</f>
        <v>DA+6</v>
      </c>
      <c r="F80" s="112" t="s">
        <v>646</v>
      </c>
      <c r="G80" s="165">
        <v>45796</v>
      </c>
      <c r="H80" s="170">
        <v>45804</v>
      </c>
      <c r="I80" s="182" t="s">
        <v>670</v>
      </c>
      <c r="J80" s="148" t="s">
        <v>666</v>
      </c>
      <c r="K80" s="148" t="s">
        <v>649</v>
      </c>
      <c r="L80" s="148" t="str">
        <f>VLOOKUP(D80,'TS Gantry - AP44'!$C$8:$X$638,22,FALSE)</f>
        <v>KALOO</v>
      </c>
      <c r="M80" s="148" t="str">
        <f>VLOOKUP(D80,'TS Gantry - AP44'!$C$8:$Y$638,23,FALSE)</f>
        <v>LUNKARANSAR</v>
      </c>
      <c r="N80" s="148" t="str">
        <f>VLOOKUP(D80,'TS Gantry - AP44'!$C$8:$Z$638,24,FALSE)</f>
        <v>BIKANER</v>
      </c>
      <c r="O80" s="148"/>
      <c r="P80" s="148"/>
      <c r="Q80" s="148"/>
      <c r="R80" s="148"/>
      <c r="S80" s="112"/>
      <c r="T80" s="149"/>
      <c r="U80" s="117"/>
      <c r="V80" s="117"/>
      <c r="W80" s="117"/>
      <c r="X80" s="117"/>
      <c r="Y80" s="117"/>
      <c r="Z80" s="117"/>
    </row>
    <row r="81" spans="1:26" ht="15.75" customHeight="1">
      <c r="A81" s="135">
        <v>77</v>
      </c>
      <c r="B81" s="136" t="s">
        <v>630</v>
      </c>
      <c r="C81" s="136">
        <v>1</v>
      </c>
      <c r="D81" s="137" t="s">
        <v>442</v>
      </c>
      <c r="E81" s="136" t="str">
        <f>VLOOKUP(D81,'TS Gantry - AP44'!$C$8:$D$638,2,0)</f>
        <v>DA+0</v>
      </c>
      <c r="F81" s="136" t="s">
        <v>646</v>
      </c>
      <c r="G81" s="161">
        <v>45804</v>
      </c>
      <c r="H81" s="173">
        <v>45809</v>
      </c>
      <c r="I81" s="139" t="s">
        <v>670</v>
      </c>
      <c r="J81" s="139" t="s">
        <v>668</v>
      </c>
      <c r="K81" s="139" t="s">
        <v>649</v>
      </c>
      <c r="L81" s="139" t="str">
        <f>VLOOKUP(D81,'TS Gantry - AP44'!$C$8:$X$638,22,FALSE)</f>
        <v>KALOO</v>
      </c>
      <c r="M81" s="139" t="str">
        <f>VLOOKUP(D81,'TS Gantry - AP44'!$C$8:$Y$638,23,FALSE)</f>
        <v>LUNKARANSAR</v>
      </c>
      <c r="N81" s="139" t="str">
        <f>VLOOKUP(D81,'TS Gantry - AP44'!$C$8:$Z$638,24,FALSE)</f>
        <v>BIKANER</v>
      </c>
      <c r="O81" s="139"/>
      <c r="P81" s="139"/>
      <c r="Q81" s="139"/>
      <c r="R81" s="139"/>
      <c r="S81" s="136"/>
      <c r="T81" s="140"/>
      <c r="U81" s="117"/>
      <c r="V81" s="117"/>
      <c r="W81" s="117"/>
      <c r="X81" s="117"/>
      <c r="Y81" s="117"/>
      <c r="Z81" s="117"/>
    </row>
    <row r="82" spans="1:26" ht="15.75" customHeight="1">
      <c r="A82" s="141">
        <v>78</v>
      </c>
      <c r="B82" s="150" t="s">
        <v>630</v>
      </c>
      <c r="C82" s="108">
        <v>2</v>
      </c>
      <c r="D82" s="176" t="s">
        <v>311</v>
      </c>
      <c r="E82" s="108" t="str">
        <f>VLOOKUP(D82,'TS Gantry - AP44'!$C$8:$D$638,2,0)</f>
        <v>DA+6</v>
      </c>
      <c r="F82" s="108" t="s">
        <v>646</v>
      </c>
      <c r="G82" s="103">
        <v>45802</v>
      </c>
      <c r="H82" s="183">
        <v>45809</v>
      </c>
      <c r="I82" s="125" t="s">
        <v>647</v>
      </c>
      <c r="J82" s="125" t="s">
        <v>667</v>
      </c>
      <c r="K82" s="125" t="s">
        <v>649</v>
      </c>
      <c r="L82" s="125" t="str">
        <f>VLOOKUP(D82,'TS Gantry - AP44'!$C$8:$X$638,22,FALSE)</f>
        <v>SODHWALI</v>
      </c>
      <c r="M82" s="125" t="str">
        <f>VLOOKUP(D82,'TS Gantry - AP44'!$C$8:$Y$638,23,FALSE)</f>
        <v>LUNKARANSAR</v>
      </c>
      <c r="N82" s="125" t="str">
        <f>VLOOKUP(D82,'TS Gantry - AP44'!$C$8:$Z$638,24,FALSE)</f>
        <v>BIKANER</v>
      </c>
      <c r="O82" s="125"/>
      <c r="P82" s="125"/>
      <c r="Q82" s="125"/>
      <c r="R82" s="125"/>
      <c r="S82" s="108"/>
      <c r="T82" s="144"/>
      <c r="U82" s="117"/>
      <c r="V82" s="117"/>
      <c r="W82" s="117"/>
      <c r="X82" s="117"/>
      <c r="Y82" s="117"/>
      <c r="Z82" s="117"/>
    </row>
    <row r="83" spans="1:26" ht="15.75" customHeight="1">
      <c r="A83" s="141">
        <v>79</v>
      </c>
      <c r="B83" s="150" t="s">
        <v>630</v>
      </c>
      <c r="C83" s="108">
        <v>3</v>
      </c>
      <c r="D83" s="176" t="s">
        <v>358</v>
      </c>
      <c r="E83" s="108" t="str">
        <f>VLOOKUP(D83,'TS Gantry - AP44'!$C$8:$D$638,2,0)</f>
        <v>DA-1.5</v>
      </c>
      <c r="F83" s="108" t="s">
        <v>672</v>
      </c>
      <c r="G83" s="103">
        <v>45799</v>
      </c>
      <c r="H83" s="183">
        <v>45812</v>
      </c>
      <c r="I83" s="125" t="s">
        <v>656</v>
      </c>
      <c r="J83" s="125" t="s">
        <v>664</v>
      </c>
      <c r="K83" s="125" t="s">
        <v>649</v>
      </c>
      <c r="L83" s="125" t="str">
        <f>VLOOKUP(D83,'TS Gantry - AP44'!$C$8:$X$638,22,FALSE)</f>
        <v>SHARAH BOOCHAWAS</v>
      </c>
      <c r="M83" s="125" t="str">
        <f>VLOOKUP(D83,'TS Gantry - AP44'!$C$8:$Y$638,23,FALSE)</f>
        <v>LUNKARANSAR</v>
      </c>
      <c r="N83" s="125" t="str">
        <f>VLOOKUP(D83,'TS Gantry - AP44'!$C$8:$Z$638,24,FALSE)</f>
        <v>BIKANER</v>
      </c>
      <c r="O83" s="125"/>
      <c r="P83" s="125"/>
      <c r="Q83" s="125"/>
      <c r="R83" s="125"/>
      <c r="S83" s="108"/>
      <c r="T83" s="144"/>
      <c r="U83" s="117"/>
      <c r="V83" s="117"/>
      <c r="W83" s="117"/>
      <c r="X83" s="117"/>
      <c r="Y83" s="117"/>
      <c r="Z83" s="117"/>
    </row>
    <row r="84" spans="1:26" ht="15.75" customHeight="1">
      <c r="A84" s="141">
        <v>80</v>
      </c>
      <c r="B84" s="150" t="s">
        <v>630</v>
      </c>
      <c r="C84" s="108">
        <v>4</v>
      </c>
      <c r="D84" s="176" t="s">
        <v>511</v>
      </c>
      <c r="E84" s="108" t="str">
        <f>VLOOKUP(D84,'TS Gantry - AP44'!$C$8:$D$638,2,0)</f>
        <v>DA+6</v>
      </c>
      <c r="F84" s="108" t="s">
        <v>646</v>
      </c>
      <c r="G84" s="85">
        <v>45808</v>
      </c>
      <c r="H84" s="183">
        <v>45812</v>
      </c>
      <c r="I84" s="125" t="s">
        <v>653</v>
      </c>
      <c r="J84" s="125" t="s">
        <v>666</v>
      </c>
      <c r="K84" s="125" t="s">
        <v>649</v>
      </c>
      <c r="L84" s="125" t="str">
        <f>VLOOKUP(D84,'TS Gantry - AP44'!$C$8:$X$638,22,FALSE)</f>
        <v>KAGASAR</v>
      </c>
      <c r="M84" s="125" t="str">
        <f>VLOOKUP(D84,'TS Gantry - AP44'!$C$8:$Y$638,23,FALSE)</f>
        <v>LUNKARANSAR</v>
      </c>
      <c r="N84" s="125" t="str">
        <f>VLOOKUP(D84,'TS Gantry - AP44'!$C$8:$Z$638,24,FALSE)</f>
        <v>BIKANER</v>
      </c>
      <c r="O84" s="125"/>
      <c r="P84" s="125"/>
      <c r="Q84" s="125"/>
      <c r="R84" s="125"/>
      <c r="S84" s="108"/>
      <c r="T84" s="144"/>
      <c r="U84" s="117"/>
      <c r="V84" s="117"/>
      <c r="W84" s="117"/>
      <c r="X84" s="117"/>
      <c r="Y84" s="117"/>
      <c r="Z84" s="117"/>
    </row>
    <row r="85" spans="1:26" ht="15.75" customHeight="1">
      <c r="A85" s="141">
        <v>81</v>
      </c>
      <c r="B85" s="150" t="s">
        <v>630</v>
      </c>
      <c r="C85" s="108">
        <v>5</v>
      </c>
      <c r="D85" s="176" t="s">
        <v>437</v>
      </c>
      <c r="E85" s="108" t="str">
        <f>VLOOKUP(D85,'TS Gantry - AP44'!$C$8:$D$638,2,0)</f>
        <v>DA+0</v>
      </c>
      <c r="F85" s="108" t="s">
        <v>646</v>
      </c>
      <c r="G85" s="85">
        <v>45809</v>
      </c>
      <c r="H85" s="183">
        <v>45814</v>
      </c>
      <c r="I85" s="125" t="s">
        <v>670</v>
      </c>
      <c r="J85" s="125" t="s">
        <v>668</v>
      </c>
      <c r="K85" s="125" t="s">
        <v>649</v>
      </c>
      <c r="L85" s="125" t="str">
        <f>VLOOKUP(D85,'TS Gantry - AP44'!$C$8:$X$638,22,FALSE)</f>
        <v>UCHHRANGDESAR</v>
      </c>
      <c r="M85" s="125" t="str">
        <f>VLOOKUP(D85,'TS Gantry - AP44'!$C$8:$Y$638,23,FALSE)</f>
        <v>LUNKARANSAR</v>
      </c>
      <c r="N85" s="125" t="str">
        <f>VLOOKUP(D85,'TS Gantry - AP44'!$C$8:$Z$638,24,FALSE)</f>
        <v>BIKANER</v>
      </c>
      <c r="O85" s="125"/>
      <c r="P85" s="125"/>
      <c r="Q85" s="125"/>
      <c r="R85" s="125"/>
      <c r="S85" s="108"/>
      <c r="T85" s="144"/>
      <c r="U85" s="117"/>
      <c r="V85" s="117"/>
      <c r="W85" s="117"/>
      <c r="X85" s="117"/>
      <c r="Y85" s="117"/>
      <c r="Z85" s="117"/>
    </row>
    <row r="86" spans="1:26" ht="15.75" customHeight="1">
      <c r="A86" s="141">
        <v>82</v>
      </c>
      <c r="B86" s="150" t="s">
        <v>630</v>
      </c>
      <c r="C86" s="108">
        <v>6</v>
      </c>
      <c r="D86" s="168" t="s">
        <v>517</v>
      </c>
      <c r="E86" s="108" t="str">
        <f>VLOOKUP(D86,'TS Gantry - AP44'!$C$8:$D$638,2,0)</f>
        <v>DA+6</v>
      </c>
      <c r="F86" s="108" t="s">
        <v>646</v>
      </c>
      <c r="G86" s="85">
        <v>45811</v>
      </c>
      <c r="H86" s="183">
        <v>45815</v>
      </c>
      <c r="I86" s="125" t="s">
        <v>653</v>
      </c>
      <c r="J86" s="125" t="s">
        <v>666</v>
      </c>
      <c r="K86" s="125" t="s">
        <v>649</v>
      </c>
      <c r="L86" s="125" t="str">
        <f>VLOOKUP(D86,'TS Gantry - AP44'!$C$8:$X$638,22,FALSE)</f>
        <v>KAGASAR</v>
      </c>
      <c r="M86" s="125" t="str">
        <f>VLOOKUP(D86,'TS Gantry - AP44'!$C$8:$Y$638,23,FALSE)</f>
        <v>LUNKARANSAR</v>
      </c>
      <c r="N86" s="125" t="str">
        <f>VLOOKUP(D86,'TS Gantry - AP44'!$C$8:$Z$638,24,FALSE)</f>
        <v>BIKANER</v>
      </c>
      <c r="O86" s="125"/>
      <c r="P86" s="125"/>
      <c r="Q86" s="125"/>
      <c r="R86" s="125"/>
      <c r="S86" s="108"/>
      <c r="T86" s="144"/>
      <c r="U86" s="117"/>
      <c r="V86" s="117"/>
      <c r="W86" s="117"/>
      <c r="X86" s="117"/>
      <c r="Y86" s="117"/>
      <c r="Z86" s="117"/>
    </row>
    <row r="87" spans="1:26" ht="15.75" customHeight="1">
      <c r="A87" s="141">
        <v>83</v>
      </c>
      <c r="B87" s="150" t="s">
        <v>630</v>
      </c>
      <c r="C87" s="108">
        <v>7</v>
      </c>
      <c r="D87" s="176" t="s">
        <v>303</v>
      </c>
      <c r="E87" s="108" t="str">
        <f>VLOOKUP(D87,'TS Gantry - AP44'!$C$8:$D$638,2,0)</f>
        <v>DA+3</v>
      </c>
      <c r="F87" s="108" t="s">
        <v>646</v>
      </c>
      <c r="G87" s="103">
        <v>45798</v>
      </c>
      <c r="H87" s="183">
        <v>45816</v>
      </c>
      <c r="I87" s="125" t="s">
        <v>669</v>
      </c>
      <c r="J87" s="125" t="s">
        <v>651</v>
      </c>
      <c r="K87" s="125" t="s">
        <v>649</v>
      </c>
      <c r="L87" s="125" t="str">
        <f>VLOOKUP(D87,'TS Gantry - AP44'!$C$8:$X$638,22,FALSE)</f>
        <v>BINJHARWALI</v>
      </c>
      <c r="M87" s="125" t="str">
        <f>VLOOKUP(D87,'TS Gantry - AP44'!$C$8:$Y$638,23,FALSE)</f>
        <v>LUNKARANSAR</v>
      </c>
      <c r="N87" s="125" t="str">
        <f>VLOOKUP(D87,'TS Gantry - AP44'!$C$8:$Z$638,24,FALSE)</f>
        <v>BIKANER</v>
      </c>
      <c r="O87" s="125"/>
      <c r="P87" s="125"/>
      <c r="Q87" s="125"/>
      <c r="R87" s="125"/>
      <c r="S87" s="108"/>
      <c r="T87" s="144"/>
      <c r="U87" s="117"/>
      <c r="V87" s="117"/>
      <c r="W87" s="117"/>
      <c r="X87" s="117"/>
      <c r="Y87" s="117"/>
      <c r="Z87" s="117"/>
    </row>
    <row r="88" spans="1:26" ht="15.75" customHeight="1">
      <c r="A88" s="141">
        <v>84</v>
      </c>
      <c r="B88" s="150" t="s">
        <v>630</v>
      </c>
      <c r="C88" s="108">
        <v>8</v>
      </c>
      <c r="D88" s="176" t="s">
        <v>516</v>
      </c>
      <c r="E88" s="108" t="str">
        <f>VLOOKUP(D88,'TS Gantry - AP44'!$C$8:$D$638,2,0)</f>
        <v>DA+6</v>
      </c>
      <c r="F88" s="108" t="s">
        <v>646</v>
      </c>
      <c r="G88" s="85">
        <v>45809</v>
      </c>
      <c r="H88" s="183">
        <v>45818</v>
      </c>
      <c r="I88" s="125" t="s">
        <v>653</v>
      </c>
      <c r="J88" s="125" t="s">
        <v>666</v>
      </c>
      <c r="K88" s="125" t="s">
        <v>649</v>
      </c>
      <c r="L88" s="125" t="str">
        <f>VLOOKUP(D88,'TS Gantry - AP44'!$C$8:$X$638,22,FALSE)</f>
        <v>KAGASAR</v>
      </c>
      <c r="M88" s="125" t="str">
        <f>VLOOKUP(D88,'TS Gantry - AP44'!$C$8:$Y$638,23,FALSE)</f>
        <v>LUNKARANSAR</v>
      </c>
      <c r="N88" s="125" t="str">
        <f>VLOOKUP(D88,'TS Gantry - AP44'!$C$8:$Z$638,24,FALSE)</f>
        <v>BIKANER</v>
      </c>
      <c r="O88" s="125"/>
      <c r="P88" s="125"/>
      <c r="Q88" s="125"/>
      <c r="R88" s="125"/>
      <c r="S88" s="108"/>
      <c r="T88" s="144"/>
      <c r="U88" s="117"/>
      <c r="V88" s="117"/>
      <c r="W88" s="117"/>
      <c r="X88" s="117"/>
      <c r="Y88" s="117"/>
      <c r="Z88" s="117"/>
    </row>
    <row r="89" spans="1:26" ht="15.75" customHeight="1">
      <c r="A89" s="141">
        <v>85</v>
      </c>
      <c r="B89" s="150" t="s">
        <v>630</v>
      </c>
      <c r="C89" s="108">
        <v>9</v>
      </c>
      <c r="D89" s="176" t="s">
        <v>314</v>
      </c>
      <c r="E89" s="108" t="str">
        <f>VLOOKUP(D89,'TS Gantry - AP44'!$C$8:$D$638,2,0)</f>
        <v>DB1+3</v>
      </c>
      <c r="F89" s="108" t="s">
        <v>646</v>
      </c>
      <c r="G89" s="85">
        <v>45809</v>
      </c>
      <c r="H89" s="183">
        <v>45819</v>
      </c>
      <c r="I89" s="125" t="s">
        <v>647</v>
      </c>
      <c r="J89" s="125" t="s">
        <v>664</v>
      </c>
      <c r="K89" s="125" t="s">
        <v>649</v>
      </c>
      <c r="L89" s="125" t="str">
        <f>VLOOKUP(D89,'TS Gantry - AP44'!$C$8:$X$638,22,FALSE)</f>
        <v>SODHWALI</v>
      </c>
      <c r="M89" s="125" t="str">
        <f>VLOOKUP(D89,'TS Gantry - AP44'!$C$8:$Y$638,23,FALSE)</f>
        <v>LUNKARANSAR</v>
      </c>
      <c r="N89" s="125" t="str">
        <f>VLOOKUP(D89,'TS Gantry - AP44'!$C$8:$Z$638,24,FALSE)</f>
        <v>BIKANER</v>
      </c>
      <c r="O89" s="125"/>
      <c r="P89" s="125"/>
      <c r="Q89" s="125"/>
      <c r="R89" s="125"/>
      <c r="S89" s="108"/>
      <c r="T89" s="144"/>
      <c r="U89" s="117"/>
      <c r="V89" s="117"/>
      <c r="W89" s="117"/>
      <c r="X89" s="117"/>
      <c r="Y89" s="117"/>
      <c r="Z89" s="117"/>
    </row>
    <row r="90" spans="1:26" ht="15.75" customHeight="1">
      <c r="A90" s="141">
        <v>86</v>
      </c>
      <c r="B90" s="150" t="s">
        <v>630</v>
      </c>
      <c r="C90" s="108">
        <v>10</v>
      </c>
      <c r="D90" s="168" t="s">
        <v>518</v>
      </c>
      <c r="E90" s="108" t="str">
        <f>VLOOKUP(D90,'TS Gantry - AP44'!$C$8:$D$638,2,0)</f>
        <v>DA+0</v>
      </c>
      <c r="F90" s="108" t="s">
        <v>646</v>
      </c>
      <c r="G90" s="85">
        <v>45813</v>
      </c>
      <c r="H90" s="183">
        <v>45819</v>
      </c>
      <c r="I90" s="125" t="s">
        <v>653</v>
      </c>
      <c r="J90" s="125" t="s">
        <v>666</v>
      </c>
      <c r="K90" s="125" t="s">
        <v>649</v>
      </c>
      <c r="L90" s="125" t="str">
        <f>VLOOKUP(D90,'TS Gantry - AP44'!$C$8:$X$638,22,FALSE)</f>
        <v>KANWALASAR</v>
      </c>
      <c r="M90" s="125" t="str">
        <f>VLOOKUP(D90,'TS Gantry - AP44'!$C$8:$Y$638,23,FALSE)</f>
        <v>SARDARSHAHAR</v>
      </c>
      <c r="N90" s="125" t="str">
        <f>VLOOKUP(D90,'TS Gantry - AP44'!$C$8:$Z$638,24,FALSE)</f>
        <v>CHURU</v>
      </c>
      <c r="O90" s="125"/>
      <c r="P90" s="125"/>
      <c r="Q90" s="125"/>
      <c r="R90" s="125"/>
      <c r="S90" s="108"/>
      <c r="T90" s="144"/>
      <c r="U90" s="117"/>
      <c r="V90" s="117"/>
      <c r="W90" s="117"/>
      <c r="X90" s="117"/>
      <c r="Y90" s="117"/>
      <c r="Z90" s="117"/>
    </row>
    <row r="91" spans="1:26" ht="15" customHeight="1">
      <c r="A91" s="141">
        <v>87</v>
      </c>
      <c r="B91" s="150" t="s">
        <v>630</v>
      </c>
      <c r="C91" s="108">
        <v>11</v>
      </c>
      <c r="D91" s="168" t="s">
        <v>441</v>
      </c>
      <c r="E91" s="108" t="str">
        <f>VLOOKUP(D91,'TS Gantry - AP44'!$C$8:$D$638,2,0)</f>
        <v>DA+0</v>
      </c>
      <c r="F91" s="108" t="s">
        <v>646</v>
      </c>
      <c r="G91" s="85">
        <v>45813</v>
      </c>
      <c r="H91" s="183">
        <v>45819</v>
      </c>
      <c r="I91" s="125" t="s">
        <v>670</v>
      </c>
      <c r="J91" s="125" t="s">
        <v>668</v>
      </c>
      <c r="K91" s="125" t="s">
        <v>649</v>
      </c>
      <c r="L91" s="125" t="str">
        <f>VLOOKUP(D91,'TS Gantry - AP44'!$C$8:$X$638,22,FALSE)</f>
        <v>KALOO</v>
      </c>
      <c r="M91" s="125" t="str">
        <f>VLOOKUP(D91,'TS Gantry - AP44'!$C$8:$Y$638,23,FALSE)</f>
        <v>LUNKARANSAR</v>
      </c>
      <c r="N91" s="125" t="str">
        <f>VLOOKUP(D91,'TS Gantry - AP44'!$C$8:$Z$638,24,FALSE)</f>
        <v>BIKANER</v>
      </c>
      <c r="O91" s="125"/>
      <c r="P91" s="125"/>
      <c r="Q91" s="125"/>
      <c r="R91" s="125"/>
      <c r="S91" s="108"/>
      <c r="T91" s="104"/>
      <c r="U91" s="117"/>
      <c r="V91" s="117"/>
      <c r="W91" s="117"/>
      <c r="X91" s="117"/>
      <c r="Y91" s="117"/>
      <c r="Z91" s="117"/>
    </row>
    <row r="92" spans="1:26" ht="15.75" customHeight="1">
      <c r="A92" s="141">
        <v>88</v>
      </c>
      <c r="B92" s="150" t="s">
        <v>630</v>
      </c>
      <c r="C92" s="108">
        <v>12</v>
      </c>
      <c r="D92" s="176" t="s">
        <v>305</v>
      </c>
      <c r="E92" s="108" t="str">
        <f>VLOOKUP(D92,'TS Gantry - AP44'!$C$8:$D$638,2,0)</f>
        <v>DA+9</v>
      </c>
      <c r="F92" s="108" t="s">
        <v>646</v>
      </c>
      <c r="G92" s="85">
        <v>45816</v>
      </c>
      <c r="H92" s="183">
        <v>45819</v>
      </c>
      <c r="I92" s="125" t="s">
        <v>669</v>
      </c>
      <c r="J92" s="125" t="s">
        <v>673</v>
      </c>
      <c r="K92" s="125" t="s">
        <v>649</v>
      </c>
      <c r="L92" s="125" t="str">
        <f>VLOOKUP(D92,'TS Gantry - AP44'!$C$8:$X$638,22,FALSE)</f>
        <v>BINJHARWALI</v>
      </c>
      <c r="M92" s="125" t="str">
        <f>VLOOKUP(D92,'TS Gantry - AP44'!$C$8:$Y$638,23,FALSE)</f>
        <v>LUNKARANSAR</v>
      </c>
      <c r="N92" s="125" t="str">
        <f>VLOOKUP(D92,'TS Gantry - AP44'!$C$8:$Z$638,24,FALSE)</f>
        <v>BIKANER</v>
      </c>
      <c r="O92" s="125"/>
      <c r="P92" s="125"/>
      <c r="Q92" s="125"/>
      <c r="R92" s="125"/>
      <c r="S92" s="108"/>
      <c r="T92" s="104"/>
      <c r="U92" s="117"/>
      <c r="V92" s="117"/>
      <c r="W92" s="117"/>
      <c r="X92" s="117"/>
      <c r="Y92" s="117"/>
      <c r="Z92" s="117"/>
    </row>
    <row r="93" spans="1:26" ht="15.75" customHeight="1">
      <c r="A93" s="141">
        <v>89</v>
      </c>
      <c r="B93" s="150" t="s">
        <v>630</v>
      </c>
      <c r="C93" s="108">
        <v>13</v>
      </c>
      <c r="D93" s="176" t="s">
        <v>298</v>
      </c>
      <c r="E93" s="108" t="str">
        <f>VLOOKUP(D93,'TS Gantry - AP44'!$C$8:$D$638,2,0)</f>
        <v>DA+6</v>
      </c>
      <c r="F93" s="108" t="s">
        <v>646</v>
      </c>
      <c r="G93" s="85">
        <v>45819</v>
      </c>
      <c r="H93" s="183">
        <v>45824</v>
      </c>
      <c r="I93" s="125" t="s">
        <v>669</v>
      </c>
      <c r="J93" s="125" t="s">
        <v>666</v>
      </c>
      <c r="K93" s="125" t="s">
        <v>649</v>
      </c>
      <c r="L93" s="125" t="str">
        <f>VLOOKUP(D93,'TS Gantry - AP44'!$C$8:$X$638,22,FALSE)</f>
        <v>BINJHARWALI</v>
      </c>
      <c r="M93" s="125" t="str">
        <f>VLOOKUP(D93,'TS Gantry - AP44'!$C$8:$Y$638,23,FALSE)</f>
        <v>LUNKARANSAR</v>
      </c>
      <c r="N93" s="125" t="str">
        <f>VLOOKUP(D93,'TS Gantry - AP44'!$C$8:$Z$638,24,FALSE)</f>
        <v>BIKANER</v>
      </c>
      <c r="O93" s="125"/>
      <c r="P93" s="125"/>
      <c r="Q93" s="125"/>
      <c r="R93" s="125"/>
      <c r="S93" s="108"/>
      <c r="T93" s="104"/>
      <c r="U93" s="117"/>
      <c r="V93" s="117"/>
      <c r="W93" s="117"/>
      <c r="X93" s="117"/>
      <c r="Y93" s="117"/>
      <c r="Z93" s="117"/>
    </row>
    <row r="94" spans="1:26" ht="15.75" customHeight="1">
      <c r="A94" s="141">
        <v>90</v>
      </c>
      <c r="B94" s="150" t="s">
        <v>630</v>
      </c>
      <c r="C94" s="108">
        <v>14</v>
      </c>
      <c r="D94" s="142" t="s">
        <v>313</v>
      </c>
      <c r="E94" s="108" t="str">
        <f>VLOOKUP(D94,'TS Gantry - AP44'!$C$8:$D$638,2,0)</f>
        <v>DA+9</v>
      </c>
      <c r="F94" s="108" t="s">
        <v>646</v>
      </c>
      <c r="G94" s="85">
        <v>45819</v>
      </c>
      <c r="H94" s="183">
        <v>45824</v>
      </c>
      <c r="I94" s="125" t="s">
        <v>647</v>
      </c>
      <c r="J94" s="125" t="s">
        <v>664</v>
      </c>
      <c r="K94" s="125" t="s">
        <v>649</v>
      </c>
      <c r="L94" s="125" t="str">
        <f>VLOOKUP(D94,'TS Gantry - AP44'!$C$8:$X$638,22,FALSE)</f>
        <v>SODHWALI</v>
      </c>
      <c r="M94" s="125" t="str">
        <f>VLOOKUP(D94,'TS Gantry - AP44'!$C$8:$Y$638,23,FALSE)</f>
        <v>LUNKARANSAR</v>
      </c>
      <c r="N94" s="125" t="str">
        <f>VLOOKUP(D94,'TS Gantry - AP44'!$C$8:$Z$638,24,FALSE)</f>
        <v>BIKANER</v>
      </c>
      <c r="O94" s="125"/>
      <c r="P94" s="125"/>
      <c r="Q94" s="125"/>
      <c r="R94" s="125"/>
      <c r="S94" s="108"/>
      <c r="T94" s="104"/>
      <c r="U94" s="117"/>
      <c r="V94" s="117"/>
      <c r="W94" s="117"/>
      <c r="X94" s="117"/>
      <c r="Y94" s="117"/>
      <c r="Z94" s="117"/>
    </row>
    <row r="95" spans="1:26" ht="15.75" customHeight="1">
      <c r="A95" s="141">
        <v>91</v>
      </c>
      <c r="B95" s="150" t="s">
        <v>630</v>
      </c>
      <c r="C95" s="108">
        <v>15</v>
      </c>
      <c r="D95" s="151" t="s">
        <v>512</v>
      </c>
      <c r="E95" s="150" t="str">
        <f>VLOOKUP(D95,'TS Gantry - AP44'!$C$8:$D$638,2,0)</f>
        <v>DB1+0</v>
      </c>
      <c r="F95" s="108" t="s">
        <v>646</v>
      </c>
      <c r="G95" s="85">
        <v>45818</v>
      </c>
      <c r="H95" s="183">
        <v>45825</v>
      </c>
      <c r="I95" s="153" t="s">
        <v>653</v>
      </c>
      <c r="J95" s="125" t="s">
        <v>667</v>
      </c>
      <c r="K95" s="125" t="s">
        <v>649</v>
      </c>
      <c r="L95" s="125" t="str">
        <f>VLOOKUP(D95,'TS Gantry - AP44'!$C$8:$X$638,22,FALSE)</f>
        <v>KAGASAR</v>
      </c>
      <c r="M95" s="125" t="str">
        <f>VLOOKUP(D95,'TS Gantry - AP44'!$C$8:$Y$638,23,FALSE)</f>
        <v>LUNKARANSAR</v>
      </c>
      <c r="N95" s="125" t="str">
        <f>VLOOKUP(D95,'TS Gantry - AP44'!$C$8:$Z$638,24,FALSE)</f>
        <v>BIKANER</v>
      </c>
      <c r="O95" s="125"/>
      <c r="P95" s="125"/>
      <c r="Q95" s="125"/>
      <c r="R95" s="125"/>
      <c r="S95" s="108"/>
      <c r="T95" s="104"/>
      <c r="U95" s="117"/>
      <c r="V95" s="117"/>
      <c r="W95" s="117"/>
      <c r="X95" s="117"/>
      <c r="Y95" s="117"/>
      <c r="Z95" s="117"/>
    </row>
    <row r="96" spans="1:26" ht="15.75" customHeight="1">
      <c r="A96" s="141">
        <v>92</v>
      </c>
      <c r="B96" s="150" t="s">
        <v>630</v>
      </c>
      <c r="C96" s="108">
        <v>16</v>
      </c>
      <c r="D96" s="142" t="s">
        <v>430</v>
      </c>
      <c r="E96" s="108" t="str">
        <f>VLOOKUP(D96,'TS Gantry - AP44'!$C$8:$D$638,2,0)</f>
        <v>DA-1.5</v>
      </c>
      <c r="F96" s="108" t="s">
        <v>646</v>
      </c>
      <c r="G96" s="85">
        <v>45819</v>
      </c>
      <c r="H96" s="183">
        <v>45825</v>
      </c>
      <c r="I96" s="125" t="s">
        <v>670</v>
      </c>
      <c r="J96" s="125" t="s">
        <v>673</v>
      </c>
      <c r="K96" s="125" t="s">
        <v>649</v>
      </c>
      <c r="L96" s="125" t="str">
        <f>VLOOKUP(D96,'TS Gantry - AP44'!$C$8:$X$638,22,FALSE)</f>
        <v>UCHHRANGDESAR</v>
      </c>
      <c r="M96" s="125" t="str">
        <f>VLOOKUP(D96,'TS Gantry - AP44'!$C$8:$Y$638,23,FALSE)</f>
        <v>LUNKARANSAR</v>
      </c>
      <c r="N96" s="125" t="str">
        <f>VLOOKUP(D96,'TS Gantry - AP44'!$C$8:$Z$638,24,FALSE)</f>
        <v>BIKANER</v>
      </c>
      <c r="O96" s="125"/>
      <c r="P96" s="125"/>
      <c r="Q96" s="125"/>
      <c r="R96" s="125"/>
      <c r="S96" s="108"/>
      <c r="T96" s="104"/>
      <c r="U96" s="117"/>
      <c r="V96" s="117"/>
      <c r="W96" s="117"/>
      <c r="X96" s="117"/>
      <c r="Y96" s="117"/>
      <c r="Z96" s="117"/>
    </row>
    <row r="97" spans="1:26" ht="15.75" customHeight="1">
      <c r="A97" s="141">
        <v>93</v>
      </c>
      <c r="B97" s="150" t="s">
        <v>630</v>
      </c>
      <c r="C97" s="108">
        <v>17</v>
      </c>
      <c r="D97" s="151" t="s">
        <v>486</v>
      </c>
      <c r="E97" s="108" t="str">
        <f>VLOOKUP(D97,'TS Gantry - AP44'!$C$8:$D$638,2,0)</f>
        <v>DB1+0</v>
      </c>
      <c r="F97" s="108" t="s">
        <v>646</v>
      </c>
      <c r="G97" s="85">
        <v>45819</v>
      </c>
      <c r="H97" s="183">
        <v>45826</v>
      </c>
      <c r="I97" s="153" t="s">
        <v>653</v>
      </c>
      <c r="J97" s="125" t="s">
        <v>667</v>
      </c>
      <c r="K97" s="125" t="s">
        <v>649</v>
      </c>
      <c r="L97" s="125" t="str">
        <f>VLOOKUP(D97,'TS Gantry - AP44'!$C$8:$X$638,22,FALSE)</f>
        <v>CHHATASAR</v>
      </c>
      <c r="M97" s="125" t="str">
        <f>VLOOKUP(D97,'TS Gantry - AP44'!$C$8:$Y$638,23,FALSE)</f>
        <v>LUNKARANSAR</v>
      </c>
      <c r="N97" s="125" t="str">
        <f>VLOOKUP(D97,'TS Gantry - AP44'!$C$8:$Z$638,24,FALSE)</f>
        <v>BIKANER</v>
      </c>
      <c r="O97" s="125"/>
      <c r="P97" s="125"/>
      <c r="Q97" s="125"/>
      <c r="R97" s="125"/>
      <c r="S97" s="108"/>
      <c r="T97" s="104"/>
      <c r="U97" s="117"/>
      <c r="V97" s="117"/>
      <c r="W97" s="117"/>
      <c r="X97" s="117"/>
      <c r="Y97" s="117"/>
      <c r="Z97" s="117"/>
    </row>
    <row r="98" spans="1:26" ht="15.75" customHeight="1">
      <c r="A98" s="141">
        <v>94</v>
      </c>
      <c r="B98" s="150" t="s">
        <v>630</v>
      </c>
      <c r="C98" s="108">
        <v>18</v>
      </c>
      <c r="D98" s="142" t="s">
        <v>297</v>
      </c>
      <c r="E98" s="108" t="str">
        <f>VLOOKUP(D98,'TS Gantry - AP44'!$C$8:$D$638,2,0)</f>
        <v>DA+3</v>
      </c>
      <c r="F98" s="108" t="s">
        <v>646</v>
      </c>
      <c r="G98" s="103">
        <v>45823</v>
      </c>
      <c r="H98" s="183">
        <v>45826</v>
      </c>
      <c r="I98" s="125" t="s">
        <v>669</v>
      </c>
      <c r="J98" s="125" t="s">
        <v>666</v>
      </c>
      <c r="K98" s="125" t="s">
        <v>649</v>
      </c>
      <c r="L98" s="125" t="str">
        <f>VLOOKUP(D98,'TS Gantry - AP44'!$C$8:$X$638,22,FALSE)</f>
        <v>BINJHARWALI</v>
      </c>
      <c r="M98" s="125" t="str">
        <f>VLOOKUP(D98,'TS Gantry - AP44'!$C$8:$Y$638,23,FALSE)</f>
        <v>LUNKARANSAR</v>
      </c>
      <c r="N98" s="125" t="str">
        <f>VLOOKUP(D98,'TS Gantry - AP44'!$C$8:$Z$638,24,FALSE)</f>
        <v>BIKANER</v>
      </c>
      <c r="O98" s="125"/>
      <c r="P98" s="125"/>
      <c r="Q98" s="125"/>
      <c r="R98" s="125"/>
      <c r="S98" s="108"/>
      <c r="T98" s="104"/>
      <c r="U98" s="117"/>
      <c r="V98" s="117"/>
      <c r="W98" s="117"/>
      <c r="X98" s="117"/>
      <c r="Y98" s="117"/>
      <c r="Z98" s="117"/>
    </row>
    <row r="99" spans="1:26" ht="15.75" customHeight="1">
      <c r="A99" s="141">
        <v>95</v>
      </c>
      <c r="B99" s="150" t="s">
        <v>630</v>
      </c>
      <c r="C99" s="108">
        <v>19</v>
      </c>
      <c r="D99" s="142" t="s">
        <v>433</v>
      </c>
      <c r="E99" s="108" t="str">
        <f>VLOOKUP(D99,'TS Gantry - AP44'!$C$8:$D$638,2,0)</f>
        <v>DA-3</v>
      </c>
      <c r="F99" s="108" t="s">
        <v>646</v>
      </c>
      <c r="G99" s="103">
        <v>45824</v>
      </c>
      <c r="H99" s="183">
        <v>45828</v>
      </c>
      <c r="I99" s="125" t="s">
        <v>670</v>
      </c>
      <c r="J99" s="125" t="s">
        <v>673</v>
      </c>
      <c r="K99" s="125" t="s">
        <v>649</v>
      </c>
      <c r="L99" s="125" t="str">
        <f>VLOOKUP(D99,'TS Gantry - AP44'!$C$8:$X$638,22,FALSE)</f>
        <v>UCHHRANGDESAR</v>
      </c>
      <c r="M99" s="125" t="str">
        <f>VLOOKUP(D99,'TS Gantry - AP44'!$C$8:$Y$638,23,FALSE)</f>
        <v>LUNKARANSAR</v>
      </c>
      <c r="N99" s="125" t="str">
        <f>VLOOKUP(D99,'TS Gantry - AP44'!$C$8:$Z$638,24,FALSE)</f>
        <v>BIKANER</v>
      </c>
      <c r="O99" s="125"/>
      <c r="P99" s="125"/>
      <c r="Q99" s="125"/>
      <c r="R99" s="125"/>
      <c r="S99" s="108"/>
      <c r="T99" s="104"/>
      <c r="U99" s="117"/>
      <c r="V99" s="117"/>
      <c r="W99" s="117"/>
      <c r="X99" s="117"/>
      <c r="Y99" s="117"/>
      <c r="Z99" s="117"/>
    </row>
    <row r="100" spans="1:26" ht="15.75" customHeight="1">
      <c r="A100" s="141">
        <v>96</v>
      </c>
      <c r="B100" s="150" t="s">
        <v>630</v>
      </c>
      <c r="C100" s="108">
        <v>20</v>
      </c>
      <c r="D100" s="151" t="s">
        <v>306</v>
      </c>
      <c r="E100" s="108" t="str">
        <f>VLOOKUP(D100,'TS Gantry - AP44'!$C$8:$D$638,2,0)</f>
        <v>DB1+0</v>
      </c>
      <c r="F100" s="108" t="s">
        <v>646</v>
      </c>
      <c r="G100" s="103">
        <v>45823</v>
      </c>
      <c r="H100" s="183">
        <v>45830</v>
      </c>
      <c r="I100" s="153" t="s">
        <v>647</v>
      </c>
      <c r="J100" s="125" t="s">
        <v>664</v>
      </c>
      <c r="K100" s="125" t="s">
        <v>649</v>
      </c>
      <c r="L100" s="125" t="str">
        <f>VLOOKUP(D100,'TS Gantry - AP44'!$C$8:$X$638,22,FALSE)</f>
        <v>BINJHARWALI</v>
      </c>
      <c r="M100" s="125" t="str">
        <f>VLOOKUP(D100,'TS Gantry - AP44'!$C$8:$Y$638,23,FALSE)</f>
        <v>LUNKARANSAR</v>
      </c>
      <c r="N100" s="125" t="str">
        <f>VLOOKUP(D100,'TS Gantry - AP44'!$C$8:$Z$638,24,FALSE)</f>
        <v>BIKANER</v>
      </c>
      <c r="O100" s="125"/>
      <c r="P100" s="125"/>
      <c r="Q100" s="125"/>
      <c r="R100" s="125"/>
      <c r="S100" s="108"/>
      <c r="T100" s="104"/>
      <c r="U100" s="117"/>
      <c r="V100" s="117"/>
      <c r="W100" s="117"/>
      <c r="X100" s="117"/>
      <c r="Y100" s="117"/>
      <c r="Z100" s="117"/>
    </row>
    <row r="101" spans="1:26" ht="15.75" customHeight="1">
      <c r="A101" s="141">
        <v>97</v>
      </c>
      <c r="B101" s="150" t="s">
        <v>630</v>
      </c>
      <c r="C101" s="108">
        <v>21</v>
      </c>
      <c r="D101" s="142" t="s">
        <v>296</v>
      </c>
      <c r="E101" s="108" t="str">
        <f>VLOOKUP(D101,'TS Gantry - AP44'!$C$8:$D$638,2,0)</f>
        <v>DA+3</v>
      </c>
      <c r="F101" s="108" t="s">
        <v>646</v>
      </c>
      <c r="G101" s="103">
        <v>45824</v>
      </c>
      <c r="H101" s="183">
        <v>45831</v>
      </c>
      <c r="I101" s="125" t="s">
        <v>669</v>
      </c>
      <c r="J101" s="125" t="s">
        <v>657</v>
      </c>
      <c r="K101" s="125" t="s">
        <v>649</v>
      </c>
      <c r="L101" s="125" t="str">
        <f>VLOOKUP(D101,'TS Gantry - AP44'!$C$8:$X$638,22,FALSE)</f>
        <v>BINJHARWALI</v>
      </c>
      <c r="M101" s="125" t="str">
        <f>VLOOKUP(D101,'TS Gantry - AP44'!$C$8:$Y$638,23,FALSE)</f>
        <v>LUNKARANSAR</v>
      </c>
      <c r="N101" s="125" t="str">
        <f>VLOOKUP(D101,'TS Gantry - AP44'!$C$8:$Z$638,24,FALSE)</f>
        <v>BIKANER</v>
      </c>
      <c r="O101" s="125"/>
      <c r="P101" s="125"/>
      <c r="Q101" s="125"/>
      <c r="R101" s="125"/>
      <c r="S101" s="108"/>
      <c r="T101" s="104"/>
      <c r="U101" s="117"/>
      <c r="V101" s="117"/>
      <c r="W101" s="117"/>
      <c r="X101" s="117"/>
      <c r="Y101" s="117"/>
      <c r="Z101" s="117"/>
    </row>
    <row r="102" spans="1:26" ht="15.75" customHeight="1">
      <c r="A102" s="141">
        <v>98</v>
      </c>
      <c r="B102" s="150" t="s">
        <v>630</v>
      </c>
      <c r="C102" s="108">
        <v>22</v>
      </c>
      <c r="D102" s="142" t="s">
        <v>394</v>
      </c>
      <c r="E102" s="108" t="str">
        <f>VLOOKUP(D102,'TS Gantry - AP44'!$C$8:$D$638,2,0)</f>
        <v>DC2+0</v>
      </c>
      <c r="F102" s="108" t="s">
        <v>646</v>
      </c>
      <c r="G102" s="103">
        <v>45823</v>
      </c>
      <c r="H102" s="183">
        <v>45834</v>
      </c>
      <c r="I102" s="125" t="s">
        <v>653</v>
      </c>
      <c r="J102" s="125" t="s">
        <v>666</v>
      </c>
      <c r="K102" s="125" t="s">
        <v>649</v>
      </c>
      <c r="L102" s="125" t="str">
        <f>VLOOKUP(D102,'TS Gantry - AP44'!$C$8:$X$638,22,FALSE)</f>
        <v>SURANA</v>
      </c>
      <c r="M102" s="125" t="str">
        <f>VLOOKUP(D102,'TS Gantry - AP44'!$C$8:$Y$638,23,FALSE)</f>
        <v>LUNKARANSAR</v>
      </c>
      <c r="N102" s="125" t="str">
        <f>VLOOKUP(D102,'TS Gantry - AP44'!$C$8:$Z$638,24,FALSE)</f>
        <v>BIKANER</v>
      </c>
      <c r="O102" s="125"/>
      <c r="P102" s="125"/>
      <c r="Q102" s="125"/>
      <c r="R102" s="125"/>
      <c r="S102" s="108"/>
      <c r="T102" s="104"/>
      <c r="U102" s="117"/>
      <c r="V102" s="117"/>
      <c r="W102" s="117"/>
      <c r="X102" s="117"/>
      <c r="Y102" s="117"/>
      <c r="Z102" s="117"/>
    </row>
    <row r="103" spans="1:26" ht="15.75" customHeight="1">
      <c r="A103" s="141">
        <v>99</v>
      </c>
      <c r="B103" s="150" t="s">
        <v>630</v>
      </c>
      <c r="C103" s="108">
        <v>23</v>
      </c>
      <c r="D103" s="176" t="s">
        <v>446</v>
      </c>
      <c r="E103" s="108" t="str">
        <f>VLOOKUP(D103,'TS Gantry - AP44'!$C$8:$D$638,2,0)</f>
        <v>DA+6</v>
      </c>
      <c r="F103" s="108" t="s">
        <v>646</v>
      </c>
      <c r="G103" s="103">
        <v>45826</v>
      </c>
      <c r="H103" s="183">
        <v>45834</v>
      </c>
      <c r="I103" s="125" t="s">
        <v>674</v>
      </c>
      <c r="J103" s="125" t="s">
        <v>673</v>
      </c>
      <c r="K103" s="125" t="s">
        <v>649</v>
      </c>
      <c r="L103" s="125" t="str">
        <f>VLOOKUP(D103,'TS Gantry - AP44'!$C$8:$X$638,22,FALSE)</f>
        <v>KALOO</v>
      </c>
      <c r="M103" s="125" t="str">
        <f>VLOOKUP(D103,'TS Gantry - AP44'!$C$8:$Y$638,23,FALSE)</f>
        <v>LUNKARANSAR</v>
      </c>
      <c r="N103" s="125" t="str">
        <f>VLOOKUP(D103,'TS Gantry - AP44'!$C$8:$Z$638,24,FALSE)</f>
        <v>BIKANER</v>
      </c>
      <c r="O103" s="125"/>
      <c r="P103" s="125"/>
      <c r="Q103" s="125"/>
      <c r="R103" s="125"/>
      <c r="S103" s="108"/>
      <c r="T103" s="104"/>
      <c r="U103" s="117"/>
      <c r="V103" s="117"/>
      <c r="W103" s="117"/>
      <c r="X103" s="117"/>
      <c r="Y103" s="117"/>
      <c r="Z103" s="117"/>
    </row>
    <row r="104" spans="1:26" ht="15.75" customHeight="1">
      <c r="A104" s="141">
        <v>100</v>
      </c>
      <c r="B104" s="150" t="s">
        <v>630</v>
      </c>
      <c r="C104" s="108">
        <v>24</v>
      </c>
      <c r="D104" s="176" t="s">
        <v>292</v>
      </c>
      <c r="E104" s="108" t="str">
        <f>VLOOKUP(D104,'TS Gantry - AP44'!$C$8:$D$638,2,0)</f>
        <v>DA+3</v>
      </c>
      <c r="F104" s="108" t="s">
        <v>646</v>
      </c>
      <c r="G104" s="103">
        <v>45831</v>
      </c>
      <c r="H104" s="183">
        <v>45834</v>
      </c>
      <c r="I104" s="125" t="s">
        <v>647</v>
      </c>
      <c r="J104" s="125" t="s">
        <v>658</v>
      </c>
      <c r="K104" s="125" t="s">
        <v>649</v>
      </c>
      <c r="L104" s="125" t="str">
        <f>VLOOKUP(D104,'TS Gantry - AP44'!$C$8:$X$638,22,FALSE)</f>
        <v>BINJHARWALI</v>
      </c>
      <c r="M104" s="125" t="str">
        <f>VLOOKUP(D104,'TS Gantry - AP44'!$C$8:$Y$638,23,FALSE)</f>
        <v>LUNKARANSAR</v>
      </c>
      <c r="N104" s="125" t="str">
        <f>VLOOKUP(D104,'TS Gantry - AP44'!$C$8:$Z$638,24,FALSE)</f>
        <v>BIKANER</v>
      </c>
      <c r="O104" s="125"/>
      <c r="P104" s="125"/>
      <c r="Q104" s="125"/>
      <c r="R104" s="125"/>
      <c r="S104" s="108"/>
      <c r="T104" s="104"/>
      <c r="U104" s="117"/>
      <c r="V104" s="117"/>
      <c r="W104" s="117"/>
      <c r="X104" s="117"/>
      <c r="Y104" s="117"/>
      <c r="Z104" s="117"/>
    </row>
    <row r="105" spans="1:26" ht="15.75" customHeight="1">
      <c r="A105" s="141">
        <v>101</v>
      </c>
      <c r="B105" s="150" t="s">
        <v>630</v>
      </c>
      <c r="C105" s="108">
        <v>25</v>
      </c>
      <c r="D105" s="142" t="s">
        <v>295</v>
      </c>
      <c r="E105" s="108" t="str">
        <f>VLOOKUP(D105,'TS Gantry - AP44'!$C$8:$D$638,2,0)</f>
        <v>DA+0</v>
      </c>
      <c r="F105" s="108" t="s">
        <v>646</v>
      </c>
      <c r="G105" s="103">
        <v>45831</v>
      </c>
      <c r="H105" s="183">
        <v>45834</v>
      </c>
      <c r="I105" s="125" t="s">
        <v>669</v>
      </c>
      <c r="J105" s="125" t="s">
        <v>657</v>
      </c>
      <c r="K105" s="125" t="s">
        <v>649</v>
      </c>
      <c r="L105" s="125" t="str">
        <f>VLOOKUP(D105,'TS Gantry - AP44'!$C$8:$X$638,22,FALSE)</f>
        <v>BINJHARWALI</v>
      </c>
      <c r="M105" s="125" t="str">
        <f>VLOOKUP(D105,'TS Gantry - AP44'!$C$8:$Y$638,23,FALSE)</f>
        <v>LUNKARANSAR</v>
      </c>
      <c r="N105" s="125" t="str">
        <f>VLOOKUP(D105,'TS Gantry - AP44'!$C$8:$Z$638,24,FALSE)</f>
        <v>BIKANER</v>
      </c>
      <c r="O105" s="125"/>
      <c r="P105" s="125"/>
      <c r="Q105" s="125"/>
      <c r="R105" s="125"/>
      <c r="S105" s="108"/>
      <c r="T105" s="104"/>
      <c r="U105" s="117"/>
      <c r="V105" s="117"/>
      <c r="W105" s="117"/>
      <c r="X105" s="117"/>
      <c r="Y105" s="117"/>
      <c r="Z105" s="117"/>
    </row>
    <row r="106" spans="1:26" ht="15.75" customHeight="1">
      <c r="A106" s="141">
        <v>102</v>
      </c>
      <c r="B106" s="150" t="s">
        <v>630</v>
      </c>
      <c r="C106" s="108">
        <v>26</v>
      </c>
      <c r="D106" s="142" t="s">
        <v>402</v>
      </c>
      <c r="E106" s="108" t="str">
        <f>VLOOKUP(D106,'TS Gantry - AP44'!$C$8:$D$638,2,0)</f>
        <v>DC1+6</v>
      </c>
      <c r="F106" s="108" t="s">
        <v>646</v>
      </c>
      <c r="G106" s="103">
        <v>45830</v>
      </c>
      <c r="H106" s="183">
        <v>45838</v>
      </c>
      <c r="I106" s="125" t="s">
        <v>653</v>
      </c>
      <c r="J106" s="125" t="s">
        <v>657</v>
      </c>
      <c r="K106" s="125" t="s">
        <v>649</v>
      </c>
      <c r="L106" s="125" t="str">
        <f>VLOOKUP(D106,'TS Gantry - AP44'!$C$8:$X$638,22,FALSE)</f>
        <v>KAKARICHCHHA</v>
      </c>
      <c r="M106" s="125" t="str">
        <f>VLOOKUP(D106,'TS Gantry - AP44'!$C$8:$Y$638,23,FALSE)</f>
        <v>LUNKARANSAR</v>
      </c>
      <c r="N106" s="125" t="str">
        <f>VLOOKUP(D106,'TS Gantry - AP44'!$C$8:$Z$638,24,FALSE)</f>
        <v>BIKANER</v>
      </c>
      <c r="O106" s="125"/>
      <c r="P106" s="125"/>
      <c r="Q106" s="125"/>
      <c r="R106" s="125"/>
      <c r="S106" s="108"/>
      <c r="T106" s="104"/>
      <c r="U106" s="117"/>
      <c r="V106" s="117"/>
      <c r="W106" s="117"/>
      <c r="X106" s="117"/>
      <c r="Y106" s="117"/>
      <c r="Z106" s="117"/>
    </row>
    <row r="107" spans="1:26" ht="15.75" customHeight="1">
      <c r="A107" s="145">
        <v>103</v>
      </c>
      <c r="B107" s="184" t="s">
        <v>630</v>
      </c>
      <c r="C107" s="112">
        <v>27</v>
      </c>
      <c r="D107" s="185" t="s">
        <v>554</v>
      </c>
      <c r="E107" s="112" t="str">
        <f>VLOOKUP(D107,'TS Gantry - AP44'!$C$8:$D$638,2,0)</f>
        <v>DA+9</v>
      </c>
      <c r="F107" s="112" t="s">
        <v>646</v>
      </c>
      <c r="G107" s="165">
        <v>45830</v>
      </c>
      <c r="H107" s="186">
        <v>45838</v>
      </c>
      <c r="I107" s="148" t="s">
        <v>670</v>
      </c>
      <c r="J107" s="148" t="s">
        <v>664</v>
      </c>
      <c r="K107" s="148" t="s">
        <v>649</v>
      </c>
      <c r="L107" s="148" t="str">
        <f>VLOOKUP(D107,'TS Gantry - AP44'!$C$8:$X$638,22,FALSE)</f>
        <v>RANGAISAR</v>
      </c>
      <c r="M107" s="148" t="str">
        <f>VLOOKUP(D107,'TS Gantry - AP44'!$C$8:$Y$638,23,FALSE)</f>
        <v>SARDARSHAHAR</v>
      </c>
      <c r="N107" s="148" t="str">
        <f>VLOOKUP(D107,'TS Gantry - AP44'!$C$8:$Z$638,24,FALSE)</f>
        <v>CHURU</v>
      </c>
      <c r="O107" s="148"/>
      <c r="P107" s="148"/>
      <c r="Q107" s="148"/>
      <c r="R107" s="148"/>
      <c r="S107" s="112"/>
      <c r="T107" s="113"/>
      <c r="U107" s="117"/>
      <c r="V107" s="117"/>
      <c r="W107" s="117"/>
      <c r="X107" s="117"/>
      <c r="Y107" s="117"/>
      <c r="Z107" s="117"/>
    </row>
    <row r="108" spans="1:26" ht="15.75" customHeight="1">
      <c r="A108" s="135">
        <v>104</v>
      </c>
      <c r="B108" s="136" t="s">
        <v>633</v>
      </c>
      <c r="C108" s="136">
        <v>1</v>
      </c>
      <c r="D108" s="137" t="s">
        <v>610</v>
      </c>
      <c r="E108" s="136" t="str">
        <f>VLOOKUP(D108,'TS Gantry - AP44'!$C$8:$D$638,2,0)</f>
        <v>DA+3</v>
      </c>
      <c r="F108" s="136" t="s">
        <v>646</v>
      </c>
      <c r="G108" s="161">
        <v>45835</v>
      </c>
      <c r="H108" s="161">
        <v>45839</v>
      </c>
      <c r="I108" s="139" t="s">
        <v>669</v>
      </c>
      <c r="J108" s="187" t="s">
        <v>667</v>
      </c>
      <c r="K108" s="187" t="s">
        <v>649</v>
      </c>
      <c r="L108" s="187" t="str">
        <f>VLOOKUP(D108,'TS Gantry - AP44'!$C$8:$X$638,22,FALSE)</f>
        <v>HALASAR</v>
      </c>
      <c r="M108" s="187" t="str">
        <f>VLOOKUP(D108,'TS Gantry - AP44'!$C$8:$Y$638,23,FALSE)</f>
        <v>SARDARSHAHAR</v>
      </c>
      <c r="N108" s="187" t="str">
        <f>VLOOKUP(D108,'TS Gantry - AP44'!$C$8:$Z$638,24,FALSE)</f>
        <v>CHURU</v>
      </c>
      <c r="O108" s="187"/>
      <c r="P108" s="187"/>
      <c r="Q108" s="187"/>
      <c r="R108" s="187"/>
      <c r="S108" s="136"/>
      <c r="T108" s="164"/>
      <c r="U108" s="117"/>
      <c r="V108" s="117"/>
      <c r="W108" s="117"/>
      <c r="X108" s="117"/>
      <c r="Y108" s="117"/>
      <c r="Z108" s="117"/>
    </row>
    <row r="109" spans="1:26" ht="15.75" customHeight="1">
      <c r="A109" s="141">
        <v>105</v>
      </c>
      <c r="B109" s="150" t="s">
        <v>633</v>
      </c>
      <c r="C109" s="108">
        <v>2</v>
      </c>
      <c r="D109" s="151" t="s">
        <v>448</v>
      </c>
      <c r="E109" s="150" t="str">
        <f>VLOOKUP(D109,'TS Gantry - AP44'!$C$8:$D$638,2,0)</f>
        <v>DA+3</v>
      </c>
      <c r="F109" s="150" t="s">
        <v>646</v>
      </c>
      <c r="G109" s="188">
        <v>45829</v>
      </c>
      <c r="H109" s="188">
        <v>45841</v>
      </c>
      <c r="I109" s="153" t="s">
        <v>674</v>
      </c>
      <c r="J109" s="189" t="s">
        <v>673</v>
      </c>
      <c r="K109" s="189" t="s">
        <v>649</v>
      </c>
      <c r="L109" s="189" t="str">
        <f>VLOOKUP(D109,'TS Gantry - AP44'!$C$8:$X$638,22,FALSE)</f>
        <v>KALOO</v>
      </c>
      <c r="M109" s="189" t="str">
        <f>VLOOKUP(D109,'TS Gantry - AP44'!$C$8:$Y$638,23,FALSE)</f>
        <v>LUNKARANSAR</v>
      </c>
      <c r="N109" s="189" t="str">
        <f>VLOOKUP(D109,'TS Gantry - AP44'!$C$8:$Z$638,24,FALSE)</f>
        <v>BIKANER</v>
      </c>
      <c r="O109" s="189"/>
      <c r="P109" s="189"/>
      <c r="Q109" s="189"/>
      <c r="R109" s="189"/>
      <c r="S109" s="108"/>
      <c r="T109" s="104"/>
      <c r="U109" s="117"/>
      <c r="V109" s="117"/>
      <c r="W109" s="117"/>
      <c r="X109" s="117"/>
      <c r="Y109" s="117"/>
      <c r="Z109" s="117"/>
    </row>
    <row r="110" spans="1:26" ht="15.75" customHeight="1">
      <c r="A110" s="141">
        <v>106</v>
      </c>
      <c r="B110" s="150" t="s">
        <v>633</v>
      </c>
      <c r="C110" s="108">
        <v>3</v>
      </c>
      <c r="D110" s="176" t="s">
        <v>294</v>
      </c>
      <c r="E110" s="108" t="str">
        <f>VLOOKUP(D110,'TS Gantry - AP44'!$C$8:$D$638,2,0)</f>
        <v>DA+6</v>
      </c>
      <c r="F110" s="108" t="s">
        <v>646</v>
      </c>
      <c r="G110" s="103">
        <v>45834</v>
      </c>
      <c r="H110" s="188">
        <v>45841</v>
      </c>
      <c r="I110" s="125" t="s">
        <v>647</v>
      </c>
      <c r="J110" s="189" t="s">
        <v>657</v>
      </c>
      <c r="K110" s="189" t="s">
        <v>649</v>
      </c>
      <c r="L110" s="189" t="str">
        <f>VLOOKUP(D110,'TS Gantry - AP44'!$C$8:$X$638,22,FALSE)</f>
        <v>BINJHARWALI</v>
      </c>
      <c r="M110" s="189" t="str">
        <f>VLOOKUP(D110,'TS Gantry - AP44'!$C$8:$Y$638,23,FALSE)</f>
        <v>LUNKARANSAR</v>
      </c>
      <c r="N110" s="189" t="str">
        <f>VLOOKUP(D110,'TS Gantry - AP44'!$C$8:$Z$638,24,FALSE)</f>
        <v>BIKANER</v>
      </c>
      <c r="O110" s="189"/>
      <c r="P110" s="189"/>
      <c r="Q110" s="189"/>
      <c r="R110" s="189"/>
      <c r="S110" s="108"/>
      <c r="T110" s="104"/>
      <c r="U110" s="117"/>
      <c r="V110" s="117"/>
      <c r="W110" s="117"/>
      <c r="X110" s="117"/>
      <c r="Y110" s="117"/>
      <c r="Z110" s="117"/>
    </row>
    <row r="111" spans="1:26" ht="15.75" customHeight="1">
      <c r="A111" s="141">
        <v>107</v>
      </c>
      <c r="B111" s="150" t="s">
        <v>633</v>
      </c>
      <c r="C111" s="108">
        <v>4</v>
      </c>
      <c r="D111" s="142" t="s">
        <v>457</v>
      </c>
      <c r="E111" s="108" t="str">
        <f>VLOOKUP(D111,'TS Gantry - AP44'!$C$8:$D$638,2,0)</f>
        <v>DA+6</v>
      </c>
      <c r="F111" s="108" t="s">
        <v>646</v>
      </c>
      <c r="G111" s="103">
        <v>45835</v>
      </c>
      <c r="H111" s="188">
        <v>45842</v>
      </c>
      <c r="I111" s="125" t="s">
        <v>675</v>
      </c>
      <c r="J111" s="189" t="s">
        <v>668</v>
      </c>
      <c r="K111" s="189" t="s">
        <v>649</v>
      </c>
      <c r="L111" s="189" t="str">
        <f>VLOOKUP(D111,'TS Gantry - AP44'!$C$8:$X$638,22,FALSE)</f>
        <v>KALOO</v>
      </c>
      <c r="M111" s="189" t="str">
        <f>VLOOKUP(D111,'TS Gantry - AP44'!$C$8:$Y$638,23,FALSE)</f>
        <v>LUNKARANSAR</v>
      </c>
      <c r="N111" s="189" t="str">
        <f>VLOOKUP(D111,'TS Gantry - AP44'!$C$8:$Z$638,24,FALSE)</f>
        <v>BIKANER</v>
      </c>
      <c r="O111" s="189"/>
      <c r="P111" s="189"/>
      <c r="Q111" s="189"/>
      <c r="R111" s="189"/>
      <c r="S111" s="108"/>
      <c r="T111" s="104"/>
      <c r="U111" s="117"/>
      <c r="V111" s="117"/>
      <c r="W111" s="117"/>
      <c r="X111" s="117"/>
      <c r="Y111" s="117"/>
      <c r="Z111" s="117"/>
    </row>
    <row r="112" spans="1:26" ht="15.75" customHeight="1">
      <c r="A112" s="141">
        <v>108</v>
      </c>
      <c r="B112" s="150" t="s">
        <v>633</v>
      </c>
      <c r="C112" s="108">
        <v>5</v>
      </c>
      <c r="D112" s="142" t="s">
        <v>375</v>
      </c>
      <c r="E112" s="108" t="str">
        <f>VLOOKUP(D112,'TS Gantry - AP44'!$C$8:$D$638,2,0)</f>
        <v>DA+9</v>
      </c>
      <c r="F112" s="108" t="s">
        <v>646</v>
      </c>
      <c r="G112" s="85">
        <v>45838</v>
      </c>
      <c r="H112" s="188">
        <v>45842</v>
      </c>
      <c r="I112" s="125" t="s">
        <v>653</v>
      </c>
      <c r="J112" s="189" t="s">
        <v>658</v>
      </c>
      <c r="K112" s="189" t="s">
        <v>649</v>
      </c>
      <c r="L112" s="189" t="str">
        <f>VLOOKUP(D112,'TS Gantry - AP44'!$C$8:$X$638,22,FALSE)</f>
        <v>HANSHERA</v>
      </c>
      <c r="M112" s="189" t="str">
        <f>VLOOKUP(D112,'TS Gantry - AP44'!$C$8:$Y$638,23,FALSE)</f>
        <v>LUNKARANSAR</v>
      </c>
      <c r="N112" s="189" t="str">
        <f>VLOOKUP(D112,'TS Gantry - AP44'!$C$8:$Z$638,24,FALSE)</f>
        <v>BIKANER</v>
      </c>
      <c r="O112" s="189"/>
      <c r="P112" s="189"/>
      <c r="Q112" s="189"/>
      <c r="R112" s="189"/>
      <c r="S112" s="108"/>
      <c r="T112" s="104"/>
      <c r="U112" s="117"/>
      <c r="V112" s="117"/>
      <c r="W112" s="117"/>
      <c r="X112" s="117"/>
      <c r="Y112" s="117"/>
      <c r="Z112" s="117"/>
    </row>
    <row r="113" spans="1:26" ht="15.75" customHeight="1">
      <c r="A113" s="141">
        <v>109</v>
      </c>
      <c r="B113" s="150" t="s">
        <v>633</v>
      </c>
      <c r="C113" s="108">
        <v>6</v>
      </c>
      <c r="D113" s="142" t="s">
        <v>291</v>
      </c>
      <c r="E113" s="108" t="str">
        <f>VLOOKUP(D113,'TS Gantry - AP44'!$C$8:$D$638,2,0)</f>
        <v>DA+0</v>
      </c>
      <c r="F113" s="108" t="s">
        <v>646</v>
      </c>
      <c r="G113" s="85">
        <v>45837</v>
      </c>
      <c r="H113" s="188">
        <v>45843</v>
      </c>
      <c r="I113" s="125" t="s">
        <v>647</v>
      </c>
      <c r="J113" s="189" t="s">
        <v>658</v>
      </c>
      <c r="K113" s="189" t="s">
        <v>649</v>
      </c>
      <c r="L113" s="189" t="str">
        <f>VLOOKUP(D113,'TS Gantry - AP44'!$C$8:$X$638,22,FALSE)</f>
        <v>MAKADASAR</v>
      </c>
      <c r="M113" s="189" t="str">
        <f>VLOOKUP(D113,'TS Gantry - AP44'!$C$8:$Y$638,23,FALSE)</f>
        <v>LUNKARANSAR</v>
      </c>
      <c r="N113" s="189" t="str">
        <f>VLOOKUP(D113,'TS Gantry - AP44'!$C$8:$Z$638,24,FALSE)</f>
        <v>BIKANER</v>
      </c>
      <c r="O113" s="189"/>
      <c r="P113" s="189"/>
      <c r="Q113" s="189"/>
      <c r="R113" s="189"/>
      <c r="S113" s="108"/>
      <c r="T113" s="104"/>
      <c r="U113" s="117"/>
      <c r="V113" s="117"/>
      <c r="W113" s="117"/>
      <c r="X113" s="117"/>
      <c r="Y113" s="117"/>
      <c r="Z113" s="117"/>
    </row>
    <row r="114" spans="1:26" ht="15.75" customHeight="1">
      <c r="A114" s="141">
        <v>110</v>
      </c>
      <c r="B114" s="150" t="s">
        <v>633</v>
      </c>
      <c r="C114" s="108">
        <v>7</v>
      </c>
      <c r="D114" s="142" t="s">
        <v>609</v>
      </c>
      <c r="E114" s="108" t="str">
        <f>VLOOKUP(D114,'TS Gantry - AP44'!$C$8:$D$638,2,0)</f>
        <v>DA+3</v>
      </c>
      <c r="F114" s="108" t="s">
        <v>646</v>
      </c>
      <c r="G114" s="85">
        <v>45840</v>
      </c>
      <c r="H114" s="188">
        <v>45843</v>
      </c>
      <c r="I114" s="125" t="s">
        <v>669</v>
      </c>
      <c r="J114" s="189" t="s">
        <v>667</v>
      </c>
      <c r="K114" s="189" t="s">
        <v>649</v>
      </c>
      <c r="L114" s="189" t="str">
        <f>VLOOKUP(D114,'TS Gantry - AP44'!$C$8:$X$638,22,FALSE)</f>
        <v>MALSAR</v>
      </c>
      <c r="M114" s="189" t="str">
        <f>VLOOKUP(D114,'TS Gantry - AP44'!$C$8:$Y$638,23,FALSE)</f>
        <v>SARDARSHAHAR</v>
      </c>
      <c r="N114" s="189" t="str">
        <f>VLOOKUP(D114,'TS Gantry - AP44'!$C$8:$Z$638,24,FALSE)</f>
        <v>CHURU</v>
      </c>
      <c r="O114" s="189"/>
      <c r="P114" s="189"/>
      <c r="Q114" s="189"/>
      <c r="R114" s="189"/>
      <c r="S114" s="108"/>
      <c r="T114" s="104"/>
      <c r="U114" s="117"/>
      <c r="V114" s="117"/>
      <c r="W114" s="117"/>
      <c r="X114" s="117"/>
      <c r="Y114" s="117"/>
      <c r="Z114" s="117"/>
    </row>
    <row r="115" spans="1:26" ht="15.75" customHeight="1">
      <c r="A115" s="141">
        <v>111</v>
      </c>
      <c r="B115" s="150" t="s">
        <v>633</v>
      </c>
      <c r="C115" s="108">
        <v>8</v>
      </c>
      <c r="D115" s="142" t="s">
        <v>361</v>
      </c>
      <c r="E115" s="108" t="str">
        <f>VLOOKUP(D115,'TS Gantry - AP44'!$C$8:$D$638,2,0)</f>
        <v>DA+3</v>
      </c>
      <c r="F115" s="108" t="s">
        <v>646</v>
      </c>
      <c r="G115" s="85">
        <v>45838</v>
      </c>
      <c r="H115" s="188">
        <v>45845</v>
      </c>
      <c r="I115" s="125" t="s">
        <v>653</v>
      </c>
      <c r="J115" s="189" t="s">
        <v>657</v>
      </c>
      <c r="K115" s="189" t="s">
        <v>649</v>
      </c>
      <c r="L115" s="189" t="str">
        <f>VLOOKUP(D115,'TS Gantry - AP44'!$C$8:$X$638,22,FALSE)</f>
        <v>SHARAH BOOCHAWAS</v>
      </c>
      <c r="M115" s="189" t="str">
        <f>VLOOKUP(D115,'TS Gantry - AP44'!$C$8:$Y$638,23,FALSE)</f>
        <v>LUNKARANSAR</v>
      </c>
      <c r="N115" s="189" t="str">
        <f>VLOOKUP(D115,'TS Gantry - AP44'!$C$8:$Z$638,24,FALSE)</f>
        <v>BIKANER</v>
      </c>
      <c r="O115" s="189"/>
      <c r="P115" s="189"/>
      <c r="Q115" s="189"/>
      <c r="R115" s="189"/>
      <c r="S115" s="108"/>
      <c r="T115" s="104"/>
      <c r="U115" s="117"/>
      <c r="V115" s="117"/>
      <c r="W115" s="117"/>
      <c r="X115" s="117"/>
      <c r="Y115" s="117"/>
      <c r="Z115" s="117"/>
    </row>
    <row r="116" spans="1:26" ht="15.75" customHeight="1">
      <c r="A116" s="141">
        <v>112</v>
      </c>
      <c r="B116" s="150" t="s">
        <v>633</v>
      </c>
      <c r="C116" s="108">
        <v>9</v>
      </c>
      <c r="D116" s="142" t="s">
        <v>449</v>
      </c>
      <c r="E116" s="108" t="str">
        <f>VLOOKUP(D116,'TS Gantry - AP44'!$C$8:$D$638,2,0)</f>
        <v>DA+6</v>
      </c>
      <c r="F116" s="108" t="s">
        <v>646</v>
      </c>
      <c r="G116" s="103">
        <v>45834</v>
      </c>
      <c r="H116" s="188">
        <v>45847</v>
      </c>
      <c r="I116" s="125" t="s">
        <v>674</v>
      </c>
      <c r="J116" s="189" t="s">
        <v>673</v>
      </c>
      <c r="K116" s="189" t="s">
        <v>649</v>
      </c>
      <c r="L116" s="189" t="str">
        <f>VLOOKUP(D116,'TS Gantry - AP44'!$C$8:$X$638,22,FALSE)</f>
        <v>KALOO</v>
      </c>
      <c r="M116" s="189" t="str">
        <f>VLOOKUP(D116,'TS Gantry - AP44'!$C$8:$Y$638,23,FALSE)</f>
        <v>LUNKARANSAR</v>
      </c>
      <c r="N116" s="189" t="str">
        <f>VLOOKUP(D116,'TS Gantry - AP44'!$C$8:$Z$638,24,FALSE)</f>
        <v>BIKANER</v>
      </c>
      <c r="O116" s="189"/>
      <c r="P116" s="189"/>
      <c r="Q116" s="189"/>
      <c r="R116" s="189"/>
      <c r="S116" s="108"/>
      <c r="T116" s="104"/>
      <c r="U116" s="117"/>
      <c r="V116" s="117"/>
      <c r="W116" s="117"/>
      <c r="X116" s="117"/>
      <c r="Y116" s="117"/>
      <c r="Z116" s="117"/>
    </row>
    <row r="117" spans="1:26" ht="15.75" customHeight="1">
      <c r="A117" s="141">
        <v>113</v>
      </c>
      <c r="B117" s="150" t="s">
        <v>633</v>
      </c>
      <c r="C117" s="108">
        <v>10</v>
      </c>
      <c r="D117" s="142" t="s">
        <v>608</v>
      </c>
      <c r="E117" s="108" t="str">
        <f>VLOOKUP(D117,'TS Gantry - AP44'!$C$8:$D$638,2,0)</f>
        <v>DA+6</v>
      </c>
      <c r="F117" s="108" t="s">
        <v>646</v>
      </c>
      <c r="G117" s="85">
        <v>45844</v>
      </c>
      <c r="H117" s="188">
        <v>45847</v>
      </c>
      <c r="I117" s="125" t="s">
        <v>669</v>
      </c>
      <c r="J117" s="189" t="s">
        <v>667</v>
      </c>
      <c r="K117" s="189" t="s">
        <v>649</v>
      </c>
      <c r="L117" s="189" t="str">
        <f>VLOOKUP(D117,'TS Gantry - AP44'!$C$8:$X$638,22,FALSE)</f>
        <v>MALSAR</v>
      </c>
      <c r="M117" s="189" t="str">
        <f>VLOOKUP(D117,'TS Gantry - AP44'!$C$8:$Y$638,23,FALSE)</f>
        <v>SARDARSHAHAR</v>
      </c>
      <c r="N117" s="189" t="str">
        <f>VLOOKUP(D117,'TS Gantry - AP44'!$C$8:$Z$638,24,FALSE)</f>
        <v>CHURU</v>
      </c>
      <c r="O117" s="189"/>
      <c r="P117" s="189"/>
      <c r="Q117" s="189"/>
      <c r="R117" s="189"/>
      <c r="S117" s="108"/>
      <c r="T117" s="104"/>
      <c r="U117" s="117"/>
      <c r="V117" s="117"/>
      <c r="W117" s="117"/>
      <c r="X117" s="117"/>
      <c r="Y117" s="117"/>
      <c r="Z117" s="117"/>
    </row>
    <row r="118" spans="1:26" ht="15.75" customHeight="1">
      <c r="A118" s="141">
        <v>114</v>
      </c>
      <c r="B118" s="150" t="s">
        <v>633</v>
      </c>
      <c r="C118" s="108">
        <v>11</v>
      </c>
      <c r="D118" s="142" t="s">
        <v>289</v>
      </c>
      <c r="E118" s="108" t="str">
        <f>VLOOKUP(D118,'TS Gantry - AP44'!$C$8:$D$638,2,0)</f>
        <v>DA+0</v>
      </c>
      <c r="F118" s="108" t="s">
        <v>646</v>
      </c>
      <c r="G118" s="103">
        <v>45844</v>
      </c>
      <c r="H118" s="188">
        <v>45847</v>
      </c>
      <c r="I118" s="125" t="s">
        <v>647</v>
      </c>
      <c r="J118" s="189" t="s">
        <v>658</v>
      </c>
      <c r="K118" s="189" t="s">
        <v>649</v>
      </c>
      <c r="L118" s="189" t="str">
        <f>VLOOKUP(D118,'TS Gantry - AP44'!$C$8:$X$638,22,FALSE)</f>
        <v>MAKADASAR</v>
      </c>
      <c r="M118" s="189" t="str">
        <f>VLOOKUP(D118,'TS Gantry - AP44'!$C$8:$Y$638,23,FALSE)</f>
        <v>LUNKARANSAR</v>
      </c>
      <c r="N118" s="189" t="str">
        <f>VLOOKUP(D118,'TS Gantry - AP44'!$C$8:$Z$638,24,FALSE)</f>
        <v>BIKANER</v>
      </c>
      <c r="O118" s="189"/>
      <c r="P118" s="189"/>
      <c r="Q118" s="189"/>
      <c r="R118" s="189"/>
      <c r="S118" s="108"/>
      <c r="T118" s="104"/>
      <c r="U118" s="117"/>
      <c r="V118" s="117"/>
      <c r="W118" s="117"/>
      <c r="X118" s="117"/>
      <c r="Y118" s="117"/>
      <c r="Z118" s="117"/>
    </row>
    <row r="119" spans="1:26" ht="15.75" customHeight="1">
      <c r="A119" s="141">
        <v>115</v>
      </c>
      <c r="B119" s="150" t="s">
        <v>633</v>
      </c>
      <c r="C119" s="108">
        <v>12</v>
      </c>
      <c r="D119" s="142" t="s">
        <v>384</v>
      </c>
      <c r="E119" s="108" t="str">
        <f>VLOOKUP(D119,'TS Gantry - AP44'!$C$8:$D$638,2,0)</f>
        <v>DA+0</v>
      </c>
      <c r="F119" s="108" t="s">
        <v>646</v>
      </c>
      <c r="G119" s="103">
        <v>45844</v>
      </c>
      <c r="H119" s="188">
        <v>45848</v>
      </c>
      <c r="I119" s="125" t="s">
        <v>653</v>
      </c>
      <c r="J119" s="189" t="s">
        <v>657</v>
      </c>
      <c r="K119" s="189" t="s">
        <v>649</v>
      </c>
      <c r="L119" s="189" t="str">
        <f>VLOOKUP(D119,'TS Gantry - AP44'!$C$8:$X$638,22,FALSE)</f>
        <v>JAKHARWALA</v>
      </c>
      <c r="M119" s="189" t="str">
        <f>VLOOKUP(D119,'TS Gantry - AP44'!$C$8:$Y$638,23,FALSE)</f>
        <v>LUNKARANSAR</v>
      </c>
      <c r="N119" s="189" t="str">
        <f>VLOOKUP(D119,'TS Gantry - AP44'!$C$8:$Z$638,24,FALSE)</f>
        <v>BIKANER</v>
      </c>
      <c r="O119" s="189"/>
      <c r="P119" s="189"/>
      <c r="Q119" s="189"/>
      <c r="R119" s="189"/>
      <c r="S119" s="108"/>
      <c r="T119" s="104"/>
      <c r="U119" s="117"/>
      <c r="V119" s="117"/>
      <c r="W119" s="117"/>
      <c r="X119" s="117"/>
      <c r="Y119" s="117"/>
      <c r="Z119" s="117"/>
    </row>
    <row r="120" spans="1:26" ht="15.75" customHeight="1">
      <c r="A120" s="141">
        <v>116</v>
      </c>
      <c r="B120" s="150" t="s">
        <v>633</v>
      </c>
      <c r="C120" s="108">
        <v>13</v>
      </c>
      <c r="D120" s="142" t="s">
        <v>455</v>
      </c>
      <c r="E120" s="108" t="str">
        <f>VLOOKUP(D120,'TS Gantry - AP44'!$C$8:$D$638,2,0)</f>
        <v>DA+0</v>
      </c>
      <c r="F120" s="108" t="s">
        <v>646</v>
      </c>
      <c r="G120" s="85">
        <v>45837</v>
      </c>
      <c r="H120" s="188">
        <v>45848</v>
      </c>
      <c r="I120" s="125" t="s">
        <v>675</v>
      </c>
      <c r="J120" s="189" t="s">
        <v>676</v>
      </c>
      <c r="K120" s="189" t="s">
        <v>649</v>
      </c>
      <c r="L120" s="189" t="str">
        <f>VLOOKUP(D120,'TS Gantry - AP44'!$C$8:$X$638,22,FALSE)</f>
        <v>KALOO</v>
      </c>
      <c r="M120" s="189" t="str">
        <f>VLOOKUP(D120,'TS Gantry - AP44'!$C$8:$Y$638,23,FALSE)</f>
        <v>LUNKARANSAR</v>
      </c>
      <c r="N120" s="189" t="str">
        <f>VLOOKUP(D120,'TS Gantry - AP44'!$C$8:$Z$638,24,FALSE)</f>
        <v>BIKANER</v>
      </c>
      <c r="O120" s="189"/>
      <c r="P120" s="189"/>
      <c r="Q120" s="189"/>
      <c r="R120" s="189"/>
      <c r="S120" s="108"/>
      <c r="T120" s="104"/>
      <c r="U120" s="117"/>
      <c r="V120" s="117"/>
      <c r="W120" s="117"/>
      <c r="X120" s="117"/>
      <c r="Y120" s="117"/>
      <c r="Z120" s="117"/>
    </row>
    <row r="121" spans="1:26" ht="15.75" customHeight="1">
      <c r="A121" s="141">
        <v>117</v>
      </c>
      <c r="B121" s="150" t="s">
        <v>633</v>
      </c>
      <c r="C121" s="108">
        <v>14</v>
      </c>
      <c r="D121" s="142" t="s">
        <v>450</v>
      </c>
      <c r="E121" s="108" t="str">
        <f>VLOOKUP(D121,'TS Gantry - AP44'!$C$8:$D$638,2,0)</f>
        <v>DA+0</v>
      </c>
      <c r="F121" s="108" t="s">
        <v>646</v>
      </c>
      <c r="G121" s="85">
        <v>45838</v>
      </c>
      <c r="H121" s="188">
        <v>45850</v>
      </c>
      <c r="I121" s="125" t="s">
        <v>674</v>
      </c>
      <c r="J121" s="189" t="s">
        <v>673</v>
      </c>
      <c r="K121" s="189" t="s">
        <v>649</v>
      </c>
      <c r="L121" s="189" t="str">
        <f>VLOOKUP(D121,'TS Gantry - AP44'!$C$8:$X$638,22,FALSE)</f>
        <v>KALOO</v>
      </c>
      <c r="M121" s="189" t="str">
        <f>VLOOKUP(D121,'TS Gantry - AP44'!$C$8:$Y$638,23,FALSE)</f>
        <v>LUNKARANSAR</v>
      </c>
      <c r="N121" s="189" t="str">
        <f>VLOOKUP(D121,'TS Gantry - AP44'!$C$8:$Z$638,24,FALSE)</f>
        <v>BIKANER</v>
      </c>
      <c r="O121" s="189"/>
      <c r="P121" s="189"/>
      <c r="Q121" s="189"/>
      <c r="R121" s="189"/>
      <c r="S121" s="108"/>
      <c r="T121" s="104"/>
      <c r="U121" s="117"/>
      <c r="V121" s="117"/>
      <c r="W121" s="117"/>
      <c r="X121" s="117"/>
      <c r="Y121" s="117"/>
      <c r="Z121" s="117"/>
    </row>
    <row r="122" spans="1:26" ht="15.75" customHeight="1">
      <c r="A122" s="141">
        <v>118</v>
      </c>
      <c r="B122" s="150" t="s">
        <v>633</v>
      </c>
      <c r="C122" s="108">
        <v>15</v>
      </c>
      <c r="D122" s="176" t="s">
        <v>290</v>
      </c>
      <c r="E122" s="108" t="str">
        <f>VLOOKUP(D122,'TS Gantry - AP44'!$C$8:$D$638,2,0)</f>
        <v>DA+3</v>
      </c>
      <c r="F122" s="108" t="s">
        <v>646</v>
      </c>
      <c r="G122" s="103">
        <v>45846</v>
      </c>
      <c r="H122" s="188">
        <v>45851</v>
      </c>
      <c r="I122" s="125" t="s">
        <v>647</v>
      </c>
      <c r="J122" s="189" t="s">
        <v>658</v>
      </c>
      <c r="K122" s="189" t="s">
        <v>649</v>
      </c>
      <c r="L122" s="189" t="str">
        <f>VLOOKUP(D122,'TS Gantry - AP44'!$C$8:$X$638,22,FALSE)</f>
        <v>MAKADASAR</v>
      </c>
      <c r="M122" s="189" t="str">
        <f>VLOOKUP(D122,'TS Gantry - AP44'!$C$8:$Y$638,23,FALSE)</f>
        <v>LUNKARANSAR</v>
      </c>
      <c r="N122" s="189" t="str">
        <f>VLOOKUP(D122,'TS Gantry - AP44'!$C$8:$Z$638,24,FALSE)</f>
        <v>BIKANER</v>
      </c>
      <c r="O122" s="189"/>
      <c r="P122" s="189"/>
      <c r="Q122" s="189"/>
      <c r="R122" s="189"/>
      <c r="S122" s="108"/>
      <c r="T122" s="104"/>
      <c r="U122" s="117"/>
      <c r="V122" s="117"/>
      <c r="W122" s="117"/>
      <c r="X122" s="117"/>
      <c r="Y122" s="117"/>
      <c r="Z122" s="117"/>
    </row>
    <row r="123" spans="1:26" ht="15.75" customHeight="1">
      <c r="A123" s="141">
        <v>119</v>
      </c>
      <c r="B123" s="150" t="s">
        <v>633</v>
      </c>
      <c r="C123" s="108">
        <v>16</v>
      </c>
      <c r="D123" s="142" t="s">
        <v>607</v>
      </c>
      <c r="E123" s="108" t="str">
        <f>VLOOKUP(D123,'TS Gantry - AP44'!$C$8:$D$638,2,0)</f>
        <v>DA+6</v>
      </c>
      <c r="F123" s="108" t="s">
        <v>646</v>
      </c>
      <c r="G123" s="103">
        <v>45847</v>
      </c>
      <c r="H123" s="188">
        <v>45852</v>
      </c>
      <c r="I123" s="125" t="s">
        <v>669</v>
      </c>
      <c r="J123" s="189" t="s">
        <v>667</v>
      </c>
      <c r="K123" s="189" t="s">
        <v>649</v>
      </c>
      <c r="L123" s="189" t="str">
        <f>VLOOKUP(D123,'TS Gantry - AP44'!$C$8:$X$638,22,FALSE)</f>
        <v>MALSAR</v>
      </c>
      <c r="M123" s="189" t="str">
        <f>VLOOKUP(D123,'TS Gantry - AP44'!$C$8:$Y$638,23,FALSE)</f>
        <v>SARDARSHAHAR</v>
      </c>
      <c r="N123" s="189" t="str">
        <f>VLOOKUP(D123,'TS Gantry - AP44'!$C$8:$Z$638,24,FALSE)</f>
        <v>CHURU</v>
      </c>
      <c r="O123" s="189"/>
      <c r="P123" s="189"/>
      <c r="Q123" s="189"/>
      <c r="R123" s="189"/>
      <c r="S123" s="108"/>
      <c r="T123" s="104"/>
      <c r="U123" s="117"/>
      <c r="V123" s="117"/>
      <c r="W123" s="117"/>
      <c r="X123" s="117"/>
      <c r="Y123" s="117"/>
      <c r="Z123" s="117"/>
    </row>
    <row r="124" spans="1:26" ht="15.75" customHeight="1">
      <c r="A124" s="141">
        <v>120</v>
      </c>
      <c r="B124" s="150" t="s">
        <v>633</v>
      </c>
      <c r="C124" s="108">
        <v>17</v>
      </c>
      <c r="D124" s="176" t="s">
        <v>458</v>
      </c>
      <c r="E124" s="108" t="str">
        <f>VLOOKUP(D124,'TS Gantry - AP44'!$C$8:$D$638,2,0)</f>
        <v>DA+0</v>
      </c>
      <c r="F124" s="108" t="s">
        <v>646</v>
      </c>
      <c r="G124" s="103">
        <v>45845</v>
      </c>
      <c r="H124" s="188">
        <v>45853</v>
      </c>
      <c r="I124" s="125" t="s">
        <v>675</v>
      </c>
      <c r="J124" s="189" t="s">
        <v>676</v>
      </c>
      <c r="K124" s="189" t="s">
        <v>649</v>
      </c>
      <c r="L124" s="189" t="str">
        <f>VLOOKUP(D124,'TS Gantry - AP44'!$C$8:$X$638,22,FALSE)</f>
        <v>KALOO</v>
      </c>
      <c r="M124" s="189" t="str">
        <f>VLOOKUP(D124,'TS Gantry - AP44'!$C$8:$Y$638,23,FALSE)</f>
        <v>LUNKARANSAR</v>
      </c>
      <c r="N124" s="189" t="str">
        <f>VLOOKUP(D124,'TS Gantry - AP44'!$C$8:$Z$638,24,FALSE)</f>
        <v>BIKANER</v>
      </c>
      <c r="O124" s="189"/>
      <c r="P124" s="189"/>
      <c r="Q124" s="189"/>
      <c r="R124" s="189"/>
      <c r="S124" s="108"/>
      <c r="T124" s="104"/>
      <c r="U124" s="117"/>
      <c r="V124" s="117"/>
      <c r="W124" s="117"/>
      <c r="X124" s="117"/>
      <c r="Y124" s="117"/>
      <c r="Z124" s="117"/>
    </row>
    <row r="125" spans="1:26" ht="15.75" customHeight="1">
      <c r="A125" s="141">
        <v>121</v>
      </c>
      <c r="B125" s="150" t="s">
        <v>633</v>
      </c>
      <c r="C125" s="108">
        <v>18</v>
      </c>
      <c r="D125" s="176" t="s">
        <v>235</v>
      </c>
      <c r="E125" s="108" t="str">
        <f>VLOOKUP(D125,'TS Gantry - AP44'!$C$8:$D$638,2,0)</f>
        <v>DA-1.5</v>
      </c>
      <c r="F125" s="108" t="s">
        <v>646</v>
      </c>
      <c r="G125" s="103">
        <v>45844</v>
      </c>
      <c r="H125" s="188">
        <v>45853</v>
      </c>
      <c r="I125" s="125" t="s">
        <v>677</v>
      </c>
      <c r="J125" s="189" t="s">
        <v>657</v>
      </c>
      <c r="K125" s="189" t="s">
        <v>649</v>
      </c>
      <c r="L125" s="189" t="str">
        <f>VLOOKUP(D125,'TS Gantry - AP44'!$C$8:$X$638,22,FALSE)</f>
        <v>KELAN</v>
      </c>
      <c r="M125" s="189" t="str">
        <f>VLOOKUP(D125,'TS Gantry - AP44'!$C$8:$Y$638,23,FALSE)</f>
        <v>CHHATARGARH</v>
      </c>
      <c r="N125" s="189" t="str">
        <f>VLOOKUP(D125,'TS Gantry - AP44'!$C$8:$Z$638,24,FALSE)</f>
        <v>BIKANER</v>
      </c>
      <c r="O125" s="189"/>
      <c r="P125" s="189"/>
      <c r="Q125" s="189"/>
      <c r="R125" s="189"/>
      <c r="S125" s="108"/>
      <c r="T125" s="104"/>
      <c r="U125" s="117"/>
      <c r="V125" s="117"/>
      <c r="W125" s="117"/>
      <c r="X125" s="117"/>
      <c r="Y125" s="117"/>
      <c r="Z125" s="117"/>
    </row>
    <row r="126" spans="1:26" ht="15.75" customHeight="1">
      <c r="A126" s="141">
        <v>122</v>
      </c>
      <c r="B126" s="150" t="s">
        <v>633</v>
      </c>
      <c r="C126" s="108">
        <v>19</v>
      </c>
      <c r="D126" s="142" t="s">
        <v>592</v>
      </c>
      <c r="E126" s="108" t="str">
        <f>VLOOKUP(D126,'TS Gantry - AP44'!$C$8:$D$638,2,0)</f>
        <v>DA+6</v>
      </c>
      <c r="F126" s="108" t="s">
        <v>646</v>
      </c>
      <c r="G126" s="103">
        <v>45844</v>
      </c>
      <c r="H126" s="188">
        <v>45854</v>
      </c>
      <c r="I126" s="125" t="s">
        <v>670</v>
      </c>
      <c r="J126" s="189" t="s">
        <v>664</v>
      </c>
      <c r="K126" s="189" t="s">
        <v>649</v>
      </c>
      <c r="L126" s="189" t="str">
        <f>VLOOKUP(D126,'TS Gantry - AP44'!$C$8:$X$638,22,FALSE)</f>
        <v>MALSAR</v>
      </c>
      <c r="M126" s="189" t="str">
        <f>VLOOKUP(D126,'TS Gantry - AP44'!$C$8:$Y$638,23,FALSE)</f>
        <v>SARDARSHAHAR</v>
      </c>
      <c r="N126" s="189" t="str">
        <f>VLOOKUP(D126,'TS Gantry - AP44'!$C$8:$Z$638,24,FALSE)</f>
        <v>CHURU</v>
      </c>
      <c r="O126" s="189"/>
      <c r="P126" s="189"/>
      <c r="Q126" s="189"/>
      <c r="R126" s="189"/>
      <c r="S126" s="108"/>
      <c r="T126" s="104"/>
      <c r="U126" s="117"/>
      <c r="V126" s="117"/>
      <c r="W126" s="117"/>
      <c r="X126" s="117"/>
      <c r="Y126" s="117"/>
      <c r="Z126" s="117"/>
    </row>
    <row r="127" spans="1:26" ht="15.75" customHeight="1">
      <c r="A127" s="141">
        <v>123</v>
      </c>
      <c r="B127" s="150" t="s">
        <v>633</v>
      </c>
      <c r="C127" s="108">
        <v>20</v>
      </c>
      <c r="D127" s="142" t="s">
        <v>280</v>
      </c>
      <c r="E127" s="108" t="str">
        <f>VLOOKUP(D127,'TS Gantry - AP44'!$C$8:$D$638,2,0)</f>
        <v>DA-3</v>
      </c>
      <c r="F127" s="108" t="s">
        <v>646</v>
      </c>
      <c r="G127" s="103">
        <v>45851</v>
      </c>
      <c r="H127" s="188">
        <v>45855</v>
      </c>
      <c r="I127" s="125" t="s">
        <v>647</v>
      </c>
      <c r="J127" s="189" t="s">
        <v>651</v>
      </c>
      <c r="K127" s="189" t="s">
        <v>649</v>
      </c>
      <c r="L127" s="189" t="str">
        <f>VLOOKUP(D127,'TS Gantry - AP44'!$C$8:$X$638,22,FALSE)</f>
        <v>RAJASAR BHATIYAN</v>
      </c>
      <c r="M127" s="189" t="str">
        <f>VLOOKUP(D127,'TS Gantry - AP44'!$C$8:$Y$638,23,FALSE)</f>
        <v>CHHATARGARH</v>
      </c>
      <c r="N127" s="189" t="str">
        <f>VLOOKUP(D127,'TS Gantry - AP44'!$C$8:$Z$638,24,FALSE)</f>
        <v>BIKANER</v>
      </c>
      <c r="O127" s="189"/>
      <c r="P127" s="189"/>
      <c r="Q127" s="189"/>
      <c r="R127" s="189"/>
      <c r="S127" s="108"/>
      <c r="T127" s="104"/>
      <c r="U127" s="117"/>
      <c r="V127" s="117"/>
      <c r="W127" s="117"/>
      <c r="X127" s="117"/>
      <c r="Y127" s="117"/>
      <c r="Z127" s="117"/>
    </row>
    <row r="128" spans="1:26" ht="15.75" customHeight="1">
      <c r="A128" s="141">
        <v>124</v>
      </c>
      <c r="B128" s="150" t="s">
        <v>633</v>
      </c>
      <c r="C128" s="108">
        <v>21</v>
      </c>
      <c r="D128" s="176" t="s">
        <v>531</v>
      </c>
      <c r="E128" s="108" t="str">
        <f>VLOOKUP(D128,'TS Gantry - AP44'!$C$8:$D$638,2,0)</f>
        <v>DA+3</v>
      </c>
      <c r="F128" s="108" t="s">
        <v>646</v>
      </c>
      <c r="G128" s="85">
        <v>45842</v>
      </c>
      <c r="H128" s="188">
        <v>45855</v>
      </c>
      <c r="I128" s="125" t="s">
        <v>678</v>
      </c>
      <c r="J128" s="189" t="s">
        <v>666</v>
      </c>
      <c r="K128" s="189" t="s">
        <v>649</v>
      </c>
      <c r="L128" s="189" t="str">
        <f>VLOOKUP(D128,'TS Gantry - AP44'!$C$8:$X$638,22,FALSE)</f>
        <v>MALSISAR</v>
      </c>
      <c r="M128" s="189" t="str">
        <f>VLOOKUP(D128,'TS Gantry - AP44'!$C$8:$Y$638,23,FALSE)</f>
        <v>SARDARSHAHAR</v>
      </c>
      <c r="N128" s="189" t="str">
        <f>VLOOKUP(D128,'TS Gantry - AP44'!$C$8:$Z$638,24,FALSE)</f>
        <v>CHURU</v>
      </c>
      <c r="O128" s="189"/>
      <c r="P128" s="189"/>
      <c r="Q128" s="189"/>
      <c r="R128" s="189"/>
      <c r="S128" s="108"/>
      <c r="T128" s="104"/>
      <c r="U128" s="117"/>
      <c r="V128" s="117"/>
      <c r="W128" s="117"/>
      <c r="X128" s="117"/>
      <c r="Y128" s="117"/>
      <c r="Z128" s="117"/>
    </row>
    <row r="129" spans="1:26" ht="15.75" customHeight="1">
      <c r="A129" s="141">
        <v>125</v>
      </c>
      <c r="B129" s="150" t="s">
        <v>633</v>
      </c>
      <c r="C129" s="108">
        <v>22</v>
      </c>
      <c r="D129" s="142" t="s">
        <v>591</v>
      </c>
      <c r="E129" s="108" t="str">
        <f>VLOOKUP(D129,'TS Gantry - AP44'!$C$8:$D$638,2,0)</f>
        <v>DA-3</v>
      </c>
      <c r="F129" s="108" t="s">
        <v>646</v>
      </c>
      <c r="G129" s="103">
        <v>45849</v>
      </c>
      <c r="H129" s="188">
        <v>45856</v>
      </c>
      <c r="I129" s="125" t="s">
        <v>670</v>
      </c>
      <c r="J129" s="189" t="s">
        <v>664</v>
      </c>
      <c r="K129" s="189" t="s">
        <v>649</v>
      </c>
      <c r="L129" s="189" t="str">
        <f>VLOOKUP(D129,'TS Gantry - AP44'!$C$8:$X$638,22,FALSE)</f>
        <v>MALSAR</v>
      </c>
      <c r="M129" s="189" t="str">
        <f>VLOOKUP(D129,'TS Gantry - AP44'!$C$8:$Y$638,23,FALSE)</f>
        <v>SARDARSHAHAR</v>
      </c>
      <c r="N129" s="189" t="str">
        <f>VLOOKUP(D129,'TS Gantry - AP44'!$C$8:$Z$638,24,FALSE)</f>
        <v>CHURU</v>
      </c>
      <c r="O129" s="189"/>
      <c r="P129" s="189"/>
      <c r="Q129" s="189"/>
      <c r="R129" s="189"/>
      <c r="S129" s="108"/>
      <c r="T129" s="104"/>
      <c r="U129" s="117"/>
      <c r="V129" s="117"/>
      <c r="W129" s="117"/>
      <c r="X129" s="117"/>
      <c r="Y129" s="117"/>
      <c r="Z129" s="117"/>
    </row>
    <row r="130" spans="1:26" ht="15.75" customHeight="1">
      <c r="A130" s="141">
        <v>126</v>
      </c>
      <c r="B130" s="150" t="s">
        <v>633</v>
      </c>
      <c r="C130" s="108">
        <v>23</v>
      </c>
      <c r="D130" s="142" t="s">
        <v>605</v>
      </c>
      <c r="E130" s="108" t="str">
        <f>VLOOKUP(D130,'TS Gantry - AP44'!$C$8:$D$638,2,0)</f>
        <v>DA+0</v>
      </c>
      <c r="F130" s="108" t="s">
        <v>646</v>
      </c>
      <c r="G130" s="103">
        <v>45853</v>
      </c>
      <c r="H130" s="188">
        <v>45856</v>
      </c>
      <c r="I130" s="125" t="s">
        <v>669</v>
      </c>
      <c r="J130" s="189" t="s">
        <v>667</v>
      </c>
      <c r="K130" s="189" t="s">
        <v>649</v>
      </c>
      <c r="L130" s="189" t="str">
        <f>VLOOKUP(D130,'TS Gantry - AP44'!$C$8:$X$638,22,FALSE)</f>
        <v>MALSAR</v>
      </c>
      <c r="M130" s="189" t="str">
        <f>VLOOKUP(D130,'TS Gantry - AP44'!$C$8:$Y$638,23,FALSE)</f>
        <v>SARDARSHAHAR</v>
      </c>
      <c r="N130" s="189" t="str">
        <f>VLOOKUP(D130,'TS Gantry - AP44'!$C$8:$Z$638,24,FALSE)</f>
        <v>CHURU</v>
      </c>
      <c r="O130" s="189"/>
      <c r="P130" s="189"/>
      <c r="Q130" s="189"/>
      <c r="R130" s="189"/>
      <c r="S130" s="108"/>
      <c r="T130" s="104"/>
      <c r="U130" s="117"/>
      <c r="V130" s="117"/>
      <c r="W130" s="117"/>
      <c r="X130" s="117"/>
      <c r="Y130" s="117"/>
      <c r="Z130" s="117"/>
    </row>
    <row r="131" spans="1:26" ht="15.75" customHeight="1">
      <c r="A131" s="141">
        <v>127</v>
      </c>
      <c r="B131" s="150" t="s">
        <v>633</v>
      </c>
      <c r="C131" s="108">
        <v>24</v>
      </c>
      <c r="D131" s="142" t="s">
        <v>453</v>
      </c>
      <c r="E131" s="108" t="str">
        <f>VLOOKUP(D131,'TS Gantry - AP44'!$C$8:$D$638,2,0)</f>
        <v>DA+3</v>
      </c>
      <c r="F131" s="108" t="s">
        <v>646</v>
      </c>
      <c r="G131" s="103">
        <v>45849</v>
      </c>
      <c r="H131" s="188">
        <v>45857</v>
      </c>
      <c r="I131" s="125" t="s">
        <v>674</v>
      </c>
      <c r="J131" s="189" t="s">
        <v>648</v>
      </c>
      <c r="K131" s="189" t="s">
        <v>649</v>
      </c>
      <c r="L131" s="189" t="str">
        <f>VLOOKUP(D131,'TS Gantry - AP44'!$C$8:$X$638,22,FALSE)</f>
        <v>KALOO</v>
      </c>
      <c r="M131" s="189" t="str">
        <f>VLOOKUP(D131,'TS Gantry - AP44'!$C$8:$Y$638,23,FALSE)</f>
        <v>LUNKARANSAR</v>
      </c>
      <c r="N131" s="189" t="str">
        <f>VLOOKUP(D131,'TS Gantry - AP44'!$C$8:$Z$638,24,FALSE)</f>
        <v>BIKANER</v>
      </c>
      <c r="O131" s="189"/>
      <c r="P131" s="189"/>
      <c r="Q131" s="189"/>
      <c r="R131" s="189"/>
      <c r="S131" s="108"/>
      <c r="T131" s="104"/>
      <c r="U131" s="117"/>
      <c r="V131" s="117"/>
      <c r="W131" s="117"/>
      <c r="X131" s="117"/>
      <c r="Y131" s="117"/>
      <c r="Z131" s="117"/>
    </row>
    <row r="132" spans="1:26" ht="15.75" customHeight="1">
      <c r="A132" s="141">
        <v>128</v>
      </c>
      <c r="B132" s="150" t="s">
        <v>633</v>
      </c>
      <c r="C132" s="108">
        <v>25</v>
      </c>
      <c r="D132" s="142" t="s">
        <v>606</v>
      </c>
      <c r="E132" s="108" t="str">
        <f>VLOOKUP(D132,'TS Gantry - AP44'!$C$8:$D$638,2,0)</f>
        <v>DA+0</v>
      </c>
      <c r="F132" s="108" t="s">
        <v>646</v>
      </c>
      <c r="G132" s="103">
        <v>45852</v>
      </c>
      <c r="H132" s="188">
        <v>45858</v>
      </c>
      <c r="I132" s="125" t="s">
        <v>669</v>
      </c>
      <c r="J132" s="189" t="s">
        <v>667</v>
      </c>
      <c r="K132" s="189" t="s">
        <v>649</v>
      </c>
      <c r="L132" s="189" t="str">
        <f>VLOOKUP(D132,'TS Gantry - AP44'!$C$8:$X$638,22,FALSE)</f>
        <v>MALSAR</v>
      </c>
      <c r="M132" s="189" t="str">
        <f>VLOOKUP(D132,'TS Gantry - AP44'!$C$8:$Y$638,23,FALSE)</f>
        <v>SARDARSHAHAR</v>
      </c>
      <c r="N132" s="189" t="str">
        <f>VLOOKUP(D132,'TS Gantry - AP44'!$C$8:$Z$638,24,FALSE)</f>
        <v>CHURU</v>
      </c>
      <c r="O132" s="189"/>
      <c r="P132" s="189"/>
      <c r="Q132" s="189"/>
      <c r="R132" s="189"/>
      <c r="S132" s="108"/>
      <c r="T132" s="104"/>
      <c r="U132" s="117"/>
      <c r="V132" s="117"/>
      <c r="W132" s="117"/>
      <c r="X132" s="117"/>
      <c r="Y132" s="117"/>
      <c r="Z132" s="117"/>
    </row>
    <row r="133" spans="1:26" ht="15.75" customHeight="1">
      <c r="A133" s="141">
        <v>129</v>
      </c>
      <c r="B133" s="150" t="s">
        <v>633</v>
      </c>
      <c r="C133" s="108">
        <v>26</v>
      </c>
      <c r="D133" s="142" t="s">
        <v>238</v>
      </c>
      <c r="E133" s="108" t="str">
        <f>VLOOKUP(D133,'TS Gantry - AP44'!$C$8:$D$638,2,0)</f>
        <v>DA-3</v>
      </c>
      <c r="F133" s="108" t="s">
        <v>646</v>
      </c>
      <c r="G133" s="103">
        <v>45853</v>
      </c>
      <c r="H133" s="188">
        <v>45858</v>
      </c>
      <c r="I133" s="125" t="s">
        <v>677</v>
      </c>
      <c r="J133" s="189" t="s">
        <v>651</v>
      </c>
      <c r="K133" s="189" t="s">
        <v>649</v>
      </c>
      <c r="L133" s="189" t="str">
        <f>VLOOKUP(D133,'TS Gantry - AP44'!$C$8:$X$638,22,FALSE)</f>
        <v>KELAN</v>
      </c>
      <c r="M133" s="189" t="str">
        <f>VLOOKUP(D133,'TS Gantry - AP44'!$C$8:$Y$638,23,FALSE)</f>
        <v>CHHATARGARH</v>
      </c>
      <c r="N133" s="189" t="str">
        <f>VLOOKUP(D133,'TS Gantry - AP44'!$C$8:$Z$638,24,FALSE)</f>
        <v>BIKANER</v>
      </c>
      <c r="O133" s="189"/>
      <c r="P133" s="189"/>
      <c r="Q133" s="189"/>
      <c r="R133" s="189"/>
      <c r="S133" s="108"/>
      <c r="T133" s="104"/>
      <c r="U133" s="117"/>
      <c r="V133" s="117"/>
      <c r="W133" s="117"/>
      <c r="X133" s="117"/>
      <c r="Y133" s="117"/>
      <c r="Z133" s="117"/>
    </row>
    <row r="134" spans="1:26" ht="15.75" customHeight="1">
      <c r="A134" s="141">
        <v>130</v>
      </c>
      <c r="B134" s="150" t="s">
        <v>633</v>
      </c>
      <c r="C134" s="108">
        <v>27</v>
      </c>
      <c r="D134" s="142" t="s">
        <v>460</v>
      </c>
      <c r="E134" s="108" t="str">
        <f>VLOOKUP(D134,'TS Gantry - AP44'!$C$8:$D$638,2,0)</f>
        <v>DA+0</v>
      </c>
      <c r="F134" s="108" t="s">
        <v>646</v>
      </c>
      <c r="G134" s="103">
        <v>45853</v>
      </c>
      <c r="H134" s="188">
        <v>45858</v>
      </c>
      <c r="I134" s="125" t="s">
        <v>675</v>
      </c>
      <c r="J134" s="189" t="s">
        <v>648</v>
      </c>
      <c r="K134" s="189" t="s">
        <v>649</v>
      </c>
      <c r="L134" s="189" t="str">
        <f>VLOOKUP(D134,'TS Gantry - AP44'!$C$8:$X$638,22,FALSE)</f>
        <v>KALOO</v>
      </c>
      <c r="M134" s="189" t="str">
        <f>VLOOKUP(D134,'TS Gantry - AP44'!$C$8:$Y$638,23,FALSE)</f>
        <v>LUNKARANSAR</v>
      </c>
      <c r="N134" s="189" t="str">
        <f>VLOOKUP(D134,'TS Gantry - AP44'!$C$8:$Z$638,24,FALSE)</f>
        <v>BIKANER</v>
      </c>
      <c r="O134" s="189"/>
      <c r="P134" s="189"/>
      <c r="Q134" s="189"/>
      <c r="R134" s="189"/>
      <c r="S134" s="108"/>
      <c r="T134" s="104"/>
      <c r="U134" s="117"/>
      <c r="V134" s="117"/>
      <c r="W134" s="117"/>
      <c r="X134" s="117"/>
      <c r="Y134" s="117"/>
      <c r="Z134" s="117"/>
    </row>
    <row r="135" spans="1:26" ht="15.75" customHeight="1">
      <c r="A135" s="141">
        <v>131</v>
      </c>
      <c r="B135" s="150" t="s">
        <v>633</v>
      </c>
      <c r="C135" s="108">
        <v>28</v>
      </c>
      <c r="D135" s="176" t="s">
        <v>519</v>
      </c>
      <c r="E135" s="108" t="str">
        <f>VLOOKUP(D135,'TS Gantry - AP44'!$C$8:$D$638,2,0)</f>
        <v>DA+3</v>
      </c>
      <c r="F135" s="108" t="s">
        <v>646</v>
      </c>
      <c r="G135" s="85">
        <v>45842</v>
      </c>
      <c r="H135" s="188">
        <v>45859</v>
      </c>
      <c r="I135" s="125" t="s">
        <v>679</v>
      </c>
      <c r="J135" s="189" t="s">
        <v>673</v>
      </c>
      <c r="K135" s="189" t="s">
        <v>649</v>
      </c>
      <c r="L135" s="189" t="str">
        <f>VLOOKUP(D135,'TS Gantry - AP44'!$C$8:$X$638,22,FALSE)</f>
        <v>KANWALASAR</v>
      </c>
      <c r="M135" s="189" t="str">
        <f>VLOOKUP(D135,'TS Gantry - AP44'!$C$8:$Y$638,23,FALSE)</f>
        <v>SARDARSHAHAR</v>
      </c>
      <c r="N135" s="189" t="str">
        <f>VLOOKUP(D135,'TS Gantry - AP44'!$C$8:$Z$638,24,FALSE)</f>
        <v>CHURU</v>
      </c>
      <c r="O135" s="189"/>
      <c r="P135" s="189"/>
      <c r="Q135" s="189"/>
      <c r="R135" s="189"/>
      <c r="S135" s="108"/>
      <c r="T135" s="104"/>
      <c r="U135" s="117"/>
      <c r="V135" s="117"/>
      <c r="W135" s="117"/>
      <c r="X135" s="117"/>
      <c r="Y135" s="117"/>
      <c r="Z135" s="117"/>
    </row>
    <row r="136" spans="1:26" ht="15.75" customHeight="1">
      <c r="A136" s="141">
        <v>132</v>
      </c>
      <c r="B136" s="150" t="s">
        <v>633</v>
      </c>
      <c r="C136" s="108">
        <v>29</v>
      </c>
      <c r="D136" s="176" t="s">
        <v>237</v>
      </c>
      <c r="E136" s="108" t="str">
        <f>VLOOKUP(D136,'TS Gantry - AP44'!$C$8:$D$638,2,0)</f>
        <v>DA-1.5</v>
      </c>
      <c r="F136" s="108" t="s">
        <v>646</v>
      </c>
      <c r="G136" s="103">
        <v>45853</v>
      </c>
      <c r="H136" s="188">
        <v>45860</v>
      </c>
      <c r="I136" s="125" t="s">
        <v>677</v>
      </c>
      <c r="J136" s="189" t="s">
        <v>651</v>
      </c>
      <c r="K136" s="189" t="s">
        <v>649</v>
      </c>
      <c r="L136" s="189" t="str">
        <f>VLOOKUP(D136,'TS Gantry - AP44'!$C$8:$X$638,22,FALSE)</f>
        <v>KELAN</v>
      </c>
      <c r="M136" s="189" t="str">
        <f>VLOOKUP(D136,'TS Gantry - AP44'!$C$8:$Y$638,23,FALSE)</f>
        <v>CHHATARGARH</v>
      </c>
      <c r="N136" s="189" t="str">
        <f>VLOOKUP(D136,'TS Gantry - AP44'!$C$8:$Z$638,24,FALSE)</f>
        <v>BIKANER</v>
      </c>
      <c r="O136" s="189"/>
      <c r="P136" s="189"/>
      <c r="Q136" s="189"/>
      <c r="R136" s="189"/>
      <c r="S136" s="108"/>
      <c r="T136" s="104"/>
      <c r="U136" s="117"/>
      <c r="V136" s="117"/>
      <c r="W136" s="117"/>
      <c r="X136" s="117"/>
      <c r="Y136" s="117"/>
      <c r="Z136" s="117"/>
    </row>
    <row r="137" spans="1:26" ht="15.75" customHeight="1">
      <c r="A137" s="141">
        <v>133</v>
      </c>
      <c r="B137" s="150" t="s">
        <v>633</v>
      </c>
      <c r="C137" s="108">
        <v>30</v>
      </c>
      <c r="D137" s="142" t="s">
        <v>520</v>
      </c>
      <c r="E137" s="108" t="str">
        <f>VLOOKUP(D137,'TS Gantry - AP44'!$C$8:$D$638,2,0)</f>
        <v>DA+9</v>
      </c>
      <c r="F137" s="108" t="s">
        <v>646</v>
      </c>
      <c r="G137" s="85">
        <v>45837</v>
      </c>
      <c r="H137" s="188">
        <v>45861</v>
      </c>
      <c r="I137" s="125" t="s">
        <v>679</v>
      </c>
      <c r="J137" s="189" t="s">
        <v>673</v>
      </c>
      <c r="K137" s="189" t="s">
        <v>649</v>
      </c>
      <c r="L137" s="189" t="str">
        <f>VLOOKUP(D137,'TS Gantry - AP44'!$C$8:$X$638,22,FALSE)</f>
        <v>KANWALASAR</v>
      </c>
      <c r="M137" s="189" t="str">
        <f>VLOOKUP(D137,'TS Gantry - AP44'!$C$8:$Y$638,23,FALSE)</f>
        <v>SARDARSHAHAR</v>
      </c>
      <c r="N137" s="189" t="str">
        <f>VLOOKUP(D137,'TS Gantry - AP44'!$C$8:$Z$638,24,FALSE)</f>
        <v>CHURU</v>
      </c>
      <c r="O137" s="189"/>
      <c r="P137" s="189"/>
      <c r="Q137" s="189"/>
      <c r="R137" s="189"/>
      <c r="S137" s="108"/>
      <c r="T137" s="104"/>
      <c r="U137" s="117"/>
      <c r="V137" s="117"/>
      <c r="W137" s="117"/>
      <c r="X137" s="117"/>
      <c r="Y137" s="117"/>
      <c r="Z137" s="117"/>
    </row>
    <row r="138" spans="1:26" ht="15.75" customHeight="1">
      <c r="A138" s="141">
        <v>134</v>
      </c>
      <c r="B138" s="150" t="s">
        <v>633</v>
      </c>
      <c r="C138" s="108">
        <v>31</v>
      </c>
      <c r="D138" s="142" t="s">
        <v>462</v>
      </c>
      <c r="E138" s="108" t="str">
        <f>VLOOKUP(D138,'TS Gantry - AP44'!$C$8:$D$638,2,0)</f>
        <v>DA+0</v>
      </c>
      <c r="F138" s="108" t="s">
        <v>646</v>
      </c>
      <c r="G138" s="103">
        <v>45856</v>
      </c>
      <c r="H138" s="188">
        <v>45863</v>
      </c>
      <c r="I138" s="125" t="s">
        <v>675</v>
      </c>
      <c r="J138" s="189" t="s">
        <v>648</v>
      </c>
      <c r="K138" s="189" t="s">
        <v>649</v>
      </c>
      <c r="L138" s="189" t="str">
        <f>VLOOKUP(D138,'TS Gantry - AP44'!$C$8:$X$638,22,FALSE)</f>
        <v>KALOO</v>
      </c>
      <c r="M138" s="189" t="str">
        <f>VLOOKUP(D138,'TS Gantry - AP44'!$C$8:$Y$638,23,FALSE)</f>
        <v>LUNKARANSAR</v>
      </c>
      <c r="N138" s="189" t="str">
        <f>VLOOKUP(D138,'TS Gantry - AP44'!$C$8:$Z$638,24,FALSE)</f>
        <v>BIKANER</v>
      </c>
      <c r="O138" s="189"/>
      <c r="P138" s="189"/>
      <c r="Q138" s="189"/>
      <c r="R138" s="189"/>
      <c r="S138" s="108"/>
      <c r="T138" s="104"/>
      <c r="U138" s="117"/>
      <c r="V138" s="117"/>
      <c r="W138" s="117"/>
      <c r="X138" s="117"/>
      <c r="Y138" s="117"/>
      <c r="Z138" s="117"/>
    </row>
    <row r="139" spans="1:26" ht="15.75" customHeight="1">
      <c r="A139" s="141">
        <v>135</v>
      </c>
      <c r="B139" s="150" t="s">
        <v>633</v>
      </c>
      <c r="C139" s="108">
        <v>32</v>
      </c>
      <c r="D139" s="142" t="s">
        <v>464</v>
      </c>
      <c r="E139" s="108" t="str">
        <f>VLOOKUP(D139,'TS Gantry - AP44'!$C$8:$D$638,2,0)</f>
        <v>DA+0</v>
      </c>
      <c r="F139" s="108" t="s">
        <v>646</v>
      </c>
      <c r="G139" s="103">
        <v>45857</v>
      </c>
      <c r="H139" s="188">
        <v>45863</v>
      </c>
      <c r="I139" s="125" t="s">
        <v>674</v>
      </c>
      <c r="J139" s="189" t="s">
        <v>657</v>
      </c>
      <c r="K139" s="189" t="s">
        <v>649</v>
      </c>
      <c r="L139" s="189" t="str">
        <f>VLOOKUP(D139,'TS Gantry - AP44'!$C$8:$X$638,22,FALSE)</f>
        <v>KALOO</v>
      </c>
      <c r="M139" s="189" t="str">
        <f>VLOOKUP(D139,'TS Gantry - AP44'!$C$8:$Y$638,23,FALSE)</f>
        <v>LUNKARANSAR</v>
      </c>
      <c r="N139" s="189" t="str">
        <f>VLOOKUP(D139,'TS Gantry - AP44'!$C$8:$Z$638,24,FALSE)</f>
        <v>BIKANER</v>
      </c>
      <c r="O139" s="189"/>
      <c r="P139" s="189"/>
      <c r="Q139" s="189"/>
      <c r="R139" s="189"/>
      <c r="S139" s="108"/>
      <c r="T139" s="104"/>
      <c r="U139" s="117"/>
      <c r="V139" s="117"/>
      <c r="W139" s="117"/>
      <c r="X139" s="117"/>
      <c r="Y139" s="117"/>
      <c r="Z139" s="117"/>
    </row>
    <row r="140" spans="1:26" ht="15.75" customHeight="1">
      <c r="A140" s="141">
        <v>136</v>
      </c>
      <c r="B140" s="150" t="s">
        <v>633</v>
      </c>
      <c r="C140" s="108">
        <v>33</v>
      </c>
      <c r="D140" s="142" t="s">
        <v>601</v>
      </c>
      <c r="E140" s="108" t="str">
        <f>VLOOKUP(D140,'TS Gantry - AP44'!$C$8:$D$638,2,0)</f>
        <v>DA+9</v>
      </c>
      <c r="F140" s="108" t="s">
        <v>646</v>
      </c>
      <c r="G140" s="103">
        <v>45859</v>
      </c>
      <c r="H140" s="188">
        <v>45863</v>
      </c>
      <c r="I140" s="125" t="s">
        <v>669</v>
      </c>
      <c r="J140" s="189" t="s">
        <v>667</v>
      </c>
      <c r="K140" s="189" t="s">
        <v>649</v>
      </c>
      <c r="L140" s="189" t="str">
        <f>VLOOKUP(D140,'TS Gantry - AP44'!$C$8:$X$638,22,FALSE)</f>
        <v>MALSAR</v>
      </c>
      <c r="M140" s="189" t="str">
        <f>VLOOKUP(D140,'TS Gantry - AP44'!$C$8:$Y$638,23,FALSE)</f>
        <v>SARDARSHAHAR</v>
      </c>
      <c r="N140" s="189" t="str">
        <f>VLOOKUP(D140,'TS Gantry - AP44'!$C$8:$Z$638,24,FALSE)</f>
        <v>CHURU</v>
      </c>
      <c r="O140" s="189"/>
      <c r="P140" s="189"/>
      <c r="Q140" s="189"/>
      <c r="R140" s="189"/>
      <c r="S140" s="108"/>
      <c r="T140" s="104"/>
      <c r="U140" s="117"/>
      <c r="V140" s="117"/>
      <c r="W140" s="117"/>
      <c r="X140" s="117"/>
      <c r="Y140" s="117"/>
      <c r="Z140" s="117"/>
    </row>
    <row r="141" spans="1:26" ht="15.75" customHeight="1">
      <c r="A141" s="141">
        <v>137</v>
      </c>
      <c r="B141" s="150" t="s">
        <v>633</v>
      </c>
      <c r="C141" s="108">
        <v>34</v>
      </c>
      <c r="D141" s="142" t="s">
        <v>590</v>
      </c>
      <c r="E141" s="108" t="str">
        <f>VLOOKUP(D141,'TS Gantry - AP44'!$C$8:$D$638,2,0)</f>
        <v>DA+9</v>
      </c>
      <c r="F141" s="108" t="s">
        <v>646</v>
      </c>
      <c r="G141" s="103">
        <v>45855</v>
      </c>
      <c r="H141" s="188">
        <v>45864</v>
      </c>
      <c r="I141" s="125" t="s">
        <v>670</v>
      </c>
      <c r="J141" s="189" t="s">
        <v>664</v>
      </c>
      <c r="K141" s="189" t="s">
        <v>649</v>
      </c>
      <c r="L141" s="189" t="str">
        <f>VLOOKUP(D141,'TS Gantry - AP44'!$C$8:$X$638,22,FALSE)</f>
        <v>MALSAR</v>
      </c>
      <c r="M141" s="189" t="str">
        <f>VLOOKUP(D141,'TS Gantry - AP44'!$C$8:$Y$638,23,FALSE)</f>
        <v>SARDARSHAHAR</v>
      </c>
      <c r="N141" s="189" t="str">
        <f>VLOOKUP(D141,'TS Gantry - AP44'!$C$8:$Z$638,24,FALSE)</f>
        <v>CHURU</v>
      </c>
      <c r="O141" s="189"/>
      <c r="P141" s="189"/>
      <c r="Q141" s="189"/>
      <c r="R141" s="189"/>
      <c r="S141" s="108"/>
      <c r="T141" s="104"/>
      <c r="U141" s="117"/>
      <c r="V141" s="117"/>
      <c r="W141" s="117"/>
      <c r="X141" s="117"/>
      <c r="Y141" s="117"/>
      <c r="Z141" s="117"/>
    </row>
    <row r="142" spans="1:26" ht="15.75" customHeight="1">
      <c r="A142" s="141">
        <v>138</v>
      </c>
      <c r="B142" s="150" t="s">
        <v>633</v>
      </c>
      <c r="C142" s="108">
        <v>35</v>
      </c>
      <c r="D142" s="142" t="s">
        <v>529</v>
      </c>
      <c r="E142" s="108" t="str">
        <f>VLOOKUP(D142,'TS Gantry - AP44'!$C$8:$D$638,2,0)</f>
        <v>DA+9</v>
      </c>
      <c r="F142" s="108" t="s">
        <v>646</v>
      </c>
      <c r="G142" s="103">
        <v>45856</v>
      </c>
      <c r="H142" s="188">
        <v>45867</v>
      </c>
      <c r="I142" s="125" t="s">
        <v>678</v>
      </c>
      <c r="J142" s="189" t="s">
        <v>673</v>
      </c>
      <c r="K142" s="189" t="s">
        <v>649</v>
      </c>
      <c r="L142" s="189" t="str">
        <f>VLOOKUP(D142,'TS Gantry - AP44'!$C$8:$X$638,22,FALSE)</f>
        <v>DHEERASAR</v>
      </c>
      <c r="M142" s="189" t="str">
        <f>VLOOKUP(D142,'TS Gantry - AP44'!$C$8:$Y$638,23,FALSE)</f>
        <v>SARDARSHAHAR</v>
      </c>
      <c r="N142" s="189" t="str">
        <f>VLOOKUP(D142,'TS Gantry - AP44'!$C$8:$Z$638,24,FALSE)</f>
        <v>CHURU</v>
      </c>
      <c r="O142" s="189"/>
      <c r="P142" s="189"/>
      <c r="Q142" s="189"/>
      <c r="R142" s="189"/>
      <c r="S142" s="108"/>
      <c r="T142" s="104"/>
      <c r="U142" s="117"/>
      <c r="V142" s="117"/>
      <c r="W142" s="117"/>
      <c r="X142" s="117"/>
      <c r="Y142" s="117"/>
      <c r="Z142" s="117"/>
    </row>
    <row r="143" spans="1:26" ht="15.75" customHeight="1">
      <c r="A143" s="141">
        <v>139</v>
      </c>
      <c r="B143" s="150" t="s">
        <v>633</v>
      </c>
      <c r="C143" s="108">
        <v>36</v>
      </c>
      <c r="D143" s="142" t="s">
        <v>246</v>
      </c>
      <c r="E143" s="108" t="str">
        <f>VLOOKUP(D143,'TS Gantry - AP44'!$C$8:$D$638,2,0)</f>
        <v>DA+9</v>
      </c>
      <c r="F143" s="108" t="s">
        <v>646</v>
      </c>
      <c r="G143" s="103">
        <v>45861</v>
      </c>
      <c r="H143" s="188">
        <v>45867</v>
      </c>
      <c r="I143" s="125" t="s">
        <v>677</v>
      </c>
      <c r="J143" s="189" t="s">
        <v>658</v>
      </c>
      <c r="K143" s="189" t="s">
        <v>649</v>
      </c>
      <c r="L143" s="189" t="str">
        <f>VLOOKUP(D143,'TS Gantry - AP44'!$C$8:$X$638,22,FALSE)</f>
        <v>KELAN</v>
      </c>
      <c r="M143" s="189" t="str">
        <f>VLOOKUP(D143,'TS Gantry - AP44'!$C$8:$Y$638,23,FALSE)</f>
        <v>CHHATARGARH</v>
      </c>
      <c r="N143" s="189" t="str">
        <f>VLOOKUP(D143,'TS Gantry - AP44'!$C$8:$Z$638,24,FALSE)</f>
        <v>BIKANER</v>
      </c>
      <c r="O143" s="189"/>
      <c r="P143" s="189"/>
      <c r="Q143" s="189"/>
      <c r="R143" s="189"/>
      <c r="S143" s="108"/>
      <c r="T143" s="104"/>
      <c r="U143" s="117"/>
      <c r="V143" s="117"/>
      <c r="W143" s="117"/>
      <c r="X143" s="117"/>
      <c r="Y143" s="117"/>
      <c r="Z143" s="117"/>
    </row>
    <row r="144" spans="1:26" ht="15.75" customHeight="1">
      <c r="A144" s="141">
        <v>140</v>
      </c>
      <c r="B144" s="150" t="s">
        <v>633</v>
      </c>
      <c r="C144" s="108">
        <v>37</v>
      </c>
      <c r="D144" s="142" t="s">
        <v>602</v>
      </c>
      <c r="E144" s="108" t="str">
        <f>VLOOKUP(D144,'TS Gantry - AP44'!$C$8:$D$638,2,0)</f>
        <v>DA+3</v>
      </c>
      <c r="F144" s="108" t="s">
        <v>646</v>
      </c>
      <c r="G144" s="103">
        <v>45863</v>
      </c>
      <c r="H144" s="188">
        <v>45867</v>
      </c>
      <c r="I144" s="125" t="s">
        <v>669</v>
      </c>
      <c r="J144" s="189" t="s">
        <v>667</v>
      </c>
      <c r="K144" s="189" t="s">
        <v>649</v>
      </c>
      <c r="L144" s="189" t="str">
        <f>VLOOKUP(D144,'TS Gantry - AP44'!$C$8:$X$638,22,FALSE)</f>
        <v>MALSAR</v>
      </c>
      <c r="M144" s="189" t="str">
        <f>VLOOKUP(D144,'TS Gantry - AP44'!$C$8:$Y$638,23,FALSE)</f>
        <v>SARDARSHAHAR</v>
      </c>
      <c r="N144" s="189" t="str">
        <f>VLOOKUP(D144,'TS Gantry - AP44'!$C$8:$Z$638,24,FALSE)</f>
        <v>CHURU</v>
      </c>
      <c r="O144" s="189"/>
      <c r="P144" s="189"/>
      <c r="Q144" s="189"/>
      <c r="R144" s="189"/>
      <c r="S144" s="108"/>
      <c r="T144" s="104"/>
      <c r="U144" s="117"/>
      <c r="V144" s="117"/>
      <c r="W144" s="117"/>
      <c r="X144" s="117"/>
      <c r="Y144" s="117"/>
      <c r="Z144" s="117"/>
    </row>
    <row r="145" spans="1:26" ht="15.75" customHeight="1">
      <c r="A145" s="141">
        <v>141</v>
      </c>
      <c r="B145" s="108" t="s">
        <v>633</v>
      </c>
      <c r="C145" s="108">
        <v>38</v>
      </c>
      <c r="D145" s="142" t="s">
        <v>276</v>
      </c>
      <c r="E145" s="108" t="str">
        <f>VLOOKUP(D145,'TS Gantry - AP44'!$C$8:$D$638,2,0)</f>
        <v>DB2+0</v>
      </c>
      <c r="F145" s="108" t="s">
        <v>646</v>
      </c>
      <c r="G145" s="103">
        <v>45858</v>
      </c>
      <c r="H145" s="103">
        <v>45868</v>
      </c>
      <c r="I145" s="125" t="s">
        <v>647</v>
      </c>
      <c r="J145" s="189" t="s">
        <v>651</v>
      </c>
      <c r="K145" s="189" t="s">
        <v>649</v>
      </c>
      <c r="L145" s="189" t="str">
        <f>VLOOKUP(D145,'TS Gantry - AP44'!$C$8:$X$638,22,FALSE)</f>
        <v>RAJASAR BHATIYAN</v>
      </c>
      <c r="M145" s="189" t="str">
        <f>VLOOKUP(D145,'TS Gantry - AP44'!$C$8:$Y$638,23,FALSE)</f>
        <v>CHHATARGARH</v>
      </c>
      <c r="N145" s="189" t="str">
        <f>VLOOKUP(D145,'TS Gantry - AP44'!$C$8:$Z$638,24,FALSE)</f>
        <v>BIKANER</v>
      </c>
      <c r="O145" s="189"/>
      <c r="P145" s="189"/>
      <c r="Q145" s="189"/>
      <c r="R145" s="189"/>
      <c r="S145" s="108"/>
      <c r="T145" s="104"/>
      <c r="U145" s="117"/>
      <c r="V145" s="117"/>
      <c r="W145" s="117"/>
      <c r="X145" s="117"/>
      <c r="Y145" s="117"/>
      <c r="Z145" s="117"/>
    </row>
    <row r="146" spans="1:26" ht="15.75" customHeight="1">
      <c r="A146" s="141">
        <v>142</v>
      </c>
      <c r="B146" s="108" t="s">
        <v>633</v>
      </c>
      <c r="C146" s="108">
        <v>39</v>
      </c>
      <c r="D146" s="142" t="s">
        <v>525</v>
      </c>
      <c r="E146" s="108" t="str">
        <f>VLOOKUP(D146,'TS Gantry - AP44'!$C$8:$D$638,2,0)</f>
        <v>DA-1.5</v>
      </c>
      <c r="F146" s="108" t="s">
        <v>646</v>
      </c>
      <c r="G146" s="103">
        <v>45856</v>
      </c>
      <c r="H146" s="103">
        <v>45869</v>
      </c>
      <c r="I146" s="125" t="s">
        <v>680</v>
      </c>
      <c r="J146" s="189" t="s">
        <v>673</v>
      </c>
      <c r="K146" s="189" t="s">
        <v>649</v>
      </c>
      <c r="L146" s="189" t="str">
        <f>VLOOKUP(D146,'TS Gantry - AP44'!$C$8:$X$638,22,FALSE)</f>
        <v>DHEERASAR</v>
      </c>
      <c r="M146" s="189" t="str">
        <f>VLOOKUP(D146,'TS Gantry - AP44'!$C$8:$Y$638,23,FALSE)</f>
        <v>SARDARSHAHAR</v>
      </c>
      <c r="N146" s="189" t="str">
        <f>VLOOKUP(D146,'TS Gantry - AP44'!$C$8:$Z$638,24,FALSE)</f>
        <v>CHURU</v>
      </c>
      <c r="O146" s="189"/>
      <c r="P146" s="189"/>
      <c r="Q146" s="189"/>
      <c r="R146" s="189"/>
      <c r="S146" s="108"/>
      <c r="T146" s="104"/>
      <c r="U146" s="117"/>
      <c r="V146" s="117"/>
      <c r="W146" s="117"/>
      <c r="X146" s="117"/>
      <c r="Y146" s="117"/>
      <c r="Z146" s="117"/>
    </row>
    <row r="147" spans="1:26" ht="15.75" customHeight="1">
      <c r="A147" s="141">
        <v>143</v>
      </c>
      <c r="B147" s="150" t="s">
        <v>633</v>
      </c>
      <c r="C147" s="108">
        <v>40</v>
      </c>
      <c r="D147" s="142" t="s">
        <v>445</v>
      </c>
      <c r="E147" s="108" t="str">
        <f>VLOOKUP(D147,'TS Gantry - AP44'!$C$8:$D$638,2,0)</f>
        <v>DB2+0</v>
      </c>
      <c r="F147" s="108" t="s">
        <v>646</v>
      </c>
      <c r="G147" s="103">
        <v>45863</v>
      </c>
      <c r="H147" s="188">
        <v>45870</v>
      </c>
      <c r="I147" s="125" t="s">
        <v>675</v>
      </c>
      <c r="J147" s="189" t="s">
        <v>648</v>
      </c>
      <c r="K147" s="189" t="s">
        <v>649</v>
      </c>
      <c r="L147" s="189" t="str">
        <f>VLOOKUP(D147,'TS Gantry - AP44'!$C$8:$X$638,22,FALSE)</f>
        <v>KALOO</v>
      </c>
      <c r="M147" s="189" t="str">
        <f>VLOOKUP(D147,'TS Gantry - AP44'!$C$8:$Y$638,23,FALSE)</f>
        <v>LUNKARANSAR</v>
      </c>
      <c r="N147" s="189" t="str">
        <f>VLOOKUP(D147,'TS Gantry - AP44'!$C$8:$Z$638,24,FALSE)</f>
        <v>BIKANER</v>
      </c>
      <c r="O147" s="189"/>
      <c r="P147" s="189"/>
      <c r="Q147" s="189"/>
      <c r="R147" s="189"/>
      <c r="S147" s="108"/>
      <c r="T147" s="104"/>
      <c r="U147" s="117"/>
      <c r="V147" s="117"/>
      <c r="W147" s="117"/>
      <c r="X147" s="117"/>
      <c r="Y147" s="117"/>
      <c r="Z147" s="117"/>
    </row>
    <row r="148" spans="1:26" ht="15.75" customHeight="1">
      <c r="A148" s="141">
        <v>144</v>
      </c>
      <c r="B148" s="150" t="s">
        <v>633</v>
      </c>
      <c r="C148" s="108">
        <v>41</v>
      </c>
      <c r="D148" s="142" t="s">
        <v>465</v>
      </c>
      <c r="E148" s="108" t="str">
        <f>VLOOKUP(D148,'TS Gantry - AP44'!$C$8:$D$638,2,0)</f>
        <v>DB1+0</v>
      </c>
      <c r="F148" s="108" t="s">
        <v>646</v>
      </c>
      <c r="G148" s="103">
        <v>45863</v>
      </c>
      <c r="H148" s="103">
        <v>45870</v>
      </c>
      <c r="I148" s="125" t="s">
        <v>674</v>
      </c>
      <c r="J148" s="189" t="s">
        <v>676</v>
      </c>
      <c r="K148" s="189" t="s">
        <v>649</v>
      </c>
      <c r="L148" s="189" t="str">
        <f>VLOOKUP(D148,'TS Gantry - AP44'!$C$8:$X$638,22,FALSE)</f>
        <v>KALOO</v>
      </c>
      <c r="M148" s="189" t="str">
        <f>VLOOKUP(D148,'TS Gantry - AP44'!$C$8:$Y$638,23,FALSE)</f>
        <v>LUNKARANSAR</v>
      </c>
      <c r="N148" s="189" t="str">
        <f>VLOOKUP(D148,'TS Gantry - AP44'!$C$8:$Z$638,24,FALSE)</f>
        <v>BIKANER</v>
      </c>
      <c r="O148" s="189"/>
      <c r="P148" s="189"/>
      <c r="Q148" s="189"/>
      <c r="R148" s="189"/>
      <c r="S148" s="108"/>
      <c r="T148" s="104"/>
      <c r="U148" s="117"/>
      <c r="V148" s="117"/>
      <c r="W148" s="117"/>
      <c r="X148" s="117"/>
      <c r="Y148" s="117"/>
      <c r="Z148" s="117"/>
    </row>
    <row r="149" spans="1:26" ht="15.75" customHeight="1">
      <c r="A149" s="145">
        <v>145</v>
      </c>
      <c r="B149" s="184" t="s">
        <v>633</v>
      </c>
      <c r="C149" s="112">
        <v>42</v>
      </c>
      <c r="D149" s="146" t="s">
        <v>524</v>
      </c>
      <c r="E149" s="112" t="str">
        <f>VLOOKUP(D149,'TS Gantry - AP44'!$C$8:$D$638,2,0)</f>
        <v>DA+3</v>
      </c>
      <c r="F149" s="112" t="s">
        <v>646</v>
      </c>
      <c r="G149" s="165">
        <v>45863</v>
      </c>
      <c r="H149" s="165">
        <v>45870</v>
      </c>
      <c r="I149" s="148" t="s">
        <v>679</v>
      </c>
      <c r="J149" s="190" t="s">
        <v>681</v>
      </c>
      <c r="K149" s="190" t="s">
        <v>649</v>
      </c>
      <c r="L149" s="190" t="str">
        <f>VLOOKUP(D149,'TS Gantry - AP44'!$C$8:$X$638,22,FALSE)</f>
        <v>DHEERASAR</v>
      </c>
      <c r="M149" s="190" t="str">
        <f>VLOOKUP(D149,'TS Gantry - AP44'!$C$8:$Y$638,23,FALSE)</f>
        <v>SARDARSHAHAR</v>
      </c>
      <c r="N149" s="190" t="str">
        <f>VLOOKUP(D149,'TS Gantry - AP44'!$C$8:$Z$638,24,FALSE)</f>
        <v>CHURU</v>
      </c>
      <c r="O149" s="190"/>
      <c r="P149" s="190"/>
      <c r="Q149" s="190"/>
      <c r="R149" s="190"/>
      <c r="S149" s="112"/>
      <c r="T149" s="113"/>
      <c r="U149" s="117"/>
      <c r="V149" s="117"/>
      <c r="W149" s="117"/>
      <c r="X149" s="117"/>
      <c r="Y149" s="117"/>
      <c r="Z149" s="117"/>
    </row>
    <row r="150" spans="1:26" ht="15.75" customHeight="1">
      <c r="A150" s="135">
        <v>146</v>
      </c>
      <c r="B150" s="136" t="s">
        <v>682</v>
      </c>
      <c r="C150" s="136">
        <v>1</v>
      </c>
      <c r="D150" s="137" t="s">
        <v>589</v>
      </c>
      <c r="E150" s="136" t="str">
        <f>VLOOKUP(D150,'TS Gantry - AP44'!$C$8:$D$638,2,0)</f>
        <v>DA-3</v>
      </c>
      <c r="F150" s="136" t="s">
        <v>646</v>
      </c>
      <c r="G150" s="161">
        <v>45863</v>
      </c>
      <c r="H150" s="161">
        <v>45871</v>
      </c>
      <c r="I150" s="139" t="s">
        <v>670</v>
      </c>
      <c r="J150" s="187" t="s">
        <v>664</v>
      </c>
      <c r="K150" s="187" t="s">
        <v>649</v>
      </c>
      <c r="L150" s="187" t="str">
        <f>VLOOKUP(D150,'TS Gantry - AP44'!$C$8:$X$638,22,FALSE)</f>
        <v>MALSAR</v>
      </c>
      <c r="M150" s="187" t="str">
        <f>VLOOKUP(D150,'TS Gantry - AP44'!$C$8:$Y$638,23,FALSE)</f>
        <v>SARDARSHAHAR</v>
      </c>
      <c r="N150" s="187" t="str">
        <f>VLOOKUP(D150,'TS Gantry - AP44'!$C$8:$Z$638,24,FALSE)</f>
        <v>CHURU</v>
      </c>
      <c r="O150" s="187"/>
      <c r="P150" s="187"/>
      <c r="Q150" s="187"/>
      <c r="R150" s="187"/>
      <c r="S150" s="136"/>
      <c r="T150" s="164"/>
      <c r="U150" s="117"/>
      <c r="V150" s="117"/>
      <c r="W150" s="117"/>
      <c r="X150" s="117"/>
      <c r="Y150" s="117"/>
      <c r="Z150" s="117"/>
    </row>
    <row r="151" spans="1:26" ht="15.75" customHeight="1">
      <c r="A151" s="141">
        <v>147</v>
      </c>
      <c r="B151" s="108" t="s">
        <v>682</v>
      </c>
      <c r="C151" s="108">
        <v>2</v>
      </c>
      <c r="D151" s="142" t="s">
        <v>603</v>
      </c>
      <c r="E151" s="108" t="str">
        <f>VLOOKUP(D151,'TS Gantry - AP44'!$C$8:$D$638,2,0)</f>
        <v>DA+6</v>
      </c>
      <c r="F151" s="108" t="s">
        <v>646</v>
      </c>
      <c r="G151" s="103">
        <v>45865</v>
      </c>
      <c r="H151" s="103">
        <v>45872</v>
      </c>
      <c r="I151" s="125" t="s">
        <v>669</v>
      </c>
      <c r="J151" s="189" t="s">
        <v>667</v>
      </c>
      <c r="K151" s="189" t="s">
        <v>649</v>
      </c>
      <c r="L151" s="189" t="str">
        <f>VLOOKUP(D151,'TS Gantry - AP44'!$C$8:$X$638,22,FALSE)</f>
        <v>MALSAR</v>
      </c>
      <c r="M151" s="189" t="str">
        <f>VLOOKUP(D151,'TS Gantry - AP44'!$C$8:$Y$638,23,FALSE)</f>
        <v>SARDARSHAHAR</v>
      </c>
      <c r="N151" s="189" t="str">
        <f>VLOOKUP(D151,'TS Gantry - AP44'!$C$8:$Z$638,24,FALSE)</f>
        <v>CHURU</v>
      </c>
      <c r="O151" s="189"/>
      <c r="P151" s="189"/>
      <c r="Q151" s="189"/>
      <c r="R151" s="189"/>
      <c r="S151" s="108"/>
      <c r="T151" s="104"/>
      <c r="U151" s="117"/>
      <c r="V151" s="117"/>
      <c r="W151" s="117"/>
      <c r="X151" s="117"/>
      <c r="Y151" s="117"/>
      <c r="Z151" s="117"/>
    </row>
    <row r="152" spans="1:26" ht="15.75" customHeight="1">
      <c r="A152" s="141">
        <v>148</v>
      </c>
      <c r="B152" s="108" t="s">
        <v>682</v>
      </c>
      <c r="C152" s="108">
        <v>3</v>
      </c>
      <c r="D152" s="142" t="s">
        <v>275</v>
      </c>
      <c r="E152" s="108" t="str">
        <f>VLOOKUP(D152,'TS Gantry - AP44'!$C$8:$D$638,2,0)</f>
        <v>DA-1.5</v>
      </c>
      <c r="F152" s="108" t="s">
        <v>646</v>
      </c>
      <c r="G152" s="103">
        <v>45865</v>
      </c>
      <c r="H152" s="103">
        <v>45872</v>
      </c>
      <c r="I152" s="125" t="s">
        <v>647</v>
      </c>
      <c r="J152" s="189" t="s">
        <v>651</v>
      </c>
      <c r="K152" s="189" t="s">
        <v>649</v>
      </c>
      <c r="L152" s="189" t="str">
        <f>VLOOKUP(D152,'TS Gantry - AP44'!$C$8:$X$638,22,FALSE)</f>
        <v>RAJASAR BHATIYAN</v>
      </c>
      <c r="M152" s="189" t="str">
        <f>VLOOKUP(D152,'TS Gantry - AP44'!$C$8:$Y$638,23,FALSE)</f>
        <v>CHHATARGARH</v>
      </c>
      <c r="N152" s="189" t="str">
        <f>VLOOKUP(D152,'TS Gantry - AP44'!$C$8:$Z$638,24,FALSE)</f>
        <v>BIKANER</v>
      </c>
      <c r="O152" s="189"/>
      <c r="P152" s="189"/>
      <c r="Q152" s="189"/>
      <c r="R152" s="189"/>
      <c r="S152" s="108"/>
      <c r="T152" s="104"/>
      <c r="U152" s="117"/>
      <c r="V152" s="117"/>
      <c r="W152" s="117"/>
      <c r="X152" s="117"/>
      <c r="Y152" s="117"/>
      <c r="Z152" s="117"/>
    </row>
    <row r="153" spans="1:26" ht="15.75" customHeight="1">
      <c r="A153" s="141">
        <v>149</v>
      </c>
      <c r="B153" s="108" t="s">
        <v>682</v>
      </c>
      <c r="C153" s="108">
        <v>4</v>
      </c>
      <c r="D153" s="142" t="s">
        <v>249</v>
      </c>
      <c r="E153" s="108" t="str">
        <f>VLOOKUP(D153,'TS Gantry - AP44'!$C$8:$D$638,2,0)</f>
        <v>DA+9</v>
      </c>
      <c r="F153" s="108" t="s">
        <v>646</v>
      </c>
      <c r="G153" s="103">
        <v>45869</v>
      </c>
      <c r="H153" s="103">
        <v>45872</v>
      </c>
      <c r="I153" s="125" t="s">
        <v>677</v>
      </c>
      <c r="J153" s="189" t="s">
        <v>658</v>
      </c>
      <c r="K153" s="189" t="s">
        <v>649</v>
      </c>
      <c r="L153" s="189" t="str">
        <f>VLOOKUP(D153,'TS Gantry - AP44'!$C$8:$X$638,22,FALSE)</f>
        <v>KELAN</v>
      </c>
      <c r="M153" s="189" t="str">
        <f>VLOOKUP(D153,'TS Gantry - AP44'!$C$8:$Y$638,23,FALSE)</f>
        <v>CHHATARGARH</v>
      </c>
      <c r="N153" s="189" t="str">
        <f>VLOOKUP(D153,'TS Gantry - AP44'!$C$8:$Z$638,24,FALSE)</f>
        <v>BIKANER</v>
      </c>
      <c r="O153" s="189"/>
      <c r="P153" s="189"/>
      <c r="Q153" s="189"/>
      <c r="R153" s="189"/>
      <c r="S153" s="108"/>
      <c r="T153" s="104"/>
      <c r="U153" s="117"/>
      <c r="V153" s="117"/>
      <c r="W153" s="117"/>
      <c r="X153" s="117"/>
      <c r="Y153" s="117"/>
      <c r="Z153" s="117"/>
    </row>
    <row r="154" spans="1:26" ht="15.75" customHeight="1">
      <c r="A154" s="141">
        <v>150</v>
      </c>
      <c r="B154" s="150" t="s">
        <v>682</v>
      </c>
      <c r="C154" s="108">
        <v>5</v>
      </c>
      <c r="D154" s="142" t="s">
        <v>474</v>
      </c>
      <c r="E154" s="108" t="str">
        <f>VLOOKUP(D154,'TS Gantry - AP44'!$C$8:$D$638,2,0)</f>
        <v>DA+0</v>
      </c>
      <c r="F154" s="108" t="s">
        <v>646</v>
      </c>
      <c r="G154" s="103">
        <v>45869</v>
      </c>
      <c r="H154" s="103">
        <v>45874</v>
      </c>
      <c r="I154" s="125" t="s">
        <v>675</v>
      </c>
      <c r="J154" s="189" t="s">
        <v>648</v>
      </c>
      <c r="K154" s="189" t="s">
        <v>649</v>
      </c>
      <c r="L154" s="189" t="str">
        <f>VLOOKUP(D154,'TS Gantry - AP44'!$C$8:$X$638,22,FALSE)</f>
        <v>GARABDESAR</v>
      </c>
      <c r="M154" s="189" t="str">
        <f>VLOOKUP(D154,'TS Gantry - AP44'!$C$8:$Y$638,23,FALSE)</f>
        <v>LUNKARANSAR</v>
      </c>
      <c r="N154" s="189" t="str">
        <f>VLOOKUP(D154,'TS Gantry - AP44'!$C$8:$Z$638,24,FALSE)</f>
        <v>BIKANER</v>
      </c>
      <c r="O154" s="189"/>
      <c r="P154" s="189"/>
      <c r="Q154" s="189"/>
      <c r="R154" s="189"/>
      <c r="S154" s="108"/>
      <c r="T154" s="104"/>
      <c r="U154" s="117"/>
      <c r="V154" s="117"/>
      <c r="W154" s="117"/>
      <c r="X154" s="117"/>
      <c r="Y154" s="117"/>
      <c r="Z154" s="117"/>
    </row>
    <row r="155" spans="1:26" ht="15.75" customHeight="1">
      <c r="A155" s="141">
        <v>151</v>
      </c>
      <c r="B155" s="150" t="s">
        <v>682</v>
      </c>
      <c r="C155" s="108">
        <v>6</v>
      </c>
      <c r="D155" s="142" t="s">
        <v>521</v>
      </c>
      <c r="E155" s="108" t="str">
        <f>VLOOKUP(D155,'TS Gantry - AP44'!$C$8:$D$638,2,0)</f>
        <v>DA+6</v>
      </c>
      <c r="F155" s="108" t="s">
        <v>646</v>
      </c>
      <c r="G155" s="103">
        <v>45869</v>
      </c>
      <c r="H155" s="103">
        <v>45874</v>
      </c>
      <c r="I155" s="125" t="s">
        <v>679</v>
      </c>
      <c r="J155" s="189" t="s">
        <v>673</v>
      </c>
      <c r="K155" s="189" t="s">
        <v>649</v>
      </c>
      <c r="L155" s="189" t="str">
        <f>VLOOKUP(D155,'TS Gantry - AP44'!$C$8:$X$638,22,FALSE)</f>
        <v>KANWALASAR</v>
      </c>
      <c r="M155" s="189" t="str">
        <f>VLOOKUP(D155,'TS Gantry - AP44'!$C$8:$Y$638,23,FALSE)</f>
        <v>SARDARSHAHAR</v>
      </c>
      <c r="N155" s="189" t="str">
        <f>VLOOKUP(D155,'TS Gantry - AP44'!$C$8:$Z$638,24,FALSE)</f>
        <v>CHURU</v>
      </c>
      <c r="O155" s="189"/>
      <c r="P155" s="189"/>
      <c r="Q155" s="189"/>
      <c r="R155" s="189"/>
      <c r="S155" s="108"/>
      <c r="T155" s="104"/>
      <c r="U155" s="117"/>
      <c r="V155" s="117"/>
      <c r="W155" s="117"/>
      <c r="X155" s="117"/>
      <c r="Y155" s="117"/>
      <c r="Z155" s="117"/>
    </row>
    <row r="156" spans="1:26" ht="15.75" customHeight="1">
      <c r="A156" s="141">
        <v>152</v>
      </c>
      <c r="B156" s="108" t="s">
        <v>682</v>
      </c>
      <c r="C156" s="108">
        <v>7</v>
      </c>
      <c r="D156" s="142" t="s">
        <v>556</v>
      </c>
      <c r="E156" s="108" t="str">
        <f>VLOOKUP(D156,'TS Gantry - AP44'!$C$8:$D$638,2,0)</f>
        <v>DA-3</v>
      </c>
      <c r="F156" s="108" t="s">
        <v>646</v>
      </c>
      <c r="G156" s="103">
        <v>45859</v>
      </c>
      <c r="H156" s="103">
        <v>45875</v>
      </c>
      <c r="I156" s="125" t="s">
        <v>683</v>
      </c>
      <c r="J156" s="189" t="s">
        <v>657</v>
      </c>
      <c r="K156" s="189" t="s">
        <v>649</v>
      </c>
      <c r="L156" s="189" t="str">
        <f>VLOOKUP(D156,'TS Gantry - AP44'!$C$8:$X$638,22,FALSE)</f>
        <v>RANGAISAR</v>
      </c>
      <c r="M156" s="189" t="str">
        <f>VLOOKUP(D156,'TS Gantry - AP44'!$C$8:$Y$638,23,FALSE)</f>
        <v>SARDARSHAHAR</v>
      </c>
      <c r="N156" s="189" t="str">
        <f>VLOOKUP(D156,'TS Gantry - AP44'!$C$8:$Z$638,24,FALSE)</f>
        <v>CHURU</v>
      </c>
      <c r="O156" s="189"/>
      <c r="P156" s="189"/>
      <c r="Q156" s="189"/>
      <c r="R156" s="189"/>
      <c r="S156" s="108"/>
      <c r="T156" s="104"/>
      <c r="U156" s="117"/>
      <c r="V156" s="117"/>
      <c r="W156" s="117"/>
      <c r="X156" s="117"/>
      <c r="Y156" s="117"/>
      <c r="Z156" s="117"/>
    </row>
    <row r="157" spans="1:26" ht="15.75" customHeight="1">
      <c r="A157" s="141">
        <v>153</v>
      </c>
      <c r="B157" s="108" t="s">
        <v>682</v>
      </c>
      <c r="C157" s="108">
        <v>8</v>
      </c>
      <c r="D157" s="142" t="s">
        <v>469</v>
      </c>
      <c r="E157" s="108" t="str">
        <f>VLOOKUP(D157,'TS Gantry - AP44'!$C$8:$D$638,2,0)</f>
        <v>DA+0</v>
      </c>
      <c r="F157" s="108" t="s">
        <v>646</v>
      </c>
      <c r="G157" s="103">
        <v>45869</v>
      </c>
      <c r="H157" s="103">
        <v>45876</v>
      </c>
      <c r="I157" s="125" t="s">
        <v>674</v>
      </c>
      <c r="J157" s="189" t="s">
        <v>648</v>
      </c>
      <c r="K157" s="189" t="s">
        <v>649</v>
      </c>
      <c r="L157" s="189" t="str">
        <f>VLOOKUP(D157,'TS Gantry - AP44'!$C$8:$X$638,22,FALSE)</f>
        <v>KALOO</v>
      </c>
      <c r="M157" s="189" t="str">
        <f>VLOOKUP(D157,'TS Gantry - AP44'!$C$8:$Y$638,23,FALSE)</f>
        <v>LUNKARANSAR</v>
      </c>
      <c r="N157" s="189" t="str">
        <f>VLOOKUP(D157,'TS Gantry - AP44'!$C$8:$Z$638,24,FALSE)</f>
        <v>BIKANER</v>
      </c>
      <c r="O157" s="189"/>
      <c r="P157" s="189"/>
      <c r="Q157" s="189"/>
      <c r="R157" s="189"/>
      <c r="S157" s="108"/>
      <c r="T157" s="104"/>
      <c r="U157" s="117"/>
      <c r="V157" s="117"/>
      <c r="W157" s="117"/>
      <c r="X157" s="117"/>
      <c r="Y157" s="117"/>
      <c r="Z157" s="117"/>
    </row>
    <row r="158" spans="1:26" ht="15.75" customHeight="1">
      <c r="A158" s="141">
        <v>154</v>
      </c>
      <c r="B158" s="108" t="s">
        <v>682</v>
      </c>
      <c r="C158" s="108">
        <v>9</v>
      </c>
      <c r="D158" s="142" t="s">
        <v>526</v>
      </c>
      <c r="E158" s="108" t="str">
        <f>VLOOKUP(D158,'TS Gantry - AP44'!$C$8:$D$638,2,0)</f>
        <v>DA+3</v>
      </c>
      <c r="F158" s="108" t="s">
        <v>646</v>
      </c>
      <c r="G158" s="103">
        <v>45865</v>
      </c>
      <c r="H158" s="103">
        <v>45876</v>
      </c>
      <c r="I158" s="125" t="s">
        <v>680</v>
      </c>
      <c r="J158" s="189" t="s">
        <v>676</v>
      </c>
      <c r="K158" s="189" t="s">
        <v>649</v>
      </c>
      <c r="L158" s="189" t="str">
        <f>VLOOKUP(D158,'TS Gantry - AP44'!$C$8:$X$638,22,FALSE)</f>
        <v>DHEERASAR</v>
      </c>
      <c r="M158" s="189" t="str">
        <f>VLOOKUP(D158,'TS Gantry - AP44'!$C$8:$Y$638,23,FALSE)</f>
        <v>SARDARSHAHAR</v>
      </c>
      <c r="N158" s="189" t="str">
        <f>VLOOKUP(D158,'TS Gantry - AP44'!$C$8:$Z$638,24,FALSE)</f>
        <v>CHURU</v>
      </c>
      <c r="O158" s="189"/>
      <c r="P158" s="189"/>
      <c r="Q158" s="189"/>
      <c r="R158" s="189"/>
      <c r="S158" s="108"/>
      <c r="T158" s="104"/>
      <c r="U158" s="117"/>
      <c r="V158" s="117"/>
      <c r="W158" s="117"/>
      <c r="X158" s="117"/>
      <c r="Y158" s="117"/>
      <c r="Z158" s="117"/>
    </row>
    <row r="159" spans="1:26" ht="15.75" customHeight="1">
      <c r="A159" s="141">
        <v>155</v>
      </c>
      <c r="B159" s="108" t="s">
        <v>682</v>
      </c>
      <c r="C159" s="108">
        <v>10</v>
      </c>
      <c r="D159" s="142" t="s">
        <v>528</v>
      </c>
      <c r="E159" s="108" t="str">
        <f>VLOOKUP(D159,'TS Gantry - AP44'!$C$8:$D$638,2,0)</f>
        <v>DA+6</v>
      </c>
      <c r="F159" s="108" t="s">
        <v>646</v>
      </c>
      <c r="G159" s="103">
        <v>45865</v>
      </c>
      <c r="H159" s="103">
        <v>45876</v>
      </c>
      <c r="I159" s="125" t="s">
        <v>678</v>
      </c>
      <c r="J159" s="189" t="s">
        <v>673</v>
      </c>
      <c r="K159" s="189" t="s">
        <v>649</v>
      </c>
      <c r="L159" s="189" t="str">
        <f>VLOOKUP(D159,'TS Gantry - AP44'!$C$8:$X$638,22,FALSE)</f>
        <v>DHEERASAR</v>
      </c>
      <c r="M159" s="189" t="str">
        <f>VLOOKUP(D159,'TS Gantry - AP44'!$C$8:$Y$638,23,FALSE)</f>
        <v>SARDARSHAHAR</v>
      </c>
      <c r="N159" s="189" t="str">
        <f>VLOOKUP(D159,'TS Gantry - AP44'!$C$8:$Z$638,24,FALSE)</f>
        <v>CHURU</v>
      </c>
      <c r="O159" s="189"/>
      <c r="P159" s="189"/>
      <c r="Q159" s="189"/>
      <c r="R159" s="189"/>
      <c r="S159" s="108"/>
      <c r="T159" s="104"/>
      <c r="U159" s="117"/>
      <c r="V159" s="117"/>
      <c r="W159" s="117"/>
      <c r="X159" s="117"/>
      <c r="Y159" s="117"/>
      <c r="Z159" s="117"/>
    </row>
    <row r="160" spans="1:26" ht="15.75" customHeight="1">
      <c r="A160" s="141">
        <v>156</v>
      </c>
      <c r="B160" s="108" t="s">
        <v>682</v>
      </c>
      <c r="C160" s="108">
        <v>11</v>
      </c>
      <c r="D160" s="142" t="s">
        <v>274</v>
      </c>
      <c r="E160" s="108" t="str">
        <f>VLOOKUP(D160,'TS Gantry - AP44'!$C$8:$D$638,2,0)</f>
        <v>DA-1.5</v>
      </c>
      <c r="F160" s="108" t="s">
        <v>646</v>
      </c>
      <c r="G160" s="103">
        <v>45872</v>
      </c>
      <c r="H160" s="103">
        <v>45876</v>
      </c>
      <c r="I160" s="125" t="s">
        <v>647</v>
      </c>
      <c r="J160" s="189" t="s">
        <v>651</v>
      </c>
      <c r="K160" s="189" t="s">
        <v>649</v>
      </c>
      <c r="L160" s="189" t="str">
        <f>VLOOKUP(D160,'TS Gantry - AP44'!$C$8:$X$638,22,FALSE)</f>
        <v>RAJASAR BHATIYAN</v>
      </c>
      <c r="M160" s="189" t="str">
        <f>VLOOKUP(D160,'TS Gantry - AP44'!$C$8:$Y$638,23,FALSE)</f>
        <v>CHHATARGARH</v>
      </c>
      <c r="N160" s="189" t="str">
        <f>VLOOKUP(D160,'TS Gantry - AP44'!$C$8:$Z$638,24,FALSE)</f>
        <v>BIKANER</v>
      </c>
      <c r="O160" s="189"/>
      <c r="P160" s="189"/>
      <c r="Q160" s="189"/>
      <c r="R160" s="189"/>
      <c r="S160" s="108"/>
      <c r="T160" s="104"/>
      <c r="U160" s="117"/>
      <c r="V160" s="117"/>
      <c r="W160" s="117"/>
      <c r="X160" s="117"/>
      <c r="Y160" s="117"/>
      <c r="Z160" s="117"/>
    </row>
    <row r="161" spans="1:26" ht="15.75" customHeight="1">
      <c r="A161" s="141">
        <v>157</v>
      </c>
      <c r="B161" s="108" t="s">
        <v>682</v>
      </c>
      <c r="C161" s="108">
        <v>12</v>
      </c>
      <c r="D161" s="142" t="s">
        <v>250</v>
      </c>
      <c r="E161" s="108" t="str">
        <f>VLOOKUP(D161,'TS Gantry - AP44'!$C$8:$D$638,2,0)</f>
        <v>DA+0</v>
      </c>
      <c r="F161" s="108" t="s">
        <v>646</v>
      </c>
      <c r="G161" s="103">
        <v>45872</v>
      </c>
      <c r="H161" s="103">
        <v>45877</v>
      </c>
      <c r="I161" s="125" t="s">
        <v>677</v>
      </c>
      <c r="J161" s="189" t="s">
        <v>658</v>
      </c>
      <c r="K161" s="189" t="s">
        <v>649</v>
      </c>
      <c r="L161" s="189" t="str">
        <f>VLOOKUP(D161,'TS Gantry - AP44'!$C$8:$X$638,22,FALSE)</f>
        <v>KELAN</v>
      </c>
      <c r="M161" s="189" t="str">
        <f>VLOOKUP(D161,'TS Gantry - AP44'!$C$8:$Y$638,23,FALSE)</f>
        <v>CHHATARGARH</v>
      </c>
      <c r="N161" s="189" t="str">
        <f>VLOOKUP(D161,'TS Gantry - AP44'!$C$8:$Z$638,24,FALSE)</f>
        <v>BIKANER</v>
      </c>
      <c r="O161" s="189"/>
      <c r="P161" s="189"/>
      <c r="Q161" s="189"/>
      <c r="R161" s="189"/>
      <c r="S161" s="108"/>
      <c r="T161" s="104"/>
      <c r="U161" s="117"/>
      <c r="V161" s="117"/>
      <c r="W161" s="117"/>
      <c r="X161" s="117"/>
      <c r="Y161" s="117"/>
      <c r="Z161" s="117"/>
    </row>
    <row r="162" spans="1:26" ht="15.75" customHeight="1">
      <c r="A162" s="141">
        <v>158</v>
      </c>
      <c r="B162" s="108" t="s">
        <v>682</v>
      </c>
      <c r="C162" s="108">
        <v>13</v>
      </c>
      <c r="D162" s="142" t="s">
        <v>479</v>
      </c>
      <c r="E162" s="108" t="str">
        <f>VLOOKUP(D162,'TS Gantry - AP44'!$C$8:$D$638,2,0)</f>
        <v>DA+6</v>
      </c>
      <c r="F162" s="108" t="s">
        <v>646</v>
      </c>
      <c r="G162" s="103">
        <v>45874</v>
      </c>
      <c r="H162" s="103">
        <v>45882</v>
      </c>
      <c r="I162" s="125" t="s">
        <v>675</v>
      </c>
      <c r="J162" s="189" t="s">
        <v>673</v>
      </c>
      <c r="K162" s="189" t="s">
        <v>649</v>
      </c>
      <c r="L162" s="189" t="str">
        <f>VLOOKUP(D162,'TS Gantry - AP44'!$C$8:$X$638,22,FALSE)</f>
        <v>GARABDESAR</v>
      </c>
      <c r="M162" s="189" t="str">
        <f>VLOOKUP(D162,'TS Gantry - AP44'!$C$8:$Y$638,23,FALSE)</f>
        <v>LUNKARANSAR</v>
      </c>
      <c r="N162" s="189" t="str">
        <f>VLOOKUP(D162,'TS Gantry - AP44'!$C$8:$Z$638,24,FALSE)</f>
        <v>BIKANER</v>
      </c>
      <c r="O162" s="189"/>
      <c r="P162" s="189"/>
      <c r="Q162" s="189"/>
      <c r="R162" s="189"/>
      <c r="S162" s="108"/>
      <c r="T162" s="104"/>
      <c r="U162" s="117"/>
      <c r="V162" s="117"/>
      <c r="W162" s="117"/>
      <c r="X162" s="117"/>
      <c r="Y162" s="117"/>
      <c r="Z162" s="117"/>
    </row>
    <row r="163" spans="1:26" ht="15.75" customHeight="1">
      <c r="A163" s="141">
        <v>159</v>
      </c>
      <c r="B163" s="108" t="s">
        <v>682</v>
      </c>
      <c r="C163" s="108">
        <v>14</v>
      </c>
      <c r="D163" s="142" t="s">
        <v>244</v>
      </c>
      <c r="E163" s="108" t="str">
        <f>VLOOKUP(D163,'TS Gantry - AP44'!$C$8:$D$638,2,0)</f>
        <v>DA+6</v>
      </c>
      <c r="F163" s="108" t="s">
        <v>646</v>
      </c>
      <c r="G163" s="103">
        <v>45860</v>
      </c>
      <c r="H163" s="103">
        <v>45882</v>
      </c>
      <c r="I163" s="125" t="s">
        <v>677</v>
      </c>
      <c r="J163" s="189" t="s">
        <v>658</v>
      </c>
      <c r="K163" s="189" t="s">
        <v>649</v>
      </c>
      <c r="L163" s="189" t="str">
        <f>VLOOKUP(D163,'TS Gantry - AP44'!$C$8:$X$638,22,FALSE)</f>
        <v>KELAN</v>
      </c>
      <c r="M163" s="189" t="str">
        <f>VLOOKUP(D163,'TS Gantry - AP44'!$C$8:$Y$638,23,FALSE)</f>
        <v>CHHATARGARH</v>
      </c>
      <c r="N163" s="189" t="str">
        <f>VLOOKUP(D163,'TS Gantry - AP44'!$C$8:$Z$638,24,FALSE)</f>
        <v>BIKANER</v>
      </c>
      <c r="O163" s="189"/>
      <c r="P163" s="189"/>
      <c r="Q163" s="189"/>
      <c r="R163" s="189"/>
      <c r="S163" s="108"/>
      <c r="T163" s="104"/>
      <c r="U163" s="117"/>
      <c r="V163" s="117"/>
      <c r="W163" s="117"/>
      <c r="X163" s="117"/>
      <c r="Y163" s="117"/>
      <c r="Z163" s="117"/>
    </row>
    <row r="164" spans="1:26" ht="15.75" customHeight="1">
      <c r="A164" s="141">
        <v>160</v>
      </c>
      <c r="B164" s="108" t="s">
        <v>682</v>
      </c>
      <c r="C164" s="108">
        <v>15</v>
      </c>
      <c r="D164" s="142" t="s">
        <v>273</v>
      </c>
      <c r="E164" s="108" t="str">
        <f>VLOOKUP(D164,'TS Gantry - AP44'!$C$8:$D$638,2,0)</f>
        <v>DA+0</v>
      </c>
      <c r="F164" s="108" t="s">
        <v>646</v>
      </c>
      <c r="G164" s="103">
        <v>45876</v>
      </c>
      <c r="H164" s="103">
        <v>45883</v>
      </c>
      <c r="I164" s="125" t="s">
        <v>647</v>
      </c>
      <c r="J164" s="189" t="s">
        <v>651</v>
      </c>
      <c r="K164" s="189" t="s">
        <v>649</v>
      </c>
      <c r="L164" s="189" t="str">
        <f>VLOOKUP(D164,'TS Gantry - AP44'!$C$8:$X$638,22,FALSE)</f>
        <v>RAJASAR BHATIYAN</v>
      </c>
      <c r="M164" s="189" t="str">
        <f>VLOOKUP(D164,'TS Gantry - AP44'!$C$8:$Y$638,23,FALSE)</f>
        <v>CHHATARGARH</v>
      </c>
      <c r="N164" s="189" t="str">
        <f>VLOOKUP(D164,'TS Gantry - AP44'!$C$8:$Z$638,24,FALSE)</f>
        <v>BIKANER</v>
      </c>
      <c r="O164" s="189"/>
      <c r="P164" s="189"/>
      <c r="Q164" s="189"/>
      <c r="R164" s="189"/>
      <c r="S164" s="108"/>
      <c r="T164" s="104"/>
      <c r="U164" s="117"/>
      <c r="V164" s="117"/>
      <c r="W164" s="117"/>
      <c r="X164" s="117"/>
      <c r="Y164" s="117"/>
      <c r="Z164" s="117"/>
    </row>
    <row r="165" spans="1:26" ht="15.75" customHeight="1">
      <c r="A165" s="141">
        <v>161</v>
      </c>
      <c r="B165" s="108" t="s">
        <v>682</v>
      </c>
      <c r="C165" s="108">
        <v>16</v>
      </c>
      <c r="D165" s="142" t="s">
        <v>555</v>
      </c>
      <c r="E165" s="108" t="str">
        <f>VLOOKUP(D165,'TS Gantry - AP44'!$C$8:$D$638,2,0)</f>
        <v>DA+6</v>
      </c>
      <c r="F165" s="108" t="s">
        <v>646</v>
      </c>
      <c r="G165" s="103">
        <v>45877</v>
      </c>
      <c r="H165" s="103">
        <v>45883</v>
      </c>
      <c r="I165" s="125" t="s">
        <v>683</v>
      </c>
      <c r="J165" s="189" t="s">
        <v>657</v>
      </c>
      <c r="K165" s="189" t="s">
        <v>649</v>
      </c>
      <c r="L165" s="189" t="str">
        <f>VLOOKUP(D165,'TS Gantry - AP44'!$C$8:$X$638,22,FALSE)</f>
        <v>RANGAISAR</v>
      </c>
      <c r="M165" s="189" t="str">
        <f>VLOOKUP(D165,'TS Gantry - AP44'!$C$8:$Y$638,23,FALSE)</f>
        <v>SARDARSHAHAR</v>
      </c>
      <c r="N165" s="189" t="str">
        <f>VLOOKUP(D165,'TS Gantry - AP44'!$C$8:$Z$638,24,FALSE)</f>
        <v>CHURU</v>
      </c>
      <c r="O165" s="189"/>
      <c r="P165" s="189"/>
      <c r="Q165" s="189"/>
      <c r="R165" s="189"/>
      <c r="S165" s="108"/>
      <c r="T165" s="104"/>
      <c r="U165" s="117"/>
      <c r="V165" s="117"/>
      <c r="W165" s="117"/>
      <c r="X165" s="117"/>
      <c r="Y165" s="117"/>
      <c r="Z165" s="117"/>
    </row>
    <row r="166" spans="1:26" ht="15.75" customHeight="1">
      <c r="A166" s="141">
        <v>162</v>
      </c>
      <c r="B166" s="108" t="s">
        <v>682</v>
      </c>
      <c r="C166" s="108">
        <v>17</v>
      </c>
      <c r="D166" s="142" t="s">
        <v>342</v>
      </c>
      <c r="E166" s="108" t="str">
        <f>VLOOKUP(D166,'TS Gantry - AP44'!$C$8:$D$638,2,0)</f>
        <v>DA+0</v>
      </c>
      <c r="F166" s="108" t="s">
        <v>646</v>
      </c>
      <c r="G166" s="103">
        <v>45886</v>
      </c>
      <c r="H166" s="103">
        <v>45890</v>
      </c>
      <c r="I166" s="125" t="s">
        <v>647</v>
      </c>
      <c r="J166" s="189" t="s">
        <v>658</v>
      </c>
      <c r="K166" s="189" t="s">
        <v>649</v>
      </c>
      <c r="L166" s="189" t="str">
        <f>VLOOKUP(D166,'TS Gantry - AP44'!$C$8:$X$638,22,FALSE)</f>
        <v>DHEERERAN</v>
      </c>
      <c r="M166" s="189" t="str">
        <f>VLOOKUP(D166,'TS Gantry - AP44'!$C$8:$Y$638,23,FALSE)</f>
        <v>LUNKARANSAR</v>
      </c>
      <c r="N166" s="189" t="str">
        <f>VLOOKUP(D166,'TS Gantry - AP44'!$C$8:$Z$638,24,FALSE)</f>
        <v>BIKANER</v>
      </c>
      <c r="O166" s="189"/>
      <c r="P166" s="189"/>
      <c r="Q166" s="189"/>
      <c r="R166" s="189"/>
      <c r="S166" s="108"/>
      <c r="T166" s="104"/>
      <c r="U166" s="117"/>
      <c r="V166" s="117"/>
      <c r="W166" s="117"/>
      <c r="X166" s="117"/>
      <c r="Y166" s="117"/>
      <c r="Z166" s="117"/>
    </row>
    <row r="167" spans="1:26" ht="15.75" customHeight="1">
      <c r="A167" s="141">
        <v>163</v>
      </c>
      <c r="B167" s="108" t="s">
        <v>682</v>
      </c>
      <c r="C167" s="108">
        <v>18</v>
      </c>
      <c r="D167" s="142" t="s">
        <v>497</v>
      </c>
      <c r="E167" s="108" t="str">
        <f>VLOOKUP(D167,'TS Gantry - AP44'!$C$8:$D$638,2,0)</f>
        <v>DA+6</v>
      </c>
      <c r="F167" s="108" t="s">
        <v>646</v>
      </c>
      <c r="G167" s="103">
        <v>45883</v>
      </c>
      <c r="H167" s="103">
        <v>45891</v>
      </c>
      <c r="I167" s="189" t="s">
        <v>653</v>
      </c>
      <c r="J167" s="189" t="s">
        <v>676</v>
      </c>
      <c r="K167" s="189" t="s">
        <v>649</v>
      </c>
      <c r="L167" s="189" t="str">
        <f>VLOOKUP(D167,'TS Gantry - AP44'!$C$8:$X$638,22,FALSE)</f>
        <v>CHHATASAR</v>
      </c>
      <c r="M167" s="189" t="str">
        <f>VLOOKUP(D167,'TS Gantry - AP44'!$C$8:$Y$638,23,FALSE)</f>
        <v>LUNKARANSAR</v>
      </c>
      <c r="N167" s="189" t="str">
        <f>VLOOKUP(D167,'TS Gantry - AP44'!$C$8:$Z$638,24,FALSE)</f>
        <v>BIKANER</v>
      </c>
      <c r="O167" s="189"/>
      <c r="P167" s="189"/>
      <c r="Q167" s="189"/>
      <c r="R167" s="189"/>
      <c r="S167" s="108"/>
      <c r="T167" s="104"/>
      <c r="U167" s="117"/>
      <c r="V167" s="117"/>
      <c r="W167" s="117"/>
      <c r="X167" s="117"/>
      <c r="Y167" s="117"/>
      <c r="Z167" s="117"/>
    </row>
    <row r="168" spans="1:26" ht="15.75" customHeight="1">
      <c r="A168" s="141">
        <v>164</v>
      </c>
      <c r="B168" s="108" t="s">
        <v>682</v>
      </c>
      <c r="C168" s="108">
        <v>19</v>
      </c>
      <c r="D168" s="142" t="s">
        <v>527</v>
      </c>
      <c r="E168" s="108" t="str">
        <f>VLOOKUP(D168,'TS Gantry - AP44'!$C$8:$D$638,2,0)</f>
        <v>DA+6</v>
      </c>
      <c r="F168" s="108" t="s">
        <v>646</v>
      </c>
      <c r="G168" s="103">
        <v>45877</v>
      </c>
      <c r="H168" s="103">
        <v>45891</v>
      </c>
      <c r="I168" s="189" t="s">
        <v>678</v>
      </c>
      <c r="J168" s="189" t="s">
        <v>673</v>
      </c>
      <c r="K168" s="189" t="s">
        <v>649</v>
      </c>
      <c r="L168" s="189" t="str">
        <f>VLOOKUP(D168,'TS Gantry - AP44'!$C$8:$X$638,22,FALSE)</f>
        <v>DHEERASAR</v>
      </c>
      <c r="M168" s="189" t="str">
        <f>VLOOKUP(D168,'TS Gantry - AP44'!$C$8:$Y$638,23,FALSE)</f>
        <v>SARDARSHAHAR</v>
      </c>
      <c r="N168" s="189" t="str">
        <f>VLOOKUP(D168,'TS Gantry - AP44'!$C$8:$Z$638,24,FALSE)</f>
        <v>CHURU</v>
      </c>
      <c r="O168" s="189"/>
      <c r="P168" s="189"/>
      <c r="Q168" s="189"/>
      <c r="R168" s="189"/>
      <c r="S168" s="108"/>
      <c r="T168" s="104"/>
      <c r="U168" s="117"/>
      <c r="V168" s="117"/>
      <c r="W168" s="117"/>
      <c r="X168" s="117"/>
      <c r="Y168" s="117"/>
      <c r="Z168" s="117"/>
    </row>
    <row r="169" spans="1:26" ht="15.75" customHeight="1">
      <c r="A169" s="141">
        <v>165</v>
      </c>
      <c r="B169" s="108" t="s">
        <v>682</v>
      </c>
      <c r="C169" s="108">
        <v>20</v>
      </c>
      <c r="D169" s="142" t="s">
        <v>553</v>
      </c>
      <c r="E169" s="108" t="str">
        <f>VLOOKUP(D169,'TS Gantry - AP44'!$C$8:$D$638,2,0)</f>
        <v>DA+0</v>
      </c>
      <c r="F169" s="108" t="s">
        <v>646</v>
      </c>
      <c r="G169" s="103">
        <v>45880</v>
      </c>
      <c r="H169" s="103">
        <v>45892</v>
      </c>
      <c r="I169" s="189" t="s">
        <v>680</v>
      </c>
      <c r="J169" s="189" t="s">
        <v>657</v>
      </c>
      <c r="K169" s="189" t="s">
        <v>649</v>
      </c>
      <c r="L169" s="189" t="str">
        <f>VLOOKUP(D169,'TS Gantry - AP44'!$C$8:$X$638,22,FALSE)</f>
        <v>RANGAISAR</v>
      </c>
      <c r="M169" s="189" t="str">
        <f>VLOOKUP(D169,'TS Gantry - AP44'!$C$8:$Y$638,23,FALSE)</f>
        <v>SARDARSHAHAR</v>
      </c>
      <c r="N169" s="189" t="str">
        <f>VLOOKUP(D169,'TS Gantry - AP44'!$C$8:$Z$638,24,FALSE)</f>
        <v>CHURU</v>
      </c>
      <c r="O169" s="189"/>
      <c r="P169" s="189"/>
      <c r="Q169" s="189"/>
      <c r="R169" s="189"/>
      <c r="S169" s="108"/>
      <c r="T169" s="104"/>
      <c r="U169" s="117"/>
      <c r="V169" s="117"/>
      <c r="W169" s="117"/>
      <c r="X169" s="117"/>
      <c r="Y169" s="117"/>
      <c r="Z169" s="117"/>
    </row>
    <row r="170" spans="1:26" ht="15.75" customHeight="1">
      <c r="A170" s="141">
        <v>166</v>
      </c>
      <c r="B170" s="150" t="s">
        <v>682</v>
      </c>
      <c r="C170" s="108">
        <v>21</v>
      </c>
      <c r="D170" s="142" t="s">
        <v>341</v>
      </c>
      <c r="E170" s="108" t="str">
        <f>VLOOKUP(D170,'TS Gantry - AP44'!$C$8:$D$638,2,0)</f>
        <v>DB1+0</v>
      </c>
      <c r="F170" s="108" t="s">
        <v>646</v>
      </c>
      <c r="G170" s="103">
        <v>45891</v>
      </c>
      <c r="H170" s="103">
        <v>45897</v>
      </c>
      <c r="I170" s="125" t="s">
        <v>647</v>
      </c>
      <c r="J170" s="189" t="s">
        <v>681</v>
      </c>
      <c r="K170" s="189" t="s">
        <v>649</v>
      </c>
      <c r="L170" s="189" t="str">
        <f>VLOOKUP(D170,'TS Gantry - AP44'!$C$8:$X$638,22,FALSE)</f>
        <v>DHEERERAN</v>
      </c>
      <c r="M170" s="189" t="str">
        <f>VLOOKUP(D170,'TS Gantry - AP44'!$C$8:$Y$638,23,FALSE)</f>
        <v>LUNKARANSAR</v>
      </c>
      <c r="N170" s="189" t="str">
        <f>VLOOKUP(D170,'TS Gantry - AP44'!$C$8:$Z$638,24,FALSE)</f>
        <v>BIKANER</v>
      </c>
      <c r="O170" s="189"/>
      <c r="P170" s="189"/>
      <c r="Q170" s="189"/>
      <c r="R170" s="189"/>
      <c r="S170" s="108"/>
      <c r="T170" s="104"/>
      <c r="U170" s="117"/>
      <c r="V170" s="117"/>
      <c r="W170" s="117"/>
      <c r="X170" s="117"/>
      <c r="Y170" s="117"/>
      <c r="Z170" s="117"/>
    </row>
    <row r="171" spans="1:26" ht="15" customHeight="1">
      <c r="A171" s="141">
        <v>167</v>
      </c>
      <c r="B171" s="108" t="s">
        <v>682</v>
      </c>
      <c r="C171" s="108">
        <v>22</v>
      </c>
      <c r="D171" s="142" t="s">
        <v>604</v>
      </c>
      <c r="E171" s="108" t="str">
        <f>VLOOKUP(D171,'TS Gantry - AP44'!$C$8:$D$638,2,0)</f>
        <v>DC1+0</v>
      </c>
      <c r="F171" s="108" t="s">
        <v>646</v>
      </c>
      <c r="G171" s="103">
        <v>45872</v>
      </c>
      <c r="H171" s="103">
        <v>45897</v>
      </c>
      <c r="I171" s="189" t="s">
        <v>669</v>
      </c>
      <c r="J171" s="189" t="s">
        <v>667</v>
      </c>
      <c r="K171" s="189" t="s">
        <v>649</v>
      </c>
      <c r="L171" s="189" t="str">
        <f>VLOOKUP(D171,'TS Gantry - AP44'!$C$8:$X$638,22,FALSE)</f>
        <v>MALSAR</v>
      </c>
      <c r="M171" s="189" t="str">
        <f>VLOOKUP(D171,'TS Gantry - AP44'!$C$8:$Y$638,23,FALSE)</f>
        <v>SARDARSHAHAR</v>
      </c>
      <c r="N171" s="189" t="str">
        <f>VLOOKUP(D171,'TS Gantry - AP44'!$C$8:$Z$638,24,FALSE)</f>
        <v>CHURU</v>
      </c>
      <c r="O171" s="189"/>
      <c r="P171" s="189"/>
      <c r="Q171" s="189"/>
      <c r="R171" s="189"/>
      <c r="S171" s="108"/>
      <c r="T171" s="144"/>
      <c r="U171" s="117"/>
      <c r="V171" s="117"/>
      <c r="W171" s="117"/>
      <c r="X171" s="117"/>
      <c r="Y171" s="117"/>
      <c r="Z171" s="117"/>
    </row>
    <row r="172" spans="1:26" ht="15" customHeight="1">
      <c r="A172" s="145">
        <v>168</v>
      </c>
      <c r="B172" s="184" t="s">
        <v>682</v>
      </c>
      <c r="C172" s="112">
        <v>23</v>
      </c>
      <c r="D172" s="146" t="s">
        <v>557</v>
      </c>
      <c r="E172" s="112" t="str">
        <f>VLOOKUP(D172,'TS Gantry - AP44'!$C$8:$D$638,2,0)</f>
        <v>DA+6</v>
      </c>
      <c r="F172" s="112" t="s">
        <v>646</v>
      </c>
      <c r="G172" s="165">
        <v>45885</v>
      </c>
      <c r="H172" s="165">
        <v>45898</v>
      </c>
      <c r="I172" s="148" t="s">
        <v>683</v>
      </c>
      <c r="J172" s="190" t="s">
        <v>657</v>
      </c>
      <c r="K172" s="148" t="s">
        <v>649</v>
      </c>
      <c r="L172" s="148" t="str">
        <f>VLOOKUP(D172,'TS Gantry - AP44'!$C$8:$X$638,22,FALSE)</f>
        <v>RANGAISAR</v>
      </c>
      <c r="M172" s="148" t="str">
        <f>VLOOKUP(D172,'TS Gantry - AP44'!$C$8:$Y$638,23,FALSE)</f>
        <v>SARDARSHAHAR</v>
      </c>
      <c r="N172" s="148" t="str">
        <f>VLOOKUP(D172,'TS Gantry - AP44'!$C$8:$Z$638,24,FALSE)</f>
        <v>CHURU</v>
      </c>
      <c r="O172" s="112"/>
      <c r="P172" s="112"/>
      <c r="Q172" s="112"/>
      <c r="R172" s="112"/>
      <c r="S172" s="112"/>
      <c r="T172" s="149"/>
      <c r="U172" s="117"/>
      <c r="V172" s="117"/>
      <c r="W172" s="117"/>
      <c r="X172" s="117"/>
      <c r="Y172" s="117"/>
      <c r="Z172" s="117"/>
    </row>
    <row r="173" spans="1:26" ht="15.75" customHeight="1">
      <c r="A173" s="135">
        <v>169</v>
      </c>
      <c r="B173" s="136" t="s">
        <v>684</v>
      </c>
      <c r="C173" s="136">
        <v>1</v>
      </c>
      <c r="D173" s="137" t="s">
        <v>282</v>
      </c>
      <c r="E173" s="136" t="str">
        <f>VLOOKUP(D173,'TS Gantry - AP44'!$C$8:$D$638,2,0)</f>
        <v>DA+9</v>
      </c>
      <c r="F173" s="136" t="s">
        <v>646</v>
      </c>
      <c r="G173" s="161">
        <v>45891</v>
      </c>
      <c r="H173" s="161">
        <v>45903</v>
      </c>
      <c r="I173" s="139" t="s">
        <v>677</v>
      </c>
      <c r="J173" s="187" t="s">
        <v>681</v>
      </c>
      <c r="K173" s="139" t="s">
        <v>649</v>
      </c>
      <c r="L173" s="139" t="str">
        <f>VLOOKUP(D173,'TS Gantry - AP44'!$C$8:$X$638,22,FALSE)</f>
        <v>RAJASAR BHATIYAN</v>
      </c>
      <c r="M173" s="139" t="str">
        <f>VLOOKUP(D173,'TS Gantry - AP44'!$C$8:$Y$638,23,FALSE)</f>
        <v>CHHATARGARH</v>
      </c>
      <c r="N173" s="139" t="str">
        <f>VLOOKUP(D173,'TS Gantry - AP44'!$C$8:$Z$638,24,FALSE)</f>
        <v>BIKANER</v>
      </c>
      <c r="O173" s="136"/>
      <c r="P173" s="136"/>
      <c r="Q173" s="136"/>
      <c r="R173" s="136"/>
      <c r="S173" s="136"/>
      <c r="T173" s="140"/>
      <c r="U173" s="117"/>
      <c r="V173" s="117"/>
      <c r="W173" s="117"/>
      <c r="X173" s="117"/>
      <c r="Y173" s="117"/>
      <c r="Z173" s="117"/>
    </row>
    <row r="174" spans="1:26" ht="15.75" customHeight="1">
      <c r="A174" s="141">
        <v>170</v>
      </c>
      <c r="B174" s="150" t="s">
        <v>684</v>
      </c>
      <c r="C174" s="108">
        <v>2</v>
      </c>
      <c r="D174" s="142" t="s">
        <v>472</v>
      </c>
      <c r="E174" s="150" t="str">
        <f>VLOOKUP(D174,'TS Gantry - AP44'!$C$8:$D$638,2,0)</f>
        <v>DA+3</v>
      </c>
      <c r="F174" s="108" t="s">
        <v>646</v>
      </c>
      <c r="G174" s="103">
        <v>45896</v>
      </c>
      <c r="H174" s="103">
        <v>45903</v>
      </c>
      <c r="I174" s="125" t="s">
        <v>675</v>
      </c>
      <c r="J174" s="189" t="s">
        <v>676</v>
      </c>
      <c r="K174" s="153" t="s">
        <v>649</v>
      </c>
      <c r="L174" s="153" t="str">
        <f>VLOOKUP(D174,'TS Gantry - AP44'!$C$8:$X$638,22,FALSE)</f>
        <v>GARABDESAR</v>
      </c>
      <c r="M174" s="153" t="str">
        <f>VLOOKUP(D174,'TS Gantry - AP44'!$C$8:$Y$638,23,FALSE)</f>
        <v>LUNKARANSAR</v>
      </c>
      <c r="N174" s="153" t="str">
        <f>VLOOKUP(D174,'TS Gantry - AP44'!$C$8:$Z$638,24,FALSE)</f>
        <v>BIKANER</v>
      </c>
      <c r="O174" s="150"/>
      <c r="P174" s="150"/>
      <c r="Q174" s="150"/>
      <c r="R174" s="150"/>
      <c r="S174" s="150"/>
      <c r="T174" s="191"/>
      <c r="U174" s="117"/>
      <c r="V174" s="117"/>
      <c r="W174" s="117"/>
      <c r="X174" s="117"/>
      <c r="Y174" s="117"/>
      <c r="Z174" s="117"/>
    </row>
    <row r="175" spans="1:26" ht="15.75" customHeight="1">
      <c r="A175" s="141">
        <v>171</v>
      </c>
      <c r="B175" s="192" t="s">
        <v>684</v>
      </c>
      <c r="C175" s="108">
        <v>3</v>
      </c>
      <c r="D175" s="142" t="s">
        <v>581</v>
      </c>
      <c r="E175" s="150" t="str">
        <f>VLOOKUP(D175,'TS Gantry - AP44'!$C$8:$D$638,2,0)</f>
        <v>DA+6</v>
      </c>
      <c r="F175" s="108" t="s">
        <v>646</v>
      </c>
      <c r="G175" s="103">
        <v>45898</v>
      </c>
      <c r="H175" s="103">
        <v>45903</v>
      </c>
      <c r="I175" s="125" t="s">
        <v>669</v>
      </c>
      <c r="J175" s="189" t="s">
        <v>667</v>
      </c>
      <c r="K175" s="153" t="s">
        <v>649</v>
      </c>
      <c r="L175" s="153" t="str">
        <f>VLOOKUP(D175,'TS Gantry - AP44'!$C$8:$X$638,22,FALSE)</f>
        <v>MALAKSAR</v>
      </c>
      <c r="M175" s="153" t="str">
        <f>VLOOKUP(D175,'TS Gantry - AP44'!$C$8:$Y$638,23,FALSE)</f>
        <v>SARDARSHAHAR</v>
      </c>
      <c r="N175" s="153" t="str">
        <f>VLOOKUP(D175,'TS Gantry - AP44'!$C$8:$Z$638,24,FALSE)</f>
        <v>CHURU</v>
      </c>
      <c r="O175" s="150"/>
      <c r="P175" s="150"/>
      <c r="Q175" s="150"/>
      <c r="R175" s="150"/>
      <c r="S175" s="150"/>
      <c r="T175" s="191"/>
      <c r="U175" s="117"/>
      <c r="V175" s="117"/>
      <c r="W175" s="117"/>
      <c r="X175" s="117"/>
      <c r="Y175" s="117"/>
      <c r="Z175" s="117"/>
    </row>
    <row r="176" spans="1:26" ht="15.75" customHeight="1">
      <c r="A176" s="141">
        <v>172</v>
      </c>
      <c r="B176" s="192" t="s">
        <v>684</v>
      </c>
      <c r="C176" s="108">
        <v>4</v>
      </c>
      <c r="D176" s="142" t="s">
        <v>588</v>
      </c>
      <c r="E176" s="150" t="str">
        <f>VLOOKUP(D176,'TS Gantry - AP44'!$C$8:$D$638,2,0)</f>
        <v>DA+6</v>
      </c>
      <c r="F176" s="108" t="s">
        <v>646</v>
      </c>
      <c r="G176" s="103">
        <v>45896</v>
      </c>
      <c r="H176" s="103">
        <v>45906</v>
      </c>
      <c r="I176" s="125" t="s">
        <v>670</v>
      </c>
      <c r="J176" s="189" t="s">
        <v>673</v>
      </c>
      <c r="K176" s="153" t="s">
        <v>649</v>
      </c>
      <c r="L176" s="153" t="str">
        <f>VLOOKUP(D176,'TS Gantry - AP44'!$C$8:$X$638,22,FALSE)</f>
        <v>MALSAR</v>
      </c>
      <c r="M176" s="153" t="str">
        <f>VLOOKUP(D176,'TS Gantry - AP44'!$C$8:$Y$638,23,FALSE)</f>
        <v>SARDARSHAHAR</v>
      </c>
      <c r="N176" s="153" t="str">
        <f>VLOOKUP(D176,'TS Gantry - AP44'!$C$8:$Z$638,24,FALSE)</f>
        <v>CHURU</v>
      </c>
      <c r="O176" s="150"/>
      <c r="P176" s="150"/>
      <c r="Q176" s="150"/>
      <c r="R176" s="150"/>
      <c r="S176" s="150"/>
      <c r="T176" s="191"/>
      <c r="U176" s="117"/>
      <c r="V176" s="117"/>
      <c r="W176" s="117"/>
      <c r="X176" s="117"/>
      <c r="Y176" s="117"/>
      <c r="Z176" s="117"/>
    </row>
    <row r="177" spans="1:26" ht="15.75" customHeight="1">
      <c r="A177" s="141">
        <v>173</v>
      </c>
      <c r="B177" s="192" t="s">
        <v>684</v>
      </c>
      <c r="C177" s="108">
        <v>5</v>
      </c>
      <c r="D177" s="142" t="s">
        <v>331</v>
      </c>
      <c r="E177" s="150" t="str">
        <f>VLOOKUP(D177,'TS Gantry - AP44'!$C$8:$D$638,2,0)</f>
        <v>DC1+0</v>
      </c>
      <c r="F177" s="108" t="s">
        <v>646</v>
      </c>
      <c r="G177" s="103">
        <v>45898</v>
      </c>
      <c r="H177" s="103">
        <v>45906</v>
      </c>
      <c r="I177" s="125" t="s">
        <v>647</v>
      </c>
      <c r="J177" s="189" t="s">
        <v>681</v>
      </c>
      <c r="K177" s="153" t="s">
        <v>649</v>
      </c>
      <c r="L177" s="153" t="str">
        <f>VLOOKUP(D177,'TS Gantry - AP44'!$C$8:$X$638,22,FALSE)</f>
        <v>DOODIMUKLERA</v>
      </c>
      <c r="M177" s="153" t="str">
        <f>VLOOKUP(D177,'TS Gantry - AP44'!$C$8:$Y$638,23,FALSE)</f>
        <v>LUNKARANSAR</v>
      </c>
      <c r="N177" s="153" t="str">
        <f>VLOOKUP(D177,'TS Gantry - AP44'!$C$8:$Z$638,24,FALSE)</f>
        <v>BIKANER</v>
      </c>
      <c r="O177" s="150"/>
      <c r="P177" s="150"/>
      <c r="Q177" s="150"/>
      <c r="R177" s="150"/>
      <c r="S177" s="150"/>
      <c r="T177" s="191"/>
      <c r="U177" s="117"/>
      <c r="V177" s="117"/>
      <c r="W177" s="117"/>
      <c r="X177" s="117"/>
      <c r="Y177" s="117"/>
      <c r="Z177" s="117"/>
    </row>
    <row r="178" spans="1:26" ht="15.75" customHeight="1">
      <c r="A178" s="141">
        <v>174</v>
      </c>
      <c r="B178" s="192" t="s">
        <v>684</v>
      </c>
      <c r="C178" s="108">
        <v>6</v>
      </c>
      <c r="D178" s="142" t="s">
        <v>580</v>
      </c>
      <c r="E178" s="150" t="str">
        <f>VLOOKUP(D178,'TS Gantry - AP44'!$C$8:$D$638,2,0)</f>
        <v>DA+3</v>
      </c>
      <c r="F178" s="108" t="s">
        <v>646</v>
      </c>
      <c r="G178" s="103">
        <v>45904</v>
      </c>
      <c r="H178" s="103">
        <v>45906</v>
      </c>
      <c r="I178" s="125" t="s">
        <v>669</v>
      </c>
      <c r="J178" s="189" t="s">
        <v>667</v>
      </c>
      <c r="K178" s="153" t="s">
        <v>649</v>
      </c>
      <c r="L178" s="153" t="str">
        <f>VLOOKUP(D178,'TS Gantry - AP44'!$C$8:$X$638,22,FALSE)</f>
        <v>MALAKSAR</v>
      </c>
      <c r="M178" s="153" t="str">
        <f>VLOOKUP(D178,'TS Gantry - AP44'!$C$8:$Y$638,23,FALSE)</f>
        <v>SARDARSHAHAR</v>
      </c>
      <c r="N178" s="153" t="str">
        <f>VLOOKUP(D178,'TS Gantry - AP44'!$C$8:$Z$638,24,FALSE)</f>
        <v>CHURU</v>
      </c>
      <c r="O178" s="150"/>
      <c r="P178" s="150"/>
      <c r="Q178" s="150"/>
      <c r="R178" s="150"/>
      <c r="S178" s="150"/>
      <c r="T178" s="191"/>
      <c r="U178" s="117"/>
      <c r="V178" s="117"/>
      <c r="W178" s="117"/>
      <c r="X178" s="117"/>
      <c r="Y178" s="117"/>
      <c r="Z178" s="117"/>
    </row>
    <row r="179" spans="1:26" ht="15.75" customHeight="1">
      <c r="A179" s="141">
        <v>175</v>
      </c>
      <c r="B179" s="192" t="s">
        <v>684</v>
      </c>
      <c r="C179" s="108">
        <v>7</v>
      </c>
      <c r="D179" s="142" t="s">
        <v>552</v>
      </c>
      <c r="E179" s="150" t="str">
        <f>VLOOKUP(D179,'TS Gantry - AP44'!$C$8:$D$638,2,0)</f>
        <v>DA+6</v>
      </c>
      <c r="F179" s="108" t="s">
        <v>646</v>
      </c>
      <c r="G179" s="103">
        <v>45894</v>
      </c>
      <c r="H179" s="103">
        <v>45909</v>
      </c>
      <c r="I179" s="125" t="s">
        <v>680</v>
      </c>
      <c r="J179" s="189" t="s">
        <v>673</v>
      </c>
      <c r="K179" s="153" t="s">
        <v>649</v>
      </c>
      <c r="L179" s="153" t="str">
        <f>VLOOKUP(D179,'TS Gantry - AP44'!$C$8:$X$638,22,FALSE)</f>
        <v>RANGAISAR</v>
      </c>
      <c r="M179" s="153" t="str">
        <f>VLOOKUP(D179,'TS Gantry - AP44'!$C$8:$Y$638,23,FALSE)</f>
        <v>SARDARSHAHAR</v>
      </c>
      <c r="N179" s="153" t="str">
        <f>VLOOKUP(D179,'TS Gantry - AP44'!$C$8:$Z$638,24,FALSE)</f>
        <v>CHURU</v>
      </c>
      <c r="O179" s="108"/>
      <c r="P179" s="108"/>
      <c r="Q179" s="108"/>
      <c r="R179" s="108"/>
      <c r="S179" s="108"/>
      <c r="T179" s="144"/>
      <c r="U179" s="117"/>
      <c r="V179" s="117"/>
      <c r="W179" s="117"/>
      <c r="X179" s="117"/>
      <c r="Y179" s="117"/>
      <c r="Z179" s="117"/>
    </row>
    <row r="180" spans="1:26" ht="15.75" customHeight="1">
      <c r="A180" s="141">
        <v>176</v>
      </c>
      <c r="B180" s="192" t="s">
        <v>684</v>
      </c>
      <c r="C180" s="108">
        <v>8</v>
      </c>
      <c r="D180" s="142" t="s">
        <v>468</v>
      </c>
      <c r="E180" s="150" t="str">
        <f>VLOOKUP(D180,'TS Gantry - AP44'!$C$8:$D$638,2,0)</f>
        <v>DA+0</v>
      </c>
      <c r="F180" s="108" t="s">
        <v>646</v>
      </c>
      <c r="G180" s="103">
        <v>45904</v>
      </c>
      <c r="H180" s="103">
        <v>45911</v>
      </c>
      <c r="I180" s="125" t="s">
        <v>675</v>
      </c>
      <c r="J180" s="189" t="s">
        <v>676</v>
      </c>
      <c r="K180" s="125" t="s">
        <v>649</v>
      </c>
      <c r="L180" s="125" t="str">
        <f>VLOOKUP(D180,'TS Gantry - AP44'!$C$8:$X$638,22,FALSE)</f>
        <v>KALOO</v>
      </c>
      <c r="M180" s="125" t="str">
        <f>VLOOKUP(D180,'TS Gantry - AP44'!$C$8:$Y$638,23,FALSE)</f>
        <v>LUNKARANSAR</v>
      </c>
      <c r="N180" s="125" t="str">
        <f>VLOOKUP(D180,'TS Gantry - AP44'!$C$8:$Z$638,24,FALSE)</f>
        <v>BIKANER</v>
      </c>
      <c r="O180" s="108"/>
      <c r="P180" s="108"/>
      <c r="Q180" s="108"/>
      <c r="R180" s="108"/>
      <c r="S180" s="108"/>
      <c r="T180" s="144"/>
      <c r="U180" s="117"/>
      <c r="V180" s="117"/>
      <c r="W180" s="117"/>
      <c r="X180" s="117"/>
      <c r="Y180" s="117"/>
      <c r="Z180" s="117"/>
    </row>
    <row r="181" spans="1:26" ht="15.75" customHeight="1">
      <c r="A181" s="141">
        <v>177</v>
      </c>
      <c r="B181" s="192" t="s">
        <v>684</v>
      </c>
      <c r="C181" s="108">
        <v>9</v>
      </c>
      <c r="D181" s="142" t="s">
        <v>579</v>
      </c>
      <c r="E181" s="150" t="str">
        <f>VLOOKUP(D181,'TS Gantry - AP44'!$C$8:$D$638,2,0)</f>
        <v>DA+3</v>
      </c>
      <c r="F181" s="108" t="s">
        <v>646</v>
      </c>
      <c r="G181" s="103">
        <v>45907</v>
      </c>
      <c r="H181" s="103">
        <v>45911</v>
      </c>
      <c r="I181" s="125" t="s">
        <v>669</v>
      </c>
      <c r="J181" s="189" t="s">
        <v>667</v>
      </c>
      <c r="K181" s="125" t="s">
        <v>649</v>
      </c>
      <c r="L181" s="125" t="str">
        <f>VLOOKUP(D181,'TS Gantry - AP44'!$C$8:$X$638,22,FALSE)</f>
        <v>MALAKSAR</v>
      </c>
      <c r="M181" s="125" t="str">
        <f>VLOOKUP(D181,'TS Gantry - AP44'!$C$8:$Y$638,23,FALSE)</f>
        <v>SARDARSHAHAR</v>
      </c>
      <c r="N181" s="125" t="str">
        <f>VLOOKUP(D181,'TS Gantry - AP44'!$C$8:$Z$638,24,FALSE)</f>
        <v>CHURU</v>
      </c>
      <c r="O181" s="108"/>
      <c r="P181" s="108"/>
      <c r="Q181" s="108"/>
      <c r="R181" s="108"/>
      <c r="S181" s="108"/>
      <c r="T181" s="144"/>
      <c r="U181" s="117"/>
      <c r="V181" s="117"/>
      <c r="W181" s="117"/>
      <c r="X181" s="117"/>
      <c r="Y181" s="117"/>
      <c r="Z181" s="117"/>
    </row>
    <row r="182" spans="1:26" ht="15.75" customHeight="1">
      <c r="A182" s="141">
        <v>178</v>
      </c>
      <c r="B182" s="192" t="s">
        <v>684</v>
      </c>
      <c r="C182" s="108">
        <v>10</v>
      </c>
      <c r="D182" s="142" t="s">
        <v>587</v>
      </c>
      <c r="E182" s="150" t="str">
        <f>VLOOKUP(D182,'TS Gantry - AP44'!$C$8:$D$638,2,0)</f>
        <v>DA+6</v>
      </c>
      <c r="F182" s="108" t="s">
        <v>646</v>
      </c>
      <c r="G182" s="103">
        <v>45907</v>
      </c>
      <c r="H182" s="103">
        <v>45916</v>
      </c>
      <c r="I182" s="125" t="s">
        <v>670</v>
      </c>
      <c r="J182" s="189" t="s">
        <v>673</v>
      </c>
      <c r="K182" s="125" t="s">
        <v>649</v>
      </c>
      <c r="L182" s="125" t="str">
        <f>VLOOKUP(D182,'TS Gantry - AP44'!$C$8:$X$638,22,FALSE)</f>
        <v>MALSAR</v>
      </c>
      <c r="M182" s="125" t="str">
        <f>VLOOKUP(D182,'TS Gantry - AP44'!$C$8:$Y$638,23,FALSE)</f>
        <v>SARDARSHAHAR</v>
      </c>
      <c r="N182" s="125" t="str">
        <f>VLOOKUP(D182,'TS Gantry - AP44'!$C$8:$Z$638,24,FALSE)</f>
        <v>CHURU</v>
      </c>
      <c r="O182" s="108"/>
      <c r="P182" s="108"/>
      <c r="Q182" s="108"/>
      <c r="R182" s="108"/>
      <c r="S182" s="108"/>
      <c r="T182" s="144"/>
      <c r="U182" s="117"/>
      <c r="V182" s="117"/>
      <c r="W182" s="117"/>
      <c r="X182" s="117"/>
      <c r="Y182" s="117"/>
      <c r="Z182" s="117"/>
    </row>
    <row r="183" spans="1:26" ht="15.75" customHeight="1">
      <c r="A183" s="141">
        <v>179</v>
      </c>
      <c r="B183" s="192" t="s">
        <v>684</v>
      </c>
      <c r="C183" s="108">
        <v>11</v>
      </c>
      <c r="D183" s="142" t="s">
        <v>319</v>
      </c>
      <c r="E183" s="150" t="str">
        <f>VLOOKUP(D183,'TS Gantry - AP44'!$C$8:$D$638,2,0)</f>
        <v>DB1+3</v>
      </c>
      <c r="F183" s="108" t="s">
        <v>646</v>
      </c>
      <c r="G183" s="103">
        <v>45907</v>
      </c>
      <c r="H183" s="103">
        <v>45916</v>
      </c>
      <c r="I183" s="125" t="s">
        <v>647</v>
      </c>
      <c r="J183" s="189" t="s">
        <v>681</v>
      </c>
      <c r="K183" s="125" t="s">
        <v>649</v>
      </c>
      <c r="L183" s="125" t="str">
        <f>VLOOKUP(D183,'TS Gantry - AP44'!$C$8:$X$638,22,FALSE)</f>
        <v>SODHWALI</v>
      </c>
      <c r="M183" s="125" t="str">
        <f>VLOOKUP(D183,'TS Gantry - AP44'!$C$8:$Y$638,23,FALSE)</f>
        <v>LUNKARANSAR</v>
      </c>
      <c r="N183" s="125" t="str">
        <f>VLOOKUP(D183,'TS Gantry - AP44'!$C$8:$Z$638,24,FALSE)</f>
        <v>BIKANER</v>
      </c>
      <c r="O183" s="108"/>
      <c r="P183" s="108"/>
      <c r="Q183" s="108"/>
      <c r="R183" s="108"/>
      <c r="S183" s="108"/>
      <c r="T183" s="144"/>
      <c r="U183" s="117"/>
      <c r="V183" s="117"/>
      <c r="W183" s="117"/>
      <c r="X183" s="117"/>
      <c r="Y183" s="117"/>
      <c r="Z183" s="117"/>
    </row>
    <row r="184" spans="1:26" ht="15.75" customHeight="1">
      <c r="A184" s="141">
        <v>180</v>
      </c>
      <c r="B184" s="192" t="s">
        <v>684</v>
      </c>
      <c r="C184" s="108">
        <v>12</v>
      </c>
      <c r="D184" s="142" t="s">
        <v>283</v>
      </c>
      <c r="E184" s="150" t="str">
        <f>VLOOKUP(D184,'TS Gantry - AP44'!$C$8:$D$638,2,0)</f>
        <v>DA+3</v>
      </c>
      <c r="F184" s="108" t="s">
        <v>646</v>
      </c>
      <c r="G184" s="103">
        <v>45911</v>
      </c>
      <c r="H184" s="103">
        <v>45916</v>
      </c>
      <c r="I184" s="125" t="s">
        <v>677</v>
      </c>
      <c r="J184" s="189" t="s">
        <v>658</v>
      </c>
      <c r="K184" s="125" t="s">
        <v>649</v>
      </c>
      <c r="L184" s="125" t="str">
        <f>VLOOKUP(D184,'TS Gantry - AP44'!$C$8:$X$638,22,FALSE)</f>
        <v>RAJASAR BHATIYAN</v>
      </c>
      <c r="M184" s="125" t="str">
        <f>VLOOKUP(D184,'TS Gantry - AP44'!$C$8:$Y$638,23,FALSE)</f>
        <v>CHHATARGARH</v>
      </c>
      <c r="N184" s="125" t="str">
        <f>VLOOKUP(D184,'TS Gantry - AP44'!$C$8:$Z$638,24,FALSE)</f>
        <v>BIKANER</v>
      </c>
      <c r="O184" s="108"/>
      <c r="P184" s="108"/>
      <c r="Q184" s="108"/>
      <c r="R184" s="108"/>
      <c r="S184" s="108"/>
      <c r="T184" s="144"/>
      <c r="U184" s="117"/>
      <c r="V184" s="117"/>
      <c r="W184" s="117"/>
      <c r="X184" s="117"/>
      <c r="Y184" s="117"/>
      <c r="Z184" s="117"/>
    </row>
    <row r="185" spans="1:26" ht="15.75" customHeight="1">
      <c r="A185" s="141">
        <v>181</v>
      </c>
      <c r="B185" s="192" t="s">
        <v>684</v>
      </c>
      <c r="C185" s="108">
        <v>13</v>
      </c>
      <c r="D185" s="142" t="s">
        <v>578</v>
      </c>
      <c r="E185" s="150" t="str">
        <f>VLOOKUP(D185,'TS Gantry - AP44'!$C$8:$D$638,2,0)</f>
        <v>DA+9</v>
      </c>
      <c r="F185" s="108" t="s">
        <v>646</v>
      </c>
      <c r="G185" s="103">
        <v>45912</v>
      </c>
      <c r="H185" s="103">
        <v>45916</v>
      </c>
      <c r="I185" s="125" t="s">
        <v>669</v>
      </c>
      <c r="J185" s="189" t="s">
        <v>667</v>
      </c>
      <c r="K185" s="125" t="s">
        <v>649</v>
      </c>
      <c r="L185" s="125" t="str">
        <f>VLOOKUP(D185,'TS Gantry - AP44'!$C$8:$X$638,22,FALSE)</f>
        <v>MALAKSAR</v>
      </c>
      <c r="M185" s="125" t="str">
        <f>VLOOKUP(D185,'TS Gantry - AP44'!$C$8:$Y$638,23,FALSE)</f>
        <v>SARDARSHAHAR</v>
      </c>
      <c r="N185" s="125" t="str">
        <f>VLOOKUP(D185,'TS Gantry - AP44'!$C$8:$Z$638,24,FALSE)</f>
        <v>CHURU</v>
      </c>
      <c r="O185" s="108"/>
      <c r="P185" s="108"/>
      <c r="Q185" s="108"/>
      <c r="R185" s="108"/>
      <c r="S185" s="108"/>
      <c r="T185" s="144"/>
      <c r="U185" s="117"/>
      <c r="V185" s="117"/>
      <c r="W185" s="117"/>
      <c r="X185" s="117"/>
      <c r="Y185" s="117"/>
      <c r="Z185" s="117"/>
    </row>
    <row r="186" spans="1:26" ht="15.75" customHeight="1">
      <c r="A186" s="141">
        <v>182</v>
      </c>
      <c r="B186" s="192" t="s">
        <v>684</v>
      </c>
      <c r="C186" s="108">
        <v>14</v>
      </c>
      <c r="D186" s="142" t="s">
        <v>577</v>
      </c>
      <c r="E186" s="150" t="str">
        <f>VLOOKUP(D186,'TS Gantry - AP44'!$C$8:$D$638,2,0)</f>
        <v>DA+6</v>
      </c>
      <c r="F186" s="108" t="s">
        <v>646</v>
      </c>
      <c r="G186" s="103">
        <v>45918</v>
      </c>
      <c r="H186" s="103">
        <v>45921</v>
      </c>
      <c r="I186" s="125" t="s">
        <v>669</v>
      </c>
      <c r="J186" s="189" t="s">
        <v>667</v>
      </c>
      <c r="K186" s="125" t="s">
        <v>649</v>
      </c>
      <c r="L186" s="125" t="str">
        <f>VLOOKUP(D186,'TS Gantry - AP44'!$C$8:$X$638,22,FALSE)</f>
        <v>MALAKSAR</v>
      </c>
      <c r="M186" s="125" t="str">
        <f>VLOOKUP(D186,'TS Gantry - AP44'!$C$8:$Y$638,23,FALSE)</f>
        <v>SARDARSHAHAR</v>
      </c>
      <c r="N186" s="125" t="str">
        <f>VLOOKUP(D186,'TS Gantry - AP44'!$C$8:$Z$638,24,FALSE)</f>
        <v>CHURU</v>
      </c>
      <c r="O186" s="108"/>
      <c r="P186" s="108"/>
      <c r="Q186" s="108"/>
      <c r="R186" s="108"/>
      <c r="S186" s="108"/>
      <c r="T186" s="144"/>
      <c r="U186" s="117"/>
      <c r="V186" s="117"/>
      <c r="W186" s="117"/>
      <c r="X186" s="117"/>
      <c r="Y186" s="117"/>
      <c r="Z186" s="117"/>
    </row>
    <row r="187" spans="1:26" ht="15.75" customHeight="1">
      <c r="A187" s="141">
        <v>183</v>
      </c>
      <c r="B187" s="192" t="s">
        <v>684</v>
      </c>
      <c r="C187" s="108">
        <v>15</v>
      </c>
      <c r="D187" s="142" t="s">
        <v>286</v>
      </c>
      <c r="E187" s="150" t="str">
        <f>VLOOKUP(D187,'TS Gantry - AP44'!$C$8:$D$638,2,0)</f>
        <v>DA+9</v>
      </c>
      <c r="F187" s="108" t="s">
        <v>646</v>
      </c>
      <c r="G187" s="103">
        <v>45918</v>
      </c>
      <c r="H187" s="103">
        <v>45922</v>
      </c>
      <c r="I187" s="125" t="s">
        <v>677</v>
      </c>
      <c r="J187" s="189" t="s">
        <v>658</v>
      </c>
      <c r="K187" s="125" t="s">
        <v>649</v>
      </c>
      <c r="L187" s="125" t="str">
        <f>VLOOKUP(D187,'TS Gantry - AP44'!$C$8:$X$638,22,FALSE)</f>
        <v>RAJASAR BHATIYAN</v>
      </c>
      <c r="M187" s="125" t="str">
        <f>VLOOKUP(D187,'TS Gantry - AP44'!$C$8:$Y$638,23,FALSE)</f>
        <v>CHHATARGARH</v>
      </c>
      <c r="N187" s="125" t="str">
        <f>VLOOKUP(D187,'TS Gantry - AP44'!$C$8:$Z$638,24,FALSE)</f>
        <v>BIKANER</v>
      </c>
      <c r="O187" s="108" t="s">
        <v>685</v>
      </c>
      <c r="P187" s="108"/>
      <c r="Q187" s="123">
        <v>45882</v>
      </c>
      <c r="R187" s="123">
        <v>45918</v>
      </c>
      <c r="S187" s="108"/>
      <c r="T187" s="193"/>
      <c r="U187" s="117"/>
      <c r="V187" s="117"/>
      <c r="W187" s="117"/>
      <c r="X187" s="117"/>
      <c r="Y187" s="117"/>
      <c r="Z187" s="117"/>
    </row>
    <row r="188" spans="1:26" ht="15" customHeight="1">
      <c r="A188" s="141">
        <v>184</v>
      </c>
      <c r="B188" s="192" t="s">
        <v>684</v>
      </c>
      <c r="C188" s="108">
        <v>16</v>
      </c>
      <c r="D188" s="142" t="s">
        <v>377</v>
      </c>
      <c r="E188" s="150" t="str">
        <f>VLOOKUP(D188,'TS Gantry - AP44'!$C$8:$D$638,2,0)</f>
        <v>DC1+3</v>
      </c>
      <c r="F188" s="108" t="s">
        <v>646</v>
      </c>
      <c r="G188" s="103">
        <v>45919</v>
      </c>
      <c r="H188" s="103">
        <v>45923</v>
      </c>
      <c r="I188" s="125" t="s">
        <v>647</v>
      </c>
      <c r="J188" s="189" t="s">
        <v>681</v>
      </c>
      <c r="K188" s="125" t="s">
        <v>649</v>
      </c>
      <c r="L188" s="125" t="str">
        <f>VLOOKUP(D188,'TS Gantry - AP44'!$C$8:$X$638,22,FALSE)</f>
        <v>HANSHERA</v>
      </c>
      <c r="M188" s="125" t="str">
        <f>VLOOKUP(D188,'TS Gantry - AP44'!$C$8:$Y$638,23,FALSE)</f>
        <v>LUNKARANSAR</v>
      </c>
      <c r="N188" s="125" t="str">
        <f>VLOOKUP(D188,'TS Gantry - AP44'!$C$8:$Z$638,24,FALSE)</f>
        <v>BIKANER</v>
      </c>
      <c r="O188" s="108"/>
      <c r="P188" s="108"/>
      <c r="Q188" s="123"/>
      <c r="R188" s="108"/>
      <c r="S188" s="108"/>
      <c r="T188" s="193"/>
      <c r="U188" s="117"/>
      <c r="V188" s="117"/>
      <c r="W188" s="117"/>
      <c r="X188" s="117"/>
      <c r="Y188" s="117"/>
      <c r="Z188" s="117"/>
    </row>
    <row r="189" spans="1:26" ht="15" customHeight="1">
      <c r="A189" s="141">
        <v>185</v>
      </c>
      <c r="B189" s="192" t="s">
        <v>684</v>
      </c>
      <c r="C189" s="108">
        <v>17</v>
      </c>
      <c r="D189" s="142" t="s">
        <v>287</v>
      </c>
      <c r="E189" s="150" t="str">
        <f>VLOOKUP(D189,'TS Gantry - AP44'!$C$8:$D$638,2,0)</f>
        <v>DA+3</v>
      </c>
      <c r="F189" s="108" t="s">
        <v>646</v>
      </c>
      <c r="G189" s="103">
        <v>45923</v>
      </c>
      <c r="H189" s="103">
        <v>45925</v>
      </c>
      <c r="I189" s="125" t="s">
        <v>677</v>
      </c>
      <c r="J189" s="189" t="s">
        <v>681</v>
      </c>
      <c r="K189" s="125" t="s">
        <v>649</v>
      </c>
      <c r="L189" s="125" t="str">
        <f>VLOOKUP(D189,'TS Gantry - AP44'!$C$8:$X$638,22,FALSE)</f>
        <v>RAJASAR BHATIYAN</v>
      </c>
      <c r="M189" s="125" t="str">
        <f>VLOOKUP(D189,'TS Gantry - AP44'!$C$8:$Y$638,23,FALSE)</f>
        <v>CHHATARGARH</v>
      </c>
      <c r="N189" s="125" t="str">
        <f>VLOOKUP(D189,'TS Gantry - AP44'!$C$8:$Z$638,24,FALSE)</f>
        <v>BIKANER</v>
      </c>
      <c r="O189" s="108"/>
      <c r="P189" s="108"/>
      <c r="Q189" s="123"/>
      <c r="R189" s="108"/>
      <c r="S189" s="108"/>
      <c r="T189" s="193"/>
      <c r="U189" s="117"/>
      <c r="V189" s="117"/>
      <c r="W189" s="117"/>
      <c r="X189" s="117"/>
      <c r="Y189" s="117"/>
      <c r="Z189" s="117"/>
    </row>
    <row r="190" spans="1:26" ht="15" customHeight="1">
      <c r="A190" s="141">
        <v>186</v>
      </c>
      <c r="B190" s="192" t="s">
        <v>684</v>
      </c>
      <c r="C190" s="108">
        <v>18</v>
      </c>
      <c r="D190" s="142" t="s">
        <v>576</v>
      </c>
      <c r="E190" s="150" t="str">
        <f>VLOOKUP(D190,'TS Gantry - AP44'!$C$8:$D$638,2,0)</f>
        <v>DA+9</v>
      </c>
      <c r="F190" s="108" t="s">
        <v>646</v>
      </c>
      <c r="G190" s="103">
        <v>45923</v>
      </c>
      <c r="H190" s="103">
        <v>45926</v>
      </c>
      <c r="I190" s="125" t="s">
        <v>669</v>
      </c>
      <c r="J190" s="189" t="s">
        <v>667</v>
      </c>
      <c r="K190" s="125" t="s">
        <v>649</v>
      </c>
      <c r="L190" s="125" t="str">
        <f>VLOOKUP(D190,'TS Gantry - AP44'!$C$8:$X$638,22,FALSE)</f>
        <v>MALAKSAR</v>
      </c>
      <c r="M190" s="125" t="str">
        <f>VLOOKUP(D190,'TS Gantry - AP44'!$C$8:$Y$638,23,FALSE)</f>
        <v>SARDARSHAHAR</v>
      </c>
      <c r="N190" s="125" t="str">
        <f>VLOOKUP(D190,'TS Gantry - AP44'!$C$8:$Z$638,24,FALSE)</f>
        <v>CHURU</v>
      </c>
      <c r="O190" s="108"/>
      <c r="P190" s="108"/>
      <c r="Q190" s="123"/>
      <c r="R190" s="108"/>
      <c r="S190" s="108"/>
      <c r="T190" s="193"/>
      <c r="U190" s="117"/>
      <c r="V190" s="117"/>
      <c r="W190" s="117"/>
      <c r="X190" s="117"/>
      <c r="Y190" s="117"/>
      <c r="Z190" s="117"/>
    </row>
    <row r="191" spans="1:26" ht="15" customHeight="1">
      <c r="A191" s="141">
        <v>187</v>
      </c>
      <c r="B191" s="192" t="s">
        <v>684</v>
      </c>
      <c r="C191" s="108">
        <v>19</v>
      </c>
      <c r="D191" s="142" t="s">
        <v>575</v>
      </c>
      <c r="E191" s="150" t="str">
        <f>VLOOKUP(D191,'TS Gantry - AP44'!$C$8:$D$638,2,0)</f>
        <v>DA+9</v>
      </c>
      <c r="F191" s="108" t="s">
        <v>646</v>
      </c>
      <c r="G191" s="103">
        <v>45926</v>
      </c>
      <c r="H191" s="103">
        <v>45929</v>
      </c>
      <c r="I191" s="125" t="s">
        <v>669</v>
      </c>
      <c r="J191" s="189" t="s">
        <v>667</v>
      </c>
      <c r="K191" s="125" t="s">
        <v>649</v>
      </c>
      <c r="L191" s="125" t="str">
        <f>VLOOKUP(D191,'TS Gantry - AP44'!$C$8:$X$638,22,FALSE)</f>
        <v>MALAKSAR</v>
      </c>
      <c r="M191" s="125" t="str">
        <f>VLOOKUP(D191,'TS Gantry - AP44'!$C$8:$Y$638,23,FALSE)</f>
        <v>SARDARSHAHAR</v>
      </c>
      <c r="N191" s="125" t="str">
        <f>VLOOKUP(D191,'TS Gantry - AP44'!$C$8:$Z$638,24,FALSE)</f>
        <v>CHURU</v>
      </c>
      <c r="O191" s="108"/>
      <c r="P191" s="108"/>
      <c r="Q191" s="123"/>
      <c r="R191" s="108"/>
      <c r="S191" s="108"/>
      <c r="T191" s="193"/>
      <c r="U191" s="117"/>
      <c r="V191" s="117"/>
      <c r="W191" s="117"/>
      <c r="X191" s="117"/>
      <c r="Y191" s="117"/>
      <c r="Z191" s="117"/>
    </row>
    <row r="192" spans="1:26" ht="15" customHeight="1">
      <c r="A192" s="141">
        <v>188</v>
      </c>
      <c r="B192" s="192" t="s">
        <v>684</v>
      </c>
      <c r="C192" s="108">
        <v>20</v>
      </c>
      <c r="D192" s="142" t="s">
        <v>473</v>
      </c>
      <c r="E192" s="150" t="str">
        <f>VLOOKUP(D192,'TS Gantry - AP44'!$C$8:$D$638,2,0)</f>
        <v>DA+3</v>
      </c>
      <c r="F192" s="108" t="s">
        <v>646</v>
      </c>
      <c r="G192" s="103">
        <v>45924</v>
      </c>
      <c r="H192" s="103">
        <v>45931</v>
      </c>
      <c r="I192" s="125" t="s">
        <v>675</v>
      </c>
      <c r="J192" s="189" t="s">
        <v>676</v>
      </c>
      <c r="K192" s="125" t="s">
        <v>649</v>
      </c>
      <c r="L192" s="125" t="str">
        <f>VLOOKUP(D192,'TS Gantry - AP44'!$C$8:$X$638,22,FALSE)</f>
        <v>GARABDESAR</v>
      </c>
      <c r="M192" s="125" t="str">
        <f>VLOOKUP(D192,'TS Gantry - AP44'!$C$8:$Y$638,23,FALSE)</f>
        <v>LUNKARANSAR</v>
      </c>
      <c r="N192" s="125" t="str">
        <f>VLOOKUP(D192,'TS Gantry - AP44'!$C$8:$Z$638,24,FALSE)</f>
        <v>BIKANER</v>
      </c>
      <c r="O192" s="108" t="s">
        <v>685</v>
      </c>
      <c r="P192" s="108"/>
      <c r="Q192" s="123">
        <v>45870</v>
      </c>
      <c r="R192" s="123">
        <v>45924</v>
      </c>
      <c r="S192" s="108"/>
      <c r="T192" s="193"/>
      <c r="U192" s="117"/>
      <c r="V192" s="117"/>
      <c r="W192" s="117"/>
      <c r="X192" s="117"/>
      <c r="Y192" s="117"/>
      <c r="Z192" s="117"/>
    </row>
    <row r="193" spans="1:26" ht="15" customHeight="1">
      <c r="A193" s="145">
        <v>189</v>
      </c>
      <c r="B193" s="194" t="s">
        <v>684</v>
      </c>
      <c r="C193" s="112">
        <v>21</v>
      </c>
      <c r="D193" s="146" t="s">
        <v>288</v>
      </c>
      <c r="E193" s="184" t="str">
        <f>VLOOKUP(D193,'TS Gantry - AP44'!$C$8:$D$638,2,0)</f>
        <v>DA-1.5</v>
      </c>
      <c r="F193" s="112" t="s">
        <v>646</v>
      </c>
      <c r="G193" s="165">
        <v>45927</v>
      </c>
      <c r="H193" s="165">
        <v>45931</v>
      </c>
      <c r="I193" s="148" t="s">
        <v>677</v>
      </c>
      <c r="J193" s="190" t="s">
        <v>681</v>
      </c>
      <c r="K193" s="148" t="s">
        <v>649</v>
      </c>
      <c r="L193" s="148" t="str">
        <f>VLOOKUP(D193,'TS Gantry - AP44'!$C$8:$X$638,22,FALSE)</f>
        <v>MAKADASAR</v>
      </c>
      <c r="M193" s="148" t="str">
        <f>VLOOKUP(D193,'TS Gantry - AP44'!$C$8:$Y$638,23,FALSE)</f>
        <v>CHHATARGARH</v>
      </c>
      <c r="N193" s="148" t="str">
        <f>VLOOKUP(D193,'TS Gantry - AP44'!$C$8:$Z$638,24,FALSE)</f>
        <v>BIKANER</v>
      </c>
      <c r="O193" s="112"/>
      <c r="P193" s="112"/>
      <c r="Q193" s="112"/>
      <c r="R193" s="112"/>
      <c r="S193" s="112"/>
      <c r="T193" s="195"/>
      <c r="U193" s="117"/>
      <c r="V193" s="117"/>
      <c r="W193" s="117"/>
      <c r="X193" s="117"/>
      <c r="Y193" s="117"/>
      <c r="Z193" s="117"/>
    </row>
    <row r="194" spans="1:26" ht="15" customHeight="1">
      <c r="A194" s="135">
        <v>190</v>
      </c>
      <c r="B194" s="196" t="s">
        <v>686</v>
      </c>
      <c r="C194" s="136">
        <v>1</v>
      </c>
      <c r="D194" s="137" t="s">
        <v>559</v>
      </c>
      <c r="E194" s="136" t="str">
        <f>VLOOKUP(D194,'TS Gantry - AP44'!$C$8:$D$638,2,0)</f>
        <v>DA+9</v>
      </c>
      <c r="F194" s="136" t="s">
        <v>646</v>
      </c>
      <c r="G194" s="161">
        <v>45928</v>
      </c>
      <c r="H194" s="161">
        <v>45934</v>
      </c>
      <c r="I194" s="139" t="s">
        <v>674</v>
      </c>
      <c r="J194" s="187" t="s">
        <v>673</v>
      </c>
      <c r="K194" s="139" t="s">
        <v>649</v>
      </c>
      <c r="L194" s="139" t="str">
        <f>VLOOKUP(D194,'TS Gantry - AP44'!$C$8:$X$638,22,FALSE)</f>
        <v>LODSAR</v>
      </c>
      <c r="M194" s="139" t="str">
        <f>VLOOKUP(D194,'TS Gantry - AP44'!$C$8:$Y$638,23,FALSE)</f>
        <v>SARDARSHAHAR</v>
      </c>
      <c r="N194" s="139" t="str">
        <f>VLOOKUP(D194,'TS Gantry - AP44'!$C$8:$Z$638,24,FALSE)</f>
        <v>CHURU</v>
      </c>
      <c r="O194" s="136"/>
      <c r="P194" s="136"/>
      <c r="Q194" s="136"/>
      <c r="R194" s="136"/>
      <c r="S194" s="136"/>
      <c r="T194" s="197"/>
      <c r="U194" s="117"/>
      <c r="V194" s="117"/>
      <c r="W194" s="117"/>
      <c r="X194" s="117"/>
      <c r="Y194" s="117"/>
      <c r="Z194" s="117"/>
    </row>
    <row r="195" spans="1:26" ht="15" customHeight="1">
      <c r="A195" s="141">
        <v>191</v>
      </c>
      <c r="B195" s="192" t="s">
        <v>686</v>
      </c>
      <c r="C195" s="108">
        <v>2</v>
      </c>
      <c r="D195" s="142" t="s">
        <v>582</v>
      </c>
      <c r="E195" s="150" t="str">
        <f>VLOOKUP(D195,'TS Gantry - AP44'!$C$8:$D$638,2,0)</f>
        <v>DB1+0</v>
      </c>
      <c r="F195" s="108" t="s">
        <v>646</v>
      </c>
      <c r="G195" s="103">
        <v>45929</v>
      </c>
      <c r="H195" s="103">
        <v>45934</v>
      </c>
      <c r="I195" s="125" t="s">
        <v>669</v>
      </c>
      <c r="J195" s="189" t="s">
        <v>667</v>
      </c>
      <c r="K195" s="125" t="s">
        <v>649</v>
      </c>
      <c r="L195" s="125" t="str">
        <f>VLOOKUP(D195,'TS Gantry - AP44'!$C$8:$X$638,22,FALSE)</f>
        <v>HALASAR</v>
      </c>
      <c r="M195" s="125" t="str">
        <f>VLOOKUP(D195,'TS Gantry - AP44'!$C$8:$Y$638,23,FALSE)</f>
        <v>SARDARSHAHAR</v>
      </c>
      <c r="N195" s="125" t="str">
        <f>VLOOKUP(D195,'TS Gantry - AP44'!$C$8:$Z$638,24,FALSE)</f>
        <v>CHURU</v>
      </c>
      <c r="O195" s="108"/>
      <c r="P195" s="108"/>
      <c r="Q195" s="108"/>
      <c r="R195" s="108"/>
      <c r="S195" s="108"/>
      <c r="T195" s="193"/>
      <c r="U195" s="117"/>
      <c r="V195" s="117"/>
      <c r="W195" s="117"/>
      <c r="X195" s="117"/>
      <c r="Y195" s="117"/>
      <c r="Z195" s="117"/>
    </row>
    <row r="196" spans="1:26" ht="15" customHeight="1">
      <c r="A196" s="141">
        <v>192</v>
      </c>
      <c r="B196" s="198" t="s">
        <v>686</v>
      </c>
      <c r="C196" s="150">
        <v>3</v>
      </c>
      <c r="D196" s="151" t="s">
        <v>284</v>
      </c>
      <c r="E196" s="150" t="str">
        <f>VLOOKUP(D196,'TS Gantry - AP44'!$C$8:$D$638,2,0)</f>
        <v>DB1+0</v>
      </c>
      <c r="F196" s="150" t="s">
        <v>646</v>
      </c>
      <c r="G196" s="188">
        <v>45934</v>
      </c>
      <c r="H196" s="103">
        <v>45939</v>
      </c>
      <c r="I196" s="153" t="s">
        <v>677</v>
      </c>
      <c r="J196" s="199" t="s">
        <v>681</v>
      </c>
      <c r="K196" s="125" t="s">
        <v>649</v>
      </c>
      <c r="L196" s="125" t="str">
        <f>VLOOKUP(D196,'TS Gantry - AP44'!$C$8:$X$638,22,FALSE)</f>
        <v>RAJASAR BHATIYAN</v>
      </c>
      <c r="M196" s="125" t="str">
        <f>VLOOKUP(D196,'TS Gantry - AP44'!$C$8:$Y$638,23,FALSE)</f>
        <v>CHHATARGARH</v>
      </c>
      <c r="N196" s="125" t="str">
        <f>VLOOKUP(D196,'TS Gantry - AP44'!$C$8:$Z$638,24,FALSE)</f>
        <v>BIKANER</v>
      </c>
      <c r="O196" s="150" t="s">
        <v>685</v>
      </c>
      <c r="P196" s="150"/>
      <c r="Q196" s="123">
        <v>45882</v>
      </c>
      <c r="R196" s="123">
        <v>45934</v>
      </c>
      <c r="S196" s="108"/>
      <c r="T196" s="193"/>
      <c r="U196" s="117"/>
      <c r="V196" s="117"/>
      <c r="W196" s="117"/>
      <c r="X196" s="117"/>
      <c r="Y196" s="117"/>
      <c r="Z196" s="117"/>
    </row>
    <row r="197" spans="1:26" ht="15" customHeight="1">
      <c r="A197" s="141">
        <v>193</v>
      </c>
      <c r="B197" s="198" t="s">
        <v>686</v>
      </c>
      <c r="C197" s="108">
        <v>4</v>
      </c>
      <c r="D197" s="151" t="s">
        <v>574</v>
      </c>
      <c r="E197" s="150" t="str">
        <f>VLOOKUP(D197,'TS Gantry - AP44'!$C$8:$D$638,2,0)</f>
        <v>DA+9</v>
      </c>
      <c r="F197" s="150" t="s">
        <v>646</v>
      </c>
      <c r="G197" s="188">
        <v>45934</v>
      </c>
      <c r="H197" s="188">
        <v>45942</v>
      </c>
      <c r="I197" s="153" t="s">
        <v>669</v>
      </c>
      <c r="J197" s="199" t="s">
        <v>667</v>
      </c>
      <c r="K197" s="125" t="s">
        <v>649</v>
      </c>
      <c r="L197" s="125" t="str">
        <f>VLOOKUP(D197,'TS Gantry - AP44'!$C$8:$X$638,22,FALSE)</f>
        <v>MALAKSAR</v>
      </c>
      <c r="M197" s="125" t="str">
        <f>VLOOKUP(D197,'TS Gantry - AP44'!$C$8:$Y$638,23,FALSE)</f>
        <v>SARDARSHAHAR</v>
      </c>
      <c r="N197" s="125" t="str">
        <f>VLOOKUP(D197,'TS Gantry - AP44'!$C$8:$Z$638,24,FALSE)</f>
        <v>CHURU</v>
      </c>
      <c r="O197" s="150" t="s">
        <v>685</v>
      </c>
      <c r="P197" s="150"/>
      <c r="Q197" s="123">
        <v>45896</v>
      </c>
      <c r="R197" s="123">
        <v>45926</v>
      </c>
      <c r="S197" s="108"/>
      <c r="T197" s="193"/>
      <c r="U197" s="117"/>
      <c r="V197" s="117"/>
      <c r="W197" s="117"/>
      <c r="X197" s="117"/>
      <c r="Y197" s="117"/>
      <c r="Z197" s="117"/>
    </row>
    <row r="198" spans="1:26" ht="15" customHeight="1">
      <c r="A198" s="141">
        <v>194</v>
      </c>
      <c r="B198" s="198" t="s">
        <v>686</v>
      </c>
      <c r="C198" s="150">
        <v>5</v>
      </c>
      <c r="D198" s="151" t="s">
        <v>560</v>
      </c>
      <c r="E198" s="150" t="str">
        <f>VLOOKUP(D198,'TS Gantry - AP44'!$C$8:$D$638,2,0)</f>
        <v>DA+9</v>
      </c>
      <c r="F198" s="150" t="s">
        <v>646</v>
      </c>
      <c r="G198" s="188">
        <v>45934</v>
      </c>
      <c r="H198" s="188">
        <v>45942</v>
      </c>
      <c r="I198" s="153" t="s">
        <v>674</v>
      </c>
      <c r="J198" s="199" t="s">
        <v>673</v>
      </c>
      <c r="K198" s="125" t="s">
        <v>649</v>
      </c>
      <c r="L198" s="125" t="str">
        <f>VLOOKUP(D198,'TS Gantry - AP44'!$C$8:$X$638,22,FALSE)</f>
        <v>NAHARSARA</v>
      </c>
      <c r="M198" s="125" t="str">
        <f>VLOOKUP(D198,'TS Gantry - AP44'!$C$8:$Y$638,23,FALSE)</f>
        <v>SARDARSHAHAR</v>
      </c>
      <c r="N198" s="125" t="str">
        <f>VLOOKUP(D198,'TS Gantry - AP44'!$C$8:$Z$638,24,FALSE)</f>
        <v>CHURU</v>
      </c>
      <c r="O198" s="150"/>
      <c r="P198" s="150"/>
      <c r="Q198" s="152"/>
      <c r="R198" s="108"/>
      <c r="S198" s="108"/>
      <c r="T198" s="193"/>
      <c r="U198" s="117"/>
      <c r="V198" s="117"/>
      <c r="W198" s="117"/>
      <c r="X198" s="117"/>
      <c r="Y198" s="117"/>
      <c r="Z198" s="117"/>
    </row>
    <row r="199" spans="1:26" ht="15" customHeight="1">
      <c r="A199" s="141">
        <v>195</v>
      </c>
      <c r="B199" s="198" t="s">
        <v>686</v>
      </c>
      <c r="C199" s="108">
        <v>6</v>
      </c>
      <c r="D199" s="151" t="s">
        <v>407</v>
      </c>
      <c r="E199" s="150" t="str">
        <f>VLOOKUP(D199,'TS Gantry - AP44'!$C$8:$D$638,2,0)</f>
        <v>DA+0</v>
      </c>
      <c r="F199" s="150" t="s">
        <v>646</v>
      </c>
      <c r="G199" s="188">
        <v>45939</v>
      </c>
      <c r="H199" s="188">
        <v>45942</v>
      </c>
      <c r="I199" s="153" t="s">
        <v>647</v>
      </c>
      <c r="J199" s="199" t="s">
        <v>651</v>
      </c>
      <c r="K199" s="125" t="s">
        <v>649</v>
      </c>
      <c r="L199" s="125" t="str">
        <f>VLOOKUP(D199,'TS Gantry - AP44'!$C$8:$X$638,22,FALSE)</f>
        <v>KALKAL MUKLERA</v>
      </c>
      <c r="M199" s="125" t="str">
        <f>VLOOKUP(D199,'TS Gantry - AP44'!$C$8:$Y$638,23,FALSE)</f>
        <v>LUNKARANSAR</v>
      </c>
      <c r="N199" s="125" t="str">
        <f>VLOOKUP(D199,'TS Gantry - AP44'!$C$8:$Z$638,24,FALSE)</f>
        <v>BIKANER</v>
      </c>
      <c r="O199" s="150" t="s">
        <v>685</v>
      </c>
      <c r="P199" s="150"/>
      <c r="Q199" s="123">
        <v>45733</v>
      </c>
      <c r="R199" s="123">
        <v>45926</v>
      </c>
      <c r="S199" s="108"/>
      <c r="T199" s="104"/>
      <c r="U199" s="117"/>
      <c r="V199" s="117"/>
      <c r="W199" s="117"/>
      <c r="X199" s="117"/>
      <c r="Y199" s="117"/>
      <c r="Z199" s="117"/>
    </row>
    <row r="200" spans="1:26" ht="15" customHeight="1">
      <c r="A200" s="141">
        <v>196</v>
      </c>
      <c r="B200" s="198" t="s">
        <v>686</v>
      </c>
      <c r="C200" s="150">
        <v>7</v>
      </c>
      <c r="D200" s="142" t="s">
        <v>584</v>
      </c>
      <c r="E200" s="150" t="str">
        <f>VLOOKUP(D200,'TS Gantry - AP44'!$C$8:$D$638,2,0)</f>
        <v>DA+3</v>
      </c>
      <c r="F200" s="150" t="s">
        <v>646</v>
      </c>
      <c r="G200" s="103">
        <v>45943</v>
      </c>
      <c r="H200" s="103">
        <v>45946</v>
      </c>
      <c r="I200" s="125" t="s">
        <v>669</v>
      </c>
      <c r="J200" s="199" t="s">
        <v>667</v>
      </c>
      <c r="K200" s="125" t="s">
        <v>649</v>
      </c>
      <c r="L200" s="125" t="str">
        <f>VLOOKUP(D200,'TS Gantry - AP44'!$C$8:$X$638,22,FALSE)</f>
        <v>HALASAR</v>
      </c>
      <c r="M200" s="125" t="str">
        <f>VLOOKUP(D200,'TS Gantry - AP44'!$C$8:$Y$638,23,FALSE)</f>
        <v>SARDARSHAHAR</v>
      </c>
      <c r="N200" s="125" t="str">
        <f>VLOOKUP(D200,'TS Gantry - AP44'!$C$8:$Z$638,24,FALSE)</f>
        <v>CHURU</v>
      </c>
      <c r="O200" s="108"/>
      <c r="P200" s="108"/>
      <c r="Q200" s="108"/>
      <c r="R200" s="108"/>
      <c r="S200" s="108"/>
      <c r="T200" s="104"/>
      <c r="U200" s="117"/>
      <c r="V200" s="117"/>
      <c r="W200" s="117"/>
      <c r="X200" s="117"/>
      <c r="Y200" s="117"/>
      <c r="Z200" s="117"/>
    </row>
    <row r="201" spans="1:26" ht="15" customHeight="1">
      <c r="A201" s="141">
        <v>197</v>
      </c>
      <c r="B201" s="198" t="s">
        <v>686</v>
      </c>
      <c r="C201" s="108">
        <v>8</v>
      </c>
      <c r="D201" s="151" t="s">
        <v>477</v>
      </c>
      <c r="E201" s="150" t="str">
        <f>VLOOKUP(D201,'TS Gantry - AP44'!$C$8:$D$638,2,0)</f>
        <v>DB2+0</v>
      </c>
      <c r="F201" s="150" t="s">
        <v>646</v>
      </c>
      <c r="G201" s="188">
        <v>45934</v>
      </c>
      <c r="H201" s="188">
        <v>45947</v>
      </c>
      <c r="I201" s="153" t="s">
        <v>675</v>
      </c>
      <c r="J201" s="199" t="s">
        <v>676</v>
      </c>
      <c r="K201" s="125" t="s">
        <v>649</v>
      </c>
      <c r="L201" s="125" t="str">
        <f>VLOOKUP(D201,'TS Gantry - AP44'!$C$8:$X$638,22,FALSE)</f>
        <v>RAJPURA HUDAAN</v>
      </c>
      <c r="M201" s="125" t="str">
        <f>VLOOKUP(D201,'TS Gantry - AP44'!$C$8:$Y$638,23,FALSE)</f>
        <v>LUNKARANSAR</v>
      </c>
      <c r="N201" s="125" t="str">
        <f>VLOOKUP(D201,'TS Gantry - AP44'!$C$8:$Z$638,24,FALSE)</f>
        <v>BIKANER</v>
      </c>
      <c r="O201" s="150" t="s">
        <v>685</v>
      </c>
      <c r="P201" s="150"/>
      <c r="Q201" s="123">
        <v>45870</v>
      </c>
      <c r="R201" s="123">
        <v>45934</v>
      </c>
      <c r="S201" s="108"/>
      <c r="T201" s="193"/>
      <c r="U201" s="117"/>
      <c r="V201" s="117"/>
      <c r="W201" s="117"/>
      <c r="X201" s="117"/>
      <c r="Y201" s="117"/>
      <c r="Z201" s="117"/>
    </row>
    <row r="202" spans="1:26" ht="15" customHeight="1">
      <c r="A202" s="141">
        <v>198</v>
      </c>
      <c r="B202" s="198" t="s">
        <v>686</v>
      </c>
      <c r="C202" s="150">
        <v>9</v>
      </c>
      <c r="D202" s="142" t="s">
        <v>389</v>
      </c>
      <c r="E202" s="150" t="str">
        <f>VLOOKUP(D202,'TS Gantry - AP44'!$C$8:$D$638,2,0)</f>
        <v>DA+3</v>
      </c>
      <c r="F202" s="150" t="s">
        <v>646</v>
      </c>
      <c r="G202" s="103">
        <v>45944</v>
      </c>
      <c r="H202" s="103">
        <v>45947</v>
      </c>
      <c r="I202" s="125" t="s">
        <v>647</v>
      </c>
      <c r="J202" s="199" t="s">
        <v>658</v>
      </c>
      <c r="K202" s="125" t="s">
        <v>649</v>
      </c>
      <c r="L202" s="125" t="str">
        <f>VLOOKUP(D202,'TS Gantry - AP44'!$C$8:$X$638,22,FALSE)</f>
        <v>SURANA</v>
      </c>
      <c r="M202" s="125" t="str">
        <f>VLOOKUP(D202,'TS Gantry - AP44'!$C$8:$Y$638,23,FALSE)</f>
        <v>LUNKARANSAR</v>
      </c>
      <c r="N202" s="125" t="str">
        <f>VLOOKUP(D202,'TS Gantry - AP44'!$C$8:$Z$638,24,FALSE)</f>
        <v>BIKANER</v>
      </c>
      <c r="O202" s="108" t="s">
        <v>685</v>
      </c>
      <c r="P202" s="108"/>
      <c r="Q202" s="108"/>
      <c r="R202" s="108"/>
      <c r="S202" s="108"/>
      <c r="T202" s="193"/>
      <c r="U202" s="117"/>
      <c r="V202" s="117"/>
      <c r="W202" s="117"/>
      <c r="X202" s="117"/>
      <c r="Y202" s="117"/>
      <c r="Z202" s="117"/>
    </row>
    <row r="203" spans="1:26" ht="15" customHeight="1">
      <c r="A203" s="141">
        <v>199</v>
      </c>
      <c r="B203" s="198" t="s">
        <v>686</v>
      </c>
      <c r="C203" s="108">
        <v>10</v>
      </c>
      <c r="D203" s="142" t="s">
        <v>585</v>
      </c>
      <c r="E203" s="150" t="str">
        <f>VLOOKUP(D203,'TS Gantry - AP44'!$C$8:$D$638,2,0)</f>
        <v>DA+3</v>
      </c>
      <c r="F203" s="150" t="s">
        <v>646</v>
      </c>
      <c r="G203" s="103">
        <v>45946</v>
      </c>
      <c r="H203" s="103">
        <v>45948</v>
      </c>
      <c r="I203" s="125" t="s">
        <v>669</v>
      </c>
      <c r="J203" s="199" t="s">
        <v>667</v>
      </c>
      <c r="K203" s="125" t="s">
        <v>649</v>
      </c>
      <c r="L203" s="125" t="str">
        <f>VLOOKUP(D203,'TS Gantry - AP44'!$C$8:$X$638,22,FALSE)</f>
        <v>HALASAR</v>
      </c>
      <c r="M203" s="125" t="str">
        <f>VLOOKUP(D203,'TS Gantry - AP44'!$C$8:$Y$638,23,FALSE)</f>
        <v>SARDARSHAHAR</v>
      </c>
      <c r="N203" s="125" t="str">
        <f>VLOOKUP(D203,'TS Gantry - AP44'!$C$8:$Z$638,24,FALSE)</f>
        <v>CHURU</v>
      </c>
      <c r="O203" s="108"/>
      <c r="P203" s="108"/>
      <c r="Q203" s="108"/>
      <c r="R203" s="108"/>
      <c r="S203" s="108"/>
      <c r="T203" s="193"/>
      <c r="U203" s="117"/>
      <c r="V203" s="117"/>
      <c r="W203" s="117"/>
      <c r="X203" s="117"/>
      <c r="Y203" s="117"/>
      <c r="Z203" s="117"/>
    </row>
    <row r="204" spans="1:26" ht="15" customHeight="1">
      <c r="A204" s="141">
        <v>200</v>
      </c>
      <c r="B204" s="198" t="s">
        <v>686</v>
      </c>
      <c r="C204" s="108">
        <v>11</v>
      </c>
      <c r="D204" s="142" t="s">
        <v>522</v>
      </c>
      <c r="E204" s="150" t="str">
        <f>VLOOKUP(D204,'TS Gantry - AP44'!$C$8:$D$638,2,0)</f>
        <v>DA+9</v>
      </c>
      <c r="F204" s="150" t="s">
        <v>646</v>
      </c>
      <c r="G204" s="103">
        <v>45942</v>
      </c>
      <c r="H204" s="103">
        <v>45949</v>
      </c>
      <c r="I204" s="125" t="s">
        <v>653</v>
      </c>
      <c r="J204" s="199" t="s">
        <v>687</v>
      </c>
      <c r="K204" s="125" t="s">
        <v>649</v>
      </c>
      <c r="L204" s="125" t="str">
        <f>VLOOKUP(D204,'TS Gantry - AP44'!$C$8:$X$638,22,FALSE)</f>
        <v>KANWALASAR</v>
      </c>
      <c r="M204" s="125" t="str">
        <f>VLOOKUP(D204,'TS Gantry - AP44'!$C$8:$Y$638,23,FALSE)</f>
        <v>SARDARSHAHAR</v>
      </c>
      <c r="N204" s="125" t="str">
        <f>VLOOKUP(D204,'TS Gantry - AP44'!$C$8:$Z$638,24,FALSE)</f>
        <v>CHURU</v>
      </c>
      <c r="O204" s="108"/>
      <c r="P204" s="108"/>
      <c r="Q204" s="108"/>
      <c r="R204" s="108"/>
      <c r="S204" s="108"/>
      <c r="T204" s="104"/>
      <c r="U204" s="117"/>
      <c r="V204" s="117"/>
      <c r="W204" s="117"/>
      <c r="X204" s="117"/>
      <c r="Y204" s="117"/>
      <c r="Z204" s="117"/>
    </row>
    <row r="205" spans="1:26" ht="15" customHeight="1">
      <c r="A205" s="141">
        <v>201</v>
      </c>
      <c r="B205" s="198" t="s">
        <v>686</v>
      </c>
      <c r="C205" s="150">
        <v>12</v>
      </c>
      <c r="D205" s="176" t="s">
        <v>263</v>
      </c>
      <c r="E205" s="150" t="str">
        <f>VLOOKUP(D205,'TS Gantry - AP44'!$C$8:$D$638,2,0)</f>
        <v>DB1+9</v>
      </c>
      <c r="F205" s="150" t="s">
        <v>646</v>
      </c>
      <c r="G205" s="103">
        <v>45940</v>
      </c>
      <c r="H205" s="103">
        <v>45953</v>
      </c>
      <c r="I205" s="125" t="s">
        <v>677</v>
      </c>
      <c r="J205" s="199" t="s">
        <v>688</v>
      </c>
      <c r="K205" s="125" t="s">
        <v>649</v>
      </c>
      <c r="L205" s="125" t="str">
        <f>VLOOKUP(D205,'TS Gantry - AP44'!$C$8:$X$638,22,FALSE)</f>
        <v>AMBARAN</v>
      </c>
      <c r="M205" s="125" t="str">
        <f>VLOOKUP(D205,'TS Gantry - AP44'!$C$8:$Y$638,23,FALSE)</f>
        <v>CHHATARGARH</v>
      </c>
      <c r="N205" s="125" t="str">
        <f>VLOOKUP(D205,'TS Gantry - AP44'!$C$8:$Z$638,24,FALSE)</f>
        <v>BIKANER</v>
      </c>
      <c r="O205" s="108"/>
      <c r="P205" s="108"/>
      <c r="Q205" s="108"/>
      <c r="R205" s="108"/>
      <c r="S205" s="108"/>
      <c r="T205" s="104"/>
      <c r="U205" s="117"/>
      <c r="V205" s="117"/>
      <c r="W205" s="117"/>
      <c r="X205" s="117"/>
      <c r="Y205" s="117"/>
      <c r="Z205" s="117"/>
    </row>
    <row r="206" spans="1:26" ht="15" customHeight="1">
      <c r="A206" s="141">
        <v>202</v>
      </c>
      <c r="B206" s="198" t="s">
        <v>686</v>
      </c>
      <c r="C206" s="108">
        <v>13</v>
      </c>
      <c r="D206" s="151" t="s">
        <v>467</v>
      </c>
      <c r="E206" s="150" t="str">
        <f>VLOOKUP(D206,'TS Gantry - AP44'!$C$8:$D$638,2,0)</f>
        <v>DA+0</v>
      </c>
      <c r="F206" s="150" t="s">
        <v>646</v>
      </c>
      <c r="G206" s="188">
        <v>45918</v>
      </c>
      <c r="H206" s="188">
        <v>45955</v>
      </c>
      <c r="I206" s="153" t="s">
        <v>675</v>
      </c>
      <c r="J206" s="199" t="s">
        <v>676</v>
      </c>
      <c r="K206" s="125" t="s">
        <v>649</v>
      </c>
      <c r="L206" s="125" t="str">
        <f>VLOOKUP(D206,'TS Gantry - AP44'!$C$8:$X$638,22,FALSE)</f>
        <v>KALOO</v>
      </c>
      <c r="M206" s="125" t="str">
        <f>VLOOKUP(D206,'TS Gantry - AP44'!$C$8:$Y$638,23,FALSE)</f>
        <v>LUNKARANSAR</v>
      </c>
      <c r="N206" s="125" t="str">
        <f>VLOOKUP(D206,'TS Gantry - AP44'!$C$8:$Z$638,24,FALSE)</f>
        <v>BIKANER</v>
      </c>
      <c r="O206" s="150" t="s">
        <v>685</v>
      </c>
      <c r="P206" s="150"/>
      <c r="Q206" s="152">
        <v>45870</v>
      </c>
      <c r="R206" s="123">
        <v>45946</v>
      </c>
      <c r="S206" s="108"/>
      <c r="T206" s="193"/>
      <c r="U206" s="117"/>
      <c r="V206" s="117"/>
      <c r="W206" s="117"/>
      <c r="X206" s="117"/>
      <c r="Y206" s="117"/>
      <c r="Z206" s="117"/>
    </row>
    <row r="207" spans="1:26" ht="15" customHeight="1">
      <c r="A207" s="141">
        <v>203</v>
      </c>
      <c r="B207" s="198" t="s">
        <v>686</v>
      </c>
      <c r="C207" s="108">
        <v>14</v>
      </c>
      <c r="D207" s="142" t="s">
        <v>561</v>
      </c>
      <c r="E207" s="150" t="str">
        <f>VLOOKUP(D207,'TS Gantry - AP44'!$C$8:$D$638,2,0)</f>
        <v>DB1+9</v>
      </c>
      <c r="F207" s="150" t="s">
        <v>646</v>
      </c>
      <c r="G207" s="103">
        <v>45943</v>
      </c>
      <c r="H207" s="103">
        <v>45955</v>
      </c>
      <c r="I207" s="125" t="s">
        <v>674</v>
      </c>
      <c r="J207" s="199" t="s">
        <v>689</v>
      </c>
      <c r="K207" s="125" t="s">
        <v>649</v>
      </c>
      <c r="L207" s="125" t="str">
        <f>VLOOKUP(D207,'TS Gantry - AP44'!$C$8:$X$638,22,FALSE)</f>
        <v>NAHARSARA</v>
      </c>
      <c r="M207" s="125" t="str">
        <f>VLOOKUP(D207,'TS Gantry - AP44'!$C$8:$Y$638,23,FALSE)</f>
        <v>SARDARSHAHAR</v>
      </c>
      <c r="N207" s="125" t="str">
        <f>VLOOKUP(D207,'TS Gantry - AP44'!$C$8:$Z$638,24,FALSE)</f>
        <v>CHURU</v>
      </c>
      <c r="O207" s="108"/>
      <c r="P207" s="108"/>
      <c r="Q207" s="108"/>
      <c r="R207" s="108"/>
      <c r="S207" s="108"/>
      <c r="T207" s="193"/>
      <c r="U207" s="117"/>
      <c r="V207" s="117"/>
      <c r="W207" s="117"/>
      <c r="X207" s="117"/>
      <c r="Y207" s="117"/>
      <c r="Z207" s="117"/>
    </row>
    <row r="208" spans="1:26" ht="15" customHeight="1">
      <c r="A208" s="141">
        <v>204</v>
      </c>
      <c r="B208" s="198" t="s">
        <v>686</v>
      </c>
      <c r="C208" s="150">
        <v>15</v>
      </c>
      <c r="D208" s="142" t="s">
        <v>523</v>
      </c>
      <c r="E208" s="150" t="str">
        <f>VLOOKUP(D208,'TS Gantry - AP44'!$C$8:$D$638,2,0)</f>
        <v>DB1+9</v>
      </c>
      <c r="F208" s="150" t="s">
        <v>646</v>
      </c>
      <c r="G208" s="103">
        <v>45948</v>
      </c>
      <c r="H208" s="103">
        <v>45956</v>
      </c>
      <c r="I208" s="125" t="s">
        <v>653</v>
      </c>
      <c r="J208" s="199" t="s">
        <v>687</v>
      </c>
      <c r="K208" s="125" t="s">
        <v>649</v>
      </c>
      <c r="L208" s="125" t="str">
        <f>VLOOKUP(D208,'TS Gantry - AP44'!$C$8:$X$638,22,FALSE)</f>
        <v>DHEERASAR</v>
      </c>
      <c r="M208" s="125" t="str">
        <f>VLOOKUP(D208,'TS Gantry - AP44'!$C$8:$Y$638,23,FALSE)</f>
        <v>SARDARSHAHAR</v>
      </c>
      <c r="N208" s="125" t="str">
        <f>VLOOKUP(D208,'TS Gantry - AP44'!$C$8:$Z$638,24,FALSE)</f>
        <v>CHURU</v>
      </c>
      <c r="O208" s="108"/>
      <c r="P208" s="108"/>
      <c r="Q208" s="108"/>
      <c r="R208" s="108"/>
      <c r="S208" s="108"/>
      <c r="T208" s="193"/>
      <c r="U208" s="117"/>
      <c r="V208" s="117"/>
      <c r="W208" s="117"/>
      <c r="X208" s="117"/>
      <c r="Y208" s="117"/>
      <c r="Z208" s="117"/>
    </row>
    <row r="209" spans="1:26" ht="15" customHeight="1">
      <c r="A209" s="141">
        <v>205</v>
      </c>
      <c r="B209" s="198" t="s">
        <v>686</v>
      </c>
      <c r="C209" s="108">
        <v>16</v>
      </c>
      <c r="D209" s="142" t="s">
        <v>586</v>
      </c>
      <c r="E209" s="150" t="str">
        <f>VLOOKUP(D209,'TS Gantry - AP44'!$C$8:$D$638,2,0)</f>
        <v>DA+3</v>
      </c>
      <c r="F209" s="150" t="s">
        <v>646</v>
      </c>
      <c r="G209" s="103">
        <v>45953</v>
      </c>
      <c r="H209" s="103">
        <v>45956</v>
      </c>
      <c r="I209" s="125" t="s">
        <v>669</v>
      </c>
      <c r="J209" s="199" t="s">
        <v>667</v>
      </c>
      <c r="K209" s="125" t="s">
        <v>649</v>
      </c>
      <c r="L209" s="125" t="str">
        <f>VLOOKUP(D209,'TS Gantry - AP44'!$C$8:$X$638,22,FALSE)</f>
        <v>HALASAR</v>
      </c>
      <c r="M209" s="125" t="str">
        <f>VLOOKUP(D209,'TS Gantry - AP44'!$C$8:$Y$638,23,FALSE)</f>
        <v>SARDARSHAHAR</v>
      </c>
      <c r="N209" s="125" t="str">
        <f>VLOOKUP(D209,'TS Gantry - AP44'!$C$8:$Z$638,24,FALSE)</f>
        <v>CHURU</v>
      </c>
      <c r="O209" s="108"/>
      <c r="P209" s="108"/>
      <c r="Q209" s="108"/>
      <c r="R209" s="108"/>
      <c r="S209" s="108"/>
      <c r="T209" s="193"/>
      <c r="U209" s="117"/>
      <c r="V209" s="117"/>
      <c r="W209" s="117"/>
      <c r="X209" s="117"/>
      <c r="Y209" s="117"/>
      <c r="Z209" s="117"/>
    </row>
    <row r="210" spans="1:26" ht="15" customHeight="1">
      <c r="A210" s="141">
        <v>206</v>
      </c>
      <c r="B210" s="198" t="s">
        <v>686</v>
      </c>
      <c r="C210" s="150">
        <v>17</v>
      </c>
      <c r="D210" s="142" t="s">
        <v>368</v>
      </c>
      <c r="E210" s="150" t="str">
        <f>VLOOKUP(D210,'TS Gantry - AP44'!$C$8:$D$638,2,0)</f>
        <v>DC2+0</v>
      </c>
      <c r="F210" s="150" t="s">
        <v>646</v>
      </c>
      <c r="G210" s="103">
        <v>45947</v>
      </c>
      <c r="H210" s="103">
        <v>45957</v>
      </c>
      <c r="I210" s="125" t="s">
        <v>647</v>
      </c>
      <c r="J210" s="199" t="s">
        <v>690</v>
      </c>
      <c r="K210" s="125" t="s">
        <v>649</v>
      </c>
      <c r="L210" s="125" t="str">
        <f>VLOOKUP(D210,'TS Gantry - AP44'!$C$8:$X$638,22,FALSE)</f>
        <v>SHARAH BOOCHAWAS</v>
      </c>
      <c r="M210" s="125" t="str">
        <f>VLOOKUP(D210,'TS Gantry - AP44'!$C$8:$Y$638,23,FALSE)</f>
        <v>LUNKARANSAR</v>
      </c>
      <c r="N210" s="125" t="str">
        <f>VLOOKUP(D210,'TS Gantry - AP44'!$C$8:$Z$638,24,FALSE)</f>
        <v>BIKANER</v>
      </c>
      <c r="O210" s="108" t="s">
        <v>685</v>
      </c>
      <c r="P210" s="108"/>
      <c r="Q210" s="123">
        <v>45719</v>
      </c>
      <c r="R210" s="123">
        <v>45947</v>
      </c>
      <c r="S210" s="108"/>
      <c r="T210" s="193"/>
      <c r="U210" s="117"/>
      <c r="V210" s="117"/>
      <c r="W210" s="117"/>
      <c r="X210" s="117"/>
      <c r="Y210" s="117"/>
      <c r="Z210" s="117"/>
    </row>
    <row r="211" spans="1:26" ht="15" customHeight="1">
      <c r="A211" s="141">
        <v>207</v>
      </c>
      <c r="B211" s="198" t="s">
        <v>686</v>
      </c>
      <c r="C211" s="108">
        <v>18</v>
      </c>
      <c r="D211" s="168" t="s">
        <v>265</v>
      </c>
      <c r="E211" s="150" t="str">
        <f>VLOOKUP(D211,'TS Gantry - AP44'!$C$8:$D$638,2,0)</f>
        <v>DA+9</v>
      </c>
      <c r="F211" s="150" t="s">
        <v>646</v>
      </c>
      <c r="G211" s="103">
        <v>45953</v>
      </c>
      <c r="H211" s="103">
        <v>45958</v>
      </c>
      <c r="I211" s="125" t="s">
        <v>677</v>
      </c>
      <c r="J211" s="199" t="s">
        <v>688</v>
      </c>
      <c r="K211" s="125" t="s">
        <v>649</v>
      </c>
      <c r="L211" s="125" t="str">
        <f>VLOOKUP(D211,'TS Gantry - AP44'!$C$8:$X$638,22,FALSE)</f>
        <v>AMBARAN</v>
      </c>
      <c r="M211" s="125" t="str">
        <f>VLOOKUP(D211,'TS Gantry - AP44'!$C$8:$Y$638,23,FALSE)</f>
        <v>CHHATARGARH</v>
      </c>
      <c r="N211" s="125" t="str">
        <f>VLOOKUP(D211,'TS Gantry - AP44'!$C$8:$Z$638,24,FALSE)</f>
        <v>BIKANER</v>
      </c>
      <c r="O211" s="108"/>
      <c r="P211" s="108"/>
      <c r="Q211" s="108"/>
      <c r="R211" s="108"/>
      <c r="S211" s="108"/>
      <c r="T211" s="200"/>
      <c r="U211" s="117"/>
      <c r="V211" s="117"/>
      <c r="W211" s="117"/>
      <c r="X211" s="117"/>
      <c r="Y211" s="117"/>
      <c r="Z211" s="117"/>
    </row>
    <row r="212" spans="1:26" ht="15" customHeight="1">
      <c r="A212" s="141">
        <v>208</v>
      </c>
      <c r="B212" s="198" t="s">
        <v>686</v>
      </c>
      <c r="C212" s="150">
        <v>19</v>
      </c>
      <c r="D212" s="142" t="s">
        <v>503</v>
      </c>
      <c r="E212" s="150" t="str">
        <f>VLOOKUP(D212,'TS Gantry - AP44'!$C$8:$D$638,2,0)</f>
        <v>DB2+0</v>
      </c>
      <c r="F212" s="150" t="s">
        <v>646</v>
      </c>
      <c r="G212" s="103">
        <v>45952</v>
      </c>
      <c r="H212" s="103">
        <v>45960</v>
      </c>
      <c r="I212" s="125" t="s">
        <v>653</v>
      </c>
      <c r="J212" s="199" t="s">
        <v>687</v>
      </c>
      <c r="K212" s="125" t="s">
        <v>649</v>
      </c>
      <c r="L212" s="125" t="str">
        <f>VLOOKUP(D212,'TS Gantry - AP44'!$C$8:$X$638,22,FALSE)</f>
        <v>CHHATASAR</v>
      </c>
      <c r="M212" s="125" t="str">
        <f>VLOOKUP(D212,'TS Gantry - AP44'!$C$8:$Y$638,23,FALSE)</f>
        <v>LUNKARANSAR</v>
      </c>
      <c r="N212" s="125" t="str">
        <f>VLOOKUP(D212,'TS Gantry - AP44'!$C$8:$Z$638,24,FALSE)</f>
        <v>BIKANER</v>
      </c>
      <c r="O212" s="108"/>
      <c r="P212" s="108"/>
      <c r="Q212" s="108"/>
      <c r="R212" s="108"/>
      <c r="S212" s="108"/>
      <c r="T212" s="104"/>
      <c r="U212" s="117"/>
      <c r="V212" s="117"/>
      <c r="W212" s="117"/>
      <c r="X212" s="117"/>
      <c r="Y212" s="117"/>
      <c r="Z212" s="117"/>
    </row>
    <row r="213" spans="1:26" ht="15" customHeight="1">
      <c r="A213" s="141">
        <v>209</v>
      </c>
      <c r="B213" s="198" t="s">
        <v>686</v>
      </c>
      <c r="C213" s="108">
        <v>20</v>
      </c>
      <c r="D213" s="106" t="s">
        <v>347</v>
      </c>
      <c r="E213" s="150" t="str">
        <f>VLOOKUP(D213,'TS Gantry - AP44'!$C$8:$D$638,2,0)</f>
        <v>DA+3</v>
      </c>
      <c r="F213" s="150" t="s">
        <v>646</v>
      </c>
      <c r="G213" s="103">
        <v>45957</v>
      </c>
      <c r="H213" s="103">
        <v>45960</v>
      </c>
      <c r="I213" s="125" t="s">
        <v>647</v>
      </c>
      <c r="J213" s="199" t="s">
        <v>690</v>
      </c>
      <c r="K213" s="125" t="s">
        <v>649</v>
      </c>
      <c r="L213" s="125" t="str">
        <f>VLOOKUP(D213,'TS Gantry - AP44'!$C$8:$X$638,22,FALSE)</f>
        <v>DHEERERAN</v>
      </c>
      <c r="M213" s="125" t="str">
        <f>VLOOKUP(D213,'TS Gantry - AP44'!$C$8:$Y$638,23,FALSE)</f>
        <v>LUNKARANSAR</v>
      </c>
      <c r="N213" s="125" t="str">
        <f>VLOOKUP(D213,'TS Gantry - AP44'!$C$8:$Z$638,24,FALSE)</f>
        <v>BIKANER</v>
      </c>
      <c r="O213" s="108"/>
      <c r="P213" s="108"/>
      <c r="Q213" s="108"/>
      <c r="R213" s="108"/>
      <c r="S213" s="108"/>
      <c r="T213" s="200"/>
      <c r="U213" s="117"/>
      <c r="V213" s="117"/>
      <c r="W213" s="117"/>
      <c r="X213" s="117"/>
      <c r="Y213" s="117"/>
      <c r="Z213" s="117"/>
    </row>
    <row r="214" spans="1:26" ht="15" customHeight="1">
      <c r="A214" s="141">
        <v>210</v>
      </c>
      <c r="B214" s="198" t="s">
        <v>686</v>
      </c>
      <c r="C214" s="150">
        <v>21</v>
      </c>
      <c r="D214" s="106" t="s">
        <v>266</v>
      </c>
      <c r="E214" s="150" t="str">
        <f>VLOOKUP(D214,'TS Gantry - AP44'!$C$8:$D$638,2,0)</f>
        <v>DA+9</v>
      </c>
      <c r="F214" s="150" t="s">
        <v>646</v>
      </c>
      <c r="G214" s="103">
        <v>45957</v>
      </c>
      <c r="H214" s="103">
        <v>45960</v>
      </c>
      <c r="I214" s="125" t="s">
        <v>677</v>
      </c>
      <c r="J214" s="199" t="s">
        <v>688</v>
      </c>
      <c r="K214" s="125" t="s">
        <v>649</v>
      </c>
      <c r="L214" s="125" t="str">
        <f>VLOOKUP(D214,'TS Gantry - AP44'!$C$8:$X$638,22,FALSE)</f>
        <v>AMBARAN</v>
      </c>
      <c r="M214" s="125" t="str">
        <f>VLOOKUP(D214,'TS Gantry - AP44'!$C$8:$Y$638,23,FALSE)</f>
        <v>CHHATARGARH</v>
      </c>
      <c r="N214" s="125" t="str">
        <f>VLOOKUP(D214,'TS Gantry - AP44'!$C$8:$Z$638,24,FALSE)</f>
        <v>BIKANER</v>
      </c>
      <c r="O214" s="108"/>
      <c r="P214" s="108"/>
      <c r="Q214" s="108"/>
      <c r="R214" s="108"/>
      <c r="S214" s="108"/>
      <c r="T214" s="200"/>
      <c r="U214" s="117"/>
      <c r="V214" s="117"/>
      <c r="W214" s="117"/>
      <c r="X214" s="117"/>
      <c r="Y214" s="117"/>
      <c r="Z214" s="117"/>
    </row>
    <row r="215" spans="1:26" ht="15" customHeight="1">
      <c r="A215" s="141">
        <v>211</v>
      </c>
      <c r="B215" s="198" t="s">
        <v>686</v>
      </c>
      <c r="C215" s="108">
        <v>22</v>
      </c>
      <c r="D215" s="106" t="s">
        <v>600</v>
      </c>
      <c r="E215" s="150" t="str">
        <f>VLOOKUP(D215,'TS Gantry - AP44'!$C$8:$D$638,2,0)</f>
        <v>DA+3</v>
      </c>
      <c r="F215" s="150" t="s">
        <v>646</v>
      </c>
      <c r="G215" s="103">
        <v>45958</v>
      </c>
      <c r="H215" s="103">
        <v>45960</v>
      </c>
      <c r="I215" s="125" t="s">
        <v>669</v>
      </c>
      <c r="J215" s="199" t="s">
        <v>667</v>
      </c>
      <c r="K215" s="125" t="s">
        <v>649</v>
      </c>
      <c r="L215" s="125" t="str">
        <f>VLOOKUP(D215,'TS Gantry - AP44'!$C$8:$X$638,22,FALSE)</f>
        <v>MALSAR</v>
      </c>
      <c r="M215" s="125" t="str">
        <f>VLOOKUP(D215,'TS Gantry - AP44'!$C$8:$Y$638,23,FALSE)</f>
        <v>SARDARSHAHAR</v>
      </c>
      <c r="N215" s="125" t="str">
        <f>VLOOKUP(D215,'TS Gantry - AP44'!$C$8:$Z$638,24,FALSE)</f>
        <v>CHURU</v>
      </c>
      <c r="O215" s="108"/>
      <c r="P215" s="108"/>
      <c r="Q215" s="108"/>
      <c r="R215" s="108"/>
      <c r="S215" s="108"/>
      <c r="T215" s="200"/>
      <c r="U215" s="117"/>
      <c r="V215" s="117"/>
      <c r="W215" s="117"/>
      <c r="X215" s="117"/>
      <c r="Y215" s="117"/>
      <c r="Z215" s="117"/>
    </row>
    <row r="216" spans="1:26" ht="15" customHeight="1">
      <c r="A216" s="141">
        <v>212</v>
      </c>
      <c r="B216" s="198" t="s">
        <v>686</v>
      </c>
      <c r="C216" s="150">
        <v>23</v>
      </c>
      <c r="D216" s="142" t="s">
        <v>475</v>
      </c>
      <c r="E216" s="150" t="str">
        <f>VLOOKUP(D216,'TS Gantry - AP44'!$C$8:$D$638,2,0)</f>
        <v>DA+3</v>
      </c>
      <c r="F216" s="150" t="s">
        <v>646</v>
      </c>
      <c r="G216" s="103">
        <v>45954</v>
      </c>
      <c r="H216" s="103">
        <v>45962</v>
      </c>
      <c r="I216" s="125" t="s">
        <v>675</v>
      </c>
      <c r="J216" s="199" t="s">
        <v>676</v>
      </c>
      <c r="K216" s="125" t="s">
        <v>649</v>
      </c>
      <c r="L216" s="125" t="str">
        <f>VLOOKUP(D216,'TS Gantry - AP44'!$C$8:$X$638,22,FALSE)</f>
        <v>RAJPURA HUDAAN</v>
      </c>
      <c r="M216" s="125" t="str">
        <f>VLOOKUP(D216,'TS Gantry - AP44'!$C$8:$Y$638,23,FALSE)</f>
        <v>LUNKARANSAR</v>
      </c>
      <c r="N216" s="125" t="str">
        <f>VLOOKUP(D216,'TS Gantry - AP44'!$C$8:$Z$638,24,FALSE)</f>
        <v>BIKANER</v>
      </c>
      <c r="O216" s="108"/>
      <c r="P216" s="108"/>
      <c r="Q216" s="108"/>
      <c r="R216" s="108"/>
      <c r="S216" s="108"/>
      <c r="T216" s="200"/>
      <c r="U216" s="117"/>
      <c r="V216" s="117"/>
      <c r="W216" s="117"/>
      <c r="X216" s="117"/>
      <c r="Y216" s="117"/>
      <c r="Z216" s="117"/>
    </row>
    <row r="217" spans="1:26" ht="15" customHeight="1">
      <c r="A217" s="141">
        <v>213</v>
      </c>
      <c r="B217" s="198" t="s">
        <v>686</v>
      </c>
      <c r="C217" s="150">
        <v>24</v>
      </c>
      <c r="D217" s="142" t="s">
        <v>562</v>
      </c>
      <c r="E217" s="150" t="str">
        <f>VLOOKUP(D217,'TS Gantry - AP44'!$C$8:$D$638,2,0)</f>
        <v>DA+9</v>
      </c>
      <c r="F217" s="150" t="s">
        <v>646</v>
      </c>
      <c r="G217" s="103">
        <v>45956</v>
      </c>
      <c r="H217" s="103">
        <v>45962</v>
      </c>
      <c r="I217" s="125" t="s">
        <v>674</v>
      </c>
      <c r="J217" s="199" t="s">
        <v>689</v>
      </c>
      <c r="K217" s="125" t="s">
        <v>649</v>
      </c>
      <c r="L217" s="125" t="str">
        <f>VLOOKUP(D217,'TS Gantry - AP44'!$C$8:$X$638,22,FALSE)</f>
        <v>NAHARSARA</v>
      </c>
      <c r="M217" s="125" t="str">
        <f>VLOOKUP(D217,'TS Gantry - AP44'!$C$8:$Y$638,23,FALSE)</f>
        <v>SARDARSHAHAR</v>
      </c>
      <c r="N217" s="125" t="str">
        <f>VLOOKUP(D217,'TS Gantry - AP44'!$C$8:$Z$638,24,FALSE)</f>
        <v>CHURU</v>
      </c>
      <c r="O217" s="108"/>
      <c r="P217" s="108"/>
      <c r="Q217" s="108"/>
      <c r="R217" s="108"/>
      <c r="S217" s="108"/>
      <c r="T217" s="200"/>
      <c r="U217" s="117"/>
      <c r="V217" s="117"/>
      <c r="W217" s="117"/>
      <c r="X217" s="117"/>
      <c r="Y217" s="117"/>
      <c r="Z217" s="117"/>
    </row>
    <row r="218" spans="1:26" ht="15" customHeight="1">
      <c r="A218" s="145">
        <v>214</v>
      </c>
      <c r="B218" s="201" t="s">
        <v>686</v>
      </c>
      <c r="C218" s="184">
        <v>25</v>
      </c>
      <c r="D218" s="202" t="s">
        <v>267</v>
      </c>
      <c r="E218" s="184" t="str">
        <f>VLOOKUP(D218,'TS Gantry - AP44'!$C$8:$D$638,2,0)</f>
        <v>DA-1.5</v>
      </c>
      <c r="F218" s="184" t="s">
        <v>646</v>
      </c>
      <c r="G218" s="165">
        <v>45961</v>
      </c>
      <c r="H218" s="165">
        <v>45963</v>
      </c>
      <c r="I218" s="148" t="s">
        <v>677</v>
      </c>
      <c r="J218" s="203" t="s">
        <v>688</v>
      </c>
      <c r="K218" s="148" t="s">
        <v>649</v>
      </c>
      <c r="L218" s="148" t="str">
        <f>VLOOKUP(D218,'TS Gantry - AP44'!$C$8:$X$638,22,FALSE)</f>
        <v>AMBARAN</v>
      </c>
      <c r="M218" s="148" t="str">
        <f>VLOOKUP(D218,'TS Gantry - AP44'!$C$8:$Y$638,23,FALSE)</f>
        <v>CHHATARGARH</v>
      </c>
      <c r="N218" s="148" t="str">
        <f>VLOOKUP(D218,'TS Gantry - AP44'!$C$8:$Z$638,24,FALSE)</f>
        <v>BIKANER</v>
      </c>
      <c r="O218" s="112"/>
      <c r="P218" s="112"/>
      <c r="Q218" s="112"/>
      <c r="R218" s="112"/>
      <c r="S218" s="112"/>
      <c r="T218" s="204"/>
      <c r="U218" s="205"/>
      <c r="V218" s="205"/>
      <c r="W218" s="205"/>
      <c r="X218" s="205"/>
      <c r="Y218" s="205"/>
      <c r="Z218" s="205"/>
    </row>
    <row r="219" spans="1:26" ht="15" customHeight="1">
      <c r="A219" s="99">
        <v>215</v>
      </c>
      <c r="B219" s="198" t="s">
        <v>634</v>
      </c>
      <c r="C219" s="150">
        <v>1</v>
      </c>
      <c r="D219" s="206" t="s">
        <v>583</v>
      </c>
      <c r="E219" s="150" t="str">
        <f>VLOOKUP(D219,'TS Gantry - AP44'!$C$8:$D$638,2,0)</f>
        <v>DA+0</v>
      </c>
      <c r="F219" s="150" t="s">
        <v>646</v>
      </c>
      <c r="G219" s="188">
        <v>45957</v>
      </c>
      <c r="H219" s="188">
        <v>45964</v>
      </c>
      <c r="I219" s="153" t="s">
        <v>669</v>
      </c>
      <c r="J219" s="199" t="s">
        <v>667</v>
      </c>
      <c r="K219" s="153" t="s">
        <v>649</v>
      </c>
      <c r="L219" s="153" t="str">
        <f>VLOOKUP(D219,'TS Gantry - AP44'!$C$8:$X$638,22,FALSE)</f>
        <v>HALASAR</v>
      </c>
      <c r="M219" s="153" t="str">
        <f>VLOOKUP(D219,'TS Gantry - AP44'!$C$8:$Y$638,23,FALSE)</f>
        <v>SARDARSHAHAR</v>
      </c>
      <c r="N219" s="153" t="str">
        <f>VLOOKUP(D219,'TS Gantry - AP44'!$C$8:$Z$638,24,FALSE)</f>
        <v>CHURU</v>
      </c>
      <c r="O219" s="150" t="s">
        <v>685</v>
      </c>
      <c r="P219" s="150"/>
      <c r="Q219" s="152">
        <v>45896</v>
      </c>
      <c r="R219" s="152">
        <v>45958</v>
      </c>
      <c r="S219" s="150"/>
      <c r="T219" s="207"/>
      <c r="U219" s="117"/>
      <c r="V219" s="117"/>
      <c r="W219" s="117"/>
      <c r="X219" s="117"/>
      <c r="Y219" s="117"/>
      <c r="Z219" s="117"/>
    </row>
    <row r="220" spans="1:26" ht="15" customHeight="1">
      <c r="A220" s="141">
        <v>216</v>
      </c>
      <c r="B220" s="198" t="s">
        <v>634</v>
      </c>
      <c r="C220" s="108">
        <v>2</v>
      </c>
      <c r="D220" s="106" t="s">
        <v>499</v>
      </c>
      <c r="E220" s="150" t="str">
        <f>VLOOKUP(D220,'TS Gantry - AP44'!$C$8:$D$638,2,0)</f>
        <v>DC2+0</v>
      </c>
      <c r="F220" s="150" t="s">
        <v>646</v>
      </c>
      <c r="G220" s="103">
        <v>45957</v>
      </c>
      <c r="H220" s="103">
        <v>45965</v>
      </c>
      <c r="I220" s="125" t="s">
        <v>653</v>
      </c>
      <c r="J220" s="199" t="s">
        <v>687</v>
      </c>
      <c r="K220" s="125" t="s">
        <v>649</v>
      </c>
      <c r="L220" s="125" t="str">
        <f>VLOOKUP(D220,'TS Gantry - AP44'!$C$8:$X$638,22,FALSE)</f>
        <v>CHHATASAR</v>
      </c>
      <c r="M220" s="125" t="str">
        <f>VLOOKUP(D220,'TS Gantry - AP44'!$C$8:$Y$638,23,FALSE)</f>
        <v>LUNKARANSAR</v>
      </c>
      <c r="N220" s="125" t="str">
        <f>VLOOKUP(D220,'TS Gantry - AP44'!$C$8:$Z$638,24,FALSE)</f>
        <v>BIKANER</v>
      </c>
      <c r="O220" s="108"/>
      <c r="P220" s="108"/>
      <c r="Q220" s="108"/>
      <c r="R220" s="108"/>
      <c r="S220" s="108"/>
      <c r="T220" s="200"/>
      <c r="U220" s="117"/>
      <c r="V220" s="117"/>
      <c r="W220" s="117"/>
      <c r="X220" s="117"/>
      <c r="Y220" s="117"/>
      <c r="Z220" s="117"/>
    </row>
    <row r="221" spans="1:26" ht="15" customHeight="1">
      <c r="A221" s="141">
        <v>217</v>
      </c>
      <c r="B221" s="198" t="s">
        <v>634</v>
      </c>
      <c r="C221" s="108">
        <v>3</v>
      </c>
      <c r="D221" s="208" t="s">
        <v>352</v>
      </c>
      <c r="E221" s="150" t="str">
        <f>VLOOKUP(D221,'TS Gantry - AP44'!$C$8:$D$638,2,0)</f>
        <v>DA-1.5</v>
      </c>
      <c r="F221" s="150" t="s">
        <v>646</v>
      </c>
      <c r="G221" s="103">
        <v>45962</v>
      </c>
      <c r="H221" s="103">
        <v>45966</v>
      </c>
      <c r="I221" s="125" t="s">
        <v>647</v>
      </c>
      <c r="J221" s="199" t="s">
        <v>651</v>
      </c>
      <c r="K221" s="125" t="s">
        <v>649</v>
      </c>
      <c r="L221" s="125" t="str">
        <f>VLOOKUP(D221,'TS Gantry - AP44'!$C$8:$X$638,22,FALSE)</f>
        <v>SHARAH BEECHHARWAS</v>
      </c>
      <c r="M221" s="125" t="str">
        <f>VLOOKUP(D221,'TS Gantry - AP44'!$C$8:$Y$638,23,FALSE)</f>
        <v>LUNKARANSAR</v>
      </c>
      <c r="N221" s="125" t="str">
        <f>VLOOKUP(D221,'TS Gantry - AP44'!$C$8:$Z$638,24,FALSE)</f>
        <v>BIKANER</v>
      </c>
      <c r="O221" s="108"/>
      <c r="P221" s="108"/>
      <c r="Q221" s="108"/>
      <c r="R221" s="108"/>
      <c r="S221" s="108"/>
      <c r="T221" s="200"/>
      <c r="U221" s="117"/>
      <c r="V221" s="117"/>
      <c r="W221" s="117"/>
      <c r="X221" s="117"/>
      <c r="Y221" s="117"/>
      <c r="Z221" s="117"/>
    </row>
    <row r="222" spans="1:26" ht="15" customHeight="1">
      <c r="A222" s="141">
        <v>218</v>
      </c>
      <c r="B222" s="198" t="s">
        <v>634</v>
      </c>
      <c r="C222" s="108">
        <v>4</v>
      </c>
      <c r="D222" s="106" t="s">
        <v>268</v>
      </c>
      <c r="E222" s="150" t="str">
        <f>VLOOKUP(D222,'TS Gantry - AP44'!$C$8:$D$638,2,0)</f>
        <v>DA+6</v>
      </c>
      <c r="F222" s="150" t="s">
        <v>646</v>
      </c>
      <c r="G222" s="103">
        <v>45963</v>
      </c>
      <c r="H222" s="103">
        <v>45967</v>
      </c>
      <c r="I222" s="125" t="s">
        <v>677</v>
      </c>
      <c r="J222" s="199" t="s">
        <v>658</v>
      </c>
      <c r="K222" s="125" t="s">
        <v>649</v>
      </c>
      <c r="L222" s="125" t="str">
        <f>VLOOKUP(D222,'TS Gantry - AP44'!$C$8:$X$638,22,FALSE)</f>
        <v>AMBARAN</v>
      </c>
      <c r="M222" s="125" t="str">
        <f>VLOOKUP(D222,'TS Gantry - AP44'!$C$8:$Y$638,23,FALSE)</f>
        <v>CHHATARGARH</v>
      </c>
      <c r="N222" s="125" t="str">
        <f>VLOOKUP(D222,'TS Gantry - AP44'!$C$8:$Z$638,24,FALSE)</f>
        <v>BIKANER</v>
      </c>
      <c r="O222" s="108"/>
      <c r="P222" s="108"/>
      <c r="Q222" s="108"/>
      <c r="R222" s="108"/>
      <c r="S222" s="108"/>
      <c r="T222" s="200"/>
      <c r="U222" s="117"/>
      <c r="V222" s="117"/>
      <c r="W222" s="117"/>
      <c r="X222" s="117"/>
      <c r="Y222" s="117"/>
      <c r="Z222" s="117"/>
    </row>
    <row r="223" spans="1:26" ht="15" customHeight="1">
      <c r="A223" s="141">
        <v>219</v>
      </c>
      <c r="B223" s="198" t="s">
        <v>634</v>
      </c>
      <c r="C223" s="108">
        <v>5</v>
      </c>
      <c r="D223" s="176" t="s">
        <v>563</v>
      </c>
      <c r="E223" s="150" t="str">
        <f>VLOOKUP(D223,'TS Gantry - AP44'!$C$8:$D$638,2,0)</f>
        <v>DA+9</v>
      </c>
      <c r="F223" s="150" t="s">
        <v>646</v>
      </c>
      <c r="G223" s="103">
        <v>45962</v>
      </c>
      <c r="H223" s="103">
        <v>45968</v>
      </c>
      <c r="I223" s="125" t="s">
        <v>674</v>
      </c>
      <c r="J223" s="199" t="s">
        <v>689</v>
      </c>
      <c r="K223" s="125" t="s">
        <v>649</v>
      </c>
      <c r="L223" s="125" t="str">
        <f>VLOOKUP(D223,'TS Gantry - AP44'!$C$8:$X$638,22,FALSE)</f>
        <v>NAHARSARA</v>
      </c>
      <c r="M223" s="125" t="str">
        <f>VLOOKUP(D223,'TS Gantry - AP44'!$C$8:$Y$638,23,FALSE)</f>
        <v>SARDARSHAHAR</v>
      </c>
      <c r="N223" s="125" t="str">
        <f>VLOOKUP(D223,'TS Gantry - AP44'!$C$8:$Z$638,24,FALSE)</f>
        <v>CHURU</v>
      </c>
      <c r="O223" s="108"/>
      <c r="P223" s="108"/>
      <c r="Q223" s="108"/>
      <c r="R223" s="108"/>
      <c r="S223" s="108"/>
      <c r="T223" s="200"/>
      <c r="U223" s="117"/>
      <c r="V223" s="117"/>
      <c r="W223" s="117"/>
      <c r="X223" s="117"/>
      <c r="Y223" s="117"/>
      <c r="Z223" s="117"/>
    </row>
    <row r="224" spans="1:26" ht="15" customHeight="1">
      <c r="A224" s="141">
        <v>220</v>
      </c>
      <c r="B224" s="198" t="s">
        <v>634</v>
      </c>
      <c r="C224" s="108">
        <v>6</v>
      </c>
      <c r="D224" s="106" t="s">
        <v>471</v>
      </c>
      <c r="E224" s="150" t="str">
        <f>VLOOKUP(D224,'TS Gantry - AP44'!$C$8:$D$638,2,0)</f>
        <v>DA+0</v>
      </c>
      <c r="F224" s="150" t="s">
        <v>646</v>
      </c>
      <c r="G224" s="103">
        <v>45960</v>
      </c>
      <c r="H224" s="103">
        <v>45970</v>
      </c>
      <c r="I224" s="125" t="s">
        <v>675</v>
      </c>
      <c r="J224" s="199" t="s">
        <v>676</v>
      </c>
      <c r="K224" s="125" t="s">
        <v>649</v>
      </c>
      <c r="L224" s="125" t="str">
        <f>VLOOKUP(D224,'TS Gantry - AP44'!$C$8:$X$638,22,FALSE)</f>
        <v>GARABDESAR</v>
      </c>
      <c r="M224" s="125" t="str">
        <f>VLOOKUP(D224,'TS Gantry - AP44'!$C$8:$Y$638,23,FALSE)</f>
        <v>LUNKARANSAR</v>
      </c>
      <c r="N224" s="125" t="str">
        <f>VLOOKUP(D224,'TS Gantry - AP44'!$C$8:$Z$638,24,FALSE)</f>
        <v>BIKANER</v>
      </c>
      <c r="O224" s="108"/>
      <c r="P224" s="108"/>
      <c r="Q224" s="108"/>
      <c r="R224" s="108"/>
      <c r="S224" s="108"/>
      <c r="T224" s="200"/>
      <c r="U224" s="117"/>
      <c r="V224" s="117"/>
      <c r="W224" s="117"/>
      <c r="X224" s="117"/>
      <c r="Y224" s="117"/>
      <c r="Z224" s="117"/>
    </row>
    <row r="225" spans="1:26" ht="15" customHeight="1">
      <c r="A225" s="141">
        <v>221</v>
      </c>
      <c r="B225" s="198" t="s">
        <v>634</v>
      </c>
      <c r="C225" s="108">
        <v>7</v>
      </c>
      <c r="D225" s="176" t="s">
        <v>269</v>
      </c>
      <c r="E225" s="150" t="str">
        <f>VLOOKUP(D225,'TS Gantry - AP44'!$C$8:$D$638,2,0)</f>
        <v>DA+3</v>
      </c>
      <c r="F225" s="150" t="s">
        <v>646</v>
      </c>
      <c r="G225" s="103">
        <v>45967</v>
      </c>
      <c r="H225" s="103">
        <v>45970</v>
      </c>
      <c r="I225" s="125" t="s">
        <v>677</v>
      </c>
      <c r="J225" s="199" t="s">
        <v>658</v>
      </c>
      <c r="K225" s="125" t="s">
        <v>649</v>
      </c>
      <c r="L225" s="125" t="str">
        <f>VLOOKUP(D225,'TS Gantry - AP44'!$C$8:$X$638,22,FALSE)</f>
        <v>AMBARAN</v>
      </c>
      <c r="M225" s="125" t="str">
        <f>VLOOKUP(D225,'TS Gantry - AP44'!$C$8:$Y$638,23,FALSE)</f>
        <v>CHHATARGARH</v>
      </c>
      <c r="N225" s="125" t="str">
        <f>VLOOKUP(D225,'TS Gantry - AP44'!$C$8:$Z$638,24,FALSE)</f>
        <v>BIKANER</v>
      </c>
      <c r="O225" s="108"/>
      <c r="P225" s="108"/>
      <c r="Q225" s="108"/>
      <c r="R225" s="108"/>
      <c r="S225" s="108"/>
      <c r="T225" s="200"/>
      <c r="U225" s="117"/>
      <c r="V225" s="117"/>
      <c r="W225" s="117"/>
      <c r="X225" s="117"/>
      <c r="Y225" s="117"/>
      <c r="Z225" s="117"/>
    </row>
    <row r="226" spans="1:26" ht="15" customHeight="1">
      <c r="A226" s="141">
        <v>222</v>
      </c>
      <c r="B226" s="198" t="s">
        <v>634</v>
      </c>
      <c r="C226" s="108">
        <v>8</v>
      </c>
      <c r="D226" s="176" t="s">
        <v>598</v>
      </c>
      <c r="E226" s="150" t="str">
        <f>VLOOKUP(D226,'TS Gantry - AP44'!$C$8:$D$638,2,0)</f>
        <v>DC1+9</v>
      </c>
      <c r="F226" s="150" t="s">
        <v>646</v>
      </c>
      <c r="G226" s="103">
        <v>45965</v>
      </c>
      <c r="H226" s="103">
        <v>45971</v>
      </c>
      <c r="I226" s="125" t="s">
        <v>669</v>
      </c>
      <c r="J226" s="199" t="s">
        <v>667</v>
      </c>
      <c r="K226" s="125" t="s">
        <v>649</v>
      </c>
      <c r="L226" s="125" t="str">
        <f>VLOOKUP(D226,'TS Gantry - AP44'!$C$8:$X$638,22,FALSE)</f>
        <v>MALSAR</v>
      </c>
      <c r="M226" s="125" t="str">
        <f>VLOOKUP(D226,'TS Gantry - AP44'!$C$8:$Y$638,23,FALSE)</f>
        <v>SARDARSHAHAR</v>
      </c>
      <c r="N226" s="125" t="str">
        <f>VLOOKUP(D226,'TS Gantry - AP44'!$C$8:$Z$638,24,FALSE)</f>
        <v>CHURU</v>
      </c>
      <c r="O226" s="108"/>
      <c r="P226" s="108"/>
      <c r="Q226" s="108"/>
      <c r="R226" s="108"/>
      <c r="S226" s="108"/>
      <c r="T226" s="200"/>
      <c r="U226" s="117"/>
      <c r="V226" s="117"/>
      <c r="W226" s="117"/>
      <c r="X226" s="117"/>
      <c r="Y226" s="117"/>
      <c r="Z226" s="117"/>
    </row>
    <row r="227" spans="1:26" ht="15" customHeight="1">
      <c r="A227" s="141">
        <v>223</v>
      </c>
      <c r="B227" s="198" t="s">
        <v>634</v>
      </c>
      <c r="C227" s="108">
        <v>9</v>
      </c>
      <c r="D227" s="176" t="s">
        <v>383</v>
      </c>
      <c r="E227" s="150" t="str">
        <f>VLOOKUP(D227,'TS Gantry - AP44'!$C$8:$D$638,2,0)</f>
        <v>DA+3</v>
      </c>
      <c r="F227" s="150" t="s">
        <v>646</v>
      </c>
      <c r="G227" s="103">
        <v>45967</v>
      </c>
      <c r="H227" s="103">
        <v>45972</v>
      </c>
      <c r="I227" s="125" t="s">
        <v>647</v>
      </c>
      <c r="J227" s="199" t="s">
        <v>651</v>
      </c>
      <c r="K227" s="125" t="s">
        <v>649</v>
      </c>
      <c r="L227" s="125" t="str">
        <f>VLOOKUP(D227,'TS Gantry - AP44'!$C$8:$X$638,22,FALSE)</f>
        <v>HANSHERA</v>
      </c>
      <c r="M227" s="125" t="str">
        <f>VLOOKUP(D227,'TS Gantry - AP44'!$C$8:$Y$638,23,FALSE)</f>
        <v>LUNKARANSAR</v>
      </c>
      <c r="N227" s="125" t="str">
        <f>VLOOKUP(D227,'TS Gantry - AP44'!$C$8:$Z$638,24,FALSE)</f>
        <v>BIKANER</v>
      </c>
      <c r="O227" s="108"/>
      <c r="P227" s="108"/>
      <c r="Q227" s="108"/>
      <c r="R227" s="108"/>
      <c r="S227" s="108"/>
      <c r="T227" s="200"/>
      <c r="U227" s="117"/>
      <c r="V227" s="117"/>
      <c r="W227" s="117"/>
      <c r="X227" s="117"/>
      <c r="Y227" s="117"/>
      <c r="Z227" s="117"/>
    </row>
    <row r="228" spans="1:26" ht="15" customHeight="1">
      <c r="A228" s="141">
        <v>224</v>
      </c>
      <c r="B228" s="198" t="s">
        <v>634</v>
      </c>
      <c r="C228" s="108">
        <v>10</v>
      </c>
      <c r="D228" s="176" t="s">
        <v>530</v>
      </c>
      <c r="E228" s="150" t="str">
        <f>VLOOKUP(D228,'TS Gantry - AP44'!$C$8:$D$638,2,0)</f>
        <v>DA-3</v>
      </c>
      <c r="F228" s="150" t="s">
        <v>646</v>
      </c>
      <c r="G228" s="103">
        <v>45966</v>
      </c>
      <c r="H228" s="103">
        <v>45973</v>
      </c>
      <c r="I228" s="125" t="s">
        <v>653</v>
      </c>
      <c r="J228" s="199" t="s">
        <v>687</v>
      </c>
      <c r="K228" s="125" t="s">
        <v>649</v>
      </c>
      <c r="L228" s="125" t="str">
        <f>VLOOKUP(D228,'TS Gantry - AP44'!$C$8:$X$638,22,FALSE)</f>
        <v>DHEERASAR</v>
      </c>
      <c r="M228" s="125" t="str">
        <f>VLOOKUP(D228,'TS Gantry - AP44'!$C$8:$Y$638,23,FALSE)</f>
        <v>SARDARSHAHAR</v>
      </c>
      <c r="N228" s="125" t="str">
        <f>VLOOKUP(D228,'TS Gantry - AP44'!$C$8:$Z$638,24,FALSE)</f>
        <v>CHURU</v>
      </c>
      <c r="O228" s="108"/>
      <c r="P228" s="108"/>
      <c r="Q228" s="108"/>
      <c r="R228" s="108"/>
      <c r="S228" s="108"/>
      <c r="T228" s="200"/>
      <c r="U228" s="117"/>
      <c r="V228" s="117"/>
      <c r="W228" s="117"/>
      <c r="X228" s="117"/>
      <c r="Y228" s="117"/>
      <c r="Z228" s="117"/>
    </row>
    <row r="229" spans="1:26" ht="15" customHeight="1">
      <c r="A229" s="141">
        <v>225</v>
      </c>
      <c r="B229" s="198" t="s">
        <v>634</v>
      </c>
      <c r="C229" s="108">
        <v>11</v>
      </c>
      <c r="D229" s="176" t="s">
        <v>270</v>
      </c>
      <c r="E229" s="150" t="str">
        <f>VLOOKUP(D229,'TS Gantry - AP44'!$C$8:$D$638,2,0)</f>
        <v>DA+3</v>
      </c>
      <c r="F229" s="150" t="s">
        <v>646</v>
      </c>
      <c r="G229" s="103">
        <v>45970</v>
      </c>
      <c r="H229" s="103">
        <v>45973</v>
      </c>
      <c r="I229" s="125" t="s">
        <v>677</v>
      </c>
      <c r="J229" s="199" t="s">
        <v>658</v>
      </c>
      <c r="K229" s="125" t="s">
        <v>649</v>
      </c>
      <c r="L229" s="125" t="str">
        <f>VLOOKUP(D229,'TS Gantry - AP44'!$C$8:$X$638,22,FALSE)</f>
        <v>RAJASAR BHATIYAN</v>
      </c>
      <c r="M229" s="125" t="str">
        <f>VLOOKUP(D229,'TS Gantry - AP44'!$C$8:$Y$638,23,FALSE)</f>
        <v>CHHATARGARH</v>
      </c>
      <c r="N229" s="125" t="str">
        <f>VLOOKUP(D229,'TS Gantry - AP44'!$C$8:$Z$638,24,FALSE)</f>
        <v>BIKANER</v>
      </c>
      <c r="O229" s="108"/>
      <c r="P229" s="108"/>
      <c r="Q229" s="108"/>
      <c r="R229" s="108"/>
      <c r="S229" s="108"/>
      <c r="T229" s="200"/>
      <c r="U229" s="117"/>
      <c r="V229" s="117"/>
      <c r="W229" s="117"/>
      <c r="X229" s="117"/>
      <c r="Y229" s="117"/>
      <c r="Z229" s="117"/>
    </row>
    <row r="230" spans="1:26" ht="15.75" customHeight="1">
      <c r="A230" s="141">
        <v>226</v>
      </c>
      <c r="B230" s="198" t="s">
        <v>634</v>
      </c>
      <c r="C230" s="108">
        <v>12</v>
      </c>
      <c r="D230" s="106" t="s">
        <v>564</v>
      </c>
      <c r="E230" s="150" t="str">
        <f>VLOOKUP(D230,'TS Gantry - AP44'!$C$8:$D$638,2,0)</f>
        <v>DA+3</v>
      </c>
      <c r="F230" s="150" t="s">
        <v>646</v>
      </c>
      <c r="G230" s="103">
        <v>45969</v>
      </c>
      <c r="H230" s="103">
        <v>45974</v>
      </c>
      <c r="I230" s="125" t="s">
        <v>674</v>
      </c>
      <c r="J230" s="199" t="s">
        <v>689</v>
      </c>
      <c r="K230" s="125" t="s">
        <v>649</v>
      </c>
      <c r="L230" s="125" t="str">
        <f>VLOOKUP(D230,'TS Gantry - AP44'!$C$8:$X$638,22,FALSE)</f>
        <v>NAHARSARA</v>
      </c>
      <c r="M230" s="125" t="str">
        <f>VLOOKUP(D230,'TS Gantry - AP44'!$C$8:$Y$638,23,FALSE)</f>
        <v>SARDARSHAHAR</v>
      </c>
      <c r="N230" s="125" t="str">
        <f>VLOOKUP(D230,'TS Gantry - AP44'!$C$8:$Z$638,24,FALSE)</f>
        <v>CHURU</v>
      </c>
      <c r="O230" s="108"/>
      <c r="P230" s="108"/>
      <c r="Q230" s="108"/>
      <c r="R230" s="108"/>
      <c r="S230" s="108"/>
      <c r="T230" s="200"/>
      <c r="U230" s="117"/>
      <c r="V230" s="117"/>
      <c r="W230" s="117"/>
      <c r="X230" s="117"/>
      <c r="Y230" s="117"/>
      <c r="Z230" s="117"/>
    </row>
    <row r="231" spans="1:26" ht="15.75" customHeight="1">
      <c r="A231" s="141">
        <v>227</v>
      </c>
      <c r="B231" s="198" t="s">
        <v>634</v>
      </c>
      <c r="C231" s="108">
        <v>13</v>
      </c>
      <c r="D231" s="176" t="s">
        <v>596</v>
      </c>
      <c r="E231" s="150" t="str">
        <f>VLOOKUP(D231,'TS Gantry - AP44'!$C$8:$D$638,2,0)</f>
        <v>DB2+9</v>
      </c>
      <c r="F231" s="150" t="s">
        <v>646</v>
      </c>
      <c r="G231" s="103">
        <v>45970</v>
      </c>
      <c r="H231" s="103">
        <v>45975</v>
      </c>
      <c r="I231" s="125" t="s">
        <v>669</v>
      </c>
      <c r="J231" s="199" t="s">
        <v>667</v>
      </c>
      <c r="K231" s="125" t="s">
        <v>649</v>
      </c>
      <c r="L231" s="125" t="str">
        <f>VLOOKUP(D231,'TS Gantry - AP44'!$C$8:$X$638,22,FALSE)</f>
        <v>MALSAR</v>
      </c>
      <c r="M231" s="125" t="str">
        <f>VLOOKUP(D231,'TS Gantry - AP44'!$C$8:$Y$638,23,FALSE)</f>
        <v>SARDARSHAHAR</v>
      </c>
      <c r="N231" s="125" t="str">
        <f>VLOOKUP(D231,'TS Gantry - AP44'!$C$8:$Z$638,24,FALSE)</f>
        <v>CHURU</v>
      </c>
      <c r="O231" s="108"/>
      <c r="P231" s="108"/>
      <c r="Q231" s="108"/>
      <c r="R231" s="108"/>
      <c r="S231" s="108"/>
      <c r="T231" s="200"/>
      <c r="U231" s="117"/>
      <c r="V231" s="117"/>
      <c r="W231" s="117"/>
      <c r="X231" s="117"/>
      <c r="Y231" s="117"/>
      <c r="Z231" s="117"/>
    </row>
    <row r="232" spans="1:26" ht="15.75" customHeight="1">
      <c r="A232" s="141">
        <v>228</v>
      </c>
      <c r="B232" s="198" t="s">
        <v>634</v>
      </c>
      <c r="C232" s="108">
        <v>14</v>
      </c>
      <c r="D232" s="208" t="s">
        <v>365</v>
      </c>
      <c r="E232" s="150" t="str">
        <f>VLOOKUP(D232,'TS Gantry - AP44'!$C$8:$D$638,2,0)</f>
        <v>DA+3</v>
      </c>
      <c r="F232" s="150" t="s">
        <v>646</v>
      </c>
      <c r="G232" s="103">
        <v>45975</v>
      </c>
      <c r="H232" s="85">
        <v>45977</v>
      </c>
      <c r="I232" s="125" t="s">
        <v>647</v>
      </c>
      <c r="J232" s="199" t="s">
        <v>651</v>
      </c>
      <c r="K232" s="125" t="s">
        <v>649</v>
      </c>
      <c r="L232" s="125" t="str">
        <f>VLOOKUP(D232,'TS Gantry - AP44'!$C$8:$X$638,22,FALSE)</f>
        <v>SHARAH BOOCHAWAS</v>
      </c>
      <c r="M232" s="125" t="str">
        <f>VLOOKUP(D232,'TS Gantry - AP44'!$C$8:$Y$638,23,FALSE)</f>
        <v>LUNKARANSAR</v>
      </c>
      <c r="N232" s="125" t="str">
        <f>VLOOKUP(D232,'TS Gantry - AP44'!$C$8:$Z$638,24,FALSE)</f>
        <v>BIKANER</v>
      </c>
      <c r="O232" s="108"/>
      <c r="P232" s="108"/>
      <c r="Q232" s="108"/>
      <c r="R232" s="108"/>
      <c r="S232" s="108"/>
      <c r="T232" s="200"/>
      <c r="U232" s="117"/>
      <c r="V232" s="117"/>
      <c r="W232" s="117"/>
      <c r="X232" s="117"/>
      <c r="Y232" s="117"/>
      <c r="Z232" s="117"/>
    </row>
    <row r="233" spans="1:26" ht="15.75" customHeight="1">
      <c r="A233" s="141">
        <v>229</v>
      </c>
      <c r="B233" s="198" t="s">
        <v>634</v>
      </c>
      <c r="C233" s="108">
        <v>15</v>
      </c>
      <c r="D233" s="176" t="s">
        <v>595</v>
      </c>
      <c r="E233" s="150" t="str">
        <f>VLOOKUP(D233,'TS Gantry - AP44'!$C$8:$D$638,2,0)</f>
        <v>DA-3</v>
      </c>
      <c r="F233" s="150" t="s">
        <v>646</v>
      </c>
      <c r="G233" s="103">
        <v>45975</v>
      </c>
      <c r="H233" s="85">
        <v>45977</v>
      </c>
      <c r="I233" s="125" t="s">
        <v>669</v>
      </c>
      <c r="J233" s="199" t="s">
        <v>667</v>
      </c>
      <c r="K233" s="125" t="s">
        <v>649</v>
      </c>
      <c r="L233" s="125" t="str">
        <f>VLOOKUP(D233,'TS Gantry - AP44'!$C$8:$X$638,22,FALSE)</f>
        <v>MALSAR</v>
      </c>
      <c r="M233" s="125" t="str">
        <f>VLOOKUP(D233,'TS Gantry - AP44'!$C$8:$Y$638,23,FALSE)</f>
        <v>SARDARSHAHAR</v>
      </c>
      <c r="N233" s="125"/>
      <c r="O233" s="108"/>
      <c r="P233" s="108"/>
      <c r="Q233" s="108"/>
      <c r="R233" s="108"/>
      <c r="S233" s="108"/>
      <c r="T233" s="200"/>
      <c r="U233" s="117"/>
      <c r="V233" s="117"/>
      <c r="W233" s="117"/>
      <c r="X233" s="117"/>
      <c r="Y233" s="117"/>
      <c r="Z233" s="117"/>
    </row>
    <row r="234" spans="1:26" ht="15.75" customHeight="1">
      <c r="A234" s="141">
        <v>230</v>
      </c>
      <c r="B234" s="198" t="s">
        <v>634</v>
      </c>
      <c r="C234" s="108">
        <v>16</v>
      </c>
      <c r="D234" s="209" t="s">
        <v>532</v>
      </c>
      <c r="E234" s="150" t="str">
        <f>VLOOKUP(D234,'TS Gantry - AP44'!$C$8:$D$638,2,0)</f>
        <v>DA+3</v>
      </c>
      <c r="F234" s="150" t="s">
        <v>646</v>
      </c>
      <c r="G234" s="103">
        <v>45971</v>
      </c>
      <c r="H234" s="103">
        <v>45978</v>
      </c>
      <c r="I234" s="125" t="s">
        <v>653</v>
      </c>
      <c r="J234" s="125" t="s">
        <v>691</v>
      </c>
      <c r="K234" s="125" t="s">
        <v>649</v>
      </c>
      <c r="L234" s="125" t="str">
        <f>VLOOKUP(D234,'TS Gantry - AP44'!$C$8:$X$638,22,FALSE)</f>
        <v>MALSISAR</v>
      </c>
      <c r="M234" s="125" t="str">
        <f>VLOOKUP(D234,'TS Gantry - AP44'!$C$8:$Y$638,23,FALSE)</f>
        <v>SARDARSHAHAR</v>
      </c>
      <c r="N234" s="125" t="str">
        <f>VLOOKUP(D234,'TS Gantry - AP44'!$C$8:$Z$638,24,FALSE)</f>
        <v>CHURU</v>
      </c>
      <c r="O234" s="108"/>
      <c r="P234" s="108"/>
      <c r="Q234" s="108"/>
      <c r="R234" s="108"/>
      <c r="S234" s="108"/>
      <c r="T234" s="200"/>
      <c r="U234" s="117"/>
      <c r="V234" s="117"/>
      <c r="W234" s="117"/>
      <c r="X234" s="117"/>
      <c r="Y234" s="117"/>
      <c r="Z234" s="117"/>
    </row>
    <row r="235" spans="1:26" ht="15.75" customHeight="1">
      <c r="A235" s="141">
        <v>231</v>
      </c>
      <c r="B235" s="198" t="s">
        <v>634</v>
      </c>
      <c r="C235" s="108">
        <v>17</v>
      </c>
      <c r="D235" s="208" t="s">
        <v>478</v>
      </c>
      <c r="E235" s="150" t="str">
        <f>VLOOKUP(D235,'TS Gantry - AP44'!$C$8:$D$638,2,0)</f>
        <v>DA+3</v>
      </c>
      <c r="F235" s="150" t="s">
        <v>646</v>
      </c>
      <c r="G235" s="103">
        <v>45971</v>
      </c>
      <c r="H235" s="103">
        <v>45979</v>
      </c>
      <c r="I235" s="125" t="s">
        <v>675</v>
      </c>
      <c r="J235" s="199" t="s">
        <v>676</v>
      </c>
      <c r="K235" s="125" t="s">
        <v>649</v>
      </c>
      <c r="L235" s="125" t="str">
        <f>VLOOKUP(D235,'TS Gantry - AP44'!$C$8:$X$638,22,FALSE)</f>
        <v>GARABDESAR</v>
      </c>
      <c r="M235" s="125" t="str">
        <f>VLOOKUP(D235,'TS Gantry - AP44'!$C$8:$Y$638,23,FALSE)</f>
        <v>LUNKARANSAR</v>
      </c>
      <c r="N235" s="125" t="str">
        <f>VLOOKUP(D235,'TS Gantry - AP44'!$C$8:$Z$638,24,FALSE)</f>
        <v>BIKANER</v>
      </c>
      <c r="O235" s="108"/>
      <c r="P235" s="108"/>
      <c r="Q235" s="108"/>
      <c r="R235" s="108"/>
      <c r="S235" s="108"/>
      <c r="T235" s="200"/>
      <c r="U235" s="117"/>
      <c r="V235" s="117"/>
      <c r="W235" s="117"/>
      <c r="X235" s="117"/>
      <c r="Y235" s="117"/>
      <c r="Z235" s="117"/>
    </row>
    <row r="236" spans="1:26" ht="15.75" customHeight="1">
      <c r="A236" s="141">
        <v>232</v>
      </c>
      <c r="B236" s="198" t="s">
        <v>634</v>
      </c>
      <c r="C236" s="108">
        <v>18</v>
      </c>
      <c r="D236" s="208" t="s">
        <v>271</v>
      </c>
      <c r="E236" s="150" t="str">
        <f>VLOOKUP(D236,'TS Gantry - AP44'!$C$8:$D$638,2,0)</f>
        <v>DD45+0</v>
      </c>
      <c r="F236" s="150" t="s">
        <v>646</v>
      </c>
      <c r="G236" s="85">
        <v>45974</v>
      </c>
      <c r="H236" s="103">
        <v>45980</v>
      </c>
      <c r="I236" s="125" t="s">
        <v>677</v>
      </c>
      <c r="J236" s="199" t="s">
        <v>658</v>
      </c>
      <c r="K236" s="125" t="s">
        <v>649</v>
      </c>
      <c r="L236" s="125" t="str">
        <f>VLOOKUP(D236,'TS Gantry - AP44'!$C$8:$X$638,22,FALSE)</f>
        <v>RAJASAR BHATIYAN</v>
      </c>
      <c r="M236" s="125" t="str">
        <f>VLOOKUP(D236,'TS Gantry - AP44'!$C$8:$Y$638,23,FALSE)</f>
        <v>CHHATARGARH</v>
      </c>
      <c r="N236" s="125" t="str">
        <f>VLOOKUP(D236,'TS Gantry - AP44'!$C$8:$Z$638,24,FALSE)</f>
        <v>BIKANER</v>
      </c>
      <c r="O236" s="108"/>
      <c r="P236" s="108"/>
      <c r="Q236" s="108"/>
      <c r="R236" s="108"/>
      <c r="S236" s="108"/>
      <c r="T236" s="200"/>
      <c r="U236" s="117"/>
      <c r="V236" s="117"/>
      <c r="W236" s="117"/>
      <c r="X236" s="117"/>
      <c r="Y236" s="117"/>
      <c r="Z236" s="117"/>
    </row>
    <row r="237" spans="1:26" ht="15.75" customHeight="1">
      <c r="A237" s="141">
        <v>233</v>
      </c>
      <c r="B237" s="198" t="s">
        <v>634</v>
      </c>
      <c r="C237" s="108">
        <v>19</v>
      </c>
      <c r="D237" s="208" t="s">
        <v>410</v>
      </c>
      <c r="E237" s="150" t="str">
        <f>VLOOKUP(D237,'TS Gantry - AP44'!$C$8:$D$638,2,0)</f>
        <v>DA+0</v>
      </c>
      <c r="F237" s="150" t="s">
        <v>646</v>
      </c>
      <c r="G237" s="103">
        <v>45979</v>
      </c>
      <c r="H237" s="85">
        <v>45982</v>
      </c>
      <c r="I237" s="125" t="s">
        <v>647</v>
      </c>
      <c r="J237" s="125" t="s">
        <v>688</v>
      </c>
      <c r="K237" s="125" t="s">
        <v>649</v>
      </c>
      <c r="L237" s="125" t="str">
        <f>VLOOKUP(D237,'TS Gantry - AP44'!$C$8:$X$638,22,FALSE)</f>
        <v>LUNKARANSAR</v>
      </c>
      <c r="M237" s="125" t="str">
        <f>VLOOKUP(D237,'TS Gantry - AP44'!$C$8:$Y$638,23,FALSE)</f>
        <v>LUNKARANSAR</v>
      </c>
      <c r="N237" s="125" t="str">
        <f>VLOOKUP(D237,'TS Gantry - AP44'!$C$8:$Z$638,24,FALSE)</f>
        <v>BIKANER</v>
      </c>
      <c r="O237" s="108"/>
      <c r="P237" s="108"/>
      <c r="Q237" s="108"/>
      <c r="R237" s="108"/>
      <c r="S237" s="108"/>
      <c r="T237" s="200"/>
      <c r="U237" s="117"/>
      <c r="V237" s="117"/>
      <c r="W237" s="117"/>
      <c r="X237" s="117"/>
      <c r="Y237" s="117"/>
      <c r="Z237" s="117"/>
    </row>
    <row r="238" spans="1:26" ht="15.75" customHeight="1">
      <c r="A238" s="141">
        <v>234</v>
      </c>
      <c r="B238" s="198" t="s">
        <v>634</v>
      </c>
      <c r="C238" s="108">
        <v>20</v>
      </c>
      <c r="D238" s="87" t="s">
        <v>593</v>
      </c>
      <c r="E238" s="150" t="str">
        <f>VLOOKUP(D238,'TS Gantry - AP44'!$C$8:$D$638,2,0)</f>
        <v>DB2+0</v>
      </c>
      <c r="F238" s="150" t="s">
        <v>646</v>
      </c>
      <c r="G238" s="85">
        <v>45977</v>
      </c>
      <c r="H238" s="85">
        <v>45983</v>
      </c>
      <c r="I238" s="125" t="s">
        <v>669</v>
      </c>
      <c r="J238" s="199" t="s">
        <v>667</v>
      </c>
      <c r="K238" s="125" t="s">
        <v>649</v>
      </c>
      <c r="L238" s="125" t="str">
        <f>VLOOKUP(D238,'TS Gantry - AP44'!$C$8:$X$638,22,FALSE)</f>
        <v>MALSAR</v>
      </c>
      <c r="M238" s="125" t="str">
        <f>VLOOKUP(D238,'TS Gantry - AP44'!$C$8:$Y$638,23,FALSE)</f>
        <v>SARDARSHAHAR</v>
      </c>
      <c r="N238" s="125" t="str">
        <f>VLOOKUP(D238,'TS Gantry - AP44'!$C$8:$Z$638,24,FALSE)</f>
        <v>CHURU</v>
      </c>
      <c r="O238" s="108"/>
      <c r="P238" s="108"/>
      <c r="Q238" s="108"/>
      <c r="R238" s="108"/>
      <c r="S238" s="108"/>
      <c r="T238" s="200"/>
      <c r="U238" s="117"/>
      <c r="V238" s="117"/>
      <c r="W238" s="117"/>
      <c r="X238" s="117"/>
      <c r="Y238" s="117"/>
      <c r="Z238" s="117"/>
    </row>
    <row r="239" spans="1:26" ht="15.75" customHeight="1">
      <c r="A239" s="141">
        <v>235</v>
      </c>
      <c r="B239" s="198" t="s">
        <v>634</v>
      </c>
      <c r="C239" s="108">
        <v>21</v>
      </c>
      <c r="D239" s="176" t="s">
        <v>470</v>
      </c>
      <c r="E239" s="150" t="str">
        <f>VLOOKUP(D239,'TS Gantry - AP44'!$C$8:$D$638,2,0)</f>
        <v>DA+0</v>
      </c>
      <c r="F239" s="150" t="s">
        <v>646</v>
      </c>
      <c r="G239" s="103">
        <v>45970</v>
      </c>
      <c r="H239" s="103">
        <v>45985</v>
      </c>
      <c r="I239" s="125" t="s">
        <v>675</v>
      </c>
      <c r="J239" s="199" t="s">
        <v>676</v>
      </c>
      <c r="K239" s="125" t="s">
        <v>649</v>
      </c>
      <c r="L239" s="125" t="str">
        <f>VLOOKUP(D239,'TS Gantry - AP44'!$C$8:$X$638,22,FALSE)</f>
        <v>GARABDESAR</v>
      </c>
      <c r="M239" s="125" t="str">
        <f>VLOOKUP(D239,'TS Gantry - AP44'!$C$8:$Y$638,23,FALSE)</f>
        <v>LUNKARANSAR</v>
      </c>
      <c r="N239" s="125" t="str">
        <f>VLOOKUP(D239,'TS Gantry - AP44'!$C$8:$Z$638,24,FALSE)</f>
        <v>BIKANER</v>
      </c>
      <c r="O239" s="108"/>
      <c r="P239" s="108"/>
      <c r="Q239" s="108"/>
      <c r="R239" s="108"/>
      <c r="S239" s="108"/>
      <c r="T239" s="200"/>
      <c r="U239" s="117"/>
      <c r="V239" s="117"/>
      <c r="W239" s="117"/>
      <c r="X239" s="117"/>
      <c r="Y239" s="117"/>
      <c r="Z239" s="117"/>
    </row>
    <row r="240" spans="1:26" ht="15.75" customHeight="1">
      <c r="A240" s="141">
        <v>236</v>
      </c>
      <c r="B240" s="198" t="s">
        <v>634</v>
      </c>
      <c r="C240" s="108">
        <v>22</v>
      </c>
      <c r="D240" s="209" t="s">
        <v>594</v>
      </c>
      <c r="E240" s="150" t="str">
        <f>VLOOKUP(D240,'TS Gantry - AP44'!$C$8:$D$638,2,0)</f>
        <v>DA+0</v>
      </c>
      <c r="F240" s="150" t="s">
        <v>646</v>
      </c>
      <c r="G240" s="85">
        <v>45984</v>
      </c>
      <c r="H240" s="103">
        <v>45985</v>
      </c>
      <c r="I240" s="125" t="s">
        <v>669</v>
      </c>
      <c r="J240" s="199" t="s">
        <v>667</v>
      </c>
      <c r="K240" s="125" t="s">
        <v>649</v>
      </c>
      <c r="L240" s="125" t="str">
        <f>VLOOKUP(D240,'TS Gantry - AP44'!$C$8:$X$638,22,FALSE)</f>
        <v>MALSAR</v>
      </c>
      <c r="M240" s="125" t="str">
        <f>VLOOKUP(D240,'TS Gantry - AP44'!$C$8:$Y$638,23,FALSE)</f>
        <v>SARDARSHAHAR</v>
      </c>
      <c r="N240" s="125" t="str">
        <f>VLOOKUP(D240,'TS Gantry - AP44'!$C$8:$Z$638,24,FALSE)</f>
        <v>CHURU</v>
      </c>
      <c r="O240" s="108"/>
      <c r="P240" s="108"/>
      <c r="Q240" s="108"/>
      <c r="R240" s="108"/>
      <c r="S240" s="108"/>
      <c r="T240" s="200"/>
      <c r="U240" s="117"/>
      <c r="V240" s="117"/>
      <c r="W240" s="117"/>
      <c r="X240" s="117"/>
      <c r="Y240" s="117"/>
      <c r="Z240" s="117"/>
    </row>
    <row r="241" spans="1:26" ht="15.75" customHeight="1">
      <c r="A241" s="141">
        <v>237</v>
      </c>
      <c r="B241" s="198" t="s">
        <v>634</v>
      </c>
      <c r="C241" s="108">
        <v>23</v>
      </c>
      <c r="D241" s="208" t="s">
        <v>533</v>
      </c>
      <c r="E241" s="150" t="str">
        <f>VLOOKUP(D241,'TS Gantry - AP44'!$C$8:$D$638,2,0)</f>
        <v>DB2+3</v>
      </c>
      <c r="F241" s="150" t="s">
        <v>646</v>
      </c>
      <c r="G241" s="103">
        <v>45975</v>
      </c>
      <c r="H241" s="85">
        <v>45986</v>
      </c>
      <c r="I241" s="125" t="s">
        <v>653</v>
      </c>
      <c r="J241" s="125" t="s">
        <v>688</v>
      </c>
      <c r="K241" s="125" t="s">
        <v>649</v>
      </c>
      <c r="L241" s="125" t="str">
        <f>VLOOKUP(D241,'TS Gantry - AP44'!$C$8:$X$638,22,FALSE)</f>
        <v>MALSISAR</v>
      </c>
      <c r="M241" s="125" t="str">
        <f>VLOOKUP(D241,'TS Gantry - AP44'!$C$8:$Y$638,23,FALSE)</f>
        <v>SARDARSHAHAR</v>
      </c>
      <c r="N241" s="125" t="str">
        <f>VLOOKUP(D241,'TS Gantry - AP44'!$C$8:$Z$638,24,FALSE)</f>
        <v>CHURU</v>
      </c>
      <c r="O241" s="108"/>
      <c r="P241" s="108"/>
      <c r="Q241" s="108"/>
      <c r="R241" s="108"/>
      <c r="S241" s="108"/>
      <c r="T241" s="200"/>
      <c r="U241" s="117"/>
      <c r="V241" s="117"/>
      <c r="W241" s="117"/>
      <c r="X241" s="117"/>
      <c r="Y241" s="117"/>
      <c r="Z241" s="117"/>
    </row>
    <row r="242" spans="1:26" ht="15.75" customHeight="1">
      <c r="A242" s="141">
        <v>238</v>
      </c>
      <c r="B242" s="198" t="s">
        <v>634</v>
      </c>
      <c r="C242" s="108">
        <v>24</v>
      </c>
      <c r="D242" s="106" t="s">
        <v>537</v>
      </c>
      <c r="E242" s="150" t="str">
        <f>VLOOKUP(D242,'TS Gantry - AP44'!$C$8:$D$638,2,0)</f>
        <v>DA+6</v>
      </c>
      <c r="F242" s="150" t="s">
        <v>646</v>
      </c>
      <c r="G242" s="103">
        <v>45985</v>
      </c>
      <c r="H242" s="103">
        <v>45989</v>
      </c>
      <c r="I242" s="125" t="s">
        <v>653</v>
      </c>
      <c r="J242" s="125" t="s">
        <v>688</v>
      </c>
      <c r="K242" s="125" t="s">
        <v>649</v>
      </c>
      <c r="L242" s="125" t="str">
        <f>VLOOKUP(D242,'TS Gantry - AP44'!$C$8:$X$638,22,FALSE)</f>
        <v>KEEKASAR</v>
      </c>
      <c r="M242" s="125" t="str">
        <f>VLOOKUP(D242,'TS Gantry - AP44'!$C$8:$Y$638,23,FALSE)</f>
        <v>SARDARSHAHAR</v>
      </c>
      <c r="N242" s="125" t="str">
        <f>VLOOKUP(D242,'TS Gantry - AP44'!$C$8:$Z$638,24,FALSE)</f>
        <v>CHURU</v>
      </c>
      <c r="O242" s="108"/>
      <c r="P242" s="108"/>
      <c r="Q242" s="108"/>
      <c r="R242" s="108"/>
      <c r="S242" s="108"/>
      <c r="T242" s="200"/>
      <c r="U242" s="117"/>
      <c r="V242" s="117"/>
      <c r="W242" s="117"/>
      <c r="X242" s="117"/>
      <c r="Y242" s="117"/>
      <c r="Z242" s="117"/>
    </row>
    <row r="243" spans="1:26" ht="15.75" customHeight="1">
      <c r="A243" s="141">
        <v>239</v>
      </c>
      <c r="B243" s="198" t="s">
        <v>634</v>
      </c>
      <c r="C243" s="108">
        <v>25</v>
      </c>
      <c r="D243" s="208" t="s">
        <v>261</v>
      </c>
      <c r="E243" s="150" t="str">
        <f>VLOOKUP(D243,'TS Gantry - AP44'!$C$8:$D$638,2,0)</f>
        <v>DC2+9</v>
      </c>
      <c r="F243" s="150" t="s">
        <v>646</v>
      </c>
      <c r="G243" s="85">
        <v>45981</v>
      </c>
      <c r="H243" s="103">
        <v>45990</v>
      </c>
      <c r="I243" s="125" t="s">
        <v>677</v>
      </c>
      <c r="J243" s="199" t="s">
        <v>658</v>
      </c>
      <c r="K243" s="125" t="s">
        <v>649</v>
      </c>
      <c r="L243" s="125" t="str">
        <f>VLOOKUP(D243,'TS Gantry - AP44'!$C$8:$X$638,22,FALSE)</f>
        <v>KELAN</v>
      </c>
      <c r="M243" s="125" t="str">
        <f>VLOOKUP(D243,'TS Gantry - AP44'!$C$8:$Y$638,23,FALSE)</f>
        <v>CHHATARGARH</v>
      </c>
      <c r="N243" s="125" t="str">
        <f>VLOOKUP(D243,'TS Gantry - AP44'!$C$8:$Z$638,24,FALSE)</f>
        <v>BIKANER</v>
      </c>
      <c r="O243" s="108"/>
      <c r="P243" s="108"/>
      <c r="Q243" s="108"/>
      <c r="R243" s="108"/>
      <c r="S243" s="108"/>
      <c r="T243" s="200"/>
      <c r="U243" s="117"/>
      <c r="V243" s="117"/>
      <c r="W243" s="117"/>
      <c r="X243" s="117"/>
      <c r="Y243" s="117"/>
      <c r="Z243" s="117"/>
    </row>
    <row r="244" spans="1:26" ht="15.75" customHeight="1">
      <c r="A244" s="141">
        <v>240</v>
      </c>
      <c r="B244" s="198" t="s">
        <v>634</v>
      </c>
      <c r="C244" s="108">
        <v>26</v>
      </c>
      <c r="D244" s="106" t="s">
        <v>558</v>
      </c>
      <c r="E244" s="150" t="str">
        <f>VLOOKUP(D244,'TS Gantry - AP44'!$C$8:$D$638,2,0)</f>
        <v>DA+9</v>
      </c>
      <c r="F244" s="150" t="s">
        <v>646</v>
      </c>
      <c r="G244" s="85">
        <v>45986</v>
      </c>
      <c r="H244" s="103">
        <v>45990</v>
      </c>
      <c r="I244" s="125" t="s">
        <v>669</v>
      </c>
      <c r="J244" s="199" t="s">
        <v>667</v>
      </c>
      <c r="K244" s="125" t="s">
        <v>649</v>
      </c>
      <c r="L244" s="125" t="str">
        <f>VLOOKUP(D244,'TS Gantry - AP44'!$C$8:$X$638,22,FALSE)</f>
        <v>RANGAISAR</v>
      </c>
      <c r="M244" s="125" t="str">
        <f>VLOOKUP(D244,'TS Gantry - AP44'!$C$8:$Y$638,23,FALSE)</f>
        <v>SARDARSHAHAR</v>
      </c>
      <c r="N244" s="125" t="str">
        <f>VLOOKUP(D244,'TS Gantry - AP44'!$C$8:$Z$638,24,FALSE)</f>
        <v>CHURU</v>
      </c>
      <c r="O244" s="108"/>
      <c r="P244" s="108"/>
      <c r="Q244" s="108"/>
      <c r="R244" s="108"/>
      <c r="S244" s="108"/>
      <c r="T244" s="200"/>
      <c r="U244" s="117"/>
      <c r="V244" s="117"/>
      <c r="W244" s="117"/>
      <c r="X244" s="117"/>
      <c r="Y244" s="117"/>
      <c r="Z244" s="117"/>
    </row>
    <row r="245" spans="1:26" ht="15.75" customHeight="1">
      <c r="A245" s="141">
        <v>241</v>
      </c>
      <c r="B245" s="198" t="s">
        <v>634</v>
      </c>
      <c r="C245" s="108">
        <v>27</v>
      </c>
      <c r="D245" s="208" t="s">
        <v>413</v>
      </c>
      <c r="E245" s="150" t="str">
        <f>VLOOKUP(D245,'TS Gantry - AP44'!$C$8:$D$638,2,0)</f>
        <v>DC2+3</v>
      </c>
      <c r="F245" s="150" t="s">
        <v>646</v>
      </c>
      <c r="G245" s="103">
        <v>45985</v>
      </c>
      <c r="H245" s="85">
        <v>45992</v>
      </c>
      <c r="I245" s="125" t="s">
        <v>647</v>
      </c>
      <c r="J245" s="125" t="s">
        <v>692</v>
      </c>
      <c r="K245" s="125" t="s">
        <v>649</v>
      </c>
      <c r="L245" s="125" t="str">
        <f>VLOOKUP(D245,'TS Gantry - AP44'!$C$8:$X$638,22,FALSE)</f>
        <v>LUNKARANSAR</v>
      </c>
      <c r="M245" s="125" t="str">
        <f>VLOOKUP(D245,'TS Gantry - AP44'!$C$8:$Y$638,23,FALSE)</f>
        <v>LUNKARANSAR</v>
      </c>
      <c r="N245" s="125" t="str">
        <f>VLOOKUP(D245,'TS Gantry - AP44'!$C$8:$Z$638,24,FALSE)</f>
        <v>BIKANER</v>
      </c>
      <c r="O245" s="108"/>
      <c r="P245" s="108"/>
      <c r="Q245" s="108"/>
      <c r="R245" s="108"/>
      <c r="S245" s="108"/>
      <c r="T245" s="200"/>
      <c r="U245" s="117"/>
      <c r="V245" s="117"/>
      <c r="W245" s="117"/>
      <c r="X245" s="117"/>
      <c r="Y245" s="117"/>
      <c r="Z245" s="117"/>
    </row>
    <row r="246" spans="1:26" ht="15.75" customHeight="1">
      <c r="A246" s="141">
        <v>242</v>
      </c>
      <c r="B246" s="198" t="s">
        <v>634</v>
      </c>
      <c r="C246" s="108">
        <v>28</v>
      </c>
      <c r="D246" s="106" t="s">
        <v>534</v>
      </c>
      <c r="E246" s="150" t="str">
        <f>VLOOKUP(D246,'TS Gantry - AP44'!$C$8:$D$638,2,0)</f>
        <v>DA+9</v>
      </c>
      <c r="F246" s="150" t="s">
        <v>646</v>
      </c>
      <c r="G246" s="85">
        <v>45988</v>
      </c>
      <c r="H246" s="85">
        <v>45992</v>
      </c>
      <c r="I246" s="125" t="s">
        <v>653</v>
      </c>
      <c r="J246" s="125" t="s">
        <v>688</v>
      </c>
      <c r="K246" s="125" t="s">
        <v>649</v>
      </c>
      <c r="L246" s="125" t="str">
        <f>VLOOKUP(D246,'TS Gantry - AP44'!$C$8:$X$638,22,FALSE)</f>
        <v>MALSISAR</v>
      </c>
      <c r="M246" s="125" t="str">
        <f>VLOOKUP(D246,'TS Gantry - AP44'!$C$8:$Y$638,23,FALSE)</f>
        <v>SARDARSHAHAR</v>
      </c>
      <c r="N246" s="125" t="str">
        <f>VLOOKUP(D246,'TS Gantry - AP44'!$C$8:$Z$638,24,FALSE)</f>
        <v>CHURU</v>
      </c>
      <c r="O246" s="108"/>
      <c r="P246" s="108"/>
      <c r="Q246" s="108"/>
      <c r="R246" s="108"/>
      <c r="S246" s="108"/>
      <c r="T246" s="200"/>
      <c r="U246" s="117"/>
      <c r="V246" s="117"/>
      <c r="W246" s="117"/>
      <c r="X246" s="117"/>
      <c r="Y246" s="117"/>
      <c r="Z246" s="117"/>
    </row>
    <row r="247" spans="1:26" ht="15.75" customHeight="1">
      <c r="A247" s="141">
        <v>243</v>
      </c>
      <c r="B247" s="198" t="s">
        <v>634</v>
      </c>
      <c r="C247" s="108">
        <v>29</v>
      </c>
      <c r="D247" s="176" t="s">
        <v>536</v>
      </c>
      <c r="E247" s="150" t="str">
        <f>VLOOKUP(D247,'TS Gantry - AP44'!$C$8:$D$638,2,0)</f>
        <v>DA+9</v>
      </c>
      <c r="F247" s="150" t="s">
        <v>646</v>
      </c>
      <c r="G247" s="85">
        <v>45981</v>
      </c>
      <c r="H247" s="85">
        <v>45993</v>
      </c>
      <c r="I247" s="125" t="s">
        <v>653</v>
      </c>
      <c r="J247" s="199" t="s">
        <v>657</v>
      </c>
      <c r="K247" s="125" t="s">
        <v>649</v>
      </c>
      <c r="L247" s="125" t="str">
        <f>VLOOKUP(D247,'TS Gantry - AP44'!$C$8:$X$638,22,FALSE)</f>
        <v>KEEKASAR</v>
      </c>
      <c r="M247" s="125" t="str">
        <f>VLOOKUP(D247,'TS Gantry - AP44'!$C$8:$Y$638,23,FALSE)</f>
        <v>SARDARSHAHAR</v>
      </c>
      <c r="N247" s="125" t="str">
        <f>VLOOKUP(D247,'TS Gantry - AP44'!$C$8:$Z$638,24,FALSE)</f>
        <v>CHURU</v>
      </c>
      <c r="O247" s="108"/>
      <c r="P247" s="108"/>
      <c r="Q247" s="108"/>
      <c r="R247" s="108"/>
      <c r="S247" s="108"/>
      <c r="T247" s="200"/>
      <c r="U247" s="117"/>
      <c r="V247" s="117"/>
      <c r="W247" s="117"/>
      <c r="X247" s="117"/>
      <c r="Y247" s="117"/>
      <c r="Z247" s="117"/>
    </row>
    <row r="248" spans="1:26" ht="15.75" customHeight="1">
      <c r="A248" s="141">
        <v>244</v>
      </c>
      <c r="B248" s="198" t="s">
        <v>634</v>
      </c>
      <c r="C248" s="108">
        <v>30</v>
      </c>
      <c r="D248" s="208" t="s">
        <v>293</v>
      </c>
      <c r="E248" s="150" t="str">
        <f>VLOOKUP(D248,'TS Gantry - AP44'!$C$8:$D$638,2,0)</f>
        <v>DB1+0</v>
      </c>
      <c r="F248" s="150" t="s">
        <v>646</v>
      </c>
      <c r="G248" s="85">
        <v>45987</v>
      </c>
      <c r="H248" s="85">
        <v>45993</v>
      </c>
      <c r="I248" s="125" t="s">
        <v>677</v>
      </c>
      <c r="J248" s="199" t="s">
        <v>658</v>
      </c>
      <c r="K248" s="125" t="s">
        <v>649</v>
      </c>
      <c r="L248" s="125" t="str">
        <f>VLOOKUP(D248,'TS Gantry - AP44'!$C$8:$X$638,22,FALSE)</f>
        <v>BINJHARWALI</v>
      </c>
      <c r="M248" s="125" t="str">
        <f>VLOOKUP(D248,'TS Gantry - AP44'!$C$8:$Y$638,23,FALSE)</f>
        <v>LUNKARANSAR</v>
      </c>
      <c r="N248" s="125" t="str">
        <f>VLOOKUP(D248,'TS Gantry - AP44'!$C$8:$Z$638,24,FALSE)</f>
        <v>BIKANER</v>
      </c>
      <c r="O248" s="108"/>
      <c r="P248" s="108"/>
      <c r="Q248" s="108"/>
      <c r="R248" s="108"/>
      <c r="S248" s="108"/>
      <c r="T248" s="200"/>
      <c r="U248" s="117"/>
      <c r="V248" s="117"/>
      <c r="W248" s="117"/>
      <c r="X248" s="117"/>
      <c r="Y248" s="117"/>
      <c r="Z248" s="117"/>
    </row>
    <row r="249" spans="1:26" ht="15.75" customHeight="1">
      <c r="A249" s="141">
        <v>245</v>
      </c>
      <c r="B249" s="198" t="s">
        <v>634</v>
      </c>
      <c r="C249" s="108">
        <v>31</v>
      </c>
      <c r="D249" s="106" t="s">
        <v>260</v>
      </c>
      <c r="E249" s="150" t="str">
        <f>VLOOKUP(D249,'TS Gantry - AP44'!$C$8:$D$638,2,0)</f>
        <v>DA+9</v>
      </c>
      <c r="F249" s="150" t="s">
        <v>646</v>
      </c>
      <c r="G249" s="103">
        <v>45990</v>
      </c>
      <c r="H249" s="85">
        <v>45993</v>
      </c>
      <c r="I249" s="125" t="s">
        <v>677</v>
      </c>
      <c r="J249" s="199" t="s">
        <v>658</v>
      </c>
      <c r="K249" s="125" t="s">
        <v>649</v>
      </c>
      <c r="L249" s="125" t="str">
        <f>VLOOKUP(D249,'TS Gantry - AP44'!$C$8:$X$638,22,FALSE)</f>
        <v>KELAN</v>
      </c>
      <c r="M249" s="125" t="str">
        <f>VLOOKUP(D249,'TS Gantry - AP44'!$C$8:$Y$638,23,FALSE)</f>
        <v>CHHATARGARH</v>
      </c>
      <c r="N249" s="125" t="str">
        <f>VLOOKUP(D249,'TS Gantry - AP44'!$C$8:$Z$638,24,FALSE)</f>
        <v>BIKANER</v>
      </c>
      <c r="O249" s="108"/>
      <c r="P249" s="108"/>
      <c r="Q249" s="108"/>
      <c r="R249" s="108"/>
      <c r="S249" s="108"/>
      <c r="T249" s="200"/>
      <c r="U249" s="117"/>
      <c r="V249" s="117"/>
      <c r="W249" s="117"/>
      <c r="X249" s="117"/>
      <c r="Y249" s="117"/>
      <c r="Z249" s="117"/>
    </row>
    <row r="250" spans="1:26" ht="15.75" customHeight="1">
      <c r="A250" s="145">
        <v>246</v>
      </c>
      <c r="B250" s="201" t="s">
        <v>634</v>
      </c>
      <c r="C250" s="112">
        <v>32</v>
      </c>
      <c r="D250" s="202" t="s">
        <v>566</v>
      </c>
      <c r="E250" s="184" t="str">
        <f>VLOOKUP(D250,'TS Gantry - AP44'!$C$8:$D$638,2,0)</f>
        <v>DA+9</v>
      </c>
      <c r="F250" s="184" t="s">
        <v>646</v>
      </c>
      <c r="G250" s="165">
        <v>45991</v>
      </c>
      <c r="H250" s="165">
        <v>45994</v>
      </c>
      <c r="I250" s="148" t="s">
        <v>669</v>
      </c>
      <c r="J250" s="203" t="s">
        <v>667</v>
      </c>
      <c r="K250" s="148" t="s">
        <v>649</v>
      </c>
      <c r="L250" s="148" t="str">
        <f>VLOOKUP(D250,'TS Gantry - AP44'!$C$8:$X$638,22,FALSE)</f>
        <v>NAHARSARA</v>
      </c>
      <c r="M250" s="148" t="str">
        <f>VLOOKUP(D250,'TS Gantry - AP44'!$C$8:$Y$638,23,FALSE)</f>
        <v>SARDARSHAHAR</v>
      </c>
      <c r="N250" s="148" t="str">
        <f>VLOOKUP(D250,'TS Gantry - AP44'!$C$8:$Z$638,24,FALSE)</f>
        <v>CHURU</v>
      </c>
      <c r="O250" s="112"/>
      <c r="P250" s="112"/>
      <c r="Q250" s="112"/>
      <c r="R250" s="112"/>
      <c r="S250" s="112"/>
      <c r="T250" s="204"/>
      <c r="U250" s="205"/>
      <c r="V250" s="205"/>
      <c r="W250" s="205"/>
      <c r="X250" s="205"/>
      <c r="Y250" s="205"/>
      <c r="Z250" s="205"/>
    </row>
    <row r="251" spans="1:26" ht="15.75" customHeight="1">
      <c r="A251" s="99">
        <v>247</v>
      </c>
      <c r="B251" s="198" t="s">
        <v>693</v>
      </c>
      <c r="C251" s="150">
        <v>1</v>
      </c>
      <c r="D251" s="100" t="s">
        <v>538</v>
      </c>
      <c r="E251" s="150" t="str">
        <f>VLOOKUP(D251,'TS Gantry - AP44'!$C$8:$D$638,2,0)</f>
        <v>DA+0</v>
      </c>
      <c r="F251" s="150" t="s">
        <v>646</v>
      </c>
      <c r="G251" s="188">
        <v>45991</v>
      </c>
      <c r="H251" s="188">
        <v>45995</v>
      </c>
      <c r="I251" s="153" t="s">
        <v>653</v>
      </c>
      <c r="J251" s="199" t="s">
        <v>657</v>
      </c>
      <c r="K251" s="153" t="s">
        <v>649</v>
      </c>
      <c r="L251" s="153" t="str">
        <f>VLOOKUP(D251,'TS Gantry - AP44'!$C$8:$X$638,22,FALSE)</f>
        <v>SONPALSAR</v>
      </c>
      <c r="M251" s="153" t="str">
        <f>VLOOKUP(D251,'TS Gantry - AP44'!$C$8:$Y$638,23,FALSE)</f>
        <v>SARDARSHAHAR</v>
      </c>
      <c r="N251" s="153" t="str">
        <f>VLOOKUP(D251,'TS Gantry - AP44'!$C$8:$Z$638,24,FALSE)</f>
        <v>CHURU</v>
      </c>
      <c r="O251" s="150"/>
      <c r="P251" s="150"/>
      <c r="Q251" s="150"/>
      <c r="R251" s="150"/>
      <c r="S251" s="150"/>
      <c r="T251" s="207"/>
      <c r="U251" s="117"/>
      <c r="V251" s="117"/>
      <c r="W251" s="117"/>
      <c r="X251" s="117"/>
      <c r="Y251" s="117"/>
      <c r="Z251" s="117"/>
    </row>
    <row r="252" spans="1:26" ht="15.75" customHeight="1">
      <c r="A252" s="141">
        <v>248</v>
      </c>
      <c r="B252" s="198" t="s">
        <v>693</v>
      </c>
      <c r="C252" s="108">
        <v>2</v>
      </c>
      <c r="D252" s="176" t="s">
        <v>259</v>
      </c>
      <c r="E252" s="150" t="str">
        <f>VLOOKUP(D252,'TS Gantry - AP44'!$C$8:$D$638,2,0)</f>
        <v>DA+9</v>
      </c>
      <c r="F252" s="150" t="s">
        <v>646</v>
      </c>
      <c r="G252" s="85">
        <v>45992</v>
      </c>
      <c r="H252" s="103">
        <v>45996</v>
      </c>
      <c r="I252" s="125" t="s">
        <v>677</v>
      </c>
      <c r="J252" s="199" t="s">
        <v>658</v>
      </c>
      <c r="K252" s="125" t="s">
        <v>649</v>
      </c>
      <c r="L252" s="125" t="str">
        <f>VLOOKUP(D252,'TS Gantry - AP44'!$C$8:$X$638,22,FALSE)</f>
        <v>KELAN</v>
      </c>
      <c r="M252" s="125" t="str">
        <f>VLOOKUP(D252,'TS Gantry - AP44'!$C$8:$Y$638,23,FALSE)</f>
        <v>CHHATARGARH</v>
      </c>
      <c r="N252" s="125" t="str">
        <f>VLOOKUP(D252,'TS Gantry - AP44'!$C$8:$Z$638,24,FALSE)</f>
        <v>BIKANER</v>
      </c>
      <c r="O252" s="108"/>
      <c r="P252" s="108"/>
      <c r="Q252" s="108"/>
      <c r="R252" s="108"/>
      <c r="S252" s="108"/>
      <c r="T252" s="200"/>
      <c r="U252" s="117"/>
      <c r="V252" s="117"/>
      <c r="W252" s="117"/>
      <c r="X252" s="117"/>
      <c r="Y252" s="117"/>
      <c r="Z252" s="117"/>
    </row>
    <row r="253" spans="1:26" ht="15.75" customHeight="1">
      <c r="A253" s="99">
        <v>249</v>
      </c>
      <c r="B253" s="198" t="s">
        <v>693</v>
      </c>
      <c r="C253" s="150">
        <v>3</v>
      </c>
      <c r="D253" s="106" t="s">
        <v>539</v>
      </c>
      <c r="E253" s="150" t="str">
        <f>VLOOKUP(D253,'TS Gantry - AP44'!$C$8:$D$638,2,0)</f>
        <v>DA+3</v>
      </c>
      <c r="F253" s="150" t="s">
        <v>646</v>
      </c>
      <c r="G253" s="85">
        <v>45993</v>
      </c>
      <c r="H253" s="103">
        <v>45997</v>
      </c>
      <c r="I253" s="125" t="s">
        <v>653</v>
      </c>
      <c r="J253" s="199" t="s">
        <v>657</v>
      </c>
      <c r="K253" s="125" t="s">
        <v>649</v>
      </c>
      <c r="L253" s="125" t="str">
        <f>VLOOKUP(D253,'TS Gantry - AP44'!$C$8:$X$638,22,FALSE)</f>
        <v>SONPALSAR</v>
      </c>
      <c r="M253" s="125" t="str">
        <f>VLOOKUP(D253,'TS Gantry - AP44'!$C$8:$Y$638,23,FALSE)</f>
        <v>SARDARSHAHAR</v>
      </c>
      <c r="N253" s="125" t="str">
        <f>VLOOKUP(D253,'TS Gantry - AP44'!$C$8:$Z$638,24,FALSE)</f>
        <v>CHURU</v>
      </c>
      <c r="O253" s="108"/>
      <c r="P253" s="108"/>
      <c r="Q253" s="108"/>
      <c r="R253" s="108"/>
      <c r="S253" s="108"/>
      <c r="T253" s="200"/>
      <c r="U253" s="117"/>
      <c r="V253" s="117"/>
      <c r="W253" s="117"/>
      <c r="X253" s="117"/>
      <c r="Y253" s="117"/>
      <c r="Z253" s="117"/>
    </row>
    <row r="254" spans="1:26" ht="15.75" customHeight="1">
      <c r="A254" s="141">
        <v>250</v>
      </c>
      <c r="B254" s="198" t="s">
        <v>693</v>
      </c>
      <c r="C254" s="108">
        <v>4</v>
      </c>
      <c r="D254" s="106" t="s">
        <v>565</v>
      </c>
      <c r="E254" s="150" t="str">
        <f>VLOOKUP(D254,'TS Gantry - AP44'!$C$8:$D$638,2,0)</f>
        <v>DA+3</v>
      </c>
      <c r="F254" s="150" t="s">
        <v>646</v>
      </c>
      <c r="G254" s="103">
        <v>45994</v>
      </c>
      <c r="H254" s="103">
        <v>45998</v>
      </c>
      <c r="I254" s="125" t="s">
        <v>669</v>
      </c>
      <c r="J254" s="189" t="s">
        <v>667</v>
      </c>
      <c r="K254" s="125" t="s">
        <v>649</v>
      </c>
      <c r="L254" s="125" t="str">
        <f>VLOOKUP(D254,'TS Gantry - AP44'!$C$8:$X$638,22,FALSE)</f>
        <v>NAHARSARA</v>
      </c>
      <c r="M254" s="125" t="str">
        <f>VLOOKUP(D254,'TS Gantry - AP44'!$C$8:$Y$638,23,FALSE)</f>
        <v>SARDARSHAHAR</v>
      </c>
      <c r="N254" s="125" t="str">
        <f>VLOOKUP(D254,'TS Gantry - AP44'!$C$8:$Z$638,24,FALSE)</f>
        <v>CHURU</v>
      </c>
      <c r="O254" s="108"/>
      <c r="P254" s="108"/>
      <c r="Q254" s="108"/>
      <c r="R254" s="108"/>
      <c r="S254" s="108"/>
      <c r="T254" s="200"/>
      <c r="U254" s="117"/>
      <c r="V254" s="117"/>
      <c r="W254" s="117"/>
      <c r="X254" s="117"/>
      <c r="Y254" s="117"/>
      <c r="Z254" s="117"/>
    </row>
    <row r="255" spans="1:26" ht="15.75" customHeight="1">
      <c r="A255" s="99">
        <v>251</v>
      </c>
      <c r="B255" s="198" t="s">
        <v>693</v>
      </c>
      <c r="C255" s="150">
        <v>5</v>
      </c>
      <c r="D255" s="210" t="s">
        <v>281</v>
      </c>
      <c r="E255" s="150" t="str">
        <f>VLOOKUP(D255,'TS Gantry - AP44'!$C$8:$D$638,2,0)</f>
        <v>DA+9</v>
      </c>
      <c r="F255" s="150" t="s">
        <v>646</v>
      </c>
      <c r="G255" s="103">
        <v>45995</v>
      </c>
      <c r="H255" s="103">
        <v>45998</v>
      </c>
      <c r="I255" s="125" t="s">
        <v>677</v>
      </c>
      <c r="J255" s="199" t="s">
        <v>658</v>
      </c>
      <c r="K255" s="125" t="s">
        <v>649</v>
      </c>
      <c r="L255" s="125" t="str">
        <f>VLOOKUP(D255,'TS Gantry - AP44'!$C$8:$X$638,22,FALSE)</f>
        <v>RAJASAR BHATIYAN</v>
      </c>
      <c r="M255" s="125" t="str">
        <f>VLOOKUP(D255,'TS Gantry - AP44'!$C$8:$Y$638,23,FALSE)</f>
        <v>CHHATARGARH</v>
      </c>
      <c r="N255" s="125" t="str">
        <f>VLOOKUP(D255,'TS Gantry - AP44'!$C$8:$Z$638,24,FALSE)</f>
        <v>BIKANER</v>
      </c>
      <c r="O255" s="108"/>
      <c r="P255" s="108"/>
      <c r="Q255" s="108"/>
      <c r="R255" s="108"/>
      <c r="S255" s="108"/>
      <c r="T255" s="200"/>
      <c r="U255" s="117"/>
      <c r="V255" s="117"/>
      <c r="W255" s="117"/>
      <c r="X255" s="117"/>
      <c r="Y255" s="117"/>
      <c r="Z255" s="117"/>
    </row>
    <row r="256" spans="1:26" ht="15.75" customHeight="1">
      <c r="A256" s="141">
        <v>252</v>
      </c>
      <c r="B256" s="198" t="s">
        <v>693</v>
      </c>
      <c r="C256" s="108">
        <v>6</v>
      </c>
      <c r="D256" s="209" t="s">
        <v>480</v>
      </c>
      <c r="E256" s="150" t="str">
        <f>VLOOKUP(D256,'TS Gantry - AP44'!$C$8:$D$638,2,0)</f>
        <v>DA+0</v>
      </c>
      <c r="F256" s="150" t="s">
        <v>646</v>
      </c>
      <c r="G256" s="103">
        <v>45985</v>
      </c>
      <c r="H256" s="103">
        <v>45999</v>
      </c>
      <c r="I256" s="125" t="s">
        <v>675</v>
      </c>
      <c r="J256" s="125" t="s">
        <v>676</v>
      </c>
      <c r="K256" s="125" t="s">
        <v>649</v>
      </c>
      <c r="L256" s="125" t="str">
        <f>VLOOKUP(D256,'TS Gantry - AP44'!$C$8:$X$638,22,FALSE)</f>
        <v>GARABDESAR</v>
      </c>
      <c r="M256" s="125" t="str">
        <f>VLOOKUP(D256,'TS Gantry - AP44'!$C$8:$Y$638,23,FALSE)</f>
        <v>LUNKARANSAR</v>
      </c>
      <c r="N256" s="125" t="str">
        <f>VLOOKUP(D256,'TS Gantry - AP44'!$C$8:$Z$638,24,FALSE)</f>
        <v>BIKANER</v>
      </c>
      <c r="O256" s="108"/>
      <c r="P256" s="108"/>
      <c r="Q256" s="108"/>
      <c r="R256" s="108"/>
      <c r="S256" s="108"/>
      <c r="T256" s="200"/>
      <c r="U256" s="117"/>
      <c r="V256" s="117"/>
      <c r="W256" s="117"/>
      <c r="X256" s="117"/>
      <c r="Y256" s="117"/>
      <c r="Z256" s="117"/>
    </row>
    <row r="257" spans="1:26" ht="15.75" customHeight="1">
      <c r="A257" s="99">
        <v>253</v>
      </c>
      <c r="B257" s="198" t="s">
        <v>693</v>
      </c>
      <c r="C257" s="150">
        <v>7</v>
      </c>
      <c r="D257" s="106" t="s">
        <v>257</v>
      </c>
      <c r="E257" s="150" t="str">
        <f>VLOOKUP(D257,'TS Gantry - AP44'!$C$8:$D$638,2,0)</f>
        <v>DA+3</v>
      </c>
      <c r="F257" s="150" t="s">
        <v>646</v>
      </c>
      <c r="G257" s="103">
        <v>45996</v>
      </c>
      <c r="H257" s="103">
        <v>46000</v>
      </c>
      <c r="I257" s="125" t="s">
        <v>677</v>
      </c>
      <c r="J257" s="199" t="s">
        <v>658</v>
      </c>
      <c r="K257" s="125" t="s">
        <v>649</v>
      </c>
      <c r="L257" s="125" t="str">
        <f>VLOOKUP(D257,'TS Gantry - AP44'!$C$8:$X$638,22,FALSE)</f>
        <v>KELAN</v>
      </c>
      <c r="M257" s="125" t="str">
        <f>VLOOKUP(D257,'TS Gantry - AP44'!$C$8:$Y$638,23,FALSE)</f>
        <v>CHHATARGARH</v>
      </c>
      <c r="N257" s="125" t="str">
        <f>VLOOKUP(D257,'TS Gantry - AP44'!$C$8:$Z$638,24,FALSE)</f>
        <v>BIKANER</v>
      </c>
      <c r="O257" s="108"/>
      <c r="P257" s="108"/>
      <c r="Q257" s="108"/>
      <c r="R257" s="108"/>
      <c r="S257" s="108"/>
      <c r="T257" s="200"/>
      <c r="U257" s="117"/>
      <c r="V257" s="117"/>
      <c r="W257" s="117"/>
      <c r="X257" s="117"/>
      <c r="Y257" s="117"/>
      <c r="Z257" s="117"/>
    </row>
    <row r="258" spans="1:26" ht="15.75" customHeight="1">
      <c r="A258" s="141">
        <v>254</v>
      </c>
      <c r="B258" s="198" t="s">
        <v>693</v>
      </c>
      <c r="C258" s="108">
        <v>8</v>
      </c>
      <c r="D258" s="106" t="s">
        <v>567</v>
      </c>
      <c r="E258" s="150" t="str">
        <f>VLOOKUP(D258,'TS Gantry - AP44'!$C$8:$D$638,2,0)</f>
        <v>DA+9</v>
      </c>
      <c r="F258" s="150" t="s">
        <v>646</v>
      </c>
      <c r="G258" s="103">
        <v>45998</v>
      </c>
      <c r="H258" s="103">
        <v>46001</v>
      </c>
      <c r="I258" s="125" t="s">
        <v>669</v>
      </c>
      <c r="J258" s="189" t="s">
        <v>667</v>
      </c>
      <c r="K258" s="125" t="s">
        <v>649</v>
      </c>
      <c r="L258" s="125" t="str">
        <f>VLOOKUP(D258,'TS Gantry - AP44'!$C$8:$X$638,22,FALSE)</f>
        <v>NAHARSARA</v>
      </c>
      <c r="M258" s="125" t="str">
        <f>VLOOKUP(D258,'TS Gantry - AP44'!$C$8:$Y$638,23,FALSE)</f>
        <v>SARDARSHAHAR</v>
      </c>
      <c r="N258" s="125" t="str">
        <f>VLOOKUP(D258,'TS Gantry - AP44'!$C$8:$Z$638,24,FALSE)</f>
        <v>CHURU</v>
      </c>
      <c r="O258" s="108"/>
      <c r="P258" s="108"/>
      <c r="Q258" s="108"/>
      <c r="R258" s="108"/>
      <c r="S258" s="108"/>
      <c r="T258" s="200"/>
      <c r="U258" s="117"/>
      <c r="V258" s="117"/>
      <c r="W258" s="117"/>
      <c r="X258" s="117"/>
      <c r="Y258" s="117"/>
      <c r="Z258" s="117"/>
    </row>
    <row r="259" spans="1:26" ht="15.75" customHeight="1">
      <c r="A259" s="99">
        <v>255</v>
      </c>
      <c r="B259" s="198" t="s">
        <v>693</v>
      </c>
      <c r="C259" s="150">
        <v>9</v>
      </c>
      <c r="D259" s="106" t="s">
        <v>256</v>
      </c>
      <c r="E259" s="150" t="str">
        <f>VLOOKUP(D259,'TS Gantry - AP44'!$C$8:$D$638,2,0)</f>
        <v>DA-1.5</v>
      </c>
      <c r="F259" s="150" t="s">
        <v>646</v>
      </c>
      <c r="G259" s="103">
        <v>45997</v>
      </c>
      <c r="H259" s="103">
        <v>46003</v>
      </c>
      <c r="I259" s="125" t="s">
        <v>677</v>
      </c>
      <c r="J259" s="199" t="s">
        <v>658</v>
      </c>
      <c r="K259" s="125" t="s">
        <v>649</v>
      </c>
      <c r="L259" s="125" t="str">
        <f>VLOOKUP(D259,'TS Gantry - AP44'!$C$8:$X$638,22,FALSE)</f>
        <v>KELAN</v>
      </c>
      <c r="M259" s="125" t="str">
        <f>VLOOKUP(D259,'TS Gantry - AP44'!$C$8:$Y$638,23,FALSE)</f>
        <v>CHHATARGARH</v>
      </c>
      <c r="N259" s="125" t="str">
        <f>VLOOKUP(D259,'TS Gantry - AP44'!$C$8:$Z$638,24,FALSE)</f>
        <v>BIKANER</v>
      </c>
      <c r="O259" s="108"/>
      <c r="P259" s="108"/>
      <c r="Q259" s="108"/>
      <c r="R259" s="108"/>
      <c r="S259" s="108"/>
      <c r="T259" s="200"/>
      <c r="U259" s="117"/>
      <c r="V259" s="117"/>
      <c r="W259" s="117"/>
      <c r="X259" s="117"/>
      <c r="Y259" s="117"/>
      <c r="Z259" s="117"/>
    </row>
    <row r="260" spans="1:26" ht="15.75" customHeight="1">
      <c r="A260" s="141">
        <v>256</v>
      </c>
      <c r="B260" s="198" t="s">
        <v>693</v>
      </c>
      <c r="C260" s="108">
        <v>10</v>
      </c>
      <c r="D260" s="106" t="s">
        <v>279</v>
      </c>
      <c r="E260" s="150" t="str">
        <f>VLOOKUP(D260,'TS Gantry - AP44'!$C$8:$D$638,2,0)</f>
        <v>DA+6</v>
      </c>
      <c r="F260" s="150" t="s">
        <v>646</v>
      </c>
      <c r="G260" s="103">
        <v>45997</v>
      </c>
      <c r="H260" s="103">
        <v>46003</v>
      </c>
      <c r="I260" s="125" t="s">
        <v>677</v>
      </c>
      <c r="J260" s="199" t="s">
        <v>658</v>
      </c>
      <c r="K260" s="125" t="s">
        <v>649</v>
      </c>
      <c r="L260" s="125" t="str">
        <f>VLOOKUP(D260,'TS Gantry - AP44'!$C$8:$X$638,22,FALSE)</f>
        <v>RAJASAR BHATIYAN</v>
      </c>
      <c r="M260" s="125" t="str">
        <f>VLOOKUP(D260,'TS Gantry - AP44'!$C$8:$Y$638,23,FALSE)</f>
        <v>CHHATARGARH</v>
      </c>
      <c r="N260" s="125" t="str">
        <f>VLOOKUP(D260,'TS Gantry - AP44'!$C$8:$Z$638,24,FALSE)</f>
        <v>BIKANER</v>
      </c>
      <c r="O260" s="108"/>
      <c r="P260" s="108"/>
      <c r="Q260" s="108"/>
      <c r="R260" s="108"/>
      <c r="S260" s="108"/>
      <c r="T260" s="200"/>
      <c r="U260" s="117"/>
      <c r="V260" s="117"/>
      <c r="W260" s="117"/>
      <c r="X260" s="117"/>
      <c r="Y260" s="117"/>
      <c r="Z260" s="117"/>
    </row>
    <row r="261" spans="1:26" ht="15.75" customHeight="1">
      <c r="A261" s="99">
        <v>257</v>
      </c>
      <c r="B261" s="198" t="s">
        <v>693</v>
      </c>
      <c r="C261" s="150">
        <v>11</v>
      </c>
      <c r="D261" s="176" t="s">
        <v>411</v>
      </c>
      <c r="E261" s="150" t="str">
        <f>VLOOKUP(D261,'TS Gantry - AP44'!$C$8:$D$638,2,0)</f>
        <v>DD45+9</v>
      </c>
      <c r="F261" s="150" t="s">
        <v>646</v>
      </c>
      <c r="G261" s="85">
        <v>45992</v>
      </c>
      <c r="H261" s="103">
        <v>46004</v>
      </c>
      <c r="I261" s="125" t="s">
        <v>647</v>
      </c>
      <c r="J261" s="211" t="s">
        <v>691</v>
      </c>
      <c r="K261" s="125" t="s">
        <v>649</v>
      </c>
      <c r="L261" s="125" t="str">
        <f>VLOOKUP(D261,'TS Gantry - AP44'!$C$8:$X$638,22,FALSE)</f>
        <v>LUNKARANSAR</v>
      </c>
      <c r="M261" s="125" t="str">
        <f>VLOOKUP(D261,'TS Gantry - AP44'!$C$8:$Y$638,23,FALSE)</f>
        <v>LUNKARANSAR</v>
      </c>
      <c r="N261" s="125" t="str">
        <f>VLOOKUP(D261,'TS Gantry - AP44'!$C$8:$Z$638,24,FALSE)</f>
        <v>BIKANER</v>
      </c>
      <c r="O261" s="108"/>
      <c r="P261" s="108"/>
      <c r="Q261" s="108"/>
      <c r="R261" s="108"/>
      <c r="S261" s="108"/>
      <c r="T261" s="200"/>
      <c r="U261" s="117"/>
      <c r="V261" s="117"/>
      <c r="W261" s="117"/>
      <c r="X261" s="117"/>
      <c r="Y261" s="117"/>
      <c r="Z261" s="117"/>
    </row>
    <row r="262" spans="1:26" ht="15.75" customHeight="1">
      <c r="A262" s="141">
        <v>258</v>
      </c>
      <c r="B262" s="198" t="s">
        <v>693</v>
      </c>
      <c r="C262" s="108">
        <v>12</v>
      </c>
      <c r="D262" s="106" t="s">
        <v>278</v>
      </c>
      <c r="E262" s="150" t="str">
        <f>VLOOKUP(D262,'TS Gantry - AP44'!$C$8:$D$638,2,0)</f>
        <v>DA-3</v>
      </c>
      <c r="F262" s="150" t="s">
        <v>646</v>
      </c>
      <c r="G262" s="103">
        <v>46002</v>
      </c>
      <c r="H262" s="103">
        <v>46005</v>
      </c>
      <c r="I262" s="125" t="s">
        <v>677</v>
      </c>
      <c r="J262" s="199" t="s">
        <v>658</v>
      </c>
      <c r="K262" s="125" t="s">
        <v>649</v>
      </c>
      <c r="L262" s="125" t="str">
        <f>VLOOKUP(D262,'TS Gantry - AP44'!$C$8:$X$638,22,FALSE)</f>
        <v>RAJASAR BHATIYAN</v>
      </c>
      <c r="M262" s="125" t="str">
        <f>VLOOKUP(D262,'TS Gantry - AP44'!$C$8:$Y$638,23,FALSE)</f>
        <v>CHHATARGARH</v>
      </c>
      <c r="N262" s="125" t="str">
        <f>VLOOKUP(D262,'TS Gantry - AP44'!$C$8:$Z$638,24,FALSE)</f>
        <v>BIKANER</v>
      </c>
      <c r="O262" s="108"/>
      <c r="P262" s="108"/>
      <c r="Q262" s="108"/>
      <c r="R262" s="108"/>
      <c r="S262" s="108"/>
      <c r="T262" s="200"/>
      <c r="U262" s="117"/>
      <c r="V262" s="117"/>
      <c r="W262" s="117"/>
      <c r="X262" s="117"/>
      <c r="Y262" s="117"/>
      <c r="Z262" s="117"/>
    </row>
    <row r="263" spans="1:26" ht="15.75" customHeight="1">
      <c r="A263" s="99">
        <v>259</v>
      </c>
      <c r="B263" s="198" t="s">
        <v>693</v>
      </c>
      <c r="C263" s="150">
        <v>13</v>
      </c>
      <c r="D263" s="106" t="s">
        <v>569</v>
      </c>
      <c r="E263" s="150" t="str">
        <f>VLOOKUP(D263,'TS Gantry - AP44'!$C$8:$D$638,2,0)</f>
        <v>DA+3</v>
      </c>
      <c r="F263" s="150" t="s">
        <v>646</v>
      </c>
      <c r="G263" s="103">
        <v>46002</v>
      </c>
      <c r="H263" s="103">
        <v>46005</v>
      </c>
      <c r="I263" s="125" t="s">
        <v>669</v>
      </c>
      <c r="J263" s="125" t="s">
        <v>689</v>
      </c>
      <c r="K263" s="125" t="s">
        <v>649</v>
      </c>
      <c r="L263" s="125" t="str">
        <f>VLOOKUP(D263,'TS Gantry - AP44'!$C$8:$X$638,22,FALSE)</f>
        <v>MALAKSAR</v>
      </c>
      <c r="M263" s="125" t="str">
        <f>VLOOKUP(D263,'TS Gantry - AP44'!$C$8:$Y$638,23,FALSE)</f>
        <v>SARDARSHAHAR</v>
      </c>
      <c r="N263" s="125" t="str">
        <f>VLOOKUP(D263,'TS Gantry - AP44'!$C$8:$Z$638,24,FALSE)</f>
        <v>CHURU</v>
      </c>
      <c r="O263" s="108"/>
      <c r="P263" s="108"/>
      <c r="Q263" s="108"/>
      <c r="R263" s="108"/>
      <c r="S263" s="108"/>
      <c r="T263" s="200"/>
      <c r="U263" s="117"/>
      <c r="V263" s="117"/>
      <c r="W263" s="117"/>
      <c r="X263" s="117"/>
      <c r="Y263" s="117"/>
      <c r="Z263" s="117"/>
    </row>
    <row r="264" spans="1:26" ht="15.75" customHeight="1">
      <c r="A264" s="141">
        <v>260</v>
      </c>
      <c r="B264" s="198" t="s">
        <v>693</v>
      </c>
      <c r="C264" s="108">
        <v>14</v>
      </c>
      <c r="D264" s="106" t="s">
        <v>540</v>
      </c>
      <c r="E264" s="150" t="str">
        <f>VLOOKUP(D264,'TS Gantry - AP44'!$C$8:$D$638,2,0)</f>
        <v>DA+6</v>
      </c>
      <c r="F264" s="150" t="s">
        <v>646</v>
      </c>
      <c r="G264" s="103">
        <v>46000</v>
      </c>
      <c r="H264" s="103">
        <v>46007</v>
      </c>
      <c r="I264" s="125" t="s">
        <v>653</v>
      </c>
      <c r="J264" s="199" t="s">
        <v>657</v>
      </c>
      <c r="K264" s="125" t="s">
        <v>649</v>
      </c>
      <c r="L264" s="125" t="str">
        <f>VLOOKUP(D264,'TS Gantry - AP44'!$C$8:$X$638,22,FALSE)</f>
        <v>SONPALSAR</v>
      </c>
      <c r="M264" s="125" t="str">
        <f>VLOOKUP(D264,'TS Gantry - AP44'!$C$8:$Y$638,23,FALSE)</f>
        <v>SARDARSHAHAR</v>
      </c>
      <c r="N264" s="125" t="str">
        <f>VLOOKUP(D264,'TS Gantry - AP44'!$C$8:$Z$638,24,FALSE)</f>
        <v>CHURU</v>
      </c>
      <c r="O264" s="108"/>
      <c r="P264" s="108"/>
      <c r="Q264" s="108"/>
      <c r="R264" s="108"/>
      <c r="S264" s="108"/>
      <c r="T264" s="200"/>
      <c r="U264" s="117"/>
      <c r="V264" s="117"/>
      <c r="W264" s="117"/>
      <c r="X264" s="117"/>
      <c r="Y264" s="117"/>
      <c r="Z264" s="117"/>
    </row>
    <row r="265" spans="1:26" ht="15.75" customHeight="1">
      <c r="A265" s="99">
        <v>261</v>
      </c>
      <c r="B265" s="198" t="s">
        <v>693</v>
      </c>
      <c r="C265" s="150">
        <v>15</v>
      </c>
      <c r="D265" s="107" t="s">
        <v>255</v>
      </c>
      <c r="E265" s="150" t="str">
        <f>VLOOKUP(D265,'TS Gantry - AP44'!$C$8:$D$638,2,0)</f>
        <v>DA+9</v>
      </c>
      <c r="F265" s="150" t="s">
        <v>646</v>
      </c>
      <c r="G265" s="103">
        <v>46005</v>
      </c>
      <c r="H265" s="103">
        <v>46007</v>
      </c>
      <c r="I265" s="125" t="s">
        <v>677</v>
      </c>
      <c r="J265" s="199" t="s">
        <v>658</v>
      </c>
      <c r="K265" s="125" t="s">
        <v>649</v>
      </c>
      <c r="L265" s="125" t="str">
        <f>VLOOKUP(D265,'TS Gantry - AP44'!$C$8:$X$638,22,FALSE)</f>
        <v>KELAN</v>
      </c>
      <c r="M265" s="125" t="str">
        <f>VLOOKUP(D265,'TS Gantry - AP44'!$C$8:$Y$638,23,FALSE)</f>
        <v>CHHATARGARH</v>
      </c>
      <c r="N265" s="125" t="str">
        <f>VLOOKUP(D265,'TS Gantry - AP44'!$C$8:$Z$638,24,FALSE)</f>
        <v>BIKANER</v>
      </c>
      <c r="O265" s="108"/>
      <c r="P265" s="108"/>
      <c r="Q265" s="108"/>
      <c r="R265" s="108"/>
      <c r="S265" s="108"/>
      <c r="T265" s="200"/>
      <c r="U265" s="117"/>
      <c r="V265" s="117"/>
      <c r="W265" s="117"/>
      <c r="X265" s="117"/>
      <c r="Y265" s="117"/>
      <c r="Z265" s="117"/>
    </row>
    <row r="266" spans="1:26" ht="15.75" customHeight="1">
      <c r="A266" s="141">
        <v>262</v>
      </c>
      <c r="B266" s="198" t="s">
        <v>693</v>
      </c>
      <c r="C266" s="108">
        <v>16</v>
      </c>
      <c r="D266" s="106" t="s">
        <v>434</v>
      </c>
      <c r="E266" s="150" t="str">
        <f>VLOOKUP(D266,'TS Gantry - AP44'!$C$8:$D$638,2,0)</f>
        <v>DB2+0</v>
      </c>
      <c r="F266" s="150" t="s">
        <v>646</v>
      </c>
      <c r="G266" s="85">
        <v>45993</v>
      </c>
      <c r="H266" s="103">
        <v>46008</v>
      </c>
      <c r="I266" s="125" t="s">
        <v>675</v>
      </c>
      <c r="J266" s="125" t="s">
        <v>676</v>
      </c>
      <c r="K266" s="125" t="s">
        <v>649</v>
      </c>
      <c r="L266" s="125" t="str">
        <f>VLOOKUP(D266,'TS Gantry - AP44'!$C$8:$X$638,22,FALSE)</f>
        <v>UCHHRANGDESAR</v>
      </c>
      <c r="M266" s="125" t="str">
        <f>VLOOKUP(D266,'TS Gantry - AP44'!$C$8:$Y$638,23,FALSE)</f>
        <v>LUNKARANSAR</v>
      </c>
      <c r="N266" s="125" t="str">
        <f>VLOOKUP(D266,'TS Gantry - AP44'!$C$8:$Z$638,24,FALSE)</f>
        <v>BIKANER</v>
      </c>
      <c r="O266" s="108"/>
      <c r="P266" s="108"/>
      <c r="Q266" s="108"/>
      <c r="R266" s="108"/>
      <c r="S266" s="108"/>
      <c r="T266" s="200"/>
      <c r="U266" s="117"/>
      <c r="V266" s="117"/>
      <c r="W266" s="117"/>
      <c r="X266" s="117"/>
      <c r="Y266" s="117"/>
      <c r="Z266" s="117"/>
    </row>
    <row r="267" spans="1:26" ht="15.75" customHeight="1">
      <c r="A267" s="99">
        <v>263</v>
      </c>
      <c r="B267" s="198" t="s">
        <v>693</v>
      </c>
      <c r="C267" s="150">
        <v>17</v>
      </c>
      <c r="D267" s="106" t="s">
        <v>546</v>
      </c>
      <c r="E267" s="150" t="str">
        <f>VLOOKUP(D267,'TS Gantry - AP44'!$C$8:$D$638,2,0)</f>
        <v>DA+3</v>
      </c>
      <c r="F267" s="150" t="s">
        <v>646</v>
      </c>
      <c r="G267" s="103">
        <v>46002</v>
      </c>
      <c r="H267" s="103">
        <v>46008</v>
      </c>
      <c r="I267" s="125" t="s">
        <v>653</v>
      </c>
      <c r="J267" s="199" t="s">
        <v>657</v>
      </c>
      <c r="K267" s="125" t="s">
        <v>649</v>
      </c>
      <c r="L267" s="125" t="str">
        <f>VLOOKUP(D267,'TS Gantry - AP44'!$C$8:$X$638,22,FALSE)</f>
        <v>SONPALSAR</v>
      </c>
      <c r="M267" s="125" t="str">
        <f>VLOOKUP(D267,'TS Gantry - AP44'!$C$8:$Y$638,23,FALSE)</f>
        <v>SARDARSHAHAR</v>
      </c>
      <c r="N267" s="125" t="str">
        <f>VLOOKUP(D267,'TS Gantry - AP44'!$C$8:$Z$638,24,FALSE)</f>
        <v>CHURU</v>
      </c>
      <c r="O267" s="108"/>
      <c r="P267" s="108"/>
      <c r="Q267" s="108"/>
      <c r="R267" s="108"/>
      <c r="S267" s="108"/>
      <c r="T267" s="200"/>
      <c r="U267" s="117"/>
      <c r="V267" s="117"/>
      <c r="W267" s="117"/>
      <c r="X267" s="117"/>
      <c r="Y267" s="117"/>
      <c r="Z267" s="117"/>
    </row>
    <row r="268" spans="1:26" ht="15.75" customHeight="1">
      <c r="A268" s="141">
        <v>264</v>
      </c>
      <c r="B268" s="198" t="s">
        <v>693</v>
      </c>
      <c r="C268" s="108">
        <v>18</v>
      </c>
      <c r="D268" s="106" t="s">
        <v>419</v>
      </c>
      <c r="E268" s="150" t="str">
        <f>VLOOKUP(D268,'TS Gantry - AP44'!$C$8:$D$638,2,0)</f>
        <v>DA-1.5</v>
      </c>
      <c r="F268" s="150" t="s">
        <v>646</v>
      </c>
      <c r="G268" s="103">
        <v>46004</v>
      </c>
      <c r="H268" s="103">
        <v>46008</v>
      </c>
      <c r="I268" s="125" t="s">
        <v>647</v>
      </c>
      <c r="J268" s="211" t="s">
        <v>691</v>
      </c>
      <c r="K268" s="125" t="s">
        <v>649</v>
      </c>
      <c r="L268" s="125" t="str">
        <f>VLOOKUP(D268,'TS Gantry - AP44'!$C$8:$X$638,22,FALSE)</f>
        <v>LUNKARANSAR</v>
      </c>
      <c r="M268" s="125" t="str">
        <f>VLOOKUP(D268,'TS Gantry - AP44'!$C$8:$Y$638,23,FALSE)</f>
        <v>LUNKARANSAR</v>
      </c>
      <c r="N268" s="125" t="str">
        <f>VLOOKUP(D268,'TS Gantry - AP44'!$C$8:$Z$638,24,FALSE)</f>
        <v>BIKANER</v>
      </c>
      <c r="O268" s="108"/>
      <c r="P268" s="108"/>
      <c r="Q268" s="108"/>
      <c r="R268" s="108"/>
      <c r="S268" s="108"/>
      <c r="T268" s="200"/>
      <c r="U268" s="117"/>
      <c r="V268" s="117"/>
      <c r="W268" s="117"/>
      <c r="X268" s="117"/>
      <c r="Y268" s="117"/>
      <c r="Z268" s="117"/>
    </row>
    <row r="269" spans="1:26" ht="15.75" customHeight="1">
      <c r="A269" s="99">
        <v>265</v>
      </c>
      <c r="B269" s="198" t="s">
        <v>693</v>
      </c>
      <c r="C269" s="150">
        <v>19</v>
      </c>
      <c r="D269" s="106" t="s">
        <v>568</v>
      </c>
      <c r="E269" s="150" t="str">
        <f>VLOOKUP(D269,'TS Gantry - AP44'!$C$8:$D$638,2,0)</f>
        <v>DA-3</v>
      </c>
      <c r="F269" s="150" t="s">
        <v>646</v>
      </c>
      <c r="G269" s="103">
        <v>46005</v>
      </c>
      <c r="H269" s="103">
        <v>46008</v>
      </c>
      <c r="I269" s="125" t="s">
        <v>669</v>
      </c>
      <c r="J269" s="125" t="s">
        <v>689</v>
      </c>
      <c r="K269" s="125" t="s">
        <v>649</v>
      </c>
      <c r="L269" s="125" t="str">
        <f>VLOOKUP(D269,'TS Gantry - AP44'!$C$8:$X$638,22,FALSE)</f>
        <v>MALAKSAR</v>
      </c>
      <c r="M269" s="125" t="str">
        <f>VLOOKUP(D269,'TS Gantry - AP44'!$C$8:$Y$638,23,FALSE)</f>
        <v>SARDARSHAHAR</v>
      </c>
      <c r="N269" s="125" t="str">
        <f>VLOOKUP(D269,'TS Gantry - AP44'!$C$8:$Z$638,24,FALSE)</f>
        <v>CHURU</v>
      </c>
      <c r="O269" s="108"/>
      <c r="P269" s="108"/>
      <c r="Q269" s="108"/>
      <c r="R269" s="108"/>
      <c r="S269" s="108"/>
      <c r="T269" s="200"/>
      <c r="U269" s="117"/>
      <c r="V269" s="117"/>
      <c r="W269" s="117"/>
      <c r="X269" s="117"/>
      <c r="Y269" s="117"/>
      <c r="Z269" s="117"/>
    </row>
    <row r="270" spans="1:26" ht="15.75" customHeight="1">
      <c r="A270" s="141">
        <v>266</v>
      </c>
      <c r="B270" s="198" t="s">
        <v>693</v>
      </c>
      <c r="C270" s="108">
        <v>20</v>
      </c>
      <c r="D270" s="106" t="s">
        <v>299</v>
      </c>
      <c r="E270" s="150" t="str">
        <f>VLOOKUP(D270,'TS Gantry - AP44'!$C$8:$D$638,2,0)</f>
        <v>DA+6</v>
      </c>
      <c r="F270" s="150" t="s">
        <v>646</v>
      </c>
      <c r="G270" s="103">
        <v>46006</v>
      </c>
      <c r="H270" s="103">
        <v>46010</v>
      </c>
      <c r="I270" s="125" t="s">
        <v>677</v>
      </c>
      <c r="J270" s="125" t="s">
        <v>664</v>
      </c>
      <c r="K270" s="125" t="s">
        <v>649</v>
      </c>
      <c r="L270" s="125" t="str">
        <f>VLOOKUP(D270,'TS Gantry - AP44'!$C$8:$X$638,22,FALSE)</f>
        <v>BINJHARWALI</v>
      </c>
      <c r="M270" s="125" t="str">
        <f>VLOOKUP(D270,'TS Gantry - AP44'!$C$8:$Y$638,23,FALSE)</f>
        <v>LUNKARANSAR</v>
      </c>
      <c r="N270" s="125" t="str">
        <f>VLOOKUP(D270,'TS Gantry - AP44'!$C$8:$Z$638,24,FALSE)</f>
        <v>BIKANER</v>
      </c>
      <c r="O270" s="108"/>
      <c r="P270" s="108"/>
      <c r="Q270" s="108"/>
      <c r="R270" s="108"/>
      <c r="S270" s="108"/>
      <c r="T270" s="200"/>
      <c r="U270" s="117"/>
      <c r="V270" s="117"/>
      <c r="W270" s="117"/>
      <c r="X270" s="117"/>
      <c r="Y270" s="117"/>
      <c r="Z270" s="117"/>
    </row>
    <row r="271" spans="1:26" ht="15.75" customHeight="1">
      <c r="A271" s="99">
        <v>267</v>
      </c>
      <c r="B271" s="198" t="s">
        <v>693</v>
      </c>
      <c r="C271" s="150">
        <v>21</v>
      </c>
      <c r="D271" s="106" t="s">
        <v>570</v>
      </c>
      <c r="E271" s="150" t="str">
        <f>VLOOKUP(D271,'TS Gantry - AP44'!$C$8:$D$638,2,0)</f>
        <v>DA+9</v>
      </c>
      <c r="F271" s="150" t="s">
        <v>646</v>
      </c>
      <c r="G271" s="103">
        <v>46009</v>
      </c>
      <c r="H271" s="103">
        <v>46012</v>
      </c>
      <c r="I271" s="125" t="s">
        <v>669</v>
      </c>
      <c r="J271" s="125" t="s">
        <v>667</v>
      </c>
      <c r="K271" s="125" t="s">
        <v>649</v>
      </c>
      <c r="L271" s="125" t="str">
        <f>VLOOKUP(D271,'TS Gantry - AP44'!$C$8:$X$638,22,FALSE)</f>
        <v>MALAKSAR</v>
      </c>
      <c r="M271" s="125" t="str">
        <f>VLOOKUP(D271,'TS Gantry - AP44'!$C$8:$Y$638,23,FALSE)</f>
        <v>SARDARSHAHAR</v>
      </c>
      <c r="N271" s="125" t="str">
        <f>VLOOKUP(D271,'TS Gantry - AP44'!$C$8:$Z$638,24,FALSE)</f>
        <v>CHURU</v>
      </c>
      <c r="O271" s="108"/>
      <c r="P271" s="108"/>
      <c r="Q271" s="108"/>
      <c r="R271" s="108"/>
      <c r="S271" s="108"/>
      <c r="T271" s="200"/>
      <c r="U271" s="117"/>
      <c r="V271" s="117"/>
      <c r="W271" s="117"/>
      <c r="X271" s="117"/>
      <c r="Y271" s="117"/>
      <c r="Z271" s="117"/>
    </row>
    <row r="272" spans="1:26" ht="15.75" customHeight="1">
      <c r="A272" s="141">
        <v>268</v>
      </c>
      <c r="B272" s="198" t="s">
        <v>693</v>
      </c>
      <c r="C272" s="108">
        <v>22</v>
      </c>
      <c r="D272" s="106" t="s">
        <v>548</v>
      </c>
      <c r="E272" s="150" t="str">
        <f>VLOOKUP(D272,'TS Gantry - AP44'!$C$8:$D$638,2,0)</f>
        <v>DA+9</v>
      </c>
      <c r="F272" s="150" t="s">
        <v>646</v>
      </c>
      <c r="G272" s="103">
        <v>46011</v>
      </c>
      <c r="H272" s="103">
        <v>46014</v>
      </c>
      <c r="I272" s="125" t="s">
        <v>653</v>
      </c>
      <c r="J272" s="125" t="s">
        <v>694</v>
      </c>
      <c r="K272" s="125" t="s">
        <v>649</v>
      </c>
      <c r="L272" s="125" t="str">
        <f>VLOOKUP(D272,'TS Gantry - AP44'!$C$8:$X$638,22,FALSE)</f>
        <v>RANGAISAR</v>
      </c>
      <c r="M272" s="125" t="str">
        <f>VLOOKUP(D272,'TS Gantry - AP44'!$C$8:$Y$638,23,FALSE)</f>
        <v>SARDARSHAHAR</v>
      </c>
      <c r="N272" s="125" t="str">
        <f>VLOOKUP(D272,'TS Gantry - AP44'!$C$8:$Z$638,24,FALSE)</f>
        <v>CHURU</v>
      </c>
      <c r="O272" s="108"/>
      <c r="P272" s="108"/>
      <c r="Q272" s="108"/>
      <c r="R272" s="108"/>
      <c r="S272" s="108"/>
      <c r="T272" s="200"/>
      <c r="U272" s="117"/>
      <c r="V272" s="117"/>
      <c r="W272" s="117"/>
      <c r="X272" s="117"/>
      <c r="Y272" s="117"/>
      <c r="Z272" s="117"/>
    </row>
    <row r="273" spans="1:26" ht="15.75" customHeight="1">
      <c r="A273" s="99">
        <v>269</v>
      </c>
      <c r="B273" s="198" t="s">
        <v>693</v>
      </c>
      <c r="C273" s="150">
        <v>23</v>
      </c>
      <c r="D273" s="106" t="s">
        <v>253</v>
      </c>
      <c r="E273" s="150" t="str">
        <f>VLOOKUP(D273,'TS Gantry - AP44'!$C$8:$D$638,2,0)</f>
        <v>DB2+3</v>
      </c>
      <c r="F273" s="150" t="s">
        <v>646</v>
      </c>
      <c r="G273" s="103">
        <v>46008</v>
      </c>
      <c r="H273" s="103">
        <v>46016</v>
      </c>
      <c r="I273" s="125" t="s">
        <v>677</v>
      </c>
      <c r="J273" s="199" t="s">
        <v>658</v>
      </c>
      <c r="K273" s="125" t="s">
        <v>649</v>
      </c>
      <c r="L273" s="125" t="str">
        <f>VLOOKUP(D273,'TS Gantry - AP44'!$C$8:$X$638,22,FALSE)</f>
        <v>KELAN</v>
      </c>
      <c r="M273" s="125" t="str">
        <f>VLOOKUP(D273,'TS Gantry - AP44'!$C$8:$Y$638,23,FALSE)</f>
        <v>CHHATARGARH</v>
      </c>
      <c r="N273" s="125" t="str">
        <f>VLOOKUP(D273,'TS Gantry - AP44'!$C$8:$Z$638,24,FALSE)</f>
        <v>BIKANER</v>
      </c>
      <c r="O273" s="108"/>
      <c r="P273" s="108"/>
      <c r="Q273" s="108"/>
      <c r="R273" s="108"/>
      <c r="S273" s="108"/>
      <c r="T273" s="200"/>
      <c r="U273" s="117"/>
      <c r="V273" s="117"/>
      <c r="W273" s="117"/>
      <c r="X273" s="117"/>
      <c r="Y273" s="117"/>
      <c r="Z273" s="117"/>
    </row>
    <row r="274" spans="1:26" ht="15.75" customHeight="1">
      <c r="A274" s="141">
        <v>270</v>
      </c>
      <c r="B274" s="198" t="s">
        <v>693</v>
      </c>
      <c r="C274" s="108">
        <v>24</v>
      </c>
      <c r="D274" s="106" t="s">
        <v>300</v>
      </c>
      <c r="E274" s="150" t="str">
        <f>VLOOKUP(D274,'TS Gantry - AP44'!$C$8:$D$638,2,0)</f>
        <v>DB1+3</v>
      </c>
      <c r="F274" s="150" t="s">
        <v>646</v>
      </c>
      <c r="G274" s="103">
        <v>46010</v>
      </c>
      <c r="H274" s="103">
        <v>46017</v>
      </c>
      <c r="I274" s="125" t="s">
        <v>677</v>
      </c>
      <c r="J274" s="199" t="s">
        <v>658</v>
      </c>
      <c r="K274" s="125" t="s">
        <v>649</v>
      </c>
      <c r="L274" s="125" t="str">
        <f>VLOOKUP(D274,'TS Gantry - AP44'!$C$8:$X$638,22,FALSE)</f>
        <v>BINJHARWALI</v>
      </c>
      <c r="M274" s="125" t="str">
        <f>VLOOKUP(D274,'TS Gantry - AP44'!$C$8:$Y$638,23,FALSE)</f>
        <v>LUNKARANSAR</v>
      </c>
      <c r="N274" s="125" t="str">
        <f>VLOOKUP(D274,'TS Gantry - AP44'!$C$8:$Z$638,24,FALSE)</f>
        <v>BIKANER</v>
      </c>
      <c r="O274" s="108"/>
      <c r="P274" s="108"/>
      <c r="Q274" s="108"/>
      <c r="R274" s="108"/>
      <c r="S274" s="108"/>
      <c r="T274" s="200"/>
      <c r="U274" s="117"/>
      <c r="V274" s="117"/>
      <c r="W274" s="117"/>
      <c r="X274" s="117"/>
      <c r="Y274" s="117"/>
      <c r="Z274" s="117"/>
    </row>
    <row r="275" spans="1:26" ht="15.75" customHeight="1">
      <c r="A275" s="99">
        <v>271</v>
      </c>
      <c r="B275" s="198" t="s">
        <v>693</v>
      </c>
      <c r="C275" s="150">
        <v>25</v>
      </c>
      <c r="D275" s="106" t="s">
        <v>571</v>
      </c>
      <c r="E275" s="150" t="str">
        <f>VLOOKUP(D275,'TS Gantry - AP44'!$C$8:$D$638,2,0)</f>
        <v>DB1+6</v>
      </c>
      <c r="F275" s="150" t="s">
        <v>646</v>
      </c>
      <c r="G275" s="103">
        <v>46012</v>
      </c>
      <c r="H275" s="103">
        <v>46017</v>
      </c>
      <c r="I275" s="125" t="s">
        <v>669</v>
      </c>
      <c r="J275" s="125" t="s">
        <v>695</v>
      </c>
      <c r="K275" s="125" t="s">
        <v>649</v>
      </c>
      <c r="L275" s="125" t="str">
        <f>VLOOKUP(D275,'TS Gantry - AP44'!$C$8:$X$638,22,FALSE)</f>
        <v>MALAKSAR</v>
      </c>
      <c r="M275" s="125" t="str">
        <f>VLOOKUP(D275,'TS Gantry - AP44'!$C$8:$Y$638,23,FALSE)</f>
        <v>SARDARSHAHAR</v>
      </c>
      <c r="N275" s="125" t="str">
        <f>VLOOKUP(D275,'TS Gantry - AP44'!$C$8:$Z$638,24,FALSE)</f>
        <v>CHURU</v>
      </c>
      <c r="O275" s="108"/>
      <c r="P275" s="108"/>
      <c r="Q275" s="108"/>
      <c r="R275" s="108"/>
      <c r="S275" s="108"/>
      <c r="T275" s="200"/>
      <c r="U275" s="117"/>
      <c r="V275" s="117"/>
      <c r="W275" s="117"/>
      <c r="X275" s="117"/>
      <c r="Y275" s="117"/>
      <c r="Z275" s="117"/>
    </row>
    <row r="276" spans="1:26" ht="15.75" customHeight="1">
      <c r="A276" s="141">
        <v>272</v>
      </c>
      <c r="B276" s="198" t="s">
        <v>693</v>
      </c>
      <c r="C276" s="108">
        <v>26</v>
      </c>
      <c r="D276" s="106" t="s">
        <v>415</v>
      </c>
      <c r="E276" s="150" t="str">
        <f>VLOOKUP(D276,'TS Gantry - AP44'!$C$8:$D$638,2,0)</f>
        <v>DD60+6</v>
      </c>
      <c r="F276" s="150" t="s">
        <v>646</v>
      </c>
      <c r="G276" s="103">
        <v>46009</v>
      </c>
      <c r="H276" s="103">
        <v>46018</v>
      </c>
      <c r="I276" s="125" t="s">
        <v>647</v>
      </c>
      <c r="J276" s="125" t="s">
        <v>691</v>
      </c>
      <c r="K276" s="125" t="s">
        <v>649</v>
      </c>
      <c r="L276" s="125" t="str">
        <f>VLOOKUP(D276,'TS Gantry - AP44'!$C$8:$X$638,22,FALSE)</f>
        <v>LUNKARANSAR</v>
      </c>
      <c r="M276" s="125" t="str">
        <f>VLOOKUP(D276,'TS Gantry - AP44'!$C$8:$Y$638,23,FALSE)</f>
        <v>LUNKARANSAR</v>
      </c>
      <c r="N276" s="125" t="str">
        <f>VLOOKUP(D276,'TS Gantry - AP44'!$C$8:$Z$638,24,FALSE)</f>
        <v>BIKANER</v>
      </c>
      <c r="O276" s="108"/>
      <c r="P276" s="108"/>
      <c r="Q276" s="108"/>
      <c r="R276" s="108"/>
      <c r="S276" s="108"/>
      <c r="T276" s="200"/>
      <c r="U276" s="117"/>
      <c r="V276" s="117"/>
      <c r="W276" s="117"/>
      <c r="X276" s="117"/>
      <c r="Y276" s="117"/>
      <c r="Z276" s="117"/>
    </row>
    <row r="277" spans="1:26" ht="15.75" customHeight="1">
      <c r="A277" s="99">
        <v>273</v>
      </c>
      <c r="B277" s="198" t="s">
        <v>693</v>
      </c>
      <c r="C277" s="150">
        <v>27</v>
      </c>
      <c r="D277" s="106" t="s">
        <v>429</v>
      </c>
      <c r="E277" s="150" t="str">
        <f>VLOOKUP(D277,'TS Gantry - AP44'!$C$8:$D$638,2,0)</f>
        <v>DB1+9</v>
      </c>
      <c r="F277" s="150" t="s">
        <v>646</v>
      </c>
      <c r="G277" s="103">
        <v>46009</v>
      </c>
      <c r="H277" s="103">
        <v>46018</v>
      </c>
      <c r="I277" s="125" t="s">
        <v>675</v>
      </c>
      <c r="J277" s="125" t="s">
        <v>676</v>
      </c>
      <c r="K277" s="125" t="s">
        <v>649</v>
      </c>
      <c r="L277" s="125" t="str">
        <f>VLOOKUP(D277,'TS Gantry - AP44'!$C$8:$X$638,22,FALSE)</f>
        <v>UCHHRANGDESAR</v>
      </c>
      <c r="M277" s="125" t="str">
        <f>VLOOKUP(D277,'TS Gantry - AP44'!$C$8:$Y$638,23,FALSE)</f>
        <v>LUNKARANSAR</v>
      </c>
      <c r="N277" s="125" t="str">
        <f>VLOOKUP(D277,'TS Gantry - AP44'!$C$8:$Z$638,24,FALSE)</f>
        <v>BIKANER</v>
      </c>
      <c r="O277" s="108"/>
      <c r="P277" s="108"/>
      <c r="Q277" s="108"/>
      <c r="R277" s="108"/>
      <c r="S277" s="108"/>
      <c r="T277" s="200"/>
      <c r="U277" s="117"/>
      <c r="V277" s="117"/>
      <c r="W277" s="117"/>
      <c r="X277" s="117"/>
      <c r="Y277" s="117"/>
      <c r="Z277" s="117"/>
    </row>
    <row r="278" spans="1:26" ht="15.75" customHeight="1">
      <c r="A278" s="141">
        <v>274</v>
      </c>
      <c r="B278" s="198" t="s">
        <v>693</v>
      </c>
      <c r="C278" s="108">
        <v>28</v>
      </c>
      <c r="D278" s="106" t="s">
        <v>252</v>
      </c>
      <c r="E278" s="150" t="str">
        <f>VLOOKUP(D278,'TS Gantry - AP44'!$C$8:$D$638,2,0)</f>
        <v>DA+9</v>
      </c>
      <c r="F278" s="150" t="s">
        <v>646</v>
      </c>
      <c r="G278" s="103">
        <v>46016</v>
      </c>
      <c r="H278" s="103">
        <v>46021</v>
      </c>
      <c r="I278" s="125" t="s">
        <v>677</v>
      </c>
      <c r="J278" s="125" t="s">
        <v>664</v>
      </c>
      <c r="K278" s="125" t="s">
        <v>649</v>
      </c>
      <c r="L278" s="125" t="str">
        <f>VLOOKUP(D278,'TS Gantry - AP44'!$C$8:$X$638,22,FALSE)</f>
        <v>KELAN</v>
      </c>
      <c r="M278" s="125" t="str">
        <f>VLOOKUP(D278,'TS Gantry - AP44'!$C$8:$Y$638,23,FALSE)</f>
        <v>CHHATARGARH</v>
      </c>
      <c r="N278" s="125" t="str">
        <f>VLOOKUP(D278,'TS Gantry - AP44'!$C$8:$Z$638,24,FALSE)</f>
        <v>BIKANER</v>
      </c>
      <c r="O278" s="108"/>
      <c r="P278" s="108"/>
      <c r="Q278" s="108"/>
      <c r="R278" s="108"/>
      <c r="S278" s="108"/>
      <c r="T278" s="200"/>
      <c r="U278" s="117"/>
      <c r="V278" s="117"/>
      <c r="W278" s="117"/>
      <c r="X278" s="117"/>
      <c r="Y278" s="117"/>
      <c r="Z278" s="117"/>
    </row>
    <row r="279" spans="1:26" ht="15.75" customHeight="1">
      <c r="A279" s="99">
        <v>275</v>
      </c>
      <c r="B279" s="198" t="s">
        <v>693</v>
      </c>
      <c r="C279" s="150">
        <v>29</v>
      </c>
      <c r="D279" s="106" t="s">
        <v>573</v>
      </c>
      <c r="E279" s="150" t="str">
        <f>VLOOKUP(D279,'TS Gantry - AP44'!$C$8:$D$638,2,0)</f>
        <v>DA+6</v>
      </c>
      <c r="F279" s="150" t="s">
        <v>646</v>
      </c>
      <c r="G279" s="103">
        <v>46017</v>
      </c>
      <c r="H279" s="103">
        <v>46021</v>
      </c>
      <c r="I279" s="125" t="s">
        <v>669</v>
      </c>
      <c r="J279" s="125" t="s">
        <v>695</v>
      </c>
      <c r="K279" s="125" t="s">
        <v>649</v>
      </c>
      <c r="L279" s="125" t="str">
        <f>VLOOKUP(D279,'TS Gantry - AP44'!$C$8:$X$638,22,FALSE)</f>
        <v>MALAKSAR</v>
      </c>
      <c r="M279" s="125" t="str">
        <f>VLOOKUP(D279,'TS Gantry - AP44'!$C$8:$Y$638,23,FALSE)</f>
        <v>SARDARSHAHAR</v>
      </c>
      <c r="N279" s="125" t="str">
        <f>VLOOKUP(D279,'TS Gantry - AP44'!$C$8:$Z$638,24,FALSE)</f>
        <v>CHURU</v>
      </c>
      <c r="O279" s="108"/>
      <c r="P279" s="108"/>
      <c r="Q279" s="108"/>
      <c r="R279" s="108"/>
      <c r="S279" s="108"/>
      <c r="T279" s="200"/>
      <c r="U279" s="117"/>
      <c r="V279" s="117"/>
      <c r="W279" s="117"/>
      <c r="X279" s="117"/>
      <c r="Y279" s="117"/>
      <c r="Z279" s="117"/>
    </row>
    <row r="280" spans="1:26" ht="15.75" customHeight="1">
      <c r="A280" s="141">
        <v>276</v>
      </c>
      <c r="B280" s="198" t="s">
        <v>693</v>
      </c>
      <c r="C280" s="108">
        <v>30</v>
      </c>
      <c r="D280" s="106" t="s">
        <v>476</v>
      </c>
      <c r="E280" s="150" t="str">
        <f>VLOOKUP(D280,'TS Gantry - AP44'!$C$8:$D$638,2,0)</f>
        <v>DA+3</v>
      </c>
      <c r="F280" s="150" t="s">
        <v>646</v>
      </c>
      <c r="G280" s="103">
        <v>46016</v>
      </c>
      <c r="H280" s="103">
        <v>46022</v>
      </c>
      <c r="I280" s="125" t="s">
        <v>675</v>
      </c>
      <c r="J280" s="125" t="s">
        <v>676</v>
      </c>
      <c r="K280" s="125" t="s">
        <v>649</v>
      </c>
      <c r="L280" s="125" t="str">
        <f>VLOOKUP(D280,'TS Gantry - AP44'!$C$8:$X$638,22,FALSE)</f>
        <v>RAJPURA HUDAAN</v>
      </c>
      <c r="M280" s="125" t="str">
        <f>VLOOKUP(D280,'TS Gantry - AP44'!$C$8:$Y$638,23,FALSE)</f>
        <v>LUNKARANSAR</v>
      </c>
      <c r="N280" s="125" t="str">
        <f>VLOOKUP(D280,'TS Gantry - AP44'!$C$8:$Z$638,24,FALSE)</f>
        <v>BIKANER</v>
      </c>
      <c r="O280" s="108"/>
      <c r="P280" s="108"/>
      <c r="Q280" s="108"/>
      <c r="R280" s="108"/>
      <c r="S280" s="108"/>
      <c r="T280" s="200"/>
      <c r="U280" s="117"/>
      <c r="V280" s="117"/>
      <c r="W280" s="117"/>
      <c r="X280" s="117"/>
      <c r="Y280" s="117"/>
      <c r="Z280" s="117"/>
    </row>
    <row r="281" spans="1:26" ht="15.75" customHeight="1">
      <c r="A281" s="99">
        <v>277</v>
      </c>
      <c r="B281" s="198" t="s">
        <v>693</v>
      </c>
      <c r="C281" s="150">
        <v>31</v>
      </c>
      <c r="D281" s="106" t="s">
        <v>417</v>
      </c>
      <c r="E281" s="150" t="str">
        <f>VLOOKUP(D281,'TS Gantry - AP44'!$C$8:$D$638,2,0)</f>
        <v>DD60+9</v>
      </c>
      <c r="F281" s="150" t="s">
        <v>646</v>
      </c>
      <c r="G281" s="103">
        <v>46012</v>
      </c>
      <c r="H281" s="103">
        <v>46026</v>
      </c>
      <c r="I281" s="125" t="s">
        <v>647</v>
      </c>
      <c r="J281" s="125" t="s">
        <v>691</v>
      </c>
      <c r="K281" s="125" t="s">
        <v>649</v>
      </c>
      <c r="L281" s="125" t="str">
        <f>VLOOKUP(D281,'TS Gantry - AP44'!$C$8:$X$638,22,FALSE)</f>
        <v>LUNKARANSAR</v>
      </c>
      <c r="M281" s="125" t="str">
        <f>VLOOKUP(D281,'TS Gantry - AP44'!$C$8:$Y$638,23,FALSE)</f>
        <v>LUNKARANSAR</v>
      </c>
      <c r="N281" s="125" t="str">
        <f>VLOOKUP(D281,'TS Gantry - AP44'!$C$8:$Z$638,24,FALSE)</f>
        <v>BIKANER</v>
      </c>
      <c r="O281" s="108"/>
      <c r="P281" s="108"/>
      <c r="Q281" s="108"/>
      <c r="R281" s="108"/>
      <c r="S281" s="108"/>
      <c r="T281" s="200"/>
      <c r="U281" s="117"/>
      <c r="V281" s="117"/>
      <c r="W281" s="117"/>
      <c r="X281" s="117"/>
      <c r="Y281" s="117"/>
      <c r="Z281" s="117"/>
    </row>
    <row r="282" spans="1:26" ht="15.75" customHeight="1">
      <c r="A282" s="141">
        <v>278</v>
      </c>
      <c r="B282" s="198" t="s">
        <v>693</v>
      </c>
      <c r="C282" s="108">
        <v>32</v>
      </c>
      <c r="D282" s="106" t="s">
        <v>248</v>
      </c>
      <c r="E282" s="150" t="str">
        <f>VLOOKUP(D282,'TS Gantry - AP44'!$C$8:$D$638,2,0)</f>
        <v>DA+9</v>
      </c>
      <c r="F282" s="150" t="s">
        <v>646</v>
      </c>
      <c r="G282" s="103">
        <v>46021</v>
      </c>
      <c r="H282" s="103">
        <v>46025</v>
      </c>
      <c r="I282" s="125" t="s">
        <v>677</v>
      </c>
      <c r="J282" s="125" t="s">
        <v>664</v>
      </c>
      <c r="K282" s="125" t="s">
        <v>649</v>
      </c>
      <c r="L282" s="125" t="str">
        <f>VLOOKUP(D282,'TS Gantry - AP44'!$C$8:$X$638,22,FALSE)</f>
        <v>KELAN</v>
      </c>
      <c r="M282" s="125" t="str">
        <f>VLOOKUP(D282,'TS Gantry - AP44'!$C$8:$Y$638,23,FALSE)</f>
        <v>CHHATARGARH</v>
      </c>
      <c r="N282" s="125" t="str">
        <f>VLOOKUP(D282,'TS Gantry - AP44'!$C$8:$Z$638,24,FALSE)</f>
        <v>BIKANER</v>
      </c>
      <c r="O282" s="108"/>
      <c r="P282" s="108"/>
      <c r="Q282" s="108"/>
      <c r="R282" s="108"/>
      <c r="S282" s="108"/>
      <c r="T282" s="200"/>
      <c r="U282" s="117"/>
      <c r="V282" s="117"/>
      <c r="W282" s="117"/>
      <c r="X282" s="117"/>
      <c r="Y282" s="117"/>
      <c r="Z282" s="117"/>
    </row>
    <row r="283" spans="1:26" ht="15.75" customHeight="1">
      <c r="A283" s="141">
        <v>280</v>
      </c>
      <c r="B283" s="198" t="s">
        <v>636</v>
      </c>
      <c r="C283" s="108">
        <v>1</v>
      </c>
      <c r="D283" s="106" t="s">
        <v>549</v>
      </c>
      <c r="E283" s="150" t="str">
        <f>VLOOKUP(D283,'TS Gantry - AP44'!$C$8:$D$638,2,0)</f>
        <v>DC2+0</v>
      </c>
      <c r="F283" s="150" t="s">
        <v>646</v>
      </c>
      <c r="G283" s="103">
        <v>46021</v>
      </c>
      <c r="H283" s="103">
        <v>46027</v>
      </c>
      <c r="I283" s="125" t="s">
        <v>653</v>
      </c>
      <c r="J283" s="125" t="s">
        <v>694</v>
      </c>
      <c r="K283" s="125" t="s">
        <v>649</v>
      </c>
      <c r="L283" s="125" t="str">
        <f>VLOOKUP(D283,'TS Gantry - AP44'!$C$8:$X$638,22,FALSE)</f>
        <v>RANGAISAR</v>
      </c>
      <c r="M283" s="125" t="str">
        <f>VLOOKUP(D283,'TS Gantry - AP44'!$C$8:$Y$638,23,FALSE)</f>
        <v>SARDARSHAHAR</v>
      </c>
      <c r="N283" s="125" t="str">
        <f>VLOOKUP(D283,'TS Gantry - AP44'!$C$8:$Z$638,24,FALSE)</f>
        <v>CHURU</v>
      </c>
      <c r="O283" s="108"/>
      <c r="P283" s="108"/>
      <c r="Q283" s="108"/>
      <c r="R283" s="108"/>
      <c r="S283" s="108"/>
      <c r="T283" s="200"/>
      <c r="U283" s="117"/>
      <c r="V283" s="117"/>
      <c r="W283" s="117"/>
      <c r="X283" s="117"/>
      <c r="Y283" s="117"/>
      <c r="Z283" s="117"/>
    </row>
    <row r="284" spans="1:26" ht="15.75" customHeight="1">
      <c r="A284" s="99">
        <v>279</v>
      </c>
      <c r="B284" s="198" t="s">
        <v>636</v>
      </c>
      <c r="C284" s="150">
        <v>2</v>
      </c>
      <c r="D284" s="106" t="s">
        <v>388</v>
      </c>
      <c r="E284" s="150" t="str">
        <f>VLOOKUP(D284,'TS Gantry - AP44'!$C$8:$D$638,2,0)</f>
        <v>DA+6</v>
      </c>
      <c r="F284" s="150" t="s">
        <v>646</v>
      </c>
      <c r="G284" s="103">
        <v>46027</v>
      </c>
      <c r="H284" s="103">
        <v>46033</v>
      </c>
      <c r="I284" s="125" t="s">
        <v>675</v>
      </c>
      <c r="J284" s="125" t="s">
        <v>676</v>
      </c>
      <c r="K284" s="125" t="s">
        <v>649</v>
      </c>
      <c r="L284" s="125" t="str">
        <f>VLOOKUP(D284,'TS Gantry - AP44'!$C$8:$X$638,22,FALSE)</f>
        <v>SURANA</v>
      </c>
      <c r="M284" s="125" t="str">
        <f>VLOOKUP(D284,'TS Gantry - AP44'!$C$8:$Y$638,23,FALSE)</f>
        <v>LUNKARANSAR</v>
      </c>
      <c r="N284" s="125" t="str">
        <f>VLOOKUP(D284,'TS Gantry - AP44'!$C$8:$Z$638,24,FALSE)</f>
        <v>BIKANER</v>
      </c>
      <c r="O284" s="108"/>
      <c r="P284" s="108"/>
      <c r="Q284" s="108"/>
      <c r="R284" s="108"/>
      <c r="S284" s="108"/>
      <c r="T284" s="200"/>
      <c r="U284" s="117"/>
      <c r="V284" s="117"/>
      <c r="W284" s="117"/>
      <c r="X284" s="117"/>
      <c r="Y284" s="117"/>
      <c r="Z284" s="117"/>
    </row>
    <row r="285" spans="1:26" ht="15.75" customHeight="1">
      <c r="A285" s="99">
        <v>281</v>
      </c>
      <c r="B285" s="198" t="s">
        <v>636</v>
      </c>
      <c r="C285" s="192">
        <v>3</v>
      </c>
      <c r="D285" s="106" t="s">
        <v>611</v>
      </c>
      <c r="E285" s="150" t="str">
        <f>VLOOKUP(D285,'TS Gantry - AP44'!$C$8:$D$638,2,0)</f>
        <v>DB1+0</v>
      </c>
      <c r="F285" s="150" t="s">
        <v>646</v>
      </c>
      <c r="G285" s="103">
        <v>46026</v>
      </c>
      <c r="H285" s="103">
        <v>46033</v>
      </c>
      <c r="I285" s="125" t="s">
        <v>669</v>
      </c>
      <c r="J285" s="125" t="s">
        <v>687</v>
      </c>
      <c r="K285" s="125" t="s">
        <v>649</v>
      </c>
      <c r="L285" s="125" t="str">
        <f>VLOOKUP(D285,'TS Gantry - AP44'!$C$8:$X$638,22,FALSE)</f>
        <v>HALASAR</v>
      </c>
      <c r="M285" s="125" t="str">
        <f>VLOOKUP(D285,'TS Gantry - AP44'!$C$8:$Y$638,23,FALSE)</f>
        <v>SARDARSHAHAR</v>
      </c>
      <c r="N285" s="125" t="str">
        <f>VLOOKUP(D285,'TS Gantry - AP44'!$C$8:$Z$638,24,FALSE)</f>
        <v>CHURU</v>
      </c>
      <c r="O285" s="108"/>
      <c r="P285" s="108"/>
      <c r="Q285" s="108"/>
      <c r="R285" s="108"/>
      <c r="S285" s="108"/>
      <c r="T285" s="200"/>
      <c r="U285" s="117"/>
      <c r="V285" s="117"/>
      <c r="W285" s="117"/>
      <c r="X285" s="117"/>
      <c r="Y285" s="117"/>
      <c r="Z285" s="117"/>
    </row>
    <row r="286" spans="1:26" ht="15.75" customHeight="1">
      <c r="A286" s="141">
        <v>282</v>
      </c>
      <c r="B286" s="198" t="s">
        <v>636</v>
      </c>
      <c r="C286" s="192">
        <v>4</v>
      </c>
      <c r="D286" s="106" t="s">
        <v>379</v>
      </c>
      <c r="E286" s="150" t="str">
        <f>VLOOKUP(D286,'TS Gantry - AP44'!$C$8:$D$638,2,0)</f>
        <v>DA+6</v>
      </c>
      <c r="F286" s="150" t="s">
        <v>646</v>
      </c>
      <c r="G286" s="103">
        <v>46027</v>
      </c>
      <c r="H286" s="103">
        <v>46034</v>
      </c>
      <c r="I286" s="125" t="s">
        <v>647</v>
      </c>
      <c r="J286" s="125" t="s">
        <v>696</v>
      </c>
      <c r="K286" s="125" t="s">
        <v>649</v>
      </c>
      <c r="L286" s="125" t="str">
        <f>VLOOKUP(D286,'TS Gantry - AP44'!$C$8:$X$638,22,FALSE)</f>
        <v>HANSHERA</v>
      </c>
      <c r="M286" s="125" t="str">
        <f>VLOOKUP(D286,'TS Gantry - AP44'!$C$8:$Y$638,23,FALSE)</f>
        <v>LUNKARANSAR</v>
      </c>
      <c r="N286" s="125" t="str">
        <f>VLOOKUP(D286,'TS Gantry - AP44'!$C$8:$Z$638,24,FALSE)</f>
        <v>BIKANER</v>
      </c>
      <c r="O286" s="108"/>
      <c r="P286" s="108"/>
      <c r="Q286" s="108"/>
      <c r="R286" s="108"/>
      <c r="S286" s="108"/>
      <c r="T286" s="200"/>
      <c r="U286" s="117"/>
      <c r="V286" s="117"/>
      <c r="W286" s="117"/>
      <c r="X286" s="117"/>
      <c r="Y286" s="117"/>
      <c r="Z286" s="117"/>
    </row>
    <row r="287" spans="1:26" ht="15.75" customHeight="1">
      <c r="A287" s="99">
        <v>283</v>
      </c>
      <c r="B287" s="198" t="s">
        <v>636</v>
      </c>
      <c r="C287" s="150">
        <v>5</v>
      </c>
      <c r="D287" s="106" t="s">
        <v>550</v>
      </c>
      <c r="E287" s="150" t="str">
        <f>VLOOKUP(D287,'TS Gantry - AP44'!$C$8:$D$638,2,0)</f>
        <v>DD45+9</v>
      </c>
      <c r="F287" s="150" t="s">
        <v>646</v>
      </c>
      <c r="G287" s="103">
        <v>46026</v>
      </c>
      <c r="H287" s="103">
        <v>46035</v>
      </c>
      <c r="I287" s="125" t="s">
        <v>653</v>
      </c>
      <c r="J287" s="125" t="s">
        <v>695</v>
      </c>
      <c r="K287" s="125" t="s">
        <v>649</v>
      </c>
      <c r="L287" s="125" t="str">
        <f>VLOOKUP(D287,'TS Gantry - AP44'!$C$8:$X$638,22,FALSE)</f>
        <v>RANGAISAR</v>
      </c>
      <c r="M287" s="125" t="str">
        <f>VLOOKUP(D287,'TS Gantry - AP44'!$C$8:$Y$638,23,FALSE)</f>
        <v>SARDARSHAHAR</v>
      </c>
      <c r="N287" s="125" t="str">
        <f>VLOOKUP(D287,'TS Gantry - AP44'!$C$8:$Z$638,24,FALSE)</f>
        <v>CHURU</v>
      </c>
      <c r="O287" s="108"/>
      <c r="P287" s="108"/>
      <c r="Q287" s="108"/>
      <c r="R287" s="108"/>
      <c r="S287" s="108"/>
      <c r="T287" s="200"/>
      <c r="U287" s="117"/>
      <c r="V287" s="117"/>
      <c r="W287" s="117"/>
      <c r="X287" s="117"/>
      <c r="Y287" s="117"/>
      <c r="Z287" s="117"/>
    </row>
    <row r="288" spans="1:26" ht="15.75" customHeight="1">
      <c r="A288" s="141">
        <v>284</v>
      </c>
      <c r="B288" s="198" t="s">
        <v>636</v>
      </c>
      <c r="C288" s="192">
        <v>6</v>
      </c>
      <c r="D288" s="106" t="s">
        <v>612</v>
      </c>
      <c r="E288" s="150" t="str">
        <f>VLOOKUP(D288,'TS Gantry - AP44'!$C$8:$D$638,2,0)</f>
        <v>DC1+0</v>
      </c>
      <c r="F288" s="150" t="s">
        <v>646</v>
      </c>
      <c r="G288" s="103">
        <v>46033</v>
      </c>
      <c r="H288" s="103">
        <v>46038</v>
      </c>
      <c r="I288" s="125" t="s">
        <v>669</v>
      </c>
      <c r="J288" s="125" t="s">
        <v>687</v>
      </c>
      <c r="K288" s="125" t="s">
        <v>649</v>
      </c>
      <c r="L288" s="125" t="str">
        <f>VLOOKUP(D288,'TS Gantry - AP44'!$C$8:$X$638,22,FALSE)</f>
        <v>HALASAR</v>
      </c>
      <c r="M288" s="125" t="str">
        <f>VLOOKUP(D288,'TS Gantry - AP44'!$C$8:$Y$638,23,FALSE)</f>
        <v>SARDARSHAHAR</v>
      </c>
      <c r="N288" s="125" t="str">
        <f>VLOOKUP(D288,'TS Gantry - AP44'!$C$8:$Z$638,24,FALSE)</f>
        <v>CHURU</v>
      </c>
      <c r="O288" s="108"/>
      <c r="P288" s="108"/>
      <c r="Q288" s="108"/>
      <c r="R288" s="108"/>
      <c r="S288" s="108"/>
      <c r="T288" s="200"/>
      <c r="U288" s="117"/>
      <c r="V288" s="117"/>
      <c r="W288" s="117"/>
      <c r="X288" s="117"/>
      <c r="Y288" s="117"/>
      <c r="Z288" s="117"/>
    </row>
    <row r="289" spans="1:26" ht="15.75" customHeight="1">
      <c r="A289" s="99">
        <v>285</v>
      </c>
      <c r="B289" s="198" t="s">
        <v>636</v>
      </c>
      <c r="C289" s="192">
        <v>7</v>
      </c>
      <c r="D289" s="106" t="s">
        <v>241</v>
      </c>
      <c r="E289" s="150" t="str">
        <f>VLOOKUP(D289,'TS Gantry - AP44'!$C$8:$D$638,2,0)</f>
        <v>DD60+3</v>
      </c>
      <c r="F289" s="150" t="s">
        <v>646</v>
      </c>
      <c r="G289" s="103">
        <v>46021</v>
      </c>
      <c r="H289" s="103">
        <v>46042</v>
      </c>
      <c r="I289" s="125" t="s">
        <v>677</v>
      </c>
      <c r="J289" s="125" t="s">
        <v>658</v>
      </c>
      <c r="K289" s="125" t="s">
        <v>649</v>
      </c>
      <c r="L289" s="125" t="str">
        <f>VLOOKUP(D289,'TS Gantry - AP44'!$C$8:$X$638,22,FALSE)</f>
        <v>KELAN</v>
      </c>
      <c r="M289" s="125" t="str">
        <f>VLOOKUP(D289,'TS Gantry - AP44'!$C$8:$Y$638,23,FALSE)</f>
        <v>CHHATARGARH</v>
      </c>
      <c r="N289" s="125" t="str">
        <f>VLOOKUP(D289,'TS Gantry - AP44'!$C$8:$Z$638,24,FALSE)</f>
        <v>BIKANER</v>
      </c>
      <c r="O289" s="108"/>
      <c r="P289" s="108"/>
      <c r="Q289" s="108"/>
      <c r="R289" s="108"/>
      <c r="S289" s="108"/>
      <c r="T289" s="200"/>
      <c r="U289" s="117"/>
      <c r="V289" s="117"/>
      <c r="W289" s="117"/>
      <c r="X289" s="117"/>
      <c r="Y289" s="117"/>
      <c r="Z289" s="117"/>
    </row>
    <row r="290" spans="1:26" ht="15.75" customHeight="1">
      <c r="A290" s="141">
        <v>286</v>
      </c>
      <c r="B290" s="198" t="s">
        <v>636</v>
      </c>
      <c r="C290" s="150">
        <v>8</v>
      </c>
      <c r="D290" s="106" t="s">
        <v>547</v>
      </c>
      <c r="E290" s="150" t="str">
        <f>VLOOKUP(D290,'TS Gantry - AP44'!$C$8:$D$638,2,0)</f>
        <v>DA+9</v>
      </c>
      <c r="F290" s="150" t="s">
        <v>646</v>
      </c>
      <c r="G290" s="103">
        <v>46037</v>
      </c>
      <c r="H290" s="103">
        <v>46043</v>
      </c>
      <c r="I290" s="125" t="s">
        <v>653</v>
      </c>
      <c r="J290" s="125" t="s">
        <v>695</v>
      </c>
      <c r="K290" s="125" t="s">
        <v>649</v>
      </c>
      <c r="L290" s="125" t="str">
        <f>VLOOKUP(D290,'TS Gantry - AP44'!$C$8:$X$638,22,FALSE)</f>
        <v>SONPALSAR</v>
      </c>
      <c r="M290" s="125" t="str">
        <f>VLOOKUP(D290,'TS Gantry - AP44'!$C$8:$Y$638,23,FALSE)</f>
        <v>SARDARSHAHAR</v>
      </c>
      <c r="N290" s="125" t="str">
        <f>VLOOKUP(D290,'TS Gantry - AP44'!$C$8:$Z$638,24,FALSE)</f>
        <v>CHURU</v>
      </c>
      <c r="O290" s="108"/>
      <c r="P290" s="108"/>
      <c r="Q290" s="108"/>
      <c r="R290" s="108"/>
      <c r="S290" s="108"/>
      <c r="T290" s="200"/>
      <c r="U290" s="117"/>
      <c r="V290" s="117"/>
      <c r="W290" s="117"/>
      <c r="X290" s="117"/>
      <c r="Y290" s="117"/>
      <c r="Z290" s="117"/>
    </row>
    <row r="291" spans="1:26" ht="15.75" customHeight="1">
      <c r="A291" s="99">
        <v>287</v>
      </c>
      <c r="B291" s="198" t="s">
        <v>636</v>
      </c>
      <c r="C291" s="192">
        <v>9</v>
      </c>
      <c r="D291" s="106" t="s">
        <v>545</v>
      </c>
      <c r="E291" s="150" t="str">
        <f>VLOOKUP(D291,'TS Gantry - AP44'!$C$8:$D$638,2,0)</f>
        <v>DA+9</v>
      </c>
      <c r="F291" s="150" t="s">
        <v>646</v>
      </c>
      <c r="G291" s="103">
        <v>46050</v>
      </c>
      <c r="H291" s="103">
        <v>46053</v>
      </c>
      <c r="I291" s="125" t="s">
        <v>653</v>
      </c>
      <c r="J291" s="125" t="s">
        <v>695</v>
      </c>
      <c r="K291" s="125" t="s">
        <v>649</v>
      </c>
      <c r="L291" s="125" t="str">
        <f>VLOOKUP(D291,'TS Gantry - AP44'!$C$8:$X$638,22,FALSE)</f>
        <v>SONPALSAR</v>
      </c>
      <c r="M291" s="125" t="str">
        <f>VLOOKUP(D291,'TS Gantry - AP44'!$C$8:$Y$638,23,FALSE)</f>
        <v>SARDARSHAHAR</v>
      </c>
      <c r="N291" s="125" t="str">
        <f>VLOOKUP(D291,'TS Gantry - AP44'!$C$8:$Z$638,24,FALSE)</f>
        <v>CHURU</v>
      </c>
      <c r="O291" s="108"/>
      <c r="P291" s="108"/>
      <c r="Q291" s="108"/>
      <c r="R291" s="108"/>
      <c r="S291" s="108"/>
      <c r="T291" s="200"/>
      <c r="U291" s="117"/>
      <c r="V291" s="117"/>
      <c r="W291" s="117"/>
      <c r="X291" s="117"/>
      <c r="Y291" s="117"/>
      <c r="Z291" s="117"/>
    </row>
    <row r="292" spans="1:26" s="567" customFormat="1" ht="15.75" customHeight="1" thickBot="1">
      <c r="A292" s="558">
        <v>288</v>
      </c>
      <c r="B292" s="590" t="s">
        <v>636</v>
      </c>
      <c r="C292" s="560">
        <v>10</v>
      </c>
      <c r="D292" s="561" t="s">
        <v>348</v>
      </c>
      <c r="E292" s="559" t="str">
        <f>VLOOKUP(D292,'TS Gantry - AP44'!$C$8:$D$638,2,0)</f>
        <v>DD60+25</v>
      </c>
      <c r="F292" s="559" t="s">
        <v>646</v>
      </c>
      <c r="G292" s="562">
        <v>46039</v>
      </c>
      <c r="H292" s="562">
        <v>46055</v>
      </c>
      <c r="I292" s="563" t="s">
        <v>647</v>
      </c>
      <c r="J292" s="563" t="s">
        <v>658</v>
      </c>
      <c r="K292" s="563" t="s">
        <v>649</v>
      </c>
      <c r="L292" s="563" t="str">
        <f>VLOOKUP(D292,'TS Gantry - AP44'!$C$8:$X$638,22,FALSE)</f>
        <v>DHEERERAN</v>
      </c>
      <c r="M292" s="563" t="str">
        <f>VLOOKUP(D292,'TS Gantry - AP44'!$C$8:$Y$638,23,FALSE)</f>
        <v>LUNKARANSAR</v>
      </c>
      <c r="N292" s="563" t="str">
        <f>VLOOKUP(D292,'TS Gantry - AP44'!$C$8:$Z$638,24,FALSE)</f>
        <v>BIKANER</v>
      </c>
      <c r="O292" s="564"/>
      <c r="P292" s="564"/>
      <c r="Q292" s="564"/>
      <c r="R292" s="564"/>
      <c r="S292" s="564"/>
      <c r="T292" s="565"/>
      <c r="U292" s="566"/>
      <c r="V292" s="566"/>
      <c r="W292" s="566"/>
      <c r="X292" s="566"/>
      <c r="Y292" s="566"/>
      <c r="Z292" s="566"/>
    </row>
    <row r="293" spans="1:26" s="557" customFormat="1" ht="15.75" customHeight="1">
      <c r="A293" s="550">
        <v>289</v>
      </c>
      <c r="B293" s="548" t="s">
        <v>697</v>
      </c>
      <c r="C293" s="548">
        <v>1</v>
      </c>
      <c r="D293" s="552" t="s">
        <v>385</v>
      </c>
      <c r="E293" s="551" t="str">
        <f>VLOOKUP(D293,'TS Gantry - AP44'!$C$8:$D$638,2,0)</f>
        <v>DA+0</v>
      </c>
      <c r="F293" s="551" t="s">
        <v>646</v>
      </c>
      <c r="G293" s="553">
        <v>46056</v>
      </c>
      <c r="H293" s="553">
        <v>46060</v>
      </c>
      <c r="I293" s="554" t="s">
        <v>647</v>
      </c>
      <c r="J293" s="554" t="s">
        <v>658</v>
      </c>
      <c r="K293" s="554" t="s">
        <v>649</v>
      </c>
      <c r="L293" s="554" t="str">
        <f>VLOOKUP(D293,'TS Gantry - AP44'!$C$8:$X$638,22,FALSE)</f>
        <v>JAKHARWALA</v>
      </c>
      <c r="M293" s="554" t="str">
        <f>VLOOKUP(D293,'TS Gantry - AP44'!$C$8:$Y$638,23,FALSE)</f>
        <v>LUNKARANSAR</v>
      </c>
      <c r="N293" s="554" t="str">
        <f>VLOOKUP(D293,'TS Gantry - AP44'!$C$8:$Z$638,24,FALSE)</f>
        <v>BIKANER</v>
      </c>
      <c r="O293" s="551"/>
      <c r="P293" s="551"/>
      <c r="Q293" s="551"/>
      <c r="R293" s="551"/>
      <c r="S293" s="551"/>
      <c r="T293" s="555"/>
      <c r="U293" s="556"/>
      <c r="V293" s="556"/>
      <c r="W293" s="556"/>
      <c r="X293" s="556"/>
      <c r="Y293" s="556"/>
      <c r="Z293" s="556"/>
    </row>
    <row r="294" spans="1:26" ht="15.75" customHeight="1">
      <c r="A294" s="141">
        <v>290</v>
      </c>
      <c r="B294" s="192" t="s">
        <v>697</v>
      </c>
      <c r="C294" s="192">
        <v>2</v>
      </c>
      <c r="D294" s="106" t="s">
        <v>541</v>
      </c>
      <c r="E294" s="150" t="str">
        <f>VLOOKUP(D294,'TS Gantry - AP44'!$C$8:$D$644,2,0)</f>
        <v>DA+6</v>
      </c>
      <c r="F294" s="150" t="s">
        <v>646</v>
      </c>
      <c r="G294" s="103">
        <v>46068</v>
      </c>
      <c r="H294" s="103">
        <v>46072</v>
      </c>
      <c r="I294" s="125" t="s">
        <v>653</v>
      </c>
      <c r="J294" s="125" t="s">
        <v>657</v>
      </c>
      <c r="K294" s="125" t="s">
        <v>649</v>
      </c>
      <c r="L294" s="125" t="str">
        <f>VLOOKUP(D294,'TS Gantry - AP44'!$C$8:$X$638,22,FALSE)</f>
        <v>SONPALSAR</v>
      </c>
      <c r="M294" s="125" t="str">
        <f>VLOOKUP(D294,'TS Gantry - AP44'!$C$8:$Y$638,23,FALSE)</f>
        <v>SARDARSHAHAR</v>
      </c>
      <c r="N294" s="125" t="str">
        <f>VLOOKUP(D294,'TS Gantry - AP44'!$C$8:$Z$638,24,FALSE)</f>
        <v>CHURU</v>
      </c>
      <c r="O294" s="108"/>
      <c r="P294" s="108"/>
      <c r="Q294" s="108"/>
      <c r="R294" s="108"/>
      <c r="S294" s="108"/>
      <c r="T294" s="200"/>
      <c r="U294" s="117"/>
      <c r="V294" s="117"/>
      <c r="W294" s="117"/>
      <c r="X294" s="117"/>
      <c r="Y294" s="117"/>
      <c r="Z294" s="117"/>
    </row>
    <row r="295" spans="1:26" s="567" customFormat="1" ht="15.75" customHeight="1" thickBot="1">
      <c r="A295" s="589">
        <v>291</v>
      </c>
      <c r="B295" s="560" t="s">
        <v>697</v>
      </c>
      <c r="C295" s="560">
        <v>3</v>
      </c>
      <c r="D295" s="561" t="s">
        <v>542</v>
      </c>
      <c r="E295" s="559" t="str">
        <f>VLOOKUP(D295,'TS Gantry - AP44'!$C$8:$D$644,2,0)</f>
        <v>DA+9</v>
      </c>
      <c r="F295" s="559" t="s">
        <v>646</v>
      </c>
      <c r="G295" s="562">
        <v>46068</v>
      </c>
      <c r="H295" s="562">
        <v>46075</v>
      </c>
      <c r="I295" s="563" t="s">
        <v>653</v>
      </c>
      <c r="J295" s="563" t="s">
        <v>657</v>
      </c>
      <c r="K295" s="563" t="s">
        <v>649</v>
      </c>
      <c r="L295" s="563" t="str">
        <f>VLOOKUP(D295,'TS Gantry - AP44'!$C$8:$X$638,22,FALSE)</f>
        <v>SONPALSAR</v>
      </c>
      <c r="M295" s="563" t="str">
        <f>VLOOKUP(D295,'TS Gantry - AP44'!$C$8:$Y$638,23,FALSE)</f>
        <v>SARDARSHAHAR</v>
      </c>
      <c r="N295" s="563" t="str">
        <f>VLOOKUP(D295,'TS Gantry - AP44'!$C$8:$Z$638,24,FALSE)</f>
        <v>CHURU</v>
      </c>
      <c r="O295" s="564"/>
      <c r="P295" s="564"/>
      <c r="Q295" s="564"/>
      <c r="R295" s="564"/>
      <c r="S295" s="564"/>
      <c r="T295" s="565"/>
      <c r="U295" s="566"/>
      <c r="V295" s="566"/>
      <c r="W295" s="566"/>
      <c r="X295" s="566"/>
      <c r="Y295" s="566"/>
      <c r="Z295" s="566"/>
    </row>
    <row r="296" spans="1:26" s="557" customFormat="1" ht="15.75" customHeight="1">
      <c r="A296" s="550">
        <v>292</v>
      </c>
      <c r="B296" s="551" t="s">
        <v>698</v>
      </c>
      <c r="C296" s="548">
        <v>1</v>
      </c>
      <c r="D296" s="552" t="s">
        <v>544</v>
      </c>
      <c r="E296" s="551" t="str">
        <f>VLOOKUP(D296,'TS Gantry - AP44'!$C$8:$D$644,2,0)</f>
        <v>DB2+3</v>
      </c>
      <c r="F296" s="551" t="s">
        <v>646</v>
      </c>
      <c r="G296" s="553">
        <v>46077</v>
      </c>
      <c r="H296" s="553">
        <v>46084</v>
      </c>
      <c r="I296" s="554" t="s">
        <v>653</v>
      </c>
      <c r="J296" s="554" t="s">
        <v>657</v>
      </c>
      <c r="K296" s="554" t="s">
        <v>649</v>
      </c>
      <c r="L296" s="554" t="str">
        <f>VLOOKUP(D296,'TS Gantry - AP44'!$C$8:$X$638,22,FALSE)</f>
        <v>SONPALSAR</v>
      </c>
      <c r="M296" s="554" t="str">
        <f>VLOOKUP(D296,'TS Gantry - AP44'!$C$8:$Y$638,23,FALSE)</f>
        <v>SARDARSHAHAR</v>
      </c>
      <c r="N296" s="554" t="str">
        <f>VLOOKUP(D296,'TS Gantry - AP44'!$C$8:$Z$638,24,FALSE)</f>
        <v>CHURU</v>
      </c>
      <c r="O296" s="551"/>
      <c r="P296" s="551"/>
      <c r="Q296" s="551"/>
      <c r="R296" s="551"/>
      <c r="S296" s="551"/>
      <c r="T296" s="555"/>
      <c r="U296" s="556"/>
      <c r="V296" s="556"/>
      <c r="W296" s="556"/>
      <c r="X296" s="556"/>
      <c r="Y296" s="556"/>
      <c r="Z296" s="556"/>
    </row>
    <row r="297" spans="1:26" s="557" customFormat="1" ht="15.75" customHeight="1">
      <c r="A297" s="576">
        <v>293</v>
      </c>
      <c r="B297" s="543" t="s">
        <v>698</v>
      </c>
      <c r="C297" s="577">
        <v>2</v>
      </c>
      <c r="D297" s="578" t="s">
        <v>613</v>
      </c>
      <c r="E297" s="543" t="str">
        <f>VLOOKUP(D297,'TS Gantry - AP44'!$C$8:$D$644,2,0)</f>
        <v>DB2+6</v>
      </c>
      <c r="F297" s="543" t="s">
        <v>646</v>
      </c>
      <c r="G297" s="579">
        <v>46080</v>
      </c>
      <c r="H297" s="579">
        <v>46090</v>
      </c>
      <c r="I297" s="580" t="s">
        <v>669</v>
      </c>
      <c r="J297" s="580" t="s">
        <v>667</v>
      </c>
      <c r="K297" s="580" t="s">
        <v>649</v>
      </c>
      <c r="L297" s="580" t="str">
        <f>VLOOKUP(D297,'TS Gantry - AP44'!$C$8:$X$638,22,FALSE)</f>
        <v>HALASAR</v>
      </c>
      <c r="M297" s="580" t="str">
        <f>VLOOKUP(D297,'TS Gantry - AP44'!$C$8:$Y$638,23,FALSE)</f>
        <v>SARDARSHAHAR</v>
      </c>
      <c r="N297" s="580" t="str">
        <f>VLOOKUP(D297,'TS Gantry - AP44'!$C$8:$Z$638,24,FALSE)</f>
        <v>CHURU</v>
      </c>
      <c r="O297" s="581"/>
      <c r="P297" s="581"/>
      <c r="Q297" s="581"/>
      <c r="R297" s="581"/>
      <c r="S297" s="581"/>
      <c r="T297" s="582"/>
      <c r="U297" s="556"/>
      <c r="V297" s="556"/>
      <c r="W297" s="556"/>
      <c r="X297" s="556"/>
      <c r="Y297" s="556"/>
      <c r="Z297" s="556"/>
    </row>
    <row r="298" spans="1:26" s="587" customFormat="1" ht="15.75" customHeight="1">
      <c r="A298" s="549">
        <v>294</v>
      </c>
      <c r="B298" s="549" t="s">
        <v>698</v>
      </c>
      <c r="C298" s="549">
        <v>3</v>
      </c>
      <c r="D298" s="583" t="s">
        <v>535</v>
      </c>
      <c r="E298" s="549" t="str">
        <f>VLOOKUP(D298,'TS Gantry - AP44'!$C$8:$D$644,2,0)</f>
        <v>DA+3</v>
      </c>
      <c r="F298" s="549" t="s">
        <v>646</v>
      </c>
      <c r="G298" s="584">
        <v>46093</v>
      </c>
      <c r="H298" s="584">
        <v>46096</v>
      </c>
      <c r="I298" s="585" t="s">
        <v>653</v>
      </c>
      <c r="J298" s="585" t="s">
        <v>667</v>
      </c>
      <c r="K298" s="585" t="s">
        <v>649</v>
      </c>
      <c r="L298" s="585" t="str">
        <f>VLOOKUP(D298,'TS Gantry - AP44'!$C$8:$X$638,22,FALSE)</f>
        <v>KEEKASAR</v>
      </c>
      <c r="M298" s="585" t="str">
        <f>VLOOKUP(D298,'TS Gantry - AP44'!$C$8:$Y$638,23,FALSE)</f>
        <v>SARDARSHAHAR</v>
      </c>
      <c r="N298" s="585" t="str">
        <f>VLOOKUP(D298,'TS Gantry - AP44'!$C$8:$Z$638,24,FALSE)</f>
        <v>CHURU</v>
      </c>
      <c r="O298" s="549"/>
      <c r="P298" s="549"/>
      <c r="Q298" s="549"/>
      <c r="R298" s="549"/>
      <c r="S298" s="549"/>
      <c r="T298" s="586"/>
      <c r="U298" s="549"/>
      <c r="V298" s="549"/>
      <c r="W298" s="549"/>
      <c r="X298" s="549"/>
      <c r="Y298" s="549"/>
      <c r="Z298" s="549"/>
    </row>
    <row r="299" spans="1:26" s="557" customFormat="1" ht="15.75" customHeight="1">
      <c r="A299" s="576">
        <v>295</v>
      </c>
      <c r="B299" s="615" t="s">
        <v>698</v>
      </c>
      <c r="C299" s="570">
        <v>4</v>
      </c>
      <c r="D299" s="616" t="s">
        <v>386</v>
      </c>
      <c r="E299" s="543" t="str">
        <f>VLOOKUP(D299,'TS Gantry - AP44'!$C$8:$D$644,2,0)</f>
        <v>DD60+0</v>
      </c>
      <c r="F299" s="543" t="s">
        <v>646</v>
      </c>
      <c r="G299" s="617">
        <v>46103</v>
      </c>
      <c r="H299" s="617">
        <v>46115</v>
      </c>
      <c r="I299" s="593" t="s">
        <v>653</v>
      </c>
      <c r="J299" s="593" t="s">
        <v>658</v>
      </c>
      <c r="K299" s="593" t="s">
        <v>649</v>
      </c>
      <c r="L299" s="593" t="str">
        <f>VLOOKUP(D299,'TS Gantry - AP44'!$C$8:$X$638,22,FALSE)</f>
        <v>JAKHARWALA</v>
      </c>
      <c r="M299" s="593" t="str">
        <f>VLOOKUP(D299,'TS Gantry - AP44'!$C$8:$Y$638,23,FALSE)</f>
        <v>LUNKARANSAR</v>
      </c>
      <c r="N299" s="593" t="str">
        <f>VLOOKUP(D299,'TS Gantry - AP44'!$C$8:$Z$638,24,FALSE)</f>
        <v>BIKANER</v>
      </c>
      <c r="O299" s="543"/>
      <c r="P299" s="543"/>
      <c r="Q299" s="543"/>
      <c r="R299" s="543"/>
      <c r="S299" s="543"/>
      <c r="T299" s="618"/>
      <c r="U299" s="556"/>
      <c r="V299" s="556"/>
      <c r="W299" s="556"/>
      <c r="X299" s="556"/>
      <c r="Y299" s="556"/>
      <c r="Z299" s="556"/>
    </row>
    <row r="300" spans="1:26" s="587" customFormat="1" ht="15.75" customHeight="1">
      <c r="A300" s="549">
        <v>296</v>
      </c>
      <c r="B300" s="549" t="s">
        <v>698</v>
      </c>
      <c r="C300" s="549">
        <v>5</v>
      </c>
      <c r="D300" s="583" t="s">
        <v>618</v>
      </c>
      <c r="E300" s="549" t="str">
        <f>VLOOKUP(D300,'TS Gantry - AP44'!$C$8:$D$647,2,0)</f>
        <v>DD60+18</v>
      </c>
      <c r="F300" s="549" t="s">
        <v>646</v>
      </c>
      <c r="G300" s="584">
        <v>46108</v>
      </c>
      <c r="H300" s="584">
        <v>46120</v>
      </c>
      <c r="I300" s="585" t="s">
        <v>669</v>
      </c>
      <c r="J300" s="585" t="s">
        <v>667</v>
      </c>
      <c r="K300" s="585" t="s">
        <v>649</v>
      </c>
      <c r="L300" s="585">
        <f>VLOOKUP(D300,'TS Gantry - AP44'!$C$8:$X$647,22,FALSE)</f>
        <v>0</v>
      </c>
      <c r="M300" s="585" t="str">
        <f>VLOOKUP(D300,'TS Gantry - AP44'!$C$8:$Y$647,23,FALSE)</f>
        <v>SARDARSHAHAR</v>
      </c>
      <c r="N300" s="585" t="str">
        <f>VLOOKUP(D300,'TS Gantry - AP44'!$C$8:$Z$647,24,FALSE)</f>
        <v>CHURU</v>
      </c>
      <c r="O300" s="549"/>
      <c r="P300" s="549"/>
      <c r="Q300" s="549"/>
      <c r="R300" s="549"/>
      <c r="S300" s="549"/>
      <c r="T300" s="586"/>
      <c r="U300" s="549"/>
      <c r="V300" s="549"/>
      <c r="W300" s="549"/>
      <c r="X300" s="549"/>
      <c r="Y300" s="549"/>
      <c r="Z300" s="549"/>
    </row>
    <row r="301" spans="1:26" s="629" customFormat="1" ht="15.75" customHeight="1" thickBot="1">
      <c r="A301" s="621">
        <v>297</v>
      </c>
      <c r="B301" s="588" t="s">
        <v>698</v>
      </c>
      <c r="C301" s="622">
        <v>6</v>
      </c>
      <c r="D301" s="623" t="s">
        <v>387</v>
      </c>
      <c r="E301" s="624" t="str">
        <f>VLOOKUP(D301,'TS Gantry - AP44'!$C$8:$D$644,2,0)</f>
        <v>DD60+0</v>
      </c>
      <c r="F301" s="624" t="s">
        <v>646</v>
      </c>
      <c r="G301" s="625">
        <v>46115</v>
      </c>
      <c r="H301" s="625">
        <v>46124</v>
      </c>
      <c r="I301" s="626" t="s">
        <v>653</v>
      </c>
      <c r="J301" s="626" t="s">
        <v>657</v>
      </c>
      <c r="K301" s="626" t="s">
        <v>649</v>
      </c>
      <c r="L301" s="626" t="str">
        <f>VLOOKUP(D301,'TS Gantry - AP44'!$C$8:$X$646,22,FALSE)</f>
        <v>JAKHARWALA</v>
      </c>
      <c r="M301" s="626" t="str">
        <f>VLOOKUP(D301,'TS Gantry - AP44'!$C$8:$Y$646,23,FALSE)</f>
        <v>LUNKARANSAR</v>
      </c>
      <c r="N301" s="626" t="str">
        <f>VLOOKUP(D301,'TS Gantry - AP44'!$C$8:$Z$646,24,FALSE)</f>
        <v>BIKANER</v>
      </c>
      <c r="O301" s="624"/>
      <c r="P301" s="624"/>
      <c r="Q301" s="624"/>
      <c r="R301" s="624"/>
      <c r="S301" s="624"/>
      <c r="T301" s="627"/>
      <c r="U301" s="628"/>
      <c r="V301" s="628"/>
      <c r="W301" s="628"/>
      <c r="X301" s="628"/>
      <c r="Y301" s="628"/>
      <c r="Z301" s="628"/>
    </row>
    <row r="302" spans="1:26" s="557" customFormat="1" ht="15.75" customHeight="1">
      <c r="A302" s="550">
        <v>298</v>
      </c>
      <c r="B302" s="551" t="s">
        <v>699</v>
      </c>
      <c r="C302" s="548">
        <v>1</v>
      </c>
      <c r="D302" s="552" t="s">
        <v>615</v>
      </c>
      <c r="E302" s="551" t="str">
        <f>VLOOKUP(D302,'TS Gantry - AP44'!$C$8:$D$644,2,0)</f>
        <v>DA-3</v>
      </c>
      <c r="F302" s="551" t="s">
        <v>646</v>
      </c>
      <c r="G302" s="553">
        <v>46121</v>
      </c>
      <c r="H302" s="619">
        <v>46127</v>
      </c>
      <c r="I302" s="620" t="s">
        <v>669</v>
      </c>
      <c r="J302" s="613" t="s">
        <v>657</v>
      </c>
      <c r="K302" s="554" t="s">
        <v>649</v>
      </c>
      <c r="L302" s="554">
        <f>VLOOKUP(D302,'TS Gantry - AP44'!$C$8:$X$646,22,FALSE)</f>
        <v>0</v>
      </c>
      <c r="M302" s="554" t="str">
        <f>VLOOKUP(D302,'TS Gantry - AP44'!$C$8:$Y$646,23,FALSE)</f>
        <v>SARDARSHAHAR</v>
      </c>
      <c r="N302" s="554" t="str">
        <f>VLOOKUP(D302,'TS Gantry - AP44'!$C$8:$Z$646,24,FALSE)</f>
        <v>CHURU</v>
      </c>
      <c r="O302" s="551"/>
      <c r="P302" s="551"/>
      <c r="Q302" s="551"/>
      <c r="R302" s="551"/>
      <c r="S302" s="551"/>
      <c r="T302" s="555"/>
      <c r="U302" s="556"/>
      <c r="V302" s="556"/>
      <c r="W302" s="556"/>
      <c r="X302" s="556"/>
      <c r="Y302" s="556"/>
      <c r="Z302" s="556"/>
    </row>
    <row r="303" spans="1:26" ht="15.75" customHeight="1">
      <c r="A303" s="99">
        <v>299</v>
      </c>
      <c r="B303" s="150" t="s">
        <v>699</v>
      </c>
      <c r="C303" s="192">
        <v>2</v>
      </c>
      <c r="D303" s="106" t="s">
        <v>617</v>
      </c>
      <c r="E303" s="150" t="str">
        <f>VLOOKUP(D303,'TS Gantry - AP44'!$C$8:$D$644,2,0)</f>
        <v>DD60+18</v>
      </c>
      <c r="F303" s="150" t="s">
        <v>646</v>
      </c>
      <c r="G303" s="103">
        <v>46065</v>
      </c>
      <c r="H303" s="103"/>
      <c r="I303" s="554" t="s">
        <v>653</v>
      </c>
      <c r="J303" s="108"/>
      <c r="K303" s="125" t="s">
        <v>649</v>
      </c>
      <c r="L303" s="125">
        <f>VLOOKUP(D303,'TS Gantry - AP44'!$C$8:$X$646,22,FALSE)</f>
        <v>0</v>
      </c>
      <c r="M303" s="125" t="str">
        <f>VLOOKUP(D303,'TS Gantry - AP44'!$C$8:$Y$646,23,FALSE)</f>
        <v>SARDARSHAHAR</v>
      </c>
      <c r="N303" s="125" t="str">
        <f>VLOOKUP(D303,'TS Gantry - AP44'!$C$8:$Z$646,24,FALSE)</f>
        <v>CHURU</v>
      </c>
      <c r="O303" s="108"/>
      <c r="P303" s="108"/>
      <c r="Q303" s="108"/>
      <c r="R303" s="108"/>
      <c r="S303" s="108"/>
      <c r="T303" s="200"/>
      <c r="U303" s="117"/>
      <c r="V303" s="117"/>
      <c r="W303" s="117"/>
      <c r="X303" s="117"/>
      <c r="Y303" s="117"/>
      <c r="Z303" s="117"/>
    </row>
    <row r="304" spans="1:26" ht="15.75" customHeight="1">
      <c r="A304" s="141">
        <v>300</v>
      </c>
      <c r="B304" s="150" t="s">
        <v>699</v>
      </c>
      <c r="C304" s="192">
        <v>3</v>
      </c>
      <c r="D304" s="106" t="s">
        <v>382</v>
      </c>
      <c r="E304" s="150" t="str">
        <f>VLOOKUP(D304,'TS Gantry - AP44'!$C$8:$D$644,2,0)</f>
        <v>DB2+0</v>
      </c>
      <c r="F304" s="150" t="s">
        <v>646</v>
      </c>
      <c r="G304" s="553">
        <v>46125</v>
      </c>
      <c r="H304" s="103"/>
      <c r="I304" s="554" t="s">
        <v>653</v>
      </c>
      <c r="J304" s="108"/>
      <c r="K304" s="125" t="s">
        <v>649</v>
      </c>
      <c r="L304" s="125" t="str">
        <f>VLOOKUP(D304,'TS Gantry - AP44'!$C$8:$X$638,22,FALSE)</f>
        <v>HANSHERA</v>
      </c>
      <c r="M304" s="125" t="str">
        <f>VLOOKUP(D304,'TS Gantry - AP44'!$C$8:$Y$638,23,FALSE)</f>
        <v>LUNKARANSAR</v>
      </c>
      <c r="N304" s="125" t="str">
        <f>VLOOKUP(D304,'TS Gantry - AP44'!$C$8:$Z$638,24,FALSE)</f>
        <v>BIKANER</v>
      </c>
      <c r="O304" s="108"/>
      <c r="P304" s="108"/>
      <c r="Q304" s="108"/>
      <c r="R304" s="108"/>
      <c r="S304" s="108"/>
      <c r="T304" s="200"/>
      <c r="U304" s="117"/>
      <c r="V304" s="117"/>
      <c r="W304" s="117"/>
      <c r="X304" s="117"/>
      <c r="Y304" s="117"/>
      <c r="Z304" s="117"/>
    </row>
    <row r="305" spans="1:26" ht="15.75" customHeight="1">
      <c r="A305" s="99">
        <v>301</v>
      </c>
      <c r="B305" s="150" t="s">
        <v>699</v>
      </c>
      <c r="C305" s="192">
        <v>4</v>
      </c>
      <c r="D305" s="106" t="s">
        <v>551</v>
      </c>
      <c r="E305" s="150" t="str">
        <f>VLOOKUP(D305,'TS Gantry - AP44'!$C$8:$D$644,2,0)</f>
        <v>DA+6</v>
      </c>
      <c r="F305" s="150" t="s">
        <v>646</v>
      </c>
      <c r="G305" s="103">
        <v>46126</v>
      </c>
      <c r="H305" s="103"/>
      <c r="I305" s="554" t="s">
        <v>653</v>
      </c>
      <c r="J305" s="108"/>
      <c r="K305" s="125" t="s">
        <v>649</v>
      </c>
      <c r="L305" s="125" t="str">
        <f>VLOOKUP(D305,'TS Gantry - AP44'!$C$8:$X$638,22,FALSE)</f>
        <v>RANGAISAR</v>
      </c>
      <c r="M305" s="125" t="str">
        <f>VLOOKUP(D305,'TS Gantry - AP44'!$C$8:$Y$638,23,FALSE)</f>
        <v>SARDARSHAHAR</v>
      </c>
      <c r="N305" s="125" t="str">
        <f>VLOOKUP(D305,'TS Gantry - AP44'!$C$8:$Z$638,24,FALSE)</f>
        <v>CHURU</v>
      </c>
      <c r="O305" s="108"/>
      <c r="P305" s="108"/>
      <c r="Q305" s="108"/>
      <c r="R305" s="108"/>
      <c r="S305" s="108"/>
      <c r="T305" s="200"/>
      <c r="U305" s="117"/>
      <c r="V305" s="117"/>
      <c r="W305" s="117"/>
      <c r="X305" s="117"/>
      <c r="Y305" s="117"/>
      <c r="Z305" s="117"/>
    </row>
    <row r="306" spans="1:26" ht="15.75" customHeight="1">
      <c r="A306" s="141">
        <v>302</v>
      </c>
      <c r="B306" s="150" t="s">
        <v>699</v>
      </c>
      <c r="C306" s="192">
        <v>5</v>
      </c>
      <c r="D306" s="106" t="s">
        <v>616</v>
      </c>
      <c r="E306" s="150" t="str">
        <f>VLOOKUP(D306,'TS Gantry - AP44'!$C$8:$D$644,2,0)</f>
        <v>DC2+9</v>
      </c>
      <c r="F306" s="150" t="s">
        <v>646</v>
      </c>
      <c r="G306" s="103">
        <v>46126</v>
      </c>
      <c r="H306" s="103"/>
      <c r="I306" s="620" t="s">
        <v>669</v>
      </c>
      <c r="J306" s="108"/>
      <c r="K306" s="125" t="s">
        <v>649</v>
      </c>
      <c r="L306" s="125" t="e">
        <f>VLOOKUP(D306,'TS Gantry - AP44'!$C$8:$X$638,22,FALSE)</f>
        <v>#N/A</v>
      </c>
      <c r="M306" s="125" t="e">
        <f>VLOOKUP(D306,'TS Gantry - AP44'!$C$8:$Y$638,23,FALSE)</f>
        <v>#N/A</v>
      </c>
      <c r="N306" s="125" t="e">
        <f>VLOOKUP(D306,'TS Gantry - AP44'!$C$8:$Z$638,24,FALSE)</f>
        <v>#N/A</v>
      </c>
      <c r="O306" s="108"/>
      <c r="P306" s="108"/>
      <c r="Q306" s="108"/>
      <c r="R306" s="108"/>
      <c r="S306" s="108"/>
      <c r="T306" s="200"/>
      <c r="U306" s="117"/>
      <c r="V306" s="117"/>
      <c r="W306" s="117"/>
      <c r="X306" s="117"/>
      <c r="Y306" s="117"/>
      <c r="Z306" s="117"/>
    </row>
    <row r="307" spans="1:26" ht="15.75" customHeight="1">
      <c r="A307" s="99">
        <v>303</v>
      </c>
      <c r="B307" s="192"/>
      <c r="C307" s="192"/>
      <c r="D307" s="107"/>
      <c r="E307" s="108"/>
      <c r="F307" s="108"/>
      <c r="G307" s="103"/>
      <c r="H307" s="103"/>
      <c r="I307" s="125"/>
      <c r="J307" s="108"/>
      <c r="K307" s="125" t="s">
        <v>649</v>
      </c>
      <c r="L307" s="125" t="e">
        <f>VLOOKUP(D307,'TS Gantry - AP44'!$C$8:$X$638,22,FALSE)</f>
        <v>#N/A</v>
      </c>
      <c r="M307" s="125" t="e">
        <f>VLOOKUP(D307,'TS Gantry - AP44'!$C$8:$Y$638,23,FALSE)</f>
        <v>#N/A</v>
      </c>
      <c r="N307" s="125" t="e">
        <f>VLOOKUP(D307,'TS Gantry - AP44'!$C$8:$Z$638,24,FALSE)</f>
        <v>#N/A</v>
      </c>
      <c r="O307" s="108"/>
      <c r="P307" s="108"/>
      <c r="Q307" s="108"/>
      <c r="R307" s="108"/>
      <c r="S307" s="108"/>
      <c r="T307" s="200"/>
      <c r="U307" s="117"/>
      <c r="V307" s="117"/>
      <c r="W307" s="117"/>
      <c r="X307" s="117"/>
      <c r="Y307" s="117"/>
      <c r="Z307" s="117"/>
    </row>
    <row r="308" spans="1:26" ht="15.75" customHeight="1">
      <c r="A308" s="141">
        <v>304</v>
      </c>
      <c r="B308" s="192"/>
      <c r="C308" s="192"/>
      <c r="D308" s="107"/>
      <c r="E308" s="108"/>
      <c r="F308" s="108"/>
      <c r="G308" s="103"/>
      <c r="H308" s="103"/>
      <c r="I308" s="125"/>
      <c r="J308" s="108"/>
      <c r="K308" s="125" t="s">
        <v>649</v>
      </c>
      <c r="L308" s="125" t="e">
        <f>VLOOKUP(D308,'TS Gantry - AP44'!$C$8:$X$638,22,FALSE)</f>
        <v>#N/A</v>
      </c>
      <c r="M308" s="125" t="e">
        <f>VLOOKUP(D308,'TS Gantry - AP44'!$C$8:$Y$638,23,FALSE)</f>
        <v>#N/A</v>
      </c>
      <c r="N308" s="125" t="e">
        <f>VLOOKUP(D308,'TS Gantry - AP44'!$C$8:$Z$638,24,FALSE)</f>
        <v>#N/A</v>
      </c>
      <c r="O308" s="108"/>
      <c r="P308" s="108"/>
      <c r="Q308" s="108"/>
      <c r="R308" s="108"/>
      <c r="S308" s="108"/>
      <c r="T308" s="200"/>
      <c r="U308" s="117"/>
      <c r="V308" s="117"/>
      <c r="W308" s="117"/>
      <c r="X308" s="117"/>
      <c r="Y308" s="117"/>
      <c r="Z308" s="117"/>
    </row>
    <row r="309" spans="1:26" ht="15.75" customHeight="1">
      <c r="A309" s="99">
        <v>305</v>
      </c>
      <c r="B309" s="192"/>
      <c r="C309" s="192"/>
      <c r="D309" s="107"/>
      <c r="E309" s="108"/>
      <c r="F309" s="108"/>
      <c r="G309" s="103"/>
      <c r="H309" s="103"/>
      <c r="I309" s="125"/>
      <c r="J309" s="108"/>
      <c r="K309" s="125" t="s">
        <v>649</v>
      </c>
      <c r="L309" s="125" t="e">
        <f>VLOOKUP(D309,'TS Gantry - AP44'!$C$8:$X$638,22,FALSE)</f>
        <v>#N/A</v>
      </c>
      <c r="M309" s="125" t="e">
        <f>VLOOKUP(D309,'TS Gantry - AP44'!$C$8:$Y$638,23,FALSE)</f>
        <v>#N/A</v>
      </c>
      <c r="N309" s="125" t="e">
        <f>VLOOKUP(D309,'TS Gantry - AP44'!$C$8:$Z$638,24,FALSE)</f>
        <v>#N/A</v>
      </c>
      <c r="O309" s="108"/>
      <c r="P309" s="108"/>
      <c r="Q309" s="108"/>
      <c r="R309" s="108"/>
      <c r="S309" s="108"/>
      <c r="T309" s="200"/>
      <c r="U309" s="117"/>
      <c r="V309" s="117"/>
      <c r="W309" s="117"/>
      <c r="X309" s="117"/>
      <c r="Y309" s="117"/>
      <c r="Z309" s="117"/>
    </row>
    <row r="310" spans="1:26" ht="15.75" customHeight="1">
      <c r="A310" s="141">
        <v>306</v>
      </c>
      <c r="B310" s="192"/>
      <c r="C310" s="192"/>
      <c r="D310" s="107"/>
      <c r="E310" s="108"/>
      <c r="F310" s="108"/>
      <c r="G310" s="103"/>
      <c r="H310" s="103"/>
      <c r="I310" s="125"/>
      <c r="J310" s="108"/>
      <c r="K310" s="125" t="s">
        <v>649</v>
      </c>
      <c r="L310" s="125" t="e">
        <f>VLOOKUP(D310,'TS Gantry - AP44'!$C$8:$X$638,22,FALSE)</f>
        <v>#N/A</v>
      </c>
      <c r="M310" s="125" t="e">
        <f>VLOOKUP(D310,'TS Gantry - AP44'!$C$8:$Y$638,23,FALSE)</f>
        <v>#N/A</v>
      </c>
      <c r="N310" s="125" t="e">
        <f>VLOOKUP(D310,'TS Gantry - AP44'!$C$8:$Z$638,24,FALSE)</f>
        <v>#N/A</v>
      </c>
      <c r="O310" s="108"/>
      <c r="P310" s="108"/>
      <c r="Q310" s="108"/>
      <c r="R310" s="108"/>
      <c r="S310" s="108"/>
      <c r="T310" s="200"/>
      <c r="U310" s="117"/>
      <c r="V310" s="117"/>
      <c r="W310" s="117"/>
      <c r="X310" s="117"/>
      <c r="Y310" s="117"/>
      <c r="Z310" s="117"/>
    </row>
    <row r="311" spans="1:26" ht="15.75" customHeight="1">
      <c r="A311" s="99">
        <v>307</v>
      </c>
      <c r="B311" s="192"/>
      <c r="C311" s="192"/>
      <c r="D311" s="107"/>
      <c r="E311" s="108"/>
      <c r="F311" s="108"/>
      <c r="G311" s="103"/>
      <c r="H311" s="103"/>
      <c r="I311" s="125"/>
      <c r="J311" s="108"/>
      <c r="K311" s="125" t="s">
        <v>649</v>
      </c>
      <c r="L311" s="125" t="e">
        <f>VLOOKUP(D311,'TS Gantry - AP44'!$C$8:$X$638,22,FALSE)</f>
        <v>#N/A</v>
      </c>
      <c r="M311" s="125" t="e">
        <f>VLOOKUP(D311,'TS Gantry - AP44'!$C$8:$Y$638,23,FALSE)</f>
        <v>#N/A</v>
      </c>
      <c r="N311" s="125" t="e">
        <f>VLOOKUP(D311,'TS Gantry - AP44'!$C$8:$Z$638,24,FALSE)</f>
        <v>#N/A</v>
      </c>
      <c r="O311" s="108"/>
      <c r="P311" s="108"/>
      <c r="Q311" s="108"/>
      <c r="R311" s="108"/>
      <c r="S311" s="108"/>
      <c r="T311" s="200"/>
      <c r="U311" s="117"/>
      <c r="V311" s="117"/>
      <c r="W311" s="117"/>
      <c r="X311" s="117"/>
      <c r="Y311" s="117"/>
      <c r="Z311" s="117"/>
    </row>
    <row r="312" spans="1:26" ht="15.75" customHeight="1">
      <c r="A312" s="141">
        <v>308</v>
      </c>
      <c r="B312" s="192"/>
      <c r="C312" s="192"/>
      <c r="D312" s="107"/>
      <c r="E312" s="108"/>
      <c r="F312" s="108"/>
      <c r="G312" s="103"/>
      <c r="H312" s="103"/>
      <c r="I312" s="125"/>
      <c r="J312" s="108"/>
      <c r="K312" s="125" t="s">
        <v>649</v>
      </c>
      <c r="L312" s="125" t="e">
        <f>VLOOKUP(D312,'TS Gantry - AP44'!$C$8:$X$638,22,FALSE)</f>
        <v>#N/A</v>
      </c>
      <c r="M312" s="125" t="e">
        <f>VLOOKUP(D312,'TS Gantry - AP44'!$C$8:$Y$638,23,FALSE)</f>
        <v>#N/A</v>
      </c>
      <c r="N312" s="125" t="e">
        <f>VLOOKUP(D312,'TS Gantry - AP44'!$C$8:$Z$638,24,FALSE)</f>
        <v>#N/A</v>
      </c>
      <c r="O312" s="108"/>
      <c r="P312" s="108"/>
      <c r="Q312" s="108"/>
      <c r="R312" s="108"/>
      <c r="S312" s="108"/>
      <c r="T312" s="200"/>
      <c r="U312" s="117"/>
      <c r="V312" s="117"/>
      <c r="W312" s="117"/>
      <c r="X312" s="117"/>
      <c r="Y312" s="117"/>
      <c r="Z312" s="117"/>
    </row>
    <row r="313" spans="1:26" ht="15.75" customHeight="1">
      <c r="A313" s="99">
        <v>309</v>
      </c>
      <c r="B313" s="192"/>
      <c r="C313" s="192"/>
      <c r="D313" s="107"/>
      <c r="E313" s="108"/>
      <c r="F313" s="108"/>
      <c r="G313" s="103"/>
      <c r="H313" s="103"/>
      <c r="I313" s="125"/>
      <c r="J313" s="108"/>
      <c r="K313" s="125" t="s">
        <v>649</v>
      </c>
      <c r="L313" s="125" t="e">
        <f>VLOOKUP(D313,'TS Gantry - AP44'!$C$8:$X$638,22,FALSE)</f>
        <v>#N/A</v>
      </c>
      <c r="M313" s="125" t="e">
        <f>VLOOKUP(D313,'TS Gantry - AP44'!$C$8:$Y$638,23,FALSE)</f>
        <v>#N/A</v>
      </c>
      <c r="N313" s="125" t="e">
        <f>VLOOKUP(D313,'TS Gantry - AP44'!$C$8:$Z$638,24,FALSE)</f>
        <v>#N/A</v>
      </c>
      <c r="O313" s="108"/>
      <c r="P313" s="108"/>
      <c r="Q313" s="108"/>
      <c r="R313" s="108"/>
      <c r="S313" s="108"/>
      <c r="T313" s="200"/>
      <c r="U313" s="117"/>
      <c r="V313" s="117"/>
      <c r="W313" s="117"/>
      <c r="X313" s="117"/>
      <c r="Y313" s="117"/>
      <c r="Z313" s="117"/>
    </row>
    <row r="314" spans="1:26" ht="15.75" customHeight="1">
      <c r="A314" s="141">
        <v>310</v>
      </c>
      <c r="B314" s="192"/>
      <c r="C314" s="192"/>
      <c r="D314" s="107"/>
      <c r="E314" s="108"/>
      <c r="F314" s="108"/>
      <c r="G314" s="103"/>
      <c r="H314" s="103"/>
      <c r="I314" s="125"/>
      <c r="J314" s="108"/>
      <c r="K314" s="125" t="s">
        <v>649</v>
      </c>
      <c r="L314" s="125" t="e">
        <f>VLOOKUP(D314,'TS Gantry - AP44'!$C$8:$X$638,22,FALSE)</f>
        <v>#N/A</v>
      </c>
      <c r="M314" s="125" t="e">
        <f>VLOOKUP(D314,'TS Gantry - AP44'!$C$8:$Y$638,23,FALSE)</f>
        <v>#N/A</v>
      </c>
      <c r="N314" s="125" t="e">
        <f>VLOOKUP(D314,'TS Gantry - AP44'!$C$8:$Z$638,24,FALSE)</f>
        <v>#N/A</v>
      </c>
      <c r="O314" s="108"/>
      <c r="P314" s="108"/>
      <c r="Q314" s="108"/>
      <c r="R314" s="108"/>
      <c r="S314" s="108"/>
      <c r="T314" s="200"/>
      <c r="U314" s="117"/>
      <c r="V314" s="117"/>
      <c r="W314" s="117"/>
      <c r="X314" s="117"/>
      <c r="Y314" s="117"/>
      <c r="Z314" s="117"/>
    </row>
    <row r="315" spans="1:26" ht="15.75" customHeight="1">
      <c r="A315" s="99">
        <v>311</v>
      </c>
      <c r="B315" s="192"/>
      <c r="C315" s="192"/>
      <c r="D315" s="107"/>
      <c r="E315" s="108"/>
      <c r="F315" s="108"/>
      <c r="G315" s="103"/>
      <c r="H315" s="103"/>
      <c r="I315" s="125"/>
      <c r="J315" s="108"/>
      <c r="K315" s="125" t="s">
        <v>649</v>
      </c>
      <c r="L315" s="125" t="e">
        <f>VLOOKUP(D315,'TS Gantry - AP44'!$C$8:$X$638,22,FALSE)</f>
        <v>#N/A</v>
      </c>
      <c r="M315" s="125" t="e">
        <f>VLOOKUP(D315,'TS Gantry - AP44'!$C$8:$Y$638,23,FALSE)</f>
        <v>#N/A</v>
      </c>
      <c r="N315" s="125" t="e">
        <f>VLOOKUP(D315,'TS Gantry - AP44'!$C$8:$Z$638,24,FALSE)</f>
        <v>#N/A</v>
      </c>
      <c r="O315" s="108"/>
      <c r="P315" s="108"/>
      <c r="Q315" s="108"/>
      <c r="R315" s="108"/>
      <c r="S315" s="108"/>
      <c r="T315" s="200"/>
      <c r="U315" s="117"/>
      <c r="V315" s="117"/>
      <c r="W315" s="117"/>
      <c r="X315" s="117"/>
      <c r="Y315" s="117"/>
      <c r="Z315" s="117"/>
    </row>
    <row r="316" spans="1:26" ht="15.75" customHeight="1">
      <c r="A316" s="141">
        <v>312</v>
      </c>
      <c r="B316" s="192"/>
      <c r="C316" s="192"/>
      <c r="D316" s="107"/>
      <c r="E316" s="108"/>
      <c r="F316" s="108"/>
      <c r="G316" s="103"/>
      <c r="H316" s="103"/>
      <c r="I316" s="125"/>
      <c r="J316" s="108"/>
      <c r="K316" s="125" t="s">
        <v>649</v>
      </c>
      <c r="L316" s="125" t="e">
        <f>VLOOKUP(D316,'TS Gantry - AP44'!$C$8:$X$638,22,FALSE)</f>
        <v>#N/A</v>
      </c>
      <c r="M316" s="125" t="e">
        <f>VLOOKUP(D316,'TS Gantry - AP44'!$C$8:$Y$638,23,FALSE)</f>
        <v>#N/A</v>
      </c>
      <c r="N316" s="125" t="e">
        <f>VLOOKUP(D316,'TS Gantry - AP44'!$C$8:$Z$638,24,FALSE)</f>
        <v>#N/A</v>
      </c>
      <c r="O316" s="108"/>
      <c r="P316" s="108"/>
      <c r="Q316" s="108"/>
      <c r="R316" s="108"/>
      <c r="S316" s="108"/>
      <c r="T316" s="200"/>
      <c r="U316" s="117"/>
      <c r="V316" s="117"/>
      <c r="W316" s="117"/>
      <c r="X316" s="117"/>
      <c r="Y316" s="117"/>
      <c r="Z316" s="117"/>
    </row>
    <row r="317" spans="1:26" ht="15.75" customHeight="1">
      <c r="A317" s="99">
        <v>313</v>
      </c>
      <c r="B317" s="192"/>
      <c r="C317" s="192"/>
      <c r="D317" s="107"/>
      <c r="E317" s="108"/>
      <c r="F317" s="108"/>
      <c r="G317" s="103"/>
      <c r="H317" s="103"/>
      <c r="I317" s="125"/>
      <c r="J317" s="108"/>
      <c r="K317" s="125" t="s">
        <v>649</v>
      </c>
      <c r="L317" s="125" t="e">
        <f>VLOOKUP(D317,'TS Gantry - AP44'!$C$8:$X$638,22,FALSE)</f>
        <v>#N/A</v>
      </c>
      <c r="M317" s="125" t="e">
        <f>VLOOKUP(D317,'TS Gantry - AP44'!$C$8:$Y$638,23,FALSE)</f>
        <v>#N/A</v>
      </c>
      <c r="N317" s="125" t="e">
        <f>VLOOKUP(D317,'TS Gantry - AP44'!$C$8:$Z$638,24,FALSE)</f>
        <v>#N/A</v>
      </c>
      <c r="O317" s="108"/>
      <c r="P317" s="108"/>
      <c r="Q317" s="108"/>
      <c r="R317" s="108"/>
      <c r="S317" s="108"/>
      <c r="T317" s="200"/>
      <c r="U317" s="117"/>
      <c r="V317" s="117"/>
      <c r="W317" s="117"/>
      <c r="X317" s="117"/>
      <c r="Y317" s="117"/>
      <c r="Z317" s="117"/>
    </row>
    <row r="318" spans="1:26" ht="15.75" customHeight="1">
      <c r="A318" s="141">
        <v>314</v>
      </c>
      <c r="B318" s="192"/>
      <c r="C318" s="192"/>
      <c r="D318" s="107"/>
      <c r="E318" s="108"/>
      <c r="F318" s="108"/>
      <c r="G318" s="103"/>
      <c r="H318" s="103"/>
      <c r="I318" s="125"/>
      <c r="J318" s="108"/>
      <c r="K318" s="125" t="s">
        <v>649</v>
      </c>
      <c r="L318" s="125" t="e">
        <f>VLOOKUP(D318,'TS Gantry - AP44'!$C$8:$X$638,22,FALSE)</f>
        <v>#N/A</v>
      </c>
      <c r="M318" s="125" t="e">
        <f>VLOOKUP(D318,'TS Gantry - AP44'!$C$8:$Y$638,23,FALSE)</f>
        <v>#N/A</v>
      </c>
      <c r="N318" s="125" t="e">
        <f>VLOOKUP(D318,'TS Gantry - AP44'!$C$8:$Z$638,24,FALSE)</f>
        <v>#N/A</v>
      </c>
      <c r="O318" s="108"/>
      <c r="P318" s="108"/>
      <c r="Q318" s="108"/>
      <c r="R318" s="108"/>
      <c r="S318" s="108"/>
      <c r="T318" s="200"/>
      <c r="U318" s="117"/>
      <c r="V318" s="117"/>
      <c r="W318" s="117"/>
      <c r="X318" s="117"/>
      <c r="Y318" s="117"/>
      <c r="Z318" s="117"/>
    </row>
    <row r="319" spans="1:26" ht="15.75" customHeight="1">
      <c r="A319" s="99">
        <v>315</v>
      </c>
      <c r="B319" s="192"/>
      <c r="C319" s="192"/>
      <c r="D319" s="107"/>
      <c r="E319" s="108"/>
      <c r="F319" s="108"/>
      <c r="G319" s="103"/>
      <c r="H319" s="103"/>
      <c r="I319" s="125"/>
      <c r="J319" s="108"/>
      <c r="K319" s="125" t="s">
        <v>649</v>
      </c>
      <c r="L319" s="125" t="e">
        <f>VLOOKUP(D319,'TS Gantry - AP44'!$C$8:$X$638,22,FALSE)</f>
        <v>#N/A</v>
      </c>
      <c r="M319" s="125" t="e">
        <f>VLOOKUP(D319,'TS Gantry - AP44'!$C$8:$Y$638,23,FALSE)</f>
        <v>#N/A</v>
      </c>
      <c r="N319" s="125" t="e">
        <f>VLOOKUP(D319,'TS Gantry - AP44'!$C$8:$Z$638,24,FALSE)</f>
        <v>#N/A</v>
      </c>
      <c r="O319" s="108"/>
      <c r="P319" s="108"/>
      <c r="Q319" s="108"/>
      <c r="R319" s="108"/>
      <c r="S319" s="108"/>
      <c r="T319" s="200"/>
      <c r="U319" s="117"/>
      <c r="V319" s="117"/>
      <c r="W319" s="117"/>
      <c r="X319" s="117"/>
      <c r="Y319" s="117"/>
      <c r="Z319" s="117"/>
    </row>
    <row r="320" spans="1:26" ht="15.75" customHeight="1">
      <c r="A320" s="141">
        <v>316</v>
      </c>
      <c r="B320" s="192"/>
      <c r="C320" s="192"/>
      <c r="D320" s="107"/>
      <c r="E320" s="108"/>
      <c r="F320" s="108"/>
      <c r="G320" s="103"/>
      <c r="H320" s="103"/>
      <c r="I320" s="125"/>
      <c r="J320" s="108"/>
      <c r="K320" s="125" t="s">
        <v>649</v>
      </c>
      <c r="L320" s="125" t="e">
        <f>VLOOKUP(D320,'TS Gantry - AP44'!$C$8:$X$638,22,FALSE)</f>
        <v>#N/A</v>
      </c>
      <c r="M320" s="125" t="e">
        <f>VLOOKUP(D320,'TS Gantry - AP44'!$C$8:$Y$638,23,FALSE)</f>
        <v>#N/A</v>
      </c>
      <c r="N320" s="125" t="e">
        <f>VLOOKUP(D320,'TS Gantry - AP44'!$C$8:$Z$638,24,FALSE)</f>
        <v>#N/A</v>
      </c>
      <c r="O320" s="108"/>
      <c r="P320" s="108"/>
      <c r="Q320" s="108"/>
      <c r="R320" s="108"/>
      <c r="S320" s="108"/>
      <c r="T320" s="200"/>
      <c r="U320" s="117"/>
      <c r="V320" s="117"/>
      <c r="W320" s="117"/>
      <c r="X320" s="117"/>
      <c r="Y320" s="117"/>
      <c r="Z320" s="117"/>
    </row>
    <row r="321" spans="1:26" ht="15.75" customHeight="1">
      <c r="A321" s="99">
        <v>317</v>
      </c>
      <c r="B321" s="192"/>
      <c r="C321" s="192"/>
      <c r="D321" s="107"/>
      <c r="E321" s="108"/>
      <c r="F321" s="108"/>
      <c r="G321" s="103"/>
      <c r="H321" s="103"/>
      <c r="I321" s="125"/>
      <c r="J321" s="108"/>
      <c r="K321" s="125" t="s">
        <v>649</v>
      </c>
      <c r="L321" s="125" t="e">
        <f>VLOOKUP(D321,'TS Gantry - AP44'!$C$8:$X$638,22,FALSE)</f>
        <v>#N/A</v>
      </c>
      <c r="M321" s="125" t="e">
        <f>VLOOKUP(D321,'TS Gantry - AP44'!$C$8:$Y$638,23,FALSE)</f>
        <v>#N/A</v>
      </c>
      <c r="N321" s="125" t="e">
        <f>VLOOKUP(D321,'TS Gantry - AP44'!$C$8:$Z$638,24,FALSE)</f>
        <v>#N/A</v>
      </c>
      <c r="O321" s="108"/>
      <c r="P321" s="108"/>
      <c r="Q321" s="108"/>
      <c r="R321" s="108"/>
      <c r="S321" s="108"/>
      <c r="T321" s="200"/>
      <c r="U321" s="117"/>
      <c r="V321" s="117"/>
      <c r="W321" s="117"/>
      <c r="X321" s="117"/>
      <c r="Y321" s="117"/>
      <c r="Z321" s="117"/>
    </row>
    <row r="322" spans="1:26" ht="15.75" customHeight="1">
      <c r="A322" s="141">
        <v>318</v>
      </c>
      <c r="B322" s="192"/>
      <c r="C322" s="192"/>
      <c r="D322" s="107"/>
      <c r="E322" s="108"/>
      <c r="F322" s="108"/>
      <c r="G322" s="103"/>
      <c r="H322" s="103"/>
      <c r="I322" s="125"/>
      <c r="J322" s="108"/>
      <c r="K322" s="125" t="s">
        <v>649</v>
      </c>
      <c r="L322" s="125" t="e">
        <f>VLOOKUP(D322,'TS Gantry - AP44'!$C$8:$X$638,22,FALSE)</f>
        <v>#N/A</v>
      </c>
      <c r="M322" s="125" t="e">
        <f>VLOOKUP(D322,'TS Gantry - AP44'!$C$8:$Y$638,23,FALSE)</f>
        <v>#N/A</v>
      </c>
      <c r="N322" s="125" t="e">
        <f>VLOOKUP(D322,'TS Gantry - AP44'!$C$8:$Z$638,24,FALSE)</f>
        <v>#N/A</v>
      </c>
      <c r="O322" s="108"/>
      <c r="P322" s="108"/>
      <c r="Q322" s="108"/>
      <c r="R322" s="108"/>
      <c r="S322" s="108"/>
      <c r="T322" s="200"/>
      <c r="U322" s="117"/>
      <c r="V322" s="117"/>
      <c r="W322" s="117"/>
      <c r="X322" s="117"/>
      <c r="Y322" s="117"/>
      <c r="Z322" s="117"/>
    </row>
    <row r="323" spans="1:26" ht="15.75" customHeight="1">
      <c r="A323" s="99">
        <v>319</v>
      </c>
      <c r="B323" s="192"/>
      <c r="C323" s="192"/>
      <c r="D323" s="107"/>
      <c r="E323" s="108"/>
      <c r="F323" s="108"/>
      <c r="G323" s="103"/>
      <c r="H323" s="103"/>
      <c r="I323" s="125"/>
      <c r="J323" s="108"/>
      <c r="K323" s="125" t="s">
        <v>649</v>
      </c>
      <c r="L323" s="125" t="e">
        <f>VLOOKUP(D323,'TS Gantry - AP44'!$C$8:$X$638,22,FALSE)</f>
        <v>#N/A</v>
      </c>
      <c r="M323" s="125" t="e">
        <f>VLOOKUP(D323,'TS Gantry - AP44'!$C$8:$Y$638,23,FALSE)</f>
        <v>#N/A</v>
      </c>
      <c r="N323" s="125" t="e">
        <f>VLOOKUP(D323,'TS Gantry - AP44'!$C$8:$Z$638,24,FALSE)</f>
        <v>#N/A</v>
      </c>
      <c r="O323" s="108"/>
      <c r="P323" s="108"/>
      <c r="Q323" s="108"/>
      <c r="R323" s="108"/>
      <c r="S323" s="108"/>
      <c r="T323" s="200"/>
      <c r="U323" s="117"/>
      <c r="V323" s="117"/>
      <c r="W323" s="117"/>
      <c r="X323" s="117"/>
      <c r="Y323" s="117"/>
      <c r="Z323" s="117"/>
    </row>
    <row r="324" spans="1:26" ht="15.75" customHeight="1">
      <c r="A324" s="141">
        <v>320</v>
      </c>
      <c r="B324" s="192"/>
      <c r="C324" s="192"/>
      <c r="D324" s="107"/>
      <c r="E324" s="108"/>
      <c r="F324" s="108"/>
      <c r="G324" s="103"/>
      <c r="H324" s="103"/>
      <c r="I324" s="125"/>
      <c r="J324" s="108"/>
      <c r="K324" s="125" t="s">
        <v>649</v>
      </c>
      <c r="L324" s="125" t="e">
        <f>VLOOKUP(D324,'TS Gantry - AP44'!$C$8:$X$638,22,FALSE)</f>
        <v>#N/A</v>
      </c>
      <c r="M324" s="125" t="e">
        <f>VLOOKUP(D324,'TS Gantry - AP44'!$C$8:$Y$638,23,FALSE)</f>
        <v>#N/A</v>
      </c>
      <c r="N324" s="125" t="e">
        <f>VLOOKUP(D324,'TS Gantry - AP44'!$C$8:$Z$638,24,FALSE)</f>
        <v>#N/A</v>
      </c>
      <c r="O324" s="108"/>
      <c r="P324" s="108"/>
      <c r="Q324" s="108"/>
      <c r="R324" s="108"/>
      <c r="S324" s="108"/>
      <c r="T324" s="200"/>
      <c r="U324" s="117"/>
      <c r="V324" s="117"/>
      <c r="W324" s="117"/>
      <c r="X324" s="117"/>
      <c r="Y324" s="117"/>
      <c r="Z324" s="117"/>
    </row>
    <row r="325" spans="1:26" ht="15.75" customHeight="1">
      <c r="A325" s="99">
        <v>321</v>
      </c>
      <c r="B325" s="192"/>
      <c r="C325" s="192"/>
      <c r="D325" s="107"/>
      <c r="E325" s="108"/>
      <c r="F325" s="108"/>
      <c r="G325" s="103"/>
      <c r="H325" s="103"/>
      <c r="I325" s="125"/>
      <c r="J325" s="108"/>
      <c r="K325" s="125" t="s">
        <v>649</v>
      </c>
      <c r="L325" s="125" t="e">
        <f>VLOOKUP(D325,'TS Gantry - AP44'!$C$8:$X$638,22,FALSE)</f>
        <v>#N/A</v>
      </c>
      <c r="M325" s="125" t="e">
        <f>VLOOKUP(D325,'TS Gantry - AP44'!$C$8:$Y$638,23,FALSE)</f>
        <v>#N/A</v>
      </c>
      <c r="N325" s="125" t="e">
        <f>VLOOKUP(D325,'TS Gantry - AP44'!$C$8:$Z$638,24,FALSE)</f>
        <v>#N/A</v>
      </c>
      <c r="O325" s="108"/>
      <c r="P325" s="108"/>
      <c r="Q325" s="108"/>
      <c r="R325" s="108"/>
      <c r="S325" s="108"/>
      <c r="T325" s="200"/>
      <c r="U325" s="117"/>
      <c r="V325" s="117"/>
      <c r="W325" s="117"/>
      <c r="X325" s="117"/>
      <c r="Y325" s="117"/>
      <c r="Z325" s="117"/>
    </row>
    <row r="326" spans="1:26" ht="15.75" customHeight="1">
      <c r="A326" s="141">
        <v>322</v>
      </c>
      <c r="B326" s="192"/>
      <c r="C326" s="192"/>
      <c r="D326" s="107"/>
      <c r="E326" s="108"/>
      <c r="F326" s="108"/>
      <c r="G326" s="103"/>
      <c r="H326" s="103"/>
      <c r="I326" s="125"/>
      <c r="J326" s="108"/>
      <c r="K326" s="125" t="s">
        <v>649</v>
      </c>
      <c r="L326" s="125" t="e">
        <f>VLOOKUP(D326,'TS Gantry - AP44'!$C$8:$X$638,22,FALSE)</f>
        <v>#N/A</v>
      </c>
      <c r="M326" s="125" t="e">
        <f>VLOOKUP(D326,'TS Gantry - AP44'!$C$8:$Y$638,23,FALSE)</f>
        <v>#N/A</v>
      </c>
      <c r="N326" s="125" t="e">
        <f>VLOOKUP(D326,'TS Gantry - AP44'!$C$8:$Z$638,24,FALSE)</f>
        <v>#N/A</v>
      </c>
      <c r="O326" s="108"/>
      <c r="P326" s="108"/>
      <c r="Q326" s="108"/>
      <c r="R326" s="108"/>
      <c r="S326" s="108"/>
      <c r="T326" s="200"/>
      <c r="U326" s="117"/>
      <c r="V326" s="117"/>
      <c r="W326" s="117"/>
      <c r="X326" s="117"/>
      <c r="Y326" s="117"/>
      <c r="Z326" s="117"/>
    </row>
    <row r="327" spans="1:26" ht="15.75" customHeight="1">
      <c r="A327" s="99">
        <v>323</v>
      </c>
      <c r="B327" s="192"/>
      <c r="C327" s="192"/>
      <c r="D327" s="107"/>
      <c r="E327" s="108"/>
      <c r="F327" s="108"/>
      <c r="G327" s="103"/>
      <c r="H327" s="103"/>
      <c r="I327" s="125"/>
      <c r="J327" s="108"/>
      <c r="K327" s="125" t="s">
        <v>649</v>
      </c>
      <c r="L327" s="125" t="e">
        <f>VLOOKUP(D327,'TS Gantry - AP44'!$C$8:$X$638,22,FALSE)</f>
        <v>#N/A</v>
      </c>
      <c r="M327" s="125" t="e">
        <f>VLOOKUP(D327,'TS Gantry - AP44'!$C$8:$Y$638,23,FALSE)</f>
        <v>#N/A</v>
      </c>
      <c r="N327" s="125" t="e">
        <f>VLOOKUP(D327,'TS Gantry - AP44'!$C$8:$Z$638,24,FALSE)</f>
        <v>#N/A</v>
      </c>
      <c r="O327" s="108"/>
      <c r="P327" s="108"/>
      <c r="Q327" s="108"/>
      <c r="R327" s="108"/>
      <c r="S327" s="108"/>
      <c r="T327" s="200"/>
      <c r="U327" s="117"/>
      <c r="V327" s="117"/>
      <c r="W327" s="117"/>
      <c r="X327" s="117"/>
      <c r="Y327" s="117"/>
      <c r="Z327" s="117"/>
    </row>
    <row r="328" spans="1:26" ht="15.75" customHeight="1">
      <c r="A328" s="141">
        <v>324</v>
      </c>
      <c r="B328" s="192"/>
      <c r="C328" s="192"/>
      <c r="D328" s="107"/>
      <c r="E328" s="108"/>
      <c r="F328" s="108"/>
      <c r="G328" s="103"/>
      <c r="H328" s="103"/>
      <c r="I328" s="125"/>
      <c r="J328" s="108"/>
      <c r="K328" s="125" t="s">
        <v>649</v>
      </c>
      <c r="L328" s="125" t="e">
        <f>VLOOKUP(D328,'TS Gantry - AP44'!$C$8:$X$638,22,FALSE)</f>
        <v>#N/A</v>
      </c>
      <c r="M328" s="125" t="e">
        <f>VLOOKUP(D328,'TS Gantry - AP44'!$C$8:$Y$638,23,FALSE)</f>
        <v>#N/A</v>
      </c>
      <c r="N328" s="125" t="e">
        <f>VLOOKUP(D328,'TS Gantry - AP44'!$C$8:$Z$638,24,FALSE)</f>
        <v>#N/A</v>
      </c>
      <c r="O328" s="108"/>
      <c r="P328" s="108"/>
      <c r="Q328" s="108"/>
      <c r="R328" s="108"/>
      <c r="S328" s="108"/>
      <c r="T328" s="200"/>
      <c r="U328" s="117"/>
      <c r="V328" s="117"/>
      <c r="W328" s="117"/>
      <c r="X328" s="117"/>
      <c r="Y328" s="117"/>
      <c r="Z328" s="117"/>
    </row>
    <row r="329" spans="1:26" ht="15.75" customHeight="1">
      <c r="A329" s="99">
        <v>325</v>
      </c>
      <c r="B329" s="192"/>
      <c r="C329" s="192"/>
      <c r="D329" s="107"/>
      <c r="E329" s="108"/>
      <c r="F329" s="108"/>
      <c r="G329" s="103"/>
      <c r="H329" s="103"/>
      <c r="I329" s="125"/>
      <c r="J329" s="108"/>
      <c r="K329" s="125" t="s">
        <v>649</v>
      </c>
      <c r="L329" s="125" t="e">
        <f>VLOOKUP(D329,'TS Gantry - AP44'!$C$8:$X$638,22,FALSE)</f>
        <v>#N/A</v>
      </c>
      <c r="M329" s="125" t="e">
        <f>VLOOKUP(D329,'TS Gantry - AP44'!$C$8:$Y$638,23,FALSE)</f>
        <v>#N/A</v>
      </c>
      <c r="N329" s="125" t="e">
        <f>VLOOKUP(D329,'TS Gantry - AP44'!$C$8:$Z$638,24,FALSE)</f>
        <v>#N/A</v>
      </c>
      <c r="O329" s="108"/>
      <c r="P329" s="108"/>
      <c r="Q329" s="108"/>
      <c r="R329" s="108"/>
      <c r="S329" s="108"/>
      <c r="T329" s="200"/>
      <c r="U329" s="117"/>
      <c r="V329" s="117"/>
      <c r="W329" s="117"/>
      <c r="X329" s="117"/>
      <c r="Y329" s="117"/>
      <c r="Z329" s="117"/>
    </row>
    <row r="330" spans="1:26" ht="15.75" customHeight="1">
      <c r="A330" s="141">
        <v>326</v>
      </c>
      <c r="B330" s="192"/>
      <c r="C330" s="192"/>
      <c r="D330" s="107"/>
      <c r="E330" s="108"/>
      <c r="F330" s="108"/>
      <c r="G330" s="103"/>
      <c r="H330" s="103"/>
      <c r="I330" s="125"/>
      <c r="J330" s="108"/>
      <c r="K330" s="125" t="s">
        <v>649</v>
      </c>
      <c r="L330" s="125" t="e">
        <f>VLOOKUP(D330,'TS Gantry - AP44'!$C$8:$X$638,22,FALSE)</f>
        <v>#N/A</v>
      </c>
      <c r="M330" s="125" t="e">
        <f>VLOOKUP(D330,'TS Gantry - AP44'!$C$8:$Y$638,23,FALSE)</f>
        <v>#N/A</v>
      </c>
      <c r="N330" s="125" t="e">
        <f>VLOOKUP(D330,'TS Gantry - AP44'!$C$8:$Z$638,24,FALSE)</f>
        <v>#N/A</v>
      </c>
      <c r="O330" s="108"/>
      <c r="P330" s="108"/>
      <c r="Q330" s="108"/>
      <c r="R330" s="108"/>
      <c r="S330" s="108"/>
      <c r="T330" s="200"/>
      <c r="U330" s="117"/>
      <c r="V330" s="117"/>
      <c r="W330" s="117"/>
      <c r="X330" s="117"/>
      <c r="Y330" s="117"/>
      <c r="Z330" s="117"/>
    </row>
    <row r="331" spans="1:26" ht="15.75" customHeight="1">
      <c r="A331" s="99">
        <v>327</v>
      </c>
      <c r="B331" s="192"/>
      <c r="C331" s="192"/>
      <c r="D331" s="107"/>
      <c r="E331" s="108"/>
      <c r="F331" s="108"/>
      <c r="G331" s="103"/>
      <c r="H331" s="103"/>
      <c r="I331" s="125"/>
      <c r="J331" s="108"/>
      <c r="K331" s="125" t="s">
        <v>649</v>
      </c>
      <c r="L331" s="125" t="e">
        <f>VLOOKUP(D331,'TS Gantry - AP44'!$C$8:$X$638,22,FALSE)</f>
        <v>#N/A</v>
      </c>
      <c r="M331" s="125" t="e">
        <f>VLOOKUP(D331,'TS Gantry - AP44'!$C$8:$Y$638,23,FALSE)</f>
        <v>#N/A</v>
      </c>
      <c r="N331" s="125" t="e">
        <f>VLOOKUP(D331,'TS Gantry - AP44'!$C$8:$Z$638,24,FALSE)</f>
        <v>#N/A</v>
      </c>
      <c r="O331" s="108"/>
      <c r="P331" s="108"/>
      <c r="Q331" s="108"/>
      <c r="R331" s="108"/>
      <c r="S331" s="108"/>
      <c r="T331" s="200"/>
      <c r="U331" s="117"/>
      <c r="V331" s="117"/>
      <c r="W331" s="117"/>
      <c r="X331" s="117"/>
      <c r="Y331" s="117"/>
      <c r="Z331" s="117"/>
    </row>
    <row r="332" spans="1:26" ht="15.75" customHeight="1">
      <c r="A332" s="141">
        <v>328</v>
      </c>
      <c r="B332" s="192"/>
      <c r="C332" s="192"/>
      <c r="D332" s="107"/>
      <c r="E332" s="108"/>
      <c r="F332" s="108"/>
      <c r="G332" s="103"/>
      <c r="H332" s="103"/>
      <c r="I332" s="125"/>
      <c r="J332" s="108"/>
      <c r="K332" s="125" t="s">
        <v>649</v>
      </c>
      <c r="L332" s="125" t="e">
        <f>VLOOKUP(D332,'TS Gantry - AP44'!$C$8:$X$638,22,FALSE)</f>
        <v>#N/A</v>
      </c>
      <c r="M332" s="125" t="e">
        <f>VLOOKUP(D332,'TS Gantry - AP44'!$C$8:$Y$638,23,FALSE)</f>
        <v>#N/A</v>
      </c>
      <c r="N332" s="125" t="e">
        <f>VLOOKUP(D332,'TS Gantry - AP44'!$C$8:$Z$638,24,FALSE)</f>
        <v>#N/A</v>
      </c>
      <c r="O332" s="108"/>
      <c r="P332" s="108"/>
      <c r="Q332" s="108"/>
      <c r="R332" s="108"/>
      <c r="S332" s="108"/>
      <c r="T332" s="200"/>
      <c r="U332" s="117"/>
      <c r="V332" s="117"/>
      <c r="W332" s="117"/>
      <c r="X332" s="117"/>
      <c r="Y332" s="117"/>
      <c r="Z332" s="117"/>
    </row>
    <row r="333" spans="1:26" ht="15.75" customHeight="1">
      <c r="A333" s="99">
        <v>329</v>
      </c>
      <c r="B333" s="192"/>
      <c r="C333" s="192"/>
      <c r="D333" s="107"/>
      <c r="E333" s="108"/>
      <c r="F333" s="108"/>
      <c r="G333" s="103"/>
      <c r="H333" s="103"/>
      <c r="I333" s="125"/>
      <c r="J333" s="108"/>
      <c r="K333" s="125" t="s">
        <v>649</v>
      </c>
      <c r="L333" s="125" t="e">
        <f>VLOOKUP(D333,'TS Gantry - AP44'!$C$8:$X$638,22,FALSE)</f>
        <v>#N/A</v>
      </c>
      <c r="M333" s="125" t="e">
        <f>VLOOKUP(D333,'TS Gantry - AP44'!$C$8:$Y$638,23,FALSE)</f>
        <v>#N/A</v>
      </c>
      <c r="N333" s="125" t="e">
        <f>VLOOKUP(D333,'TS Gantry - AP44'!$C$8:$Z$638,24,FALSE)</f>
        <v>#N/A</v>
      </c>
      <c r="O333" s="108"/>
      <c r="P333" s="108"/>
      <c r="Q333" s="108"/>
      <c r="R333" s="108"/>
      <c r="S333" s="108"/>
      <c r="T333" s="200"/>
      <c r="U333" s="117"/>
      <c r="V333" s="117"/>
      <c r="W333" s="117"/>
      <c r="X333" s="117"/>
      <c r="Y333" s="117"/>
      <c r="Z333" s="117"/>
    </row>
    <row r="334" spans="1:26" ht="15.75" customHeight="1">
      <c r="A334" s="141">
        <v>330</v>
      </c>
      <c r="B334" s="192"/>
      <c r="C334" s="192"/>
      <c r="D334" s="107"/>
      <c r="E334" s="108"/>
      <c r="F334" s="108"/>
      <c r="G334" s="103"/>
      <c r="H334" s="103"/>
      <c r="I334" s="125"/>
      <c r="J334" s="108"/>
      <c r="K334" s="125" t="s">
        <v>649</v>
      </c>
      <c r="L334" s="125" t="e">
        <f>VLOOKUP(D334,'TS Gantry - AP44'!$C$8:$X$638,22,FALSE)</f>
        <v>#N/A</v>
      </c>
      <c r="M334" s="125" t="e">
        <f>VLOOKUP(D334,'TS Gantry - AP44'!$C$8:$Y$638,23,FALSE)</f>
        <v>#N/A</v>
      </c>
      <c r="N334" s="125" t="e">
        <f>VLOOKUP(D334,'TS Gantry - AP44'!$C$8:$Z$638,24,FALSE)</f>
        <v>#N/A</v>
      </c>
      <c r="O334" s="108"/>
      <c r="P334" s="108"/>
      <c r="Q334" s="108"/>
      <c r="R334" s="108"/>
      <c r="S334" s="108"/>
      <c r="T334" s="200"/>
      <c r="U334" s="117"/>
      <c r="V334" s="117"/>
      <c r="W334" s="117"/>
      <c r="X334" s="117"/>
      <c r="Y334" s="117"/>
      <c r="Z334" s="117"/>
    </row>
    <row r="335" spans="1:26" ht="15.75" customHeight="1">
      <c r="A335" s="99">
        <v>331</v>
      </c>
      <c r="B335" s="192"/>
      <c r="C335" s="192"/>
      <c r="D335" s="107"/>
      <c r="E335" s="108"/>
      <c r="F335" s="108"/>
      <c r="G335" s="103"/>
      <c r="H335" s="103"/>
      <c r="I335" s="125"/>
      <c r="J335" s="108"/>
      <c r="K335" s="125" t="s">
        <v>649</v>
      </c>
      <c r="L335" s="125" t="e">
        <f>VLOOKUP(D335,'TS Gantry - AP44'!$C$8:$X$638,22,FALSE)</f>
        <v>#N/A</v>
      </c>
      <c r="M335" s="125" t="e">
        <f>VLOOKUP(D335,'TS Gantry - AP44'!$C$8:$Y$638,23,FALSE)</f>
        <v>#N/A</v>
      </c>
      <c r="N335" s="125" t="e">
        <f>VLOOKUP(D335,'TS Gantry - AP44'!$C$8:$Z$638,24,FALSE)</f>
        <v>#N/A</v>
      </c>
      <c r="O335" s="108"/>
      <c r="P335" s="108"/>
      <c r="Q335" s="108"/>
      <c r="R335" s="108"/>
      <c r="S335" s="108"/>
      <c r="T335" s="200"/>
      <c r="U335" s="117"/>
      <c r="V335" s="117"/>
      <c r="W335" s="117"/>
      <c r="X335" s="117"/>
      <c r="Y335" s="117"/>
      <c r="Z335" s="117"/>
    </row>
    <row r="336" spans="1:26" ht="15.75" customHeight="1">
      <c r="A336" s="141">
        <v>332</v>
      </c>
      <c r="B336" s="192"/>
      <c r="C336" s="192"/>
      <c r="D336" s="107"/>
      <c r="E336" s="108"/>
      <c r="F336" s="108"/>
      <c r="G336" s="103"/>
      <c r="H336" s="103"/>
      <c r="I336" s="125"/>
      <c r="J336" s="108"/>
      <c r="K336" s="125" t="s">
        <v>649</v>
      </c>
      <c r="L336" s="125" t="e">
        <f>VLOOKUP(D336,'TS Gantry - AP44'!$C$8:$X$638,22,FALSE)</f>
        <v>#N/A</v>
      </c>
      <c r="M336" s="125" t="e">
        <f>VLOOKUP(D336,'TS Gantry - AP44'!$C$8:$Y$638,23,FALSE)</f>
        <v>#N/A</v>
      </c>
      <c r="N336" s="125" t="e">
        <f>VLOOKUP(D336,'TS Gantry - AP44'!$C$8:$Z$638,24,FALSE)</f>
        <v>#N/A</v>
      </c>
      <c r="O336" s="108"/>
      <c r="P336" s="108"/>
      <c r="Q336" s="108"/>
      <c r="R336" s="108"/>
      <c r="S336" s="108"/>
      <c r="T336" s="200"/>
      <c r="U336" s="117"/>
      <c r="V336" s="117"/>
      <c r="W336" s="117"/>
      <c r="X336" s="117"/>
      <c r="Y336" s="117"/>
      <c r="Z336" s="117"/>
    </row>
    <row r="337" spans="1:26" ht="15.75" customHeight="1">
      <c r="A337" s="99">
        <v>333</v>
      </c>
      <c r="B337" s="192"/>
      <c r="C337" s="192"/>
      <c r="D337" s="107"/>
      <c r="E337" s="108"/>
      <c r="F337" s="108"/>
      <c r="G337" s="103"/>
      <c r="H337" s="103"/>
      <c r="I337" s="125"/>
      <c r="J337" s="108"/>
      <c r="K337" s="125" t="s">
        <v>649</v>
      </c>
      <c r="L337" s="125" t="e">
        <f>VLOOKUP(D337,'TS Gantry - AP44'!$C$8:$X$638,22,FALSE)</f>
        <v>#N/A</v>
      </c>
      <c r="M337" s="125" t="e">
        <f>VLOOKUP(D337,'TS Gantry - AP44'!$C$8:$Y$638,23,FALSE)</f>
        <v>#N/A</v>
      </c>
      <c r="N337" s="125" t="e">
        <f>VLOOKUP(D337,'TS Gantry - AP44'!$C$8:$Z$638,24,FALSE)</f>
        <v>#N/A</v>
      </c>
      <c r="O337" s="108"/>
      <c r="P337" s="108"/>
      <c r="Q337" s="108"/>
      <c r="R337" s="108"/>
      <c r="S337" s="108"/>
      <c r="T337" s="200"/>
      <c r="U337" s="117"/>
      <c r="V337" s="117"/>
      <c r="W337" s="117"/>
      <c r="X337" s="117"/>
      <c r="Y337" s="117"/>
      <c r="Z337" s="117"/>
    </row>
    <row r="338" spans="1:26" ht="15.75" customHeight="1">
      <c r="A338" s="141">
        <v>334</v>
      </c>
      <c r="B338" s="192"/>
      <c r="C338" s="192"/>
      <c r="D338" s="107"/>
      <c r="E338" s="108"/>
      <c r="F338" s="108"/>
      <c r="G338" s="103"/>
      <c r="H338" s="103"/>
      <c r="I338" s="125"/>
      <c r="J338" s="108"/>
      <c r="K338" s="125" t="s">
        <v>649</v>
      </c>
      <c r="L338" s="125" t="e">
        <f>VLOOKUP(D338,'TS Gantry - AP44'!$C$8:$X$638,22,FALSE)</f>
        <v>#N/A</v>
      </c>
      <c r="M338" s="125" t="e">
        <f>VLOOKUP(D338,'TS Gantry - AP44'!$C$8:$Y$638,23,FALSE)</f>
        <v>#N/A</v>
      </c>
      <c r="N338" s="125" t="e">
        <f>VLOOKUP(D338,'TS Gantry - AP44'!$C$8:$Z$638,24,FALSE)</f>
        <v>#N/A</v>
      </c>
      <c r="O338" s="108"/>
      <c r="P338" s="108"/>
      <c r="Q338" s="108"/>
      <c r="R338" s="108"/>
      <c r="S338" s="108"/>
      <c r="T338" s="200"/>
      <c r="U338" s="117"/>
      <c r="V338" s="117"/>
      <c r="W338" s="117"/>
      <c r="X338" s="117"/>
      <c r="Y338" s="117"/>
      <c r="Z338" s="117"/>
    </row>
    <row r="339" spans="1:26" ht="15.75" customHeight="1">
      <c r="A339" s="99">
        <v>335</v>
      </c>
      <c r="B339" s="192"/>
      <c r="C339" s="192"/>
      <c r="D339" s="107"/>
      <c r="E339" s="108"/>
      <c r="F339" s="108"/>
      <c r="G339" s="103"/>
      <c r="H339" s="103"/>
      <c r="I339" s="125"/>
      <c r="J339" s="108"/>
      <c r="K339" s="125" t="s">
        <v>649</v>
      </c>
      <c r="L339" s="125" t="e">
        <f>VLOOKUP(D339,'TS Gantry - AP44'!$C$8:$X$638,22,FALSE)</f>
        <v>#N/A</v>
      </c>
      <c r="M339" s="125" t="e">
        <f>VLOOKUP(D339,'TS Gantry - AP44'!$C$8:$Y$638,23,FALSE)</f>
        <v>#N/A</v>
      </c>
      <c r="N339" s="125" t="e">
        <f>VLOOKUP(D339,'TS Gantry - AP44'!$C$8:$Z$638,24,FALSE)</f>
        <v>#N/A</v>
      </c>
      <c r="O339" s="108"/>
      <c r="P339" s="108"/>
      <c r="Q339" s="108"/>
      <c r="R339" s="108"/>
      <c r="S339" s="108"/>
      <c r="T339" s="200"/>
      <c r="U339" s="117"/>
      <c r="V339" s="117"/>
      <c r="W339" s="117"/>
      <c r="X339" s="117"/>
      <c r="Y339" s="117"/>
      <c r="Z339" s="117"/>
    </row>
    <row r="340" spans="1:26" ht="15.75" customHeight="1">
      <c r="A340" s="141">
        <v>336</v>
      </c>
      <c r="B340" s="192"/>
      <c r="C340" s="192"/>
      <c r="D340" s="107"/>
      <c r="E340" s="108"/>
      <c r="F340" s="108"/>
      <c r="G340" s="103"/>
      <c r="H340" s="103"/>
      <c r="I340" s="125"/>
      <c r="J340" s="108"/>
      <c r="K340" s="125" t="s">
        <v>649</v>
      </c>
      <c r="L340" s="125" t="e">
        <f>VLOOKUP(D340,'TS Gantry - AP44'!$C$8:$X$638,22,FALSE)</f>
        <v>#N/A</v>
      </c>
      <c r="M340" s="125" t="e">
        <f>VLOOKUP(D340,'TS Gantry - AP44'!$C$8:$Y$638,23,FALSE)</f>
        <v>#N/A</v>
      </c>
      <c r="N340" s="125" t="e">
        <f>VLOOKUP(D340,'TS Gantry - AP44'!$C$8:$Z$638,24,FALSE)</f>
        <v>#N/A</v>
      </c>
      <c r="O340" s="108"/>
      <c r="P340" s="108"/>
      <c r="Q340" s="108"/>
      <c r="R340" s="108"/>
      <c r="S340" s="108"/>
      <c r="T340" s="200"/>
      <c r="U340" s="117"/>
      <c r="V340" s="117"/>
      <c r="W340" s="117"/>
      <c r="X340" s="117"/>
      <c r="Y340" s="117"/>
      <c r="Z340" s="117"/>
    </row>
    <row r="341" spans="1:26" ht="15.75" customHeight="1">
      <c r="A341" s="99">
        <v>337</v>
      </c>
      <c r="B341" s="192"/>
      <c r="C341" s="108"/>
      <c r="D341" s="107"/>
      <c r="E341" s="108"/>
      <c r="F341" s="108"/>
      <c r="G341" s="103"/>
      <c r="H341" s="103"/>
      <c r="I341" s="125"/>
      <c r="J341" s="108"/>
      <c r="K341" s="125" t="s">
        <v>649</v>
      </c>
      <c r="L341" s="125" t="e">
        <f>VLOOKUP(D341,'TS Gantry - AP44'!$C$8:$X$638,22,FALSE)</f>
        <v>#N/A</v>
      </c>
      <c r="M341" s="125" t="e">
        <f>VLOOKUP(D341,'TS Gantry - AP44'!$C$8:$Y$638,23,FALSE)</f>
        <v>#N/A</v>
      </c>
      <c r="N341" s="125" t="e">
        <f>VLOOKUP(D341,'TS Gantry - AP44'!$C$8:$Z$638,24,FALSE)</f>
        <v>#N/A</v>
      </c>
      <c r="O341" s="108"/>
      <c r="P341" s="108"/>
      <c r="Q341" s="108"/>
      <c r="R341" s="108"/>
      <c r="S341" s="108"/>
      <c r="T341" s="200"/>
      <c r="U341" s="117"/>
      <c r="V341" s="117"/>
      <c r="W341" s="117"/>
      <c r="X341" s="117"/>
      <c r="Y341" s="117"/>
      <c r="Z341" s="117"/>
    </row>
    <row r="342" spans="1:26" ht="15.75" customHeight="1">
      <c r="A342" s="141">
        <v>338</v>
      </c>
      <c r="B342" s="192"/>
      <c r="C342" s="192"/>
      <c r="D342" s="107"/>
      <c r="E342" s="108"/>
      <c r="F342" s="108"/>
      <c r="G342" s="103"/>
      <c r="H342" s="103"/>
      <c r="I342" s="125"/>
      <c r="J342" s="108"/>
      <c r="K342" s="125" t="s">
        <v>649</v>
      </c>
      <c r="L342" s="125" t="e">
        <f>VLOOKUP(D342,'TS Gantry - AP44'!$C$8:$X$638,22,FALSE)</f>
        <v>#N/A</v>
      </c>
      <c r="M342" s="125" t="e">
        <f>VLOOKUP(D342,'TS Gantry - AP44'!$C$8:$Y$638,23,FALSE)</f>
        <v>#N/A</v>
      </c>
      <c r="N342" s="125" t="e">
        <f>VLOOKUP(D342,'TS Gantry - AP44'!$C$8:$Z$638,24,FALSE)</f>
        <v>#N/A</v>
      </c>
      <c r="O342" s="108"/>
      <c r="P342" s="108"/>
      <c r="Q342" s="108"/>
      <c r="R342" s="108"/>
      <c r="S342" s="108"/>
      <c r="T342" s="200"/>
      <c r="U342" s="117"/>
      <c r="V342" s="117"/>
      <c r="W342" s="117"/>
      <c r="X342" s="117"/>
      <c r="Y342" s="117"/>
      <c r="Z342" s="117"/>
    </row>
    <row r="343" spans="1:26" ht="15.75" customHeight="1">
      <c r="A343" s="99">
        <v>339</v>
      </c>
      <c r="B343" s="192"/>
      <c r="C343" s="192"/>
      <c r="D343" s="107"/>
      <c r="E343" s="108"/>
      <c r="F343" s="108"/>
      <c r="G343" s="103"/>
      <c r="H343" s="103"/>
      <c r="I343" s="125"/>
      <c r="J343" s="108"/>
      <c r="K343" s="125" t="s">
        <v>649</v>
      </c>
      <c r="L343" s="125" t="e">
        <f>VLOOKUP(D343,'TS Gantry - AP44'!$C$8:$X$638,22,FALSE)</f>
        <v>#N/A</v>
      </c>
      <c r="M343" s="125" t="e">
        <f>VLOOKUP(D343,'TS Gantry - AP44'!$C$8:$Y$638,23,FALSE)</f>
        <v>#N/A</v>
      </c>
      <c r="N343" s="125" t="e">
        <f>VLOOKUP(D343,'TS Gantry - AP44'!$C$8:$Z$638,24,FALSE)</f>
        <v>#N/A</v>
      </c>
      <c r="O343" s="108"/>
      <c r="P343" s="108"/>
      <c r="Q343" s="108"/>
      <c r="R343" s="108"/>
      <c r="S343" s="108"/>
      <c r="T343" s="200"/>
      <c r="U343" s="117"/>
      <c r="V343" s="117"/>
      <c r="W343" s="117"/>
      <c r="X343" s="117"/>
      <c r="Y343" s="117"/>
      <c r="Z343" s="117"/>
    </row>
    <row r="344" spans="1:26" ht="15.75" customHeight="1">
      <c r="A344" s="141">
        <v>340</v>
      </c>
      <c r="B344" s="192"/>
      <c r="C344" s="192"/>
      <c r="D344" s="107"/>
      <c r="E344" s="108"/>
      <c r="F344" s="108"/>
      <c r="G344" s="103"/>
      <c r="H344" s="103"/>
      <c r="I344" s="125"/>
      <c r="J344" s="108"/>
      <c r="K344" s="125" t="s">
        <v>649</v>
      </c>
      <c r="L344" s="125" t="e">
        <f>VLOOKUP(D344,'TS Gantry - AP44'!$C$8:$X$638,22,FALSE)</f>
        <v>#N/A</v>
      </c>
      <c r="M344" s="125" t="e">
        <f>VLOOKUP(D344,'TS Gantry - AP44'!$C$8:$Y$638,23,FALSE)</f>
        <v>#N/A</v>
      </c>
      <c r="N344" s="125" t="e">
        <f>VLOOKUP(D344,'TS Gantry - AP44'!$C$8:$Z$638,24,FALSE)</f>
        <v>#N/A</v>
      </c>
      <c r="O344" s="108"/>
      <c r="P344" s="108"/>
      <c r="Q344" s="108"/>
      <c r="R344" s="108"/>
      <c r="S344" s="108"/>
      <c r="T344" s="200"/>
      <c r="U344" s="117"/>
      <c r="V344" s="117"/>
      <c r="W344" s="117"/>
      <c r="X344" s="117"/>
      <c r="Y344" s="117"/>
      <c r="Z344" s="117"/>
    </row>
    <row r="345" spans="1:26" ht="15.75" customHeight="1">
      <c r="A345" s="99">
        <v>341</v>
      </c>
      <c r="B345" s="192"/>
      <c r="C345" s="192"/>
      <c r="D345" s="107"/>
      <c r="E345" s="108"/>
      <c r="F345" s="108"/>
      <c r="G345" s="103"/>
      <c r="H345" s="103"/>
      <c r="I345" s="125"/>
      <c r="J345" s="108"/>
      <c r="K345" s="125" t="s">
        <v>649</v>
      </c>
      <c r="L345" s="125" t="e">
        <f>VLOOKUP(D345,'TS Gantry - AP44'!$C$8:$X$638,22,FALSE)</f>
        <v>#N/A</v>
      </c>
      <c r="M345" s="125" t="e">
        <f>VLOOKUP(D345,'TS Gantry - AP44'!$C$8:$Y$638,23,FALSE)</f>
        <v>#N/A</v>
      </c>
      <c r="N345" s="125" t="e">
        <f>VLOOKUP(D345,'TS Gantry - AP44'!$C$8:$Z$638,24,FALSE)</f>
        <v>#N/A</v>
      </c>
      <c r="O345" s="108"/>
      <c r="P345" s="108"/>
      <c r="Q345" s="108"/>
      <c r="R345" s="108"/>
      <c r="S345" s="108"/>
      <c r="T345" s="200"/>
      <c r="U345" s="117"/>
      <c r="V345" s="117"/>
      <c r="W345" s="117"/>
      <c r="X345" s="117"/>
      <c r="Y345" s="117"/>
      <c r="Z345" s="117"/>
    </row>
    <row r="346" spans="1:26" ht="15.75" customHeight="1">
      <c r="A346" s="141">
        <v>342</v>
      </c>
      <c r="B346" s="192"/>
      <c r="C346" s="192"/>
      <c r="D346" s="107"/>
      <c r="E346" s="108"/>
      <c r="F346" s="108"/>
      <c r="G346" s="103"/>
      <c r="H346" s="103"/>
      <c r="I346" s="125"/>
      <c r="J346" s="108"/>
      <c r="K346" s="125" t="s">
        <v>649</v>
      </c>
      <c r="L346" s="125" t="e">
        <f>VLOOKUP(D346,'TS Gantry - AP44'!$C$8:$X$638,22,FALSE)</f>
        <v>#N/A</v>
      </c>
      <c r="M346" s="125" t="e">
        <f>VLOOKUP(D346,'TS Gantry - AP44'!$C$8:$Y$638,23,FALSE)</f>
        <v>#N/A</v>
      </c>
      <c r="N346" s="125" t="e">
        <f>VLOOKUP(D346,'TS Gantry - AP44'!$C$8:$Z$638,24,FALSE)</f>
        <v>#N/A</v>
      </c>
      <c r="O346" s="108"/>
      <c r="P346" s="108"/>
      <c r="Q346" s="108"/>
      <c r="R346" s="108"/>
      <c r="S346" s="108"/>
      <c r="T346" s="200"/>
      <c r="U346" s="117"/>
      <c r="V346" s="117"/>
      <c r="W346" s="117"/>
      <c r="X346" s="117"/>
      <c r="Y346" s="117"/>
      <c r="Z346" s="117"/>
    </row>
    <row r="347" spans="1:26" ht="15.75" customHeight="1">
      <c r="A347" s="99">
        <v>343</v>
      </c>
      <c r="B347" s="192"/>
      <c r="C347" s="192"/>
      <c r="D347" s="107"/>
      <c r="E347" s="108"/>
      <c r="F347" s="108"/>
      <c r="G347" s="103"/>
      <c r="H347" s="103"/>
      <c r="I347" s="125"/>
      <c r="J347" s="108"/>
      <c r="K347" s="125" t="s">
        <v>649</v>
      </c>
      <c r="L347" s="125" t="e">
        <f>VLOOKUP(D347,'TS Gantry - AP44'!$C$8:$X$638,22,FALSE)</f>
        <v>#N/A</v>
      </c>
      <c r="M347" s="125" t="e">
        <f>VLOOKUP(D347,'TS Gantry - AP44'!$C$8:$Y$638,23,FALSE)</f>
        <v>#N/A</v>
      </c>
      <c r="N347" s="125" t="e">
        <f>VLOOKUP(D347,'TS Gantry - AP44'!$C$8:$Z$638,24,FALSE)</f>
        <v>#N/A</v>
      </c>
      <c r="O347" s="108"/>
      <c r="P347" s="108"/>
      <c r="Q347" s="108"/>
      <c r="R347" s="108"/>
      <c r="S347" s="108"/>
      <c r="T347" s="200"/>
      <c r="U347" s="117"/>
      <c r="V347" s="117"/>
      <c r="W347" s="117"/>
      <c r="X347" s="117"/>
      <c r="Y347" s="117"/>
      <c r="Z347" s="117"/>
    </row>
    <row r="348" spans="1:26" ht="15.75" customHeight="1">
      <c r="A348" s="141">
        <v>344</v>
      </c>
      <c r="B348" s="192"/>
      <c r="C348" s="192"/>
      <c r="D348" s="107"/>
      <c r="E348" s="108"/>
      <c r="F348" s="108"/>
      <c r="G348" s="103"/>
      <c r="H348" s="103"/>
      <c r="I348" s="125"/>
      <c r="J348" s="108"/>
      <c r="K348" s="125" t="s">
        <v>649</v>
      </c>
      <c r="L348" s="125" t="e">
        <f>VLOOKUP(D348,'TS Gantry - AP44'!$C$8:$X$638,22,FALSE)</f>
        <v>#N/A</v>
      </c>
      <c r="M348" s="125" t="e">
        <f>VLOOKUP(D348,'TS Gantry - AP44'!$C$8:$Y$638,23,FALSE)</f>
        <v>#N/A</v>
      </c>
      <c r="N348" s="125" t="e">
        <f>VLOOKUP(D348,'TS Gantry - AP44'!$C$8:$Z$638,24,FALSE)</f>
        <v>#N/A</v>
      </c>
      <c r="O348" s="108"/>
      <c r="P348" s="108"/>
      <c r="Q348" s="108"/>
      <c r="R348" s="108"/>
      <c r="S348" s="108"/>
      <c r="T348" s="200"/>
      <c r="U348" s="117"/>
      <c r="V348" s="117"/>
      <c r="W348" s="117"/>
      <c r="X348" s="117"/>
      <c r="Y348" s="117"/>
      <c r="Z348" s="117"/>
    </row>
    <row r="349" spans="1:26" ht="15.75" customHeight="1">
      <c r="A349" s="99">
        <v>345</v>
      </c>
      <c r="B349" s="192"/>
      <c r="C349" s="192"/>
      <c r="D349" s="107"/>
      <c r="E349" s="108"/>
      <c r="F349" s="108"/>
      <c r="G349" s="103"/>
      <c r="H349" s="103"/>
      <c r="I349" s="125"/>
      <c r="J349" s="108"/>
      <c r="K349" s="125" t="s">
        <v>649</v>
      </c>
      <c r="L349" s="125" t="e">
        <f>VLOOKUP(D349,'TS Gantry - AP44'!$C$8:$X$638,22,FALSE)</f>
        <v>#N/A</v>
      </c>
      <c r="M349" s="125" t="e">
        <f>VLOOKUP(D349,'TS Gantry - AP44'!$C$8:$Y$638,23,FALSE)</f>
        <v>#N/A</v>
      </c>
      <c r="N349" s="125" t="e">
        <f>VLOOKUP(D349,'TS Gantry - AP44'!$C$8:$Z$638,24,FALSE)</f>
        <v>#N/A</v>
      </c>
      <c r="O349" s="108"/>
      <c r="P349" s="108"/>
      <c r="Q349" s="108"/>
      <c r="R349" s="108"/>
      <c r="S349" s="108"/>
      <c r="T349" s="200"/>
      <c r="U349" s="117"/>
      <c r="V349" s="117"/>
      <c r="W349" s="117"/>
      <c r="X349" s="117"/>
      <c r="Y349" s="117"/>
      <c r="Z349" s="117"/>
    </row>
    <row r="350" spans="1:26" ht="15.75" customHeight="1">
      <c r="A350" s="141">
        <v>346</v>
      </c>
      <c r="B350" s="192"/>
      <c r="C350" s="192"/>
      <c r="D350" s="107"/>
      <c r="E350" s="108"/>
      <c r="F350" s="108"/>
      <c r="G350" s="103"/>
      <c r="H350" s="103"/>
      <c r="I350" s="125"/>
      <c r="J350" s="108"/>
      <c r="K350" s="125" t="s">
        <v>649</v>
      </c>
      <c r="L350" s="125" t="e">
        <f>VLOOKUP(D350,'TS Gantry - AP44'!$C$8:$X$638,22,FALSE)</f>
        <v>#N/A</v>
      </c>
      <c r="M350" s="125" t="e">
        <f>VLOOKUP(D350,'TS Gantry - AP44'!$C$8:$Y$638,23,FALSE)</f>
        <v>#N/A</v>
      </c>
      <c r="N350" s="125" t="e">
        <f>VLOOKUP(D350,'TS Gantry - AP44'!$C$8:$Z$638,24,FALSE)</f>
        <v>#N/A</v>
      </c>
      <c r="O350" s="108"/>
      <c r="P350" s="108"/>
      <c r="Q350" s="108"/>
      <c r="R350" s="108"/>
      <c r="S350" s="108"/>
      <c r="T350" s="200"/>
      <c r="U350" s="117"/>
      <c r="V350" s="117"/>
      <c r="W350" s="117"/>
      <c r="X350" s="117"/>
      <c r="Y350" s="117"/>
      <c r="Z350" s="117"/>
    </row>
    <row r="351" spans="1:26" ht="15.75" customHeight="1">
      <c r="A351" s="99">
        <v>347</v>
      </c>
      <c r="B351" s="192"/>
      <c r="C351" s="192"/>
      <c r="D351" s="107"/>
      <c r="E351" s="108"/>
      <c r="F351" s="108"/>
      <c r="G351" s="103"/>
      <c r="H351" s="103"/>
      <c r="I351" s="125"/>
      <c r="J351" s="108"/>
      <c r="K351" s="125" t="s">
        <v>649</v>
      </c>
      <c r="L351" s="125" t="e">
        <f>VLOOKUP(D351,'TS Gantry - AP44'!$C$8:$X$638,22,FALSE)</f>
        <v>#N/A</v>
      </c>
      <c r="M351" s="125" t="e">
        <f>VLOOKUP(D351,'TS Gantry - AP44'!$C$8:$Y$638,23,FALSE)</f>
        <v>#N/A</v>
      </c>
      <c r="N351" s="125" t="e">
        <f>VLOOKUP(D351,'TS Gantry - AP44'!$C$8:$Z$638,24,FALSE)</f>
        <v>#N/A</v>
      </c>
      <c r="O351" s="108"/>
      <c r="P351" s="108"/>
      <c r="Q351" s="108"/>
      <c r="R351" s="108"/>
      <c r="S351" s="108"/>
      <c r="T351" s="200"/>
      <c r="U351" s="117"/>
      <c r="V351" s="117"/>
      <c r="W351" s="117"/>
      <c r="X351" s="117"/>
      <c r="Y351" s="117"/>
      <c r="Z351" s="117"/>
    </row>
    <row r="352" spans="1:26" ht="15.75" customHeight="1">
      <c r="A352" s="141">
        <v>348</v>
      </c>
      <c r="B352" s="192"/>
      <c r="C352" s="192"/>
      <c r="D352" s="107"/>
      <c r="E352" s="108"/>
      <c r="F352" s="108"/>
      <c r="G352" s="103"/>
      <c r="H352" s="103"/>
      <c r="I352" s="125"/>
      <c r="J352" s="108"/>
      <c r="K352" s="125" t="s">
        <v>649</v>
      </c>
      <c r="L352" s="125" t="e">
        <f>VLOOKUP(D352,'TS Gantry - AP44'!$C$8:$X$638,22,FALSE)</f>
        <v>#N/A</v>
      </c>
      <c r="M352" s="125" t="e">
        <f>VLOOKUP(D352,'TS Gantry - AP44'!$C$8:$Y$638,23,FALSE)</f>
        <v>#N/A</v>
      </c>
      <c r="N352" s="125" t="e">
        <f>VLOOKUP(D352,'TS Gantry - AP44'!$C$8:$Z$638,24,FALSE)</f>
        <v>#N/A</v>
      </c>
      <c r="O352" s="108"/>
      <c r="P352" s="108"/>
      <c r="Q352" s="108"/>
      <c r="R352" s="108"/>
      <c r="S352" s="108"/>
      <c r="T352" s="200"/>
      <c r="U352" s="117"/>
      <c r="V352" s="117"/>
      <c r="W352" s="117"/>
      <c r="X352" s="117"/>
      <c r="Y352" s="117"/>
      <c r="Z352" s="117"/>
    </row>
    <row r="353" spans="1:26" ht="15.75" customHeight="1">
      <c r="A353" s="99">
        <v>349</v>
      </c>
      <c r="B353" s="192"/>
      <c r="C353" s="192"/>
      <c r="D353" s="212"/>
      <c r="E353" s="108"/>
      <c r="F353" s="108"/>
      <c r="G353" s="103"/>
      <c r="H353" s="103"/>
      <c r="I353" s="125"/>
      <c r="J353" s="108"/>
      <c r="K353" s="125" t="s">
        <v>649</v>
      </c>
      <c r="L353" s="125" t="e">
        <f>VLOOKUP(D353,'TS Gantry - AP44'!$C$8:$X$638,22,FALSE)</f>
        <v>#N/A</v>
      </c>
      <c r="M353" s="125" t="e">
        <f>VLOOKUP(D353,'TS Gantry - AP44'!$C$8:$Y$638,23,FALSE)</f>
        <v>#N/A</v>
      </c>
      <c r="N353" s="125" t="e">
        <f>VLOOKUP(D353,'TS Gantry - AP44'!$C$8:$Z$638,24,FALSE)</f>
        <v>#N/A</v>
      </c>
      <c r="O353" s="108"/>
      <c r="P353" s="108"/>
      <c r="Q353" s="108"/>
      <c r="R353" s="108"/>
      <c r="S353" s="108"/>
      <c r="T353" s="200"/>
      <c r="U353" s="117"/>
      <c r="V353" s="117"/>
      <c r="W353" s="117"/>
      <c r="X353" s="117"/>
      <c r="Y353" s="117"/>
      <c r="Z353" s="117"/>
    </row>
    <row r="354" spans="1:26" ht="15.75" customHeight="1">
      <c r="A354" s="141">
        <v>350</v>
      </c>
      <c r="B354" s="192"/>
      <c r="C354" s="192"/>
      <c r="D354" s="212"/>
      <c r="E354" s="108"/>
      <c r="F354" s="108"/>
      <c r="G354" s="108"/>
      <c r="H354" s="103"/>
      <c r="I354" s="125"/>
      <c r="J354" s="108"/>
      <c r="K354" s="125" t="s">
        <v>649</v>
      </c>
      <c r="L354" s="125" t="e">
        <f>VLOOKUP(D354,'TS Gantry - AP44'!$C$8:$X$638,22,FALSE)</f>
        <v>#N/A</v>
      </c>
      <c r="M354" s="125" t="e">
        <f>VLOOKUP(D354,'TS Gantry - AP44'!$C$8:$Y$638,23,FALSE)</f>
        <v>#N/A</v>
      </c>
      <c r="N354" s="125" t="e">
        <f>VLOOKUP(D354,'TS Gantry - AP44'!$C$8:$Z$638,24,FALSE)</f>
        <v>#N/A</v>
      </c>
      <c r="O354" s="108"/>
      <c r="P354" s="108"/>
      <c r="Q354" s="108"/>
      <c r="R354" s="108"/>
      <c r="S354" s="108"/>
      <c r="T354" s="200"/>
      <c r="U354" s="117"/>
      <c r="V354" s="117"/>
      <c r="W354" s="117"/>
      <c r="X354" s="117"/>
      <c r="Y354" s="117"/>
      <c r="Z354" s="117"/>
    </row>
    <row r="355" spans="1:26" ht="15.75" customHeight="1">
      <c r="A355" s="99">
        <v>351</v>
      </c>
      <c r="B355" s="192"/>
      <c r="C355" s="192"/>
      <c r="D355" s="212"/>
      <c r="E355" s="108"/>
      <c r="F355" s="108"/>
      <c r="G355" s="108"/>
      <c r="H355" s="103"/>
      <c r="I355" s="125"/>
      <c r="J355" s="108"/>
      <c r="K355" s="125" t="s">
        <v>649</v>
      </c>
      <c r="L355" s="125" t="e">
        <f>VLOOKUP(D355,'TS Gantry - AP44'!$C$8:$X$638,22,FALSE)</f>
        <v>#N/A</v>
      </c>
      <c r="M355" s="125" t="e">
        <f>VLOOKUP(D355,'TS Gantry - AP44'!$C$8:$Y$638,23,FALSE)</f>
        <v>#N/A</v>
      </c>
      <c r="N355" s="125" t="e">
        <f>VLOOKUP(D355,'TS Gantry - AP44'!$C$8:$Z$638,24,FALSE)</f>
        <v>#N/A</v>
      </c>
      <c r="O355" s="108"/>
      <c r="P355" s="108"/>
      <c r="Q355" s="108"/>
      <c r="R355" s="108"/>
      <c r="S355" s="108"/>
      <c r="T355" s="200"/>
      <c r="U355" s="117"/>
      <c r="V355" s="117"/>
      <c r="W355" s="117"/>
      <c r="X355" s="117"/>
      <c r="Y355" s="117"/>
      <c r="Z355" s="117"/>
    </row>
    <row r="356" spans="1:26" ht="15.75" customHeight="1">
      <c r="A356" s="141">
        <v>352</v>
      </c>
      <c r="B356" s="192"/>
      <c r="C356" s="192"/>
      <c r="D356" s="212"/>
      <c r="E356" s="108"/>
      <c r="F356" s="108"/>
      <c r="G356" s="175"/>
      <c r="H356" s="103"/>
      <c r="I356" s="125"/>
      <c r="J356" s="108"/>
      <c r="K356" s="125" t="s">
        <v>649</v>
      </c>
      <c r="L356" s="125" t="e">
        <f>VLOOKUP(D356,'TS Gantry - AP44'!$C$8:$X$638,22,FALSE)</f>
        <v>#N/A</v>
      </c>
      <c r="M356" s="125" t="e">
        <f>VLOOKUP(D356,'TS Gantry - AP44'!$C$8:$Y$638,23,FALSE)</f>
        <v>#N/A</v>
      </c>
      <c r="N356" s="125" t="e">
        <f>VLOOKUP(D356,'TS Gantry - AP44'!$C$8:$Z$638,24,FALSE)</f>
        <v>#N/A</v>
      </c>
      <c r="O356" s="108"/>
      <c r="P356" s="108"/>
      <c r="Q356" s="108"/>
      <c r="R356" s="108"/>
      <c r="S356" s="108"/>
      <c r="T356" s="200"/>
      <c r="U356" s="117"/>
      <c r="V356" s="117"/>
      <c r="W356" s="117"/>
      <c r="X356" s="117"/>
      <c r="Y356" s="117"/>
      <c r="Z356" s="117"/>
    </row>
    <row r="357" spans="1:26" ht="15.75" customHeight="1">
      <c r="A357" s="99">
        <v>353</v>
      </c>
      <c r="B357" s="194"/>
      <c r="C357" s="194"/>
      <c r="D357" s="112"/>
      <c r="E357" s="112"/>
      <c r="F357" s="112"/>
      <c r="G357" s="165"/>
      <c r="H357" s="165"/>
      <c r="I357" s="148"/>
      <c r="J357" s="112"/>
      <c r="K357" s="148" t="s">
        <v>649</v>
      </c>
      <c r="L357" s="148" t="e">
        <f>VLOOKUP(D357,'TS Gantry - AP44'!$C$8:$X$638,22,FALSE)</f>
        <v>#N/A</v>
      </c>
      <c r="M357" s="148" t="e">
        <f>VLOOKUP(D357,'TS Gantry - AP44'!$C$8:$Y$638,23,FALSE)</f>
        <v>#N/A</v>
      </c>
      <c r="N357" s="148" t="e">
        <f>VLOOKUP(D357,'TS Gantry - AP44'!$C$8:$Z$638,24,FALSE)</f>
        <v>#N/A</v>
      </c>
      <c r="O357" s="112"/>
      <c r="P357" s="112"/>
      <c r="Q357" s="112"/>
      <c r="R357" s="112"/>
      <c r="S357" s="112"/>
      <c r="T357" s="113"/>
      <c r="U357" s="117"/>
      <c r="V357" s="117"/>
      <c r="W357" s="117"/>
      <c r="X357" s="117"/>
      <c r="Y357" s="117"/>
      <c r="Z357" s="117"/>
    </row>
    <row r="358" spans="1:26" ht="15.75" customHeight="1">
      <c r="A358" s="213"/>
      <c r="B358" s="117"/>
      <c r="C358" s="117"/>
      <c r="D358" s="117"/>
      <c r="E358" s="117"/>
      <c r="F358" s="117"/>
      <c r="G358" s="117"/>
      <c r="H358" s="117"/>
      <c r="I358" s="214"/>
      <c r="J358" s="117"/>
      <c r="K358" s="117"/>
      <c r="L358" s="117"/>
      <c r="M358" s="117"/>
      <c r="N358" s="117"/>
      <c r="O358" s="117"/>
      <c r="P358" s="117"/>
      <c r="Q358" s="117"/>
      <c r="R358" s="117"/>
      <c r="S358" s="117"/>
      <c r="T358" s="117"/>
      <c r="U358" s="117"/>
      <c r="V358" s="117"/>
      <c r="W358" s="117"/>
      <c r="X358" s="117"/>
      <c r="Y358" s="117"/>
      <c r="Z358" s="117"/>
    </row>
    <row r="359" spans="1:26" ht="15.75" customHeight="1">
      <c r="A359" s="117"/>
      <c r="B359" s="117"/>
      <c r="C359" s="117"/>
      <c r="D359" s="117"/>
      <c r="E359" s="117"/>
      <c r="F359" s="117"/>
      <c r="G359" s="117"/>
      <c r="H359" s="117"/>
      <c r="I359" s="214"/>
      <c r="J359" s="117"/>
      <c r="K359" s="117"/>
      <c r="L359" s="117"/>
      <c r="M359" s="117"/>
      <c r="N359" s="117"/>
      <c r="O359" s="117"/>
      <c r="P359" s="117"/>
      <c r="Q359" s="117"/>
      <c r="R359" s="117"/>
      <c r="S359" s="117"/>
      <c r="T359" s="117"/>
      <c r="U359" s="117"/>
      <c r="V359" s="117"/>
      <c r="W359" s="117"/>
      <c r="X359" s="117"/>
      <c r="Y359" s="117"/>
      <c r="Z359" s="117"/>
    </row>
    <row r="360" spans="1:26" ht="15.75" customHeight="1">
      <c r="A360" s="117"/>
      <c r="B360" s="117"/>
      <c r="C360" s="117"/>
      <c r="D360" s="117"/>
      <c r="E360" s="117"/>
      <c r="F360" s="117"/>
      <c r="G360" s="117"/>
      <c r="H360" s="117"/>
      <c r="I360" s="214"/>
      <c r="J360" s="117"/>
      <c r="K360" s="117"/>
      <c r="L360" s="117"/>
      <c r="M360" s="117"/>
      <c r="N360" s="117"/>
      <c r="O360" s="117"/>
      <c r="P360" s="117"/>
      <c r="Q360" s="117"/>
      <c r="R360" s="117"/>
      <c r="S360" s="117"/>
      <c r="T360" s="117"/>
      <c r="U360" s="117"/>
      <c r="V360" s="117"/>
      <c r="W360" s="117"/>
      <c r="X360" s="117"/>
      <c r="Y360" s="117"/>
      <c r="Z360" s="117"/>
    </row>
    <row r="361" spans="1:26" ht="15.75" customHeight="1">
      <c r="A361" s="117"/>
      <c r="B361" s="117"/>
      <c r="C361" s="117"/>
      <c r="D361" s="117"/>
      <c r="E361" s="117"/>
      <c r="F361" s="117"/>
      <c r="G361" s="117"/>
      <c r="H361" s="117"/>
      <c r="I361" s="214"/>
      <c r="J361" s="117"/>
      <c r="K361" s="117"/>
      <c r="L361" s="117"/>
      <c r="M361" s="117"/>
      <c r="N361" s="117"/>
      <c r="O361" s="117"/>
      <c r="P361" s="117"/>
      <c r="Q361" s="117"/>
      <c r="R361" s="117"/>
      <c r="S361" s="117"/>
      <c r="T361" s="117"/>
      <c r="U361" s="117"/>
      <c r="V361" s="117"/>
      <c r="W361" s="117"/>
      <c r="X361" s="117"/>
      <c r="Y361" s="117"/>
      <c r="Z361" s="117"/>
    </row>
    <row r="362" spans="1:26" ht="15.75" customHeight="1">
      <c r="A362" s="117"/>
      <c r="B362" s="117"/>
      <c r="C362" s="117"/>
      <c r="D362" s="117"/>
      <c r="E362" s="117"/>
      <c r="F362" s="117"/>
      <c r="G362" s="117"/>
      <c r="H362" s="117"/>
      <c r="I362" s="214"/>
      <c r="J362" s="117"/>
      <c r="K362" s="117"/>
      <c r="L362" s="117"/>
      <c r="M362" s="117"/>
      <c r="N362" s="117"/>
      <c r="O362" s="117"/>
      <c r="P362" s="117"/>
      <c r="Q362" s="117"/>
      <c r="R362" s="117"/>
      <c r="S362" s="117"/>
      <c r="T362" s="117"/>
      <c r="U362" s="117"/>
      <c r="V362" s="117"/>
      <c r="W362" s="117"/>
      <c r="X362" s="117"/>
      <c r="Y362" s="117"/>
      <c r="Z362" s="117"/>
    </row>
    <row r="363" spans="1:26" ht="15.75" customHeight="1">
      <c r="A363" s="117"/>
      <c r="B363" s="117"/>
      <c r="C363" s="117"/>
      <c r="D363" s="117"/>
      <c r="E363" s="117"/>
      <c r="F363" s="117"/>
      <c r="G363" s="117"/>
      <c r="H363" s="117"/>
      <c r="I363" s="214"/>
      <c r="J363" s="117"/>
      <c r="K363" s="117"/>
      <c r="L363" s="117"/>
      <c r="M363" s="117"/>
      <c r="N363" s="117"/>
      <c r="O363" s="117"/>
      <c r="P363" s="117"/>
      <c r="Q363" s="117"/>
      <c r="R363" s="117"/>
      <c r="S363" s="117"/>
      <c r="T363" s="117"/>
      <c r="U363" s="117"/>
      <c r="V363" s="117"/>
      <c r="W363" s="117"/>
      <c r="X363" s="117"/>
      <c r="Y363" s="117"/>
      <c r="Z363" s="117"/>
    </row>
    <row r="364" spans="1:26" ht="15.75" customHeight="1">
      <c r="A364" s="117"/>
      <c r="B364" s="117"/>
      <c r="C364" s="117"/>
      <c r="D364" s="117"/>
      <c r="E364" s="117"/>
      <c r="F364" s="117"/>
      <c r="G364" s="117"/>
      <c r="H364" s="117"/>
      <c r="I364" s="214"/>
      <c r="J364" s="117"/>
      <c r="K364" s="117"/>
      <c r="L364" s="117"/>
      <c r="M364" s="117"/>
      <c r="N364" s="117"/>
      <c r="O364" s="117"/>
      <c r="P364" s="117"/>
      <c r="Q364" s="117"/>
      <c r="R364" s="117"/>
      <c r="S364" s="117"/>
      <c r="T364" s="117"/>
      <c r="U364" s="117"/>
      <c r="V364" s="117"/>
      <c r="W364" s="117"/>
      <c r="X364" s="117"/>
      <c r="Y364" s="117"/>
      <c r="Z364" s="117"/>
    </row>
    <row r="365" spans="1:26" ht="15.75" customHeight="1">
      <c r="A365" s="117"/>
      <c r="B365" s="117"/>
      <c r="C365" s="117"/>
      <c r="D365" s="117"/>
      <c r="E365" s="117"/>
      <c r="F365" s="117"/>
      <c r="G365" s="117"/>
      <c r="H365" s="117"/>
      <c r="I365" s="214"/>
      <c r="J365" s="117"/>
      <c r="K365" s="117"/>
      <c r="L365" s="117"/>
      <c r="M365" s="117"/>
      <c r="N365" s="117"/>
      <c r="O365" s="117"/>
      <c r="P365" s="117"/>
      <c r="Q365" s="117"/>
      <c r="R365" s="117"/>
      <c r="S365" s="117"/>
      <c r="T365" s="117"/>
      <c r="U365" s="117"/>
      <c r="V365" s="117"/>
      <c r="W365" s="117"/>
      <c r="X365" s="117"/>
      <c r="Y365" s="117"/>
      <c r="Z365" s="117"/>
    </row>
    <row r="366" spans="1:26" ht="15.75" customHeight="1">
      <c r="A366" s="117"/>
      <c r="B366" s="117"/>
      <c r="C366" s="117"/>
      <c r="D366" s="117"/>
      <c r="E366" s="117"/>
      <c r="F366" s="117"/>
      <c r="G366" s="117"/>
      <c r="H366" s="117"/>
      <c r="I366" s="214"/>
      <c r="J366" s="117"/>
      <c r="K366" s="117"/>
      <c r="L366" s="117"/>
      <c r="M366" s="117"/>
      <c r="N366" s="117"/>
      <c r="O366" s="117"/>
      <c r="P366" s="117"/>
      <c r="Q366" s="117"/>
      <c r="R366" s="117"/>
      <c r="S366" s="117"/>
      <c r="T366" s="117"/>
      <c r="U366" s="117"/>
      <c r="V366" s="117"/>
      <c r="W366" s="117"/>
      <c r="X366" s="117"/>
      <c r="Y366" s="117"/>
      <c r="Z366" s="117"/>
    </row>
    <row r="367" spans="1:26" ht="15.75" customHeight="1">
      <c r="A367" s="117"/>
      <c r="B367" s="117"/>
      <c r="C367" s="117"/>
      <c r="D367" s="117"/>
      <c r="E367" s="117"/>
      <c r="F367" s="117"/>
      <c r="G367" s="117"/>
      <c r="H367" s="117"/>
      <c r="I367" s="214"/>
      <c r="J367" s="117"/>
      <c r="K367" s="117"/>
      <c r="L367" s="117"/>
      <c r="M367" s="117"/>
      <c r="N367" s="117"/>
      <c r="O367" s="117"/>
      <c r="P367" s="117"/>
      <c r="Q367" s="117"/>
      <c r="R367" s="117"/>
      <c r="S367" s="117"/>
      <c r="T367" s="117"/>
      <c r="U367" s="117"/>
      <c r="V367" s="117"/>
      <c r="W367" s="117"/>
      <c r="X367" s="117"/>
      <c r="Y367" s="117"/>
      <c r="Z367" s="117"/>
    </row>
    <row r="368" spans="1:26" ht="15.75" customHeight="1">
      <c r="A368" s="117"/>
      <c r="B368" s="117"/>
      <c r="C368" s="117"/>
      <c r="D368" s="117"/>
      <c r="E368" s="117"/>
      <c r="F368" s="117"/>
      <c r="G368" s="117"/>
      <c r="H368" s="117"/>
      <c r="I368" s="214"/>
      <c r="J368" s="117"/>
      <c r="K368" s="117"/>
      <c r="L368" s="117"/>
      <c r="M368" s="117"/>
      <c r="N368" s="117"/>
      <c r="O368" s="117"/>
      <c r="P368" s="117"/>
      <c r="Q368" s="117"/>
      <c r="R368" s="117"/>
      <c r="S368" s="117"/>
      <c r="T368" s="117"/>
      <c r="U368" s="117"/>
      <c r="V368" s="117"/>
      <c r="W368" s="117"/>
      <c r="X368" s="117"/>
      <c r="Y368" s="117"/>
      <c r="Z368" s="117"/>
    </row>
    <row r="369" spans="1:26" ht="15.75" customHeight="1">
      <c r="A369" s="117"/>
      <c r="B369" s="117"/>
      <c r="C369" s="117"/>
      <c r="D369" s="117"/>
      <c r="E369" s="117"/>
      <c r="F369" s="117"/>
      <c r="G369" s="117"/>
      <c r="H369" s="117"/>
      <c r="I369" s="214"/>
      <c r="J369" s="117"/>
      <c r="K369" s="117"/>
      <c r="L369" s="117"/>
      <c r="M369" s="117"/>
      <c r="N369" s="117"/>
      <c r="O369" s="117"/>
      <c r="P369" s="117"/>
      <c r="Q369" s="117"/>
      <c r="R369" s="117"/>
      <c r="S369" s="117"/>
      <c r="T369" s="117"/>
      <c r="U369" s="117"/>
      <c r="V369" s="117"/>
      <c r="W369" s="117"/>
      <c r="X369" s="117"/>
      <c r="Y369" s="117"/>
      <c r="Z369" s="117"/>
    </row>
    <row r="370" spans="1:26" ht="15.75" customHeight="1">
      <c r="A370" s="117"/>
      <c r="B370" s="117"/>
      <c r="C370" s="117"/>
      <c r="D370" s="117"/>
      <c r="E370" s="117"/>
      <c r="F370" s="117"/>
      <c r="G370" s="117"/>
      <c r="H370" s="117"/>
      <c r="I370" s="214"/>
      <c r="J370" s="117"/>
      <c r="K370" s="117"/>
      <c r="L370" s="117"/>
      <c r="M370" s="117"/>
      <c r="N370" s="117"/>
      <c r="O370" s="117"/>
      <c r="P370" s="117"/>
      <c r="Q370" s="117"/>
      <c r="R370" s="117"/>
      <c r="S370" s="117"/>
      <c r="T370" s="117"/>
      <c r="U370" s="117"/>
      <c r="V370" s="117"/>
      <c r="W370" s="117"/>
      <c r="X370" s="117"/>
      <c r="Y370" s="117"/>
      <c r="Z370" s="117"/>
    </row>
    <row r="371" spans="1:26" ht="15.75" customHeight="1">
      <c r="A371" s="117"/>
      <c r="B371" s="117"/>
      <c r="C371" s="117"/>
      <c r="D371" s="117"/>
      <c r="E371" s="117"/>
      <c r="F371" s="117"/>
      <c r="G371" s="117"/>
      <c r="H371" s="117"/>
      <c r="I371" s="214"/>
      <c r="J371" s="117"/>
      <c r="K371" s="117"/>
      <c r="L371" s="117"/>
      <c r="M371" s="117"/>
      <c r="N371" s="117"/>
      <c r="O371" s="117"/>
      <c r="P371" s="117"/>
      <c r="Q371" s="117"/>
      <c r="R371" s="117"/>
      <c r="S371" s="117"/>
      <c r="T371" s="117"/>
      <c r="U371" s="117"/>
      <c r="V371" s="117"/>
      <c r="W371" s="117"/>
      <c r="X371" s="117"/>
      <c r="Y371" s="117"/>
      <c r="Z371" s="117"/>
    </row>
    <row r="372" spans="1:26" ht="15.75" customHeight="1">
      <c r="A372" s="117"/>
      <c r="B372" s="117"/>
      <c r="C372" s="117"/>
      <c r="D372" s="117"/>
      <c r="E372" s="117"/>
      <c r="F372" s="117"/>
      <c r="G372" s="117"/>
      <c r="H372" s="117"/>
      <c r="I372" s="214"/>
      <c r="J372" s="117"/>
      <c r="K372" s="117"/>
      <c r="L372" s="117"/>
      <c r="M372" s="117"/>
      <c r="N372" s="117"/>
      <c r="O372" s="117"/>
      <c r="P372" s="117"/>
      <c r="Q372" s="117"/>
      <c r="R372" s="117"/>
      <c r="S372" s="117"/>
      <c r="T372" s="117"/>
      <c r="U372" s="117"/>
      <c r="V372" s="117"/>
      <c r="W372" s="117"/>
      <c r="X372" s="117"/>
      <c r="Y372" s="117"/>
      <c r="Z372" s="117"/>
    </row>
    <row r="373" spans="1:26" ht="15.75" customHeight="1">
      <c r="A373" s="117"/>
      <c r="B373" s="117"/>
      <c r="C373" s="117"/>
      <c r="D373" s="117"/>
      <c r="E373" s="117"/>
      <c r="F373" s="117"/>
      <c r="G373" s="117"/>
      <c r="H373" s="117"/>
      <c r="I373" s="214"/>
      <c r="J373" s="117"/>
      <c r="K373" s="117"/>
      <c r="L373" s="117"/>
      <c r="M373" s="117"/>
      <c r="N373" s="117"/>
      <c r="O373" s="117"/>
      <c r="P373" s="117"/>
      <c r="Q373" s="117"/>
      <c r="R373" s="117"/>
      <c r="S373" s="117"/>
      <c r="T373" s="117"/>
      <c r="U373" s="117"/>
      <c r="V373" s="117"/>
      <c r="W373" s="117"/>
      <c r="X373" s="117"/>
      <c r="Y373" s="117"/>
      <c r="Z373" s="117"/>
    </row>
    <row r="374" spans="1:26" ht="15.75" customHeight="1">
      <c r="A374" s="117"/>
      <c r="B374" s="117"/>
      <c r="C374" s="117"/>
      <c r="D374" s="117"/>
      <c r="E374" s="117"/>
      <c r="F374" s="117"/>
      <c r="G374" s="117"/>
      <c r="H374" s="117"/>
      <c r="I374" s="214"/>
      <c r="J374" s="117"/>
      <c r="K374" s="117"/>
      <c r="L374" s="117"/>
      <c r="M374" s="117"/>
      <c r="N374" s="117"/>
      <c r="O374" s="117"/>
      <c r="P374" s="117"/>
      <c r="Q374" s="117"/>
      <c r="R374" s="117"/>
      <c r="S374" s="117"/>
      <c r="T374" s="117"/>
      <c r="U374" s="117"/>
      <c r="V374" s="117"/>
      <c r="W374" s="117"/>
      <c r="X374" s="117"/>
      <c r="Y374" s="117"/>
      <c r="Z374" s="117"/>
    </row>
    <row r="375" spans="1:26" ht="15.75" customHeight="1">
      <c r="A375" s="117"/>
      <c r="B375" s="117"/>
      <c r="C375" s="117"/>
      <c r="D375" s="117"/>
      <c r="E375" s="117"/>
      <c r="F375" s="117"/>
      <c r="G375" s="117"/>
      <c r="H375" s="117"/>
      <c r="I375" s="214"/>
      <c r="J375" s="117"/>
      <c r="K375" s="117"/>
      <c r="L375" s="117"/>
      <c r="M375" s="117"/>
      <c r="N375" s="117"/>
      <c r="O375" s="117"/>
      <c r="P375" s="117"/>
      <c r="Q375" s="117"/>
      <c r="R375" s="117"/>
      <c r="S375" s="117"/>
      <c r="T375" s="117"/>
      <c r="U375" s="117"/>
      <c r="V375" s="117"/>
      <c r="W375" s="117"/>
      <c r="X375" s="117"/>
      <c r="Y375" s="117"/>
      <c r="Z375" s="117"/>
    </row>
    <row r="376" spans="1:26" ht="15.75" customHeight="1">
      <c r="A376" s="117"/>
      <c r="B376" s="117"/>
      <c r="C376" s="117"/>
      <c r="D376" s="117"/>
      <c r="E376" s="117"/>
      <c r="F376" s="117"/>
      <c r="G376" s="117"/>
      <c r="H376" s="117"/>
      <c r="I376" s="214"/>
      <c r="J376" s="117"/>
      <c r="K376" s="117"/>
      <c r="L376" s="117"/>
      <c r="M376" s="117"/>
      <c r="N376" s="117"/>
      <c r="O376" s="117"/>
      <c r="P376" s="117"/>
      <c r="Q376" s="117"/>
      <c r="R376" s="117"/>
      <c r="S376" s="117"/>
      <c r="T376" s="117"/>
      <c r="U376" s="117"/>
      <c r="V376" s="117"/>
      <c r="W376" s="117"/>
      <c r="X376" s="117"/>
      <c r="Y376" s="117"/>
      <c r="Z376" s="117"/>
    </row>
    <row r="377" spans="1:26" ht="15.75" customHeight="1">
      <c r="A377" s="117"/>
      <c r="B377" s="117"/>
      <c r="C377" s="117"/>
      <c r="D377" s="117"/>
      <c r="E377" s="117"/>
      <c r="F377" s="117"/>
      <c r="G377" s="117"/>
      <c r="H377" s="117"/>
      <c r="I377" s="214"/>
      <c r="J377" s="117"/>
      <c r="K377" s="117"/>
      <c r="L377" s="117"/>
      <c r="M377" s="117"/>
      <c r="N377" s="117"/>
      <c r="O377" s="117"/>
      <c r="P377" s="117"/>
      <c r="Q377" s="117"/>
      <c r="R377" s="117"/>
      <c r="S377" s="117"/>
      <c r="T377" s="117"/>
      <c r="U377" s="117"/>
      <c r="V377" s="117"/>
      <c r="W377" s="117"/>
      <c r="X377" s="117"/>
      <c r="Y377" s="117"/>
      <c r="Z377" s="117"/>
    </row>
    <row r="378" spans="1:26" ht="15.75" customHeight="1">
      <c r="A378" s="117"/>
      <c r="B378" s="117"/>
      <c r="C378" s="117"/>
      <c r="D378" s="117"/>
      <c r="E378" s="117"/>
      <c r="F378" s="117"/>
      <c r="G378" s="117"/>
      <c r="H378" s="117"/>
      <c r="I378" s="214"/>
      <c r="J378" s="117"/>
      <c r="K378" s="117"/>
      <c r="L378" s="117"/>
      <c r="M378" s="117"/>
      <c r="N378" s="117"/>
      <c r="O378" s="117"/>
      <c r="P378" s="117"/>
      <c r="Q378" s="117"/>
      <c r="R378" s="117"/>
      <c r="S378" s="117"/>
      <c r="T378" s="117"/>
      <c r="U378" s="117"/>
      <c r="V378" s="117"/>
      <c r="W378" s="117"/>
      <c r="X378" s="117"/>
      <c r="Y378" s="117"/>
      <c r="Z378" s="117"/>
    </row>
    <row r="379" spans="1:26" ht="15.75" customHeight="1">
      <c r="A379" s="117"/>
      <c r="B379" s="117"/>
      <c r="C379" s="117"/>
      <c r="D379" s="117"/>
      <c r="E379" s="117"/>
      <c r="F379" s="117"/>
      <c r="G379" s="117"/>
      <c r="H379" s="117"/>
      <c r="I379" s="214"/>
      <c r="J379" s="117"/>
      <c r="K379" s="117"/>
      <c r="L379" s="117"/>
      <c r="M379" s="117"/>
      <c r="N379" s="117"/>
      <c r="O379" s="117"/>
      <c r="P379" s="117"/>
      <c r="Q379" s="117"/>
      <c r="R379" s="117"/>
      <c r="S379" s="117"/>
      <c r="T379" s="117"/>
      <c r="U379" s="117"/>
      <c r="V379" s="117"/>
      <c r="W379" s="117"/>
      <c r="X379" s="117"/>
      <c r="Y379" s="117"/>
      <c r="Z379" s="117"/>
    </row>
    <row r="380" spans="1:26" ht="15.75" customHeight="1">
      <c r="A380" s="117"/>
      <c r="B380" s="117"/>
      <c r="C380" s="117"/>
      <c r="D380" s="117"/>
      <c r="E380" s="117"/>
      <c r="F380" s="117"/>
      <c r="G380" s="117"/>
      <c r="H380" s="117"/>
      <c r="I380" s="214"/>
      <c r="J380" s="117"/>
      <c r="K380" s="117"/>
      <c r="L380" s="117"/>
      <c r="M380" s="117"/>
      <c r="N380" s="117"/>
      <c r="O380" s="117"/>
      <c r="P380" s="117"/>
      <c r="Q380" s="117"/>
      <c r="R380" s="117"/>
      <c r="S380" s="117"/>
      <c r="T380" s="117"/>
      <c r="U380" s="117"/>
      <c r="V380" s="117"/>
      <c r="W380" s="117"/>
      <c r="X380" s="117"/>
      <c r="Y380" s="117"/>
      <c r="Z380" s="117"/>
    </row>
    <row r="381" spans="1:26" ht="15.75" customHeight="1">
      <c r="A381" s="117"/>
      <c r="B381" s="117"/>
      <c r="C381" s="117"/>
      <c r="D381" s="117"/>
      <c r="E381" s="117"/>
      <c r="F381" s="117"/>
      <c r="G381" s="117"/>
      <c r="H381" s="117"/>
      <c r="I381" s="214"/>
      <c r="J381" s="117"/>
      <c r="K381" s="117"/>
      <c r="L381" s="117"/>
      <c r="M381" s="117"/>
      <c r="N381" s="117"/>
      <c r="O381" s="117"/>
      <c r="P381" s="117"/>
      <c r="Q381" s="117"/>
      <c r="R381" s="117"/>
      <c r="S381" s="117"/>
      <c r="T381" s="117"/>
      <c r="U381" s="117"/>
      <c r="V381" s="117"/>
      <c r="W381" s="117"/>
      <c r="X381" s="117"/>
      <c r="Y381" s="117"/>
      <c r="Z381" s="117"/>
    </row>
    <row r="382" spans="1:26" ht="15.75" customHeight="1">
      <c r="A382" s="117"/>
      <c r="B382" s="117"/>
      <c r="C382" s="117"/>
      <c r="D382" s="117"/>
      <c r="E382" s="117"/>
      <c r="F382" s="117"/>
      <c r="G382" s="117"/>
      <c r="H382" s="117"/>
      <c r="I382" s="214"/>
      <c r="J382" s="117"/>
      <c r="K382" s="117"/>
      <c r="L382" s="117"/>
      <c r="M382" s="117"/>
      <c r="N382" s="117"/>
      <c r="O382" s="117"/>
      <c r="P382" s="117"/>
      <c r="Q382" s="117"/>
      <c r="R382" s="117"/>
      <c r="S382" s="117"/>
      <c r="T382" s="117"/>
      <c r="U382" s="117"/>
      <c r="V382" s="117"/>
      <c r="W382" s="117"/>
      <c r="X382" s="117"/>
      <c r="Y382" s="117"/>
      <c r="Z382" s="117"/>
    </row>
    <row r="383" spans="1:26" ht="15.75" customHeight="1">
      <c r="A383" s="117"/>
      <c r="B383" s="117"/>
      <c r="C383" s="117"/>
      <c r="D383" s="117"/>
      <c r="E383" s="117"/>
      <c r="F383" s="117"/>
      <c r="G383" s="117"/>
      <c r="H383" s="117"/>
      <c r="I383" s="214"/>
      <c r="J383" s="117"/>
      <c r="K383" s="117"/>
      <c r="L383" s="117"/>
      <c r="M383" s="117"/>
      <c r="N383" s="117"/>
      <c r="O383" s="117"/>
      <c r="P383" s="117"/>
      <c r="Q383" s="117"/>
      <c r="R383" s="117"/>
      <c r="S383" s="117"/>
      <c r="T383" s="117"/>
      <c r="U383" s="117"/>
      <c r="V383" s="117"/>
      <c r="W383" s="117"/>
      <c r="X383" s="117"/>
      <c r="Y383" s="117"/>
      <c r="Z383" s="117"/>
    </row>
    <row r="384" spans="1:26" ht="15.75" customHeight="1">
      <c r="A384" s="117"/>
      <c r="B384" s="117"/>
      <c r="C384" s="117"/>
      <c r="D384" s="117"/>
      <c r="E384" s="117"/>
      <c r="F384" s="117"/>
      <c r="G384" s="117"/>
      <c r="H384" s="117"/>
      <c r="I384" s="214"/>
      <c r="J384" s="117"/>
      <c r="K384" s="117"/>
      <c r="L384" s="117"/>
      <c r="M384" s="117"/>
      <c r="N384" s="117"/>
      <c r="O384" s="117"/>
      <c r="P384" s="117"/>
      <c r="Q384" s="117"/>
      <c r="R384" s="117"/>
      <c r="S384" s="117"/>
      <c r="T384" s="117"/>
      <c r="U384" s="117"/>
      <c r="V384" s="117"/>
      <c r="W384" s="117"/>
      <c r="X384" s="117"/>
      <c r="Y384" s="117"/>
      <c r="Z384" s="117"/>
    </row>
    <row r="385" spans="1:26" ht="15.75" customHeight="1">
      <c r="A385" s="117"/>
      <c r="B385" s="117"/>
      <c r="C385" s="117"/>
      <c r="D385" s="117"/>
      <c r="E385" s="117"/>
      <c r="F385" s="117"/>
      <c r="G385" s="117"/>
      <c r="H385" s="117"/>
      <c r="I385" s="214"/>
      <c r="J385" s="117"/>
      <c r="K385" s="117"/>
      <c r="L385" s="117"/>
      <c r="M385" s="117"/>
      <c r="N385" s="117"/>
      <c r="O385" s="117"/>
      <c r="P385" s="117"/>
      <c r="Q385" s="117"/>
      <c r="R385" s="117"/>
      <c r="S385" s="117"/>
      <c r="T385" s="117"/>
      <c r="U385" s="117"/>
      <c r="V385" s="117"/>
      <c r="W385" s="117"/>
      <c r="X385" s="117"/>
      <c r="Y385" s="117"/>
      <c r="Z385" s="117"/>
    </row>
    <row r="386" spans="1:26" ht="15.75" customHeight="1">
      <c r="A386" s="117"/>
      <c r="B386" s="117"/>
      <c r="C386" s="117"/>
      <c r="D386" s="117"/>
      <c r="E386" s="117"/>
      <c r="F386" s="117"/>
      <c r="G386" s="117"/>
      <c r="H386" s="117"/>
      <c r="I386" s="214"/>
      <c r="J386" s="117"/>
      <c r="K386" s="117"/>
      <c r="L386" s="117"/>
      <c r="M386" s="117"/>
      <c r="N386" s="117"/>
      <c r="O386" s="117"/>
      <c r="P386" s="117"/>
      <c r="Q386" s="117"/>
      <c r="R386" s="117"/>
      <c r="S386" s="117"/>
      <c r="T386" s="117"/>
      <c r="U386" s="117"/>
      <c r="V386" s="117"/>
      <c r="W386" s="117"/>
      <c r="X386" s="117"/>
      <c r="Y386" s="117"/>
      <c r="Z386" s="117"/>
    </row>
    <row r="387" spans="1:26" ht="15.75" customHeight="1">
      <c r="A387" s="117"/>
      <c r="B387" s="117"/>
      <c r="C387" s="117"/>
      <c r="D387" s="117"/>
      <c r="E387" s="117"/>
      <c r="F387" s="117"/>
      <c r="G387" s="117"/>
      <c r="H387" s="117"/>
      <c r="I387" s="214"/>
      <c r="J387" s="117"/>
      <c r="K387" s="117"/>
      <c r="L387" s="117"/>
      <c r="M387" s="117"/>
      <c r="N387" s="117"/>
      <c r="O387" s="117"/>
      <c r="P387" s="117"/>
      <c r="Q387" s="117"/>
      <c r="R387" s="117"/>
      <c r="S387" s="117"/>
      <c r="T387" s="117"/>
      <c r="U387" s="117"/>
      <c r="V387" s="117"/>
      <c r="W387" s="117"/>
      <c r="X387" s="117"/>
      <c r="Y387" s="117"/>
      <c r="Z387" s="117"/>
    </row>
    <row r="388" spans="1:26" ht="15.75" customHeight="1">
      <c r="A388" s="117"/>
      <c r="B388" s="117"/>
      <c r="C388" s="117"/>
      <c r="D388" s="117"/>
      <c r="E388" s="117"/>
      <c r="F388" s="117"/>
      <c r="G388" s="117"/>
      <c r="H388" s="117"/>
      <c r="I388" s="214"/>
      <c r="J388" s="117"/>
      <c r="K388" s="117"/>
      <c r="L388" s="117"/>
      <c r="M388" s="117"/>
      <c r="N388" s="117"/>
      <c r="O388" s="117"/>
      <c r="P388" s="117"/>
      <c r="Q388" s="117"/>
      <c r="R388" s="117"/>
      <c r="S388" s="117"/>
      <c r="T388" s="117"/>
      <c r="U388" s="117"/>
      <c r="V388" s="117"/>
      <c r="W388" s="117"/>
      <c r="X388" s="117"/>
      <c r="Y388" s="117"/>
      <c r="Z388" s="117"/>
    </row>
    <row r="389" spans="1:26" ht="15.75" customHeight="1">
      <c r="A389" s="117"/>
      <c r="B389" s="117"/>
      <c r="C389" s="117"/>
      <c r="D389" s="117"/>
      <c r="E389" s="117"/>
      <c r="F389" s="117"/>
      <c r="G389" s="117"/>
      <c r="H389" s="117"/>
      <c r="I389" s="214"/>
      <c r="J389" s="117"/>
      <c r="K389" s="117"/>
      <c r="L389" s="117"/>
      <c r="M389" s="117"/>
      <c r="N389" s="117"/>
      <c r="O389" s="117"/>
      <c r="P389" s="117"/>
      <c r="Q389" s="117"/>
      <c r="R389" s="117"/>
      <c r="S389" s="117"/>
      <c r="T389" s="117"/>
      <c r="U389" s="117"/>
      <c r="V389" s="117"/>
      <c r="W389" s="117"/>
      <c r="X389" s="117"/>
      <c r="Y389" s="117"/>
      <c r="Z389" s="117"/>
    </row>
    <row r="390" spans="1:26" ht="15.75" customHeight="1">
      <c r="A390" s="117"/>
      <c r="B390" s="117"/>
      <c r="C390" s="117"/>
      <c r="D390" s="117"/>
      <c r="E390" s="117"/>
      <c r="F390" s="117"/>
      <c r="G390" s="117"/>
      <c r="H390" s="117"/>
      <c r="I390" s="214"/>
      <c r="J390" s="117"/>
      <c r="K390" s="117"/>
      <c r="L390" s="117"/>
      <c r="M390" s="117"/>
      <c r="N390" s="117"/>
      <c r="O390" s="117"/>
      <c r="P390" s="117"/>
      <c r="Q390" s="117"/>
      <c r="R390" s="117"/>
      <c r="S390" s="117"/>
      <c r="T390" s="117"/>
      <c r="U390" s="117"/>
      <c r="V390" s="117"/>
      <c r="W390" s="117"/>
      <c r="X390" s="117"/>
      <c r="Y390" s="117"/>
      <c r="Z390" s="117"/>
    </row>
    <row r="391" spans="1:26" ht="15.75" customHeight="1">
      <c r="A391" s="117"/>
      <c r="B391" s="117"/>
      <c r="C391" s="117"/>
      <c r="D391" s="117"/>
      <c r="E391" s="117"/>
      <c r="F391" s="117"/>
      <c r="G391" s="117"/>
      <c r="H391" s="117"/>
      <c r="I391" s="214"/>
      <c r="J391" s="117"/>
      <c r="K391" s="117"/>
      <c r="L391" s="117"/>
      <c r="M391" s="117"/>
      <c r="N391" s="117"/>
      <c r="O391" s="117"/>
      <c r="P391" s="117"/>
      <c r="Q391" s="117"/>
      <c r="R391" s="117"/>
      <c r="S391" s="117"/>
      <c r="T391" s="117"/>
      <c r="U391" s="117"/>
      <c r="V391" s="117"/>
      <c r="W391" s="117"/>
      <c r="X391" s="117"/>
      <c r="Y391" s="117"/>
      <c r="Z391" s="117"/>
    </row>
    <row r="392" spans="1:26" ht="15.75" customHeight="1">
      <c r="A392" s="117"/>
      <c r="B392" s="117"/>
      <c r="C392" s="117"/>
      <c r="D392" s="117"/>
      <c r="E392" s="117"/>
      <c r="F392" s="117"/>
      <c r="G392" s="117"/>
      <c r="H392" s="117"/>
      <c r="I392" s="214"/>
      <c r="J392" s="117"/>
      <c r="K392" s="117"/>
      <c r="L392" s="117"/>
      <c r="M392" s="117"/>
      <c r="N392" s="117"/>
      <c r="O392" s="117"/>
      <c r="P392" s="117"/>
      <c r="Q392" s="117"/>
      <c r="R392" s="117"/>
      <c r="S392" s="117"/>
      <c r="T392" s="117"/>
      <c r="U392" s="117"/>
      <c r="V392" s="117"/>
      <c r="W392" s="117"/>
      <c r="X392" s="117"/>
      <c r="Y392" s="117"/>
      <c r="Z392" s="117"/>
    </row>
    <row r="393" spans="1:26" ht="15.75" customHeight="1">
      <c r="A393" s="117"/>
      <c r="B393" s="117"/>
      <c r="C393" s="117"/>
      <c r="D393" s="117"/>
      <c r="E393" s="117"/>
      <c r="F393" s="117"/>
      <c r="G393" s="117"/>
      <c r="H393" s="117"/>
      <c r="I393" s="214"/>
      <c r="J393" s="117"/>
      <c r="K393" s="117"/>
      <c r="L393" s="117"/>
      <c r="M393" s="117"/>
      <c r="N393" s="117"/>
      <c r="O393" s="117"/>
      <c r="P393" s="117"/>
      <c r="Q393" s="117"/>
      <c r="R393" s="117"/>
      <c r="S393" s="117"/>
      <c r="T393" s="117"/>
      <c r="U393" s="117"/>
      <c r="V393" s="117"/>
      <c r="W393" s="117"/>
      <c r="X393" s="117"/>
      <c r="Y393" s="117"/>
      <c r="Z393" s="117"/>
    </row>
    <row r="394" spans="1:26" ht="15.75" customHeight="1">
      <c r="A394" s="117"/>
      <c r="B394" s="117"/>
      <c r="C394" s="117"/>
      <c r="D394" s="117"/>
      <c r="E394" s="117"/>
      <c r="F394" s="117"/>
      <c r="G394" s="117"/>
      <c r="H394" s="117"/>
      <c r="I394" s="214"/>
      <c r="J394" s="117"/>
      <c r="K394" s="117"/>
      <c r="L394" s="117"/>
      <c r="M394" s="117"/>
      <c r="N394" s="117"/>
      <c r="O394" s="117"/>
      <c r="P394" s="117"/>
      <c r="Q394" s="117"/>
      <c r="R394" s="117"/>
      <c r="S394" s="117"/>
      <c r="T394" s="117"/>
      <c r="U394" s="117"/>
      <c r="V394" s="117"/>
      <c r="W394" s="117"/>
      <c r="X394" s="117"/>
      <c r="Y394" s="117"/>
      <c r="Z394" s="117"/>
    </row>
    <row r="395" spans="1:26" ht="15.75" customHeight="1">
      <c r="A395" s="117"/>
      <c r="B395" s="117"/>
      <c r="C395" s="117"/>
      <c r="D395" s="117"/>
      <c r="E395" s="117"/>
      <c r="F395" s="117"/>
      <c r="G395" s="117"/>
      <c r="H395" s="117"/>
      <c r="I395" s="214"/>
      <c r="J395" s="117"/>
      <c r="K395" s="117"/>
      <c r="L395" s="117"/>
      <c r="M395" s="117"/>
      <c r="N395" s="117"/>
      <c r="O395" s="117"/>
      <c r="P395" s="117"/>
      <c r="Q395" s="117"/>
      <c r="R395" s="117"/>
      <c r="S395" s="117"/>
      <c r="T395" s="117"/>
      <c r="U395" s="117"/>
      <c r="V395" s="117"/>
      <c r="W395" s="117"/>
      <c r="X395" s="117"/>
      <c r="Y395" s="117"/>
      <c r="Z395" s="117"/>
    </row>
    <row r="396" spans="1:26" ht="15.75" customHeight="1">
      <c r="A396" s="117"/>
      <c r="B396" s="117"/>
      <c r="C396" s="117"/>
      <c r="D396" s="117"/>
      <c r="E396" s="117"/>
      <c r="F396" s="117"/>
      <c r="G396" s="117"/>
      <c r="H396" s="117"/>
      <c r="I396" s="214"/>
      <c r="J396" s="117"/>
      <c r="K396" s="117"/>
      <c r="L396" s="117"/>
      <c r="M396" s="117"/>
      <c r="N396" s="117"/>
      <c r="O396" s="117"/>
      <c r="P396" s="117"/>
      <c r="Q396" s="117"/>
      <c r="R396" s="117"/>
      <c r="S396" s="117"/>
      <c r="T396" s="117"/>
      <c r="U396" s="117"/>
      <c r="V396" s="117"/>
      <c r="W396" s="117"/>
      <c r="X396" s="117"/>
      <c r="Y396" s="117"/>
      <c r="Z396" s="117"/>
    </row>
    <row r="397" spans="1:26" ht="15.75" customHeight="1">
      <c r="A397" s="117"/>
      <c r="B397" s="117"/>
      <c r="C397" s="117"/>
      <c r="D397" s="117"/>
      <c r="E397" s="117"/>
      <c r="F397" s="117"/>
      <c r="G397" s="117"/>
      <c r="H397" s="117"/>
      <c r="I397" s="214"/>
      <c r="J397" s="117"/>
      <c r="K397" s="117"/>
      <c r="L397" s="117"/>
      <c r="M397" s="117"/>
      <c r="N397" s="117"/>
      <c r="O397" s="117"/>
      <c r="P397" s="117"/>
      <c r="Q397" s="117"/>
      <c r="R397" s="117"/>
      <c r="S397" s="117"/>
      <c r="T397" s="117"/>
      <c r="U397" s="117"/>
      <c r="V397" s="117"/>
      <c r="W397" s="117"/>
      <c r="X397" s="117"/>
      <c r="Y397" s="117"/>
      <c r="Z397" s="117"/>
    </row>
    <row r="398" spans="1:26" ht="15.75" customHeight="1">
      <c r="A398" s="117"/>
      <c r="B398" s="117"/>
      <c r="C398" s="117"/>
      <c r="D398" s="117"/>
      <c r="E398" s="117"/>
      <c r="F398" s="117"/>
      <c r="G398" s="117"/>
      <c r="H398" s="117"/>
      <c r="I398" s="214"/>
      <c r="J398" s="117"/>
      <c r="K398" s="117"/>
      <c r="L398" s="117"/>
      <c r="M398" s="117"/>
      <c r="N398" s="117"/>
      <c r="O398" s="117"/>
      <c r="P398" s="117"/>
      <c r="Q398" s="117"/>
      <c r="R398" s="117"/>
      <c r="S398" s="117"/>
      <c r="T398" s="117"/>
      <c r="U398" s="117"/>
      <c r="V398" s="117"/>
      <c r="W398" s="117"/>
      <c r="X398" s="117"/>
      <c r="Y398" s="117"/>
      <c r="Z398" s="117"/>
    </row>
    <row r="399" spans="1:26" ht="15.75" customHeight="1">
      <c r="A399" s="117"/>
      <c r="B399" s="117"/>
      <c r="C399" s="117"/>
      <c r="D399" s="117"/>
      <c r="E399" s="117"/>
      <c r="F399" s="117"/>
      <c r="G399" s="117"/>
      <c r="H399" s="117"/>
      <c r="I399" s="214"/>
      <c r="J399" s="117"/>
      <c r="K399" s="117"/>
      <c r="L399" s="117"/>
      <c r="M399" s="117"/>
      <c r="N399" s="117"/>
      <c r="O399" s="117"/>
      <c r="P399" s="117"/>
      <c r="Q399" s="117"/>
      <c r="R399" s="117"/>
      <c r="S399" s="117"/>
      <c r="T399" s="117"/>
      <c r="U399" s="117"/>
      <c r="V399" s="117"/>
      <c r="W399" s="117"/>
      <c r="X399" s="117"/>
      <c r="Y399" s="117"/>
      <c r="Z399" s="117"/>
    </row>
    <row r="400" spans="1:26" ht="15.75" customHeight="1">
      <c r="A400" s="117"/>
      <c r="B400" s="117"/>
      <c r="C400" s="117"/>
      <c r="D400" s="117"/>
      <c r="E400" s="117"/>
      <c r="F400" s="117"/>
      <c r="G400" s="117"/>
      <c r="H400" s="117"/>
      <c r="I400" s="214"/>
      <c r="J400" s="117"/>
      <c r="K400" s="117"/>
      <c r="L400" s="117"/>
      <c r="M400" s="117"/>
      <c r="N400" s="117"/>
      <c r="O400" s="117"/>
      <c r="P400" s="117"/>
      <c r="Q400" s="117"/>
      <c r="R400" s="117"/>
      <c r="S400" s="117"/>
      <c r="T400" s="117"/>
      <c r="U400" s="117"/>
      <c r="V400" s="117"/>
      <c r="W400" s="117"/>
      <c r="X400" s="117"/>
      <c r="Y400" s="117"/>
      <c r="Z400" s="117"/>
    </row>
    <row r="401" spans="1:26" ht="15.75" customHeight="1">
      <c r="A401" s="117"/>
      <c r="B401" s="117"/>
      <c r="C401" s="117"/>
      <c r="D401" s="117"/>
      <c r="E401" s="117"/>
      <c r="F401" s="117"/>
      <c r="G401" s="117"/>
      <c r="H401" s="117"/>
      <c r="I401" s="214"/>
      <c r="J401" s="117"/>
      <c r="K401" s="117"/>
      <c r="L401" s="117"/>
      <c r="M401" s="117"/>
      <c r="N401" s="117"/>
      <c r="O401" s="117"/>
      <c r="P401" s="117"/>
      <c r="Q401" s="117"/>
      <c r="R401" s="117"/>
      <c r="S401" s="117"/>
      <c r="T401" s="117"/>
      <c r="U401" s="117"/>
      <c r="V401" s="117"/>
      <c r="W401" s="117"/>
      <c r="X401" s="117"/>
      <c r="Y401" s="117"/>
      <c r="Z401" s="117"/>
    </row>
    <row r="402" spans="1:26" ht="15.75" customHeight="1">
      <c r="A402" s="117"/>
      <c r="B402" s="117"/>
      <c r="C402" s="117"/>
      <c r="D402" s="117"/>
      <c r="E402" s="117"/>
      <c r="F402" s="117"/>
      <c r="G402" s="117"/>
      <c r="H402" s="117"/>
      <c r="I402" s="214"/>
      <c r="J402" s="117"/>
      <c r="K402" s="117"/>
      <c r="L402" s="117"/>
      <c r="M402" s="117"/>
      <c r="N402" s="117"/>
      <c r="O402" s="117"/>
      <c r="P402" s="117"/>
      <c r="Q402" s="117"/>
      <c r="R402" s="117"/>
      <c r="S402" s="117"/>
      <c r="T402" s="117"/>
      <c r="U402" s="117"/>
      <c r="V402" s="117"/>
      <c r="W402" s="117"/>
      <c r="X402" s="117"/>
      <c r="Y402" s="117"/>
      <c r="Z402" s="117"/>
    </row>
    <row r="403" spans="1:26" ht="15.75" customHeight="1">
      <c r="A403" s="117"/>
      <c r="B403" s="117"/>
      <c r="C403" s="117"/>
      <c r="D403" s="117"/>
      <c r="E403" s="117"/>
      <c r="F403" s="117"/>
      <c r="G403" s="117"/>
      <c r="H403" s="117"/>
      <c r="I403" s="214"/>
      <c r="J403" s="117"/>
      <c r="K403" s="117"/>
      <c r="L403" s="117"/>
      <c r="M403" s="117"/>
      <c r="N403" s="117"/>
      <c r="O403" s="117"/>
      <c r="P403" s="117"/>
      <c r="Q403" s="117"/>
      <c r="R403" s="117"/>
      <c r="S403" s="117"/>
      <c r="T403" s="117"/>
      <c r="U403" s="117"/>
      <c r="V403" s="117"/>
      <c r="W403" s="117"/>
      <c r="X403" s="117"/>
      <c r="Y403" s="117"/>
      <c r="Z403" s="117"/>
    </row>
    <row r="404" spans="1:26" ht="15.75" customHeight="1">
      <c r="A404" s="117"/>
      <c r="B404" s="117"/>
      <c r="C404" s="117"/>
      <c r="D404" s="117"/>
      <c r="E404" s="117"/>
      <c r="F404" s="117"/>
      <c r="G404" s="117"/>
      <c r="H404" s="117"/>
      <c r="I404" s="214"/>
      <c r="J404" s="117"/>
      <c r="K404" s="117"/>
      <c r="L404" s="117"/>
      <c r="M404" s="117"/>
      <c r="N404" s="117"/>
      <c r="O404" s="117"/>
      <c r="P404" s="117"/>
      <c r="Q404" s="117"/>
      <c r="R404" s="117"/>
      <c r="S404" s="117"/>
      <c r="T404" s="117"/>
      <c r="U404" s="117"/>
      <c r="V404" s="117"/>
      <c r="W404" s="117"/>
      <c r="X404" s="117"/>
      <c r="Y404" s="117"/>
      <c r="Z404" s="117"/>
    </row>
    <row r="405" spans="1:26" ht="15.75" customHeight="1">
      <c r="A405" s="117"/>
      <c r="B405" s="117"/>
      <c r="C405" s="117"/>
      <c r="D405" s="117"/>
      <c r="E405" s="117"/>
      <c r="F405" s="117"/>
      <c r="G405" s="117"/>
      <c r="H405" s="117"/>
      <c r="I405" s="214"/>
      <c r="J405" s="117"/>
      <c r="K405" s="117"/>
      <c r="L405" s="117"/>
      <c r="M405" s="117"/>
      <c r="N405" s="117"/>
      <c r="O405" s="117"/>
      <c r="P405" s="117"/>
      <c r="Q405" s="117"/>
      <c r="R405" s="117"/>
      <c r="S405" s="117"/>
      <c r="T405" s="117"/>
      <c r="U405" s="117"/>
      <c r="V405" s="117"/>
      <c r="W405" s="117"/>
      <c r="X405" s="117"/>
      <c r="Y405" s="117"/>
      <c r="Z405" s="117"/>
    </row>
    <row r="406" spans="1:26" ht="15.75" customHeight="1">
      <c r="A406" s="117"/>
      <c r="B406" s="117"/>
      <c r="C406" s="117"/>
      <c r="D406" s="117"/>
      <c r="E406" s="117"/>
      <c r="F406" s="117"/>
      <c r="G406" s="117"/>
      <c r="H406" s="117"/>
      <c r="I406" s="214"/>
      <c r="J406" s="117"/>
      <c r="K406" s="117"/>
      <c r="L406" s="117"/>
      <c r="M406" s="117"/>
      <c r="N406" s="117"/>
      <c r="O406" s="117"/>
      <c r="P406" s="117"/>
      <c r="Q406" s="117"/>
      <c r="R406" s="117"/>
      <c r="S406" s="117"/>
      <c r="T406" s="117"/>
      <c r="U406" s="117"/>
      <c r="V406" s="117"/>
      <c r="W406" s="117"/>
      <c r="X406" s="117"/>
      <c r="Y406" s="117"/>
      <c r="Z406" s="117"/>
    </row>
    <row r="407" spans="1:26" ht="15.75" customHeight="1">
      <c r="A407" s="117"/>
      <c r="B407" s="117"/>
      <c r="C407" s="117"/>
      <c r="D407" s="117"/>
      <c r="E407" s="117"/>
      <c r="F407" s="117"/>
      <c r="G407" s="117"/>
      <c r="H407" s="117"/>
      <c r="I407" s="214"/>
      <c r="J407" s="117"/>
      <c r="K407" s="117"/>
      <c r="L407" s="117"/>
      <c r="M407" s="117"/>
      <c r="N407" s="117"/>
      <c r="O407" s="117"/>
      <c r="P407" s="117"/>
      <c r="Q407" s="117"/>
      <c r="R407" s="117"/>
      <c r="S407" s="117"/>
      <c r="T407" s="117"/>
      <c r="U407" s="117"/>
      <c r="V407" s="117"/>
      <c r="W407" s="117"/>
      <c r="X407" s="117"/>
      <c r="Y407" s="117"/>
      <c r="Z407" s="117"/>
    </row>
    <row r="408" spans="1:26" ht="15.75" customHeight="1">
      <c r="A408" s="117"/>
      <c r="B408" s="117"/>
      <c r="C408" s="117"/>
      <c r="D408" s="117"/>
      <c r="E408" s="117"/>
      <c r="F408" s="117"/>
      <c r="G408" s="117"/>
      <c r="H408" s="117"/>
      <c r="I408" s="214"/>
      <c r="J408" s="117"/>
      <c r="K408" s="117"/>
      <c r="L408" s="117"/>
      <c r="M408" s="117"/>
      <c r="N408" s="117"/>
      <c r="O408" s="117"/>
      <c r="P408" s="117"/>
      <c r="Q408" s="117"/>
      <c r="R408" s="117"/>
      <c r="S408" s="117"/>
      <c r="T408" s="117"/>
      <c r="U408" s="117"/>
      <c r="V408" s="117"/>
      <c r="W408" s="117"/>
      <c r="X408" s="117"/>
      <c r="Y408" s="117"/>
      <c r="Z408" s="117"/>
    </row>
    <row r="409" spans="1:26" ht="15.75" customHeight="1">
      <c r="A409" s="117"/>
      <c r="B409" s="117"/>
      <c r="C409" s="117"/>
      <c r="D409" s="117"/>
      <c r="E409" s="117"/>
      <c r="F409" s="117"/>
      <c r="G409" s="117"/>
      <c r="H409" s="117"/>
      <c r="I409" s="214"/>
      <c r="J409" s="117"/>
      <c r="K409" s="117"/>
      <c r="L409" s="117"/>
      <c r="M409" s="117"/>
      <c r="N409" s="117"/>
      <c r="O409" s="117"/>
      <c r="P409" s="117"/>
      <c r="Q409" s="117"/>
      <c r="R409" s="117"/>
      <c r="S409" s="117"/>
      <c r="T409" s="117"/>
      <c r="U409" s="117"/>
      <c r="V409" s="117"/>
      <c r="W409" s="117"/>
      <c r="X409" s="117"/>
      <c r="Y409" s="117"/>
      <c r="Z409" s="117"/>
    </row>
    <row r="410" spans="1:26" ht="15.75" customHeight="1">
      <c r="A410" s="117"/>
      <c r="B410" s="117"/>
      <c r="C410" s="117"/>
      <c r="D410" s="117"/>
      <c r="E410" s="117"/>
      <c r="F410" s="117"/>
      <c r="G410" s="117"/>
      <c r="H410" s="117"/>
      <c r="I410" s="214"/>
      <c r="J410" s="117"/>
      <c r="K410" s="117"/>
      <c r="L410" s="117"/>
      <c r="M410" s="117"/>
      <c r="N410" s="117"/>
      <c r="O410" s="117"/>
      <c r="P410" s="117"/>
      <c r="Q410" s="117"/>
      <c r="R410" s="117"/>
      <c r="S410" s="117"/>
      <c r="T410" s="117"/>
      <c r="U410" s="117"/>
      <c r="V410" s="117"/>
      <c r="W410" s="117"/>
      <c r="X410" s="117"/>
      <c r="Y410" s="117"/>
      <c r="Z410" s="117"/>
    </row>
    <row r="411" spans="1:26" ht="15.75" customHeight="1">
      <c r="A411" s="117"/>
      <c r="B411" s="117"/>
      <c r="C411" s="117"/>
      <c r="D411" s="117"/>
      <c r="E411" s="117"/>
      <c r="F411" s="117"/>
      <c r="G411" s="117"/>
      <c r="H411" s="117"/>
      <c r="I411" s="214"/>
      <c r="J411" s="117"/>
      <c r="K411" s="117"/>
      <c r="L411" s="117"/>
      <c r="M411" s="117"/>
      <c r="N411" s="117"/>
      <c r="O411" s="117"/>
      <c r="P411" s="117"/>
      <c r="Q411" s="117"/>
      <c r="R411" s="117"/>
      <c r="S411" s="117"/>
      <c r="T411" s="117"/>
      <c r="U411" s="117"/>
      <c r="V411" s="117"/>
      <c r="W411" s="117"/>
      <c r="X411" s="117"/>
      <c r="Y411" s="117"/>
      <c r="Z411" s="117"/>
    </row>
    <row r="412" spans="1:26" ht="15.75" customHeight="1">
      <c r="A412" s="117"/>
      <c r="B412" s="117"/>
      <c r="C412" s="117"/>
      <c r="D412" s="117"/>
      <c r="E412" s="117"/>
      <c r="F412" s="117"/>
      <c r="G412" s="117"/>
      <c r="H412" s="117"/>
      <c r="I412" s="214"/>
      <c r="J412" s="117"/>
      <c r="K412" s="117"/>
      <c r="L412" s="117"/>
      <c r="M412" s="117"/>
      <c r="N412" s="117"/>
      <c r="O412" s="117"/>
      <c r="P412" s="117"/>
      <c r="Q412" s="117"/>
      <c r="R412" s="117"/>
      <c r="S412" s="117"/>
      <c r="T412" s="117"/>
      <c r="U412" s="117"/>
      <c r="V412" s="117"/>
      <c r="W412" s="117"/>
      <c r="X412" s="117"/>
      <c r="Y412" s="117"/>
      <c r="Z412" s="117"/>
    </row>
    <row r="413" spans="1:26" ht="15.75" customHeight="1">
      <c r="A413" s="117"/>
      <c r="B413" s="117"/>
      <c r="C413" s="117"/>
      <c r="D413" s="117"/>
      <c r="E413" s="117"/>
      <c r="F413" s="117"/>
      <c r="G413" s="117"/>
      <c r="H413" s="117"/>
      <c r="I413" s="214"/>
      <c r="J413" s="117"/>
      <c r="K413" s="117"/>
      <c r="L413" s="117"/>
      <c r="M413" s="117"/>
      <c r="N413" s="117"/>
      <c r="O413" s="117"/>
      <c r="P413" s="117"/>
      <c r="Q413" s="117"/>
      <c r="R413" s="117"/>
      <c r="S413" s="117"/>
      <c r="T413" s="117"/>
      <c r="U413" s="117"/>
      <c r="V413" s="117"/>
      <c r="W413" s="117"/>
      <c r="X413" s="117"/>
      <c r="Y413" s="117"/>
      <c r="Z413" s="117"/>
    </row>
    <row r="414" spans="1:26" ht="15.75" customHeight="1">
      <c r="A414" s="117"/>
      <c r="B414" s="117"/>
      <c r="C414" s="117"/>
      <c r="D414" s="117"/>
      <c r="E414" s="117"/>
      <c r="F414" s="117"/>
      <c r="G414" s="117"/>
      <c r="H414" s="117"/>
      <c r="I414" s="214"/>
      <c r="J414" s="117"/>
      <c r="K414" s="117"/>
      <c r="L414" s="117"/>
      <c r="M414" s="117"/>
      <c r="N414" s="117"/>
      <c r="O414" s="117"/>
      <c r="P414" s="117"/>
      <c r="Q414" s="117"/>
      <c r="R414" s="117"/>
      <c r="S414" s="117"/>
      <c r="T414" s="117"/>
      <c r="U414" s="117"/>
      <c r="V414" s="117"/>
      <c r="W414" s="117"/>
      <c r="X414" s="117"/>
      <c r="Y414" s="117"/>
      <c r="Z414" s="117"/>
    </row>
    <row r="415" spans="1:26" ht="15.75" customHeight="1">
      <c r="A415" s="117"/>
      <c r="B415" s="117"/>
      <c r="C415" s="117"/>
      <c r="D415" s="117"/>
      <c r="E415" s="117"/>
      <c r="F415" s="117"/>
      <c r="G415" s="117"/>
      <c r="H415" s="117"/>
      <c r="I415" s="214"/>
      <c r="J415" s="117"/>
      <c r="K415" s="117"/>
      <c r="L415" s="117"/>
      <c r="M415" s="117"/>
      <c r="N415" s="117"/>
      <c r="O415" s="117"/>
      <c r="P415" s="117"/>
      <c r="Q415" s="117"/>
      <c r="R415" s="117"/>
      <c r="S415" s="117"/>
      <c r="T415" s="117"/>
      <c r="U415" s="117"/>
      <c r="V415" s="117"/>
      <c r="W415" s="117"/>
      <c r="X415" s="117"/>
      <c r="Y415" s="117"/>
      <c r="Z415" s="117"/>
    </row>
    <row r="416" spans="1:26" ht="15.75" customHeight="1">
      <c r="A416" s="117"/>
      <c r="B416" s="117"/>
      <c r="C416" s="117"/>
      <c r="D416" s="117"/>
      <c r="E416" s="117"/>
      <c r="F416" s="117"/>
      <c r="G416" s="117"/>
      <c r="H416" s="117"/>
      <c r="I416" s="214"/>
      <c r="J416" s="117"/>
      <c r="K416" s="117"/>
      <c r="L416" s="117"/>
      <c r="M416" s="117"/>
      <c r="N416" s="117"/>
      <c r="O416" s="117"/>
      <c r="P416" s="117"/>
      <c r="Q416" s="117"/>
      <c r="R416" s="117"/>
      <c r="S416" s="117"/>
      <c r="T416" s="117"/>
      <c r="U416" s="117"/>
      <c r="V416" s="117"/>
      <c r="W416" s="117"/>
      <c r="X416" s="117"/>
      <c r="Y416" s="117"/>
      <c r="Z416" s="117"/>
    </row>
    <row r="417" spans="1:26" ht="15.75" customHeight="1">
      <c r="A417" s="117"/>
      <c r="B417" s="117"/>
      <c r="C417" s="117"/>
      <c r="D417" s="117"/>
      <c r="E417" s="117"/>
      <c r="F417" s="117"/>
      <c r="G417" s="117"/>
      <c r="H417" s="117"/>
      <c r="I417" s="214"/>
      <c r="J417" s="117"/>
      <c r="K417" s="117"/>
      <c r="L417" s="117"/>
      <c r="M417" s="117"/>
      <c r="N417" s="117"/>
      <c r="O417" s="117"/>
      <c r="P417" s="117"/>
      <c r="Q417" s="117"/>
      <c r="R417" s="117"/>
      <c r="S417" s="117"/>
      <c r="T417" s="117"/>
      <c r="U417" s="117"/>
      <c r="V417" s="117"/>
      <c r="W417" s="117"/>
      <c r="X417" s="117"/>
      <c r="Y417" s="117"/>
      <c r="Z417" s="117"/>
    </row>
    <row r="418" spans="1:26" ht="15.75" customHeight="1">
      <c r="A418" s="117"/>
      <c r="B418" s="117"/>
      <c r="C418" s="117"/>
      <c r="D418" s="117"/>
      <c r="E418" s="117"/>
      <c r="F418" s="117"/>
      <c r="G418" s="117"/>
      <c r="H418" s="117"/>
      <c r="I418" s="214"/>
      <c r="J418" s="117"/>
      <c r="K418" s="117"/>
      <c r="L418" s="117"/>
      <c r="M418" s="117"/>
      <c r="N418" s="117"/>
      <c r="O418" s="117"/>
      <c r="P418" s="117"/>
      <c r="Q418" s="117"/>
      <c r="R418" s="117"/>
      <c r="S418" s="117"/>
      <c r="T418" s="117"/>
      <c r="U418" s="117"/>
      <c r="V418" s="117"/>
      <c r="W418" s="117"/>
      <c r="X418" s="117"/>
      <c r="Y418" s="117"/>
      <c r="Z418" s="117"/>
    </row>
    <row r="419" spans="1:26" ht="15.75" customHeight="1">
      <c r="A419" s="117"/>
      <c r="B419" s="117"/>
      <c r="C419" s="117"/>
      <c r="D419" s="117"/>
      <c r="E419" s="117"/>
      <c r="F419" s="117"/>
      <c r="G419" s="117"/>
      <c r="H419" s="117"/>
      <c r="I419" s="214"/>
      <c r="J419" s="117"/>
      <c r="K419" s="117"/>
      <c r="L419" s="117"/>
      <c r="M419" s="117"/>
      <c r="N419" s="117"/>
      <c r="O419" s="117"/>
      <c r="P419" s="117"/>
      <c r="Q419" s="117"/>
      <c r="R419" s="117"/>
      <c r="S419" s="117"/>
      <c r="T419" s="117"/>
      <c r="U419" s="117"/>
      <c r="V419" s="117"/>
      <c r="W419" s="117"/>
      <c r="X419" s="117"/>
      <c r="Y419" s="117"/>
      <c r="Z419" s="117"/>
    </row>
    <row r="420" spans="1:26" ht="15.75" customHeight="1">
      <c r="A420" s="117"/>
      <c r="B420" s="117"/>
      <c r="C420" s="117"/>
      <c r="D420" s="117"/>
      <c r="E420" s="117"/>
      <c r="F420" s="117"/>
      <c r="G420" s="117"/>
      <c r="H420" s="117"/>
      <c r="I420" s="214"/>
      <c r="J420" s="117"/>
      <c r="K420" s="117"/>
      <c r="L420" s="117"/>
      <c r="M420" s="117"/>
      <c r="N420" s="117"/>
      <c r="O420" s="117"/>
      <c r="P420" s="117"/>
      <c r="Q420" s="117"/>
      <c r="R420" s="117"/>
      <c r="S420" s="117"/>
      <c r="T420" s="117"/>
      <c r="U420" s="117"/>
      <c r="V420" s="117"/>
      <c r="W420" s="117"/>
      <c r="X420" s="117"/>
      <c r="Y420" s="117"/>
      <c r="Z420" s="117"/>
    </row>
    <row r="421" spans="1:26" ht="15.75" customHeight="1">
      <c r="A421" s="117"/>
      <c r="B421" s="117"/>
      <c r="C421" s="117"/>
      <c r="D421" s="117"/>
      <c r="E421" s="117"/>
      <c r="F421" s="117"/>
      <c r="G421" s="117"/>
      <c r="H421" s="117"/>
      <c r="I421" s="214"/>
      <c r="J421" s="117"/>
      <c r="K421" s="117"/>
      <c r="L421" s="117"/>
      <c r="M421" s="117"/>
      <c r="N421" s="117"/>
      <c r="O421" s="117"/>
      <c r="P421" s="117"/>
      <c r="Q421" s="117"/>
      <c r="R421" s="117"/>
      <c r="S421" s="117"/>
      <c r="T421" s="117"/>
      <c r="U421" s="117"/>
      <c r="V421" s="117"/>
      <c r="W421" s="117"/>
      <c r="X421" s="117"/>
      <c r="Y421" s="117"/>
      <c r="Z421" s="117"/>
    </row>
    <row r="422" spans="1:26" ht="15.75" customHeight="1">
      <c r="A422" s="117"/>
      <c r="B422" s="117"/>
      <c r="C422" s="117"/>
      <c r="D422" s="117"/>
      <c r="E422" s="117"/>
      <c r="F422" s="117"/>
      <c r="G422" s="117"/>
      <c r="H422" s="117"/>
      <c r="I422" s="214"/>
      <c r="J422" s="117"/>
      <c r="K422" s="117"/>
      <c r="L422" s="117"/>
      <c r="M422" s="117"/>
      <c r="N422" s="117"/>
      <c r="O422" s="117"/>
      <c r="P422" s="117"/>
      <c r="Q422" s="117"/>
      <c r="R422" s="117"/>
      <c r="S422" s="117"/>
      <c r="T422" s="117"/>
      <c r="U422" s="117"/>
      <c r="V422" s="117"/>
      <c r="W422" s="117"/>
      <c r="X422" s="117"/>
      <c r="Y422" s="117"/>
      <c r="Z422" s="117"/>
    </row>
    <row r="423" spans="1:26" ht="15.75" customHeight="1">
      <c r="A423" s="117"/>
      <c r="B423" s="117"/>
      <c r="C423" s="117"/>
      <c r="D423" s="117"/>
      <c r="E423" s="117"/>
      <c r="F423" s="117"/>
      <c r="G423" s="117"/>
      <c r="H423" s="117"/>
      <c r="I423" s="214"/>
      <c r="J423" s="117"/>
      <c r="K423" s="117"/>
      <c r="L423" s="117"/>
      <c r="M423" s="117"/>
      <c r="N423" s="117"/>
      <c r="O423" s="117"/>
      <c r="P423" s="117"/>
      <c r="Q423" s="117"/>
      <c r="R423" s="117"/>
      <c r="S423" s="117"/>
      <c r="T423" s="117"/>
      <c r="U423" s="117"/>
      <c r="V423" s="117"/>
      <c r="W423" s="117"/>
      <c r="X423" s="117"/>
      <c r="Y423" s="117"/>
      <c r="Z423" s="117"/>
    </row>
    <row r="424" spans="1:26" ht="15.75" customHeight="1">
      <c r="A424" s="117"/>
      <c r="B424" s="117"/>
      <c r="C424" s="117"/>
      <c r="D424" s="117"/>
      <c r="E424" s="117"/>
      <c r="F424" s="117"/>
      <c r="G424" s="117"/>
      <c r="H424" s="117"/>
      <c r="I424" s="214"/>
      <c r="J424" s="117"/>
      <c r="K424" s="117"/>
      <c r="L424" s="117"/>
      <c r="M424" s="117"/>
      <c r="N424" s="117"/>
      <c r="O424" s="117"/>
      <c r="P424" s="117"/>
      <c r="Q424" s="117"/>
      <c r="R424" s="117"/>
      <c r="S424" s="117"/>
      <c r="T424" s="117"/>
      <c r="U424" s="117"/>
      <c r="V424" s="117"/>
      <c r="W424" s="117"/>
      <c r="X424" s="117"/>
      <c r="Y424" s="117"/>
      <c r="Z424" s="117"/>
    </row>
    <row r="425" spans="1:26" ht="15.75" customHeight="1">
      <c r="A425" s="117"/>
      <c r="B425" s="117"/>
      <c r="C425" s="117"/>
      <c r="D425" s="117"/>
      <c r="E425" s="117"/>
      <c r="F425" s="117"/>
      <c r="G425" s="117"/>
      <c r="H425" s="117"/>
      <c r="I425" s="214"/>
      <c r="J425" s="117"/>
      <c r="K425" s="117"/>
      <c r="L425" s="117"/>
      <c r="M425" s="117"/>
      <c r="N425" s="117"/>
      <c r="O425" s="117"/>
      <c r="P425" s="117"/>
      <c r="Q425" s="117"/>
      <c r="R425" s="117"/>
      <c r="S425" s="117"/>
      <c r="T425" s="117"/>
      <c r="U425" s="117"/>
      <c r="V425" s="117"/>
      <c r="W425" s="117"/>
      <c r="X425" s="117"/>
      <c r="Y425" s="117"/>
      <c r="Z425" s="117"/>
    </row>
    <row r="426" spans="1:26" ht="15.75" customHeight="1">
      <c r="A426" s="117"/>
      <c r="B426" s="117"/>
      <c r="C426" s="117"/>
      <c r="D426" s="117"/>
      <c r="E426" s="117"/>
      <c r="F426" s="117"/>
      <c r="G426" s="117"/>
      <c r="H426" s="117"/>
      <c r="I426" s="214"/>
      <c r="J426" s="117"/>
      <c r="K426" s="117"/>
      <c r="L426" s="117"/>
      <c r="M426" s="117"/>
      <c r="N426" s="117"/>
      <c r="O426" s="117"/>
      <c r="P426" s="117"/>
      <c r="Q426" s="117"/>
      <c r="R426" s="117"/>
      <c r="S426" s="117"/>
      <c r="T426" s="117"/>
      <c r="U426" s="117"/>
      <c r="V426" s="117"/>
      <c r="W426" s="117"/>
      <c r="X426" s="117"/>
      <c r="Y426" s="117"/>
      <c r="Z426" s="117"/>
    </row>
    <row r="427" spans="1:26" ht="15.75" customHeight="1">
      <c r="A427" s="117"/>
      <c r="B427" s="117"/>
      <c r="C427" s="117"/>
      <c r="D427" s="117"/>
      <c r="E427" s="117"/>
      <c r="F427" s="117"/>
      <c r="G427" s="117"/>
      <c r="H427" s="117"/>
      <c r="I427" s="214"/>
      <c r="J427" s="117"/>
      <c r="K427" s="117"/>
      <c r="L427" s="117"/>
      <c r="M427" s="117"/>
      <c r="N427" s="117"/>
      <c r="O427" s="117"/>
      <c r="P427" s="117"/>
      <c r="Q427" s="117"/>
      <c r="R427" s="117"/>
      <c r="S427" s="117"/>
      <c r="T427" s="117"/>
      <c r="U427" s="117"/>
      <c r="V427" s="117"/>
      <c r="W427" s="117"/>
      <c r="X427" s="117"/>
      <c r="Y427" s="117"/>
      <c r="Z427" s="117"/>
    </row>
    <row r="428" spans="1:26" ht="15.75" customHeight="1">
      <c r="A428" s="117"/>
      <c r="B428" s="117"/>
      <c r="C428" s="117"/>
      <c r="D428" s="117"/>
      <c r="E428" s="117"/>
      <c r="F428" s="117"/>
      <c r="G428" s="117"/>
      <c r="H428" s="117"/>
      <c r="I428" s="214"/>
      <c r="J428" s="117"/>
      <c r="K428" s="117"/>
      <c r="L428" s="117"/>
      <c r="M428" s="117"/>
      <c r="N428" s="117"/>
      <c r="O428" s="117"/>
      <c r="P428" s="117"/>
      <c r="Q428" s="117"/>
      <c r="R428" s="117"/>
      <c r="S428" s="117"/>
      <c r="T428" s="117"/>
      <c r="U428" s="117"/>
      <c r="V428" s="117"/>
      <c r="W428" s="117"/>
      <c r="X428" s="117"/>
      <c r="Y428" s="117"/>
      <c r="Z428" s="117"/>
    </row>
    <row r="429" spans="1:26" ht="15.75" customHeight="1">
      <c r="A429" s="117"/>
      <c r="B429" s="117"/>
      <c r="C429" s="117"/>
      <c r="D429" s="117"/>
      <c r="E429" s="117"/>
      <c r="F429" s="117"/>
      <c r="G429" s="117"/>
      <c r="H429" s="117"/>
      <c r="I429" s="214"/>
      <c r="J429" s="117"/>
      <c r="K429" s="117"/>
      <c r="L429" s="117"/>
      <c r="M429" s="117"/>
      <c r="N429" s="117"/>
      <c r="O429" s="117"/>
      <c r="P429" s="117"/>
      <c r="Q429" s="117"/>
      <c r="R429" s="117"/>
      <c r="S429" s="117"/>
      <c r="T429" s="117"/>
      <c r="U429" s="117"/>
      <c r="V429" s="117"/>
      <c r="W429" s="117"/>
      <c r="X429" s="117"/>
      <c r="Y429" s="117"/>
      <c r="Z429" s="117"/>
    </row>
    <row r="430" spans="1:26" ht="15.75" customHeight="1">
      <c r="A430" s="117"/>
      <c r="B430" s="117"/>
      <c r="C430" s="117"/>
      <c r="D430" s="117"/>
      <c r="E430" s="117"/>
      <c r="F430" s="117"/>
      <c r="G430" s="117"/>
      <c r="H430" s="117"/>
      <c r="I430" s="214"/>
      <c r="J430" s="117"/>
      <c r="K430" s="117"/>
      <c r="L430" s="117"/>
      <c r="M430" s="117"/>
      <c r="N430" s="117"/>
      <c r="O430" s="117"/>
      <c r="P430" s="117"/>
      <c r="Q430" s="117"/>
      <c r="R430" s="117"/>
      <c r="S430" s="117"/>
      <c r="T430" s="117"/>
      <c r="U430" s="117"/>
      <c r="V430" s="117"/>
      <c r="W430" s="117"/>
      <c r="X430" s="117"/>
      <c r="Y430" s="117"/>
      <c r="Z430" s="117"/>
    </row>
    <row r="431" spans="1:26" ht="15.75" customHeight="1">
      <c r="A431" s="117"/>
      <c r="B431" s="117"/>
      <c r="C431" s="117"/>
      <c r="D431" s="117"/>
      <c r="E431" s="117"/>
      <c r="F431" s="117"/>
      <c r="G431" s="117"/>
      <c r="H431" s="117"/>
      <c r="I431" s="214"/>
      <c r="J431" s="117"/>
      <c r="K431" s="117"/>
      <c r="L431" s="117"/>
      <c r="M431" s="117"/>
      <c r="N431" s="117"/>
      <c r="O431" s="117"/>
      <c r="P431" s="117"/>
      <c r="Q431" s="117"/>
      <c r="R431" s="117"/>
      <c r="S431" s="117"/>
      <c r="T431" s="117"/>
      <c r="U431" s="117"/>
      <c r="V431" s="117"/>
      <c r="W431" s="117"/>
      <c r="X431" s="117"/>
      <c r="Y431" s="117"/>
      <c r="Z431" s="117"/>
    </row>
    <row r="432" spans="1:26" ht="15.75" customHeight="1">
      <c r="A432" s="117"/>
      <c r="B432" s="117"/>
      <c r="C432" s="117"/>
      <c r="D432" s="117"/>
      <c r="E432" s="117"/>
      <c r="F432" s="117"/>
      <c r="G432" s="117"/>
      <c r="H432" s="117"/>
      <c r="I432" s="214"/>
      <c r="J432" s="117"/>
      <c r="K432" s="117"/>
      <c r="L432" s="117"/>
      <c r="M432" s="117"/>
      <c r="N432" s="117"/>
      <c r="O432" s="117"/>
      <c r="P432" s="117"/>
      <c r="Q432" s="117"/>
      <c r="R432" s="117"/>
      <c r="S432" s="117"/>
      <c r="T432" s="117"/>
      <c r="U432" s="117"/>
      <c r="V432" s="117"/>
      <c r="W432" s="117"/>
      <c r="X432" s="117"/>
      <c r="Y432" s="117"/>
      <c r="Z432" s="117"/>
    </row>
    <row r="433" spans="1:26" ht="15.75" customHeight="1">
      <c r="A433" s="117"/>
      <c r="B433" s="117"/>
      <c r="C433" s="117"/>
      <c r="D433" s="117"/>
      <c r="E433" s="117"/>
      <c r="F433" s="117"/>
      <c r="G433" s="117"/>
      <c r="H433" s="117"/>
      <c r="I433" s="214"/>
      <c r="J433" s="117"/>
      <c r="K433" s="117"/>
      <c r="L433" s="117"/>
      <c r="M433" s="117"/>
      <c r="N433" s="117"/>
      <c r="O433" s="117"/>
      <c r="P433" s="117"/>
      <c r="Q433" s="117"/>
      <c r="R433" s="117"/>
      <c r="S433" s="117"/>
      <c r="T433" s="117"/>
      <c r="U433" s="117"/>
      <c r="V433" s="117"/>
      <c r="W433" s="117"/>
      <c r="X433" s="117"/>
      <c r="Y433" s="117"/>
      <c r="Z433" s="117"/>
    </row>
    <row r="434" spans="1:26" ht="15.75" customHeight="1">
      <c r="A434" s="117"/>
      <c r="B434" s="117"/>
      <c r="C434" s="117"/>
      <c r="D434" s="117"/>
      <c r="E434" s="117"/>
      <c r="F434" s="117"/>
      <c r="G434" s="117"/>
      <c r="H434" s="117"/>
      <c r="I434" s="214"/>
      <c r="J434" s="117"/>
      <c r="K434" s="117"/>
      <c r="L434" s="117"/>
      <c r="M434" s="117"/>
      <c r="N434" s="117"/>
      <c r="O434" s="117"/>
      <c r="P434" s="117"/>
      <c r="Q434" s="117"/>
      <c r="R434" s="117"/>
      <c r="S434" s="117"/>
      <c r="T434" s="117"/>
      <c r="U434" s="117"/>
      <c r="V434" s="117"/>
      <c r="W434" s="117"/>
      <c r="X434" s="117"/>
      <c r="Y434" s="117"/>
      <c r="Z434" s="117"/>
    </row>
    <row r="435" spans="1:26" ht="15.75" customHeight="1">
      <c r="A435" s="117"/>
      <c r="B435" s="117"/>
      <c r="C435" s="117"/>
      <c r="D435" s="117"/>
      <c r="E435" s="117"/>
      <c r="F435" s="117"/>
      <c r="G435" s="117"/>
      <c r="H435" s="117"/>
      <c r="I435" s="214"/>
      <c r="J435" s="117"/>
      <c r="K435" s="117"/>
      <c r="L435" s="117"/>
      <c r="M435" s="117"/>
      <c r="N435" s="117"/>
      <c r="O435" s="117"/>
      <c r="P435" s="117"/>
      <c r="Q435" s="117"/>
      <c r="R435" s="117"/>
      <c r="S435" s="117"/>
      <c r="T435" s="117"/>
      <c r="U435" s="117"/>
      <c r="V435" s="117"/>
      <c r="W435" s="117"/>
      <c r="X435" s="117"/>
      <c r="Y435" s="117"/>
      <c r="Z435" s="117"/>
    </row>
    <row r="436" spans="1:26" ht="15.75" customHeight="1">
      <c r="A436" s="117"/>
      <c r="B436" s="117"/>
      <c r="C436" s="117"/>
      <c r="D436" s="117"/>
      <c r="E436" s="117"/>
      <c r="F436" s="117"/>
      <c r="G436" s="117"/>
      <c r="H436" s="117"/>
      <c r="I436" s="214"/>
      <c r="J436" s="117"/>
      <c r="K436" s="117"/>
      <c r="L436" s="117"/>
      <c r="M436" s="117"/>
      <c r="N436" s="117"/>
      <c r="O436" s="117"/>
      <c r="P436" s="117"/>
      <c r="Q436" s="117"/>
      <c r="R436" s="117"/>
      <c r="S436" s="117"/>
      <c r="T436" s="117"/>
      <c r="U436" s="117"/>
      <c r="V436" s="117"/>
      <c r="W436" s="117"/>
      <c r="X436" s="117"/>
      <c r="Y436" s="117"/>
      <c r="Z436" s="117"/>
    </row>
    <row r="437" spans="1:26" ht="15.75" customHeight="1">
      <c r="A437" s="117"/>
      <c r="B437" s="117"/>
      <c r="C437" s="117"/>
      <c r="D437" s="117"/>
      <c r="E437" s="117"/>
      <c r="F437" s="117"/>
      <c r="G437" s="117"/>
      <c r="H437" s="117"/>
      <c r="I437" s="214"/>
      <c r="J437" s="117"/>
      <c r="K437" s="117"/>
      <c r="L437" s="117"/>
      <c r="M437" s="117"/>
      <c r="N437" s="117"/>
      <c r="O437" s="117"/>
      <c r="P437" s="117"/>
      <c r="Q437" s="117"/>
      <c r="R437" s="117"/>
      <c r="S437" s="117"/>
      <c r="T437" s="117"/>
      <c r="U437" s="117"/>
      <c r="V437" s="117"/>
      <c r="W437" s="117"/>
      <c r="X437" s="117"/>
      <c r="Y437" s="117"/>
      <c r="Z437" s="117"/>
    </row>
    <row r="438" spans="1:26" ht="15.75" customHeight="1">
      <c r="A438" s="117"/>
      <c r="B438" s="117"/>
      <c r="C438" s="117"/>
      <c r="D438" s="117"/>
      <c r="E438" s="117"/>
      <c r="F438" s="117"/>
      <c r="G438" s="117"/>
      <c r="H438" s="117"/>
      <c r="I438" s="214"/>
      <c r="J438" s="117"/>
      <c r="K438" s="117"/>
      <c r="L438" s="117"/>
      <c r="M438" s="117"/>
      <c r="N438" s="117"/>
      <c r="O438" s="117"/>
      <c r="P438" s="117"/>
      <c r="Q438" s="117"/>
      <c r="R438" s="117"/>
      <c r="S438" s="117"/>
      <c r="T438" s="117"/>
      <c r="U438" s="117"/>
      <c r="V438" s="117"/>
      <c r="W438" s="117"/>
      <c r="X438" s="117"/>
      <c r="Y438" s="117"/>
      <c r="Z438" s="117"/>
    </row>
    <row r="439" spans="1:26" ht="15.75" customHeight="1">
      <c r="A439" s="117"/>
      <c r="B439" s="117"/>
      <c r="C439" s="117"/>
      <c r="D439" s="117"/>
      <c r="E439" s="117"/>
      <c r="F439" s="117"/>
      <c r="G439" s="117"/>
      <c r="H439" s="117"/>
      <c r="I439" s="214"/>
      <c r="J439" s="117"/>
      <c r="K439" s="117"/>
      <c r="L439" s="117"/>
      <c r="M439" s="117"/>
      <c r="N439" s="117"/>
      <c r="O439" s="117"/>
      <c r="P439" s="117"/>
      <c r="Q439" s="117"/>
      <c r="R439" s="117"/>
      <c r="S439" s="117"/>
      <c r="T439" s="117"/>
      <c r="U439" s="117"/>
      <c r="V439" s="117"/>
      <c r="W439" s="117"/>
      <c r="X439" s="117"/>
      <c r="Y439" s="117"/>
      <c r="Z439" s="117"/>
    </row>
    <row r="440" spans="1:26" ht="15.75" customHeight="1">
      <c r="A440" s="117"/>
      <c r="B440" s="117"/>
      <c r="C440" s="117"/>
      <c r="D440" s="117"/>
      <c r="E440" s="117"/>
      <c r="F440" s="117"/>
      <c r="G440" s="117"/>
      <c r="H440" s="117"/>
      <c r="I440" s="214"/>
      <c r="J440" s="117"/>
      <c r="K440" s="117"/>
      <c r="L440" s="117"/>
      <c r="M440" s="117"/>
      <c r="N440" s="117"/>
      <c r="O440" s="117"/>
      <c r="P440" s="117"/>
      <c r="Q440" s="117"/>
      <c r="R440" s="117"/>
      <c r="S440" s="117"/>
      <c r="T440" s="117"/>
      <c r="U440" s="117"/>
      <c r="V440" s="117"/>
      <c r="W440" s="117"/>
      <c r="X440" s="117"/>
      <c r="Y440" s="117"/>
      <c r="Z440" s="117"/>
    </row>
    <row r="441" spans="1:26" ht="15.75" customHeight="1">
      <c r="A441" s="117"/>
      <c r="B441" s="117"/>
      <c r="C441" s="117"/>
      <c r="D441" s="117"/>
      <c r="E441" s="117"/>
      <c r="F441" s="117"/>
      <c r="G441" s="117"/>
      <c r="H441" s="117"/>
      <c r="I441" s="214"/>
      <c r="J441" s="117"/>
      <c r="K441" s="117"/>
      <c r="L441" s="117"/>
      <c r="M441" s="117"/>
      <c r="N441" s="117"/>
      <c r="O441" s="117"/>
      <c r="P441" s="117"/>
      <c r="Q441" s="117"/>
      <c r="R441" s="117"/>
      <c r="S441" s="117"/>
      <c r="T441" s="117"/>
      <c r="U441" s="117"/>
      <c r="V441" s="117"/>
      <c r="W441" s="117"/>
      <c r="X441" s="117"/>
      <c r="Y441" s="117"/>
      <c r="Z441" s="117"/>
    </row>
    <row r="442" spans="1:26" ht="15.75" customHeight="1">
      <c r="A442" s="117"/>
      <c r="B442" s="117"/>
      <c r="C442" s="117"/>
      <c r="D442" s="117"/>
      <c r="E442" s="117"/>
      <c r="F442" s="117"/>
      <c r="G442" s="117"/>
      <c r="H442" s="117"/>
      <c r="I442" s="214"/>
      <c r="J442" s="117"/>
      <c r="K442" s="117"/>
      <c r="L442" s="117"/>
      <c r="M442" s="117"/>
      <c r="N442" s="117"/>
      <c r="O442" s="117"/>
      <c r="P442" s="117"/>
      <c r="Q442" s="117"/>
      <c r="R442" s="117"/>
      <c r="S442" s="117"/>
      <c r="T442" s="117"/>
      <c r="U442" s="117"/>
      <c r="V442" s="117"/>
      <c r="W442" s="117"/>
      <c r="X442" s="117"/>
      <c r="Y442" s="117"/>
      <c r="Z442" s="117"/>
    </row>
    <row r="443" spans="1:26" ht="15.75" customHeight="1">
      <c r="A443" s="117"/>
      <c r="B443" s="117"/>
      <c r="C443" s="117"/>
      <c r="D443" s="117"/>
      <c r="E443" s="117"/>
      <c r="F443" s="117"/>
      <c r="G443" s="117"/>
      <c r="H443" s="117"/>
      <c r="I443" s="214"/>
      <c r="J443" s="117"/>
      <c r="K443" s="117"/>
      <c r="L443" s="117"/>
      <c r="M443" s="117"/>
      <c r="N443" s="117"/>
      <c r="O443" s="117"/>
      <c r="P443" s="117"/>
      <c r="Q443" s="117"/>
      <c r="R443" s="117"/>
      <c r="S443" s="117"/>
      <c r="T443" s="117"/>
      <c r="U443" s="117"/>
      <c r="V443" s="117"/>
      <c r="W443" s="117"/>
      <c r="X443" s="117"/>
      <c r="Y443" s="117"/>
      <c r="Z443" s="117"/>
    </row>
    <row r="444" spans="1:26" ht="15.75" customHeight="1">
      <c r="A444" s="117"/>
      <c r="B444" s="117"/>
      <c r="C444" s="117"/>
      <c r="D444" s="117"/>
      <c r="E444" s="117"/>
      <c r="F444" s="117"/>
      <c r="G444" s="117"/>
      <c r="H444" s="117"/>
      <c r="I444" s="214"/>
      <c r="J444" s="117"/>
      <c r="K444" s="117"/>
      <c r="L444" s="117"/>
      <c r="M444" s="117"/>
      <c r="N444" s="117"/>
      <c r="O444" s="117"/>
      <c r="P444" s="117"/>
      <c r="Q444" s="117"/>
      <c r="R444" s="117"/>
      <c r="S444" s="117"/>
      <c r="T444" s="117"/>
      <c r="U444" s="117"/>
      <c r="V444" s="117"/>
      <c r="W444" s="117"/>
      <c r="X444" s="117"/>
      <c r="Y444" s="117"/>
      <c r="Z444" s="117"/>
    </row>
    <row r="445" spans="1:26" ht="15.75" customHeight="1">
      <c r="A445" s="117"/>
      <c r="B445" s="117"/>
      <c r="C445" s="117"/>
      <c r="D445" s="117"/>
      <c r="E445" s="117"/>
      <c r="F445" s="117"/>
      <c r="G445" s="117"/>
      <c r="H445" s="117"/>
      <c r="I445" s="214"/>
      <c r="J445" s="117"/>
      <c r="K445" s="117"/>
      <c r="L445" s="117"/>
      <c r="M445" s="117"/>
      <c r="N445" s="117"/>
      <c r="O445" s="117"/>
      <c r="P445" s="117"/>
      <c r="Q445" s="117"/>
      <c r="R445" s="117"/>
      <c r="S445" s="117"/>
      <c r="T445" s="117"/>
      <c r="U445" s="117"/>
      <c r="V445" s="117"/>
      <c r="W445" s="117"/>
      <c r="X445" s="117"/>
      <c r="Y445" s="117"/>
      <c r="Z445" s="117"/>
    </row>
    <row r="446" spans="1:26" ht="15.75" customHeight="1">
      <c r="A446" s="117"/>
      <c r="B446" s="117"/>
      <c r="C446" s="117"/>
      <c r="D446" s="117"/>
      <c r="E446" s="117"/>
      <c r="F446" s="117"/>
      <c r="G446" s="117"/>
      <c r="H446" s="117"/>
      <c r="I446" s="214"/>
      <c r="J446" s="117"/>
      <c r="K446" s="117"/>
      <c r="L446" s="117"/>
      <c r="M446" s="117"/>
      <c r="N446" s="117"/>
      <c r="O446" s="117"/>
      <c r="P446" s="117"/>
      <c r="Q446" s="117"/>
      <c r="R446" s="117"/>
      <c r="S446" s="117"/>
      <c r="T446" s="117"/>
      <c r="U446" s="117"/>
      <c r="V446" s="117"/>
      <c r="W446" s="117"/>
      <c r="X446" s="117"/>
      <c r="Y446" s="117"/>
      <c r="Z446" s="117"/>
    </row>
    <row r="447" spans="1:26" ht="15.75" customHeight="1">
      <c r="A447" s="117"/>
      <c r="B447" s="117"/>
      <c r="C447" s="117"/>
      <c r="D447" s="117"/>
      <c r="E447" s="117"/>
      <c r="F447" s="117"/>
      <c r="G447" s="117"/>
      <c r="H447" s="117"/>
      <c r="I447" s="214"/>
      <c r="J447" s="117"/>
      <c r="K447" s="117"/>
      <c r="L447" s="117"/>
      <c r="M447" s="117"/>
      <c r="N447" s="117"/>
      <c r="O447" s="117"/>
      <c r="P447" s="117"/>
      <c r="Q447" s="117"/>
      <c r="R447" s="117"/>
      <c r="S447" s="117"/>
      <c r="T447" s="117"/>
      <c r="U447" s="117"/>
      <c r="V447" s="117"/>
      <c r="W447" s="117"/>
      <c r="X447" s="117"/>
      <c r="Y447" s="117"/>
      <c r="Z447" s="117"/>
    </row>
    <row r="448" spans="1:26" ht="15.75" customHeight="1">
      <c r="A448" s="117"/>
      <c r="B448" s="117"/>
      <c r="C448" s="117"/>
      <c r="D448" s="117"/>
      <c r="E448" s="117"/>
      <c r="F448" s="117"/>
      <c r="G448" s="117"/>
      <c r="H448" s="117"/>
      <c r="I448" s="214"/>
      <c r="J448" s="117"/>
      <c r="K448" s="117"/>
      <c r="L448" s="117"/>
      <c r="M448" s="117"/>
      <c r="N448" s="117"/>
      <c r="O448" s="117"/>
      <c r="P448" s="117"/>
      <c r="Q448" s="117"/>
      <c r="R448" s="117"/>
      <c r="S448" s="117"/>
      <c r="T448" s="117"/>
      <c r="U448" s="117"/>
      <c r="V448" s="117"/>
      <c r="W448" s="117"/>
      <c r="X448" s="117"/>
      <c r="Y448" s="117"/>
      <c r="Z448" s="117"/>
    </row>
    <row r="449" spans="1:26" ht="15.75" customHeight="1">
      <c r="A449" s="117"/>
      <c r="B449" s="117"/>
      <c r="C449" s="117"/>
      <c r="D449" s="117"/>
      <c r="E449" s="117"/>
      <c r="F449" s="117"/>
      <c r="G449" s="117"/>
      <c r="H449" s="117"/>
      <c r="I449" s="214"/>
      <c r="J449" s="117"/>
      <c r="K449" s="117"/>
      <c r="L449" s="117"/>
      <c r="M449" s="117"/>
      <c r="N449" s="117"/>
      <c r="O449" s="117"/>
      <c r="P449" s="117"/>
      <c r="Q449" s="117"/>
      <c r="R449" s="117"/>
      <c r="S449" s="117"/>
      <c r="T449" s="117"/>
      <c r="U449" s="117"/>
      <c r="V449" s="117"/>
      <c r="W449" s="117"/>
      <c r="X449" s="117"/>
      <c r="Y449" s="117"/>
      <c r="Z449" s="117"/>
    </row>
    <row r="450" spans="1:26" ht="15.75" customHeight="1">
      <c r="A450" s="117"/>
      <c r="B450" s="117"/>
      <c r="C450" s="117"/>
      <c r="D450" s="117"/>
      <c r="E450" s="117"/>
      <c r="F450" s="117"/>
      <c r="G450" s="117"/>
      <c r="H450" s="117"/>
      <c r="I450" s="214"/>
      <c r="J450" s="117"/>
      <c r="K450" s="117"/>
      <c r="L450" s="117"/>
      <c r="M450" s="117"/>
      <c r="N450" s="117"/>
      <c r="O450" s="117"/>
      <c r="P450" s="117"/>
      <c r="Q450" s="117"/>
      <c r="R450" s="117"/>
      <c r="S450" s="117"/>
      <c r="T450" s="117"/>
      <c r="U450" s="117"/>
      <c r="V450" s="117"/>
      <c r="W450" s="117"/>
      <c r="X450" s="117"/>
      <c r="Y450" s="117"/>
      <c r="Z450" s="117"/>
    </row>
    <row r="451" spans="1:26" ht="15.75" customHeight="1">
      <c r="A451" s="117"/>
      <c r="B451" s="117"/>
      <c r="C451" s="117"/>
      <c r="D451" s="117"/>
      <c r="E451" s="117"/>
      <c r="F451" s="117"/>
      <c r="G451" s="117"/>
      <c r="H451" s="117"/>
      <c r="I451" s="214"/>
      <c r="J451" s="117"/>
      <c r="K451" s="117"/>
      <c r="L451" s="117"/>
      <c r="M451" s="117"/>
      <c r="N451" s="117"/>
      <c r="O451" s="117"/>
      <c r="P451" s="117"/>
      <c r="Q451" s="117"/>
      <c r="R451" s="117"/>
      <c r="S451" s="117"/>
      <c r="T451" s="117"/>
      <c r="U451" s="117"/>
      <c r="V451" s="117"/>
      <c r="W451" s="117"/>
      <c r="X451" s="117"/>
      <c r="Y451" s="117"/>
      <c r="Z451" s="117"/>
    </row>
    <row r="452" spans="1:26" ht="15.75" customHeight="1">
      <c r="A452" s="117"/>
      <c r="B452" s="117"/>
      <c r="C452" s="117"/>
      <c r="D452" s="117"/>
      <c r="E452" s="117"/>
      <c r="F452" s="117"/>
      <c r="G452" s="117"/>
      <c r="H452" s="117"/>
      <c r="I452" s="214"/>
      <c r="J452" s="117"/>
      <c r="K452" s="117"/>
      <c r="L452" s="117"/>
      <c r="M452" s="117"/>
      <c r="N452" s="117"/>
      <c r="O452" s="117"/>
      <c r="P452" s="117"/>
      <c r="Q452" s="117"/>
      <c r="R452" s="117"/>
      <c r="S452" s="117"/>
      <c r="T452" s="117"/>
      <c r="U452" s="117"/>
      <c r="V452" s="117"/>
      <c r="W452" s="117"/>
      <c r="X452" s="117"/>
      <c r="Y452" s="117"/>
      <c r="Z452" s="117"/>
    </row>
    <row r="453" spans="1:26" ht="15.75" customHeight="1">
      <c r="A453" s="117"/>
      <c r="B453" s="117"/>
      <c r="C453" s="117"/>
      <c r="D453" s="117"/>
      <c r="E453" s="117"/>
      <c r="F453" s="117"/>
      <c r="G453" s="117"/>
      <c r="H453" s="117"/>
      <c r="I453" s="214"/>
      <c r="J453" s="117"/>
      <c r="K453" s="117"/>
      <c r="L453" s="117"/>
      <c r="M453" s="117"/>
      <c r="N453" s="117"/>
      <c r="O453" s="117"/>
      <c r="P453" s="117"/>
      <c r="Q453" s="117"/>
      <c r="R453" s="117"/>
      <c r="S453" s="117"/>
      <c r="T453" s="117"/>
      <c r="U453" s="117"/>
      <c r="V453" s="117"/>
      <c r="W453" s="117"/>
      <c r="X453" s="117"/>
      <c r="Y453" s="117"/>
      <c r="Z453" s="117"/>
    </row>
    <row r="454" spans="1:26" ht="15.75" customHeight="1">
      <c r="A454" s="117"/>
      <c r="B454" s="117"/>
      <c r="C454" s="117"/>
      <c r="D454" s="117"/>
      <c r="E454" s="117"/>
      <c r="F454" s="117"/>
      <c r="G454" s="117"/>
      <c r="H454" s="117"/>
      <c r="I454" s="214"/>
      <c r="J454" s="117"/>
      <c r="K454" s="117"/>
      <c r="L454" s="117"/>
      <c r="M454" s="117"/>
      <c r="N454" s="117"/>
      <c r="O454" s="117"/>
      <c r="P454" s="117"/>
      <c r="Q454" s="117"/>
      <c r="R454" s="117"/>
      <c r="S454" s="117"/>
      <c r="T454" s="117"/>
      <c r="U454" s="117"/>
      <c r="V454" s="117"/>
      <c r="W454" s="117"/>
      <c r="X454" s="117"/>
      <c r="Y454" s="117"/>
      <c r="Z454" s="117"/>
    </row>
    <row r="455" spans="1:26" ht="15.75" customHeight="1">
      <c r="A455" s="117"/>
      <c r="B455" s="117"/>
      <c r="C455" s="117"/>
      <c r="D455" s="117"/>
      <c r="E455" s="117"/>
      <c r="F455" s="117"/>
      <c r="G455" s="117"/>
      <c r="H455" s="117"/>
      <c r="I455" s="214"/>
      <c r="J455" s="117"/>
      <c r="K455" s="117"/>
      <c r="L455" s="117"/>
      <c r="M455" s="117"/>
      <c r="N455" s="117"/>
      <c r="O455" s="117"/>
      <c r="P455" s="117"/>
      <c r="Q455" s="117"/>
      <c r="R455" s="117"/>
      <c r="S455" s="117"/>
      <c r="T455" s="117"/>
      <c r="U455" s="117"/>
      <c r="V455" s="117"/>
      <c r="W455" s="117"/>
      <c r="X455" s="117"/>
      <c r="Y455" s="117"/>
      <c r="Z455" s="117"/>
    </row>
    <row r="456" spans="1:26" ht="15.75" customHeight="1">
      <c r="A456" s="117"/>
      <c r="B456" s="117"/>
      <c r="C456" s="117"/>
      <c r="D456" s="117"/>
      <c r="E456" s="117"/>
      <c r="F456" s="117"/>
      <c r="G456" s="117"/>
      <c r="H456" s="117"/>
      <c r="I456" s="214"/>
      <c r="J456" s="117"/>
      <c r="K456" s="117"/>
      <c r="L456" s="117"/>
      <c r="M456" s="117"/>
      <c r="N456" s="117"/>
      <c r="O456" s="117"/>
      <c r="P456" s="117"/>
      <c r="Q456" s="117"/>
      <c r="R456" s="117"/>
      <c r="S456" s="117"/>
      <c r="T456" s="117"/>
      <c r="U456" s="117"/>
      <c r="V456" s="117"/>
      <c r="W456" s="117"/>
      <c r="X456" s="117"/>
      <c r="Y456" s="117"/>
      <c r="Z456" s="117"/>
    </row>
    <row r="457" spans="1:26" ht="15.75" customHeight="1">
      <c r="A457" s="117"/>
      <c r="B457" s="117"/>
      <c r="C457" s="117"/>
      <c r="D457" s="117"/>
      <c r="E457" s="117"/>
      <c r="F457" s="117"/>
      <c r="G457" s="117"/>
      <c r="H457" s="117"/>
      <c r="I457" s="214"/>
      <c r="J457" s="117"/>
      <c r="K457" s="117"/>
      <c r="L457" s="117"/>
      <c r="M457" s="117"/>
      <c r="N457" s="117"/>
      <c r="O457" s="117"/>
      <c r="P457" s="117"/>
      <c r="Q457" s="117"/>
      <c r="R457" s="117"/>
      <c r="S457" s="117"/>
      <c r="T457" s="117"/>
      <c r="U457" s="117"/>
      <c r="V457" s="117"/>
      <c r="W457" s="117"/>
      <c r="X457" s="117"/>
      <c r="Y457" s="117"/>
      <c r="Z457" s="117"/>
    </row>
    <row r="458" spans="1:26" ht="15.75" customHeight="1">
      <c r="A458" s="117"/>
      <c r="B458" s="117"/>
      <c r="C458" s="117"/>
      <c r="D458" s="117"/>
      <c r="E458" s="117"/>
      <c r="F458" s="117"/>
      <c r="G458" s="117"/>
      <c r="H458" s="117"/>
      <c r="I458" s="214"/>
      <c r="J458" s="117"/>
      <c r="K458" s="117"/>
      <c r="L458" s="117"/>
      <c r="M458" s="117"/>
      <c r="N458" s="117"/>
      <c r="O458" s="117"/>
      <c r="P458" s="117"/>
      <c r="Q458" s="117"/>
      <c r="R458" s="117"/>
      <c r="S458" s="117"/>
      <c r="T458" s="117"/>
      <c r="U458" s="117"/>
      <c r="V458" s="117"/>
      <c r="W458" s="117"/>
      <c r="X458" s="117"/>
      <c r="Y458" s="117"/>
      <c r="Z458" s="117"/>
    </row>
    <row r="459" spans="1:26" ht="15.75" customHeight="1">
      <c r="A459" s="117"/>
      <c r="B459" s="117"/>
      <c r="C459" s="117"/>
      <c r="D459" s="117"/>
      <c r="E459" s="117"/>
      <c r="F459" s="117"/>
      <c r="G459" s="117"/>
      <c r="H459" s="117"/>
      <c r="I459" s="214"/>
      <c r="J459" s="117"/>
      <c r="K459" s="117"/>
      <c r="L459" s="117"/>
      <c r="M459" s="117"/>
      <c r="N459" s="117"/>
      <c r="O459" s="117"/>
      <c r="P459" s="117"/>
      <c r="Q459" s="117"/>
      <c r="R459" s="117"/>
      <c r="S459" s="117"/>
      <c r="T459" s="117"/>
      <c r="U459" s="117"/>
      <c r="V459" s="117"/>
      <c r="W459" s="117"/>
      <c r="X459" s="117"/>
      <c r="Y459" s="117"/>
      <c r="Z459" s="117"/>
    </row>
    <row r="460" spans="1:26" ht="15.75" customHeight="1">
      <c r="A460" s="117"/>
      <c r="B460" s="117"/>
      <c r="C460" s="117"/>
      <c r="D460" s="117"/>
      <c r="E460" s="117"/>
      <c r="F460" s="117"/>
      <c r="G460" s="117"/>
      <c r="H460" s="117"/>
      <c r="I460" s="214"/>
      <c r="J460" s="117"/>
      <c r="K460" s="117"/>
      <c r="L460" s="117"/>
      <c r="M460" s="117"/>
      <c r="N460" s="117"/>
      <c r="O460" s="117"/>
      <c r="P460" s="117"/>
      <c r="Q460" s="117"/>
      <c r="R460" s="117"/>
      <c r="S460" s="117"/>
      <c r="T460" s="117"/>
      <c r="U460" s="117"/>
      <c r="V460" s="117"/>
      <c r="W460" s="117"/>
      <c r="X460" s="117"/>
      <c r="Y460" s="117"/>
      <c r="Z460" s="117"/>
    </row>
    <row r="461" spans="1:26" ht="15.75" customHeight="1">
      <c r="A461" s="117"/>
      <c r="B461" s="117"/>
      <c r="C461" s="117"/>
      <c r="D461" s="117"/>
      <c r="E461" s="117"/>
      <c r="F461" s="117"/>
      <c r="G461" s="117"/>
      <c r="H461" s="117"/>
      <c r="I461" s="214"/>
      <c r="J461" s="117"/>
      <c r="K461" s="117"/>
      <c r="L461" s="117"/>
      <c r="M461" s="117"/>
      <c r="N461" s="117"/>
      <c r="O461" s="117"/>
      <c r="P461" s="117"/>
      <c r="Q461" s="117"/>
      <c r="R461" s="117"/>
      <c r="S461" s="117"/>
      <c r="T461" s="117"/>
      <c r="U461" s="117"/>
      <c r="V461" s="117"/>
      <c r="W461" s="117"/>
      <c r="X461" s="117"/>
      <c r="Y461" s="117"/>
      <c r="Z461" s="117"/>
    </row>
    <row r="462" spans="1:26" ht="15.75" customHeight="1">
      <c r="A462" s="117"/>
      <c r="B462" s="117"/>
      <c r="C462" s="117"/>
      <c r="D462" s="117"/>
      <c r="E462" s="117"/>
      <c r="F462" s="117"/>
      <c r="G462" s="117"/>
      <c r="H462" s="117"/>
      <c r="I462" s="214"/>
      <c r="J462" s="117"/>
      <c r="K462" s="117"/>
      <c r="L462" s="117"/>
      <c r="M462" s="117"/>
      <c r="N462" s="117"/>
      <c r="O462" s="117"/>
      <c r="P462" s="117"/>
      <c r="Q462" s="117"/>
      <c r="R462" s="117"/>
      <c r="S462" s="117"/>
      <c r="T462" s="117"/>
      <c r="U462" s="117"/>
      <c r="V462" s="117"/>
      <c r="W462" s="117"/>
      <c r="X462" s="117"/>
      <c r="Y462" s="117"/>
      <c r="Z462" s="117"/>
    </row>
    <row r="463" spans="1:26" ht="15.75" customHeight="1">
      <c r="A463" s="117"/>
      <c r="B463" s="117"/>
      <c r="C463" s="117"/>
      <c r="D463" s="117"/>
      <c r="E463" s="117"/>
      <c r="F463" s="117"/>
      <c r="G463" s="117"/>
      <c r="H463" s="117"/>
      <c r="I463" s="214"/>
      <c r="J463" s="117"/>
      <c r="K463" s="117"/>
      <c r="L463" s="117"/>
      <c r="M463" s="117"/>
      <c r="N463" s="117"/>
      <c r="O463" s="117"/>
      <c r="P463" s="117"/>
      <c r="Q463" s="117"/>
      <c r="R463" s="117"/>
      <c r="S463" s="117"/>
      <c r="T463" s="117"/>
      <c r="U463" s="117"/>
      <c r="V463" s="117"/>
      <c r="W463" s="117"/>
      <c r="X463" s="117"/>
      <c r="Y463" s="117"/>
      <c r="Z463" s="117"/>
    </row>
    <row r="464" spans="1:26" ht="15.75" customHeight="1">
      <c r="A464" s="117"/>
      <c r="B464" s="117"/>
      <c r="C464" s="117"/>
      <c r="D464" s="117"/>
      <c r="E464" s="117"/>
      <c r="F464" s="117"/>
      <c r="G464" s="117"/>
      <c r="H464" s="117"/>
      <c r="I464" s="214"/>
      <c r="J464" s="117"/>
      <c r="K464" s="117"/>
      <c r="L464" s="117"/>
      <c r="M464" s="117"/>
      <c r="N464" s="117"/>
      <c r="O464" s="117"/>
      <c r="P464" s="117"/>
      <c r="Q464" s="117"/>
      <c r="R464" s="117"/>
      <c r="S464" s="117"/>
      <c r="T464" s="117"/>
      <c r="U464" s="117"/>
      <c r="V464" s="117"/>
      <c r="W464" s="117"/>
      <c r="X464" s="117"/>
      <c r="Y464" s="117"/>
      <c r="Z464" s="117"/>
    </row>
    <row r="465" spans="1:26" ht="15.75" customHeight="1">
      <c r="A465" s="117"/>
      <c r="B465" s="117"/>
      <c r="C465" s="117"/>
      <c r="D465" s="117"/>
      <c r="E465" s="117"/>
      <c r="F465" s="117"/>
      <c r="G465" s="117"/>
      <c r="H465" s="117"/>
      <c r="I465" s="214"/>
      <c r="J465" s="117"/>
      <c r="K465" s="117"/>
      <c r="L465" s="117"/>
      <c r="M465" s="117"/>
      <c r="N465" s="117"/>
      <c r="O465" s="117"/>
      <c r="P465" s="117"/>
      <c r="Q465" s="117"/>
      <c r="R465" s="117"/>
      <c r="S465" s="117"/>
      <c r="T465" s="117"/>
      <c r="U465" s="117"/>
      <c r="V465" s="117"/>
      <c r="W465" s="117"/>
      <c r="X465" s="117"/>
      <c r="Y465" s="117"/>
      <c r="Z465" s="117"/>
    </row>
    <row r="466" spans="1:26" ht="15.75" customHeight="1">
      <c r="A466" s="117"/>
      <c r="B466" s="117"/>
      <c r="C466" s="117"/>
      <c r="D466" s="117"/>
      <c r="E466" s="117"/>
      <c r="F466" s="117"/>
      <c r="G466" s="117"/>
      <c r="H466" s="117"/>
      <c r="I466" s="214"/>
      <c r="J466" s="117"/>
      <c r="K466" s="117"/>
      <c r="L466" s="117"/>
      <c r="M466" s="117"/>
      <c r="N466" s="117"/>
      <c r="O466" s="117"/>
      <c r="P466" s="117"/>
      <c r="Q466" s="117"/>
      <c r="R466" s="117"/>
      <c r="S466" s="117"/>
      <c r="T466" s="117"/>
      <c r="U466" s="117"/>
      <c r="V466" s="117"/>
      <c r="W466" s="117"/>
      <c r="X466" s="117"/>
      <c r="Y466" s="117"/>
      <c r="Z466" s="117"/>
    </row>
    <row r="467" spans="1:26" ht="15.75" customHeight="1">
      <c r="A467" s="117"/>
      <c r="B467" s="117"/>
      <c r="C467" s="117"/>
      <c r="D467" s="117"/>
      <c r="E467" s="117"/>
      <c r="F467" s="117"/>
      <c r="G467" s="117"/>
      <c r="H467" s="117"/>
      <c r="I467" s="214"/>
      <c r="J467" s="117"/>
      <c r="K467" s="117"/>
      <c r="L467" s="117"/>
      <c r="M467" s="117"/>
      <c r="N467" s="117"/>
      <c r="O467" s="117"/>
      <c r="P467" s="117"/>
      <c r="Q467" s="117"/>
      <c r="R467" s="117"/>
      <c r="S467" s="117"/>
      <c r="T467" s="117"/>
      <c r="U467" s="117"/>
      <c r="V467" s="117"/>
      <c r="W467" s="117"/>
      <c r="X467" s="117"/>
      <c r="Y467" s="117"/>
      <c r="Z467" s="117"/>
    </row>
    <row r="468" spans="1:26" ht="15.75" customHeight="1">
      <c r="A468" s="117"/>
      <c r="B468" s="117"/>
      <c r="C468" s="117"/>
      <c r="D468" s="117"/>
      <c r="E468" s="117"/>
      <c r="F468" s="117"/>
      <c r="G468" s="117"/>
      <c r="H468" s="117"/>
      <c r="I468" s="214"/>
      <c r="J468" s="117"/>
      <c r="K468" s="117"/>
      <c r="L468" s="117"/>
      <c r="M468" s="117"/>
      <c r="N468" s="117"/>
      <c r="O468" s="117"/>
      <c r="P468" s="117"/>
      <c r="Q468" s="117"/>
      <c r="R468" s="117"/>
      <c r="S468" s="117"/>
      <c r="T468" s="117"/>
      <c r="U468" s="117"/>
      <c r="V468" s="117"/>
      <c r="W468" s="117"/>
      <c r="X468" s="117"/>
      <c r="Y468" s="117"/>
      <c r="Z468" s="117"/>
    </row>
    <row r="469" spans="1:26" ht="15.75" customHeight="1">
      <c r="A469" s="117"/>
      <c r="B469" s="117"/>
      <c r="C469" s="117"/>
      <c r="D469" s="117"/>
      <c r="E469" s="117"/>
      <c r="F469" s="117"/>
      <c r="G469" s="117"/>
      <c r="H469" s="117"/>
      <c r="I469" s="214"/>
      <c r="J469" s="117"/>
      <c r="K469" s="117"/>
      <c r="L469" s="117"/>
      <c r="M469" s="117"/>
      <c r="N469" s="117"/>
      <c r="O469" s="117"/>
      <c r="P469" s="117"/>
      <c r="Q469" s="117"/>
      <c r="R469" s="117"/>
      <c r="S469" s="117"/>
      <c r="T469" s="117"/>
      <c r="U469" s="117"/>
      <c r="V469" s="117"/>
      <c r="W469" s="117"/>
      <c r="X469" s="117"/>
      <c r="Y469" s="117"/>
      <c r="Z469" s="117"/>
    </row>
    <row r="470" spans="1:26" ht="15.75" customHeight="1">
      <c r="A470" s="117"/>
      <c r="B470" s="117"/>
      <c r="C470" s="117"/>
      <c r="D470" s="117"/>
      <c r="E470" s="117"/>
      <c r="F470" s="117"/>
      <c r="G470" s="117"/>
      <c r="H470" s="117"/>
      <c r="I470" s="214"/>
      <c r="J470" s="117"/>
      <c r="K470" s="117"/>
      <c r="L470" s="117"/>
      <c r="M470" s="117"/>
      <c r="N470" s="117"/>
      <c r="O470" s="117"/>
      <c r="P470" s="117"/>
      <c r="Q470" s="117"/>
      <c r="R470" s="117"/>
      <c r="S470" s="117"/>
      <c r="T470" s="117"/>
      <c r="U470" s="117"/>
      <c r="V470" s="117"/>
      <c r="W470" s="117"/>
      <c r="X470" s="117"/>
      <c r="Y470" s="117"/>
      <c r="Z470" s="117"/>
    </row>
    <row r="471" spans="1:26" ht="15.75" customHeight="1">
      <c r="A471" s="117"/>
      <c r="B471" s="117"/>
      <c r="C471" s="117"/>
      <c r="D471" s="117"/>
      <c r="E471" s="117"/>
      <c r="F471" s="117"/>
      <c r="G471" s="117"/>
      <c r="H471" s="117"/>
      <c r="I471" s="214"/>
      <c r="J471" s="117"/>
      <c r="K471" s="117"/>
      <c r="L471" s="117"/>
      <c r="M471" s="117"/>
      <c r="N471" s="117"/>
      <c r="O471" s="117"/>
      <c r="P471" s="117"/>
      <c r="Q471" s="117"/>
      <c r="R471" s="117"/>
      <c r="S471" s="117"/>
      <c r="T471" s="117"/>
      <c r="U471" s="117"/>
      <c r="V471" s="117"/>
      <c r="W471" s="117"/>
      <c r="X471" s="117"/>
      <c r="Y471" s="117"/>
      <c r="Z471" s="117"/>
    </row>
    <row r="472" spans="1:26" ht="15.75" customHeight="1">
      <c r="A472" s="117"/>
      <c r="B472" s="117"/>
      <c r="C472" s="117"/>
      <c r="D472" s="117"/>
      <c r="E472" s="117"/>
      <c r="F472" s="117"/>
      <c r="G472" s="117"/>
      <c r="H472" s="117"/>
      <c r="I472" s="214"/>
      <c r="J472" s="117"/>
      <c r="K472" s="117"/>
      <c r="L472" s="117"/>
      <c r="M472" s="117"/>
      <c r="N472" s="117"/>
      <c r="O472" s="117"/>
      <c r="P472" s="117"/>
      <c r="Q472" s="117"/>
      <c r="R472" s="117"/>
      <c r="S472" s="117"/>
      <c r="T472" s="117"/>
      <c r="U472" s="117"/>
      <c r="V472" s="117"/>
      <c r="W472" s="117"/>
      <c r="X472" s="117"/>
      <c r="Y472" s="117"/>
      <c r="Z472" s="117"/>
    </row>
    <row r="473" spans="1:26" ht="15.75" customHeight="1">
      <c r="A473" s="117"/>
      <c r="B473" s="117"/>
      <c r="C473" s="117"/>
      <c r="D473" s="117"/>
      <c r="E473" s="117"/>
      <c r="F473" s="117"/>
      <c r="G473" s="117"/>
      <c r="H473" s="117"/>
      <c r="I473" s="214"/>
      <c r="J473" s="117"/>
      <c r="K473" s="117"/>
      <c r="L473" s="117"/>
      <c r="M473" s="117"/>
      <c r="N473" s="117"/>
      <c r="O473" s="117"/>
      <c r="P473" s="117"/>
      <c r="Q473" s="117"/>
      <c r="R473" s="117"/>
      <c r="S473" s="117"/>
      <c r="T473" s="117"/>
      <c r="U473" s="117"/>
      <c r="V473" s="117"/>
      <c r="W473" s="117"/>
      <c r="X473" s="117"/>
      <c r="Y473" s="117"/>
      <c r="Z473" s="117"/>
    </row>
    <row r="474" spans="1:26" ht="15.75" customHeight="1">
      <c r="A474" s="117"/>
      <c r="B474" s="117"/>
      <c r="C474" s="117"/>
      <c r="D474" s="117"/>
      <c r="E474" s="117"/>
      <c r="F474" s="117"/>
      <c r="G474" s="117"/>
      <c r="H474" s="117"/>
      <c r="I474" s="214"/>
      <c r="J474" s="117"/>
      <c r="K474" s="117"/>
      <c r="L474" s="117"/>
      <c r="M474" s="117"/>
      <c r="N474" s="117"/>
      <c r="O474" s="117"/>
      <c r="P474" s="117"/>
      <c r="Q474" s="117"/>
      <c r="R474" s="117"/>
      <c r="S474" s="117"/>
      <c r="T474" s="117"/>
      <c r="U474" s="117"/>
      <c r="V474" s="117"/>
      <c r="W474" s="117"/>
      <c r="X474" s="117"/>
      <c r="Y474" s="117"/>
      <c r="Z474" s="117"/>
    </row>
    <row r="475" spans="1:26" ht="15.75" customHeight="1">
      <c r="A475" s="117"/>
      <c r="B475" s="117"/>
      <c r="C475" s="117"/>
      <c r="D475" s="117"/>
      <c r="E475" s="117"/>
      <c r="F475" s="117"/>
      <c r="G475" s="117"/>
      <c r="H475" s="117"/>
      <c r="I475" s="214"/>
      <c r="J475" s="117"/>
      <c r="K475" s="117"/>
      <c r="L475" s="117"/>
      <c r="M475" s="117"/>
      <c r="N475" s="117"/>
      <c r="O475" s="117"/>
      <c r="P475" s="117"/>
      <c r="Q475" s="117"/>
      <c r="R475" s="117"/>
      <c r="S475" s="117"/>
      <c r="T475" s="117"/>
      <c r="U475" s="117"/>
      <c r="V475" s="117"/>
      <c r="W475" s="117"/>
      <c r="X475" s="117"/>
      <c r="Y475" s="117"/>
      <c r="Z475" s="117"/>
    </row>
    <row r="476" spans="1:26" ht="15.75" customHeight="1">
      <c r="A476" s="117"/>
      <c r="B476" s="117"/>
      <c r="C476" s="117"/>
      <c r="D476" s="117"/>
      <c r="E476" s="117"/>
      <c r="F476" s="117"/>
      <c r="G476" s="117"/>
      <c r="H476" s="117"/>
      <c r="I476" s="214"/>
      <c r="J476" s="117"/>
      <c r="K476" s="117"/>
      <c r="L476" s="117"/>
      <c r="M476" s="117"/>
      <c r="N476" s="117"/>
      <c r="O476" s="117"/>
      <c r="P476" s="117"/>
      <c r="Q476" s="117"/>
      <c r="R476" s="117"/>
      <c r="S476" s="117"/>
      <c r="T476" s="117"/>
      <c r="U476" s="117"/>
      <c r="V476" s="117"/>
      <c r="W476" s="117"/>
      <c r="X476" s="117"/>
      <c r="Y476" s="117"/>
      <c r="Z476" s="117"/>
    </row>
    <row r="477" spans="1:26" ht="15.75" customHeight="1">
      <c r="A477" s="117"/>
      <c r="B477" s="117"/>
      <c r="C477" s="117"/>
      <c r="D477" s="117"/>
      <c r="E477" s="117"/>
      <c r="F477" s="117"/>
      <c r="G477" s="117"/>
      <c r="H477" s="117"/>
      <c r="I477" s="214"/>
      <c r="J477" s="117"/>
      <c r="K477" s="117"/>
      <c r="L477" s="117"/>
      <c r="M477" s="117"/>
      <c r="N477" s="117"/>
      <c r="O477" s="117"/>
      <c r="P477" s="117"/>
      <c r="Q477" s="117"/>
      <c r="R477" s="117"/>
      <c r="S477" s="117"/>
      <c r="T477" s="117"/>
      <c r="U477" s="117"/>
      <c r="V477" s="117"/>
      <c r="W477" s="117"/>
      <c r="X477" s="117"/>
      <c r="Y477" s="117"/>
      <c r="Z477" s="117"/>
    </row>
    <row r="478" spans="1:26" ht="15.75" customHeight="1">
      <c r="A478" s="117"/>
      <c r="B478" s="117"/>
      <c r="C478" s="117"/>
      <c r="D478" s="117"/>
      <c r="E478" s="117"/>
      <c r="F478" s="117"/>
      <c r="G478" s="117"/>
      <c r="H478" s="117"/>
      <c r="I478" s="214"/>
      <c r="J478" s="117"/>
      <c r="K478" s="117"/>
      <c r="L478" s="117"/>
      <c r="M478" s="117"/>
      <c r="N478" s="117"/>
      <c r="O478" s="117"/>
      <c r="P478" s="117"/>
      <c r="Q478" s="117"/>
      <c r="R478" s="117"/>
      <c r="S478" s="117"/>
      <c r="T478" s="117"/>
      <c r="U478" s="117"/>
      <c r="V478" s="117"/>
      <c r="W478" s="117"/>
      <c r="X478" s="117"/>
      <c r="Y478" s="117"/>
      <c r="Z478" s="117"/>
    </row>
    <row r="479" spans="1:26" ht="15.75" customHeight="1">
      <c r="A479" s="117"/>
      <c r="B479" s="117"/>
      <c r="C479" s="117"/>
      <c r="D479" s="117"/>
      <c r="E479" s="117"/>
      <c r="F479" s="117"/>
      <c r="G479" s="117"/>
      <c r="H479" s="117"/>
      <c r="I479" s="214"/>
      <c r="J479" s="117"/>
      <c r="K479" s="117"/>
      <c r="L479" s="117"/>
      <c r="M479" s="117"/>
      <c r="N479" s="117"/>
      <c r="O479" s="117"/>
      <c r="P479" s="117"/>
      <c r="Q479" s="117"/>
      <c r="R479" s="117"/>
      <c r="S479" s="117"/>
      <c r="T479" s="117"/>
      <c r="U479" s="117"/>
      <c r="V479" s="117"/>
      <c r="W479" s="117"/>
      <c r="X479" s="117"/>
      <c r="Y479" s="117"/>
      <c r="Z479" s="117"/>
    </row>
    <row r="480" spans="1:26" ht="15.75" customHeight="1">
      <c r="A480" s="117"/>
      <c r="B480" s="117"/>
      <c r="C480" s="117"/>
      <c r="D480" s="117"/>
      <c r="E480" s="117"/>
      <c r="F480" s="117"/>
      <c r="G480" s="117"/>
      <c r="H480" s="117"/>
      <c r="I480" s="214"/>
      <c r="J480" s="117"/>
      <c r="K480" s="117"/>
      <c r="L480" s="117"/>
      <c r="M480" s="117"/>
      <c r="N480" s="117"/>
      <c r="O480" s="117"/>
      <c r="P480" s="117"/>
      <c r="Q480" s="117"/>
      <c r="R480" s="117"/>
      <c r="S480" s="117"/>
      <c r="T480" s="117"/>
      <c r="U480" s="117"/>
      <c r="V480" s="117"/>
      <c r="W480" s="117"/>
      <c r="X480" s="117"/>
      <c r="Y480" s="117"/>
      <c r="Z480" s="117"/>
    </row>
    <row r="481" spans="1:26" ht="15.75" customHeight="1">
      <c r="A481" s="117"/>
      <c r="B481" s="117"/>
      <c r="C481" s="117"/>
      <c r="D481" s="117"/>
      <c r="E481" s="117"/>
      <c r="F481" s="117"/>
      <c r="G481" s="117"/>
      <c r="H481" s="117"/>
      <c r="I481" s="214"/>
      <c r="J481" s="117"/>
      <c r="K481" s="117"/>
      <c r="L481" s="117"/>
      <c r="M481" s="117"/>
      <c r="N481" s="117"/>
      <c r="O481" s="117"/>
      <c r="P481" s="117"/>
      <c r="Q481" s="117"/>
      <c r="R481" s="117"/>
      <c r="S481" s="117"/>
      <c r="T481" s="117"/>
      <c r="U481" s="117"/>
      <c r="V481" s="117"/>
      <c r="W481" s="117"/>
      <c r="X481" s="117"/>
      <c r="Y481" s="117"/>
      <c r="Z481" s="117"/>
    </row>
    <row r="482" spans="1:26" ht="15.75" customHeight="1">
      <c r="A482" s="117"/>
      <c r="B482" s="117"/>
      <c r="C482" s="117"/>
      <c r="D482" s="117"/>
      <c r="E482" s="117"/>
      <c r="F482" s="117"/>
      <c r="G482" s="117"/>
      <c r="H482" s="117"/>
      <c r="I482" s="214"/>
      <c r="J482" s="117"/>
      <c r="K482" s="117"/>
      <c r="L482" s="117"/>
      <c r="M482" s="117"/>
      <c r="N482" s="117"/>
      <c r="O482" s="117"/>
      <c r="P482" s="117"/>
      <c r="Q482" s="117"/>
      <c r="R482" s="117"/>
      <c r="S482" s="117"/>
      <c r="T482" s="117"/>
      <c r="U482" s="117"/>
      <c r="V482" s="117"/>
      <c r="W482" s="117"/>
      <c r="X482" s="117"/>
      <c r="Y482" s="117"/>
      <c r="Z482" s="117"/>
    </row>
    <row r="483" spans="1:26" ht="15.75" customHeight="1">
      <c r="A483" s="117"/>
      <c r="B483" s="117"/>
      <c r="C483" s="117"/>
      <c r="D483" s="117"/>
      <c r="E483" s="117"/>
      <c r="F483" s="117"/>
      <c r="G483" s="117"/>
      <c r="H483" s="117"/>
      <c r="I483" s="214"/>
      <c r="J483" s="117"/>
      <c r="K483" s="117"/>
      <c r="L483" s="117"/>
      <c r="M483" s="117"/>
      <c r="N483" s="117"/>
      <c r="O483" s="117"/>
      <c r="P483" s="117"/>
      <c r="Q483" s="117"/>
      <c r="R483" s="117"/>
      <c r="S483" s="117"/>
      <c r="T483" s="117"/>
      <c r="U483" s="117"/>
      <c r="V483" s="117"/>
      <c r="W483" s="117"/>
      <c r="X483" s="117"/>
      <c r="Y483" s="117"/>
      <c r="Z483" s="117"/>
    </row>
    <row r="484" spans="1:26" ht="15.75" customHeight="1">
      <c r="A484" s="117"/>
      <c r="B484" s="117"/>
      <c r="C484" s="117"/>
      <c r="D484" s="117"/>
      <c r="E484" s="117"/>
      <c r="F484" s="117"/>
      <c r="G484" s="117"/>
      <c r="H484" s="117"/>
      <c r="I484" s="214"/>
      <c r="J484" s="117"/>
      <c r="K484" s="117"/>
      <c r="L484" s="117"/>
      <c r="M484" s="117"/>
      <c r="N484" s="117"/>
      <c r="O484" s="117"/>
      <c r="P484" s="117"/>
      <c r="Q484" s="117"/>
      <c r="R484" s="117"/>
      <c r="S484" s="117"/>
      <c r="T484" s="117"/>
      <c r="U484" s="117"/>
      <c r="V484" s="117"/>
      <c r="W484" s="117"/>
      <c r="X484" s="117"/>
      <c r="Y484" s="117"/>
      <c r="Z484" s="117"/>
    </row>
    <row r="485" spans="1:26" ht="15.75" customHeight="1">
      <c r="A485" s="117"/>
      <c r="B485" s="117"/>
      <c r="C485" s="117"/>
      <c r="D485" s="117"/>
      <c r="E485" s="117"/>
      <c r="F485" s="117"/>
      <c r="G485" s="117"/>
      <c r="H485" s="117"/>
      <c r="I485" s="214"/>
      <c r="J485" s="117"/>
      <c r="K485" s="117"/>
      <c r="L485" s="117"/>
      <c r="M485" s="117"/>
      <c r="N485" s="117"/>
      <c r="O485" s="117"/>
      <c r="P485" s="117"/>
      <c r="Q485" s="117"/>
      <c r="R485" s="117"/>
      <c r="S485" s="117"/>
      <c r="T485" s="117"/>
      <c r="U485" s="117"/>
      <c r="V485" s="117"/>
      <c r="W485" s="117"/>
      <c r="X485" s="117"/>
      <c r="Y485" s="117"/>
      <c r="Z485" s="117"/>
    </row>
    <row r="486" spans="1:26" ht="15.75" customHeight="1">
      <c r="A486" s="117"/>
      <c r="B486" s="117"/>
      <c r="C486" s="117"/>
      <c r="D486" s="117"/>
      <c r="E486" s="117"/>
      <c r="F486" s="117"/>
      <c r="G486" s="117"/>
      <c r="H486" s="117"/>
      <c r="I486" s="214"/>
      <c r="J486" s="117"/>
      <c r="K486" s="117"/>
      <c r="L486" s="117"/>
      <c r="M486" s="117"/>
      <c r="N486" s="117"/>
      <c r="O486" s="117"/>
      <c r="P486" s="117"/>
      <c r="Q486" s="117"/>
      <c r="R486" s="117"/>
      <c r="S486" s="117"/>
      <c r="T486" s="117"/>
      <c r="U486" s="117"/>
      <c r="V486" s="117"/>
      <c r="W486" s="117"/>
      <c r="X486" s="117"/>
      <c r="Y486" s="117"/>
      <c r="Z486" s="117"/>
    </row>
    <row r="487" spans="1:26" ht="15.75" customHeight="1">
      <c r="A487" s="117"/>
      <c r="B487" s="117"/>
      <c r="C487" s="117"/>
      <c r="D487" s="117"/>
      <c r="E487" s="117"/>
      <c r="F487" s="117"/>
      <c r="G487" s="117"/>
      <c r="H487" s="117"/>
      <c r="I487" s="214"/>
      <c r="J487" s="117"/>
      <c r="K487" s="117"/>
      <c r="L487" s="117"/>
      <c r="M487" s="117"/>
      <c r="N487" s="117"/>
      <c r="O487" s="117"/>
      <c r="P487" s="117"/>
      <c r="Q487" s="117"/>
      <c r="R487" s="117"/>
      <c r="S487" s="117"/>
      <c r="T487" s="117"/>
      <c r="U487" s="117"/>
      <c r="V487" s="117"/>
      <c r="W487" s="117"/>
      <c r="X487" s="117"/>
      <c r="Y487" s="117"/>
      <c r="Z487" s="117"/>
    </row>
    <row r="488" spans="1:26" ht="15.75" customHeight="1">
      <c r="A488" s="117"/>
      <c r="B488" s="117"/>
      <c r="C488" s="117"/>
      <c r="D488" s="117"/>
      <c r="E488" s="117"/>
      <c r="F488" s="117"/>
      <c r="G488" s="117"/>
      <c r="H488" s="117"/>
      <c r="I488" s="214"/>
      <c r="J488" s="117"/>
      <c r="K488" s="117"/>
      <c r="L488" s="117"/>
      <c r="M488" s="117"/>
      <c r="N488" s="117"/>
      <c r="O488" s="117"/>
      <c r="P488" s="117"/>
      <c r="Q488" s="117"/>
      <c r="R488" s="117"/>
      <c r="S488" s="117"/>
      <c r="T488" s="117"/>
      <c r="U488" s="117"/>
      <c r="V488" s="117"/>
      <c r="W488" s="117"/>
      <c r="X488" s="117"/>
      <c r="Y488" s="117"/>
      <c r="Z488" s="117"/>
    </row>
    <row r="489" spans="1:26" ht="15.75" customHeight="1">
      <c r="A489" s="117"/>
      <c r="B489" s="117"/>
      <c r="C489" s="117"/>
      <c r="D489" s="117"/>
      <c r="E489" s="117"/>
      <c r="F489" s="117"/>
      <c r="G489" s="117"/>
      <c r="H489" s="117"/>
      <c r="I489" s="214"/>
      <c r="J489" s="117"/>
      <c r="K489" s="117"/>
      <c r="L489" s="117"/>
      <c r="M489" s="117"/>
      <c r="N489" s="117"/>
      <c r="O489" s="117"/>
      <c r="P489" s="117"/>
      <c r="Q489" s="117"/>
      <c r="R489" s="117"/>
      <c r="S489" s="117"/>
      <c r="T489" s="117"/>
      <c r="U489" s="117"/>
      <c r="V489" s="117"/>
      <c r="W489" s="117"/>
      <c r="X489" s="117"/>
      <c r="Y489" s="117"/>
      <c r="Z489" s="117"/>
    </row>
    <row r="490" spans="1:26" ht="15.75" customHeight="1">
      <c r="A490" s="117"/>
      <c r="B490" s="117"/>
      <c r="C490" s="117"/>
      <c r="D490" s="117"/>
      <c r="E490" s="117"/>
      <c r="F490" s="117"/>
      <c r="G490" s="117"/>
      <c r="H490" s="117"/>
      <c r="I490" s="214"/>
      <c r="J490" s="117"/>
      <c r="K490" s="117"/>
      <c r="L490" s="117"/>
      <c r="M490" s="117"/>
      <c r="N490" s="117"/>
      <c r="O490" s="117"/>
      <c r="P490" s="117"/>
      <c r="Q490" s="117"/>
      <c r="R490" s="117"/>
      <c r="S490" s="117"/>
      <c r="T490" s="117"/>
      <c r="U490" s="117"/>
      <c r="V490" s="117"/>
      <c r="W490" s="117"/>
      <c r="X490" s="117"/>
      <c r="Y490" s="117"/>
      <c r="Z490" s="117"/>
    </row>
    <row r="491" spans="1:26" ht="15.75" customHeight="1">
      <c r="A491" s="117"/>
      <c r="B491" s="117"/>
      <c r="C491" s="117"/>
      <c r="D491" s="117"/>
      <c r="E491" s="117"/>
      <c r="F491" s="117"/>
      <c r="G491" s="117"/>
      <c r="H491" s="117"/>
      <c r="I491" s="214"/>
      <c r="J491" s="117"/>
      <c r="K491" s="117"/>
      <c r="L491" s="117"/>
      <c r="M491" s="117"/>
      <c r="N491" s="117"/>
      <c r="O491" s="117"/>
      <c r="P491" s="117"/>
      <c r="Q491" s="117"/>
      <c r="R491" s="117"/>
      <c r="S491" s="117"/>
      <c r="T491" s="117"/>
      <c r="U491" s="117"/>
      <c r="V491" s="117"/>
      <c r="W491" s="117"/>
      <c r="X491" s="117"/>
      <c r="Y491" s="117"/>
      <c r="Z491" s="117"/>
    </row>
    <row r="492" spans="1:26" ht="15.75" customHeight="1">
      <c r="A492" s="117"/>
      <c r="B492" s="117"/>
      <c r="C492" s="117"/>
      <c r="D492" s="117"/>
      <c r="E492" s="117"/>
      <c r="F492" s="117"/>
      <c r="G492" s="117"/>
      <c r="H492" s="117"/>
      <c r="I492" s="214"/>
      <c r="J492" s="117"/>
      <c r="K492" s="117"/>
      <c r="L492" s="117"/>
      <c r="M492" s="117"/>
      <c r="N492" s="117"/>
      <c r="O492" s="117"/>
      <c r="P492" s="117"/>
      <c r="Q492" s="117"/>
      <c r="R492" s="117"/>
      <c r="S492" s="117"/>
      <c r="T492" s="117"/>
      <c r="U492" s="117"/>
      <c r="V492" s="117"/>
      <c r="W492" s="117"/>
      <c r="X492" s="117"/>
      <c r="Y492" s="117"/>
      <c r="Z492" s="117"/>
    </row>
    <row r="493" spans="1:26" ht="15.75" customHeight="1">
      <c r="A493" s="117"/>
      <c r="B493" s="117"/>
      <c r="C493" s="117"/>
      <c r="D493" s="117"/>
      <c r="E493" s="117"/>
      <c r="F493" s="117"/>
      <c r="G493" s="117"/>
      <c r="H493" s="117"/>
      <c r="I493" s="214"/>
      <c r="J493" s="117"/>
      <c r="K493" s="117"/>
      <c r="L493" s="117"/>
      <c r="M493" s="117"/>
      <c r="N493" s="117"/>
      <c r="O493" s="117"/>
      <c r="P493" s="117"/>
      <c r="Q493" s="117"/>
      <c r="R493" s="117"/>
      <c r="S493" s="117"/>
      <c r="T493" s="117"/>
      <c r="U493" s="117"/>
      <c r="V493" s="117"/>
      <c r="W493" s="117"/>
      <c r="X493" s="117"/>
      <c r="Y493" s="117"/>
      <c r="Z493" s="117"/>
    </row>
    <row r="494" spans="1:26" ht="15.75" customHeight="1">
      <c r="A494" s="117"/>
      <c r="B494" s="117"/>
      <c r="C494" s="117"/>
      <c r="D494" s="117"/>
      <c r="E494" s="117"/>
      <c r="F494" s="117"/>
      <c r="G494" s="117"/>
      <c r="H494" s="117"/>
      <c r="I494" s="214"/>
      <c r="J494" s="117"/>
      <c r="K494" s="117"/>
      <c r="L494" s="117"/>
      <c r="M494" s="117"/>
      <c r="N494" s="117"/>
      <c r="O494" s="117"/>
      <c r="P494" s="117"/>
      <c r="Q494" s="117"/>
      <c r="R494" s="117"/>
      <c r="S494" s="117"/>
      <c r="T494" s="117"/>
      <c r="U494" s="117"/>
      <c r="V494" s="117"/>
      <c r="W494" s="117"/>
      <c r="X494" s="117"/>
      <c r="Y494" s="117"/>
      <c r="Z494" s="117"/>
    </row>
    <row r="495" spans="1:26" ht="15.75" customHeight="1">
      <c r="A495" s="117"/>
      <c r="B495" s="117"/>
      <c r="C495" s="117"/>
      <c r="D495" s="117"/>
      <c r="E495" s="117"/>
      <c r="F495" s="117"/>
      <c r="G495" s="117"/>
      <c r="H495" s="117"/>
      <c r="I495" s="214"/>
      <c r="J495" s="117"/>
      <c r="K495" s="117"/>
      <c r="L495" s="117"/>
      <c r="M495" s="117"/>
      <c r="N495" s="117"/>
      <c r="O495" s="117"/>
      <c r="P495" s="117"/>
      <c r="Q495" s="117"/>
      <c r="R495" s="117"/>
      <c r="S495" s="117"/>
      <c r="T495" s="117"/>
      <c r="U495" s="117"/>
      <c r="V495" s="117"/>
      <c r="W495" s="117"/>
      <c r="X495" s="117"/>
      <c r="Y495" s="117"/>
      <c r="Z495" s="117"/>
    </row>
    <row r="496" spans="1:26" ht="15.75" customHeight="1">
      <c r="A496" s="117"/>
      <c r="B496" s="117"/>
      <c r="C496" s="117"/>
      <c r="D496" s="117"/>
      <c r="E496" s="117"/>
      <c r="F496" s="117"/>
      <c r="G496" s="117"/>
      <c r="H496" s="117"/>
      <c r="I496" s="214"/>
      <c r="J496" s="117"/>
      <c r="K496" s="117"/>
      <c r="L496" s="117"/>
      <c r="M496" s="117"/>
      <c r="N496" s="117"/>
      <c r="O496" s="117"/>
      <c r="P496" s="117"/>
      <c r="Q496" s="117"/>
      <c r="R496" s="117"/>
      <c r="S496" s="117"/>
      <c r="T496" s="117"/>
      <c r="U496" s="117"/>
      <c r="V496" s="117"/>
      <c r="W496" s="117"/>
      <c r="X496" s="117"/>
      <c r="Y496" s="117"/>
      <c r="Z496" s="117"/>
    </row>
    <row r="497" spans="1:26" ht="15.75" customHeight="1">
      <c r="A497" s="117"/>
      <c r="B497" s="117"/>
      <c r="C497" s="117"/>
      <c r="D497" s="117"/>
      <c r="E497" s="117"/>
      <c r="F497" s="117"/>
      <c r="G497" s="117"/>
      <c r="H497" s="117"/>
      <c r="I497" s="214"/>
      <c r="J497" s="117"/>
      <c r="K497" s="117"/>
      <c r="L497" s="117"/>
      <c r="M497" s="117"/>
      <c r="N497" s="117"/>
      <c r="O497" s="117"/>
      <c r="P497" s="117"/>
      <c r="Q497" s="117"/>
      <c r="R497" s="117"/>
      <c r="S497" s="117"/>
      <c r="T497" s="117"/>
      <c r="U497" s="117"/>
      <c r="V497" s="117"/>
      <c r="W497" s="117"/>
      <c r="X497" s="117"/>
      <c r="Y497" s="117"/>
      <c r="Z497" s="117"/>
    </row>
    <row r="498" spans="1:26" ht="15.75" customHeight="1">
      <c r="A498" s="117"/>
      <c r="B498" s="117"/>
      <c r="C498" s="117"/>
      <c r="D498" s="117"/>
      <c r="E498" s="117"/>
      <c r="F498" s="117"/>
      <c r="G498" s="117"/>
      <c r="H498" s="117"/>
      <c r="I498" s="214"/>
      <c r="J498" s="117"/>
      <c r="K498" s="117"/>
      <c r="L498" s="117"/>
      <c r="M498" s="117"/>
      <c r="N498" s="117"/>
      <c r="O498" s="117"/>
      <c r="P498" s="117"/>
      <c r="Q498" s="117"/>
      <c r="R498" s="117"/>
      <c r="S498" s="117"/>
      <c r="T498" s="117"/>
      <c r="U498" s="117"/>
      <c r="V498" s="117"/>
      <c r="W498" s="117"/>
      <c r="X498" s="117"/>
      <c r="Y498" s="117"/>
      <c r="Z498" s="117"/>
    </row>
    <row r="499" spans="1:26" ht="15.75" customHeight="1">
      <c r="A499" s="117"/>
      <c r="B499" s="117"/>
      <c r="C499" s="117"/>
      <c r="D499" s="117"/>
      <c r="E499" s="117"/>
      <c r="F499" s="117"/>
      <c r="G499" s="117"/>
      <c r="H499" s="117"/>
      <c r="I499" s="214"/>
      <c r="J499" s="117"/>
      <c r="K499" s="117"/>
      <c r="L499" s="117"/>
      <c r="M499" s="117"/>
      <c r="N499" s="117"/>
      <c r="O499" s="117"/>
      <c r="P499" s="117"/>
      <c r="Q499" s="117"/>
      <c r="R499" s="117"/>
      <c r="S499" s="117"/>
      <c r="T499" s="117"/>
      <c r="U499" s="117"/>
      <c r="V499" s="117"/>
      <c r="W499" s="117"/>
      <c r="X499" s="117"/>
      <c r="Y499" s="117"/>
      <c r="Z499" s="117"/>
    </row>
    <row r="500" spans="1:26" ht="15.75" customHeight="1">
      <c r="A500" s="117"/>
      <c r="B500" s="117"/>
      <c r="C500" s="117"/>
      <c r="D500" s="117"/>
      <c r="E500" s="117"/>
      <c r="F500" s="117"/>
      <c r="G500" s="117"/>
      <c r="H500" s="117"/>
      <c r="I500" s="214"/>
      <c r="J500" s="117"/>
      <c r="K500" s="117"/>
      <c r="L500" s="117"/>
      <c r="M500" s="117"/>
      <c r="N500" s="117"/>
      <c r="O500" s="117"/>
      <c r="P500" s="117"/>
      <c r="Q500" s="117"/>
      <c r="R500" s="117"/>
      <c r="S500" s="117"/>
      <c r="T500" s="117"/>
      <c r="U500" s="117"/>
      <c r="V500" s="117"/>
      <c r="W500" s="117"/>
      <c r="X500" s="117"/>
      <c r="Y500" s="117"/>
      <c r="Z500" s="117"/>
    </row>
    <row r="501" spans="1:26" ht="15.75" customHeight="1">
      <c r="A501" s="117"/>
      <c r="B501" s="117"/>
      <c r="C501" s="117"/>
      <c r="D501" s="117"/>
      <c r="E501" s="117"/>
      <c r="F501" s="117"/>
      <c r="G501" s="117"/>
      <c r="H501" s="117"/>
      <c r="I501" s="214"/>
      <c r="J501" s="117"/>
      <c r="K501" s="117"/>
      <c r="L501" s="117"/>
      <c r="M501" s="117"/>
      <c r="N501" s="117"/>
      <c r="O501" s="117"/>
      <c r="P501" s="117"/>
      <c r="Q501" s="117"/>
      <c r="R501" s="117"/>
      <c r="S501" s="117"/>
      <c r="T501" s="117"/>
      <c r="U501" s="117"/>
      <c r="V501" s="117"/>
      <c r="W501" s="117"/>
      <c r="X501" s="117"/>
      <c r="Y501" s="117"/>
      <c r="Z501" s="117"/>
    </row>
    <row r="502" spans="1:26" ht="15.75" customHeight="1">
      <c r="A502" s="117"/>
      <c r="B502" s="117"/>
      <c r="C502" s="117"/>
      <c r="D502" s="117"/>
      <c r="E502" s="117"/>
      <c r="F502" s="117"/>
      <c r="G502" s="117"/>
      <c r="H502" s="117"/>
      <c r="I502" s="214"/>
      <c r="J502" s="117"/>
      <c r="K502" s="117"/>
      <c r="L502" s="117"/>
      <c r="M502" s="117"/>
      <c r="N502" s="117"/>
      <c r="O502" s="117"/>
      <c r="P502" s="117"/>
      <c r="Q502" s="117"/>
      <c r="R502" s="117"/>
      <c r="S502" s="117"/>
      <c r="T502" s="117"/>
      <c r="U502" s="117"/>
      <c r="V502" s="117"/>
      <c r="W502" s="117"/>
      <c r="X502" s="117"/>
      <c r="Y502" s="117"/>
      <c r="Z502" s="117"/>
    </row>
    <row r="503" spans="1:26" ht="15.75" customHeight="1">
      <c r="A503" s="117"/>
      <c r="B503" s="117"/>
      <c r="C503" s="117"/>
      <c r="D503" s="117"/>
      <c r="E503" s="117"/>
      <c r="F503" s="117"/>
      <c r="G503" s="117"/>
      <c r="H503" s="117"/>
      <c r="I503" s="214"/>
      <c r="J503" s="117"/>
      <c r="K503" s="117"/>
      <c r="L503" s="117"/>
      <c r="M503" s="117"/>
      <c r="N503" s="117"/>
      <c r="O503" s="117"/>
      <c r="P503" s="117"/>
      <c r="Q503" s="117"/>
      <c r="R503" s="117"/>
      <c r="S503" s="117"/>
      <c r="T503" s="117"/>
      <c r="U503" s="117"/>
      <c r="V503" s="117"/>
      <c r="W503" s="117"/>
      <c r="X503" s="117"/>
      <c r="Y503" s="117"/>
      <c r="Z503" s="117"/>
    </row>
    <row r="504" spans="1:26" ht="15.75" customHeight="1">
      <c r="A504" s="117"/>
      <c r="B504" s="117"/>
      <c r="C504" s="117"/>
      <c r="D504" s="117"/>
      <c r="E504" s="117"/>
      <c r="F504" s="117"/>
      <c r="G504" s="117"/>
      <c r="H504" s="117"/>
      <c r="I504" s="214"/>
      <c r="J504" s="117"/>
      <c r="K504" s="117"/>
      <c r="L504" s="117"/>
      <c r="M504" s="117"/>
      <c r="N504" s="117"/>
      <c r="O504" s="117"/>
      <c r="P504" s="117"/>
      <c r="Q504" s="117"/>
      <c r="R504" s="117"/>
      <c r="S504" s="117"/>
      <c r="T504" s="117"/>
      <c r="U504" s="117"/>
      <c r="V504" s="117"/>
      <c r="W504" s="117"/>
      <c r="X504" s="117"/>
      <c r="Y504" s="117"/>
      <c r="Z504" s="117"/>
    </row>
    <row r="505" spans="1:26" ht="15.75" customHeight="1">
      <c r="A505" s="117"/>
      <c r="B505" s="117"/>
      <c r="C505" s="117"/>
      <c r="D505" s="117"/>
      <c r="E505" s="117"/>
      <c r="F505" s="117"/>
      <c r="G505" s="117"/>
      <c r="H505" s="117"/>
      <c r="I505" s="214"/>
      <c r="J505" s="117"/>
      <c r="K505" s="117"/>
      <c r="L505" s="117"/>
      <c r="M505" s="117"/>
      <c r="N505" s="117"/>
      <c r="O505" s="117"/>
      <c r="P505" s="117"/>
      <c r="Q505" s="117"/>
      <c r="R505" s="117"/>
      <c r="S505" s="117"/>
      <c r="T505" s="117"/>
      <c r="U505" s="117"/>
      <c r="V505" s="117"/>
      <c r="W505" s="117"/>
      <c r="X505" s="117"/>
      <c r="Y505" s="117"/>
      <c r="Z505" s="117"/>
    </row>
    <row r="506" spans="1:26" ht="15.75" customHeight="1">
      <c r="A506" s="117"/>
      <c r="B506" s="117"/>
      <c r="C506" s="117"/>
      <c r="D506" s="117"/>
      <c r="E506" s="117"/>
      <c r="F506" s="117"/>
      <c r="G506" s="117"/>
      <c r="H506" s="117"/>
      <c r="I506" s="214"/>
      <c r="J506" s="117"/>
      <c r="K506" s="117"/>
      <c r="L506" s="117"/>
      <c r="M506" s="117"/>
      <c r="N506" s="117"/>
      <c r="O506" s="117"/>
      <c r="P506" s="117"/>
      <c r="Q506" s="117"/>
      <c r="R506" s="117"/>
      <c r="S506" s="117"/>
      <c r="T506" s="117"/>
      <c r="U506" s="117"/>
      <c r="V506" s="117"/>
      <c r="W506" s="117"/>
      <c r="X506" s="117"/>
      <c r="Y506" s="117"/>
      <c r="Z506" s="117"/>
    </row>
    <row r="507" spans="1:26" ht="15.75" customHeight="1">
      <c r="A507" s="117"/>
      <c r="B507" s="117"/>
      <c r="C507" s="117"/>
      <c r="D507" s="117"/>
      <c r="E507" s="117"/>
      <c r="F507" s="117"/>
      <c r="G507" s="117"/>
      <c r="H507" s="117"/>
      <c r="I507" s="214"/>
      <c r="J507" s="117"/>
      <c r="K507" s="117"/>
      <c r="L507" s="117"/>
      <c r="M507" s="117"/>
      <c r="N507" s="117"/>
      <c r="O507" s="117"/>
      <c r="P507" s="117"/>
      <c r="Q507" s="117"/>
      <c r="R507" s="117"/>
      <c r="S507" s="117"/>
      <c r="T507" s="117"/>
      <c r="U507" s="117"/>
      <c r="V507" s="117"/>
      <c r="W507" s="117"/>
      <c r="X507" s="117"/>
      <c r="Y507" s="117"/>
      <c r="Z507" s="117"/>
    </row>
    <row r="508" spans="1:26" ht="15.75" customHeight="1">
      <c r="A508" s="117"/>
      <c r="B508" s="117"/>
      <c r="C508" s="117"/>
      <c r="D508" s="117"/>
      <c r="E508" s="117"/>
      <c r="F508" s="117"/>
      <c r="G508" s="117"/>
      <c r="H508" s="117"/>
      <c r="I508" s="214"/>
      <c r="J508" s="117"/>
      <c r="K508" s="117"/>
      <c r="L508" s="117"/>
      <c r="M508" s="117"/>
      <c r="N508" s="117"/>
      <c r="O508" s="117"/>
      <c r="P508" s="117"/>
      <c r="Q508" s="117"/>
      <c r="R508" s="117"/>
      <c r="S508" s="117"/>
      <c r="T508" s="117"/>
      <c r="U508" s="117"/>
      <c r="V508" s="117"/>
      <c r="W508" s="117"/>
      <c r="X508" s="117"/>
      <c r="Y508" s="117"/>
      <c r="Z508" s="117"/>
    </row>
    <row r="509" spans="1:26" ht="15.75" customHeight="1">
      <c r="A509" s="117"/>
      <c r="B509" s="117"/>
      <c r="C509" s="117"/>
      <c r="D509" s="117"/>
      <c r="E509" s="117"/>
      <c r="F509" s="117"/>
      <c r="G509" s="117"/>
      <c r="H509" s="117"/>
      <c r="I509" s="214"/>
      <c r="J509" s="117"/>
      <c r="K509" s="117"/>
      <c r="L509" s="117"/>
      <c r="M509" s="117"/>
      <c r="N509" s="117"/>
      <c r="O509" s="117"/>
      <c r="P509" s="117"/>
      <c r="Q509" s="117"/>
      <c r="R509" s="117"/>
      <c r="S509" s="117"/>
      <c r="T509" s="117"/>
      <c r="U509" s="117"/>
      <c r="V509" s="117"/>
      <c r="W509" s="117"/>
      <c r="X509" s="117"/>
      <c r="Y509" s="117"/>
      <c r="Z509" s="117"/>
    </row>
    <row r="510" spans="1:26" ht="15.75" customHeight="1">
      <c r="A510" s="117"/>
      <c r="B510" s="117"/>
      <c r="C510" s="117"/>
      <c r="D510" s="117"/>
      <c r="E510" s="117"/>
      <c r="F510" s="117"/>
      <c r="G510" s="117"/>
      <c r="H510" s="117"/>
      <c r="I510" s="214"/>
      <c r="J510" s="117"/>
      <c r="K510" s="117"/>
      <c r="L510" s="117"/>
      <c r="M510" s="117"/>
      <c r="N510" s="117"/>
      <c r="O510" s="117"/>
      <c r="P510" s="117"/>
      <c r="Q510" s="117"/>
      <c r="R510" s="117"/>
      <c r="S510" s="117"/>
      <c r="T510" s="117"/>
      <c r="U510" s="117"/>
      <c r="V510" s="117"/>
      <c r="W510" s="117"/>
      <c r="X510" s="117"/>
      <c r="Y510" s="117"/>
      <c r="Z510" s="117"/>
    </row>
    <row r="511" spans="1:26" ht="15.75" customHeight="1">
      <c r="A511" s="117"/>
      <c r="B511" s="117"/>
      <c r="C511" s="117"/>
      <c r="D511" s="117"/>
      <c r="E511" s="117"/>
      <c r="F511" s="117"/>
      <c r="G511" s="117"/>
      <c r="H511" s="117"/>
      <c r="I511" s="214"/>
      <c r="J511" s="117"/>
      <c r="K511" s="117"/>
      <c r="L511" s="117"/>
      <c r="M511" s="117"/>
      <c r="N511" s="117"/>
      <c r="O511" s="117"/>
      <c r="P511" s="117"/>
      <c r="Q511" s="117"/>
      <c r="R511" s="117"/>
      <c r="S511" s="117"/>
      <c r="T511" s="117"/>
      <c r="U511" s="117"/>
      <c r="V511" s="117"/>
      <c r="W511" s="117"/>
      <c r="X511" s="117"/>
      <c r="Y511" s="117"/>
      <c r="Z511" s="117"/>
    </row>
    <row r="512" spans="1:26" ht="15.75" customHeight="1">
      <c r="A512" s="117"/>
      <c r="B512" s="117"/>
      <c r="C512" s="117"/>
      <c r="D512" s="117"/>
      <c r="E512" s="117"/>
      <c r="F512" s="117"/>
      <c r="G512" s="117"/>
      <c r="H512" s="117"/>
      <c r="I512" s="214"/>
      <c r="J512" s="117"/>
      <c r="K512" s="117"/>
      <c r="L512" s="117"/>
      <c r="M512" s="117"/>
      <c r="N512" s="117"/>
      <c r="O512" s="117"/>
      <c r="P512" s="117"/>
      <c r="Q512" s="117"/>
      <c r="R512" s="117"/>
      <c r="S512" s="117"/>
      <c r="T512" s="117"/>
      <c r="U512" s="117"/>
      <c r="V512" s="117"/>
      <c r="W512" s="117"/>
      <c r="X512" s="117"/>
      <c r="Y512" s="117"/>
      <c r="Z512" s="117"/>
    </row>
    <row r="513" spans="1:26" ht="15.75" customHeight="1">
      <c r="A513" s="117"/>
      <c r="B513" s="117"/>
      <c r="C513" s="117"/>
      <c r="D513" s="117"/>
      <c r="E513" s="117"/>
      <c r="F513" s="117"/>
      <c r="G513" s="117"/>
      <c r="H513" s="117"/>
      <c r="I513" s="214"/>
      <c r="J513" s="117"/>
      <c r="K513" s="117"/>
      <c r="L513" s="117"/>
      <c r="M513" s="117"/>
      <c r="N513" s="117"/>
      <c r="O513" s="117"/>
      <c r="P513" s="117"/>
      <c r="Q513" s="117"/>
      <c r="R513" s="117"/>
      <c r="S513" s="117"/>
      <c r="T513" s="117"/>
      <c r="U513" s="117"/>
      <c r="V513" s="117"/>
      <c r="W513" s="117"/>
      <c r="X513" s="117"/>
      <c r="Y513" s="117"/>
      <c r="Z513" s="117"/>
    </row>
    <row r="514" spans="1:26" ht="15.75" customHeight="1">
      <c r="A514" s="117"/>
      <c r="B514" s="117"/>
      <c r="C514" s="117"/>
      <c r="D514" s="117"/>
      <c r="E514" s="117"/>
      <c r="F514" s="117"/>
      <c r="G514" s="117"/>
      <c r="H514" s="117"/>
      <c r="I514" s="214"/>
      <c r="J514" s="117"/>
      <c r="K514" s="117"/>
      <c r="L514" s="117"/>
      <c r="M514" s="117"/>
      <c r="N514" s="117"/>
      <c r="O514" s="117"/>
      <c r="P514" s="117"/>
      <c r="Q514" s="117"/>
      <c r="R514" s="117"/>
      <c r="S514" s="117"/>
      <c r="T514" s="117"/>
      <c r="U514" s="117"/>
      <c r="V514" s="117"/>
      <c r="W514" s="117"/>
      <c r="X514" s="117"/>
      <c r="Y514" s="117"/>
      <c r="Z514" s="117"/>
    </row>
    <row r="515" spans="1:26" ht="15.75" customHeight="1">
      <c r="A515" s="117"/>
      <c r="B515" s="117"/>
      <c r="C515" s="117"/>
      <c r="D515" s="117"/>
      <c r="E515" s="117"/>
      <c r="F515" s="117"/>
      <c r="G515" s="117"/>
      <c r="H515" s="117"/>
      <c r="I515" s="214"/>
      <c r="J515" s="117"/>
      <c r="K515" s="117"/>
      <c r="L515" s="117"/>
      <c r="M515" s="117"/>
      <c r="N515" s="117"/>
      <c r="O515" s="117"/>
      <c r="P515" s="117"/>
      <c r="Q515" s="117"/>
      <c r="R515" s="117"/>
      <c r="S515" s="117"/>
      <c r="T515" s="117"/>
      <c r="U515" s="117"/>
      <c r="V515" s="117"/>
      <c r="W515" s="117"/>
      <c r="X515" s="117"/>
      <c r="Y515" s="117"/>
      <c r="Z515" s="117"/>
    </row>
    <row r="516" spans="1:26" ht="15.75" customHeight="1">
      <c r="A516" s="117"/>
      <c r="B516" s="117"/>
      <c r="C516" s="117"/>
      <c r="D516" s="117"/>
      <c r="E516" s="117"/>
      <c r="F516" s="117"/>
      <c r="G516" s="117"/>
      <c r="H516" s="117"/>
      <c r="I516" s="214"/>
      <c r="J516" s="117"/>
      <c r="K516" s="117"/>
      <c r="L516" s="117"/>
      <c r="M516" s="117"/>
      <c r="N516" s="117"/>
      <c r="O516" s="117"/>
      <c r="P516" s="117"/>
      <c r="Q516" s="117"/>
      <c r="R516" s="117"/>
      <c r="S516" s="117"/>
      <c r="T516" s="117"/>
      <c r="U516" s="117"/>
      <c r="V516" s="117"/>
      <c r="W516" s="117"/>
      <c r="X516" s="117"/>
      <c r="Y516" s="117"/>
      <c r="Z516" s="117"/>
    </row>
    <row r="517" spans="1:26" ht="15.75" customHeight="1">
      <c r="A517" s="117"/>
      <c r="B517" s="117"/>
      <c r="C517" s="117"/>
      <c r="D517" s="117"/>
      <c r="E517" s="117"/>
      <c r="F517" s="117"/>
      <c r="G517" s="117"/>
      <c r="H517" s="117"/>
      <c r="I517" s="214"/>
      <c r="J517" s="117"/>
      <c r="K517" s="117"/>
      <c r="L517" s="117"/>
      <c r="M517" s="117"/>
      <c r="N517" s="117"/>
      <c r="O517" s="117"/>
      <c r="P517" s="117"/>
      <c r="Q517" s="117"/>
      <c r="R517" s="117"/>
      <c r="S517" s="117"/>
      <c r="T517" s="117"/>
      <c r="U517" s="117"/>
      <c r="V517" s="117"/>
      <c r="W517" s="117"/>
      <c r="X517" s="117"/>
      <c r="Y517" s="117"/>
      <c r="Z517" s="117"/>
    </row>
    <row r="518" spans="1:26" ht="15.75" customHeight="1">
      <c r="A518" s="117"/>
      <c r="B518" s="117"/>
      <c r="C518" s="117"/>
      <c r="D518" s="117"/>
      <c r="E518" s="117"/>
      <c r="F518" s="117"/>
      <c r="G518" s="117"/>
      <c r="H518" s="117"/>
      <c r="I518" s="214"/>
      <c r="J518" s="117"/>
      <c r="K518" s="117"/>
      <c r="L518" s="117"/>
      <c r="M518" s="117"/>
      <c r="N518" s="117"/>
      <c r="O518" s="117"/>
      <c r="P518" s="117"/>
      <c r="Q518" s="117"/>
      <c r="R518" s="117"/>
      <c r="S518" s="117"/>
      <c r="T518" s="117"/>
      <c r="U518" s="117"/>
      <c r="V518" s="117"/>
      <c r="W518" s="117"/>
      <c r="X518" s="117"/>
      <c r="Y518" s="117"/>
      <c r="Z518" s="117"/>
    </row>
    <row r="519" spans="1:26" ht="15.75" customHeight="1">
      <c r="A519" s="117"/>
      <c r="B519" s="117"/>
      <c r="C519" s="117"/>
      <c r="D519" s="117"/>
      <c r="E519" s="117"/>
      <c r="F519" s="117"/>
      <c r="G519" s="117"/>
      <c r="H519" s="117"/>
      <c r="I519" s="214"/>
      <c r="J519" s="117"/>
      <c r="K519" s="117"/>
      <c r="L519" s="117"/>
      <c r="M519" s="117"/>
      <c r="N519" s="117"/>
      <c r="O519" s="117"/>
      <c r="P519" s="117"/>
      <c r="Q519" s="117"/>
      <c r="R519" s="117"/>
      <c r="S519" s="117"/>
      <c r="T519" s="117"/>
      <c r="U519" s="117"/>
      <c r="V519" s="117"/>
      <c r="W519" s="117"/>
      <c r="X519" s="117"/>
      <c r="Y519" s="117"/>
      <c r="Z519" s="117"/>
    </row>
    <row r="520" spans="1:26" ht="15.75" customHeight="1">
      <c r="A520" s="117"/>
      <c r="B520" s="117"/>
      <c r="C520" s="117"/>
      <c r="D520" s="117"/>
      <c r="E520" s="117"/>
      <c r="F520" s="117"/>
      <c r="G520" s="117"/>
      <c r="H520" s="117"/>
      <c r="I520" s="214"/>
      <c r="J520" s="117"/>
      <c r="K520" s="117"/>
      <c r="L520" s="117"/>
      <c r="M520" s="117"/>
      <c r="N520" s="117"/>
      <c r="O520" s="117"/>
      <c r="P520" s="117"/>
      <c r="Q520" s="117"/>
      <c r="R520" s="117"/>
      <c r="S520" s="117"/>
      <c r="T520" s="117"/>
      <c r="U520" s="117"/>
      <c r="V520" s="117"/>
      <c r="W520" s="117"/>
      <c r="X520" s="117"/>
      <c r="Y520" s="117"/>
      <c r="Z520" s="117"/>
    </row>
    <row r="521" spans="1:26" ht="15.75" customHeight="1">
      <c r="A521" s="117"/>
      <c r="B521" s="117"/>
      <c r="C521" s="117"/>
      <c r="D521" s="117"/>
      <c r="E521" s="117"/>
      <c r="F521" s="117"/>
      <c r="G521" s="117"/>
      <c r="H521" s="117"/>
      <c r="I521" s="214"/>
      <c r="J521" s="117"/>
      <c r="K521" s="117"/>
      <c r="L521" s="117"/>
      <c r="M521" s="117"/>
      <c r="N521" s="117"/>
      <c r="O521" s="117"/>
      <c r="P521" s="117"/>
      <c r="Q521" s="117"/>
      <c r="R521" s="117"/>
      <c r="S521" s="117"/>
      <c r="T521" s="117"/>
      <c r="U521" s="117"/>
      <c r="V521" s="117"/>
      <c r="W521" s="117"/>
      <c r="X521" s="117"/>
      <c r="Y521" s="117"/>
      <c r="Z521" s="117"/>
    </row>
    <row r="522" spans="1:26" ht="15.75" customHeight="1">
      <c r="A522" s="117"/>
      <c r="B522" s="117"/>
      <c r="C522" s="117"/>
      <c r="D522" s="117"/>
      <c r="E522" s="117"/>
      <c r="F522" s="117"/>
      <c r="G522" s="117"/>
      <c r="H522" s="117"/>
      <c r="I522" s="214"/>
      <c r="J522" s="117"/>
      <c r="K522" s="117"/>
      <c r="L522" s="117"/>
      <c r="M522" s="117"/>
      <c r="N522" s="117"/>
      <c r="O522" s="117"/>
      <c r="P522" s="117"/>
      <c r="Q522" s="117"/>
      <c r="R522" s="117"/>
      <c r="S522" s="117"/>
      <c r="T522" s="117"/>
      <c r="U522" s="117"/>
      <c r="V522" s="117"/>
      <c r="W522" s="117"/>
      <c r="X522" s="117"/>
      <c r="Y522" s="117"/>
      <c r="Z522" s="117"/>
    </row>
    <row r="523" spans="1:26" ht="15.75" customHeight="1">
      <c r="A523" s="117"/>
      <c r="B523" s="117"/>
      <c r="C523" s="117"/>
      <c r="D523" s="117"/>
      <c r="E523" s="117"/>
      <c r="F523" s="117"/>
      <c r="G523" s="117"/>
      <c r="H523" s="117"/>
      <c r="I523" s="214"/>
      <c r="J523" s="117"/>
      <c r="K523" s="117"/>
      <c r="L523" s="117"/>
      <c r="M523" s="117"/>
      <c r="N523" s="117"/>
      <c r="O523" s="117"/>
      <c r="P523" s="117"/>
      <c r="Q523" s="117"/>
      <c r="R523" s="117"/>
      <c r="S523" s="117"/>
      <c r="T523" s="117"/>
      <c r="U523" s="117"/>
      <c r="V523" s="117"/>
      <c r="W523" s="117"/>
      <c r="X523" s="117"/>
      <c r="Y523" s="117"/>
      <c r="Z523" s="117"/>
    </row>
    <row r="524" spans="1:26" ht="15.75" customHeight="1">
      <c r="A524" s="117"/>
      <c r="B524" s="117"/>
      <c r="C524" s="117"/>
      <c r="D524" s="117"/>
      <c r="E524" s="117"/>
      <c r="F524" s="117"/>
      <c r="G524" s="117"/>
      <c r="H524" s="117"/>
      <c r="I524" s="214"/>
      <c r="J524" s="117"/>
      <c r="K524" s="117"/>
      <c r="L524" s="117"/>
      <c r="M524" s="117"/>
      <c r="N524" s="117"/>
      <c r="O524" s="117"/>
      <c r="P524" s="117"/>
      <c r="Q524" s="117"/>
      <c r="R524" s="117"/>
      <c r="S524" s="117"/>
      <c r="T524" s="117"/>
      <c r="U524" s="117"/>
      <c r="V524" s="117"/>
      <c r="W524" s="117"/>
      <c r="X524" s="117"/>
      <c r="Y524" s="117"/>
      <c r="Z524" s="117"/>
    </row>
    <row r="525" spans="1:26" ht="15.75" customHeight="1">
      <c r="A525" s="117"/>
      <c r="B525" s="117"/>
      <c r="C525" s="117"/>
      <c r="D525" s="117"/>
      <c r="E525" s="117"/>
      <c r="F525" s="117"/>
      <c r="G525" s="117"/>
      <c r="H525" s="117"/>
      <c r="I525" s="214"/>
      <c r="J525" s="117"/>
      <c r="K525" s="117"/>
      <c r="L525" s="117"/>
      <c r="M525" s="117"/>
      <c r="N525" s="117"/>
      <c r="O525" s="117"/>
      <c r="P525" s="117"/>
      <c r="Q525" s="117"/>
      <c r="R525" s="117"/>
      <c r="S525" s="117"/>
      <c r="T525" s="117"/>
      <c r="U525" s="117"/>
      <c r="V525" s="117"/>
      <c r="W525" s="117"/>
      <c r="X525" s="117"/>
      <c r="Y525" s="117"/>
      <c r="Z525" s="117"/>
    </row>
    <row r="526" spans="1:26" ht="15.75" customHeight="1">
      <c r="A526" s="117"/>
      <c r="B526" s="117"/>
      <c r="C526" s="117"/>
      <c r="D526" s="117"/>
      <c r="E526" s="117"/>
      <c r="F526" s="117"/>
      <c r="G526" s="117"/>
      <c r="H526" s="117"/>
      <c r="I526" s="214"/>
      <c r="J526" s="117"/>
      <c r="K526" s="117"/>
      <c r="L526" s="117"/>
      <c r="M526" s="117"/>
      <c r="N526" s="117"/>
      <c r="O526" s="117"/>
      <c r="P526" s="117"/>
      <c r="Q526" s="117"/>
      <c r="R526" s="117"/>
      <c r="S526" s="117"/>
      <c r="T526" s="117"/>
      <c r="U526" s="117"/>
      <c r="V526" s="117"/>
      <c r="W526" s="117"/>
      <c r="X526" s="117"/>
      <c r="Y526" s="117"/>
      <c r="Z526" s="117"/>
    </row>
    <row r="527" spans="1:26" ht="15.75" customHeight="1">
      <c r="A527" s="117"/>
      <c r="B527" s="117"/>
      <c r="C527" s="117"/>
      <c r="D527" s="117"/>
      <c r="E527" s="117"/>
      <c r="F527" s="117"/>
      <c r="G527" s="117"/>
      <c r="H527" s="117"/>
      <c r="I527" s="214"/>
      <c r="J527" s="117"/>
      <c r="K527" s="117"/>
      <c r="L527" s="117"/>
      <c r="M527" s="117"/>
      <c r="N527" s="117"/>
      <c r="O527" s="117"/>
      <c r="P527" s="117"/>
      <c r="Q527" s="117"/>
      <c r="R527" s="117"/>
      <c r="S527" s="117"/>
      <c r="T527" s="117"/>
      <c r="U527" s="117"/>
      <c r="V527" s="117"/>
      <c r="W527" s="117"/>
      <c r="X527" s="117"/>
      <c r="Y527" s="117"/>
      <c r="Z527" s="117"/>
    </row>
    <row r="528" spans="1:26" ht="15.75" customHeight="1">
      <c r="A528" s="117"/>
      <c r="B528" s="117"/>
      <c r="C528" s="117"/>
      <c r="D528" s="117"/>
      <c r="E528" s="117"/>
      <c r="F528" s="117"/>
      <c r="G528" s="117"/>
      <c r="H528" s="117"/>
      <c r="I528" s="214"/>
      <c r="J528" s="117"/>
      <c r="K528" s="117"/>
      <c r="L528" s="117"/>
      <c r="M528" s="117"/>
      <c r="N528" s="117"/>
      <c r="O528" s="117"/>
      <c r="P528" s="117"/>
      <c r="Q528" s="117"/>
      <c r="R528" s="117"/>
      <c r="S528" s="117"/>
      <c r="T528" s="117"/>
      <c r="U528" s="117"/>
      <c r="V528" s="117"/>
      <c r="W528" s="117"/>
      <c r="X528" s="117"/>
      <c r="Y528" s="117"/>
      <c r="Z528" s="117"/>
    </row>
    <row r="529" spans="1:26" ht="15.75" customHeight="1">
      <c r="A529" s="117"/>
      <c r="B529" s="117"/>
      <c r="C529" s="117"/>
      <c r="D529" s="117"/>
      <c r="E529" s="117"/>
      <c r="F529" s="117"/>
      <c r="G529" s="117"/>
      <c r="H529" s="117"/>
      <c r="I529" s="214"/>
      <c r="J529" s="117"/>
      <c r="K529" s="117"/>
      <c r="L529" s="117"/>
      <c r="M529" s="117"/>
      <c r="N529" s="117"/>
      <c r="O529" s="117"/>
      <c r="P529" s="117"/>
      <c r="Q529" s="117"/>
      <c r="R529" s="117"/>
      <c r="S529" s="117"/>
      <c r="T529" s="117"/>
      <c r="U529" s="117"/>
      <c r="V529" s="117"/>
      <c r="W529" s="117"/>
      <c r="X529" s="117"/>
      <c r="Y529" s="117"/>
      <c r="Z529" s="117"/>
    </row>
    <row r="530" spans="1:26" ht="15.75" customHeight="1">
      <c r="A530" s="117"/>
      <c r="B530" s="117"/>
      <c r="C530" s="117"/>
      <c r="D530" s="117"/>
      <c r="E530" s="117"/>
      <c r="F530" s="117"/>
      <c r="G530" s="117"/>
      <c r="H530" s="117"/>
      <c r="I530" s="214"/>
      <c r="J530" s="117"/>
      <c r="K530" s="117"/>
      <c r="L530" s="117"/>
      <c r="M530" s="117"/>
      <c r="N530" s="117"/>
      <c r="O530" s="117"/>
      <c r="P530" s="117"/>
      <c r="Q530" s="117"/>
      <c r="R530" s="117"/>
      <c r="S530" s="117"/>
      <c r="T530" s="117"/>
      <c r="U530" s="117"/>
      <c r="V530" s="117"/>
      <c r="W530" s="117"/>
      <c r="X530" s="117"/>
      <c r="Y530" s="117"/>
      <c r="Z530" s="117"/>
    </row>
    <row r="531" spans="1:26" ht="15.75" customHeight="1">
      <c r="A531" s="117"/>
      <c r="B531" s="117"/>
      <c r="C531" s="117"/>
      <c r="D531" s="117"/>
      <c r="E531" s="117"/>
      <c r="F531" s="117"/>
      <c r="G531" s="117"/>
      <c r="H531" s="117"/>
      <c r="I531" s="214"/>
      <c r="J531" s="117"/>
      <c r="K531" s="117"/>
      <c r="L531" s="117"/>
      <c r="M531" s="117"/>
      <c r="N531" s="117"/>
      <c r="O531" s="117"/>
      <c r="P531" s="117"/>
      <c r="Q531" s="117"/>
      <c r="R531" s="117"/>
      <c r="S531" s="117"/>
      <c r="T531" s="117"/>
      <c r="U531" s="117"/>
      <c r="V531" s="117"/>
      <c r="W531" s="117"/>
      <c r="X531" s="117"/>
      <c r="Y531" s="117"/>
      <c r="Z531" s="117"/>
    </row>
    <row r="532" spans="1:26" ht="15.75" customHeight="1">
      <c r="A532" s="117"/>
      <c r="B532" s="117"/>
      <c r="C532" s="117"/>
      <c r="D532" s="117"/>
      <c r="E532" s="117"/>
      <c r="F532" s="117"/>
      <c r="G532" s="117"/>
      <c r="H532" s="117"/>
      <c r="I532" s="214"/>
      <c r="J532" s="117"/>
      <c r="K532" s="117"/>
      <c r="L532" s="117"/>
      <c r="M532" s="117"/>
      <c r="N532" s="117"/>
      <c r="O532" s="117"/>
      <c r="P532" s="117"/>
      <c r="Q532" s="117"/>
      <c r="R532" s="117"/>
      <c r="S532" s="117"/>
      <c r="T532" s="117"/>
      <c r="U532" s="117"/>
      <c r="V532" s="117"/>
      <c r="W532" s="117"/>
      <c r="X532" s="117"/>
      <c r="Y532" s="117"/>
      <c r="Z532" s="117"/>
    </row>
    <row r="533" spans="1:26" ht="15.75" customHeight="1">
      <c r="A533" s="117"/>
      <c r="B533" s="117"/>
      <c r="C533" s="117"/>
      <c r="D533" s="117"/>
      <c r="E533" s="117"/>
      <c r="F533" s="117"/>
      <c r="G533" s="117"/>
      <c r="H533" s="117"/>
      <c r="I533" s="214"/>
      <c r="J533" s="117"/>
      <c r="K533" s="117"/>
      <c r="L533" s="117"/>
      <c r="M533" s="117"/>
      <c r="N533" s="117"/>
      <c r="O533" s="117"/>
      <c r="P533" s="117"/>
      <c r="Q533" s="117"/>
      <c r="R533" s="117"/>
      <c r="S533" s="117"/>
      <c r="T533" s="117"/>
      <c r="U533" s="117"/>
      <c r="V533" s="117"/>
      <c r="W533" s="117"/>
      <c r="X533" s="117"/>
      <c r="Y533" s="117"/>
      <c r="Z533" s="117"/>
    </row>
    <row r="534" spans="1:26" ht="15.75" customHeight="1">
      <c r="A534" s="117"/>
      <c r="B534" s="117"/>
      <c r="C534" s="117"/>
      <c r="D534" s="117"/>
      <c r="E534" s="117"/>
      <c r="F534" s="117"/>
      <c r="G534" s="117"/>
      <c r="H534" s="117"/>
      <c r="I534" s="214"/>
      <c r="J534" s="117"/>
      <c r="K534" s="117"/>
      <c r="L534" s="117"/>
      <c r="M534" s="117"/>
      <c r="N534" s="117"/>
      <c r="O534" s="117"/>
      <c r="P534" s="117"/>
      <c r="Q534" s="117"/>
      <c r="R534" s="117"/>
      <c r="S534" s="117"/>
      <c r="T534" s="117"/>
      <c r="U534" s="117"/>
      <c r="V534" s="117"/>
      <c r="W534" s="117"/>
      <c r="X534" s="117"/>
      <c r="Y534" s="117"/>
      <c r="Z534" s="117"/>
    </row>
    <row r="535" spans="1:26" ht="15.75" customHeight="1">
      <c r="A535" s="117"/>
      <c r="B535" s="117"/>
      <c r="C535" s="117"/>
      <c r="D535" s="117"/>
      <c r="E535" s="117"/>
      <c r="F535" s="117"/>
      <c r="G535" s="117"/>
      <c r="H535" s="117"/>
      <c r="I535" s="214"/>
      <c r="J535" s="117"/>
      <c r="K535" s="117"/>
      <c r="L535" s="117"/>
      <c r="M535" s="117"/>
      <c r="N535" s="117"/>
      <c r="O535" s="117"/>
      <c r="P535" s="117"/>
      <c r="Q535" s="117"/>
      <c r="R535" s="117"/>
      <c r="S535" s="117"/>
      <c r="T535" s="117"/>
      <c r="U535" s="117"/>
      <c r="V535" s="117"/>
      <c r="W535" s="117"/>
      <c r="X535" s="117"/>
      <c r="Y535" s="117"/>
      <c r="Z535" s="117"/>
    </row>
    <row r="536" spans="1:26" ht="15.75" customHeight="1">
      <c r="A536" s="117"/>
      <c r="B536" s="117"/>
      <c r="C536" s="117"/>
      <c r="D536" s="117"/>
      <c r="E536" s="117"/>
      <c r="F536" s="117"/>
      <c r="G536" s="117"/>
      <c r="H536" s="117"/>
      <c r="I536" s="214"/>
      <c r="J536" s="117"/>
      <c r="K536" s="117"/>
      <c r="L536" s="117"/>
      <c r="M536" s="117"/>
      <c r="N536" s="117"/>
      <c r="O536" s="117"/>
      <c r="P536" s="117"/>
      <c r="Q536" s="117"/>
      <c r="R536" s="117"/>
      <c r="S536" s="117"/>
      <c r="T536" s="117"/>
      <c r="U536" s="117"/>
      <c r="V536" s="117"/>
      <c r="W536" s="117"/>
      <c r="X536" s="117"/>
      <c r="Y536" s="117"/>
      <c r="Z536" s="117"/>
    </row>
    <row r="537" spans="1:26" ht="15.75" customHeight="1">
      <c r="A537" s="117"/>
      <c r="B537" s="117"/>
      <c r="C537" s="117"/>
      <c r="D537" s="117"/>
      <c r="E537" s="117"/>
      <c r="F537" s="117"/>
      <c r="G537" s="117"/>
      <c r="H537" s="117"/>
      <c r="I537" s="214"/>
      <c r="J537" s="117"/>
      <c r="K537" s="117"/>
      <c r="L537" s="117"/>
      <c r="M537" s="117"/>
      <c r="N537" s="117"/>
      <c r="O537" s="117"/>
      <c r="P537" s="117"/>
      <c r="Q537" s="117"/>
      <c r="R537" s="117"/>
      <c r="S537" s="117"/>
      <c r="T537" s="117"/>
      <c r="U537" s="117"/>
      <c r="V537" s="117"/>
      <c r="W537" s="117"/>
      <c r="X537" s="117"/>
      <c r="Y537" s="117"/>
      <c r="Z537" s="117"/>
    </row>
    <row r="538" spans="1:26" ht="15.75" customHeight="1">
      <c r="A538" s="117"/>
      <c r="B538" s="117"/>
      <c r="C538" s="117"/>
      <c r="D538" s="117"/>
      <c r="E538" s="117"/>
      <c r="F538" s="117"/>
      <c r="G538" s="117"/>
      <c r="H538" s="117"/>
      <c r="I538" s="214"/>
      <c r="J538" s="117"/>
      <c r="K538" s="117"/>
      <c r="L538" s="117"/>
      <c r="M538" s="117"/>
      <c r="N538" s="117"/>
      <c r="O538" s="117"/>
      <c r="P538" s="117"/>
      <c r="Q538" s="117"/>
      <c r="R538" s="117"/>
      <c r="S538" s="117"/>
      <c r="T538" s="117"/>
      <c r="U538" s="117"/>
      <c r="V538" s="117"/>
      <c r="W538" s="117"/>
      <c r="X538" s="117"/>
      <c r="Y538" s="117"/>
      <c r="Z538" s="117"/>
    </row>
    <row r="539" spans="1:26" ht="15.75" customHeight="1">
      <c r="A539" s="117"/>
      <c r="B539" s="117"/>
      <c r="C539" s="117"/>
      <c r="D539" s="117"/>
      <c r="E539" s="117"/>
      <c r="F539" s="117"/>
      <c r="G539" s="117"/>
      <c r="H539" s="117"/>
      <c r="I539" s="214"/>
      <c r="J539" s="117"/>
      <c r="K539" s="117"/>
      <c r="L539" s="117"/>
      <c r="M539" s="117"/>
      <c r="N539" s="117"/>
      <c r="O539" s="117"/>
      <c r="P539" s="117"/>
      <c r="Q539" s="117"/>
      <c r="R539" s="117"/>
      <c r="S539" s="117"/>
      <c r="T539" s="117"/>
      <c r="U539" s="117"/>
      <c r="V539" s="117"/>
      <c r="W539" s="117"/>
      <c r="X539" s="117"/>
      <c r="Y539" s="117"/>
      <c r="Z539" s="117"/>
    </row>
    <row r="540" spans="1:26" ht="15.75" customHeight="1">
      <c r="A540" s="117"/>
      <c r="B540" s="117"/>
      <c r="C540" s="117"/>
      <c r="D540" s="117"/>
      <c r="E540" s="117"/>
      <c r="F540" s="117"/>
      <c r="G540" s="117"/>
      <c r="H540" s="117"/>
      <c r="I540" s="214"/>
      <c r="J540" s="117"/>
      <c r="K540" s="117"/>
      <c r="L540" s="117"/>
      <c r="M540" s="117"/>
      <c r="N540" s="117"/>
      <c r="O540" s="117"/>
      <c r="P540" s="117"/>
      <c r="Q540" s="117"/>
      <c r="R540" s="117"/>
      <c r="S540" s="117"/>
      <c r="T540" s="117"/>
      <c r="U540" s="117"/>
      <c r="V540" s="117"/>
      <c r="W540" s="117"/>
      <c r="X540" s="117"/>
      <c r="Y540" s="117"/>
      <c r="Z540" s="117"/>
    </row>
    <row r="541" spans="1:26" ht="15.75" customHeight="1">
      <c r="A541" s="117"/>
      <c r="B541" s="117"/>
      <c r="C541" s="117"/>
      <c r="D541" s="117"/>
      <c r="E541" s="117"/>
      <c r="F541" s="117"/>
      <c r="G541" s="117"/>
      <c r="H541" s="117"/>
      <c r="I541" s="214"/>
      <c r="J541" s="117"/>
      <c r="K541" s="117"/>
      <c r="L541" s="117"/>
      <c r="M541" s="117"/>
      <c r="N541" s="117"/>
      <c r="O541" s="117"/>
      <c r="P541" s="117"/>
      <c r="Q541" s="117"/>
      <c r="R541" s="117"/>
      <c r="S541" s="117"/>
      <c r="T541" s="117"/>
      <c r="U541" s="117"/>
      <c r="V541" s="117"/>
      <c r="W541" s="117"/>
      <c r="X541" s="117"/>
      <c r="Y541" s="117"/>
      <c r="Z541" s="117"/>
    </row>
    <row r="542" spans="1:26" ht="15.75" customHeight="1">
      <c r="A542" s="117"/>
      <c r="B542" s="117"/>
      <c r="C542" s="117"/>
      <c r="D542" s="117"/>
      <c r="E542" s="117"/>
      <c r="F542" s="117"/>
      <c r="G542" s="117"/>
      <c r="H542" s="117"/>
      <c r="I542" s="214"/>
      <c r="J542" s="117"/>
      <c r="K542" s="117"/>
      <c r="L542" s="117"/>
      <c r="M542" s="117"/>
      <c r="N542" s="117"/>
      <c r="O542" s="117"/>
      <c r="P542" s="117"/>
      <c r="Q542" s="117"/>
      <c r="R542" s="117"/>
      <c r="S542" s="117"/>
      <c r="T542" s="117"/>
      <c r="U542" s="117"/>
      <c r="V542" s="117"/>
      <c r="W542" s="117"/>
      <c r="X542" s="117"/>
      <c r="Y542" s="117"/>
      <c r="Z542" s="117"/>
    </row>
    <row r="543" spans="1:26" ht="15.75" customHeight="1">
      <c r="A543" s="117"/>
      <c r="B543" s="117"/>
      <c r="C543" s="117"/>
      <c r="D543" s="117"/>
      <c r="E543" s="117"/>
      <c r="F543" s="117"/>
      <c r="G543" s="117"/>
      <c r="H543" s="117"/>
      <c r="I543" s="214"/>
      <c r="J543" s="117"/>
      <c r="K543" s="117"/>
      <c r="L543" s="117"/>
      <c r="M543" s="117"/>
      <c r="N543" s="117"/>
      <c r="O543" s="117"/>
      <c r="P543" s="117"/>
      <c r="Q543" s="117"/>
      <c r="R543" s="117"/>
      <c r="S543" s="117"/>
      <c r="T543" s="117"/>
      <c r="U543" s="117"/>
      <c r="V543" s="117"/>
      <c r="W543" s="117"/>
      <c r="X543" s="117"/>
      <c r="Y543" s="117"/>
      <c r="Z543" s="117"/>
    </row>
    <row r="544" spans="1:26" ht="15.75" customHeight="1">
      <c r="A544" s="117"/>
      <c r="B544" s="117"/>
      <c r="C544" s="117"/>
      <c r="D544" s="117"/>
      <c r="E544" s="117"/>
      <c r="F544" s="117"/>
      <c r="G544" s="117"/>
      <c r="H544" s="117"/>
      <c r="I544" s="214"/>
      <c r="J544" s="117"/>
      <c r="K544" s="117"/>
      <c r="L544" s="117"/>
      <c r="M544" s="117"/>
      <c r="N544" s="117"/>
      <c r="O544" s="117"/>
      <c r="P544" s="117"/>
      <c r="Q544" s="117"/>
      <c r="R544" s="117"/>
      <c r="S544" s="117"/>
      <c r="T544" s="117"/>
      <c r="U544" s="117"/>
      <c r="V544" s="117"/>
      <c r="W544" s="117"/>
      <c r="X544" s="117"/>
      <c r="Y544" s="117"/>
      <c r="Z544" s="117"/>
    </row>
    <row r="545" spans="1:26" ht="15.75" customHeight="1">
      <c r="A545" s="117"/>
      <c r="B545" s="117"/>
      <c r="C545" s="117"/>
      <c r="D545" s="117"/>
      <c r="E545" s="117"/>
      <c r="F545" s="117"/>
      <c r="G545" s="117"/>
      <c r="H545" s="117"/>
      <c r="I545" s="214"/>
      <c r="J545" s="117"/>
      <c r="K545" s="117"/>
      <c r="L545" s="117"/>
      <c r="M545" s="117"/>
      <c r="N545" s="117"/>
      <c r="O545" s="117"/>
      <c r="P545" s="117"/>
      <c r="Q545" s="117"/>
      <c r="R545" s="117"/>
      <c r="S545" s="117"/>
      <c r="T545" s="117"/>
      <c r="U545" s="117"/>
      <c r="V545" s="117"/>
      <c r="W545" s="117"/>
      <c r="X545" s="117"/>
      <c r="Y545" s="117"/>
      <c r="Z545" s="117"/>
    </row>
    <row r="546" spans="1:26" ht="15.75" customHeight="1">
      <c r="A546" s="117"/>
      <c r="B546" s="117"/>
      <c r="C546" s="117"/>
      <c r="D546" s="117"/>
      <c r="E546" s="117"/>
      <c r="F546" s="117"/>
      <c r="G546" s="117"/>
      <c r="H546" s="117"/>
      <c r="I546" s="214"/>
      <c r="J546" s="117"/>
      <c r="K546" s="117"/>
      <c r="L546" s="117"/>
      <c r="M546" s="117"/>
      <c r="N546" s="117"/>
      <c r="O546" s="117"/>
      <c r="P546" s="117"/>
      <c r="Q546" s="117"/>
      <c r="R546" s="117"/>
      <c r="S546" s="117"/>
      <c r="T546" s="117"/>
      <c r="U546" s="117"/>
      <c r="V546" s="117"/>
      <c r="W546" s="117"/>
      <c r="X546" s="117"/>
      <c r="Y546" s="117"/>
      <c r="Z546" s="117"/>
    </row>
    <row r="547" spans="1:26" ht="15.75" customHeight="1">
      <c r="A547" s="117"/>
      <c r="B547" s="117"/>
      <c r="C547" s="117"/>
      <c r="D547" s="117"/>
      <c r="E547" s="117"/>
      <c r="F547" s="117"/>
      <c r="G547" s="117"/>
      <c r="H547" s="117"/>
      <c r="I547" s="214"/>
      <c r="J547" s="117"/>
      <c r="K547" s="117"/>
      <c r="L547" s="117"/>
      <c r="M547" s="117"/>
      <c r="N547" s="117"/>
      <c r="O547" s="117"/>
      <c r="P547" s="117"/>
      <c r="Q547" s="117"/>
      <c r="R547" s="117"/>
      <c r="S547" s="117"/>
      <c r="T547" s="117"/>
      <c r="U547" s="117"/>
      <c r="V547" s="117"/>
      <c r="W547" s="117"/>
      <c r="X547" s="117"/>
      <c r="Y547" s="117"/>
      <c r="Z547" s="117"/>
    </row>
    <row r="548" spans="1:26" ht="15.75" customHeight="1">
      <c r="A548" s="117"/>
      <c r="B548" s="117"/>
      <c r="C548" s="117"/>
      <c r="D548" s="117"/>
      <c r="E548" s="117"/>
      <c r="F548" s="117"/>
      <c r="G548" s="117"/>
      <c r="H548" s="117"/>
      <c r="I548" s="214"/>
      <c r="J548" s="117"/>
      <c r="K548" s="117"/>
      <c r="L548" s="117"/>
      <c r="M548" s="117"/>
      <c r="N548" s="117"/>
      <c r="O548" s="117"/>
      <c r="P548" s="117"/>
      <c r="Q548" s="117"/>
      <c r="R548" s="117"/>
      <c r="S548" s="117"/>
      <c r="T548" s="117"/>
      <c r="U548" s="117"/>
      <c r="V548" s="117"/>
      <c r="W548" s="117"/>
      <c r="X548" s="117"/>
      <c r="Y548" s="117"/>
      <c r="Z548" s="117"/>
    </row>
    <row r="549" spans="1:26" ht="15.75" customHeight="1">
      <c r="A549" s="117"/>
      <c r="B549" s="117"/>
      <c r="C549" s="117"/>
      <c r="D549" s="117"/>
      <c r="E549" s="117"/>
      <c r="F549" s="117"/>
      <c r="G549" s="117"/>
      <c r="H549" s="117"/>
      <c r="I549" s="214"/>
      <c r="J549" s="117"/>
      <c r="K549" s="117"/>
      <c r="L549" s="117"/>
      <c r="M549" s="117"/>
      <c r="N549" s="117"/>
      <c r="O549" s="117"/>
      <c r="P549" s="117"/>
      <c r="Q549" s="117"/>
      <c r="R549" s="117"/>
      <c r="S549" s="117"/>
      <c r="T549" s="117"/>
      <c r="U549" s="117"/>
      <c r="V549" s="117"/>
      <c r="W549" s="117"/>
      <c r="X549" s="117"/>
      <c r="Y549" s="117"/>
      <c r="Z549" s="117"/>
    </row>
    <row r="550" spans="1:26" ht="15.75" customHeight="1">
      <c r="A550" s="117"/>
      <c r="B550" s="117"/>
      <c r="C550" s="117"/>
      <c r="D550" s="117"/>
      <c r="E550" s="117"/>
      <c r="F550" s="117"/>
      <c r="G550" s="117"/>
      <c r="H550" s="117"/>
      <c r="I550" s="214"/>
      <c r="J550" s="117"/>
      <c r="K550" s="117"/>
      <c r="L550" s="117"/>
      <c r="M550" s="117"/>
      <c r="N550" s="117"/>
      <c r="O550" s="117"/>
      <c r="P550" s="117"/>
      <c r="Q550" s="117"/>
      <c r="R550" s="117"/>
      <c r="S550" s="117"/>
      <c r="T550" s="117"/>
      <c r="U550" s="117"/>
      <c r="V550" s="117"/>
      <c r="W550" s="117"/>
      <c r="X550" s="117"/>
      <c r="Y550" s="117"/>
      <c r="Z550" s="117"/>
    </row>
    <row r="551" spans="1:26" ht="15.75" customHeight="1">
      <c r="A551" s="117"/>
      <c r="B551" s="117"/>
      <c r="C551" s="117"/>
      <c r="D551" s="117"/>
      <c r="E551" s="117"/>
      <c r="F551" s="117"/>
      <c r="G551" s="117"/>
      <c r="H551" s="117"/>
      <c r="I551" s="214"/>
      <c r="J551" s="117"/>
      <c r="K551" s="117"/>
      <c r="L551" s="117"/>
      <c r="M551" s="117"/>
      <c r="N551" s="117"/>
      <c r="O551" s="117"/>
      <c r="P551" s="117"/>
      <c r="Q551" s="117"/>
      <c r="R551" s="117"/>
      <c r="S551" s="117"/>
      <c r="T551" s="117"/>
      <c r="U551" s="117"/>
      <c r="V551" s="117"/>
      <c r="W551" s="117"/>
      <c r="X551" s="117"/>
      <c r="Y551" s="117"/>
      <c r="Z551" s="117"/>
    </row>
    <row r="552" spans="1:26" ht="15.75" customHeight="1">
      <c r="A552" s="117"/>
      <c r="B552" s="117"/>
      <c r="C552" s="117"/>
      <c r="D552" s="117"/>
      <c r="E552" s="117"/>
      <c r="F552" s="117"/>
      <c r="G552" s="117"/>
      <c r="H552" s="117"/>
      <c r="I552" s="214"/>
      <c r="J552" s="117"/>
      <c r="K552" s="117"/>
      <c r="L552" s="117"/>
      <c r="M552" s="117"/>
      <c r="N552" s="117"/>
      <c r="O552" s="117"/>
      <c r="P552" s="117"/>
      <c r="Q552" s="117"/>
      <c r="R552" s="117"/>
      <c r="S552" s="117"/>
      <c r="T552" s="117"/>
      <c r="U552" s="117"/>
      <c r="V552" s="117"/>
      <c r="W552" s="117"/>
      <c r="X552" s="117"/>
      <c r="Y552" s="117"/>
      <c r="Z552" s="117"/>
    </row>
    <row r="553" spans="1:26" ht="15.75" customHeight="1">
      <c r="A553" s="117"/>
      <c r="B553" s="117"/>
      <c r="C553" s="117"/>
      <c r="D553" s="117"/>
      <c r="E553" s="117"/>
      <c r="F553" s="117"/>
      <c r="G553" s="117"/>
      <c r="H553" s="117"/>
      <c r="I553" s="214"/>
      <c r="J553" s="117"/>
      <c r="K553" s="117"/>
      <c r="L553" s="117"/>
      <c r="M553" s="117"/>
      <c r="N553" s="117"/>
      <c r="O553" s="117"/>
      <c r="P553" s="117"/>
      <c r="Q553" s="117"/>
      <c r="R553" s="117"/>
      <c r="S553" s="117"/>
      <c r="T553" s="117"/>
      <c r="U553" s="117"/>
      <c r="V553" s="117"/>
      <c r="W553" s="117"/>
      <c r="X553" s="117"/>
      <c r="Y553" s="117"/>
      <c r="Z553" s="117"/>
    </row>
    <row r="554" spans="1:26" ht="15.75" customHeight="1">
      <c r="A554" s="117"/>
      <c r="B554" s="117"/>
      <c r="C554" s="117"/>
      <c r="D554" s="117"/>
      <c r="E554" s="117"/>
      <c r="F554" s="117"/>
      <c r="G554" s="117"/>
      <c r="H554" s="117"/>
      <c r="I554" s="214"/>
      <c r="J554" s="117"/>
      <c r="K554" s="117"/>
      <c r="L554" s="117"/>
      <c r="M554" s="117"/>
      <c r="N554" s="117"/>
      <c r="O554" s="117"/>
      <c r="P554" s="117"/>
      <c r="Q554" s="117"/>
      <c r="R554" s="117"/>
      <c r="S554" s="117"/>
      <c r="T554" s="117"/>
      <c r="U554" s="117"/>
      <c r="V554" s="117"/>
      <c r="W554" s="117"/>
      <c r="X554" s="117"/>
      <c r="Y554" s="117"/>
      <c r="Z554" s="117"/>
    </row>
    <row r="555" spans="1:26" ht="15.75" customHeight="1">
      <c r="A555" s="117"/>
      <c r="B555" s="117"/>
      <c r="C555" s="117"/>
      <c r="D555" s="117"/>
      <c r="E555" s="117"/>
      <c r="F555" s="117"/>
      <c r="G555" s="117"/>
      <c r="H555" s="117"/>
      <c r="I555" s="214"/>
      <c r="J555" s="117"/>
      <c r="K555" s="117"/>
      <c r="L555" s="117"/>
      <c r="M555" s="117"/>
      <c r="N555" s="117"/>
      <c r="O555" s="117"/>
      <c r="P555" s="117"/>
      <c r="Q555" s="117"/>
      <c r="R555" s="117"/>
      <c r="S555" s="117"/>
      <c r="T555" s="117"/>
      <c r="U555" s="117"/>
      <c r="V555" s="117"/>
      <c r="W555" s="117"/>
      <c r="X555" s="117"/>
      <c r="Y555" s="117"/>
      <c r="Z555" s="117"/>
    </row>
    <row r="556" spans="1:26" ht="15.75" customHeight="1">
      <c r="A556" s="117"/>
      <c r="B556" s="117"/>
      <c r="C556" s="117"/>
      <c r="D556" s="117"/>
      <c r="E556" s="117"/>
      <c r="F556" s="117"/>
      <c r="G556" s="117"/>
      <c r="H556" s="117"/>
      <c r="I556" s="214"/>
      <c r="J556" s="117"/>
      <c r="K556" s="117"/>
      <c r="L556" s="117"/>
      <c r="M556" s="117"/>
      <c r="N556" s="117"/>
      <c r="O556" s="117"/>
      <c r="P556" s="117"/>
      <c r="Q556" s="117"/>
      <c r="R556" s="117"/>
      <c r="S556" s="117"/>
      <c r="T556" s="117"/>
      <c r="U556" s="117"/>
      <c r="V556" s="117"/>
      <c r="W556" s="117"/>
      <c r="X556" s="117"/>
      <c r="Y556" s="117"/>
      <c r="Z556" s="117"/>
    </row>
    <row r="557" spans="1:26" ht="15.75" customHeight="1">
      <c r="A557" s="117"/>
      <c r="B557" s="117"/>
      <c r="C557" s="117"/>
      <c r="D557" s="117"/>
      <c r="E557" s="117"/>
      <c r="F557" s="117"/>
      <c r="G557" s="117"/>
      <c r="H557" s="117"/>
      <c r="I557" s="214"/>
      <c r="J557" s="117"/>
      <c r="K557" s="117"/>
      <c r="L557" s="117"/>
      <c r="M557" s="117"/>
      <c r="N557" s="117"/>
      <c r="O557" s="117"/>
      <c r="P557" s="117"/>
      <c r="Q557" s="117"/>
      <c r="R557" s="117"/>
      <c r="S557" s="117"/>
      <c r="T557" s="117"/>
      <c r="U557" s="117"/>
      <c r="V557" s="117"/>
      <c r="W557" s="117"/>
      <c r="X557" s="117"/>
      <c r="Y557" s="117"/>
      <c r="Z557" s="117"/>
    </row>
    <row r="558" spans="1:26" ht="15.75" customHeight="1"/>
    <row r="559" spans="1:26" ht="15.75" customHeight="1"/>
    <row r="560" spans="1:26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4:T357" xr:uid="{00000000-0009-0000-0000-000008000000}"/>
  <mergeCells count="3">
    <mergeCell ref="A1:T1"/>
    <mergeCell ref="A2:T2"/>
    <mergeCell ref="A3:J3"/>
  </mergeCells>
  <printOptions horizontalCentered="1"/>
  <pageMargins left="0.70866141732283472" right="0.70866141732283472" top="0.74803149606299213" bottom="0.74803149606299213" header="0" footer="0"/>
  <pageSetup paperSize="9" scale="56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548DD4"/>
  </sheetPr>
  <dimension ref="A1:AA1000"/>
  <sheetViews>
    <sheetView workbookViewId="0">
      <pane ySplit="4" topLeftCell="A210" activePane="bottomLeft" state="frozen"/>
      <selection pane="bottomLeft" activeCell="E221" sqref="E221"/>
    </sheetView>
  </sheetViews>
  <sheetFormatPr defaultColWidth="14.42578125" defaultRowHeight="15" customHeight="1"/>
  <cols>
    <col min="1" max="1" width="6.85546875" customWidth="1"/>
    <col min="2" max="2" width="11.5703125" customWidth="1"/>
    <col min="3" max="3" width="7" customWidth="1"/>
    <col min="4" max="4" width="9" customWidth="1"/>
    <col min="5" max="5" width="7.5703125" customWidth="1"/>
    <col min="6" max="6" width="9.28515625" customWidth="1"/>
    <col min="7" max="8" width="11.85546875" customWidth="1"/>
    <col min="9" max="9" width="29.140625" customWidth="1"/>
    <col min="10" max="10" width="23.28515625" customWidth="1"/>
    <col min="11" max="11" width="10.140625" customWidth="1"/>
    <col min="12" max="12" width="22.5703125" customWidth="1"/>
    <col min="13" max="13" width="15.5703125" customWidth="1"/>
    <col min="14" max="14" width="11.85546875" customWidth="1"/>
    <col min="15" max="16" width="20.85546875" customWidth="1"/>
    <col min="17" max="17" width="14.28515625" customWidth="1"/>
    <col min="18" max="18" width="10.42578125" customWidth="1"/>
    <col min="19" max="19" width="20.85546875" customWidth="1"/>
    <col min="20" max="20" width="15.42578125" customWidth="1"/>
    <col min="21" max="27" width="9.140625" customWidth="1"/>
  </cols>
  <sheetData>
    <row r="1" spans="1:27" ht="15.75">
      <c r="A1" s="752" t="s">
        <v>0</v>
      </c>
      <c r="B1" s="667"/>
      <c r="C1" s="667"/>
      <c r="D1" s="667"/>
      <c r="E1" s="667"/>
      <c r="F1" s="667"/>
      <c r="G1" s="667"/>
      <c r="H1" s="667"/>
      <c r="I1" s="667"/>
      <c r="J1" s="667"/>
      <c r="K1" s="667"/>
      <c r="L1" s="667"/>
      <c r="M1" s="667"/>
      <c r="N1" s="667"/>
      <c r="O1" s="667"/>
      <c r="P1" s="667"/>
      <c r="Q1" s="667"/>
      <c r="R1" s="667"/>
      <c r="S1" s="667"/>
      <c r="T1" s="655"/>
      <c r="U1" s="117"/>
      <c r="V1" s="117"/>
      <c r="W1" s="117"/>
      <c r="X1" s="117"/>
      <c r="Y1" s="117"/>
      <c r="Z1" s="117"/>
      <c r="AA1" s="117"/>
    </row>
    <row r="2" spans="1:27" ht="15.75">
      <c r="A2" s="752" t="s">
        <v>156</v>
      </c>
      <c r="B2" s="667"/>
      <c r="C2" s="667"/>
      <c r="D2" s="667"/>
      <c r="E2" s="667"/>
      <c r="F2" s="667"/>
      <c r="G2" s="667"/>
      <c r="H2" s="667"/>
      <c r="I2" s="667"/>
      <c r="J2" s="667"/>
      <c r="K2" s="667"/>
      <c r="L2" s="667"/>
      <c r="M2" s="667"/>
      <c r="N2" s="667"/>
      <c r="O2" s="667"/>
      <c r="P2" s="667"/>
      <c r="Q2" s="667"/>
      <c r="R2" s="667"/>
      <c r="S2" s="667"/>
      <c r="T2" s="655"/>
      <c r="U2" s="117"/>
      <c r="V2" s="117"/>
      <c r="W2" s="117"/>
      <c r="X2" s="117"/>
      <c r="Y2" s="117"/>
      <c r="Z2" s="117"/>
      <c r="AA2" s="117"/>
    </row>
    <row r="3" spans="1:27" ht="15.75">
      <c r="A3" s="753" t="s">
        <v>700</v>
      </c>
      <c r="B3" s="754"/>
      <c r="C3" s="754"/>
      <c r="D3" s="754"/>
      <c r="E3" s="754"/>
      <c r="F3" s="754"/>
      <c r="G3" s="754"/>
      <c r="H3" s="754"/>
      <c r="I3" s="754"/>
      <c r="J3" s="692"/>
      <c r="K3" s="215"/>
      <c r="L3" s="215"/>
      <c r="M3" s="215"/>
      <c r="N3" s="215"/>
      <c r="O3" s="215"/>
      <c r="P3" s="215"/>
      <c r="Q3" s="215"/>
      <c r="R3" s="215"/>
      <c r="S3" s="215"/>
      <c r="T3" s="216">
        <f ca="1">'Summary E'!M1</f>
        <v>46128</v>
      </c>
      <c r="U3" s="117"/>
      <c r="V3" s="117"/>
      <c r="W3" s="117"/>
      <c r="X3" s="117"/>
      <c r="Y3" s="117"/>
      <c r="Z3" s="117"/>
      <c r="AA3" s="117"/>
    </row>
    <row r="4" spans="1:27" ht="45">
      <c r="A4" s="217" t="s">
        <v>3</v>
      </c>
      <c r="B4" s="218" t="s">
        <v>620</v>
      </c>
      <c r="C4" s="218" t="s">
        <v>701</v>
      </c>
      <c r="D4" s="219" t="s">
        <v>702</v>
      </c>
      <c r="E4" s="218" t="s">
        <v>623</v>
      </c>
      <c r="F4" s="219" t="s">
        <v>703</v>
      </c>
      <c r="G4" s="219" t="s">
        <v>704</v>
      </c>
      <c r="H4" s="219" t="s">
        <v>705</v>
      </c>
      <c r="I4" s="219" t="s">
        <v>706</v>
      </c>
      <c r="J4" s="218" t="s">
        <v>628</v>
      </c>
      <c r="K4" s="218" t="s">
        <v>639</v>
      </c>
      <c r="L4" s="218" t="s">
        <v>640</v>
      </c>
      <c r="M4" s="218" t="s">
        <v>641</v>
      </c>
      <c r="N4" s="218" t="s">
        <v>642</v>
      </c>
      <c r="O4" s="218" t="s">
        <v>707</v>
      </c>
      <c r="P4" s="218" t="s">
        <v>644</v>
      </c>
      <c r="Q4" s="218" t="s">
        <v>219</v>
      </c>
      <c r="R4" s="218" t="s">
        <v>220</v>
      </c>
      <c r="S4" s="218" t="s">
        <v>629</v>
      </c>
      <c r="T4" s="220" t="s">
        <v>12</v>
      </c>
      <c r="U4" s="117"/>
      <c r="V4" s="117"/>
      <c r="W4" s="117"/>
      <c r="X4" s="117"/>
      <c r="Y4" s="117"/>
      <c r="Z4" s="117"/>
      <c r="AA4" s="117"/>
    </row>
    <row r="5" spans="1:27">
      <c r="A5" s="99">
        <v>1</v>
      </c>
      <c r="B5" s="150" t="s">
        <v>682</v>
      </c>
      <c r="C5" s="150">
        <v>1</v>
      </c>
      <c r="D5" s="221" t="s">
        <v>335</v>
      </c>
      <c r="E5" s="108" t="str">
        <f>VLOOKUP(D5,'TS Gantry - AP44'!$C$8:$D$646,2,0)</f>
        <v>DA+6</v>
      </c>
      <c r="F5" s="222">
        <v>43.804000000000002</v>
      </c>
      <c r="G5" s="188">
        <v>45863</v>
      </c>
      <c r="H5" s="188">
        <v>45879</v>
      </c>
      <c r="I5" s="153" t="s">
        <v>708</v>
      </c>
      <c r="J5" s="153" t="s">
        <v>666</v>
      </c>
      <c r="K5" s="153" t="s">
        <v>649</v>
      </c>
      <c r="L5" s="153" t="str">
        <f>VLOOKUP(D5,'TS Gantry - AP44'!$C$8:$X$638,22,FALSE)</f>
        <v>JAISAN</v>
      </c>
      <c r="M5" s="153" t="str">
        <f>VLOOKUP(D5,'TS Gantry - AP44'!$C$8:$Y$638,23,FALSE)</f>
        <v>LUNKARANSAR</v>
      </c>
      <c r="N5" s="153" t="str">
        <f>VLOOKUP(D5,'TS Gantry - AP44'!$C$8:$Z$638,24,FALSE)</f>
        <v>BIKANER</v>
      </c>
      <c r="O5" s="150"/>
      <c r="P5" s="150"/>
      <c r="Q5" s="152"/>
      <c r="R5" s="152"/>
      <c r="S5" s="150"/>
      <c r="T5" s="191"/>
      <c r="U5" s="117"/>
      <c r="V5" s="117"/>
      <c r="W5" s="117"/>
      <c r="X5" s="117"/>
      <c r="Y5" s="117"/>
      <c r="Z5" s="117"/>
      <c r="AA5" s="117"/>
    </row>
    <row r="6" spans="1:27">
      <c r="A6" s="141">
        <f t="shared" ref="A6:A58" si="0">A5+1</f>
        <v>2</v>
      </c>
      <c r="B6" s="150" t="s">
        <v>682</v>
      </c>
      <c r="C6" s="108">
        <v>2</v>
      </c>
      <c r="D6" s="210" t="s">
        <v>340</v>
      </c>
      <c r="E6" s="108" t="str">
        <f>VLOOKUP(D6,'TS Gantry - AP44'!$C$8:$D$646,2,0)</f>
        <v>DA+0</v>
      </c>
      <c r="F6" s="102">
        <v>36.159999999999997</v>
      </c>
      <c r="G6" s="103">
        <v>45880</v>
      </c>
      <c r="H6" s="188">
        <v>45889</v>
      </c>
      <c r="I6" s="153" t="s">
        <v>708</v>
      </c>
      <c r="J6" s="153" t="s">
        <v>666</v>
      </c>
      <c r="K6" s="153" t="s">
        <v>649</v>
      </c>
      <c r="L6" s="153" t="str">
        <f>VLOOKUP(D6,'TS Gantry - AP44'!$C$8:$X$638,22,FALSE)</f>
        <v>DHEERERAN</v>
      </c>
      <c r="M6" s="153" t="str">
        <f>VLOOKUP(D6,'TS Gantry - AP44'!$C$8:$Y$638,23,FALSE)</f>
        <v>LUNKARANSAR</v>
      </c>
      <c r="N6" s="153" t="str">
        <f>VLOOKUP(D6,'TS Gantry - AP44'!$C$8:$Z$638,24,FALSE)</f>
        <v>BIKANER</v>
      </c>
      <c r="O6" s="108"/>
      <c r="P6" s="108"/>
      <c r="Q6" s="123"/>
      <c r="R6" s="123"/>
      <c r="S6" s="108"/>
      <c r="T6" s="144"/>
      <c r="U6" s="117"/>
      <c r="V6" s="117"/>
      <c r="W6" s="117"/>
      <c r="X6" s="117"/>
      <c r="Y6" s="117"/>
      <c r="Z6" s="117"/>
      <c r="AA6" s="117"/>
    </row>
    <row r="7" spans="1:27">
      <c r="A7" s="141">
        <f t="shared" si="0"/>
        <v>3</v>
      </c>
      <c r="B7" s="150" t="s">
        <v>682</v>
      </c>
      <c r="C7" s="108">
        <v>3</v>
      </c>
      <c r="D7" s="210" t="s">
        <v>328</v>
      </c>
      <c r="E7" s="108" t="str">
        <f>VLOOKUP(D7,'TS Gantry - AP44'!$C$8:$D$646,2,0)</f>
        <v>DA+3</v>
      </c>
      <c r="F7" s="102">
        <v>37.930999999999997</v>
      </c>
      <c r="G7" s="103">
        <v>45882</v>
      </c>
      <c r="H7" s="188">
        <v>45889</v>
      </c>
      <c r="I7" s="153" t="s">
        <v>709</v>
      </c>
      <c r="J7" s="153" t="s">
        <v>710</v>
      </c>
      <c r="K7" s="153" t="s">
        <v>649</v>
      </c>
      <c r="L7" s="153" t="str">
        <f>VLOOKUP(D7,'TS Gantry - AP44'!$C$8:$X$638,22,FALSE)</f>
        <v>DUDIWALI</v>
      </c>
      <c r="M7" s="153" t="str">
        <f>VLOOKUP(D7,'TS Gantry - AP44'!$C$8:$Y$638,23,FALSE)</f>
        <v>LUNKARANSAR</v>
      </c>
      <c r="N7" s="153" t="str">
        <f>VLOOKUP(D7,'TS Gantry - AP44'!$C$8:$Z$638,24,FALSE)</f>
        <v>BIKANER</v>
      </c>
      <c r="O7" s="108"/>
      <c r="P7" s="108"/>
      <c r="Q7" s="123"/>
      <c r="R7" s="123"/>
      <c r="S7" s="108"/>
      <c r="T7" s="144"/>
      <c r="U7" s="117"/>
      <c r="V7" s="117"/>
      <c r="W7" s="117"/>
      <c r="X7" s="117"/>
      <c r="Y7" s="117"/>
      <c r="Z7" s="117"/>
      <c r="AA7" s="117"/>
    </row>
    <row r="8" spans="1:27">
      <c r="A8" s="141">
        <f t="shared" si="0"/>
        <v>4</v>
      </c>
      <c r="B8" s="150" t="s">
        <v>682</v>
      </c>
      <c r="C8" s="108">
        <v>4</v>
      </c>
      <c r="D8" s="210" t="s">
        <v>393</v>
      </c>
      <c r="E8" s="108" t="str">
        <f>VLOOKUP(D8,'TS Gantry - AP44'!$C$8:$D$646,2,0)</f>
        <v>DA+0</v>
      </c>
      <c r="F8" s="102">
        <v>36.159999999999997</v>
      </c>
      <c r="G8" s="103">
        <v>45887</v>
      </c>
      <c r="H8" s="188">
        <v>45894</v>
      </c>
      <c r="I8" s="153" t="s">
        <v>711</v>
      </c>
      <c r="J8" s="153" t="s">
        <v>648</v>
      </c>
      <c r="K8" s="153" t="s">
        <v>649</v>
      </c>
      <c r="L8" s="153" t="str">
        <f>VLOOKUP(D8,'TS Gantry - AP44'!$C$8:$X$638,22,FALSE)</f>
        <v>SURANA</v>
      </c>
      <c r="M8" s="153" t="str">
        <f>VLOOKUP(D8,'TS Gantry - AP44'!$C$8:$Y$638,23,FALSE)</f>
        <v>LUNKARANSAR</v>
      </c>
      <c r="N8" s="153" t="str">
        <f>VLOOKUP(D8,'TS Gantry - AP44'!$C$8:$Z$638,24,FALSE)</f>
        <v>BIKANER</v>
      </c>
      <c r="O8" s="108"/>
      <c r="P8" s="108"/>
      <c r="Q8" s="123"/>
      <c r="R8" s="123"/>
      <c r="S8" s="108"/>
      <c r="T8" s="144"/>
      <c r="U8" s="117"/>
      <c r="V8" s="117"/>
      <c r="W8" s="117"/>
      <c r="X8" s="117"/>
      <c r="Y8" s="117"/>
      <c r="Z8" s="117"/>
      <c r="AA8" s="117"/>
    </row>
    <row r="9" spans="1:27">
      <c r="A9" s="141">
        <f t="shared" si="0"/>
        <v>5</v>
      </c>
      <c r="B9" s="150" t="s">
        <v>682</v>
      </c>
      <c r="C9" s="108">
        <v>5</v>
      </c>
      <c r="D9" s="210" t="s">
        <v>327</v>
      </c>
      <c r="E9" s="108" t="str">
        <f>VLOOKUP(D9,'TS Gantry - AP44'!$C$8:$D$646,2,0)</f>
        <v>DA+3</v>
      </c>
      <c r="F9" s="102">
        <v>37.930999999999997</v>
      </c>
      <c r="G9" s="103">
        <v>45890</v>
      </c>
      <c r="H9" s="188">
        <v>45895</v>
      </c>
      <c r="I9" s="153" t="s">
        <v>709</v>
      </c>
      <c r="J9" s="153" t="s">
        <v>668</v>
      </c>
      <c r="K9" s="153" t="s">
        <v>649</v>
      </c>
      <c r="L9" s="153" t="str">
        <f>VLOOKUP(D9,'TS Gantry - AP44'!$C$8:$X$638,22,FALSE)</f>
        <v>DUDIWALI</v>
      </c>
      <c r="M9" s="153" t="str">
        <f>VLOOKUP(D9,'TS Gantry - AP44'!$C$8:$Y$638,23,FALSE)</f>
        <v>LUNKARANSAR</v>
      </c>
      <c r="N9" s="153" t="str">
        <f>VLOOKUP(D9,'TS Gantry - AP44'!$C$8:$Z$638,24,FALSE)</f>
        <v>BIKANER</v>
      </c>
      <c r="O9" s="108"/>
      <c r="P9" s="108"/>
      <c r="Q9" s="123"/>
      <c r="R9" s="123"/>
      <c r="S9" s="108"/>
      <c r="T9" s="144"/>
      <c r="U9" s="117"/>
      <c r="V9" s="117"/>
      <c r="W9" s="117"/>
      <c r="X9" s="117"/>
      <c r="Y9" s="117"/>
      <c r="Z9" s="117"/>
      <c r="AA9" s="117"/>
    </row>
    <row r="10" spans="1:27" ht="15.75" thickBot="1">
      <c r="A10" s="145">
        <f t="shared" si="0"/>
        <v>6</v>
      </c>
      <c r="B10" s="184" t="s">
        <v>682</v>
      </c>
      <c r="C10" s="112">
        <v>6</v>
      </c>
      <c r="D10" s="185" t="s">
        <v>339</v>
      </c>
      <c r="E10" s="112" t="str">
        <f>VLOOKUP(D10,'TS Gantry - AP44'!$C$8:$D$646,2,0)</f>
        <v>DA+3</v>
      </c>
      <c r="F10" s="223">
        <v>37.930999999999997</v>
      </c>
      <c r="G10" s="165">
        <v>45890</v>
      </c>
      <c r="H10" s="224">
        <v>45896</v>
      </c>
      <c r="I10" s="225" t="s">
        <v>708</v>
      </c>
      <c r="J10" s="225" t="s">
        <v>666</v>
      </c>
      <c r="K10" s="225" t="s">
        <v>649</v>
      </c>
      <c r="L10" s="225" t="str">
        <f>VLOOKUP(D10,'TS Gantry - AP44'!$C$8:$X$638,22,FALSE)</f>
        <v>DHEERERAN</v>
      </c>
      <c r="M10" s="225" t="str">
        <f>VLOOKUP(D10,'TS Gantry - AP44'!$C$8:$Y$638,23,FALSE)</f>
        <v>LUNKARANSAR</v>
      </c>
      <c r="N10" s="225" t="str">
        <f>VLOOKUP(D10,'TS Gantry - AP44'!$C$8:$Z$638,24,FALSE)</f>
        <v>BIKANER</v>
      </c>
      <c r="O10" s="112"/>
      <c r="P10" s="112"/>
      <c r="Q10" s="147"/>
      <c r="R10" s="147"/>
      <c r="S10" s="112"/>
      <c r="T10" s="149"/>
      <c r="U10" s="117"/>
      <c r="V10" s="117"/>
      <c r="W10" s="117"/>
      <c r="X10" s="117"/>
      <c r="Y10" s="117"/>
      <c r="Z10" s="117"/>
      <c r="AA10" s="117"/>
    </row>
    <row r="11" spans="1:27">
      <c r="A11" s="135">
        <f t="shared" si="0"/>
        <v>7</v>
      </c>
      <c r="B11" s="136" t="s">
        <v>684</v>
      </c>
      <c r="C11" s="136">
        <v>1</v>
      </c>
      <c r="D11" s="226" t="s">
        <v>307</v>
      </c>
      <c r="E11" s="136" t="str">
        <f>VLOOKUP(D11,'TS Gantry - AP44'!$C$8:$D$646,2,0)</f>
        <v>DA+3</v>
      </c>
      <c r="F11" s="227">
        <v>37.930999999999997</v>
      </c>
      <c r="G11" s="161">
        <v>45890</v>
      </c>
      <c r="H11" s="161">
        <v>45901</v>
      </c>
      <c r="I11" s="139" t="s">
        <v>709</v>
      </c>
      <c r="J11" s="139" t="s">
        <v>710</v>
      </c>
      <c r="K11" s="139" t="s">
        <v>649</v>
      </c>
      <c r="L11" s="139" t="str">
        <f>VLOOKUP(D11,'TS Gantry - AP44'!$C$8:$X$638,22,FALSE)</f>
        <v>BINJHARWALI</v>
      </c>
      <c r="M11" s="139" t="str">
        <f>VLOOKUP(D11,'TS Gantry - AP44'!$C$8:$Y$638,23,FALSE)</f>
        <v>LUNKARANSAR</v>
      </c>
      <c r="N11" s="139" t="str">
        <f>VLOOKUP(D11,'TS Gantry - AP44'!$C$8:$Z$638,24,FALSE)</f>
        <v>BIKANER</v>
      </c>
      <c r="O11" s="136"/>
      <c r="P11" s="136"/>
      <c r="Q11" s="138"/>
      <c r="R11" s="138"/>
      <c r="S11" s="136"/>
      <c r="T11" s="140"/>
      <c r="U11" s="117"/>
      <c r="V11" s="117"/>
      <c r="W11" s="117"/>
      <c r="X11" s="117"/>
      <c r="Y11" s="117"/>
      <c r="Z11" s="117"/>
      <c r="AA11" s="117"/>
    </row>
    <row r="12" spans="1:27">
      <c r="A12" s="99">
        <f t="shared" si="0"/>
        <v>8</v>
      </c>
      <c r="B12" s="150" t="s">
        <v>684</v>
      </c>
      <c r="C12" s="108">
        <v>2</v>
      </c>
      <c r="D12" s="210" t="s">
        <v>325</v>
      </c>
      <c r="E12" s="108" t="str">
        <f>VLOOKUP(D12,'TS Gantry - AP44'!$C$8:$D$646,2,0)</f>
        <v>DA+0</v>
      </c>
      <c r="F12" s="102">
        <v>36.159999999999997</v>
      </c>
      <c r="G12" s="103">
        <v>45895</v>
      </c>
      <c r="H12" s="188">
        <v>45901</v>
      </c>
      <c r="I12" s="153" t="s">
        <v>709</v>
      </c>
      <c r="J12" s="153" t="s">
        <v>668</v>
      </c>
      <c r="K12" s="153" t="s">
        <v>649</v>
      </c>
      <c r="L12" s="153" t="str">
        <f>VLOOKUP(D12,'TS Gantry - AP44'!$C$8:$X$638,22,FALSE)</f>
        <v>DUDIWALI</v>
      </c>
      <c r="M12" s="153" t="str">
        <f>VLOOKUP(D12,'TS Gantry - AP44'!$C$8:$Y$638,23,FALSE)</f>
        <v>LUNKARANSAR</v>
      </c>
      <c r="N12" s="153" t="str">
        <f>VLOOKUP(D12,'TS Gantry - AP44'!$C$8:$Z$638,24,FALSE)</f>
        <v>BIKANER</v>
      </c>
      <c r="O12" s="108"/>
      <c r="P12" s="108"/>
      <c r="Q12" s="123"/>
      <c r="R12" s="123"/>
      <c r="S12" s="108"/>
      <c r="T12" s="144"/>
      <c r="U12" s="117"/>
      <c r="V12" s="117"/>
      <c r="W12" s="117"/>
      <c r="X12" s="117"/>
      <c r="Y12" s="117"/>
      <c r="Z12" s="117"/>
      <c r="AA12" s="117"/>
    </row>
    <row r="13" spans="1:27">
      <c r="A13" s="99">
        <f t="shared" si="0"/>
        <v>9</v>
      </c>
      <c r="B13" s="150" t="s">
        <v>684</v>
      </c>
      <c r="C13" s="108">
        <v>3</v>
      </c>
      <c r="D13" s="210" t="s">
        <v>395</v>
      </c>
      <c r="E13" s="108" t="str">
        <f>VLOOKUP(D13,'TS Gantry - AP44'!$C$8:$D$646,2,0)</f>
        <v>DA+3</v>
      </c>
      <c r="F13" s="102">
        <v>37.930999999999997</v>
      </c>
      <c r="G13" s="103">
        <v>45895</v>
      </c>
      <c r="H13" s="103">
        <v>45903</v>
      </c>
      <c r="I13" s="153" t="s">
        <v>711</v>
      </c>
      <c r="J13" s="153" t="s">
        <v>664</v>
      </c>
      <c r="K13" s="153" t="s">
        <v>649</v>
      </c>
      <c r="L13" s="153" t="str">
        <f>VLOOKUP(D13,'TS Gantry - AP44'!$C$8:$X$638,22,FALSE)</f>
        <v>SURANA</v>
      </c>
      <c r="M13" s="153" t="str">
        <f>VLOOKUP(D13,'TS Gantry - AP44'!$C$8:$Y$638,23,FALSE)</f>
        <v>LUNKARANSAR</v>
      </c>
      <c r="N13" s="153" t="str">
        <f>VLOOKUP(D13,'TS Gantry - AP44'!$C$8:$Z$638,24,FALSE)</f>
        <v>BIKANER</v>
      </c>
      <c r="O13" s="108" t="s">
        <v>685</v>
      </c>
      <c r="P13" s="108"/>
      <c r="Q13" s="123">
        <v>45899</v>
      </c>
      <c r="R13" s="123">
        <v>45901</v>
      </c>
      <c r="S13" s="108"/>
      <c r="T13" s="144"/>
      <c r="U13" s="117"/>
      <c r="V13" s="117"/>
      <c r="W13" s="117"/>
      <c r="X13" s="117"/>
      <c r="Y13" s="117"/>
      <c r="Z13" s="117"/>
      <c r="AA13" s="117"/>
    </row>
    <row r="14" spans="1:27">
      <c r="A14" s="99">
        <f t="shared" si="0"/>
        <v>10</v>
      </c>
      <c r="B14" s="150" t="s">
        <v>684</v>
      </c>
      <c r="C14" s="108">
        <v>4</v>
      </c>
      <c r="D14" s="210" t="s">
        <v>338</v>
      </c>
      <c r="E14" s="108" t="str">
        <f>VLOOKUP(D14,'TS Gantry - AP44'!$C$8:$D$646,2,0)</f>
        <v>DA+0</v>
      </c>
      <c r="F14" s="102">
        <v>36.159999999999997</v>
      </c>
      <c r="G14" s="103">
        <v>45896</v>
      </c>
      <c r="H14" s="103">
        <v>45903</v>
      </c>
      <c r="I14" s="153" t="s">
        <v>708</v>
      </c>
      <c r="J14" s="153" t="s">
        <v>666</v>
      </c>
      <c r="K14" s="153" t="s">
        <v>649</v>
      </c>
      <c r="L14" s="153" t="str">
        <f>VLOOKUP(D14,'TS Gantry - AP44'!$C$8:$X$638,22,FALSE)</f>
        <v>SADHERAN</v>
      </c>
      <c r="M14" s="153" t="str">
        <f>VLOOKUP(D14,'TS Gantry - AP44'!$C$8:$Y$638,23,FALSE)</f>
        <v>LUNKARANSAR</v>
      </c>
      <c r="N14" s="153" t="str">
        <f>VLOOKUP(D14,'TS Gantry - AP44'!$C$8:$Z$638,24,FALSE)</f>
        <v>BIKANER</v>
      </c>
      <c r="O14" s="108"/>
      <c r="P14" s="108"/>
      <c r="Q14" s="123"/>
      <c r="R14" s="123"/>
      <c r="S14" s="108"/>
      <c r="T14" s="144"/>
      <c r="U14" s="117"/>
      <c r="V14" s="117"/>
      <c r="W14" s="117"/>
      <c r="X14" s="117"/>
      <c r="Y14" s="117"/>
      <c r="Z14" s="117"/>
      <c r="AA14" s="117"/>
    </row>
    <row r="15" spans="1:27">
      <c r="A15" s="99">
        <f t="shared" si="0"/>
        <v>11</v>
      </c>
      <c r="B15" s="150" t="s">
        <v>684</v>
      </c>
      <c r="C15" s="108">
        <v>5</v>
      </c>
      <c r="D15" s="210" t="s">
        <v>399</v>
      </c>
      <c r="E15" s="108" t="str">
        <f>VLOOKUP(D15,'TS Gantry - AP44'!$C$8:$D$646,2,0)</f>
        <v>DA+3</v>
      </c>
      <c r="F15" s="102">
        <v>37.930999999999997</v>
      </c>
      <c r="G15" s="103">
        <v>45900</v>
      </c>
      <c r="H15" s="103">
        <v>45907</v>
      </c>
      <c r="I15" s="153" t="s">
        <v>711</v>
      </c>
      <c r="J15" s="153" t="s">
        <v>664</v>
      </c>
      <c r="K15" s="153" t="s">
        <v>649</v>
      </c>
      <c r="L15" s="153" t="str">
        <f>VLOOKUP(D15,'TS Gantry - AP44'!$C$8:$X$638,22,FALSE)</f>
        <v>KAKARICHCHHA</v>
      </c>
      <c r="M15" s="153" t="str">
        <f>VLOOKUP(D15,'TS Gantry - AP44'!$C$8:$Y$638,23,FALSE)</f>
        <v>LUNKARANSAR</v>
      </c>
      <c r="N15" s="153" t="str">
        <f>VLOOKUP(D15,'TS Gantry - AP44'!$C$8:$Z$638,24,FALSE)</f>
        <v>BIKANER</v>
      </c>
      <c r="O15" s="108"/>
      <c r="P15" s="108"/>
      <c r="Q15" s="123"/>
      <c r="R15" s="123"/>
      <c r="S15" s="108"/>
      <c r="T15" s="144"/>
      <c r="U15" s="117"/>
      <c r="V15" s="117"/>
      <c r="W15" s="117"/>
      <c r="X15" s="117"/>
      <c r="Y15" s="117"/>
      <c r="Z15" s="117"/>
      <c r="AA15" s="117"/>
    </row>
    <row r="16" spans="1:27">
      <c r="A16" s="99">
        <f t="shared" si="0"/>
        <v>12</v>
      </c>
      <c r="B16" s="150" t="s">
        <v>684</v>
      </c>
      <c r="C16" s="108">
        <v>6</v>
      </c>
      <c r="D16" s="176" t="s">
        <v>337</v>
      </c>
      <c r="E16" s="108" t="str">
        <f>VLOOKUP(D16,'TS Gantry - AP44'!$C$8:$D$646,2,0)</f>
        <v>DA+0</v>
      </c>
      <c r="F16" s="102">
        <v>36.159999999999997</v>
      </c>
      <c r="G16" s="103">
        <v>45904</v>
      </c>
      <c r="H16" s="103">
        <v>45910</v>
      </c>
      <c r="I16" s="153" t="s">
        <v>708</v>
      </c>
      <c r="J16" s="153" t="s">
        <v>666</v>
      </c>
      <c r="K16" s="153" t="s">
        <v>649</v>
      </c>
      <c r="L16" s="153" t="str">
        <f>VLOOKUP(D16,'TS Gantry - AP44'!$C$8:$X$638,22,FALSE)</f>
        <v>SADHERAN</v>
      </c>
      <c r="M16" s="153" t="str">
        <f>VLOOKUP(D16,'TS Gantry - AP44'!$C$8:$Y$638,23,FALSE)</f>
        <v>LUNKARANSAR</v>
      </c>
      <c r="N16" s="153" t="str">
        <f>VLOOKUP(D16,'TS Gantry - AP44'!$C$8:$Z$638,24,FALSE)</f>
        <v>BIKANER</v>
      </c>
      <c r="O16" s="108"/>
      <c r="P16" s="108"/>
      <c r="Q16" s="123"/>
      <c r="R16" s="123"/>
      <c r="S16" s="108"/>
      <c r="T16" s="144"/>
      <c r="U16" s="117"/>
      <c r="V16" s="117"/>
      <c r="W16" s="117"/>
      <c r="X16" s="117"/>
      <c r="Y16" s="117"/>
      <c r="Z16" s="117"/>
      <c r="AA16" s="117"/>
    </row>
    <row r="17" spans="1:27">
      <c r="A17" s="99">
        <f t="shared" si="0"/>
        <v>13</v>
      </c>
      <c r="B17" s="150" t="s">
        <v>684</v>
      </c>
      <c r="C17" s="108">
        <v>7</v>
      </c>
      <c r="D17" s="210" t="s">
        <v>320</v>
      </c>
      <c r="E17" s="108" t="str">
        <f>VLOOKUP(D17,'TS Gantry - AP44'!$C$8:$D$646,2,0)</f>
        <v>DA+6</v>
      </c>
      <c r="F17" s="102">
        <v>43.804000000000002</v>
      </c>
      <c r="G17" s="103">
        <v>45902</v>
      </c>
      <c r="H17" s="103">
        <v>45911</v>
      </c>
      <c r="I17" s="153" t="s">
        <v>709</v>
      </c>
      <c r="J17" s="153" t="s">
        <v>668</v>
      </c>
      <c r="K17" s="153" t="s">
        <v>649</v>
      </c>
      <c r="L17" s="153" t="str">
        <f>VLOOKUP(D17,'TS Gantry - AP44'!$C$8:$X$638,22,FALSE)</f>
        <v>SODHWALI</v>
      </c>
      <c r="M17" s="153" t="str">
        <f>VLOOKUP(D17,'TS Gantry - AP44'!$C$8:$Y$638,23,FALSE)</f>
        <v>LUNKARANSAR</v>
      </c>
      <c r="N17" s="153" t="str">
        <f>VLOOKUP(D17,'TS Gantry - AP44'!$C$8:$Z$638,24,FALSE)</f>
        <v>BIKANER</v>
      </c>
      <c r="O17" s="108" t="s">
        <v>685</v>
      </c>
      <c r="P17" s="108"/>
      <c r="Q17" s="123">
        <v>45903</v>
      </c>
      <c r="R17" s="123">
        <v>45904</v>
      </c>
      <c r="S17" s="108"/>
      <c r="T17" s="144"/>
      <c r="U17" s="117"/>
      <c r="V17" s="117"/>
      <c r="W17" s="117"/>
      <c r="X17" s="117"/>
      <c r="Y17" s="117"/>
      <c r="Z17" s="117"/>
      <c r="AA17" s="117"/>
    </row>
    <row r="18" spans="1:27">
      <c r="A18" s="99">
        <f t="shared" si="0"/>
        <v>14</v>
      </c>
      <c r="B18" s="150" t="s">
        <v>684</v>
      </c>
      <c r="C18" s="108">
        <v>8</v>
      </c>
      <c r="D18" s="210" t="s">
        <v>505</v>
      </c>
      <c r="E18" s="108" t="str">
        <f>VLOOKUP(D18,'TS Gantry - AP44'!$C$8:$D$646,2,0)</f>
        <v>DA+3</v>
      </c>
      <c r="F18" s="102">
        <v>37.930999999999997</v>
      </c>
      <c r="G18" s="103">
        <v>45902</v>
      </c>
      <c r="H18" s="103">
        <v>45912</v>
      </c>
      <c r="I18" s="153" t="s">
        <v>709</v>
      </c>
      <c r="J18" s="153" t="s">
        <v>712</v>
      </c>
      <c r="K18" s="153" t="s">
        <v>649</v>
      </c>
      <c r="L18" s="153" t="str">
        <f>VLOOKUP(D18,'TS Gantry - AP44'!$C$8:$X$638,22,FALSE)</f>
        <v>KAGASAR</v>
      </c>
      <c r="M18" s="153" t="str">
        <f>VLOOKUP(D18,'TS Gantry - AP44'!$C$8:$Y$638,23,FALSE)</f>
        <v>LUNKARANSAR</v>
      </c>
      <c r="N18" s="153" t="str">
        <f>VLOOKUP(D18,'TS Gantry - AP44'!$C$8:$Z$638,24,FALSE)</f>
        <v>BIKANER</v>
      </c>
      <c r="O18" s="108"/>
      <c r="P18" s="108"/>
      <c r="Q18" s="123"/>
      <c r="R18" s="123"/>
      <c r="S18" s="108"/>
      <c r="T18" s="144"/>
      <c r="U18" s="117"/>
      <c r="V18" s="117"/>
      <c r="W18" s="117"/>
      <c r="X18" s="117"/>
      <c r="Y18" s="117"/>
      <c r="Z18" s="117"/>
      <c r="AA18" s="117"/>
    </row>
    <row r="19" spans="1:27">
      <c r="A19" s="99">
        <f t="shared" si="0"/>
        <v>15</v>
      </c>
      <c r="B19" s="150" t="s">
        <v>684</v>
      </c>
      <c r="C19" s="108">
        <v>9</v>
      </c>
      <c r="D19" s="210" t="s">
        <v>398</v>
      </c>
      <c r="E19" s="108" t="str">
        <f>VLOOKUP(D19,'TS Gantry - AP44'!$C$8:$D$646,2,0)</f>
        <v>DA+9</v>
      </c>
      <c r="F19" s="102">
        <v>45.697000000000003</v>
      </c>
      <c r="G19" s="103">
        <v>45908</v>
      </c>
      <c r="H19" s="103">
        <v>45913</v>
      </c>
      <c r="I19" s="153" t="s">
        <v>711</v>
      </c>
      <c r="J19" s="153" t="s">
        <v>713</v>
      </c>
      <c r="K19" s="153" t="s">
        <v>649</v>
      </c>
      <c r="L19" s="153" t="str">
        <f>VLOOKUP(D19,'TS Gantry - AP44'!$C$8:$X$638,22,FALSE)</f>
        <v>KAKARICHCHHA</v>
      </c>
      <c r="M19" s="153" t="str">
        <f>VLOOKUP(D19,'TS Gantry - AP44'!$C$8:$Y$638,23,FALSE)</f>
        <v>LUNKARANSAR</v>
      </c>
      <c r="N19" s="153" t="str">
        <f>VLOOKUP(D19,'TS Gantry - AP44'!$C$8:$Z$638,24,FALSE)</f>
        <v>BIKANER</v>
      </c>
      <c r="O19" s="108"/>
      <c r="P19" s="108"/>
      <c r="Q19" s="123"/>
      <c r="R19" s="123"/>
      <c r="S19" s="108"/>
      <c r="T19" s="144"/>
      <c r="U19" s="117"/>
      <c r="V19" s="117"/>
      <c r="W19" s="117"/>
      <c r="X19" s="117"/>
      <c r="Y19" s="117"/>
      <c r="Z19" s="117"/>
      <c r="AA19" s="117"/>
    </row>
    <row r="20" spans="1:27">
      <c r="A20" s="99">
        <f t="shared" si="0"/>
        <v>16</v>
      </c>
      <c r="B20" s="150" t="s">
        <v>684</v>
      </c>
      <c r="C20" s="108">
        <v>10</v>
      </c>
      <c r="D20" s="210" t="s">
        <v>323</v>
      </c>
      <c r="E20" s="108" t="str">
        <f>VLOOKUP(D20,'TS Gantry - AP44'!$C$8:$D$646,2,0)</f>
        <v>DA+0</v>
      </c>
      <c r="F20" s="102">
        <v>36.159999999999997</v>
      </c>
      <c r="G20" s="103">
        <v>45912</v>
      </c>
      <c r="H20" s="103">
        <v>45916</v>
      </c>
      <c r="I20" s="153" t="s">
        <v>709</v>
      </c>
      <c r="J20" s="153" t="s">
        <v>714</v>
      </c>
      <c r="K20" s="153" t="s">
        <v>649</v>
      </c>
      <c r="L20" s="153" t="str">
        <f>VLOOKUP(D20,'TS Gantry - AP44'!$C$8:$X$638,22,FALSE)</f>
        <v>DUDIWALI</v>
      </c>
      <c r="M20" s="153" t="str">
        <f>VLOOKUP(D20,'TS Gantry - AP44'!$C$8:$Y$638,23,FALSE)</f>
        <v>LUNKARANSAR</v>
      </c>
      <c r="N20" s="153" t="str">
        <f>VLOOKUP(D20,'TS Gantry - AP44'!$C$8:$Z$638,24,FALSE)</f>
        <v>BIKANER</v>
      </c>
      <c r="O20" s="108"/>
      <c r="P20" s="108"/>
      <c r="Q20" s="123"/>
      <c r="R20" s="123"/>
      <c r="S20" s="108"/>
      <c r="T20" s="144"/>
      <c r="U20" s="117"/>
      <c r="V20" s="117"/>
      <c r="W20" s="117"/>
      <c r="X20" s="117"/>
      <c r="Y20" s="117"/>
      <c r="Z20" s="117"/>
      <c r="AA20" s="117"/>
    </row>
    <row r="21" spans="1:27" ht="15.75" customHeight="1">
      <c r="A21" s="99">
        <f t="shared" si="0"/>
        <v>17</v>
      </c>
      <c r="B21" s="150" t="s">
        <v>684</v>
      </c>
      <c r="C21" s="108">
        <v>11</v>
      </c>
      <c r="D21" s="210" t="s">
        <v>345</v>
      </c>
      <c r="E21" s="108" t="str">
        <f>VLOOKUP(D21,'TS Gantry - AP44'!$C$8:$D$646,2,0)</f>
        <v>DA+6</v>
      </c>
      <c r="F21" s="102">
        <v>43.804000000000002</v>
      </c>
      <c r="G21" s="103">
        <v>45911</v>
      </c>
      <c r="H21" s="103">
        <v>45919</v>
      </c>
      <c r="I21" s="153" t="s">
        <v>708</v>
      </c>
      <c r="J21" s="153" t="s">
        <v>666</v>
      </c>
      <c r="K21" s="153" t="s">
        <v>649</v>
      </c>
      <c r="L21" s="153" t="str">
        <f>VLOOKUP(D21,'TS Gantry - AP44'!$C$8:$X$638,22,FALSE)</f>
        <v>DHEERERAN</v>
      </c>
      <c r="M21" s="153" t="str">
        <f>VLOOKUP(D21,'TS Gantry - AP44'!$C$8:$Y$638,23,FALSE)</f>
        <v>LUNKARANSAR</v>
      </c>
      <c r="N21" s="153" t="str">
        <f>VLOOKUP(D21,'TS Gantry - AP44'!$C$8:$Z$638,24,FALSE)</f>
        <v>BIKANER</v>
      </c>
      <c r="O21" s="108"/>
      <c r="P21" s="108"/>
      <c r="Q21" s="123"/>
      <c r="R21" s="123"/>
      <c r="S21" s="108"/>
      <c r="T21" s="144"/>
      <c r="U21" s="117"/>
      <c r="V21" s="117"/>
      <c r="W21" s="117"/>
      <c r="X21" s="117"/>
      <c r="Y21" s="117"/>
      <c r="Z21" s="117"/>
      <c r="AA21" s="117"/>
    </row>
    <row r="22" spans="1:27" ht="15.75" customHeight="1">
      <c r="A22" s="99">
        <f t="shared" si="0"/>
        <v>18</v>
      </c>
      <c r="B22" s="150" t="s">
        <v>684</v>
      </c>
      <c r="C22" s="108">
        <v>12</v>
      </c>
      <c r="D22" s="210" t="s">
        <v>504</v>
      </c>
      <c r="E22" s="108" t="str">
        <f>VLOOKUP(D22,'TS Gantry - AP44'!$C$8:$D$646,2,0)</f>
        <v>DA+3</v>
      </c>
      <c r="F22" s="102">
        <v>37.930999999999997</v>
      </c>
      <c r="G22" s="103">
        <v>45913</v>
      </c>
      <c r="H22" s="103">
        <v>45920</v>
      </c>
      <c r="I22" s="153" t="s">
        <v>709</v>
      </c>
      <c r="J22" s="153" t="s">
        <v>712</v>
      </c>
      <c r="K22" s="153" t="s">
        <v>649</v>
      </c>
      <c r="L22" s="153" t="str">
        <f>VLOOKUP(D22,'TS Gantry - AP44'!$C$8:$X$638,22,FALSE)</f>
        <v>CHHATASAR</v>
      </c>
      <c r="M22" s="153" t="str">
        <f>VLOOKUP(D22,'TS Gantry - AP44'!$C$8:$Y$638,23,FALSE)</f>
        <v>LUNKARANSAR</v>
      </c>
      <c r="N22" s="153" t="str">
        <f>VLOOKUP(D22,'TS Gantry - AP44'!$C$8:$Z$638,24,FALSE)</f>
        <v>BIKANER</v>
      </c>
      <c r="O22" s="108"/>
      <c r="P22" s="108"/>
      <c r="Q22" s="123"/>
      <c r="R22" s="123"/>
      <c r="S22" s="108"/>
      <c r="T22" s="144"/>
      <c r="U22" s="117"/>
      <c r="V22" s="117"/>
      <c r="W22" s="117"/>
      <c r="X22" s="117"/>
      <c r="Y22" s="117"/>
      <c r="Z22" s="117"/>
      <c r="AA22" s="117"/>
    </row>
    <row r="23" spans="1:27" ht="15.75" customHeight="1">
      <c r="A23" s="99">
        <f t="shared" si="0"/>
        <v>19</v>
      </c>
      <c r="B23" s="150" t="s">
        <v>684</v>
      </c>
      <c r="C23" s="108">
        <v>13</v>
      </c>
      <c r="D23" s="210" t="s">
        <v>401</v>
      </c>
      <c r="E23" s="108" t="str">
        <f>VLOOKUP(D23,'TS Gantry - AP44'!$C$8:$D$646,2,0)</f>
        <v>DA+6</v>
      </c>
      <c r="F23" s="102">
        <v>43.804000000000002</v>
      </c>
      <c r="G23" s="103">
        <v>45914</v>
      </c>
      <c r="H23" s="103">
        <v>45922</v>
      </c>
      <c r="I23" s="153" t="s">
        <v>711</v>
      </c>
      <c r="J23" s="153" t="s">
        <v>713</v>
      </c>
      <c r="K23" s="153" t="s">
        <v>649</v>
      </c>
      <c r="L23" s="153" t="str">
        <f>VLOOKUP(D23,'TS Gantry - AP44'!$C$8:$X$638,22,FALSE)</f>
        <v>KAKARICHCHHA</v>
      </c>
      <c r="M23" s="153" t="str">
        <f>VLOOKUP(D23,'TS Gantry - AP44'!$C$8:$Y$638,23,FALSE)</f>
        <v>LUNKARANSAR</v>
      </c>
      <c r="N23" s="153" t="str">
        <f>VLOOKUP(D23,'TS Gantry - AP44'!$C$8:$Z$638,24,FALSE)</f>
        <v>BIKANER</v>
      </c>
      <c r="O23" s="108"/>
      <c r="P23" s="108"/>
      <c r="Q23" s="123"/>
      <c r="R23" s="123"/>
      <c r="S23" s="108"/>
      <c r="T23" s="144"/>
      <c r="U23" s="117"/>
      <c r="V23" s="117"/>
      <c r="W23" s="117"/>
      <c r="X23" s="117"/>
      <c r="Y23" s="117"/>
      <c r="Z23" s="117"/>
      <c r="AA23" s="117"/>
    </row>
    <row r="24" spans="1:27" ht="15.75" customHeight="1">
      <c r="A24" s="99">
        <f t="shared" si="0"/>
        <v>20</v>
      </c>
      <c r="B24" s="150" t="s">
        <v>684</v>
      </c>
      <c r="C24" s="108">
        <v>14</v>
      </c>
      <c r="D24" s="210" t="s">
        <v>322</v>
      </c>
      <c r="E24" s="108" t="str">
        <f>VLOOKUP(D24,'TS Gantry - AP44'!$C$8:$D$646,2,0)</f>
        <v>DA+0</v>
      </c>
      <c r="F24" s="102">
        <v>36.159999999999997</v>
      </c>
      <c r="G24" s="103">
        <v>45918</v>
      </c>
      <c r="H24" s="103">
        <v>45923</v>
      </c>
      <c r="I24" s="153" t="s">
        <v>709</v>
      </c>
      <c r="J24" s="153" t="s">
        <v>714</v>
      </c>
      <c r="K24" s="153" t="s">
        <v>649</v>
      </c>
      <c r="L24" s="153" t="str">
        <f>VLOOKUP(D24,'TS Gantry - AP44'!$C$8:$X$638,22,FALSE)</f>
        <v>SODHWALI</v>
      </c>
      <c r="M24" s="153" t="str">
        <f>VLOOKUP(D24,'TS Gantry - AP44'!$C$8:$Y$638,23,FALSE)</f>
        <v>LUNKARANSAR</v>
      </c>
      <c r="N24" s="153" t="str">
        <f>VLOOKUP(D24,'TS Gantry - AP44'!$C$8:$Z$638,24,FALSE)</f>
        <v>BIKANER</v>
      </c>
      <c r="O24" s="108"/>
      <c r="P24" s="108"/>
      <c r="Q24" s="123"/>
      <c r="R24" s="123"/>
      <c r="S24" s="108"/>
      <c r="T24" s="144"/>
      <c r="U24" s="117"/>
      <c r="V24" s="117"/>
      <c r="W24" s="117"/>
      <c r="X24" s="117"/>
      <c r="Y24" s="117"/>
      <c r="Z24" s="117"/>
      <c r="AA24" s="117"/>
    </row>
    <row r="25" spans="1:27" ht="15.75" customHeight="1">
      <c r="A25" s="99">
        <f t="shared" si="0"/>
        <v>21</v>
      </c>
      <c r="B25" s="150" t="s">
        <v>684</v>
      </c>
      <c r="C25" s="108">
        <v>15</v>
      </c>
      <c r="D25" s="210" t="s">
        <v>346</v>
      </c>
      <c r="E25" s="108" t="str">
        <f>VLOOKUP(D25,'TS Gantry - AP44'!$C$8:$D$646,2,0)</f>
        <v>DA+0</v>
      </c>
      <c r="F25" s="102">
        <v>36.159999999999997</v>
      </c>
      <c r="G25" s="103">
        <v>45920</v>
      </c>
      <c r="H25" s="103">
        <v>45924</v>
      </c>
      <c r="I25" s="153" t="s">
        <v>708</v>
      </c>
      <c r="J25" s="153" t="s">
        <v>666</v>
      </c>
      <c r="K25" s="153" t="s">
        <v>649</v>
      </c>
      <c r="L25" s="153" t="str">
        <f>VLOOKUP(D25,'TS Gantry - AP44'!$C$8:$X$638,22,FALSE)</f>
        <v>DHEERERAN</v>
      </c>
      <c r="M25" s="153" t="str">
        <f>VLOOKUP(D25,'TS Gantry - AP44'!$C$8:$Y$638,23,FALSE)</f>
        <v>LUNKARANSAR</v>
      </c>
      <c r="N25" s="153" t="str">
        <f>VLOOKUP(D25,'TS Gantry - AP44'!$C$8:$Z$638,24,FALSE)</f>
        <v>BIKANER</v>
      </c>
      <c r="O25" s="108"/>
      <c r="P25" s="108"/>
      <c r="Q25" s="123"/>
      <c r="R25" s="123"/>
      <c r="S25" s="108"/>
      <c r="T25" s="144"/>
      <c r="U25" s="117"/>
      <c r="V25" s="117"/>
      <c r="W25" s="117"/>
      <c r="X25" s="117"/>
      <c r="Y25" s="117"/>
      <c r="Z25" s="117"/>
      <c r="AA25" s="117"/>
    </row>
    <row r="26" spans="1:27" ht="15.75" customHeight="1">
      <c r="A26" s="99">
        <f t="shared" si="0"/>
        <v>22</v>
      </c>
      <c r="B26" s="150" t="s">
        <v>684</v>
      </c>
      <c r="C26" s="108">
        <v>16</v>
      </c>
      <c r="D26" s="210" t="s">
        <v>502</v>
      </c>
      <c r="E26" s="108" t="str">
        <f>VLOOKUP(D26,'TS Gantry - AP44'!$C$8:$D$646,2,0)</f>
        <v>DA+0</v>
      </c>
      <c r="F26" s="102">
        <v>36.159999999999997</v>
      </c>
      <c r="G26" s="103">
        <v>45921</v>
      </c>
      <c r="H26" s="103">
        <v>45927</v>
      </c>
      <c r="I26" s="153" t="s">
        <v>709</v>
      </c>
      <c r="J26" s="153" t="s">
        <v>712</v>
      </c>
      <c r="K26" s="153" t="s">
        <v>649</v>
      </c>
      <c r="L26" s="153" t="str">
        <f>VLOOKUP(D26,'TS Gantry - AP44'!$C$8:$X$638,22,FALSE)</f>
        <v>CHHATASAR</v>
      </c>
      <c r="M26" s="153" t="str">
        <f>VLOOKUP(D26,'TS Gantry - AP44'!$C$8:$Y$638,23,FALSE)</f>
        <v>LUNKARANSAR</v>
      </c>
      <c r="N26" s="153" t="str">
        <f>VLOOKUP(D26,'TS Gantry - AP44'!$C$8:$Z$638,24,FALSE)</f>
        <v>BIKANER</v>
      </c>
      <c r="O26" s="108"/>
      <c r="P26" s="108"/>
      <c r="Q26" s="123"/>
      <c r="R26" s="123"/>
      <c r="S26" s="108"/>
      <c r="T26" s="144"/>
      <c r="U26" s="117"/>
      <c r="V26" s="117"/>
      <c r="W26" s="117"/>
      <c r="X26" s="117"/>
      <c r="Y26" s="117"/>
      <c r="Z26" s="117"/>
      <c r="AA26" s="117"/>
    </row>
    <row r="27" spans="1:27" ht="15.75" customHeight="1" thickBot="1">
      <c r="A27" s="228">
        <f t="shared" si="0"/>
        <v>23</v>
      </c>
      <c r="B27" s="184" t="s">
        <v>684</v>
      </c>
      <c r="C27" s="112">
        <v>17</v>
      </c>
      <c r="D27" s="229" t="s">
        <v>400</v>
      </c>
      <c r="E27" s="112" t="str">
        <f>VLOOKUP(D27,'TS Gantry - AP44'!$C$8:$D$646,2,0)</f>
        <v>DA+3</v>
      </c>
      <c r="F27" s="223">
        <v>37.930999999999997</v>
      </c>
      <c r="G27" s="165">
        <v>45923</v>
      </c>
      <c r="H27" s="165">
        <v>45927</v>
      </c>
      <c r="I27" s="225" t="s">
        <v>711</v>
      </c>
      <c r="J27" s="225" t="s">
        <v>713</v>
      </c>
      <c r="K27" s="225" t="s">
        <v>649</v>
      </c>
      <c r="L27" s="225" t="str">
        <f>VLOOKUP(D27,'TS Gantry - AP44'!$C$8:$X$638,22,FALSE)</f>
        <v>KAKARICHCHHA</v>
      </c>
      <c r="M27" s="225" t="str">
        <f>VLOOKUP(D27,'TS Gantry - AP44'!$C$8:$Y$638,23,FALSE)</f>
        <v>LUNKARANSAR</v>
      </c>
      <c r="N27" s="225" t="str">
        <f>VLOOKUP(D27,'TS Gantry - AP44'!$C$8:$Z$638,24,FALSE)</f>
        <v>BIKANER</v>
      </c>
      <c r="O27" s="112"/>
      <c r="P27" s="112"/>
      <c r="Q27" s="147"/>
      <c r="R27" s="147"/>
      <c r="S27" s="112"/>
      <c r="T27" s="149"/>
      <c r="U27" s="117"/>
      <c r="V27" s="117"/>
      <c r="W27" s="117"/>
      <c r="X27" s="117"/>
      <c r="Y27" s="117"/>
      <c r="Z27" s="117"/>
      <c r="AA27" s="117"/>
    </row>
    <row r="28" spans="1:27" ht="15.75" customHeight="1">
      <c r="A28" s="135">
        <f t="shared" si="0"/>
        <v>24</v>
      </c>
      <c r="B28" s="136" t="s">
        <v>686</v>
      </c>
      <c r="C28" s="136">
        <v>1</v>
      </c>
      <c r="D28" s="226" t="s">
        <v>435</v>
      </c>
      <c r="E28" s="136" t="str">
        <f>VLOOKUP(D28,'TS Gantry - AP44'!$C$8:$D$646,2,0)</f>
        <v>DA+6</v>
      </c>
      <c r="F28" s="227">
        <v>43.804000000000002</v>
      </c>
      <c r="G28" s="161">
        <v>45924</v>
      </c>
      <c r="H28" s="161">
        <v>45933</v>
      </c>
      <c r="I28" s="139" t="s">
        <v>709</v>
      </c>
      <c r="J28" s="139" t="s">
        <v>714</v>
      </c>
      <c r="K28" s="139" t="s">
        <v>649</v>
      </c>
      <c r="L28" s="139" t="str">
        <f>VLOOKUP(D28,'TS Gantry - AP44'!$C$8:$X$638,22,FALSE)</f>
        <v>UCHHRANGDESAR</v>
      </c>
      <c r="M28" s="139" t="str">
        <f>VLOOKUP(D28,'TS Gantry - AP44'!$C$8:$Y$638,23,FALSE)</f>
        <v>LUNKARANSAR</v>
      </c>
      <c r="N28" s="139" t="str">
        <f>VLOOKUP(D28,'TS Gantry - AP44'!$C$8:$Z$638,24,FALSE)</f>
        <v>BIKANER</v>
      </c>
      <c r="O28" s="136" t="s">
        <v>685</v>
      </c>
      <c r="P28" s="136"/>
      <c r="Q28" s="138">
        <v>45911</v>
      </c>
      <c r="R28" s="138">
        <v>45924</v>
      </c>
      <c r="S28" s="136"/>
      <c r="T28" s="140"/>
      <c r="U28" s="117"/>
      <c r="V28" s="117"/>
      <c r="W28" s="117"/>
      <c r="X28" s="117"/>
      <c r="Y28" s="117"/>
      <c r="Z28" s="117"/>
      <c r="AA28" s="117"/>
    </row>
    <row r="29" spans="1:27" ht="15.75" customHeight="1">
      <c r="A29" s="99">
        <f t="shared" si="0"/>
        <v>25</v>
      </c>
      <c r="B29" s="150" t="s">
        <v>686</v>
      </c>
      <c r="C29" s="108">
        <v>2</v>
      </c>
      <c r="D29" s="210" t="s">
        <v>484</v>
      </c>
      <c r="E29" s="108" t="str">
        <f>VLOOKUP(D29,'TS Gantry - AP44'!$C$8:$D$646,2,0)</f>
        <v>DA+3</v>
      </c>
      <c r="F29" s="102">
        <v>37.930999999999997</v>
      </c>
      <c r="G29" s="103">
        <v>45928</v>
      </c>
      <c r="H29" s="103">
        <v>45934</v>
      </c>
      <c r="I29" s="153" t="s">
        <v>709</v>
      </c>
      <c r="J29" s="153" t="s">
        <v>712</v>
      </c>
      <c r="K29" s="153" t="s">
        <v>649</v>
      </c>
      <c r="L29" s="153" t="str">
        <f>VLOOKUP(D29,'TS Gantry - AP44'!$C$8:$X$638,22,FALSE)</f>
        <v>CHHATASAR</v>
      </c>
      <c r="M29" s="153" t="str">
        <f>VLOOKUP(D29,'TS Gantry - AP44'!$C$8:$Y$638,23,FALSE)</f>
        <v>LUNKARANSAR</v>
      </c>
      <c r="N29" s="153" t="str">
        <f>VLOOKUP(D29,'TS Gantry - AP44'!$C$8:$Z$638,24,FALSE)</f>
        <v>BIKANER</v>
      </c>
      <c r="O29" s="108" t="s">
        <v>685</v>
      </c>
      <c r="P29" s="108"/>
      <c r="Q29" s="123">
        <v>45911</v>
      </c>
      <c r="R29" s="123">
        <v>45926</v>
      </c>
      <c r="S29" s="108"/>
      <c r="T29" s="144"/>
      <c r="U29" s="117"/>
      <c r="V29" s="117"/>
      <c r="W29" s="117"/>
      <c r="X29" s="117"/>
      <c r="Y29" s="117"/>
      <c r="Z29" s="117"/>
      <c r="AA29" s="117"/>
    </row>
    <row r="30" spans="1:27" ht="15.75" customHeight="1">
      <c r="A30" s="99">
        <f t="shared" si="0"/>
        <v>26</v>
      </c>
      <c r="B30" s="150" t="s">
        <v>686</v>
      </c>
      <c r="C30" s="108">
        <v>3</v>
      </c>
      <c r="D30" s="210" t="s">
        <v>404</v>
      </c>
      <c r="E30" s="108" t="str">
        <f>VLOOKUP(D30,'TS Gantry - AP44'!$C$8:$D$646,2,0)</f>
        <v>DA+6</v>
      </c>
      <c r="F30" s="102">
        <v>43.804000000000002</v>
      </c>
      <c r="G30" s="103">
        <v>45928</v>
      </c>
      <c r="H30" s="103">
        <v>45934</v>
      </c>
      <c r="I30" s="153" t="s">
        <v>711</v>
      </c>
      <c r="J30" s="153" t="s">
        <v>713</v>
      </c>
      <c r="K30" s="153" t="s">
        <v>649</v>
      </c>
      <c r="L30" s="153" t="str">
        <f>VLOOKUP(D30,'TS Gantry - AP44'!$C$8:$X$638,22,FALSE)</f>
        <v>KALKAL MUKLERA</v>
      </c>
      <c r="M30" s="153" t="str">
        <f>VLOOKUP(D30,'TS Gantry - AP44'!$C$8:$Y$638,23,FALSE)</f>
        <v>LUNKARANSAR</v>
      </c>
      <c r="N30" s="153" t="str">
        <f>VLOOKUP(D30,'TS Gantry - AP44'!$C$8:$Z$638,24,FALSE)</f>
        <v>BIKANER</v>
      </c>
      <c r="O30" s="108"/>
      <c r="P30" s="108"/>
      <c r="Q30" s="123"/>
      <c r="R30" s="123"/>
      <c r="S30" s="108"/>
      <c r="T30" s="144"/>
      <c r="U30" s="117"/>
      <c r="V30" s="117"/>
      <c r="W30" s="117"/>
      <c r="X30" s="117"/>
      <c r="Y30" s="117"/>
      <c r="Z30" s="117"/>
      <c r="AA30" s="117"/>
    </row>
    <row r="31" spans="1:27" ht="15.75" customHeight="1">
      <c r="A31" s="99">
        <f t="shared" si="0"/>
        <v>27</v>
      </c>
      <c r="B31" s="150" t="s">
        <v>686</v>
      </c>
      <c r="C31" s="108">
        <v>4</v>
      </c>
      <c r="D31" s="210" t="s">
        <v>441</v>
      </c>
      <c r="E31" s="108" t="str">
        <f>VLOOKUP(D31,'TS Gantry - AP44'!$C$8:$D$646,2,0)</f>
        <v>DA+0</v>
      </c>
      <c r="F31" s="102">
        <v>36.159999999999997</v>
      </c>
      <c r="G31" s="103">
        <v>45933</v>
      </c>
      <c r="H31" s="103">
        <v>45938</v>
      </c>
      <c r="I31" s="153" t="s">
        <v>709</v>
      </c>
      <c r="J31" s="153" t="s">
        <v>714</v>
      </c>
      <c r="K31" s="153" t="s">
        <v>649</v>
      </c>
      <c r="L31" s="153" t="str">
        <f>VLOOKUP(D31,'TS Gantry - AP44'!$C$8:$X$638,22,FALSE)</f>
        <v>KALOO</v>
      </c>
      <c r="M31" s="153" t="str">
        <f>VLOOKUP(D31,'TS Gantry - AP44'!$C$8:$Y$638,23,FALSE)</f>
        <v>LUNKARANSAR</v>
      </c>
      <c r="N31" s="153" t="str">
        <f>VLOOKUP(D31,'TS Gantry - AP44'!$C$8:$Z$638,24,FALSE)</f>
        <v>BIKANER</v>
      </c>
      <c r="O31" s="108" t="s">
        <v>685</v>
      </c>
      <c r="P31" s="108"/>
      <c r="Q31" s="123">
        <v>45911</v>
      </c>
      <c r="R31" s="123">
        <v>45933</v>
      </c>
      <c r="S31" s="108"/>
      <c r="T31" s="144"/>
      <c r="U31" s="117"/>
      <c r="V31" s="117"/>
      <c r="W31" s="117"/>
      <c r="X31" s="117"/>
      <c r="Y31" s="117"/>
      <c r="Z31" s="117"/>
      <c r="AA31" s="117"/>
    </row>
    <row r="32" spans="1:27" ht="15" customHeight="1">
      <c r="A32" s="99">
        <f t="shared" si="0"/>
        <v>28</v>
      </c>
      <c r="B32" s="150" t="s">
        <v>686</v>
      </c>
      <c r="C32" s="108">
        <v>5</v>
      </c>
      <c r="D32" s="210" t="s">
        <v>341</v>
      </c>
      <c r="E32" s="108" t="str">
        <f>VLOOKUP(D32,'TS Gantry - AP44'!$C$8:$D$646,2,0)</f>
        <v>DB1+0</v>
      </c>
      <c r="F32" s="102">
        <v>55.451000000000001</v>
      </c>
      <c r="G32" s="103">
        <v>45925</v>
      </c>
      <c r="H32" s="103">
        <v>45939</v>
      </c>
      <c r="I32" s="153" t="s">
        <v>708</v>
      </c>
      <c r="J32" s="153" t="s">
        <v>666</v>
      </c>
      <c r="K32" s="153" t="s">
        <v>649</v>
      </c>
      <c r="L32" s="153" t="str">
        <f>VLOOKUP(D32,'TS Gantry - AP44'!$C$8:$X$638,22,FALSE)</f>
        <v>DHEERERAN</v>
      </c>
      <c r="M32" s="153" t="str">
        <f>VLOOKUP(D32,'TS Gantry - AP44'!$C$8:$Y$638,23,FALSE)</f>
        <v>LUNKARANSAR</v>
      </c>
      <c r="N32" s="153" t="str">
        <f>VLOOKUP(D32,'TS Gantry - AP44'!$C$8:$Z$638,24,FALSE)</f>
        <v>BIKANER</v>
      </c>
      <c r="O32" s="108"/>
      <c r="P32" s="108"/>
      <c r="Q32" s="123"/>
      <c r="R32" s="123"/>
      <c r="S32" s="108"/>
      <c r="T32" s="144"/>
      <c r="U32" s="117"/>
      <c r="V32" s="117"/>
      <c r="W32" s="117"/>
      <c r="X32" s="117"/>
      <c r="Y32" s="117"/>
      <c r="Z32" s="117"/>
      <c r="AA32" s="117"/>
    </row>
    <row r="33" spans="1:27" ht="15.75" customHeight="1">
      <c r="A33" s="99">
        <f t="shared" si="0"/>
        <v>29</v>
      </c>
      <c r="B33" s="150" t="s">
        <v>686</v>
      </c>
      <c r="C33" s="108">
        <v>6</v>
      </c>
      <c r="D33" s="176" t="s">
        <v>405</v>
      </c>
      <c r="E33" s="108" t="str">
        <f>VLOOKUP(D33,'TS Gantry - AP44'!$C$8:$D$646,2,0)</f>
        <v>DA+6</v>
      </c>
      <c r="F33" s="102">
        <v>43.804000000000002</v>
      </c>
      <c r="G33" s="103">
        <v>45935</v>
      </c>
      <c r="H33" s="103">
        <v>45942</v>
      </c>
      <c r="I33" s="153" t="s">
        <v>711</v>
      </c>
      <c r="J33" s="153" t="s">
        <v>713</v>
      </c>
      <c r="K33" s="153" t="s">
        <v>649</v>
      </c>
      <c r="L33" s="153" t="str">
        <f>VLOOKUP(D33,'TS Gantry - AP44'!$C$8:$X$638,22,FALSE)</f>
        <v>KALKAL MUKLERA</v>
      </c>
      <c r="M33" s="153" t="str">
        <f>VLOOKUP(D33,'TS Gantry - AP44'!$C$8:$Y$638,23,FALSE)</f>
        <v>LUNKARANSAR</v>
      </c>
      <c r="N33" s="153" t="str">
        <f>VLOOKUP(D33,'TS Gantry - AP44'!$C$8:$Z$638,24,FALSE)</f>
        <v>BIKANER</v>
      </c>
      <c r="O33" s="108"/>
      <c r="P33" s="108"/>
      <c r="Q33" s="123"/>
      <c r="R33" s="123"/>
      <c r="S33" s="108"/>
      <c r="T33" s="144"/>
      <c r="U33" s="117"/>
      <c r="V33" s="117"/>
      <c r="W33" s="117"/>
      <c r="X33" s="117"/>
      <c r="Y33" s="117"/>
      <c r="Z33" s="117"/>
      <c r="AA33" s="117"/>
    </row>
    <row r="34" spans="1:27" ht="15.75" customHeight="1">
      <c r="A34" s="99">
        <f t="shared" si="0"/>
        <v>30</v>
      </c>
      <c r="B34" s="150" t="s">
        <v>686</v>
      </c>
      <c r="C34" s="108">
        <v>7</v>
      </c>
      <c r="D34" s="176" t="s">
        <v>479</v>
      </c>
      <c r="E34" s="108" t="str">
        <f>VLOOKUP(D34,'TS Gantry - AP44'!$C$8:$D$646,2,0)</f>
        <v>DA+6</v>
      </c>
      <c r="F34" s="102">
        <v>43.804000000000002</v>
      </c>
      <c r="G34" s="103">
        <v>45935</v>
      </c>
      <c r="H34" s="103">
        <v>45942</v>
      </c>
      <c r="I34" s="153" t="s">
        <v>709</v>
      </c>
      <c r="J34" s="153" t="s">
        <v>712</v>
      </c>
      <c r="K34" s="153" t="s">
        <v>649</v>
      </c>
      <c r="L34" s="153" t="str">
        <f>VLOOKUP(D34,'TS Gantry - AP44'!$C$8:$X$638,22,FALSE)</f>
        <v>GARABDESAR</v>
      </c>
      <c r="M34" s="153" t="str">
        <f>VLOOKUP(D34,'TS Gantry - AP44'!$C$8:$Y$638,23,FALSE)</f>
        <v>LUNKARANSAR</v>
      </c>
      <c r="N34" s="153" t="str">
        <f>VLOOKUP(D34,'TS Gantry - AP44'!$C$8:$Z$638,24,FALSE)</f>
        <v>BIKANER</v>
      </c>
      <c r="O34" s="108"/>
      <c r="P34" s="108"/>
      <c r="Q34" s="123"/>
      <c r="R34" s="123"/>
      <c r="S34" s="108"/>
      <c r="T34" s="144"/>
      <c r="U34" s="117"/>
      <c r="V34" s="117"/>
      <c r="W34" s="117"/>
      <c r="X34" s="117"/>
      <c r="Y34" s="117"/>
      <c r="Z34" s="117"/>
      <c r="AA34" s="117"/>
    </row>
    <row r="35" spans="1:27" ht="15.75" customHeight="1">
      <c r="A35" s="99">
        <f t="shared" si="0"/>
        <v>31</v>
      </c>
      <c r="B35" s="150" t="s">
        <v>686</v>
      </c>
      <c r="C35" s="108">
        <v>8</v>
      </c>
      <c r="D35" s="210" t="s">
        <v>371</v>
      </c>
      <c r="E35" s="108" t="str">
        <f>VLOOKUP(D35,'TS Gantry - AP44'!$C$8:$D$646,2,0)</f>
        <v>DA+3</v>
      </c>
      <c r="F35" s="102">
        <v>37.930999999999997</v>
      </c>
      <c r="G35" s="103">
        <v>45940</v>
      </c>
      <c r="H35" s="103">
        <v>45948</v>
      </c>
      <c r="I35" s="153" t="s">
        <v>708</v>
      </c>
      <c r="J35" s="153" t="s">
        <v>666</v>
      </c>
      <c r="K35" s="153" t="s">
        <v>649</v>
      </c>
      <c r="L35" s="153" t="str">
        <f>VLOOKUP(D35,'TS Gantry - AP44'!$C$8:$X$638,22,FALSE)</f>
        <v>HANSHERA</v>
      </c>
      <c r="M35" s="153" t="str">
        <f>VLOOKUP(D35,'TS Gantry - AP44'!$C$8:$Y$638,23,FALSE)</f>
        <v>LUNKARANSAR</v>
      </c>
      <c r="N35" s="153" t="str">
        <f>VLOOKUP(D35,'TS Gantry - AP44'!$C$8:$Z$638,24,FALSE)</f>
        <v>BIKANER</v>
      </c>
      <c r="O35" s="108"/>
      <c r="P35" s="108"/>
      <c r="Q35" s="123"/>
      <c r="R35" s="123"/>
      <c r="S35" s="108"/>
      <c r="T35" s="144"/>
      <c r="U35" s="117"/>
      <c r="V35" s="117"/>
      <c r="W35" s="117"/>
      <c r="X35" s="117"/>
      <c r="Y35" s="117"/>
      <c r="Z35" s="117"/>
      <c r="AA35" s="117"/>
    </row>
    <row r="36" spans="1:27" ht="15.75" customHeight="1">
      <c r="A36" s="99">
        <f t="shared" si="0"/>
        <v>32</v>
      </c>
      <c r="B36" s="150" t="s">
        <v>686</v>
      </c>
      <c r="C36" s="108">
        <v>9</v>
      </c>
      <c r="D36" s="210" t="s">
        <v>436</v>
      </c>
      <c r="E36" s="108" t="str">
        <f>VLOOKUP(D36,'TS Gantry - AP44'!$C$8:$D$646,2,0)</f>
        <v>DA+3</v>
      </c>
      <c r="F36" s="102">
        <v>37.930999999999997</v>
      </c>
      <c r="G36" s="103">
        <v>45943</v>
      </c>
      <c r="H36" s="103">
        <v>45948</v>
      </c>
      <c r="I36" s="153" t="s">
        <v>715</v>
      </c>
      <c r="J36" s="153" t="s">
        <v>714</v>
      </c>
      <c r="K36" s="153" t="s">
        <v>649</v>
      </c>
      <c r="L36" s="153" t="str">
        <f>VLOOKUP(D36,'TS Gantry - AP44'!$C$8:$X$638,22,FALSE)</f>
        <v>UCHHRANGDESAR</v>
      </c>
      <c r="M36" s="153" t="str">
        <f>VLOOKUP(D36,'TS Gantry - AP44'!$C$8:$Y$638,23,FALSE)</f>
        <v>LUNKARANSAR</v>
      </c>
      <c r="N36" s="153" t="str">
        <f>VLOOKUP(D36,'TS Gantry - AP44'!$C$8:$Z$638,24,FALSE)</f>
        <v>BIKANER</v>
      </c>
      <c r="O36" s="108"/>
      <c r="P36" s="108"/>
      <c r="Q36" s="123"/>
      <c r="R36" s="123"/>
      <c r="S36" s="108"/>
      <c r="T36" s="144"/>
      <c r="U36" s="117"/>
      <c r="V36" s="117"/>
      <c r="W36" s="117"/>
      <c r="X36" s="117"/>
      <c r="Y36" s="117"/>
      <c r="Z36" s="117"/>
      <c r="AA36" s="117"/>
    </row>
    <row r="37" spans="1:27" ht="15.75" customHeight="1">
      <c r="A37" s="99">
        <f t="shared" si="0"/>
        <v>33</v>
      </c>
      <c r="B37" s="150" t="s">
        <v>686</v>
      </c>
      <c r="C37" s="108">
        <v>10</v>
      </c>
      <c r="D37" s="210" t="s">
        <v>448</v>
      </c>
      <c r="E37" s="108" t="str">
        <f>VLOOKUP(D37,'TS Gantry - AP44'!$C$8:$D$646,2,0)</f>
        <v>DA+3</v>
      </c>
      <c r="F37" s="102">
        <v>37.930999999999997</v>
      </c>
      <c r="G37" s="103">
        <v>45943</v>
      </c>
      <c r="H37" s="103">
        <v>45952</v>
      </c>
      <c r="I37" s="153" t="s">
        <v>709</v>
      </c>
      <c r="J37" s="153" t="s">
        <v>712</v>
      </c>
      <c r="K37" s="153" t="s">
        <v>649</v>
      </c>
      <c r="L37" s="153" t="str">
        <f>VLOOKUP(D37,'TS Gantry - AP44'!$C$8:$X$638,22,FALSE)</f>
        <v>KALOO</v>
      </c>
      <c r="M37" s="153" t="str">
        <f>VLOOKUP(D37,'TS Gantry - AP44'!$C$8:$Y$638,23,FALSE)</f>
        <v>LUNKARANSAR</v>
      </c>
      <c r="N37" s="153" t="str">
        <f>VLOOKUP(D37,'TS Gantry - AP44'!$C$8:$Z$638,24,FALSE)</f>
        <v>BIKANER</v>
      </c>
      <c r="O37" s="108"/>
      <c r="P37" s="108"/>
      <c r="Q37" s="123"/>
      <c r="R37" s="123"/>
      <c r="S37" s="108"/>
      <c r="T37" s="144"/>
      <c r="U37" s="117"/>
      <c r="V37" s="117"/>
      <c r="W37" s="117"/>
      <c r="X37" s="117"/>
      <c r="Y37" s="117"/>
      <c r="Z37" s="117"/>
      <c r="AA37" s="117"/>
    </row>
    <row r="38" spans="1:27" ht="15.75" customHeight="1">
      <c r="A38" s="99">
        <f t="shared" si="0"/>
        <v>34</v>
      </c>
      <c r="B38" s="150" t="s">
        <v>686</v>
      </c>
      <c r="C38" s="108">
        <v>11</v>
      </c>
      <c r="D38" s="210" t="s">
        <v>445</v>
      </c>
      <c r="E38" s="108" t="str">
        <f>VLOOKUP(D38,'TS Gantry - AP44'!$C$8:$D$646,2,0)</f>
        <v>DB2+0</v>
      </c>
      <c r="F38" s="102">
        <v>59.500999999999998</v>
      </c>
      <c r="G38" s="103">
        <v>45949</v>
      </c>
      <c r="H38" s="103">
        <v>45955</v>
      </c>
      <c r="I38" s="153" t="s">
        <v>715</v>
      </c>
      <c r="J38" s="153" t="s">
        <v>716</v>
      </c>
      <c r="K38" s="153" t="s">
        <v>649</v>
      </c>
      <c r="L38" s="153" t="str">
        <f>VLOOKUP(D38,'TS Gantry - AP44'!$C$8:$X$638,22,FALSE)</f>
        <v>KALOO</v>
      </c>
      <c r="M38" s="153" t="str">
        <f>VLOOKUP(D38,'TS Gantry - AP44'!$C$8:$Y$638,23,FALSE)</f>
        <v>LUNKARANSAR</v>
      </c>
      <c r="N38" s="153" t="str">
        <f>VLOOKUP(D38,'TS Gantry - AP44'!$C$8:$Z$638,24,FALSE)</f>
        <v>BIKANER</v>
      </c>
      <c r="O38" s="108"/>
      <c r="P38" s="108"/>
      <c r="Q38" s="123"/>
      <c r="R38" s="123"/>
      <c r="S38" s="108"/>
      <c r="T38" s="144"/>
      <c r="U38" s="117"/>
      <c r="V38" s="117"/>
      <c r="W38" s="117"/>
      <c r="X38" s="117"/>
      <c r="Y38" s="117"/>
      <c r="Z38" s="117"/>
      <c r="AA38" s="117"/>
    </row>
    <row r="39" spans="1:27" ht="15.75" customHeight="1">
      <c r="A39" s="99">
        <f t="shared" si="0"/>
        <v>35</v>
      </c>
      <c r="B39" s="150" t="s">
        <v>686</v>
      </c>
      <c r="C39" s="108">
        <v>12</v>
      </c>
      <c r="D39" s="210" t="s">
        <v>394</v>
      </c>
      <c r="E39" s="108" t="str">
        <f>VLOOKUP(D39,'TS Gantry - AP44'!$C$8:$D$646,2,0)</f>
        <v>DC2+0</v>
      </c>
      <c r="F39" s="102">
        <v>67.262</v>
      </c>
      <c r="G39" s="103">
        <v>45943</v>
      </c>
      <c r="H39" s="103">
        <v>45960</v>
      </c>
      <c r="I39" s="153" t="s">
        <v>711</v>
      </c>
      <c r="J39" s="153" t="s">
        <v>713</v>
      </c>
      <c r="K39" s="153" t="s">
        <v>649</v>
      </c>
      <c r="L39" s="153" t="str">
        <f>VLOOKUP(D39,'TS Gantry - AP44'!$C$8:$X$638,22,FALSE)</f>
        <v>SURANA</v>
      </c>
      <c r="M39" s="153" t="str">
        <f>VLOOKUP(D39,'TS Gantry - AP44'!$C$8:$Y$638,23,FALSE)</f>
        <v>LUNKARANSAR</v>
      </c>
      <c r="N39" s="153" t="str">
        <f>VLOOKUP(D39,'TS Gantry - AP44'!$C$8:$Z$638,24,FALSE)</f>
        <v>BIKANER</v>
      </c>
      <c r="O39" s="108"/>
      <c r="P39" s="108"/>
      <c r="Q39" s="123"/>
      <c r="R39" s="123"/>
      <c r="S39" s="108"/>
      <c r="T39" s="144"/>
      <c r="U39" s="117"/>
      <c r="V39" s="117"/>
      <c r="W39" s="117"/>
      <c r="X39" s="117"/>
      <c r="Y39" s="117"/>
      <c r="Z39" s="117"/>
      <c r="AA39" s="117"/>
    </row>
    <row r="40" spans="1:27" ht="15.75" customHeight="1" thickBot="1">
      <c r="A40" s="228">
        <f t="shared" si="0"/>
        <v>36</v>
      </c>
      <c r="B40" s="184" t="s">
        <v>686</v>
      </c>
      <c r="C40" s="112">
        <v>13</v>
      </c>
      <c r="D40" s="229" t="s">
        <v>444</v>
      </c>
      <c r="E40" s="112" t="str">
        <f>VLOOKUP(D40,'TS Gantry - AP44'!$C$8:$D$646,2,0)</f>
        <v>DA+6</v>
      </c>
      <c r="F40" s="223">
        <v>43.804000000000002</v>
      </c>
      <c r="G40" s="165">
        <v>45956</v>
      </c>
      <c r="H40" s="165">
        <v>45961</v>
      </c>
      <c r="I40" s="225" t="s">
        <v>715</v>
      </c>
      <c r="J40" s="225" t="s">
        <v>714</v>
      </c>
      <c r="K40" s="225" t="s">
        <v>649</v>
      </c>
      <c r="L40" s="225" t="str">
        <f>VLOOKUP(D40,'TS Gantry - AP44'!$C$8:$X$638,22,FALSE)</f>
        <v>KALOO</v>
      </c>
      <c r="M40" s="225" t="str">
        <f>VLOOKUP(D40,'TS Gantry - AP44'!$C$8:$Y$638,23,FALSE)</f>
        <v>LUNKARANSAR</v>
      </c>
      <c r="N40" s="225" t="str">
        <f>VLOOKUP(D40,'TS Gantry - AP44'!$C$8:$Z$638,24,FALSE)</f>
        <v>BIKANER</v>
      </c>
      <c r="O40" s="112"/>
      <c r="P40" s="112"/>
      <c r="Q40" s="147"/>
      <c r="R40" s="147"/>
      <c r="S40" s="112"/>
      <c r="T40" s="149"/>
      <c r="U40" s="117"/>
      <c r="V40" s="117"/>
      <c r="W40" s="117"/>
      <c r="X40" s="117"/>
      <c r="Y40" s="117"/>
      <c r="Z40" s="117"/>
      <c r="AA40" s="117"/>
    </row>
    <row r="41" spans="1:27" ht="15.75" customHeight="1">
      <c r="A41" s="135">
        <f t="shared" si="0"/>
        <v>37</v>
      </c>
      <c r="B41" s="136" t="s">
        <v>634</v>
      </c>
      <c r="C41" s="136">
        <v>1</v>
      </c>
      <c r="D41" s="226" t="s">
        <v>440</v>
      </c>
      <c r="E41" s="136" t="str">
        <f>VLOOKUP(D41,'TS Gantry - AP44'!$C$8:$D$646,2,0)</f>
        <v>DA+0</v>
      </c>
      <c r="F41" s="227">
        <v>36.159999999999997</v>
      </c>
      <c r="G41" s="161">
        <v>45962</v>
      </c>
      <c r="H41" s="161">
        <v>45966</v>
      </c>
      <c r="I41" s="139" t="s">
        <v>715</v>
      </c>
      <c r="J41" s="139" t="s">
        <v>714</v>
      </c>
      <c r="K41" s="139" t="s">
        <v>649</v>
      </c>
      <c r="L41" s="139" t="str">
        <f>VLOOKUP(D41,'TS Gantry - AP44'!$C$8:$X$638,22,FALSE)</f>
        <v>KALOO</v>
      </c>
      <c r="M41" s="139" t="str">
        <f>VLOOKUP(D41,'TS Gantry - AP44'!$C$8:$Y$638,23,FALSE)</f>
        <v>LUNKARANSAR</v>
      </c>
      <c r="N41" s="139" t="str">
        <f>VLOOKUP(D41,'TS Gantry - AP44'!$C$8:$Z$638,24,FALSE)</f>
        <v>BIKANER</v>
      </c>
      <c r="O41" s="136"/>
      <c r="P41" s="136"/>
      <c r="Q41" s="138"/>
      <c r="R41" s="138"/>
      <c r="S41" s="136"/>
      <c r="T41" s="140"/>
      <c r="U41" s="117"/>
      <c r="V41" s="117"/>
      <c r="W41" s="117"/>
      <c r="X41" s="117"/>
      <c r="Y41" s="117"/>
      <c r="Z41" s="117"/>
      <c r="AA41" s="117"/>
    </row>
    <row r="42" spans="1:27" ht="15.75" customHeight="1">
      <c r="A42" s="99">
        <f t="shared" si="0"/>
        <v>38</v>
      </c>
      <c r="B42" s="150" t="s">
        <v>634</v>
      </c>
      <c r="C42" s="108">
        <v>2</v>
      </c>
      <c r="D42" s="210" t="s">
        <v>396</v>
      </c>
      <c r="E42" s="108" t="str">
        <f>VLOOKUP(D42,'TS Gantry - AP44'!$C$8:$D$646,2,0)</f>
        <v>DA+6</v>
      </c>
      <c r="F42" s="102">
        <v>43.804000000000002</v>
      </c>
      <c r="G42" s="103">
        <v>45961</v>
      </c>
      <c r="H42" s="103">
        <v>45968</v>
      </c>
      <c r="I42" s="153" t="s">
        <v>711</v>
      </c>
      <c r="J42" s="153" t="s">
        <v>713</v>
      </c>
      <c r="K42" s="153" t="s">
        <v>649</v>
      </c>
      <c r="L42" s="153" t="str">
        <f>VLOOKUP(D42,'TS Gantry - AP44'!$C$8:$X$638,22,FALSE)</f>
        <v>SURANA</v>
      </c>
      <c r="M42" s="153" t="str">
        <f>VLOOKUP(D42,'TS Gantry - AP44'!$C$8:$Y$638,23,FALSE)</f>
        <v>LUNKARANSAR</v>
      </c>
      <c r="N42" s="153" t="str">
        <f>VLOOKUP(D42,'TS Gantry - AP44'!$C$8:$Z$638,24,FALSE)</f>
        <v>BIKANER</v>
      </c>
      <c r="O42" s="108"/>
      <c r="P42" s="108"/>
      <c r="Q42" s="123"/>
      <c r="R42" s="123"/>
      <c r="S42" s="108"/>
      <c r="T42" s="144"/>
      <c r="U42" s="117"/>
      <c r="V42" s="117"/>
      <c r="W42" s="117"/>
      <c r="X42" s="117"/>
      <c r="Y42" s="117"/>
      <c r="Z42" s="117"/>
      <c r="AA42" s="117"/>
    </row>
    <row r="43" spans="1:27" ht="15.75" customHeight="1">
      <c r="A43" s="99">
        <f t="shared" si="0"/>
        <v>39</v>
      </c>
      <c r="B43" s="150" t="s">
        <v>634</v>
      </c>
      <c r="C43" s="150">
        <v>3</v>
      </c>
      <c r="D43" s="210" t="s">
        <v>442</v>
      </c>
      <c r="E43" s="108" t="str">
        <f>VLOOKUP(D43,'TS Gantry - AP44'!$C$8:$D$646,2,0)</f>
        <v>DA+0</v>
      </c>
      <c r="F43" s="102">
        <v>36.159999999999997</v>
      </c>
      <c r="G43" s="103">
        <v>45966</v>
      </c>
      <c r="H43" s="103">
        <v>45969</v>
      </c>
      <c r="I43" s="153" t="s">
        <v>715</v>
      </c>
      <c r="J43" s="153" t="s">
        <v>714</v>
      </c>
      <c r="K43" s="153" t="s">
        <v>649</v>
      </c>
      <c r="L43" s="153" t="str">
        <f>VLOOKUP(D43,'TS Gantry - AP44'!$C$8:$X$638,22,FALSE)</f>
        <v>KALOO</v>
      </c>
      <c r="M43" s="153" t="str">
        <f>VLOOKUP(D43,'TS Gantry - AP44'!$C$8:$Y$638,23,FALSE)</f>
        <v>LUNKARANSAR</v>
      </c>
      <c r="N43" s="153" t="str">
        <f>VLOOKUP(D43,'TS Gantry - AP44'!$C$8:$Z$638,24,FALSE)</f>
        <v>BIKANER</v>
      </c>
      <c r="O43" s="108"/>
      <c r="P43" s="108"/>
      <c r="Q43" s="123"/>
      <c r="R43" s="123"/>
      <c r="S43" s="108"/>
      <c r="T43" s="144"/>
      <c r="U43" s="117"/>
      <c r="V43" s="117"/>
      <c r="W43" s="117"/>
      <c r="X43" s="117"/>
      <c r="Y43" s="117"/>
      <c r="Z43" s="117"/>
      <c r="AA43" s="117"/>
    </row>
    <row r="44" spans="1:27" ht="15.75" customHeight="1">
      <c r="A44" s="99">
        <f t="shared" si="0"/>
        <v>40</v>
      </c>
      <c r="B44" s="150" t="s">
        <v>634</v>
      </c>
      <c r="C44" s="108">
        <v>4</v>
      </c>
      <c r="D44" s="210" t="s">
        <v>449</v>
      </c>
      <c r="E44" s="108" t="str">
        <f>VLOOKUP(D44,'TS Gantry - AP44'!$C$8:$D$646,2,0)</f>
        <v>DA+6</v>
      </c>
      <c r="F44" s="102">
        <v>43.804000000000002</v>
      </c>
      <c r="G44" s="103">
        <v>45964</v>
      </c>
      <c r="H44" s="103">
        <v>45973</v>
      </c>
      <c r="I44" s="153" t="s">
        <v>715</v>
      </c>
      <c r="J44" s="153" t="s">
        <v>714</v>
      </c>
      <c r="K44" s="153" t="s">
        <v>649</v>
      </c>
      <c r="L44" s="153" t="str">
        <f>VLOOKUP(D44,'TS Gantry - AP44'!$C$8:$X$638,22,FALSE)</f>
        <v>KALOO</v>
      </c>
      <c r="M44" s="153" t="str">
        <f>VLOOKUP(D44,'TS Gantry - AP44'!$C$8:$Y$638,23,FALSE)</f>
        <v>LUNKARANSAR</v>
      </c>
      <c r="N44" s="153" t="str">
        <f>VLOOKUP(D44,'TS Gantry - AP44'!$C$8:$Z$638,24,FALSE)</f>
        <v>BIKANER</v>
      </c>
      <c r="O44" s="108"/>
      <c r="P44" s="108"/>
      <c r="Q44" s="123"/>
      <c r="R44" s="123"/>
      <c r="S44" s="108"/>
      <c r="T44" s="144"/>
      <c r="U44" s="117"/>
      <c r="V44" s="117"/>
      <c r="W44" s="117"/>
      <c r="X44" s="117"/>
      <c r="Y44" s="117"/>
      <c r="Z44" s="117"/>
      <c r="AA44" s="117"/>
    </row>
    <row r="45" spans="1:27" ht="17.25" customHeight="1">
      <c r="A45" s="99">
        <f t="shared" si="0"/>
        <v>41</v>
      </c>
      <c r="B45" s="150" t="s">
        <v>634</v>
      </c>
      <c r="C45" s="150">
        <v>5</v>
      </c>
      <c r="D45" s="221" t="s">
        <v>373</v>
      </c>
      <c r="E45" s="108" t="str">
        <f>VLOOKUP(D45,'TS Gantry - AP44'!$C$8:$D$646,2,0)</f>
        <v>DA+9</v>
      </c>
      <c r="F45" s="222">
        <v>45.697000000000003</v>
      </c>
      <c r="G45" s="188">
        <v>45957</v>
      </c>
      <c r="H45" s="103">
        <v>45975</v>
      </c>
      <c r="I45" s="153" t="s">
        <v>708</v>
      </c>
      <c r="J45" s="153" t="s">
        <v>717</v>
      </c>
      <c r="K45" s="153" t="s">
        <v>649</v>
      </c>
      <c r="L45" s="153" t="str">
        <f>VLOOKUP(D45,'TS Gantry - AP44'!$C$8:$X$638,22,FALSE)</f>
        <v>HANSHERA</v>
      </c>
      <c r="M45" s="153" t="str">
        <f>VLOOKUP(D45,'TS Gantry - AP44'!$C$8:$Y$638,23,FALSE)</f>
        <v>LUNKARANSAR</v>
      </c>
      <c r="N45" s="153" t="str">
        <f>VLOOKUP(D45,'TS Gantry - AP44'!$C$8:$Z$638,24,FALSE)</f>
        <v>BIKANER</v>
      </c>
      <c r="O45" s="150"/>
      <c r="P45" s="150"/>
      <c r="Q45" s="152"/>
      <c r="R45" s="152"/>
      <c r="S45" s="150"/>
      <c r="T45" s="191"/>
      <c r="U45" s="117"/>
      <c r="V45" s="117"/>
      <c r="W45" s="117"/>
      <c r="X45" s="117"/>
      <c r="Y45" s="117"/>
      <c r="Z45" s="117"/>
      <c r="AA45" s="117"/>
    </row>
    <row r="46" spans="1:27" ht="15.75" customHeight="1">
      <c r="A46" s="99">
        <f t="shared" si="0"/>
        <v>42</v>
      </c>
      <c r="B46" s="150" t="s">
        <v>634</v>
      </c>
      <c r="C46" s="108">
        <v>6</v>
      </c>
      <c r="D46" s="210" t="s">
        <v>397</v>
      </c>
      <c r="E46" s="108" t="str">
        <f>VLOOKUP(D46,'TS Gantry - AP44'!$C$8:$D$646,2,0)</f>
        <v>DA-1.5</v>
      </c>
      <c r="F46" s="102">
        <v>35.601999999999997</v>
      </c>
      <c r="G46" s="103">
        <v>45968</v>
      </c>
      <c r="H46" s="103">
        <v>45976</v>
      </c>
      <c r="I46" s="153" t="s">
        <v>711</v>
      </c>
      <c r="J46" s="153" t="s">
        <v>713</v>
      </c>
      <c r="K46" s="153" t="s">
        <v>649</v>
      </c>
      <c r="L46" s="153" t="str">
        <f>VLOOKUP(D46,'TS Gantry - AP44'!$C$8:$X$638,22,FALSE)</f>
        <v>KAKARICHCHHA</v>
      </c>
      <c r="M46" s="153" t="str">
        <f>VLOOKUP(D46,'TS Gantry - AP44'!$C$8:$Y$638,23,FALSE)</f>
        <v>LUNKARANSAR</v>
      </c>
      <c r="N46" s="153" t="str">
        <f>VLOOKUP(D46,'TS Gantry - AP44'!$C$8:$Z$638,24,FALSE)</f>
        <v>BIKANER</v>
      </c>
      <c r="O46" s="108"/>
      <c r="P46" s="108"/>
      <c r="Q46" s="123"/>
      <c r="R46" s="123"/>
      <c r="S46" s="108"/>
      <c r="T46" s="144"/>
      <c r="U46" s="117"/>
      <c r="V46" s="117"/>
      <c r="W46" s="117"/>
      <c r="X46" s="117"/>
      <c r="Y46" s="117"/>
      <c r="Z46" s="117"/>
      <c r="AA46" s="117"/>
    </row>
    <row r="47" spans="1:27" ht="15.75" customHeight="1">
      <c r="A47" s="99">
        <f t="shared" si="0"/>
        <v>43</v>
      </c>
      <c r="B47" s="150" t="s">
        <v>634</v>
      </c>
      <c r="C47" s="150">
        <v>7</v>
      </c>
      <c r="D47" s="210" t="s">
        <v>457</v>
      </c>
      <c r="E47" s="108" t="str">
        <f>VLOOKUP(D47,'TS Gantry - AP44'!$C$8:$D$646,2,0)</f>
        <v>DA+6</v>
      </c>
      <c r="F47" s="102">
        <v>43.804000000000002</v>
      </c>
      <c r="G47" s="103">
        <v>45974</v>
      </c>
      <c r="H47" s="103">
        <v>45978</v>
      </c>
      <c r="I47" s="153" t="s">
        <v>715</v>
      </c>
      <c r="J47" s="153" t="s">
        <v>714</v>
      </c>
      <c r="K47" s="153" t="s">
        <v>649</v>
      </c>
      <c r="L47" s="153" t="str">
        <f>VLOOKUP(D47,'TS Gantry - AP44'!$C$8:$X$638,22,FALSE)</f>
        <v>KALOO</v>
      </c>
      <c r="M47" s="153" t="str">
        <f>VLOOKUP(D47,'TS Gantry - AP44'!$C$8:$Y$638,23,FALSE)</f>
        <v>LUNKARANSAR</v>
      </c>
      <c r="N47" s="153" t="str">
        <f>VLOOKUP(D47,'TS Gantry - AP44'!$C$8:$Z$638,24,FALSE)</f>
        <v>BIKANER</v>
      </c>
      <c r="O47" s="108"/>
      <c r="P47" s="108"/>
      <c r="Q47" s="123"/>
      <c r="R47" s="123"/>
      <c r="S47" s="108"/>
      <c r="T47" s="144"/>
      <c r="U47" s="117"/>
      <c r="V47" s="117"/>
      <c r="W47" s="117"/>
      <c r="X47" s="117"/>
      <c r="Y47" s="117"/>
      <c r="Z47" s="117"/>
      <c r="AA47" s="117"/>
    </row>
    <row r="48" spans="1:27" ht="15.75" customHeight="1">
      <c r="A48" s="99">
        <f t="shared" si="0"/>
        <v>44</v>
      </c>
      <c r="B48" s="150" t="s">
        <v>634</v>
      </c>
      <c r="C48" s="108">
        <v>8</v>
      </c>
      <c r="D48" s="210" t="s">
        <v>455</v>
      </c>
      <c r="E48" s="108" t="str">
        <f>VLOOKUP(D48,'TS Gantry - AP44'!$C$8:$D$646,2,0)</f>
        <v>DA+0</v>
      </c>
      <c r="F48" s="102">
        <v>36.159999999999997</v>
      </c>
      <c r="G48" s="103">
        <v>45978</v>
      </c>
      <c r="H48" s="103">
        <v>45982</v>
      </c>
      <c r="I48" s="153" t="s">
        <v>715</v>
      </c>
      <c r="J48" s="153" t="s">
        <v>714</v>
      </c>
      <c r="K48" s="153" t="s">
        <v>649</v>
      </c>
      <c r="L48" s="153" t="str">
        <f>VLOOKUP(D48,'TS Gantry - AP44'!$C$8:$X$638,22,FALSE)</f>
        <v>KALOO</v>
      </c>
      <c r="M48" s="153" t="str">
        <f>VLOOKUP(D48,'TS Gantry - AP44'!$C$8:$Y$638,23,FALSE)</f>
        <v>LUNKARANSAR</v>
      </c>
      <c r="N48" s="153" t="str">
        <f>VLOOKUP(D48,'TS Gantry - AP44'!$C$8:$Z$638,24,FALSE)</f>
        <v>BIKANER</v>
      </c>
      <c r="O48" s="108"/>
      <c r="P48" s="108"/>
      <c r="Q48" s="123"/>
      <c r="R48" s="123"/>
      <c r="S48" s="108"/>
      <c r="T48" s="144"/>
      <c r="U48" s="117"/>
      <c r="V48" s="117"/>
      <c r="W48" s="117"/>
      <c r="X48" s="117"/>
      <c r="Y48" s="117"/>
      <c r="Z48" s="117"/>
      <c r="AA48" s="117"/>
    </row>
    <row r="49" spans="1:27" ht="15.75" customHeight="1">
      <c r="A49" s="99">
        <f t="shared" si="0"/>
        <v>45</v>
      </c>
      <c r="B49" s="150" t="s">
        <v>634</v>
      </c>
      <c r="C49" s="150">
        <v>9</v>
      </c>
      <c r="D49" s="210" t="s">
        <v>392</v>
      </c>
      <c r="E49" s="108" t="str">
        <f>VLOOKUP(D49,'TS Gantry - AP44'!$C$8:$D$646,2,0)</f>
        <v>DA+6</v>
      </c>
      <c r="F49" s="102">
        <v>43.804000000000002</v>
      </c>
      <c r="G49" s="103">
        <v>45977</v>
      </c>
      <c r="H49" s="103">
        <v>45983</v>
      </c>
      <c r="I49" s="153" t="s">
        <v>718</v>
      </c>
      <c r="J49" s="153" t="s">
        <v>713</v>
      </c>
      <c r="K49" s="153" t="s">
        <v>649</v>
      </c>
      <c r="L49" s="153" t="str">
        <f>VLOOKUP(D49,'TS Gantry - AP44'!$C$8:$X$638,22,FALSE)</f>
        <v>SURANA</v>
      </c>
      <c r="M49" s="153" t="str">
        <f>VLOOKUP(D49,'TS Gantry - AP44'!$C$8:$Y$638,23,FALSE)</f>
        <v>LUNKARANSAR</v>
      </c>
      <c r="N49" s="153" t="str">
        <f>VLOOKUP(D49,'TS Gantry - AP44'!$C$8:$Z$638,24,FALSE)</f>
        <v>BIKANER</v>
      </c>
      <c r="O49" s="108"/>
      <c r="P49" s="108"/>
      <c r="Q49" s="123"/>
      <c r="R49" s="123"/>
      <c r="S49" s="108"/>
      <c r="T49" s="144"/>
      <c r="U49" s="117"/>
      <c r="V49" s="117"/>
      <c r="W49" s="117"/>
      <c r="X49" s="117"/>
      <c r="Y49" s="117"/>
      <c r="Z49" s="117"/>
      <c r="AA49" s="117"/>
    </row>
    <row r="50" spans="1:27" ht="15.75" customHeight="1">
      <c r="A50" s="99">
        <f t="shared" si="0"/>
        <v>46</v>
      </c>
      <c r="B50" s="150" t="s">
        <v>634</v>
      </c>
      <c r="C50" s="108">
        <v>10</v>
      </c>
      <c r="D50" s="210" t="s">
        <v>453</v>
      </c>
      <c r="E50" s="108" t="str">
        <f>VLOOKUP(D50,'TS Gantry - AP44'!$C$8:$D$646,2,0)</f>
        <v>DA+3</v>
      </c>
      <c r="F50" s="102">
        <v>37.930999999999997</v>
      </c>
      <c r="G50" s="103">
        <v>45982</v>
      </c>
      <c r="H50" s="103">
        <v>45986</v>
      </c>
      <c r="I50" s="153" t="s">
        <v>715</v>
      </c>
      <c r="J50" s="153" t="s">
        <v>714</v>
      </c>
      <c r="K50" s="153" t="s">
        <v>649</v>
      </c>
      <c r="L50" s="153" t="str">
        <f>VLOOKUP(D50,'TS Gantry - AP44'!$C$8:$X$638,22,FALSE)</f>
        <v>KALOO</v>
      </c>
      <c r="M50" s="153" t="str">
        <f>VLOOKUP(D50,'TS Gantry - AP44'!$C$8:$Y$638,23,FALSE)</f>
        <v>LUNKARANSAR</v>
      </c>
      <c r="N50" s="153" t="str">
        <f>VLOOKUP(D50,'TS Gantry - AP44'!$C$8:$Z$638,24,FALSE)</f>
        <v>BIKANER</v>
      </c>
      <c r="O50" s="108"/>
      <c r="P50" s="108"/>
      <c r="Q50" s="123"/>
      <c r="R50" s="123"/>
      <c r="S50" s="108"/>
      <c r="T50" s="144"/>
      <c r="U50" s="117"/>
      <c r="V50" s="117"/>
      <c r="W50" s="117"/>
      <c r="X50" s="117"/>
      <c r="Y50" s="117"/>
      <c r="Z50" s="117"/>
      <c r="AA50" s="117"/>
    </row>
    <row r="51" spans="1:27" ht="15.75" customHeight="1">
      <c r="A51" s="99">
        <f t="shared" si="0"/>
        <v>47</v>
      </c>
      <c r="B51" s="150" t="s">
        <v>634</v>
      </c>
      <c r="C51" s="150">
        <v>11</v>
      </c>
      <c r="D51" s="210" t="s">
        <v>375</v>
      </c>
      <c r="E51" s="108" t="str">
        <f>VLOOKUP(D51,'TS Gantry - AP44'!$C$8:$D$646,2,0)</f>
        <v>DA+9</v>
      </c>
      <c r="F51" s="102">
        <v>45.697000000000003</v>
      </c>
      <c r="G51" s="103">
        <v>45978</v>
      </c>
      <c r="H51" s="103">
        <v>45987</v>
      </c>
      <c r="I51" s="153" t="s">
        <v>719</v>
      </c>
      <c r="J51" s="153" t="s">
        <v>717</v>
      </c>
      <c r="K51" s="153" t="s">
        <v>649</v>
      </c>
      <c r="L51" s="153" t="str">
        <f>VLOOKUP(D51,'TS Gantry - AP44'!$C$8:$X$638,22,FALSE)</f>
        <v>HANSHERA</v>
      </c>
      <c r="M51" s="153" t="str">
        <f>VLOOKUP(D51,'TS Gantry - AP44'!$C$8:$Y$638,23,FALSE)</f>
        <v>LUNKARANSAR</v>
      </c>
      <c r="N51" s="153" t="str">
        <f>VLOOKUP(D51,'TS Gantry - AP44'!$C$8:$Z$638,24,FALSE)</f>
        <v>BIKANER</v>
      </c>
      <c r="O51" s="108"/>
      <c r="P51" s="108"/>
      <c r="Q51" s="123"/>
      <c r="R51" s="123"/>
      <c r="S51" s="108"/>
      <c r="T51" s="144"/>
      <c r="U51" s="117"/>
      <c r="V51" s="117"/>
      <c r="W51" s="117"/>
      <c r="X51" s="117"/>
      <c r="Y51" s="117"/>
      <c r="Z51" s="117"/>
      <c r="AA51" s="117"/>
    </row>
    <row r="52" spans="1:27" ht="15.75" customHeight="1">
      <c r="A52" s="99">
        <f t="shared" si="0"/>
        <v>48</v>
      </c>
      <c r="B52" s="150" t="s">
        <v>634</v>
      </c>
      <c r="C52" s="108">
        <v>12</v>
      </c>
      <c r="D52" s="210" t="s">
        <v>374</v>
      </c>
      <c r="E52" s="108" t="str">
        <f>VLOOKUP(D52,'TS Gantry - AP44'!$C$8:$D$646,2,0)</f>
        <v>DA+9</v>
      </c>
      <c r="F52" s="102">
        <v>45.697000000000003</v>
      </c>
      <c r="G52" s="103">
        <v>45977</v>
      </c>
      <c r="H52" s="103">
        <v>45990</v>
      </c>
      <c r="I52" s="153" t="s">
        <v>708</v>
      </c>
      <c r="J52" s="153" t="s">
        <v>720</v>
      </c>
      <c r="K52" s="153" t="s">
        <v>649</v>
      </c>
      <c r="L52" s="153" t="str">
        <f>VLOOKUP(D52,'TS Gantry - AP44'!$C$8:$X$638,22,FALSE)</f>
        <v>HANSHERA</v>
      </c>
      <c r="M52" s="153" t="str">
        <f>VLOOKUP(D52,'TS Gantry - AP44'!$C$8:$Y$638,23,FALSE)</f>
        <v>LUNKARANSAR</v>
      </c>
      <c r="N52" s="153" t="str">
        <f>VLOOKUP(D52,'TS Gantry - AP44'!$C$8:$Z$638,24,FALSE)</f>
        <v>BIKANER</v>
      </c>
      <c r="O52" s="108"/>
      <c r="P52" s="108"/>
      <c r="Q52" s="123"/>
      <c r="R52" s="123"/>
      <c r="S52" s="108"/>
      <c r="T52" s="144"/>
      <c r="U52" s="117"/>
      <c r="V52" s="117"/>
      <c r="W52" s="117"/>
      <c r="X52" s="117"/>
      <c r="Y52" s="117"/>
      <c r="Z52" s="117"/>
      <c r="AA52" s="117"/>
    </row>
    <row r="53" spans="1:27" ht="15.75" customHeight="1">
      <c r="A53" s="99">
        <f t="shared" si="0"/>
        <v>49</v>
      </c>
      <c r="B53" s="150" t="s">
        <v>634</v>
      </c>
      <c r="C53" s="150">
        <v>13</v>
      </c>
      <c r="D53" s="210" t="s">
        <v>391</v>
      </c>
      <c r="E53" s="108" t="str">
        <f>VLOOKUP(D53,'TS Gantry - AP44'!$C$8:$D$646,2,0)</f>
        <v>DA+6</v>
      </c>
      <c r="F53" s="102">
        <v>43.804000000000002</v>
      </c>
      <c r="G53" s="103">
        <v>45984</v>
      </c>
      <c r="H53" s="103">
        <v>45990</v>
      </c>
      <c r="I53" s="153" t="s">
        <v>718</v>
      </c>
      <c r="J53" s="153" t="s">
        <v>713</v>
      </c>
      <c r="K53" s="153" t="s">
        <v>649</v>
      </c>
      <c r="L53" s="153" t="str">
        <f>VLOOKUP(D53,'TS Gantry - AP44'!$C$8:$X$638,22,FALSE)</f>
        <v>SURANA</v>
      </c>
      <c r="M53" s="153" t="str">
        <f>VLOOKUP(D53,'TS Gantry - AP44'!$C$8:$Y$638,23,FALSE)</f>
        <v>LUNKARANSAR</v>
      </c>
      <c r="N53" s="153" t="str">
        <f>VLOOKUP(D53,'TS Gantry - AP44'!$C$8:$Z$638,24,FALSE)</f>
        <v>BIKANER</v>
      </c>
      <c r="O53" s="108"/>
      <c r="P53" s="108"/>
      <c r="Q53" s="123"/>
      <c r="R53" s="123"/>
      <c r="S53" s="108"/>
      <c r="T53" s="144"/>
      <c r="U53" s="117"/>
      <c r="V53" s="117"/>
      <c r="W53" s="117"/>
      <c r="X53" s="117"/>
      <c r="Y53" s="117"/>
      <c r="Z53" s="117"/>
      <c r="AA53" s="117"/>
    </row>
    <row r="54" spans="1:27" ht="15.75" customHeight="1">
      <c r="A54" s="99">
        <f t="shared" si="0"/>
        <v>50</v>
      </c>
      <c r="B54" s="150" t="s">
        <v>634</v>
      </c>
      <c r="C54" s="108">
        <v>14</v>
      </c>
      <c r="D54" s="210" t="s">
        <v>450</v>
      </c>
      <c r="E54" s="108" t="str">
        <f>VLOOKUP(D54,'TS Gantry - AP44'!$C$8:$D$646,2,0)</f>
        <v>DA+0</v>
      </c>
      <c r="F54" s="102">
        <v>36.159999999999997</v>
      </c>
      <c r="G54" s="103">
        <v>45986</v>
      </c>
      <c r="H54" s="103">
        <v>45990</v>
      </c>
      <c r="I54" s="153" t="s">
        <v>715</v>
      </c>
      <c r="J54" s="153" t="s">
        <v>714</v>
      </c>
      <c r="K54" s="153" t="s">
        <v>649</v>
      </c>
      <c r="L54" s="153" t="str">
        <f>VLOOKUP(D54,'TS Gantry - AP44'!$C$8:$X$638,22,FALSE)</f>
        <v>KALOO</v>
      </c>
      <c r="M54" s="153" t="str">
        <f>VLOOKUP(D54,'TS Gantry - AP44'!$C$8:$Y$638,23,FALSE)</f>
        <v>LUNKARANSAR</v>
      </c>
      <c r="N54" s="153" t="str">
        <f>VLOOKUP(D54,'TS Gantry - AP44'!$C$8:$Z$638,24,FALSE)</f>
        <v>BIKANER</v>
      </c>
      <c r="O54" s="108"/>
      <c r="P54" s="108"/>
      <c r="Q54" s="123"/>
      <c r="R54" s="123"/>
      <c r="S54" s="108"/>
      <c r="T54" s="144"/>
      <c r="U54" s="117"/>
      <c r="V54" s="117"/>
      <c r="W54" s="117"/>
      <c r="X54" s="117"/>
      <c r="Y54" s="117"/>
      <c r="Z54" s="117"/>
      <c r="AA54" s="117"/>
    </row>
    <row r="55" spans="1:27" ht="15.75" customHeight="1">
      <c r="A55" s="99">
        <f t="shared" si="0"/>
        <v>51</v>
      </c>
      <c r="B55" s="150" t="s">
        <v>634</v>
      </c>
      <c r="C55" s="150">
        <v>15</v>
      </c>
      <c r="D55" s="210" t="s">
        <v>493</v>
      </c>
      <c r="E55" s="108" t="str">
        <f>VLOOKUP(D55,'TS Gantry - AP44'!$C$8:$D$646,2,0)</f>
        <v>DA+3</v>
      </c>
      <c r="F55" s="102">
        <v>37.930999999999997</v>
      </c>
      <c r="G55" s="103">
        <v>45983</v>
      </c>
      <c r="H55" s="103">
        <v>45993</v>
      </c>
      <c r="I55" s="153" t="s">
        <v>721</v>
      </c>
      <c r="J55" s="153" t="s">
        <v>712</v>
      </c>
      <c r="K55" s="153" t="s">
        <v>649</v>
      </c>
      <c r="L55" s="153" t="str">
        <f>VLOOKUP(D55,'TS Gantry - AP44'!$C$8:$X$638,22,FALSE)</f>
        <v>CHHATASAR</v>
      </c>
      <c r="M55" s="153" t="str">
        <f>VLOOKUP(D55,'TS Gantry - AP44'!$C$8:$Y$638,23,FALSE)</f>
        <v>LUNKARANSAR</v>
      </c>
      <c r="N55" s="153" t="str">
        <f>VLOOKUP(D55,'TS Gantry - AP44'!$C$8:$Z$638,24,FALSE)</f>
        <v>BIKANER</v>
      </c>
      <c r="O55" s="108"/>
      <c r="P55" s="108"/>
      <c r="Q55" s="123"/>
      <c r="R55" s="123"/>
      <c r="S55" s="108"/>
      <c r="T55" s="144"/>
      <c r="U55" s="117"/>
      <c r="V55" s="117"/>
      <c r="W55" s="117"/>
      <c r="X55" s="117"/>
      <c r="Y55" s="117"/>
      <c r="Z55" s="117"/>
      <c r="AA55" s="117"/>
    </row>
    <row r="56" spans="1:27" ht="15.75" customHeight="1" thickBot="1">
      <c r="A56" s="228">
        <f t="shared" si="0"/>
        <v>52</v>
      </c>
      <c r="B56" s="184" t="s">
        <v>634</v>
      </c>
      <c r="C56" s="112">
        <v>16</v>
      </c>
      <c r="D56" s="229" t="s">
        <v>358</v>
      </c>
      <c r="E56" s="112" t="str">
        <f>VLOOKUP(D56,'TS Gantry - AP44'!$C$8:$D$646,2,0)</f>
        <v>DA-1.5</v>
      </c>
      <c r="F56" s="223">
        <v>35.601999999999997</v>
      </c>
      <c r="G56" s="165">
        <v>45988</v>
      </c>
      <c r="H56" s="165">
        <v>45994</v>
      </c>
      <c r="I56" s="225" t="s">
        <v>719</v>
      </c>
      <c r="J56" s="225" t="s">
        <v>666</v>
      </c>
      <c r="K56" s="225" t="s">
        <v>649</v>
      </c>
      <c r="L56" s="225" t="str">
        <f>VLOOKUP(D56,'TS Gantry - AP44'!$C$8:$X$638,22,FALSE)</f>
        <v>SHARAH BOOCHAWAS</v>
      </c>
      <c r="M56" s="225" t="str">
        <f>VLOOKUP(D56,'TS Gantry - AP44'!$C$8:$Y$638,23,FALSE)</f>
        <v>LUNKARANSAR</v>
      </c>
      <c r="N56" s="225" t="str">
        <f>VLOOKUP(D56,'TS Gantry - AP44'!$C$8:$Z$638,24,FALSE)</f>
        <v>BIKANER</v>
      </c>
      <c r="O56" s="112"/>
      <c r="P56" s="112"/>
      <c r="Q56" s="147"/>
      <c r="R56" s="147"/>
      <c r="S56" s="112"/>
      <c r="T56" s="149"/>
      <c r="U56" s="117"/>
      <c r="V56" s="117"/>
      <c r="W56" s="117"/>
      <c r="X56" s="117"/>
      <c r="Y56" s="117"/>
      <c r="Z56" s="117"/>
      <c r="AA56" s="117"/>
    </row>
    <row r="57" spans="1:27" ht="15.75" customHeight="1">
      <c r="A57" s="135">
        <f t="shared" si="0"/>
        <v>53</v>
      </c>
      <c r="B57" s="136" t="s">
        <v>693</v>
      </c>
      <c r="C57" s="136">
        <v>1</v>
      </c>
      <c r="D57" s="226" t="s">
        <v>446</v>
      </c>
      <c r="E57" s="136" t="str">
        <f>VLOOKUP(D57,'TS Gantry - AP44'!$C$8:$D$646,2,0)</f>
        <v>DA+6</v>
      </c>
      <c r="F57" s="227">
        <v>43.804000000000002</v>
      </c>
      <c r="G57" s="161">
        <v>45990</v>
      </c>
      <c r="H57" s="161">
        <v>45995</v>
      </c>
      <c r="I57" s="139" t="s">
        <v>715</v>
      </c>
      <c r="J57" s="139" t="s">
        <v>714</v>
      </c>
      <c r="K57" s="139" t="s">
        <v>649</v>
      </c>
      <c r="L57" s="139" t="str">
        <f>VLOOKUP(D57,'TS Gantry - AP44'!$C$8:$X$638,22,FALSE)</f>
        <v>KALOO</v>
      </c>
      <c r="M57" s="139" t="str">
        <f>VLOOKUP(D57,'TS Gantry - AP44'!$C$8:$Y$638,23,FALSE)</f>
        <v>LUNKARANSAR</v>
      </c>
      <c r="N57" s="139" t="str">
        <f>VLOOKUP(D57,'TS Gantry - AP44'!$C$8:$Z$638,24,FALSE)</f>
        <v>BIKANER</v>
      </c>
      <c r="O57" s="136"/>
      <c r="P57" s="136"/>
      <c r="Q57" s="138"/>
      <c r="R57" s="138"/>
      <c r="S57" s="136"/>
      <c r="T57" s="140"/>
      <c r="U57" s="117"/>
      <c r="V57" s="117"/>
      <c r="W57" s="117"/>
      <c r="X57" s="117"/>
      <c r="Y57" s="117"/>
      <c r="Z57" s="117"/>
      <c r="AA57" s="117"/>
    </row>
    <row r="58" spans="1:27" ht="15.75" customHeight="1">
      <c r="A58" s="99">
        <f t="shared" si="0"/>
        <v>54</v>
      </c>
      <c r="B58" s="150" t="s">
        <v>693</v>
      </c>
      <c r="C58" s="108">
        <v>2</v>
      </c>
      <c r="D58" s="210" t="s">
        <v>333</v>
      </c>
      <c r="E58" s="108" t="str">
        <f>VLOOKUP(D58,'TS Gantry - AP44'!$C$8:$D$646,2,0)</f>
        <v>DA-1.5</v>
      </c>
      <c r="F58" s="102">
        <v>19.773</v>
      </c>
      <c r="G58" s="230">
        <v>45977</v>
      </c>
      <c r="H58" s="230">
        <v>45979</v>
      </c>
      <c r="I58" s="153" t="s">
        <v>722</v>
      </c>
      <c r="J58" s="153" t="s">
        <v>723</v>
      </c>
      <c r="K58" s="153" t="s">
        <v>649</v>
      </c>
      <c r="L58" s="153" t="str">
        <f>VLOOKUP(D58,'TS Gantry - AP44'!$C$8:$X$638,22,FALSE)</f>
        <v>DOODIMUKLERA</v>
      </c>
      <c r="M58" s="153" t="str">
        <f>VLOOKUP(D58,'TS Gantry - AP44'!$C$8:$Y$638,23,FALSE)</f>
        <v>LUNKARANSAR</v>
      </c>
      <c r="N58" s="153" t="str">
        <f>VLOOKUP(D58,'TS Gantry - AP44'!$C$8:$Z$638,24,FALSE)</f>
        <v>BIKANER</v>
      </c>
      <c r="O58" s="108"/>
      <c r="P58" s="108"/>
      <c r="Q58" s="123"/>
      <c r="R58" s="123"/>
      <c r="S58" s="108"/>
      <c r="T58" s="144"/>
      <c r="U58" s="117"/>
      <c r="V58" s="117"/>
      <c r="W58" s="117"/>
      <c r="X58" s="117"/>
      <c r="Y58" s="117"/>
      <c r="Z58" s="117"/>
      <c r="AA58" s="117"/>
    </row>
    <row r="59" spans="1:27" ht="15.75" customHeight="1">
      <c r="A59" s="99">
        <v>54</v>
      </c>
      <c r="B59" s="150" t="s">
        <v>693</v>
      </c>
      <c r="C59" s="150">
        <v>2</v>
      </c>
      <c r="D59" s="210" t="s">
        <v>333</v>
      </c>
      <c r="E59" s="108" t="str">
        <f>VLOOKUP(D59,'TS Gantry - AP44'!$C$8:$D$646,2,0)</f>
        <v>DA-1.5</v>
      </c>
      <c r="F59" s="102">
        <v>15.829000000000001</v>
      </c>
      <c r="G59" s="230">
        <v>45991</v>
      </c>
      <c r="H59" s="230">
        <v>45997</v>
      </c>
      <c r="I59" s="125" t="s">
        <v>708</v>
      </c>
      <c r="J59" s="153" t="s">
        <v>720</v>
      </c>
      <c r="K59" s="153" t="s">
        <v>649</v>
      </c>
      <c r="L59" s="153" t="str">
        <f>VLOOKUP(D59,'TS Gantry - AP44'!$C$8:$X$638,22,FALSE)</f>
        <v>DOODIMUKLERA</v>
      </c>
      <c r="M59" s="153" t="str">
        <f>VLOOKUP(D59,'TS Gantry - AP44'!$C$8:$Y$638,23,FALSE)</f>
        <v>LUNKARANSAR</v>
      </c>
      <c r="N59" s="153" t="str">
        <f>VLOOKUP(D59,'TS Gantry - AP44'!$C$8:$Z$638,24,FALSE)</f>
        <v>BIKANER</v>
      </c>
      <c r="O59" s="108"/>
      <c r="P59" s="108"/>
      <c r="Q59" s="123"/>
      <c r="R59" s="123"/>
      <c r="S59" s="108"/>
      <c r="T59" s="144"/>
      <c r="U59" s="117"/>
      <c r="V59" s="117"/>
      <c r="W59" s="117"/>
      <c r="X59" s="117"/>
      <c r="Y59" s="117"/>
      <c r="Z59" s="117"/>
      <c r="AA59" s="117"/>
    </row>
    <row r="60" spans="1:27" ht="15.75" customHeight="1">
      <c r="A60" s="99">
        <f t="shared" ref="A60:A75" si="1">A59+1</f>
        <v>55</v>
      </c>
      <c r="B60" s="150" t="s">
        <v>693</v>
      </c>
      <c r="C60" s="108">
        <v>3</v>
      </c>
      <c r="D60" s="210" t="s">
        <v>342</v>
      </c>
      <c r="E60" s="108" t="str">
        <f>VLOOKUP(D60,'TS Gantry - AP44'!$C$8:$D$646,2,0)</f>
        <v>DA+0</v>
      </c>
      <c r="F60" s="102">
        <v>36.159999999999997</v>
      </c>
      <c r="G60" s="103">
        <v>45990</v>
      </c>
      <c r="H60" s="103">
        <v>45998</v>
      </c>
      <c r="I60" s="153" t="s">
        <v>722</v>
      </c>
      <c r="J60" s="153" t="s">
        <v>723</v>
      </c>
      <c r="K60" s="153" t="s">
        <v>649</v>
      </c>
      <c r="L60" s="153" t="str">
        <f>VLOOKUP(D60,'TS Gantry - AP44'!$C$8:$X$638,22,FALSE)</f>
        <v>DHEERERAN</v>
      </c>
      <c r="M60" s="153" t="str">
        <f>VLOOKUP(D60,'TS Gantry - AP44'!$C$8:$Y$638,23,FALSE)</f>
        <v>LUNKARANSAR</v>
      </c>
      <c r="N60" s="153" t="str">
        <f>VLOOKUP(D60,'TS Gantry - AP44'!$C$8:$Z$638,24,FALSE)</f>
        <v>BIKANER</v>
      </c>
      <c r="O60" s="108"/>
      <c r="P60" s="108"/>
      <c r="Q60" s="123"/>
      <c r="R60" s="123"/>
      <c r="S60" s="108"/>
      <c r="T60" s="144"/>
      <c r="U60" s="117"/>
      <c r="V60" s="117"/>
      <c r="W60" s="117"/>
      <c r="X60" s="117"/>
      <c r="Y60" s="117"/>
      <c r="Z60" s="117"/>
      <c r="AA60" s="117"/>
    </row>
    <row r="61" spans="1:27" ht="15.75" customHeight="1">
      <c r="A61" s="99">
        <f t="shared" si="1"/>
        <v>56</v>
      </c>
      <c r="B61" s="150" t="s">
        <v>693</v>
      </c>
      <c r="C61" s="150">
        <v>4</v>
      </c>
      <c r="D61" s="210" t="s">
        <v>406</v>
      </c>
      <c r="E61" s="108" t="str">
        <f>VLOOKUP(D61,'TS Gantry - AP44'!$C$8:$D$646,2,0)</f>
        <v>DA-3</v>
      </c>
      <c r="F61" s="102">
        <v>34.79</v>
      </c>
      <c r="G61" s="103">
        <v>45992</v>
      </c>
      <c r="H61" s="103">
        <v>45998</v>
      </c>
      <c r="I61" s="153" t="s">
        <v>718</v>
      </c>
      <c r="J61" s="153" t="s">
        <v>713</v>
      </c>
      <c r="K61" s="153" t="s">
        <v>649</v>
      </c>
      <c r="L61" s="153" t="str">
        <f>VLOOKUP(D61,'TS Gantry - AP44'!$C$8:$X$638,22,FALSE)</f>
        <v>KALKAL MUKLERA</v>
      </c>
      <c r="M61" s="153" t="str">
        <f>VLOOKUP(D61,'TS Gantry - AP44'!$C$8:$Y$638,23,FALSE)</f>
        <v>LUNKARANSAR</v>
      </c>
      <c r="N61" s="153" t="str">
        <f>VLOOKUP(D61,'TS Gantry - AP44'!$C$8:$Z$638,24,FALSE)</f>
        <v>BIKANER</v>
      </c>
      <c r="O61" s="108"/>
      <c r="P61" s="108"/>
      <c r="Q61" s="123"/>
      <c r="R61" s="123"/>
      <c r="S61" s="108"/>
      <c r="T61" s="144"/>
      <c r="U61" s="117"/>
      <c r="V61" s="117"/>
      <c r="W61" s="117"/>
      <c r="X61" s="117"/>
      <c r="Y61" s="117"/>
      <c r="Z61" s="117"/>
      <c r="AA61" s="117"/>
    </row>
    <row r="62" spans="1:27" ht="15.75" customHeight="1">
      <c r="A62" s="99">
        <f t="shared" si="1"/>
        <v>57</v>
      </c>
      <c r="B62" s="150" t="s">
        <v>693</v>
      </c>
      <c r="C62" s="108">
        <v>5</v>
      </c>
      <c r="D62" s="210" t="s">
        <v>298</v>
      </c>
      <c r="E62" s="108" t="str">
        <f>VLOOKUP(D62,'TS Gantry - AP44'!$C$8:$D$646,2,0)</f>
        <v>DA+6</v>
      </c>
      <c r="F62" s="102">
        <v>43.804000000000002</v>
      </c>
      <c r="G62" s="103">
        <v>45992</v>
      </c>
      <c r="H62" s="103">
        <v>45998</v>
      </c>
      <c r="I62" s="153" t="s">
        <v>724</v>
      </c>
      <c r="J62" s="153" t="s">
        <v>717</v>
      </c>
      <c r="K62" s="153" t="s">
        <v>649</v>
      </c>
      <c r="L62" s="153" t="str">
        <f>VLOOKUP(D62,'TS Gantry - AP44'!$C$8:$X$638,22,FALSE)</f>
        <v>BINJHARWALI</v>
      </c>
      <c r="M62" s="153" t="str">
        <f>VLOOKUP(D62,'TS Gantry - AP44'!$C$8:$Y$638,23,FALSE)</f>
        <v>LUNKARANSAR</v>
      </c>
      <c r="N62" s="153" t="str">
        <f>VLOOKUP(D62,'TS Gantry - AP44'!$C$8:$Z$638,24,FALSE)</f>
        <v>BIKANER</v>
      </c>
      <c r="O62" s="108"/>
      <c r="P62" s="108"/>
      <c r="Q62" s="123"/>
      <c r="R62" s="123"/>
      <c r="S62" s="108"/>
      <c r="T62" s="144"/>
      <c r="U62" s="117"/>
      <c r="V62" s="117"/>
      <c r="W62" s="117"/>
      <c r="X62" s="117"/>
      <c r="Y62" s="117"/>
      <c r="Z62" s="117"/>
      <c r="AA62" s="117"/>
    </row>
    <row r="63" spans="1:27" ht="15.75" customHeight="1">
      <c r="A63" s="99">
        <f t="shared" si="1"/>
        <v>58</v>
      </c>
      <c r="B63" s="150" t="s">
        <v>693</v>
      </c>
      <c r="C63" s="150">
        <v>6</v>
      </c>
      <c r="D63" s="210" t="s">
        <v>531</v>
      </c>
      <c r="E63" s="108" t="str">
        <f>VLOOKUP(D63,'TS Gantry - AP44'!$C$8:$D$646,2,0)</f>
        <v>DA+3</v>
      </c>
      <c r="F63" s="102">
        <v>37.930999999999997</v>
      </c>
      <c r="G63" s="103">
        <v>45992</v>
      </c>
      <c r="H63" s="103">
        <v>45999</v>
      </c>
      <c r="I63" s="153" t="s">
        <v>725</v>
      </c>
      <c r="J63" s="153" t="s">
        <v>716</v>
      </c>
      <c r="K63" s="153" t="s">
        <v>649</v>
      </c>
      <c r="L63" s="153" t="str">
        <f>VLOOKUP(D63,'TS Gantry - AP44'!$C$8:$X$638,22,FALSE)</f>
        <v>MALSISAR</v>
      </c>
      <c r="M63" s="153" t="str">
        <f>VLOOKUP(D63,'TS Gantry - AP44'!$C$8:$Y$638,23,FALSE)</f>
        <v>SARDARSHAHAR</v>
      </c>
      <c r="N63" s="153" t="str">
        <f>VLOOKUP(D63,'TS Gantry - AP44'!$C$8:$Z$638,24,FALSE)</f>
        <v>CHURU</v>
      </c>
      <c r="O63" s="108"/>
      <c r="P63" s="108"/>
      <c r="Q63" s="123"/>
      <c r="R63" s="123"/>
      <c r="S63" s="108"/>
      <c r="T63" s="144"/>
      <c r="U63" s="117"/>
      <c r="V63" s="117"/>
      <c r="W63" s="117"/>
      <c r="X63" s="117"/>
      <c r="Y63" s="117"/>
      <c r="Z63" s="117"/>
      <c r="AA63" s="117"/>
    </row>
    <row r="64" spans="1:27" ht="15.75" customHeight="1">
      <c r="A64" s="99">
        <f t="shared" si="1"/>
        <v>59</v>
      </c>
      <c r="B64" s="150" t="s">
        <v>693</v>
      </c>
      <c r="C64" s="108">
        <v>7</v>
      </c>
      <c r="D64" s="210" t="s">
        <v>469</v>
      </c>
      <c r="E64" s="108" t="str">
        <f>VLOOKUP(D64,'TS Gantry - AP44'!$C$8:$D$646,2,0)</f>
        <v>DA+0</v>
      </c>
      <c r="F64" s="102">
        <v>36.159999999999997</v>
      </c>
      <c r="G64" s="103">
        <v>45996</v>
      </c>
      <c r="H64" s="103">
        <v>46000</v>
      </c>
      <c r="I64" s="153" t="s">
        <v>715</v>
      </c>
      <c r="J64" s="153" t="s">
        <v>714</v>
      </c>
      <c r="K64" s="153" t="s">
        <v>649</v>
      </c>
      <c r="L64" s="153" t="str">
        <f>VLOOKUP(D64,'TS Gantry - AP44'!$C$8:$X$638,22,FALSE)</f>
        <v>KALOO</v>
      </c>
      <c r="M64" s="153" t="str">
        <f>VLOOKUP(D64,'TS Gantry - AP44'!$C$8:$Y$638,23,FALSE)</f>
        <v>LUNKARANSAR</v>
      </c>
      <c r="N64" s="153" t="str">
        <f>VLOOKUP(D64,'TS Gantry - AP44'!$C$8:$Z$638,24,FALSE)</f>
        <v>BIKANER</v>
      </c>
      <c r="O64" s="108"/>
      <c r="P64" s="108"/>
      <c r="Q64" s="123"/>
      <c r="R64" s="123"/>
      <c r="S64" s="108"/>
      <c r="T64" s="144"/>
      <c r="U64" s="117"/>
      <c r="V64" s="117"/>
      <c r="W64" s="117"/>
      <c r="X64" s="117"/>
      <c r="Y64" s="117"/>
      <c r="Z64" s="117"/>
      <c r="AA64" s="117"/>
    </row>
    <row r="65" spans="1:27" ht="15.75" customHeight="1">
      <c r="A65" s="99">
        <f t="shared" si="1"/>
        <v>60</v>
      </c>
      <c r="B65" s="150" t="s">
        <v>693</v>
      </c>
      <c r="C65" s="150">
        <v>8</v>
      </c>
      <c r="D65" s="210" t="s">
        <v>407</v>
      </c>
      <c r="E65" s="108" t="str">
        <f>VLOOKUP(D65,'TS Gantry - AP44'!$C$8:$D$646,2,0)</f>
        <v>DA+0</v>
      </c>
      <c r="F65" s="102">
        <v>36.159999999999997</v>
      </c>
      <c r="G65" s="103">
        <v>45998</v>
      </c>
      <c r="H65" s="103">
        <v>46003</v>
      </c>
      <c r="I65" s="153" t="s">
        <v>718</v>
      </c>
      <c r="J65" s="153" t="s">
        <v>713</v>
      </c>
      <c r="K65" s="153" t="s">
        <v>649</v>
      </c>
      <c r="L65" s="153" t="str">
        <f>VLOOKUP(D65,'TS Gantry - AP44'!$C$8:$X$638,22,FALSE)</f>
        <v>KALKAL MUKLERA</v>
      </c>
      <c r="M65" s="153" t="str">
        <f>VLOOKUP(D65,'TS Gantry - AP44'!$C$8:$Y$638,23,FALSE)</f>
        <v>LUNKARANSAR</v>
      </c>
      <c r="N65" s="153" t="str">
        <f>VLOOKUP(D65,'TS Gantry - AP44'!$C$8:$Z$638,24,FALSE)</f>
        <v>BIKANER</v>
      </c>
      <c r="O65" s="108"/>
      <c r="P65" s="108"/>
      <c r="Q65" s="123"/>
      <c r="R65" s="123"/>
      <c r="S65" s="108"/>
      <c r="T65" s="144"/>
      <c r="U65" s="117"/>
      <c r="V65" s="117"/>
      <c r="W65" s="117"/>
      <c r="X65" s="117"/>
      <c r="Y65" s="117"/>
      <c r="Z65" s="117"/>
      <c r="AA65" s="117"/>
    </row>
    <row r="66" spans="1:27" ht="15.75" customHeight="1">
      <c r="A66" s="99">
        <f t="shared" si="1"/>
        <v>61</v>
      </c>
      <c r="B66" s="150" t="s">
        <v>693</v>
      </c>
      <c r="C66" s="108">
        <v>9</v>
      </c>
      <c r="D66" s="210" t="s">
        <v>491</v>
      </c>
      <c r="E66" s="108" t="str">
        <f>VLOOKUP(D66,'TS Gantry - AP44'!$C$8:$D$646,2,0)</f>
        <v>DA+6</v>
      </c>
      <c r="F66" s="102">
        <v>43.804000000000002</v>
      </c>
      <c r="G66" s="103">
        <v>45994</v>
      </c>
      <c r="H66" s="103">
        <v>46004</v>
      </c>
      <c r="I66" s="153" t="s">
        <v>721</v>
      </c>
      <c r="J66" s="153" t="s">
        <v>712</v>
      </c>
      <c r="K66" s="153" t="s">
        <v>649</v>
      </c>
      <c r="L66" s="153" t="str">
        <f>VLOOKUP(D66,'TS Gantry - AP44'!$C$8:$X$638,22,FALSE)</f>
        <v>CHHATASAR</v>
      </c>
      <c r="M66" s="153" t="str">
        <f>VLOOKUP(D66,'TS Gantry - AP44'!$C$8:$Y$638,23,FALSE)</f>
        <v>LUNKARANSAR</v>
      </c>
      <c r="N66" s="153" t="str">
        <f>VLOOKUP(D66,'TS Gantry - AP44'!$C$8:$Z$638,24,FALSE)</f>
        <v>BIKANER</v>
      </c>
      <c r="O66" s="108"/>
      <c r="P66" s="108"/>
      <c r="Q66" s="123"/>
      <c r="R66" s="123"/>
      <c r="S66" s="108"/>
      <c r="T66" s="144"/>
      <c r="U66" s="117"/>
      <c r="V66" s="117"/>
      <c r="W66" s="117"/>
      <c r="X66" s="117"/>
      <c r="Y66" s="117"/>
      <c r="Z66" s="117"/>
      <c r="AA66" s="117"/>
    </row>
    <row r="67" spans="1:27" ht="15.75" customHeight="1">
      <c r="A67" s="99">
        <f t="shared" si="1"/>
        <v>62</v>
      </c>
      <c r="B67" s="150" t="s">
        <v>693</v>
      </c>
      <c r="C67" s="150">
        <v>10</v>
      </c>
      <c r="D67" s="176" t="s">
        <v>357</v>
      </c>
      <c r="E67" s="108" t="str">
        <f>VLOOKUP(D67,'TS Gantry - AP44'!$C$8:$D$646,2,0)</f>
        <v>DA+3</v>
      </c>
      <c r="F67" s="102">
        <v>37.930999999999997</v>
      </c>
      <c r="G67" s="103">
        <v>45995</v>
      </c>
      <c r="H67" s="103">
        <v>46004</v>
      </c>
      <c r="I67" s="153" t="s">
        <v>719</v>
      </c>
      <c r="J67" s="153" t="s">
        <v>666</v>
      </c>
      <c r="K67" s="153" t="s">
        <v>649</v>
      </c>
      <c r="L67" s="153" t="str">
        <f>VLOOKUP(D67,'TS Gantry - AP44'!$C$8:$X$638,22,FALSE)</f>
        <v>SHARAH BEECHHARWAS</v>
      </c>
      <c r="M67" s="153" t="str">
        <f>VLOOKUP(D67,'TS Gantry - AP44'!$C$8:$Y$638,23,FALSE)</f>
        <v>LUNKARANSAR</v>
      </c>
      <c r="N67" s="153" t="str">
        <f>VLOOKUP(D67,'TS Gantry - AP44'!$C$8:$Z$638,24,FALSE)</f>
        <v>BIKANER</v>
      </c>
      <c r="O67" s="108"/>
      <c r="P67" s="108"/>
      <c r="Q67" s="123"/>
      <c r="R67" s="123"/>
      <c r="S67" s="108"/>
      <c r="T67" s="144"/>
      <c r="U67" s="117"/>
      <c r="V67" s="117"/>
      <c r="W67" s="117"/>
      <c r="X67" s="117"/>
      <c r="Y67" s="117"/>
      <c r="Z67" s="117"/>
      <c r="AA67" s="117"/>
    </row>
    <row r="68" spans="1:27" ht="15.75" customHeight="1">
      <c r="A68" s="99">
        <f t="shared" si="1"/>
        <v>63</v>
      </c>
      <c r="B68" s="150" t="s">
        <v>693</v>
      </c>
      <c r="C68" s="108">
        <v>11</v>
      </c>
      <c r="D68" s="210" t="s">
        <v>303</v>
      </c>
      <c r="E68" s="108" t="str">
        <f>VLOOKUP(D68,'TS Gantry - AP44'!$C$8:$D$646,2,0)</f>
        <v>DA+3</v>
      </c>
      <c r="F68" s="102">
        <v>37.930999999999997</v>
      </c>
      <c r="G68" s="103">
        <v>45999</v>
      </c>
      <c r="H68" s="103">
        <v>46005</v>
      </c>
      <c r="I68" s="153" t="s">
        <v>724</v>
      </c>
      <c r="J68" s="153" t="s">
        <v>717</v>
      </c>
      <c r="K68" s="153" t="s">
        <v>649</v>
      </c>
      <c r="L68" s="153" t="str">
        <f>VLOOKUP(D68,'TS Gantry - AP44'!$C$8:$X$638,22,FALSE)</f>
        <v>BINJHARWALI</v>
      </c>
      <c r="M68" s="153" t="str">
        <f>VLOOKUP(D68,'TS Gantry - AP44'!$C$8:$Y$638,23,FALSE)</f>
        <v>LUNKARANSAR</v>
      </c>
      <c r="N68" s="153" t="str">
        <f>VLOOKUP(D68,'TS Gantry - AP44'!$C$8:$Z$638,24,FALSE)</f>
        <v>BIKANER</v>
      </c>
      <c r="O68" s="108"/>
      <c r="P68" s="108"/>
      <c r="Q68" s="123"/>
      <c r="R68" s="123"/>
      <c r="S68" s="108"/>
      <c r="T68" s="144"/>
      <c r="U68" s="117"/>
      <c r="V68" s="117"/>
      <c r="W68" s="117"/>
      <c r="X68" s="117"/>
      <c r="Y68" s="117"/>
      <c r="Z68" s="117"/>
      <c r="AA68" s="117"/>
    </row>
    <row r="69" spans="1:27" ht="15.75" customHeight="1">
      <c r="A69" s="99">
        <f t="shared" si="1"/>
        <v>64</v>
      </c>
      <c r="B69" s="150" t="s">
        <v>693</v>
      </c>
      <c r="C69" s="150">
        <v>12</v>
      </c>
      <c r="D69" s="210" t="s">
        <v>465</v>
      </c>
      <c r="E69" s="108" t="str">
        <f>VLOOKUP(D69,'TS Gantry - AP44'!$C$8:$D$646,2,0)</f>
        <v>DB1+0</v>
      </c>
      <c r="F69" s="102">
        <v>55.451000000000001</v>
      </c>
      <c r="G69" s="103">
        <v>46000</v>
      </c>
      <c r="H69" s="103">
        <v>46007</v>
      </c>
      <c r="I69" s="153" t="s">
        <v>715</v>
      </c>
      <c r="J69" s="153" t="s">
        <v>714</v>
      </c>
      <c r="K69" s="153" t="s">
        <v>649</v>
      </c>
      <c r="L69" s="153" t="str">
        <f>VLOOKUP(D69,'TS Gantry - AP44'!$C$8:$X$638,22,FALSE)</f>
        <v>KALOO</v>
      </c>
      <c r="M69" s="153" t="str">
        <f>VLOOKUP(D69,'TS Gantry - AP44'!$C$8:$Y$638,23,FALSE)</f>
        <v>LUNKARANSAR</v>
      </c>
      <c r="N69" s="153" t="str">
        <f>VLOOKUP(D69,'TS Gantry - AP44'!$C$8:$Z$638,24,FALSE)</f>
        <v>BIKANER</v>
      </c>
      <c r="O69" s="108"/>
      <c r="P69" s="108"/>
      <c r="Q69" s="123"/>
      <c r="R69" s="123"/>
      <c r="S69" s="108"/>
      <c r="T69" s="144"/>
      <c r="U69" s="117"/>
      <c r="V69" s="117"/>
      <c r="W69" s="117"/>
      <c r="X69" s="117"/>
      <c r="Y69" s="117"/>
      <c r="Z69" s="117"/>
      <c r="AA69" s="117"/>
    </row>
    <row r="70" spans="1:27" ht="15.75" customHeight="1">
      <c r="A70" s="99">
        <f t="shared" si="1"/>
        <v>65</v>
      </c>
      <c r="B70" s="150" t="s">
        <v>693</v>
      </c>
      <c r="C70" s="108">
        <v>13</v>
      </c>
      <c r="D70" s="210" t="s">
        <v>525</v>
      </c>
      <c r="E70" s="108" t="str">
        <f>VLOOKUP(D70,'TS Gantry - AP44'!$C$8:$D$646,2,0)</f>
        <v>DA-1.5</v>
      </c>
      <c r="F70" s="102">
        <v>35.601999999999997</v>
      </c>
      <c r="G70" s="103">
        <v>46002</v>
      </c>
      <c r="H70" s="103">
        <v>46008</v>
      </c>
      <c r="I70" s="153" t="s">
        <v>725</v>
      </c>
      <c r="J70" s="153" t="s">
        <v>716</v>
      </c>
      <c r="K70" s="153" t="s">
        <v>649</v>
      </c>
      <c r="L70" s="153" t="str">
        <f>VLOOKUP(D70,'TS Gantry - AP44'!$C$8:$X$638,22,FALSE)</f>
        <v>DHEERASAR</v>
      </c>
      <c r="M70" s="153" t="str">
        <f>VLOOKUP(D70,'TS Gantry - AP44'!$C$8:$Y$638,23,FALSE)</f>
        <v>SARDARSHAHAR</v>
      </c>
      <c r="N70" s="153" t="str">
        <f>VLOOKUP(D70,'TS Gantry - AP44'!$C$8:$Z$638,24,FALSE)</f>
        <v>CHURU</v>
      </c>
      <c r="O70" s="108"/>
      <c r="P70" s="108"/>
      <c r="Q70" s="123"/>
      <c r="R70" s="123"/>
      <c r="S70" s="108"/>
      <c r="T70" s="144"/>
      <c r="U70" s="117"/>
      <c r="V70" s="117"/>
      <c r="W70" s="117"/>
      <c r="X70" s="117"/>
      <c r="Y70" s="117"/>
      <c r="Z70" s="117"/>
      <c r="AA70" s="117"/>
    </row>
    <row r="71" spans="1:27" ht="15.75" customHeight="1">
      <c r="A71" s="99">
        <f t="shared" si="1"/>
        <v>66</v>
      </c>
      <c r="B71" s="150" t="s">
        <v>693</v>
      </c>
      <c r="C71" s="150">
        <v>14</v>
      </c>
      <c r="D71" s="210" t="s">
        <v>408</v>
      </c>
      <c r="E71" s="108" t="str">
        <f>VLOOKUP(D71,'TS Gantry - AP44'!$C$8:$D$646,2,0)</f>
        <v>DA+0</v>
      </c>
      <c r="F71" s="102">
        <v>36.159999999999997</v>
      </c>
      <c r="G71" s="103">
        <v>46005</v>
      </c>
      <c r="H71" s="103">
        <v>46009</v>
      </c>
      <c r="I71" s="153" t="s">
        <v>718</v>
      </c>
      <c r="J71" s="153" t="s">
        <v>713</v>
      </c>
      <c r="K71" s="153" t="s">
        <v>649</v>
      </c>
      <c r="L71" s="153" t="str">
        <f>VLOOKUP(D71,'TS Gantry - AP44'!$C$8:$X$638,22,FALSE)</f>
        <v>KALKAL MUKLERA</v>
      </c>
      <c r="M71" s="153" t="str">
        <f>VLOOKUP(D71,'TS Gantry - AP44'!$C$8:$Y$638,23,FALSE)</f>
        <v>LUNKARANSAR</v>
      </c>
      <c r="N71" s="153" t="str">
        <f>VLOOKUP(D71,'TS Gantry - AP44'!$C$8:$Z$638,24,FALSE)</f>
        <v>BIKANER</v>
      </c>
      <c r="O71" s="108"/>
      <c r="P71" s="108"/>
      <c r="Q71" s="123"/>
      <c r="R71" s="123"/>
      <c r="S71" s="108"/>
      <c r="T71" s="144"/>
      <c r="U71" s="117"/>
      <c r="V71" s="117"/>
      <c r="W71" s="117"/>
      <c r="X71" s="117"/>
      <c r="Y71" s="117"/>
      <c r="Z71" s="117"/>
      <c r="AA71" s="117"/>
    </row>
    <row r="72" spans="1:27" ht="15.75" customHeight="1">
      <c r="A72" s="99">
        <f t="shared" si="1"/>
        <v>67</v>
      </c>
      <c r="B72" s="150" t="s">
        <v>693</v>
      </c>
      <c r="C72" s="108">
        <v>15</v>
      </c>
      <c r="D72" s="210" t="s">
        <v>354</v>
      </c>
      <c r="E72" s="108" t="str">
        <f>VLOOKUP(D72,'TS Gantry - AP44'!$C$8:$D$646,2,0)</f>
        <v>DA+0</v>
      </c>
      <c r="F72" s="102">
        <v>36.159999999999997</v>
      </c>
      <c r="G72" s="103">
        <v>46005</v>
      </c>
      <c r="H72" s="103">
        <v>46010</v>
      </c>
      <c r="I72" s="153" t="s">
        <v>719</v>
      </c>
      <c r="J72" s="153" t="s">
        <v>666</v>
      </c>
      <c r="K72" s="153" t="s">
        <v>649</v>
      </c>
      <c r="L72" s="153" t="str">
        <f>VLOOKUP(D72,'TS Gantry - AP44'!$C$8:$X$638,22,FALSE)</f>
        <v>SHARAH BEECHHARWAS</v>
      </c>
      <c r="M72" s="153" t="str">
        <f>VLOOKUP(D72,'TS Gantry - AP44'!$C$8:$Y$638,23,FALSE)</f>
        <v>LUNKARANSAR</v>
      </c>
      <c r="N72" s="153" t="str">
        <f>VLOOKUP(D72,'TS Gantry - AP44'!$C$8:$Z$638,24,FALSE)</f>
        <v>BIKANER</v>
      </c>
      <c r="O72" s="108"/>
      <c r="P72" s="108"/>
      <c r="Q72" s="123"/>
      <c r="R72" s="123"/>
      <c r="S72" s="108"/>
      <c r="T72" s="144"/>
      <c r="U72" s="117"/>
      <c r="V72" s="117"/>
      <c r="W72" s="117"/>
      <c r="X72" s="117"/>
      <c r="Y72" s="117"/>
      <c r="Z72" s="117"/>
      <c r="AA72" s="117"/>
    </row>
    <row r="73" spans="1:27" ht="15.75" customHeight="1">
      <c r="A73" s="99">
        <f t="shared" si="1"/>
        <v>68</v>
      </c>
      <c r="B73" s="150" t="s">
        <v>693</v>
      </c>
      <c r="C73" s="150">
        <v>16</v>
      </c>
      <c r="D73" s="210" t="s">
        <v>304</v>
      </c>
      <c r="E73" s="108" t="str">
        <f>VLOOKUP(D73,'TS Gantry - AP44'!$C$8:$D$646,2,0)</f>
        <v>DA+3</v>
      </c>
      <c r="F73" s="102">
        <v>37.930999999999997</v>
      </c>
      <c r="G73" s="103">
        <v>46005</v>
      </c>
      <c r="H73" s="103">
        <v>46011</v>
      </c>
      <c r="I73" s="153" t="s">
        <v>724</v>
      </c>
      <c r="J73" s="153" t="s">
        <v>717</v>
      </c>
      <c r="K73" s="153" t="s">
        <v>649</v>
      </c>
      <c r="L73" s="153" t="str">
        <f>VLOOKUP(D73,'TS Gantry - AP44'!$C$8:$X$638,22,FALSE)</f>
        <v>BINJHARWALI</v>
      </c>
      <c r="M73" s="153" t="str">
        <f>VLOOKUP(D73,'TS Gantry - AP44'!$C$8:$Y$638,23,FALSE)</f>
        <v>LUNKARANSAR</v>
      </c>
      <c r="N73" s="153" t="str">
        <f>VLOOKUP(D73,'TS Gantry - AP44'!$C$8:$Z$638,24,FALSE)</f>
        <v>BIKANER</v>
      </c>
      <c r="O73" s="108"/>
      <c r="P73" s="108"/>
      <c r="Q73" s="123"/>
      <c r="R73" s="123"/>
      <c r="S73" s="108"/>
      <c r="T73" s="144"/>
      <c r="U73" s="117"/>
      <c r="V73" s="117"/>
      <c r="W73" s="117"/>
      <c r="X73" s="117"/>
      <c r="Y73" s="117"/>
      <c r="Z73" s="117"/>
      <c r="AA73" s="117"/>
    </row>
    <row r="74" spans="1:27" ht="15.75" customHeight="1">
      <c r="A74" s="99">
        <f t="shared" si="1"/>
        <v>69</v>
      </c>
      <c r="B74" s="150" t="s">
        <v>693</v>
      </c>
      <c r="C74" s="108">
        <v>17</v>
      </c>
      <c r="D74" s="210" t="s">
        <v>462</v>
      </c>
      <c r="E74" s="108" t="str">
        <f>VLOOKUP(D74,'TS Gantry - AP44'!$C$8:$D$646,2,0)</f>
        <v>DA+0</v>
      </c>
      <c r="F74" s="102">
        <v>36.159999999999997</v>
      </c>
      <c r="G74" s="103">
        <v>46008</v>
      </c>
      <c r="H74" s="103">
        <v>46011</v>
      </c>
      <c r="I74" s="153" t="s">
        <v>715</v>
      </c>
      <c r="J74" s="153" t="s">
        <v>714</v>
      </c>
      <c r="K74" s="153" t="s">
        <v>649</v>
      </c>
      <c r="L74" s="153" t="str">
        <f>VLOOKUP(D74,'TS Gantry - AP44'!$C$8:$X$638,22,FALSE)</f>
        <v>KALOO</v>
      </c>
      <c r="M74" s="153" t="str">
        <f>VLOOKUP(D74,'TS Gantry - AP44'!$C$8:$Y$638,23,FALSE)</f>
        <v>LUNKARANSAR</v>
      </c>
      <c r="N74" s="153" t="str">
        <f>VLOOKUP(D74,'TS Gantry - AP44'!$C$8:$Z$638,24,FALSE)</f>
        <v>BIKANER</v>
      </c>
      <c r="O74" s="108"/>
      <c r="P74" s="108"/>
      <c r="Q74" s="123"/>
      <c r="R74" s="123"/>
      <c r="S74" s="108"/>
      <c r="T74" s="144"/>
      <c r="U74" s="117"/>
      <c r="V74" s="117"/>
      <c r="W74" s="117"/>
      <c r="X74" s="117"/>
      <c r="Y74" s="117"/>
      <c r="Z74" s="117"/>
      <c r="AA74" s="117"/>
    </row>
    <row r="75" spans="1:27" ht="15.75" customHeight="1">
      <c r="A75" s="99">
        <f t="shared" si="1"/>
        <v>70</v>
      </c>
      <c r="B75" s="150" t="s">
        <v>693</v>
      </c>
      <c r="C75" s="150">
        <v>18</v>
      </c>
      <c r="D75" s="210" t="s">
        <v>331</v>
      </c>
      <c r="E75" s="108" t="str">
        <f>VLOOKUP(D75,'TS Gantry - AP44'!$C$8:$D$646,2,0)</f>
        <v>DC1+0</v>
      </c>
      <c r="F75" s="102">
        <v>30.489000000000001</v>
      </c>
      <c r="G75" s="103">
        <v>45981</v>
      </c>
      <c r="H75" s="103">
        <v>45983</v>
      </c>
      <c r="I75" s="153" t="s">
        <v>722</v>
      </c>
      <c r="J75" s="153" t="s">
        <v>664</v>
      </c>
      <c r="K75" s="153" t="s">
        <v>649</v>
      </c>
      <c r="L75" s="153" t="str">
        <f>VLOOKUP(D75,'TS Gantry - AP44'!$C$8:$X$638,22,FALSE)</f>
        <v>DOODIMUKLERA</v>
      </c>
      <c r="M75" s="153" t="str">
        <f>VLOOKUP(D75,'TS Gantry - AP44'!$C$8:$Y$638,23,FALSE)</f>
        <v>LUNKARANSAR</v>
      </c>
      <c r="N75" s="153" t="str">
        <f>VLOOKUP(D75,'TS Gantry - AP44'!$C$8:$Z$638,24,FALSE)</f>
        <v>BIKANER</v>
      </c>
      <c r="O75" s="108"/>
      <c r="P75" s="108"/>
      <c r="Q75" s="123"/>
      <c r="R75" s="123"/>
      <c r="S75" s="108"/>
      <c r="T75" s="144"/>
      <c r="U75" s="117"/>
      <c r="V75" s="117"/>
      <c r="W75" s="117"/>
      <c r="X75" s="117"/>
      <c r="Y75" s="117"/>
      <c r="Z75" s="117"/>
      <c r="AA75" s="117"/>
    </row>
    <row r="76" spans="1:27" ht="15.75" customHeight="1">
      <c r="A76" s="99">
        <v>70</v>
      </c>
      <c r="B76" s="150" t="s">
        <v>693</v>
      </c>
      <c r="C76" s="108">
        <v>18</v>
      </c>
      <c r="D76" s="210" t="s">
        <v>331</v>
      </c>
      <c r="E76" s="108" t="str">
        <f>VLOOKUP(D76,'TS Gantry - AP44'!$C$8:$D$646,2,0)</f>
        <v>DC1+0</v>
      </c>
      <c r="F76" s="102">
        <v>31.954999999999998</v>
      </c>
      <c r="G76" s="103">
        <v>45997</v>
      </c>
      <c r="H76" s="103">
        <v>46013</v>
      </c>
      <c r="I76" s="153" t="s">
        <v>708</v>
      </c>
      <c r="J76" s="153" t="s">
        <v>720</v>
      </c>
      <c r="K76" s="153" t="s">
        <v>649</v>
      </c>
      <c r="L76" s="153" t="str">
        <f>VLOOKUP(D76,'TS Gantry - AP44'!$C$8:$X$638,22,FALSE)</f>
        <v>DOODIMUKLERA</v>
      </c>
      <c r="M76" s="153" t="str">
        <f>VLOOKUP(D76,'TS Gantry - AP44'!$C$8:$Y$638,23,FALSE)</f>
        <v>LUNKARANSAR</v>
      </c>
      <c r="N76" s="153" t="str">
        <f>VLOOKUP(D76,'TS Gantry - AP44'!$C$8:$Z$638,24,FALSE)</f>
        <v>BIKANER</v>
      </c>
      <c r="O76" s="108"/>
      <c r="P76" s="108"/>
      <c r="Q76" s="123"/>
      <c r="R76" s="123"/>
      <c r="S76" s="108"/>
      <c r="T76" s="144"/>
      <c r="U76" s="117"/>
      <c r="V76" s="117"/>
      <c r="W76" s="117"/>
      <c r="X76" s="117"/>
      <c r="Y76" s="117"/>
      <c r="Z76" s="117"/>
      <c r="AA76" s="117"/>
    </row>
    <row r="77" spans="1:27" ht="15.75" customHeight="1">
      <c r="A77" s="99">
        <f t="shared" ref="A77:A108" si="2">A76+1</f>
        <v>71</v>
      </c>
      <c r="B77" s="150" t="s">
        <v>693</v>
      </c>
      <c r="C77" s="150">
        <v>19</v>
      </c>
      <c r="D77" s="210" t="s">
        <v>489</v>
      </c>
      <c r="E77" s="108" t="str">
        <f>VLOOKUP(D77,'TS Gantry - AP44'!$C$8:$D$646,2,0)</f>
        <v>DA+3</v>
      </c>
      <c r="F77" s="102">
        <v>37.930999999999997</v>
      </c>
      <c r="G77" s="103">
        <v>46004</v>
      </c>
      <c r="H77" s="103">
        <v>46013</v>
      </c>
      <c r="I77" s="153" t="s">
        <v>721</v>
      </c>
      <c r="J77" s="153" t="s">
        <v>716</v>
      </c>
      <c r="K77" s="153" t="s">
        <v>649</v>
      </c>
      <c r="L77" s="153" t="str">
        <f>VLOOKUP(D77,'TS Gantry - AP44'!$C$8:$X$638,22,FALSE)</f>
        <v>CHHATASAR</v>
      </c>
      <c r="M77" s="153" t="str">
        <f>VLOOKUP(D77,'TS Gantry - AP44'!$C$8:$Y$638,23,FALSE)</f>
        <v>LUNKARANSAR</v>
      </c>
      <c r="N77" s="153" t="str">
        <f>VLOOKUP(D77,'TS Gantry - AP44'!$C$8:$Z$638,24,FALSE)</f>
        <v>BIKANER</v>
      </c>
      <c r="O77" s="108"/>
      <c r="P77" s="108"/>
      <c r="Q77" s="123"/>
      <c r="R77" s="123"/>
      <c r="S77" s="108"/>
      <c r="T77" s="144"/>
      <c r="U77" s="117"/>
      <c r="V77" s="117"/>
      <c r="W77" s="117"/>
      <c r="X77" s="117"/>
      <c r="Y77" s="117"/>
      <c r="Z77" s="117"/>
      <c r="AA77" s="117"/>
    </row>
    <row r="78" spans="1:27" ht="15.75" customHeight="1">
      <c r="A78" s="99">
        <f t="shared" si="2"/>
        <v>72</v>
      </c>
      <c r="B78" s="150" t="s">
        <v>693</v>
      </c>
      <c r="C78" s="108">
        <v>20</v>
      </c>
      <c r="D78" s="210" t="s">
        <v>352</v>
      </c>
      <c r="E78" s="108" t="str">
        <f>VLOOKUP(D78,'TS Gantry - AP44'!$C$8:$D$646,2,0)</f>
        <v>DA-1.5</v>
      </c>
      <c r="F78" s="102">
        <v>35.601999999999997</v>
      </c>
      <c r="G78" s="103">
        <v>46010</v>
      </c>
      <c r="H78" s="103">
        <v>46015</v>
      </c>
      <c r="I78" s="153" t="s">
        <v>719</v>
      </c>
      <c r="J78" s="153" t="s">
        <v>666</v>
      </c>
      <c r="K78" s="153" t="s">
        <v>649</v>
      </c>
      <c r="L78" s="153" t="str">
        <f>VLOOKUP(D78,'TS Gantry - AP44'!$C$8:$X$638,22,FALSE)</f>
        <v>SHARAH BEECHHARWAS</v>
      </c>
      <c r="M78" s="153" t="str">
        <f>VLOOKUP(D78,'TS Gantry - AP44'!$C$8:$Y$638,23,FALSE)</f>
        <v>LUNKARANSAR</v>
      </c>
      <c r="N78" s="153" t="str">
        <f>VLOOKUP(D78,'TS Gantry - AP44'!$C$8:$Z$638,24,FALSE)</f>
        <v>BIKANER</v>
      </c>
      <c r="O78" s="108"/>
      <c r="P78" s="108"/>
      <c r="Q78" s="123"/>
      <c r="R78" s="123"/>
      <c r="S78" s="108"/>
      <c r="T78" s="144"/>
      <c r="U78" s="117"/>
      <c r="V78" s="117"/>
      <c r="W78" s="117"/>
      <c r="X78" s="117"/>
      <c r="Y78" s="117"/>
      <c r="Z78" s="117"/>
      <c r="AA78" s="117"/>
    </row>
    <row r="79" spans="1:27" ht="15.75" customHeight="1">
      <c r="A79" s="99">
        <f t="shared" si="2"/>
        <v>73</v>
      </c>
      <c r="B79" s="150" t="s">
        <v>693</v>
      </c>
      <c r="C79" s="150">
        <v>21</v>
      </c>
      <c r="D79" s="210" t="s">
        <v>460</v>
      </c>
      <c r="E79" s="108" t="str">
        <f>VLOOKUP(D79,'TS Gantry - AP44'!$C$8:$D$646,2,0)</f>
        <v>DA+0</v>
      </c>
      <c r="F79" s="222">
        <v>36.159999999999997</v>
      </c>
      <c r="G79" s="103">
        <v>46011</v>
      </c>
      <c r="H79" s="103">
        <v>46015</v>
      </c>
      <c r="I79" s="153" t="s">
        <v>715</v>
      </c>
      <c r="J79" s="153" t="s">
        <v>714</v>
      </c>
      <c r="K79" s="153" t="s">
        <v>649</v>
      </c>
      <c r="L79" s="153" t="str">
        <f>VLOOKUP(D79,'TS Gantry - AP44'!$C$8:$X$638,22,FALSE)</f>
        <v>KALOO</v>
      </c>
      <c r="M79" s="153" t="str">
        <f>VLOOKUP(D79,'TS Gantry - AP44'!$C$8:$Y$638,23,FALSE)</f>
        <v>LUNKARANSAR</v>
      </c>
      <c r="N79" s="153" t="str">
        <f>VLOOKUP(D79,'TS Gantry - AP44'!$C$8:$Z$638,24,FALSE)</f>
        <v>BIKANER</v>
      </c>
      <c r="O79" s="108"/>
      <c r="P79" s="108"/>
      <c r="Q79" s="123"/>
      <c r="R79" s="123"/>
      <c r="S79" s="108"/>
      <c r="T79" s="144"/>
      <c r="U79" s="117"/>
      <c r="V79" s="117"/>
      <c r="W79" s="117"/>
      <c r="X79" s="117"/>
      <c r="Y79" s="117"/>
      <c r="Z79" s="117"/>
      <c r="AA79" s="117"/>
    </row>
    <row r="80" spans="1:27" ht="15.75" customHeight="1">
      <c r="A80" s="99">
        <f t="shared" si="2"/>
        <v>74</v>
      </c>
      <c r="B80" s="150" t="s">
        <v>693</v>
      </c>
      <c r="C80" s="108">
        <v>22</v>
      </c>
      <c r="D80" s="210" t="s">
        <v>305</v>
      </c>
      <c r="E80" s="108" t="str">
        <f>VLOOKUP(D80,'TS Gantry - AP44'!$C$8:$D$646,2,0)</f>
        <v>DA+9</v>
      </c>
      <c r="F80" s="102">
        <v>45.697000000000003</v>
      </c>
      <c r="G80" s="103">
        <v>46012</v>
      </c>
      <c r="H80" s="103">
        <v>46018</v>
      </c>
      <c r="I80" s="153" t="s">
        <v>724</v>
      </c>
      <c r="J80" s="153" t="s">
        <v>726</v>
      </c>
      <c r="K80" s="153" t="s">
        <v>649</v>
      </c>
      <c r="L80" s="153" t="str">
        <f>VLOOKUP(D80,'TS Gantry - AP44'!$C$8:$X$638,22,FALSE)</f>
        <v>BINJHARWALI</v>
      </c>
      <c r="M80" s="153" t="str">
        <f>VLOOKUP(D80,'TS Gantry - AP44'!$C$8:$Y$638,23,FALSE)</f>
        <v>LUNKARANSAR</v>
      </c>
      <c r="N80" s="153" t="str">
        <f>VLOOKUP(D80,'TS Gantry - AP44'!$C$8:$Z$638,24,FALSE)</f>
        <v>BIKANER</v>
      </c>
      <c r="O80" s="108"/>
      <c r="P80" s="108"/>
      <c r="Q80" s="123"/>
      <c r="R80" s="123"/>
      <c r="S80" s="108"/>
      <c r="T80" s="144"/>
      <c r="U80" s="117"/>
      <c r="V80" s="117"/>
      <c r="W80" s="117"/>
      <c r="X80" s="117"/>
      <c r="Y80" s="117"/>
      <c r="Z80" s="117"/>
      <c r="AA80" s="117"/>
    </row>
    <row r="81" spans="1:27" ht="15.75" customHeight="1">
      <c r="A81" s="99">
        <f t="shared" si="2"/>
        <v>75</v>
      </c>
      <c r="B81" s="150" t="s">
        <v>693</v>
      </c>
      <c r="C81" s="150">
        <v>23</v>
      </c>
      <c r="D81" s="210" t="s">
        <v>458</v>
      </c>
      <c r="E81" s="108" t="str">
        <f>VLOOKUP(D81,'TS Gantry - AP44'!$C$8:$D$646,2,0)</f>
        <v>DA+0</v>
      </c>
      <c r="F81" s="102">
        <v>36.159999999999997</v>
      </c>
      <c r="G81" s="103">
        <v>46015</v>
      </c>
      <c r="H81" s="103">
        <v>46019</v>
      </c>
      <c r="I81" s="153" t="s">
        <v>715</v>
      </c>
      <c r="J81" s="153" t="s">
        <v>714</v>
      </c>
      <c r="K81" s="153" t="s">
        <v>649</v>
      </c>
      <c r="L81" s="153" t="str">
        <f>VLOOKUP(D81,'TS Gantry - AP44'!$C$8:$X$638,22,FALSE)</f>
        <v>KALOO</v>
      </c>
      <c r="M81" s="153" t="str">
        <f>VLOOKUP(D81,'TS Gantry - AP44'!$C$8:$Y$638,23,FALSE)</f>
        <v>LUNKARANSAR</v>
      </c>
      <c r="N81" s="153" t="str">
        <f>VLOOKUP(D81,'TS Gantry - AP44'!$C$8:$Z$638,24,FALSE)</f>
        <v>BIKANER</v>
      </c>
      <c r="O81" s="108"/>
      <c r="P81" s="108"/>
      <c r="Q81" s="123"/>
      <c r="R81" s="123"/>
      <c r="S81" s="108"/>
      <c r="T81" s="144"/>
      <c r="U81" s="117"/>
      <c r="V81" s="117"/>
      <c r="W81" s="117"/>
      <c r="X81" s="117"/>
      <c r="Y81" s="117"/>
      <c r="Z81" s="117"/>
      <c r="AA81" s="117"/>
    </row>
    <row r="82" spans="1:27" ht="15.75" customHeight="1">
      <c r="A82" s="99">
        <f t="shared" si="2"/>
        <v>76</v>
      </c>
      <c r="B82" s="150" t="s">
        <v>693</v>
      </c>
      <c r="C82" s="150">
        <v>24</v>
      </c>
      <c r="D82" s="210" t="s">
        <v>522</v>
      </c>
      <c r="E82" s="108" t="str">
        <f>VLOOKUP(D82,'TS Gantry - AP44'!$C$8:$D$646,2,0)</f>
        <v>DA+9</v>
      </c>
      <c r="F82" s="102">
        <v>45.697000000000003</v>
      </c>
      <c r="G82" s="103">
        <v>46012</v>
      </c>
      <c r="H82" s="103">
        <v>46020</v>
      </c>
      <c r="I82" s="153" t="s">
        <v>725</v>
      </c>
      <c r="J82" s="153" t="s">
        <v>714</v>
      </c>
      <c r="K82" s="153" t="s">
        <v>649</v>
      </c>
      <c r="L82" s="153" t="str">
        <f>VLOOKUP(D82,'TS Gantry - AP44'!$C$8:$X$638,22,FALSE)</f>
        <v>KANWALASAR</v>
      </c>
      <c r="M82" s="153" t="str">
        <f>VLOOKUP(D82,'TS Gantry - AP44'!$C$8:$Y$638,23,FALSE)</f>
        <v>SARDARSHAHAR</v>
      </c>
      <c r="N82" s="153" t="str">
        <f>VLOOKUP(D82,'TS Gantry - AP44'!$C$8:$Z$638,24,FALSE)</f>
        <v>CHURU</v>
      </c>
      <c r="O82" s="108"/>
      <c r="P82" s="108"/>
      <c r="Q82" s="123"/>
      <c r="R82" s="123"/>
      <c r="S82" s="108"/>
      <c r="T82" s="144"/>
      <c r="U82" s="117"/>
      <c r="V82" s="117"/>
      <c r="W82" s="117"/>
      <c r="X82" s="117"/>
      <c r="Y82" s="117"/>
      <c r="Z82" s="117"/>
      <c r="AA82" s="117"/>
    </row>
    <row r="83" spans="1:27" ht="15.75" customHeight="1">
      <c r="A83" s="99">
        <f t="shared" si="2"/>
        <v>77</v>
      </c>
      <c r="B83" s="150" t="s">
        <v>693</v>
      </c>
      <c r="C83" s="108">
        <v>25</v>
      </c>
      <c r="D83" s="210" t="s">
        <v>353</v>
      </c>
      <c r="E83" s="108" t="str">
        <f>VLOOKUP(D83,'TS Gantry - AP44'!$C$8:$D$646,2,0)</f>
        <v>DA+3</v>
      </c>
      <c r="F83" s="102">
        <v>37.930999999999997</v>
      </c>
      <c r="G83" s="103">
        <v>46016</v>
      </c>
      <c r="H83" s="103">
        <v>46021</v>
      </c>
      <c r="I83" s="153" t="s">
        <v>719</v>
      </c>
      <c r="J83" s="153" t="s">
        <v>666</v>
      </c>
      <c r="K83" s="153" t="s">
        <v>649</v>
      </c>
      <c r="L83" s="153" t="str">
        <f>VLOOKUP(D83,'TS Gantry - AP44'!$C$8:$X$638,22,FALSE)</f>
        <v>SHARAH BEECHHARWAS</v>
      </c>
      <c r="M83" s="153" t="str">
        <f>VLOOKUP(D83,'TS Gantry - AP44'!$C$8:$Y$638,23,FALSE)</f>
        <v>LUNKARANSAR</v>
      </c>
      <c r="N83" s="153" t="str">
        <f>VLOOKUP(D83,'TS Gantry - AP44'!$C$8:$Z$638,24,FALSE)</f>
        <v>BIKANER</v>
      </c>
      <c r="O83" s="108"/>
      <c r="P83" s="108"/>
      <c r="Q83" s="123"/>
      <c r="R83" s="123"/>
      <c r="S83" s="108"/>
      <c r="T83" s="144"/>
      <c r="U83" s="117"/>
      <c r="V83" s="117"/>
      <c r="W83" s="117"/>
      <c r="X83" s="117"/>
      <c r="Y83" s="117"/>
      <c r="Z83" s="117"/>
      <c r="AA83" s="117"/>
    </row>
    <row r="84" spans="1:27" ht="15.75" customHeight="1">
      <c r="A84" s="99">
        <f t="shared" si="2"/>
        <v>78</v>
      </c>
      <c r="B84" s="150" t="s">
        <v>693</v>
      </c>
      <c r="C84" s="150">
        <v>26</v>
      </c>
      <c r="D84" s="210" t="s">
        <v>485</v>
      </c>
      <c r="E84" s="108" t="str">
        <f>VLOOKUP(D84,'TS Gantry - AP44'!$C$8:$D$646,2,0)</f>
        <v>DA+3</v>
      </c>
      <c r="F84" s="102">
        <v>37.930999999999997</v>
      </c>
      <c r="G84" s="103">
        <v>46015</v>
      </c>
      <c r="H84" s="103">
        <v>46022</v>
      </c>
      <c r="I84" s="153" t="s">
        <v>721</v>
      </c>
      <c r="J84" s="153" t="s">
        <v>716</v>
      </c>
      <c r="K84" s="153" t="s">
        <v>649</v>
      </c>
      <c r="L84" s="153" t="str">
        <f>VLOOKUP(D84,'TS Gantry - AP44'!$C$8:$X$638,22,FALSE)</f>
        <v>CHHATASAR</v>
      </c>
      <c r="M84" s="153" t="str">
        <f>VLOOKUP(D84,'TS Gantry - AP44'!$C$8:$Y$638,23,FALSE)</f>
        <v>LUNKARANSAR</v>
      </c>
      <c r="N84" s="153" t="str">
        <f>VLOOKUP(D84,'TS Gantry - AP44'!$C$8:$Z$638,24,FALSE)</f>
        <v>BIKANER</v>
      </c>
      <c r="O84" s="108"/>
      <c r="P84" s="108"/>
      <c r="Q84" s="123"/>
      <c r="R84" s="123"/>
      <c r="S84" s="108"/>
      <c r="T84" s="144"/>
      <c r="U84" s="117"/>
      <c r="V84" s="117"/>
      <c r="W84" s="117"/>
      <c r="X84" s="117"/>
      <c r="Y84" s="117"/>
      <c r="Z84" s="117"/>
      <c r="AA84" s="117"/>
    </row>
    <row r="85" spans="1:27" ht="15.75" customHeight="1">
      <c r="A85" s="99">
        <f t="shared" si="2"/>
        <v>79</v>
      </c>
      <c r="B85" s="150" t="s">
        <v>693</v>
      </c>
      <c r="C85" s="150">
        <v>27</v>
      </c>
      <c r="D85" s="210" t="s">
        <v>283</v>
      </c>
      <c r="E85" s="108" t="str">
        <f>VLOOKUP(D85,'TS Gantry - AP44'!$C$8:$D$646,2,0)</f>
        <v>DA+3</v>
      </c>
      <c r="F85" s="102">
        <v>37.930999999999997</v>
      </c>
      <c r="G85" s="103">
        <v>46016</v>
      </c>
      <c r="H85" s="103">
        <v>46022</v>
      </c>
      <c r="I85" s="153" t="s">
        <v>727</v>
      </c>
      <c r="J85" s="153" t="s">
        <v>720</v>
      </c>
      <c r="K85" s="153" t="s">
        <v>649</v>
      </c>
      <c r="L85" s="153" t="str">
        <f>VLOOKUP(D85,'TS Gantry - AP44'!$C$8:$X$638,22,FALSE)</f>
        <v>RAJASAR BHATIYAN</v>
      </c>
      <c r="M85" s="153" t="str">
        <f>VLOOKUP(D85,'TS Gantry - AP44'!$C$8:$Y$638,23,FALSE)</f>
        <v>CHHATARGARH</v>
      </c>
      <c r="N85" s="153" t="str">
        <f>VLOOKUP(D85,'TS Gantry - AP44'!$C$8:$Z$638,24,FALSE)</f>
        <v>BIKANER</v>
      </c>
      <c r="O85" s="108"/>
      <c r="P85" s="108"/>
      <c r="Q85" s="123"/>
      <c r="R85" s="123"/>
      <c r="S85" s="108"/>
      <c r="T85" s="144"/>
      <c r="U85" s="117"/>
      <c r="V85" s="117"/>
      <c r="W85" s="117"/>
      <c r="X85" s="117"/>
      <c r="Y85" s="117"/>
      <c r="Z85" s="117"/>
      <c r="AA85" s="117"/>
    </row>
    <row r="86" spans="1:27" ht="15" customHeight="1">
      <c r="A86" s="99">
        <f t="shared" si="2"/>
        <v>80</v>
      </c>
      <c r="B86" s="150" t="s">
        <v>693</v>
      </c>
      <c r="C86" s="150">
        <v>28</v>
      </c>
      <c r="D86" s="210" t="s">
        <v>306</v>
      </c>
      <c r="E86" s="108" t="str">
        <f>VLOOKUP(D86,'TS Gantry - AP44'!$C$8:$D$646,2,0)</f>
        <v>DB1+0</v>
      </c>
      <c r="F86" s="102">
        <v>55.451000000000001</v>
      </c>
      <c r="G86" s="103">
        <v>46007</v>
      </c>
      <c r="H86" s="103">
        <v>46024</v>
      </c>
      <c r="I86" s="153" t="s">
        <v>722</v>
      </c>
      <c r="J86" s="153" t="s">
        <v>728</v>
      </c>
      <c r="K86" s="153" t="s">
        <v>649</v>
      </c>
      <c r="L86" s="153" t="str">
        <f>VLOOKUP(D86,'TS Gantry - AP44'!$C$8:$X$638,22,FALSE)</f>
        <v>BINJHARWALI</v>
      </c>
      <c r="M86" s="153" t="str">
        <f>VLOOKUP(D86,'TS Gantry - AP44'!$C$8:$Y$638,23,FALSE)</f>
        <v>LUNKARANSAR</v>
      </c>
      <c r="N86" s="153" t="str">
        <f>VLOOKUP(D86,'TS Gantry - AP44'!$C$8:$Z$638,24,FALSE)</f>
        <v>BIKANER</v>
      </c>
      <c r="O86" s="108"/>
      <c r="P86" s="108"/>
      <c r="Q86" s="123"/>
      <c r="R86" s="123"/>
      <c r="S86" s="108"/>
      <c r="T86" s="144"/>
      <c r="U86" s="117"/>
      <c r="V86" s="117"/>
      <c r="W86" s="117"/>
      <c r="X86" s="117"/>
      <c r="Y86" s="117"/>
      <c r="Z86" s="117"/>
      <c r="AA86" s="117"/>
    </row>
    <row r="87" spans="1:27" ht="15.75" customHeight="1">
      <c r="A87" s="99">
        <f t="shared" si="2"/>
        <v>81</v>
      </c>
      <c r="B87" s="150" t="s">
        <v>693</v>
      </c>
      <c r="C87" s="150">
        <v>29</v>
      </c>
      <c r="D87" s="210" t="s">
        <v>402</v>
      </c>
      <c r="E87" s="108" t="str">
        <f>VLOOKUP(D87,'TS Gantry - AP44'!$C$8:$D$646,2,0)</f>
        <v>DC1+6</v>
      </c>
      <c r="F87" s="231">
        <v>72.474000000000004</v>
      </c>
      <c r="G87" s="103">
        <v>46011</v>
      </c>
      <c r="H87" s="103">
        <v>46025</v>
      </c>
      <c r="I87" s="153" t="s">
        <v>718</v>
      </c>
      <c r="J87" s="153" t="s">
        <v>713</v>
      </c>
      <c r="K87" s="153" t="s">
        <v>649</v>
      </c>
      <c r="L87" s="153" t="str">
        <f>VLOOKUP(D87,'TS Gantry - AP44'!$C$8:$X$638,22,FALSE)</f>
        <v>KAKARICHCHHA</v>
      </c>
      <c r="M87" s="153" t="str">
        <f>VLOOKUP(D87,'TS Gantry - AP44'!$C$8:$Y$638,23,FALSE)</f>
        <v>LUNKARANSAR</v>
      </c>
      <c r="N87" s="153" t="str">
        <f>VLOOKUP(D87,'TS Gantry - AP44'!$C$8:$Z$638,24,FALSE)</f>
        <v>BIKANER</v>
      </c>
      <c r="O87" s="108"/>
      <c r="P87" s="108"/>
      <c r="Q87" s="123"/>
      <c r="R87" s="123"/>
      <c r="S87" s="108"/>
      <c r="T87" s="144"/>
      <c r="U87" s="117"/>
      <c r="V87" s="117"/>
      <c r="W87" s="117"/>
      <c r="X87" s="117"/>
      <c r="Y87" s="117"/>
      <c r="Z87" s="117"/>
      <c r="AA87" s="117"/>
    </row>
    <row r="88" spans="1:27" ht="15.75" customHeight="1">
      <c r="A88" s="99">
        <f t="shared" si="2"/>
        <v>82</v>
      </c>
      <c r="B88" s="150" t="s">
        <v>693</v>
      </c>
      <c r="C88" s="150">
        <v>30</v>
      </c>
      <c r="D88" s="210" t="s">
        <v>589</v>
      </c>
      <c r="E88" s="108" t="str">
        <f>VLOOKUP(D88,'TS Gantry - AP44'!$C$8:$D$646,2,0)</f>
        <v>DA-3</v>
      </c>
      <c r="F88" s="102">
        <v>34.79</v>
      </c>
      <c r="G88" s="103">
        <v>46011</v>
      </c>
      <c r="H88" s="103">
        <v>46025</v>
      </c>
      <c r="I88" s="153" t="s">
        <v>729</v>
      </c>
      <c r="J88" s="153" t="s">
        <v>730</v>
      </c>
      <c r="K88" s="153" t="s">
        <v>649</v>
      </c>
      <c r="L88" s="153" t="str">
        <f>VLOOKUP(D88,'TS Gantry - AP44'!$C$8:$X$638,22,FALSE)</f>
        <v>MALSAR</v>
      </c>
      <c r="M88" s="153" t="str">
        <f>VLOOKUP(D88,'TS Gantry - AP44'!$C$8:$Y$638,23,FALSE)</f>
        <v>SARDARSHAHAR</v>
      </c>
      <c r="N88" s="153" t="str">
        <f>VLOOKUP(D88,'TS Gantry - AP44'!$C$8:$Z$638,24,FALSE)</f>
        <v>CHURU</v>
      </c>
      <c r="O88" s="108"/>
      <c r="P88" s="108"/>
      <c r="Q88" s="123"/>
      <c r="R88" s="123"/>
      <c r="S88" s="108"/>
      <c r="T88" s="144"/>
      <c r="U88" s="117"/>
      <c r="V88" s="117"/>
      <c r="W88" s="117"/>
      <c r="X88" s="117"/>
      <c r="Y88" s="117"/>
      <c r="Z88" s="117"/>
      <c r="AA88" s="117"/>
    </row>
    <row r="89" spans="1:27" ht="15.75" customHeight="1">
      <c r="A89" s="99">
        <f t="shared" si="2"/>
        <v>83</v>
      </c>
      <c r="B89" s="150" t="s">
        <v>693</v>
      </c>
      <c r="C89" s="150">
        <v>31</v>
      </c>
      <c r="D89" s="210" t="s">
        <v>464</v>
      </c>
      <c r="E89" s="108" t="str">
        <f>VLOOKUP(D89,'TS Gantry - AP44'!$C$8:$D$646,2,0)</f>
        <v>DA+0</v>
      </c>
      <c r="F89" s="102">
        <v>36.159999999999997</v>
      </c>
      <c r="G89" s="103">
        <v>46020</v>
      </c>
      <c r="H89" s="103">
        <v>46025</v>
      </c>
      <c r="I89" s="153" t="s">
        <v>715</v>
      </c>
      <c r="J89" s="153" t="s">
        <v>714</v>
      </c>
      <c r="K89" s="153" t="s">
        <v>649</v>
      </c>
      <c r="L89" s="153" t="str">
        <f>VLOOKUP(D89,'TS Gantry - AP44'!$C$8:$X$638,22,FALSE)</f>
        <v>KALOO</v>
      </c>
      <c r="M89" s="153" t="str">
        <f>VLOOKUP(D89,'TS Gantry - AP44'!$C$8:$Y$638,23,FALSE)</f>
        <v>LUNKARANSAR</v>
      </c>
      <c r="N89" s="153" t="str">
        <f>VLOOKUP(D89,'TS Gantry - AP44'!$C$8:$Z$638,24,FALSE)</f>
        <v>BIKANER</v>
      </c>
      <c r="O89" s="108"/>
      <c r="P89" s="108"/>
      <c r="Q89" s="123"/>
      <c r="R89" s="123"/>
      <c r="S89" s="108"/>
      <c r="T89" s="144"/>
      <c r="U89" s="117"/>
      <c r="V89" s="117"/>
      <c r="W89" s="117"/>
      <c r="X89" s="117"/>
      <c r="Y89" s="117"/>
      <c r="Z89" s="117"/>
      <c r="AA89" s="117"/>
    </row>
    <row r="90" spans="1:27" ht="15.75" customHeight="1" thickBot="1">
      <c r="A90" s="228">
        <f t="shared" si="2"/>
        <v>84</v>
      </c>
      <c r="B90" s="184" t="s">
        <v>693</v>
      </c>
      <c r="C90" s="184">
        <v>32</v>
      </c>
      <c r="D90" s="229" t="s">
        <v>592</v>
      </c>
      <c r="E90" s="112" t="str">
        <f>VLOOKUP(D90,'TS Gantry - AP44'!$C$8:$D$646,2,0)</f>
        <v>DA+6</v>
      </c>
      <c r="F90" s="223">
        <v>43.804000000000002</v>
      </c>
      <c r="G90" s="165">
        <v>46013</v>
      </c>
      <c r="H90" s="165">
        <v>46026</v>
      </c>
      <c r="I90" s="225" t="s">
        <v>731</v>
      </c>
      <c r="J90" s="225" t="s">
        <v>666</v>
      </c>
      <c r="K90" s="225" t="s">
        <v>649</v>
      </c>
      <c r="L90" s="225" t="str">
        <f>VLOOKUP(D90,'TS Gantry - AP44'!$C$8:$X$638,22,FALSE)</f>
        <v>MALSAR</v>
      </c>
      <c r="M90" s="225" t="str">
        <f>VLOOKUP(D90,'TS Gantry - AP44'!$C$8:$Y$638,23,FALSE)</f>
        <v>SARDARSHAHAR</v>
      </c>
      <c r="N90" s="225" t="str">
        <f>VLOOKUP(D90,'TS Gantry - AP44'!$C$8:$Z$638,24,FALSE)</f>
        <v>CHURU</v>
      </c>
      <c r="O90" s="112"/>
      <c r="P90" s="112"/>
      <c r="Q90" s="147"/>
      <c r="R90" s="147"/>
      <c r="S90" s="112"/>
      <c r="T90" s="149"/>
      <c r="U90" s="117"/>
      <c r="V90" s="117"/>
      <c r="W90" s="117"/>
      <c r="X90" s="117"/>
      <c r="Y90" s="117"/>
      <c r="Z90" s="117"/>
      <c r="AA90" s="117"/>
    </row>
    <row r="91" spans="1:27" ht="15.75" customHeight="1">
      <c r="A91" s="135">
        <f t="shared" si="2"/>
        <v>85</v>
      </c>
      <c r="B91" s="136" t="s">
        <v>636</v>
      </c>
      <c r="C91" s="136">
        <v>1</v>
      </c>
      <c r="D91" s="226" t="s">
        <v>361</v>
      </c>
      <c r="E91" s="136" t="str">
        <f>VLOOKUP(D91,'TS Gantry - AP44'!$C$8:$D$646,2,0)</f>
        <v>DA+3</v>
      </c>
      <c r="F91" s="227">
        <v>37.930999999999997</v>
      </c>
      <c r="G91" s="161">
        <v>46022</v>
      </c>
      <c r="H91" s="161">
        <v>46029</v>
      </c>
      <c r="I91" s="139" t="s">
        <v>719</v>
      </c>
      <c r="J91" s="139" t="s">
        <v>666</v>
      </c>
      <c r="K91" s="139" t="s">
        <v>649</v>
      </c>
      <c r="L91" s="139" t="str">
        <f>VLOOKUP(D91,'TS Gantry - AP44'!$C$8:$X$638,22,FALSE)</f>
        <v>SHARAH BOOCHAWAS</v>
      </c>
      <c r="M91" s="139" t="str">
        <f>VLOOKUP(D91,'TS Gantry - AP44'!$C$8:$Y$638,23,FALSE)</f>
        <v>LUNKARANSAR</v>
      </c>
      <c r="N91" s="139" t="str">
        <f>VLOOKUP(D91,'TS Gantry - AP44'!$C$8:$Z$638,24,FALSE)</f>
        <v>BIKANER</v>
      </c>
      <c r="O91" s="136"/>
      <c r="P91" s="136"/>
      <c r="Q91" s="138"/>
      <c r="R91" s="138"/>
      <c r="S91" s="136"/>
      <c r="T91" s="140"/>
      <c r="U91" s="117"/>
      <c r="V91" s="117"/>
      <c r="W91" s="117"/>
      <c r="X91" s="117"/>
      <c r="Y91" s="117"/>
      <c r="Z91" s="117"/>
      <c r="AA91" s="117"/>
    </row>
    <row r="92" spans="1:27" ht="15.75" customHeight="1">
      <c r="A92" s="99">
        <f t="shared" si="2"/>
        <v>86</v>
      </c>
      <c r="B92" s="150" t="s">
        <v>636</v>
      </c>
      <c r="C92" s="150">
        <v>2</v>
      </c>
      <c r="D92" s="210" t="s">
        <v>474</v>
      </c>
      <c r="E92" s="108" t="str">
        <f>VLOOKUP(D92,'TS Gantry - AP44'!$C$8:$D$646,2,0)</f>
        <v>DA+0</v>
      </c>
      <c r="F92" s="102">
        <v>36.159999999999997</v>
      </c>
      <c r="G92" s="103">
        <v>46024</v>
      </c>
      <c r="H92" s="103">
        <v>46030</v>
      </c>
      <c r="I92" s="153" t="s">
        <v>715</v>
      </c>
      <c r="J92" s="153" t="s">
        <v>732</v>
      </c>
      <c r="K92" s="153" t="s">
        <v>649</v>
      </c>
      <c r="L92" s="153" t="str">
        <f>VLOOKUP(D92,'TS Gantry - AP44'!$C$8:$X$638,22,FALSE)</f>
        <v>GARABDESAR</v>
      </c>
      <c r="M92" s="153" t="str">
        <f>VLOOKUP(D92,'TS Gantry - AP44'!$C$8:$Y$638,23,FALSE)</f>
        <v>LUNKARANSAR</v>
      </c>
      <c r="N92" s="153" t="str">
        <f>VLOOKUP(D92,'TS Gantry - AP44'!$C$8:$Z$638,24,FALSE)</f>
        <v>BIKANER</v>
      </c>
      <c r="O92" s="108"/>
      <c r="P92" s="108"/>
      <c r="Q92" s="123"/>
      <c r="R92" s="123"/>
      <c r="S92" s="108"/>
      <c r="T92" s="144"/>
      <c r="U92" s="117"/>
      <c r="V92" s="117"/>
      <c r="W92" s="117"/>
      <c r="X92" s="117"/>
      <c r="Y92" s="117"/>
      <c r="Z92" s="117"/>
      <c r="AA92" s="117"/>
    </row>
    <row r="93" spans="1:27" ht="15.75" customHeight="1">
      <c r="A93" s="99">
        <f t="shared" si="2"/>
        <v>87</v>
      </c>
      <c r="B93" s="150" t="s">
        <v>636</v>
      </c>
      <c r="C93" s="150">
        <v>3</v>
      </c>
      <c r="D93" s="232" t="s">
        <v>483</v>
      </c>
      <c r="E93" s="108" t="str">
        <f>VLOOKUP(D93,'TS Gantry - AP44'!$C$8:$D$646,2,0)</f>
        <v>DA+0</v>
      </c>
      <c r="F93" s="102">
        <v>36.159999999999997</v>
      </c>
      <c r="G93" s="103">
        <v>46022</v>
      </c>
      <c r="H93" s="103">
        <v>46031</v>
      </c>
      <c r="I93" s="153" t="s">
        <v>721</v>
      </c>
      <c r="J93" s="153" t="s">
        <v>716</v>
      </c>
      <c r="K93" s="153" t="s">
        <v>649</v>
      </c>
      <c r="L93" s="153" t="str">
        <f>VLOOKUP(D93,'TS Gantry - AP44'!$C$8:$X$638,22,FALSE)</f>
        <v>CHHATASAR</v>
      </c>
      <c r="M93" s="153" t="str">
        <f>VLOOKUP(D93,'TS Gantry - AP44'!$C$8:$Y$638,23,FALSE)</f>
        <v>LUNKARANSAR</v>
      </c>
      <c r="N93" s="153" t="str">
        <f>VLOOKUP(D93,'TS Gantry - AP44'!$C$8:$Z$638,24,FALSE)</f>
        <v>BIKANER</v>
      </c>
      <c r="O93" s="108"/>
      <c r="P93" s="108"/>
      <c r="Q93" s="123"/>
      <c r="R93" s="123"/>
      <c r="S93" s="108"/>
      <c r="T93" s="144"/>
      <c r="U93" s="117"/>
      <c r="V93" s="117"/>
      <c r="W93" s="117"/>
      <c r="X93" s="117"/>
      <c r="Y93" s="117"/>
      <c r="Z93" s="117"/>
      <c r="AA93" s="117"/>
    </row>
    <row r="94" spans="1:27" ht="15.75" customHeight="1">
      <c r="A94" s="99">
        <f t="shared" si="2"/>
        <v>88</v>
      </c>
      <c r="B94" s="150" t="s">
        <v>636</v>
      </c>
      <c r="C94" s="233">
        <v>4</v>
      </c>
      <c r="D94" s="210" t="s">
        <v>523</v>
      </c>
      <c r="E94" s="192" t="str">
        <f>VLOOKUP(D94,'TS Gantry - AP44'!$C$8:$D$646,2,0)</f>
        <v>DB1+9</v>
      </c>
      <c r="F94" s="108">
        <v>66.775999999999996</v>
      </c>
      <c r="G94" s="103">
        <v>46021</v>
      </c>
      <c r="H94" s="103">
        <v>46034</v>
      </c>
      <c r="I94" s="153" t="s">
        <v>725</v>
      </c>
      <c r="J94" s="153" t="s">
        <v>712</v>
      </c>
      <c r="K94" s="153" t="s">
        <v>649</v>
      </c>
      <c r="L94" s="153" t="str">
        <f>VLOOKUP(D94,'TS Gantry - AP44'!$C$8:$X$638,22,FALSE)</f>
        <v>DHEERASAR</v>
      </c>
      <c r="M94" s="153" t="str">
        <f>VLOOKUP(D94,'TS Gantry - AP44'!$C$8:$Y$638,23,FALSE)</f>
        <v>SARDARSHAHAR</v>
      </c>
      <c r="N94" s="153" t="str">
        <f>VLOOKUP(D94,'TS Gantry - AP44'!$C$8:$Z$638,24,FALSE)</f>
        <v>CHURU</v>
      </c>
      <c r="O94" s="108"/>
      <c r="P94" s="108"/>
      <c r="Q94" s="123"/>
      <c r="R94" s="123"/>
      <c r="S94" s="108"/>
      <c r="T94" s="144"/>
      <c r="U94" s="117"/>
      <c r="V94" s="117"/>
      <c r="W94" s="117"/>
      <c r="X94" s="117"/>
      <c r="Y94" s="117"/>
      <c r="Z94" s="117"/>
      <c r="AA94" s="117"/>
    </row>
    <row r="95" spans="1:27" ht="15.75" customHeight="1">
      <c r="A95" s="99">
        <f t="shared" si="2"/>
        <v>89</v>
      </c>
      <c r="B95" s="150" t="s">
        <v>636</v>
      </c>
      <c r="C95" s="150">
        <v>5</v>
      </c>
      <c r="D95" s="221" t="s">
        <v>316</v>
      </c>
      <c r="E95" s="108" t="str">
        <f>VLOOKUP(D95,'TS Gantry - AP44'!$C$8:$D$646,2,0)</f>
        <v>DA+6</v>
      </c>
      <c r="F95" s="102">
        <v>43.804000000000002</v>
      </c>
      <c r="G95" s="103">
        <v>46003</v>
      </c>
      <c r="H95" s="103">
        <v>46035</v>
      </c>
      <c r="I95" s="153" t="s">
        <v>722</v>
      </c>
      <c r="J95" s="153" t="s">
        <v>733</v>
      </c>
      <c r="K95" s="153" t="s">
        <v>649</v>
      </c>
      <c r="L95" s="153" t="str">
        <f>VLOOKUP(D95,'TS Gantry - AP44'!$C$8:$X$638,22,FALSE)</f>
        <v>SODHWALI</v>
      </c>
      <c r="M95" s="153" t="str">
        <f>VLOOKUP(D95,'TS Gantry - AP44'!$C$8:$Y$638,23,FALSE)</f>
        <v>LUNKARANSAR</v>
      </c>
      <c r="N95" s="153" t="str">
        <f>VLOOKUP(D95,'TS Gantry - AP44'!$C$8:$Z$638,24,FALSE)</f>
        <v>BIKANER</v>
      </c>
      <c r="O95" s="108"/>
      <c r="P95" s="108"/>
      <c r="Q95" s="123"/>
      <c r="R95" s="123"/>
      <c r="S95" s="108"/>
      <c r="T95" s="144"/>
      <c r="U95" s="117"/>
      <c r="V95" s="117"/>
      <c r="W95" s="117"/>
      <c r="X95" s="117"/>
      <c r="Y95" s="117"/>
      <c r="Z95" s="117"/>
      <c r="AA95" s="117"/>
    </row>
    <row r="96" spans="1:27" ht="15.75" customHeight="1">
      <c r="A96" s="99">
        <f t="shared" si="2"/>
        <v>90</v>
      </c>
      <c r="B96" s="150" t="s">
        <v>636</v>
      </c>
      <c r="C96" s="150">
        <v>6</v>
      </c>
      <c r="D96" s="210" t="s">
        <v>409</v>
      </c>
      <c r="E96" s="108" t="str">
        <f>VLOOKUP(D96,'TS Gantry - AP44'!$C$8:$D$646,2,0)</f>
        <v>DA+9</v>
      </c>
      <c r="F96" s="102">
        <v>45.697000000000003</v>
      </c>
      <c r="G96" s="103">
        <v>46026</v>
      </c>
      <c r="H96" s="103">
        <v>46035</v>
      </c>
      <c r="I96" s="153" t="s">
        <v>718</v>
      </c>
      <c r="J96" s="153" t="s">
        <v>713</v>
      </c>
      <c r="K96" s="153" t="s">
        <v>649</v>
      </c>
      <c r="L96" s="153" t="str">
        <f>VLOOKUP(D96,'TS Gantry - AP44'!$C$8:$X$638,22,FALSE)</f>
        <v>LUNKARANSAR</v>
      </c>
      <c r="M96" s="153" t="str">
        <f>VLOOKUP(D96,'TS Gantry - AP44'!$C$8:$Y$638,23,FALSE)</f>
        <v>LUNKARANSAR</v>
      </c>
      <c r="N96" s="153" t="str">
        <f>VLOOKUP(D96,'TS Gantry - AP44'!$C$8:$Z$638,24,FALSE)</f>
        <v>BIKANER</v>
      </c>
      <c r="O96" s="108"/>
      <c r="P96" s="108"/>
      <c r="Q96" s="123"/>
      <c r="R96" s="123"/>
      <c r="S96" s="108"/>
      <c r="T96" s="144"/>
      <c r="U96" s="117"/>
      <c r="V96" s="117"/>
      <c r="W96" s="117"/>
      <c r="X96" s="117"/>
      <c r="Y96" s="117"/>
      <c r="Z96" s="117"/>
      <c r="AA96" s="117"/>
    </row>
    <row r="97" spans="1:27" ht="15.75" customHeight="1">
      <c r="A97" s="99">
        <f t="shared" si="2"/>
        <v>91</v>
      </c>
      <c r="B97" s="150" t="s">
        <v>636</v>
      </c>
      <c r="C97" s="150">
        <v>7</v>
      </c>
      <c r="D97" s="210" t="s">
        <v>475</v>
      </c>
      <c r="E97" s="108" t="str">
        <f>VLOOKUP(D97,'TS Gantry - AP44'!$C$8:$D$646,2,0)</f>
        <v>DA+3</v>
      </c>
      <c r="F97" s="102">
        <v>37.930999999999997</v>
      </c>
      <c r="G97" s="103">
        <v>46031</v>
      </c>
      <c r="H97" s="103">
        <v>46035</v>
      </c>
      <c r="I97" s="153" t="s">
        <v>715</v>
      </c>
      <c r="J97" s="153" t="s">
        <v>732</v>
      </c>
      <c r="K97" s="153" t="s">
        <v>649</v>
      </c>
      <c r="L97" s="153" t="str">
        <f>VLOOKUP(D97,'TS Gantry - AP44'!$C$8:$X$638,22,FALSE)</f>
        <v>RAJPURA HUDAAN</v>
      </c>
      <c r="M97" s="153" t="str">
        <f>VLOOKUP(D97,'TS Gantry - AP44'!$C$8:$Y$638,23,FALSE)</f>
        <v>LUNKARANSAR</v>
      </c>
      <c r="N97" s="153" t="str">
        <f>VLOOKUP(D97,'TS Gantry - AP44'!$C$8:$Z$638,24,FALSE)</f>
        <v>BIKANER</v>
      </c>
      <c r="O97" s="108"/>
      <c r="P97" s="108"/>
      <c r="Q97" s="123"/>
      <c r="R97" s="123"/>
      <c r="S97" s="108"/>
      <c r="T97" s="144"/>
      <c r="U97" s="117"/>
      <c r="V97" s="117"/>
      <c r="W97" s="117"/>
      <c r="X97" s="117"/>
      <c r="Y97" s="117"/>
      <c r="Z97" s="117"/>
      <c r="AA97" s="117"/>
    </row>
    <row r="98" spans="1:27" ht="15.75" customHeight="1">
      <c r="A98" s="99">
        <f t="shared" si="2"/>
        <v>92</v>
      </c>
      <c r="B98" s="150" t="s">
        <v>636</v>
      </c>
      <c r="C98" s="150">
        <v>8</v>
      </c>
      <c r="D98" s="210" t="s">
        <v>284</v>
      </c>
      <c r="E98" s="108" t="str">
        <f>VLOOKUP(D98,'TS Gantry - AP44'!$C$8:$D$646,2,0)</f>
        <v>DB1+0</v>
      </c>
      <c r="F98" s="102">
        <v>55.451000000000001</v>
      </c>
      <c r="G98" s="103">
        <v>46024</v>
      </c>
      <c r="H98" s="103">
        <v>46036</v>
      </c>
      <c r="I98" s="153" t="s">
        <v>727</v>
      </c>
      <c r="J98" s="153" t="s">
        <v>720</v>
      </c>
      <c r="K98" s="153" t="s">
        <v>649</v>
      </c>
      <c r="L98" s="153" t="str">
        <f>VLOOKUP(D98,'TS Gantry - AP44'!$C$8:$X$638,22,FALSE)</f>
        <v>RAJASAR BHATIYAN</v>
      </c>
      <c r="M98" s="153" t="str">
        <f>VLOOKUP(D98,'TS Gantry - AP44'!$C$8:$Y$638,23,FALSE)</f>
        <v>CHHATARGARH</v>
      </c>
      <c r="N98" s="153" t="str">
        <f>VLOOKUP(D98,'TS Gantry - AP44'!$C$8:$Z$638,24,FALSE)</f>
        <v>BIKANER</v>
      </c>
      <c r="O98" s="108"/>
      <c r="P98" s="108"/>
      <c r="Q98" s="123"/>
      <c r="R98" s="123"/>
      <c r="S98" s="108"/>
      <c r="T98" s="144"/>
      <c r="U98" s="117"/>
      <c r="V98" s="117"/>
      <c r="W98" s="117"/>
      <c r="X98" s="117"/>
      <c r="Y98" s="117"/>
      <c r="Z98" s="117"/>
      <c r="AA98" s="117"/>
    </row>
    <row r="99" spans="1:27" ht="15.75" customHeight="1">
      <c r="A99" s="99">
        <f t="shared" si="2"/>
        <v>93</v>
      </c>
      <c r="B99" s="150" t="s">
        <v>636</v>
      </c>
      <c r="C99" s="150">
        <v>9</v>
      </c>
      <c r="D99" s="210" t="s">
        <v>591</v>
      </c>
      <c r="E99" s="108" t="str">
        <f>VLOOKUP(D99,'TS Gantry - AP44'!$C$8:$D$646,2,0)</f>
        <v>DA-3</v>
      </c>
      <c r="F99" s="102">
        <v>34.79</v>
      </c>
      <c r="G99" s="103">
        <v>46027</v>
      </c>
      <c r="H99" s="103">
        <v>46038</v>
      </c>
      <c r="I99" s="153" t="s">
        <v>731</v>
      </c>
      <c r="J99" s="153" t="s">
        <v>734</v>
      </c>
      <c r="K99" s="153" t="s">
        <v>649</v>
      </c>
      <c r="L99" s="153" t="str">
        <f>VLOOKUP(D99,'TS Gantry - AP44'!$C$8:$X$638,22,FALSE)</f>
        <v>MALSAR</v>
      </c>
      <c r="M99" s="153" t="str">
        <f>VLOOKUP(D99,'TS Gantry - AP44'!$C$8:$Y$638,23,FALSE)</f>
        <v>SARDARSHAHAR</v>
      </c>
      <c r="N99" s="153" t="str">
        <f>VLOOKUP(D99,'TS Gantry - AP44'!$C$8:$Z$638,24,FALSE)</f>
        <v>CHURU</v>
      </c>
      <c r="O99" s="108"/>
      <c r="P99" s="108"/>
      <c r="Q99" s="123"/>
      <c r="R99" s="123"/>
      <c r="S99" s="108"/>
      <c r="T99" s="144"/>
      <c r="U99" s="117"/>
      <c r="V99" s="117"/>
      <c r="W99" s="117"/>
      <c r="X99" s="117"/>
      <c r="Y99" s="117"/>
      <c r="Z99" s="117"/>
      <c r="AA99" s="117"/>
    </row>
    <row r="100" spans="1:27" ht="15.75" customHeight="1">
      <c r="A100" s="99">
        <f t="shared" si="2"/>
        <v>94</v>
      </c>
      <c r="B100" s="150" t="s">
        <v>636</v>
      </c>
      <c r="C100" s="150">
        <v>10</v>
      </c>
      <c r="D100" s="210" t="s">
        <v>506</v>
      </c>
      <c r="E100" s="108" t="str">
        <f>VLOOKUP(D100,'TS Gantry - AP44'!$C$8:$D$646,2,0)</f>
        <v>DA-3</v>
      </c>
      <c r="F100" s="102">
        <v>34.79</v>
      </c>
      <c r="G100" s="103">
        <v>46028</v>
      </c>
      <c r="H100" s="103">
        <v>46038</v>
      </c>
      <c r="I100" s="153" t="s">
        <v>735</v>
      </c>
      <c r="J100" s="153" t="s">
        <v>668</v>
      </c>
      <c r="K100" s="153" t="s">
        <v>649</v>
      </c>
      <c r="L100" s="153" t="str">
        <f>VLOOKUP(D100,'TS Gantry - AP44'!$C$8:$X$638,22,FALSE)</f>
        <v>KAGASAR</v>
      </c>
      <c r="M100" s="153" t="str">
        <f>VLOOKUP(D100,'TS Gantry - AP44'!$C$8:$Y$638,23,FALSE)</f>
        <v>LUNKARANSAR</v>
      </c>
      <c r="N100" s="153" t="str">
        <f>VLOOKUP(D100,'TS Gantry - AP44'!$C$8:$Z$638,24,FALSE)</f>
        <v>BIKANER</v>
      </c>
      <c r="O100" s="108"/>
      <c r="P100" s="108"/>
      <c r="Q100" s="123"/>
      <c r="R100" s="123"/>
      <c r="S100" s="108"/>
      <c r="T100" s="144"/>
      <c r="U100" s="117"/>
      <c r="V100" s="117"/>
      <c r="W100" s="117"/>
      <c r="X100" s="117"/>
      <c r="Y100" s="117"/>
      <c r="Z100" s="117"/>
      <c r="AA100" s="117"/>
    </row>
    <row r="101" spans="1:27" ht="15.75" customHeight="1">
      <c r="A101" s="99">
        <f t="shared" si="2"/>
        <v>95</v>
      </c>
      <c r="B101" s="150" t="s">
        <v>636</v>
      </c>
      <c r="C101" s="150">
        <v>11</v>
      </c>
      <c r="D101" s="210" t="s">
        <v>310</v>
      </c>
      <c r="E101" s="108" t="str">
        <f>VLOOKUP(D101,'TS Gantry - AP44'!$C$8:$D$646,2,0)</f>
        <v>DA+3</v>
      </c>
      <c r="F101" s="102">
        <v>37.930999999999997</v>
      </c>
      <c r="G101" s="103">
        <v>46020</v>
      </c>
      <c r="H101" s="103">
        <v>46039</v>
      </c>
      <c r="I101" s="153" t="s">
        <v>727</v>
      </c>
      <c r="J101" s="153" t="s">
        <v>720</v>
      </c>
      <c r="K101" s="153" t="s">
        <v>649</v>
      </c>
      <c r="L101" s="153" t="str">
        <f>VLOOKUP(D101,'TS Gantry - AP44'!$C$8:$X$638,22,FALSE)</f>
        <v>BINJHARWALI</v>
      </c>
      <c r="M101" s="153" t="str">
        <f>VLOOKUP(D101,'TS Gantry - AP44'!$C$8:$Y$638,23,FALSE)</f>
        <v>LUNKARANSAR</v>
      </c>
      <c r="N101" s="153" t="str">
        <f>VLOOKUP(D101,'TS Gantry - AP44'!$C$8:$Z$638,24,FALSE)</f>
        <v>BIKANER</v>
      </c>
      <c r="O101" s="108"/>
      <c r="P101" s="108"/>
      <c r="Q101" s="123"/>
      <c r="R101" s="123"/>
      <c r="S101" s="108"/>
      <c r="T101" s="144"/>
      <c r="U101" s="117"/>
      <c r="V101" s="117"/>
      <c r="W101" s="117"/>
      <c r="X101" s="117"/>
      <c r="Y101" s="117"/>
      <c r="Z101" s="117"/>
      <c r="AA101" s="117"/>
    </row>
    <row r="102" spans="1:27" ht="15.75" customHeight="1">
      <c r="A102" s="99">
        <f t="shared" si="2"/>
        <v>96</v>
      </c>
      <c r="B102" s="150" t="s">
        <v>636</v>
      </c>
      <c r="C102" s="150">
        <v>12</v>
      </c>
      <c r="D102" s="210" t="s">
        <v>471</v>
      </c>
      <c r="E102" s="108" t="str">
        <f>VLOOKUP(D102,'TS Gantry - AP44'!$C$8:$D$646,2,0)</f>
        <v>DA+0</v>
      </c>
      <c r="F102" s="102">
        <v>36.159999999999997</v>
      </c>
      <c r="G102" s="103">
        <v>46035</v>
      </c>
      <c r="H102" s="103">
        <v>46039</v>
      </c>
      <c r="I102" s="153" t="s">
        <v>715</v>
      </c>
      <c r="J102" s="153" t="s">
        <v>732</v>
      </c>
      <c r="K102" s="153" t="s">
        <v>649</v>
      </c>
      <c r="L102" s="153" t="str">
        <f>VLOOKUP(D102,'TS Gantry - AP44'!$C$8:$X$638,22,FALSE)</f>
        <v>GARABDESAR</v>
      </c>
      <c r="M102" s="153" t="str">
        <f>VLOOKUP(D102,'TS Gantry - AP44'!$C$8:$Y$638,23,FALSE)</f>
        <v>LUNKARANSAR</v>
      </c>
      <c r="N102" s="153" t="str">
        <f>VLOOKUP(D102,'TS Gantry - AP44'!$C$8:$Z$638,24,FALSE)</f>
        <v>BIKANER</v>
      </c>
      <c r="O102" s="108"/>
      <c r="P102" s="108"/>
      <c r="Q102" s="123"/>
      <c r="R102" s="123"/>
      <c r="S102" s="108"/>
      <c r="T102" s="144"/>
      <c r="U102" s="117"/>
      <c r="V102" s="117"/>
      <c r="W102" s="117"/>
      <c r="X102" s="117"/>
      <c r="Y102" s="117"/>
      <c r="Z102" s="117"/>
      <c r="AA102" s="117"/>
    </row>
    <row r="103" spans="1:27" ht="15.75" customHeight="1">
      <c r="A103" s="99">
        <f t="shared" si="2"/>
        <v>97</v>
      </c>
      <c r="B103" s="150" t="s">
        <v>636</v>
      </c>
      <c r="C103" s="150">
        <v>13</v>
      </c>
      <c r="D103" s="210" t="s">
        <v>508</v>
      </c>
      <c r="E103" s="108" t="str">
        <f>VLOOKUP(D103,'TS Gantry - AP44'!$C$8:$D$646,2,0)</f>
        <v>DA+6</v>
      </c>
      <c r="F103" s="102">
        <v>43.804000000000002</v>
      </c>
      <c r="G103" s="103">
        <v>46033</v>
      </c>
      <c r="H103" s="103">
        <v>46040</v>
      </c>
      <c r="I103" s="153" t="s">
        <v>735</v>
      </c>
      <c r="J103" s="153" t="s">
        <v>712</v>
      </c>
      <c r="K103" s="153" t="s">
        <v>649</v>
      </c>
      <c r="L103" s="153" t="str">
        <f>VLOOKUP(D103,'TS Gantry - AP44'!$C$8:$X$638,22,FALSE)</f>
        <v>KAGASAR</v>
      </c>
      <c r="M103" s="153" t="str">
        <f>VLOOKUP(D103,'TS Gantry - AP44'!$C$8:$Y$638,23,FALSE)</f>
        <v>LUNKARANSAR</v>
      </c>
      <c r="N103" s="153" t="str">
        <f>VLOOKUP(D103,'TS Gantry - AP44'!$C$8:$Z$638,24,FALSE)</f>
        <v>BIKANER</v>
      </c>
      <c r="O103" s="108"/>
      <c r="P103" s="108"/>
      <c r="Q103" s="123"/>
      <c r="R103" s="123"/>
      <c r="S103" s="108"/>
      <c r="T103" s="144"/>
      <c r="U103" s="117"/>
      <c r="V103" s="117"/>
      <c r="W103" s="117"/>
      <c r="X103" s="117"/>
      <c r="Y103" s="117"/>
      <c r="Z103" s="117"/>
      <c r="AA103" s="117"/>
    </row>
    <row r="104" spans="1:27" ht="15.75" customHeight="1">
      <c r="A104" s="99">
        <f t="shared" si="2"/>
        <v>98</v>
      </c>
      <c r="B104" s="150" t="s">
        <v>636</v>
      </c>
      <c r="C104" s="150">
        <v>14</v>
      </c>
      <c r="D104" s="210" t="s">
        <v>329</v>
      </c>
      <c r="E104" s="108" t="str">
        <f>VLOOKUP(D104,'TS Gantry - AP44'!$C$8:$D$646,2,0)</f>
        <v>DA+0</v>
      </c>
      <c r="F104" s="102">
        <v>36.159999999999997</v>
      </c>
      <c r="G104" s="103">
        <v>45987</v>
      </c>
      <c r="H104" s="103">
        <v>46041</v>
      </c>
      <c r="I104" s="153" t="s">
        <v>722</v>
      </c>
      <c r="J104" s="153" t="s">
        <v>733</v>
      </c>
      <c r="K104" s="153" t="s">
        <v>649</v>
      </c>
      <c r="L104" s="153" t="str">
        <f>VLOOKUP(D104,'TS Gantry - AP44'!$C$8:$X$638,22,FALSE)</f>
        <v>DUDIWALI</v>
      </c>
      <c r="M104" s="153" t="str">
        <f>VLOOKUP(D104,'TS Gantry - AP44'!$C$8:$Y$638,23,FALSE)</f>
        <v>LUNKARANSAR</v>
      </c>
      <c r="N104" s="153" t="str">
        <f>VLOOKUP(D104,'TS Gantry - AP44'!$C$8:$Z$638,24,FALSE)</f>
        <v>BIKANER</v>
      </c>
      <c r="O104" s="108"/>
      <c r="P104" s="108"/>
      <c r="Q104" s="123"/>
      <c r="R104" s="123"/>
      <c r="S104" s="108"/>
      <c r="T104" s="144"/>
      <c r="U104" s="117"/>
      <c r="V104" s="117"/>
      <c r="W104" s="117"/>
      <c r="X104" s="117"/>
      <c r="Y104" s="117"/>
      <c r="Z104" s="117"/>
      <c r="AA104" s="117"/>
    </row>
    <row r="105" spans="1:27" ht="15.75" customHeight="1">
      <c r="A105" s="99">
        <f t="shared" si="2"/>
        <v>99</v>
      </c>
      <c r="B105" s="150" t="s">
        <v>636</v>
      </c>
      <c r="C105" s="150">
        <v>15</v>
      </c>
      <c r="D105" s="210" t="s">
        <v>274</v>
      </c>
      <c r="E105" s="108" t="str">
        <f>VLOOKUP(D105,'TS Gantry - AP44'!$C$8:$D$646,2,0)</f>
        <v>DA-1.5</v>
      </c>
      <c r="F105" s="102">
        <v>35.601999999999997</v>
      </c>
      <c r="G105" s="103">
        <v>46037</v>
      </c>
      <c r="H105" s="103">
        <v>46041</v>
      </c>
      <c r="I105" s="153" t="s">
        <v>736</v>
      </c>
      <c r="J105" s="153" t="s">
        <v>723</v>
      </c>
      <c r="K105" s="153" t="s">
        <v>649</v>
      </c>
      <c r="L105" s="153" t="str">
        <f>VLOOKUP(D105,'TS Gantry - AP44'!$C$8:$X$638,22,FALSE)</f>
        <v>RAJASAR BHATIYAN</v>
      </c>
      <c r="M105" s="153" t="str">
        <f>VLOOKUP(D105,'TS Gantry - AP44'!$C$8:$Y$638,23,FALSE)</f>
        <v>CHHATARGARH</v>
      </c>
      <c r="N105" s="153" t="str">
        <f>VLOOKUP(D105,'TS Gantry - AP44'!$C$8:$Z$638,24,FALSE)</f>
        <v>BIKANER</v>
      </c>
      <c r="O105" s="108"/>
      <c r="P105" s="108"/>
      <c r="Q105" s="123"/>
      <c r="R105" s="123"/>
      <c r="S105" s="108"/>
      <c r="T105" s="144"/>
      <c r="U105" s="117"/>
      <c r="V105" s="117"/>
      <c r="W105" s="117"/>
      <c r="X105" s="117"/>
      <c r="Y105" s="117"/>
      <c r="Z105" s="117"/>
      <c r="AA105" s="117"/>
    </row>
    <row r="106" spans="1:27" ht="15.75" customHeight="1">
      <c r="A106" s="99">
        <f t="shared" si="2"/>
        <v>100</v>
      </c>
      <c r="B106" s="150" t="s">
        <v>636</v>
      </c>
      <c r="C106" s="150">
        <v>16</v>
      </c>
      <c r="D106" s="210" t="s">
        <v>482</v>
      </c>
      <c r="E106" s="108" t="str">
        <f>VLOOKUP(D106,'TS Gantry - AP44'!$C$8:$D$646,2,0)</f>
        <v>DA+3</v>
      </c>
      <c r="F106" s="102">
        <v>37.930999999999997</v>
      </c>
      <c r="G106" s="103">
        <v>46033</v>
      </c>
      <c r="H106" s="103">
        <v>46042</v>
      </c>
      <c r="I106" s="153" t="s">
        <v>721</v>
      </c>
      <c r="J106" s="153" t="s">
        <v>716</v>
      </c>
      <c r="K106" s="153" t="s">
        <v>649</v>
      </c>
      <c r="L106" s="153" t="str">
        <f>VLOOKUP(D106,'TS Gantry - AP44'!$C$8:$X$638,22,FALSE)</f>
        <v>GARABDESAR</v>
      </c>
      <c r="M106" s="153" t="str">
        <f>VLOOKUP(D106,'TS Gantry - AP44'!$C$8:$Y$638,23,FALSE)</f>
        <v>LUNKARANSAR</v>
      </c>
      <c r="N106" s="153" t="str">
        <f>VLOOKUP(D106,'TS Gantry - AP44'!$C$8:$Z$638,24,FALSE)</f>
        <v>BIKANER</v>
      </c>
      <c r="O106" s="108"/>
      <c r="P106" s="108"/>
      <c r="Q106" s="123"/>
      <c r="R106" s="123"/>
      <c r="S106" s="108"/>
      <c r="T106" s="144"/>
      <c r="U106" s="117"/>
      <c r="V106" s="117"/>
      <c r="W106" s="117"/>
      <c r="X106" s="117"/>
      <c r="Y106" s="117"/>
      <c r="Z106" s="117"/>
      <c r="AA106" s="117"/>
    </row>
    <row r="107" spans="1:27" ht="15.75" customHeight="1">
      <c r="A107" s="99">
        <f t="shared" si="2"/>
        <v>101</v>
      </c>
      <c r="B107" s="150" t="s">
        <v>636</v>
      </c>
      <c r="C107" s="150">
        <v>17</v>
      </c>
      <c r="D107" s="210" t="s">
        <v>410</v>
      </c>
      <c r="E107" s="108" t="str">
        <f>VLOOKUP(D107,'TS Gantry - AP44'!$C$8:$D$646,2,0)</f>
        <v>DA+0</v>
      </c>
      <c r="F107" s="102">
        <v>36.159999999999997</v>
      </c>
      <c r="G107" s="103">
        <v>46037</v>
      </c>
      <c r="H107" s="103">
        <v>46042</v>
      </c>
      <c r="I107" s="153" t="s">
        <v>718</v>
      </c>
      <c r="J107" s="153" t="s">
        <v>713</v>
      </c>
      <c r="K107" s="153" t="s">
        <v>649</v>
      </c>
      <c r="L107" s="153" t="str">
        <f>VLOOKUP(D107,'TS Gantry - AP44'!$C$8:$X$638,22,FALSE)</f>
        <v>LUNKARANSAR</v>
      </c>
      <c r="M107" s="153" t="str">
        <f>VLOOKUP(D107,'TS Gantry - AP44'!$C$8:$Y$638,23,FALSE)</f>
        <v>LUNKARANSAR</v>
      </c>
      <c r="N107" s="153" t="str">
        <f>VLOOKUP(D107,'TS Gantry - AP44'!$C$8:$Z$638,24,FALSE)</f>
        <v>BIKANER</v>
      </c>
      <c r="O107" s="108"/>
      <c r="P107" s="108"/>
      <c r="Q107" s="123"/>
      <c r="R107" s="123"/>
      <c r="S107" s="108"/>
      <c r="T107" s="144"/>
      <c r="U107" s="117"/>
      <c r="V107" s="117"/>
      <c r="W107" s="117"/>
      <c r="X107" s="117"/>
      <c r="Y107" s="117"/>
      <c r="Z107" s="117"/>
      <c r="AA107" s="117"/>
    </row>
    <row r="108" spans="1:27" ht="15.75" customHeight="1">
      <c r="A108" s="99">
        <f t="shared" si="2"/>
        <v>102</v>
      </c>
      <c r="B108" s="150" t="s">
        <v>636</v>
      </c>
      <c r="C108" s="150">
        <v>18</v>
      </c>
      <c r="D108" s="210" t="s">
        <v>347</v>
      </c>
      <c r="E108" s="108" t="str">
        <f>VLOOKUP(D108,'TS Gantry - AP44'!$C$8:$D$646,2,0)</f>
        <v>DA+3</v>
      </c>
      <c r="F108" s="102">
        <f t="shared" ref="F108:F109" si="3">37.931/2</f>
        <v>18.965499999999999</v>
      </c>
      <c r="G108" s="103">
        <v>45999</v>
      </c>
      <c r="H108" s="103">
        <v>46001</v>
      </c>
      <c r="I108" s="153" t="s">
        <v>722</v>
      </c>
      <c r="J108" s="153" t="s">
        <v>733</v>
      </c>
      <c r="K108" s="153" t="s">
        <v>649</v>
      </c>
      <c r="L108" s="153" t="str">
        <f>VLOOKUP(D108,'TS Gantry - AP44'!$C$8:$X$638,22,FALSE)</f>
        <v>DHEERERAN</v>
      </c>
      <c r="M108" s="153" t="str">
        <f>VLOOKUP(D108,'TS Gantry - AP44'!$C$8:$Y$638,23,FALSE)</f>
        <v>LUNKARANSAR</v>
      </c>
      <c r="N108" s="153" t="str">
        <f>VLOOKUP(D108,'TS Gantry - AP44'!$C$8:$Z$638,24,FALSE)</f>
        <v>BIKANER</v>
      </c>
      <c r="O108" s="108"/>
      <c r="P108" s="108"/>
      <c r="Q108" s="123"/>
      <c r="R108" s="123"/>
      <c r="S108" s="108"/>
      <c r="T108" s="144"/>
      <c r="U108" s="117"/>
      <c r="V108" s="117"/>
      <c r="W108" s="117"/>
      <c r="X108" s="117"/>
      <c r="Y108" s="117"/>
      <c r="Z108" s="117"/>
      <c r="AA108" s="117"/>
    </row>
    <row r="109" spans="1:27" ht="15.75" customHeight="1">
      <c r="A109" s="99">
        <v>102</v>
      </c>
      <c r="B109" s="150" t="s">
        <v>636</v>
      </c>
      <c r="C109" s="150">
        <v>18</v>
      </c>
      <c r="D109" s="210" t="s">
        <v>347</v>
      </c>
      <c r="E109" s="108" t="str">
        <f>VLOOKUP(D109,'TS Gantry - AP44'!$C$8:$D$646,2,0)</f>
        <v>DA+3</v>
      </c>
      <c r="F109" s="102">
        <f t="shared" si="3"/>
        <v>18.965499999999999</v>
      </c>
      <c r="G109" s="103">
        <v>46035</v>
      </c>
      <c r="H109" s="103">
        <v>46043</v>
      </c>
      <c r="I109" s="153" t="s">
        <v>737</v>
      </c>
      <c r="J109" s="153" t="s">
        <v>723</v>
      </c>
      <c r="K109" s="153" t="s">
        <v>649</v>
      </c>
      <c r="L109" s="153" t="str">
        <f>VLOOKUP(D109,'TS Gantry - AP44'!$C$8:$X$638,22,FALSE)</f>
        <v>DHEERERAN</v>
      </c>
      <c r="M109" s="153" t="str">
        <f>VLOOKUP(D109,'TS Gantry - AP44'!$C$8:$Y$638,23,FALSE)</f>
        <v>LUNKARANSAR</v>
      </c>
      <c r="N109" s="153" t="str">
        <f>VLOOKUP(D109,'TS Gantry - AP44'!$C$8:$Z$638,24,FALSE)</f>
        <v>BIKANER</v>
      </c>
      <c r="O109" s="108"/>
      <c r="P109" s="108"/>
      <c r="Q109" s="123"/>
      <c r="R109" s="123"/>
      <c r="S109" s="108"/>
      <c r="T109" s="144"/>
      <c r="U109" s="117"/>
      <c r="V109" s="117"/>
      <c r="W109" s="117"/>
      <c r="X109" s="117"/>
      <c r="Y109" s="117"/>
      <c r="Z109" s="117"/>
      <c r="AA109" s="117"/>
    </row>
    <row r="110" spans="1:27" ht="15.75" customHeight="1">
      <c r="A110" s="99">
        <f t="shared" ref="A110:A164" si="4">A109+1</f>
        <v>103</v>
      </c>
      <c r="B110" s="150" t="s">
        <v>636</v>
      </c>
      <c r="C110" s="150">
        <v>19</v>
      </c>
      <c r="D110" s="210" t="s">
        <v>590</v>
      </c>
      <c r="E110" s="108" t="str">
        <f>VLOOKUP(D110,'TS Gantry - AP44'!$C$8:$D$646,2,0)</f>
        <v>DA+9</v>
      </c>
      <c r="F110" s="102">
        <v>45.697000000000003</v>
      </c>
      <c r="G110" s="103">
        <v>46026</v>
      </c>
      <c r="H110" s="103">
        <v>46043</v>
      </c>
      <c r="I110" s="153" t="s">
        <v>729</v>
      </c>
      <c r="J110" s="153" t="s">
        <v>730</v>
      </c>
      <c r="K110" s="153" t="s">
        <v>649</v>
      </c>
      <c r="L110" s="153" t="str">
        <f>VLOOKUP(D110,'TS Gantry - AP44'!$C$8:$X$638,22,FALSE)</f>
        <v>MALSAR</v>
      </c>
      <c r="M110" s="153" t="str">
        <f>VLOOKUP(D110,'TS Gantry - AP44'!$C$8:$Y$638,23,FALSE)</f>
        <v>SARDARSHAHAR</v>
      </c>
      <c r="N110" s="153" t="str">
        <f>VLOOKUP(D110,'TS Gantry - AP44'!$C$8:$Z$638,24,FALSE)</f>
        <v>CHURU</v>
      </c>
      <c r="O110" s="108"/>
      <c r="P110" s="108"/>
      <c r="Q110" s="123"/>
      <c r="R110" s="123"/>
      <c r="S110" s="108"/>
      <c r="T110" s="144"/>
      <c r="U110" s="117"/>
      <c r="V110" s="117"/>
      <c r="W110" s="117"/>
      <c r="X110" s="117"/>
      <c r="Y110" s="117"/>
      <c r="Z110" s="117"/>
      <c r="AA110" s="117"/>
    </row>
    <row r="111" spans="1:27" ht="15.75" customHeight="1">
      <c r="A111" s="99">
        <f t="shared" si="4"/>
        <v>104</v>
      </c>
      <c r="B111" s="150" t="s">
        <v>636</v>
      </c>
      <c r="C111" s="150">
        <v>20</v>
      </c>
      <c r="D111" s="210" t="s">
        <v>275</v>
      </c>
      <c r="E111" s="108" t="str">
        <f>VLOOKUP(D111,'TS Gantry - AP44'!$C$8:$D$646,2,0)</f>
        <v>DA-1.5</v>
      </c>
      <c r="F111" s="102">
        <v>35.601999999999997</v>
      </c>
      <c r="G111" s="103">
        <v>46037</v>
      </c>
      <c r="H111" s="103">
        <v>46043</v>
      </c>
      <c r="I111" s="153" t="s">
        <v>738</v>
      </c>
      <c r="J111" s="153" t="s">
        <v>739</v>
      </c>
      <c r="K111" s="153" t="s">
        <v>649</v>
      </c>
      <c r="L111" s="153" t="str">
        <f>VLOOKUP(D111,'TS Gantry - AP44'!$C$8:$X$638,22,FALSE)</f>
        <v>RAJASAR BHATIYAN</v>
      </c>
      <c r="M111" s="153" t="str">
        <f>VLOOKUP(D111,'TS Gantry - AP44'!$C$8:$Y$638,23,FALSE)</f>
        <v>CHHATARGARH</v>
      </c>
      <c r="N111" s="153" t="str">
        <f>VLOOKUP(D111,'TS Gantry - AP44'!$C$8:$Z$638,24,FALSE)</f>
        <v>BIKANER</v>
      </c>
      <c r="O111" s="108"/>
      <c r="P111" s="108"/>
      <c r="Q111" s="123"/>
      <c r="R111" s="123"/>
      <c r="S111" s="108"/>
      <c r="T111" s="144"/>
      <c r="U111" s="117"/>
      <c r="V111" s="117"/>
      <c r="W111" s="117"/>
      <c r="X111" s="117"/>
      <c r="Y111" s="117"/>
      <c r="Z111" s="117"/>
      <c r="AA111" s="117"/>
    </row>
    <row r="112" spans="1:27" ht="15.75" customHeight="1">
      <c r="A112" s="99">
        <f t="shared" si="4"/>
        <v>105</v>
      </c>
      <c r="B112" s="150" t="s">
        <v>636</v>
      </c>
      <c r="C112" s="150">
        <v>21</v>
      </c>
      <c r="D112" s="210" t="s">
        <v>467</v>
      </c>
      <c r="E112" s="108" t="str">
        <f>VLOOKUP(D112,'TS Gantry - AP44'!$C$8:$D$646,2,0)</f>
        <v>DA+0</v>
      </c>
      <c r="F112" s="102">
        <v>36.159999999999997</v>
      </c>
      <c r="G112" s="103">
        <v>46039</v>
      </c>
      <c r="H112" s="103">
        <v>46043</v>
      </c>
      <c r="I112" s="153" t="s">
        <v>715</v>
      </c>
      <c r="J112" s="153" t="s">
        <v>657</v>
      </c>
      <c r="K112" s="153" t="s">
        <v>649</v>
      </c>
      <c r="L112" s="153" t="str">
        <f>VLOOKUP(D112,'TS Gantry - AP44'!$C$8:$X$638,22,FALSE)</f>
        <v>KALOO</v>
      </c>
      <c r="M112" s="153" t="str">
        <f>VLOOKUP(D112,'TS Gantry - AP44'!$C$8:$Y$638,23,FALSE)</f>
        <v>LUNKARANSAR</v>
      </c>
      <c r="N112" s="153" t="str">
        <f>VLOOKUP(D112,'TS Gantry - AP44'!$C$8:$Z$638,24,FALSE)</f>
        <v>BIKANER</v>
      </c>
      <c r="O112" s="108"/>
      <c r="P112" s="108"/>
      <c r="Q112" s="123"/>
      <c r="R112" s="123"/>
      <c r="S112" s="108"/>
      <c r="T112" s="144"/>
      <c r="U112" s="117"/>
      <c r="V112" s="117"/>
      <c r="W112" s="117"/>
      <c r="X112" s="117"/>
      <c r="Y112" s="117"/>
      <c r="Z112" s="117"/>
      <c r="AA112" s="117"/>
    </row>
    <row r="113" spans="1:27" ht="15.75" customHeight="1">
      <c r="A113" s="99">
        <f t="shared" si="4"/>
        <v>106</v>
      </c>
      <c r="B113" s="150" t="s">
        <v>636</v>
      </c>
      <c r="C113" s="150">
        <v>22</v>
      </c>
      <c r="D113" s="210" t="s">
        <v>521</v>
      </c>
      <c r="E113" s="108" t="str">
        <f>VLOOKUP(D113,'TS Gantry - AP44'!$C$8:$D$646,2,0)</f>
        <v>DA+6</v>
      </c>
      <c r="F113" s="102">
        <v>43.804000000000002</v>
      </c>
      <c r="G113" s="103">
        <v>46033</v>
      </c>
      <c r="H113" s="103">
        <v>46044</v>
      </c>
      <c r="I113" s="153" t="s">
        <v>725</v>
      </c>
      <c r="J113" s="153" t="s">
        <v>712</v>
      </c>
      <c r="K113" s="153" t="s">
        <v>649</v>
      </c>
      <c r="L113" s="153" t="str">
        <f>VLOOKUP(D113,'TS Gantry - AP44'!$C$8:$X$638,22,FALSE)</f>
        <v>KANWALASAR</v>
      </c>
      <c r="M113" s="153" t="str">
        <f>VLOOKUP(D113,'TS Gantry - AP44'!$C$8:$Y$638,23,FALSE)</f>
        <v>SARDARSHAHAR</v>
      </c>
      <c r="N113" s="153" t="str">
        <f>VLOOKUP(D113,'TS Gantry - AP44'!$C$8:$Z$638,24,FALSE)</f>
        <v>CHURU</v>
      </c>
      <c r="O113" s="108"/>
      <c r="P113" s="108"/>
      <c r="Q113" s="123"/>
      <c r="R113" s="123"/>
      <c r="S113" s="108"/>
      <c r="T113" s="144"/>
      <c r="U113" s="117"/>
      <c r="V113" s="117"/>
      <c r="W113" s="117"/>
      <c r="X113" s="117"/>
      <c r="Y113" s="117"/>
      <c r="Z113" s="117"/>
      <c r="AA113" s="117"/>
    </row>
    <row r="114" spans="1:27" ht="15.75" customHeight="1">
      <c r="A114" s="99">
        <f t="shared" si="4"/>
        <v>107</v>
      </c>
      <c r="B114" s="150" t="s">
        <v>636</v>
      </c>
      <c r="C114" s="150">
        <v>23</v>
      </c>
      <c r="D114" s="210" t="s">
        <v>297</v>
      </c>
      <c r="E114" s="108" t="str">
        <f>VLOOKUP(D114,'TS Gantry - AP44'!$C$8:$D$646,2,0)</f>
        <v>DA+3</v>
      </c>
      <c r="F114" s="102">
        <v>37.930999999999997</v>
      </c>
      <c r="G114" s="103">
        <v>46037</v>
      </c>
      <c r="H114" s="103">
        <v>46046</v>
      </c>
      <c r="I114" s="153" t="s">
        <v>740</v>
      </c>
      <c r="J114" s="153" t="s">
        <v>726</v>
      </c>
      <c r="K114" s="153" t="s">
        <v>649</v>
      </c>
      <c r="L114" s="153" t="str">
        <f>VLOOKUP(D114,'TS Gantry - AP44'!$C$8:$X$638,22,FALSE)</f>
        <v>BINJHARWALI</v>
      </c>
      <c r="M114" s="153" t="str">
        <f>VLOOKUP(D114,'TS Gantry - AP44'!$C$8:$Y$638,23,FALSE)</f>
        <v>LUNKARANSAR</v>
      </c>
      <c r="N114" s="153" t="str">
        <f>VLOOKUP(D114,'TS Gantry - AP44'!$C$8:$Z$638,24,FALSE)</f>
        <v>BIKANER</v>
      </c>
      <c r="O114" s="108"/>
      <c r="P114" s="108"/>
      <c r="Q114" s="123"/>
      <c r="R114" s="123"/>
      <c r="S114" s="108"/>
      <c r="T114" s="144"/>
      <c r="U114" s="117"/>
      <c r="V114" s="117"/>
      <c r="W114" s="117"/>
      <c r="X114" s="117"/>
      <c r="Y114" s="117"/>
      <c r="Z114" s="117"/>
      <c r="AA114" s="117"/>
    </row>
    <row r="115" spans="1:27" ht="15" customHeight="1">
      <c r="A115" s="99">
        <f t="shared" si="4"/>
        <v>108</v>
      </c>
      <c r="B115" s="150" t="s">
        <v>636</v>
      </c>
      <c r="C115" s="150">
        <v>24</v>
      </c>
      <c r="D115" s="210" t="s">
        <v>330</v>
      </c>
      <c r="E115" s="108" t="str">
        <f>VLOOKUP(D115,'TS Gantry - AP44'!$C$8:$D$646,2,0)</f>
        <v>DA+3</v>
      </c>
      <c r="F115" s="102">
        <v>37.930999999999997</v>
      </c>
      <c r="G115" s="103">
        <v>45984</v>
      </c>
      <c r="H115" s="103">
        <v>46049</v>
      </c>
      <c r="I115" s="153" t="s">
        <v>722</v>
      </c>
      <c r="J115" s="153" t="s">
        <v>741</v>
      </c>
      <c r="K115" s="153" t="s">
        <v>649</v>
      </c>
      <c r="L115" s="153" t="str">
        <f>VLOOKUP(D115,'TS Gantry - AP44'!$C$8:$X$638,22,FALSE)</f>
        <v>DOODIMU KLERA</v>
      </c>
      <c r="M115" s="153" t="str">
        <f>VLOOKUP(D115,'TS Gantry - AP44'!$C$8:$Y$638,23,FALSE)</f>
        <v>LUNKARANSAR</v>
      </c>
      <c r="N115" s="153" t="str">
        <f>VLOOKUP(D115,'TS Gantry - AP44'!$C$8:$Z$638,24,FALSE)</f>
        <v>BIKANER</v>
      </c>
      <c r="O115" s="108"/>
      <c r="P115" s="108"/>
      <c r="Q115" s="123"/>
      <c r="R115" s="123"/>
      <c r="S115" s="108"/>
      <c r="T115" s="144"/>
      <c r="U115" s="117"/>
      <c r="V115" s="117"/>
      <c r="W115" s="117"/>
      <c r="X115" s="117"/>
      <c r="Y115" s="117"/>
      <c r="Z115" s="117"/>
      <c r="AA115" s="117"/>
    </row>
    <row r="116" spans="1:27" ht="15.75" customHeight="1">
      <c r="A116" s="99">
        <f t="shared" si="4"/>
        <v>109</v>
      </c>
      <c r="B116" s="150" t="s">
        <v>636</v>
      </c>
      <c r="C116" s="150">
        <v>25</v>
      </c>
      <c r="D116" s="210" t="s">
        <v>250</v>
      </c>
      <c r="E116" s="108" t="str">
        <f>VLOOKUP(D116,'TS Gantry - AP44'!$C$8:$D$646,2,0)</f>
        <v>DA+0</v>
      </c>
      <c r="F116" s="102">
        <v>36.159999999999997</v>
      </c>
      <c r="G116" s="103">
        <v>46032</v>
      </c>
      <c r="H116" s="103">
        <v>46049</v>
      </c>
      <c r="I116" s="153" t="s">
        <v>677</v>
      </c>
      <c r="J116" s="153" t="s">
        <v>717</v>
      </c>
      <c r="K116" s="153" t="s">
        <v>649</v>
      </c>
      <c r="L116" s="153" t="str">
        <f>VLOOKUP(D116,'TS Gantry - AP44'!$C$8:$X$638,22,FALSE)</f>
        <v>KELAN</v>
      </c>
      <c r="M116" s="153" t="str">
        <f>VLOOKUP(D116,'TS Gantry - AP44'!$C$8:$Y$638,23,FALSE)</f>
        <v>CHHATARGARH</v>
      </c>
      <c r="N116" s="153" t="str">
        <f>VLOOKUP(D116,'TS Gantry - AP44'!$C$8:$Z$638,24,FALSE)</f>
        <v>BIKANER</v>
      </c>
      <c r="O116" s="108"/>
      <c r="P116" s="108"/>
      <c r="Q116" s="123"/>
      <c r="R116" s="123"/>
      <c r="S116" s="108"/>
      <c r="T116" s="144"/>
      <c r="U116" s="117"/>
      <c r="V116" s="117"/>
      <c r="W116" s="117"/>
      <c r="X116" s="117"/>
      <c r="Y116" s="117"/>
      <c r="Z116" s="117"/>
      <c r="AA116" s="117"/>
    </row>
    <row r="117" spans="1:27" ht="15.75" customHeight="1">
      <c r="A117" s="99">
        <f t="shared" si="4"/>
        <v>110</v>
      </c>
      <c r="B117" s="150" t="s">
        <v>636</v>
      </c>
      <c r="C117" s="150">
        <v>26</v>
      </c>
      <c r="D117" s="210" t="s">
        <v>377</v>
      </c>
      <c r="E117" s="108" t="str">
        <f>VLOOKUP(D117,'TS Gantry - AP44'!$C$8:$D$646,2,0)</f>
        <v>DC1+3</v>
      </c>
      <c r="F117" s="108">
        <v>65.872484</v>
      </c>
      <c r="G117" s="103">
        <v>46038</v>
      </c>
      <c r="H117" s="103">
        <v>46049</v>
      </c>
      <c r="I117" s="153" t="s">
        <v>719</v>
      </c>
      <c r="J117" s="153" t="s">
        <v>742</v>
      </c>
      <c r="K117" s="153" t="s">
        <v>649</v>
      </c>
      <c r="L117" s="153" t="str">
        <f>VLOOKUP(D117,'TS Gantry - AP44'!$C$8:$X$638,22,FALSE)</f>
        <v>HANSHERA</v>
      </c>
      <c r="M117" s="153" t="str">
        <f>VLOOKUP(D117,'TS Gantry - AP44'!$C$8:$Y$638,23,FALSE)</f>
        <v>LUNKARANSAR</v>
      </c>
      <c r="N117" s="153" t="str">
        <f>VLOOKUP(D117,'TS Gantry - AP44'!$C$8:$Z$638,24,FALSE)</f>
        <v>BIKANER</v>
      </c>
      <c r="O117" s="108"/>
      <c r="P117" s="108"/>
      <c r="Q117" s="123"/>
      <c r="R117" s="123"/>
      <c r="S117" s="108"/>
      <c r="T117" s="144"/>
      <c r="U117" s="117"/>
      <c r="V117" s="117"/>
      <c r="W117" s="117"/>
      <c r="X117" s="117"/>
      <c r="Y117" s="117"/>
      <c r="Z117" s="117"/>
      <c r="AA117" s="117"/>
    </row>
    <row r="118" spans="1:27" ht="15.75" customHeight="1">
      <c r="A118" s="99">
        <f t="shared" si="4"/>
        <v>111</v>
      </c>
      <c r="B118" s="150" t="s">
        <v>636</v>
      </c>
      <c r="C118" s="150">
        <v>27</v>
      </c>
      <c r="D118" s="210" t="s">
        <v>311</v>
      </c>
      <c r="E118" s="108" t="str">
        <f>VLOOKUP(D118,'TS Gantry - AP44'!$C$8:$D$646,2,0)</f>
        <v>DA+6</v>
      </c>
      <c r="F118" s="102">
        <v>43.804000000000002</v>
      </c>
      <c r="G118" s="103">
        <v>46040</v>
      </c>
      <c r="H118" s="103">
        <v>46049</v>
      </c>
      <c r="I118" s="153" t="s">
        <v>727</v>
      </c>
      <c r="J118" s="153" t="s">
        <v>739</v>
      </c>
      <c r="K118" s="153" t="s">
        <v>649</v>
      </c>
      <c r="L118" s="153" t="str">
        <f>VLOOKUP(D118,'TS Gantry - AP44'!$C$8:$X$638,22,FALSE)</f>
        <v>SODHWALI</v>
      </c>
      <c r="M118" s="153" t="str">
        <f>VLOOKUP(D118,'TS Gantry - AP44'!$C$8:$Y$638,23,FALSE)</f>
        <v>LUNKARANSAR</v>
      </c>
      <c r="N118" s="153" t="str">
        <f>VLOOKUP(D118,'TS Gantry - AP44'!$C$8:$Z$638,24,FALSE)</f>
        <v>BIKANER</v>
      </c>
      <c r="O118" s="108"/>
      <c r="P118" s="108"/>
      <c r="Q118" s="123"/>
      <c r="R118" s="123"/>
      <c r="S118" s="108"/>
      <c r="T118" s="144"/>
      <c r="U118" s="117"/>
      <c r="V118" s="117"/>
      <c r="W118" s="117"/>
      <c r="X118" s="117"/>
      <c r="Y118" s="117"/>
      <c r="Z118" s="117"/>
      <c r="AA118" s="117"/>
    </row>
    <row r="119" spans="1:27" ht="15.75" customHeight="1">
      <c r="A119" s="99">
        <f t="shared" si="4"/>
        <v>112</v>
      </c>
      <c r="B119" s="150" t="s">
        <v>636</v>
      </c>
      <c r="C119" s="150">
        <v>28</v>
      </c>
      <c r="D119" s="210" t="s">
        <v>509</v>
      </c>
      <c r="E119" s="108" t="str">
        <f>VLOOKUP(D119,'TS Gantry - AP44'!$C$8:$D$646,2,0)</f>
        <v>DA+6</v>
      </c>
      <c r="F119" s="102">
        <v>43.804000000000002</v>
      </c>
      <c r="G119" s="103">
        <v>46041</v>
      </c>
      <c r="H119" s="103">
        <v>46049</v>
      </c>
      <c r="I119" s="153" t="s">
        <v>735</v>
      </c>
      <c r="J119" s="153" t="s">
        <v>726</v>
      </c>
      <c r="K119" s="153" t="s">
        <v>649</v>
      </c>
      <c r="L119" s="153" t="str">
        <f>VLOOKUP(D119,'TS Gantry - AP44'!$C$8:$X$638,22,FALSE)</f>
        <v>KAGASAR</v>
      </c>
      <c r="M119" s="153" t="str">
        <f>VLOOKUP(D119,'TS Gantry - AP44'!$C$8:$Y$638,23,FALSE)</f>
        <v>LUNKARANSAR</v>
      </c>
      <c r="N119" s="153" t="str">
        <f>VLOOKUP(D119,'TS Gantry - AP44'!$C$8:$Z$638,24,FALSE)</f>
        <v>BIKANER</v>
      </c>
      <c r="O119" s="108"/>
      <c r="P119" s="108"/>
      <c r="Q119" s="123"/>
      <c r="R119" s="123"/>
      <c r="S119" s="108"/>
      <c r="T119" s="144"/>
      <c r="U119" s="117"/>
      <c r="V119" s="117"/>
      <c r="W119" s="117"/>
      <c r="X119" s="117"/>
      <c r="Y119" s="117"/>
      <c r="Z119" s="117"/>
      <c r="AA119" s="117"/>
    </row>
    <row r="120" spans="1:27" ht="15.75" customHeight="1">
      <c r="A120" s="99">
        <f t="shared" si="4"/>
        <v>113</v>
      </c>
      <c r="B120" s="150" t="s">
        <v>636</v>
      </c>
      <c r="C120" s="150">
        <v>29</v>
      </c>
      <c r="D120" s="210" t="s">
        <v>273</v>
      </c>
      <c r="E120" s="108" t="str">
        <f>VLOOKUP(D120,'TS Gantry - AP44'!$C$8:$D$646,2,0)</f>
        <v>DA+0</v>
      </c>
      <c r="F120" s="102">
        <v>36.159999999999997</v>
      </c>
      <c r="G120" s="103">
        <v>46044</v>
      </c>
      <c r="H120" s="103">
        <v>46049</v>
      </c>
      <c r="I120" s="153" t="s">
        <v>736</v>
      </c>
      <c r="J120" s="153" t="s">
        <v>743</v>
      </c>
      <c r="K120" s="153" t="s">
        <v>649</v>
      </c>
      <c r="L120" s="153" t="str">
        <f>VLOOKUP(D120,'TS Gantry - AP44'!$C$8:$X$638,22,FALSE)</f>
        <v>RAJASAR BHATIYAN</v>
      </c>
      <c r="M120" s="153" t="str">
        <f>VLOOKUP(D120,'TS Gantry - AP44'!$C$8:$Y$638,23,FALSE)</f>
        <v>CHHATARGARH</v>
      </c>
      <c r="N120" s="153" t="str">
        <f>VLOOKUP(D120,'TS Gantry - AP44'!$C$8:$Z$638,24,FALSE)</f>
        <v>BIKANER</v>
      </c>
      <c r="O120" s="108"/>
      <c r="P120" s="108"/>
      <c r="Q120" s="123"/>
      <c r="R120" s="123"/>
      <c r="S120" s="108"/>
      <c r="T120" s="144"/>
      <c r="U120" s="117"/>
      <c r="V120" s="117"/>
      <c r="W120" s="117"/>
      <c r="X120" s="117"/>
      <c r="Y120" s="117"/>
      <c r="Z120" s="117"/>
      <c r="AA120" s="117"/>
    </row>
    <row r="121" spans="1:27" ht="15.75" customHeight="1">
      <c r="A121" s="99">
        <f t="shared" si="4"/>
        <v>114</v>
      </c>
      <c r="B121" s="150" t="s">
        <v>636</v>
      </c>
      <c r="C121" s="150">
        <v>30</v>
      </c>
      <c r="D121" s="210" t="s">
        <v>389</v>
      </c>
      <c r="E121" s="108" t="str">
        <f>VLOOKUP(D121,'TS Gantry - AP44'!$C$8:$D$646,2,0)</f>
        <v>DA+3</v>
      </c>
      <c r="F121" s="102">
        <v>37.930999999999997</v>
      </c>
      <c r="G121" s="103">
        <v>46044</v>
      </c>
      <c r="H121" s="103">
        <v>46049</v>
      </c>
      <c r="I121" s="153" t="s">
        <v>718</v>
      </c>
      <c r="J121" s="153" t="s">
        <v>713</v>
      </c>
      <c r="K121" s="153" t="s">
        <v>649</v>
      </c>
      <c r="L121" s="153" t="str">
        <f>VLOOKUP(D121,'TS Gantry - AP44'!$C$8:$X$638,22,FALSE)</f>
        <v>SURANA</v>
      </c>
      <c r="M121" s="153" t="str">
        <f>VLOOKUP(D121,'TS Gantry - AP44'!$C$8:$Y$638,23,FALSE)</f>
        <v>LUNKARANSAR</v>
      </c>
      <c r="N121" s="153" t="str">
        <f>VLOOKUP(D121,'TS Gantry - AP44'!$C$8:$Z$638,24,FALSE)</f>
        <v>BIKANER</v>
      </c>
      <c r="O121" s="108"/>
      <c r="P121" s="108"/>
      <c r="Q121" s="123"/>
      <c r="R121" s="123"/>
      <c r="S121" s="108"/>
      <c r="T121" s="144"/>
      <c r="U121" s="117"/>
      <c r="V121" s="117"/>
      <c r="W121" s="117"/>
      <c r="X121" s="117"/>
      <c r="Y121" s="117"/>
      <c r="Z121" s="117"/>
      <c r="AA121" s="117"/>
    </row>
    <row r="122" spans="1:27" ht="15.75" customHeight="1">
      <c r="A122" s="99">
        <f t="shared" si="4"/>
        <v>115</v>
      </c>
      <c r="B122" s="150" t="s">
        <v>636</v>
      </c>
      <c r="C122" s="150">
        <v>31</v>
      </c>
      <c r="D122" s="210" t="s">
        <v>468</v>
      </c>
      <c r="E122" s="108" t="str">
        <f>VLOOKUP(D122,'TS Gantry - AP44'!$C$8:$D$646,2,0)</f>
        <v>DA+0</v>
      </c>
      <c r="F122" s="102">
        <v>36.159999999999997</v>
      </c>
      <c r="G122" s="103">
        <v>46044</v>
      </c>
      <c r="H122" s="103">
        <v>46049</v>
      </c>
      <c r="I122" s="153" t="s">
        <v>715</v>
      </c>
      <c r="J122" s="153" t="s">
        <v>657</v>
      </c>
      <c r="K122" s="153" t="s">
        <v>649</v>
      </c>
      <c r="L122" s="153" t="str">
        <f>VLOOKUP(D122,'TS Gantry - AP44'!$C$8:$X$638,22,FALSE)</f>
        <v>KALOO</v>
      </c>
      <c r="M122" s="153" t="str">
        <f>VLOOKUP(D122,'TS Gantry - AP44'!$C$8:$Y$638,23,FALSE)</f>
        <v>LUNKARANSAR</v>
      </c>
      <c r="N122" s="153" t="str">
        <f>VLOOKUP(D122,'TS Gantry - AP44'!$C$8:$Z$638,24,FALSE)</f>
        <v>BIKANER</v>
      </c>
      <c r="O122" s="108"/>
      <c r="P122" s="108"/>
      <c r="Q122" s="123"/>
      <c r="R122" s="123"/>
      <c r="S122" s="108"/>
      <c r="T122" s="144"/>
      <c r="U122" s="117"/>
      <c r="V122" s="117"/>
      <c r="W122" s="117"/>
      <c r="X122" s="117"/>
      <c r="Y122" s="117"/>
      <c r="Z122" s="117"/>
      <c r="AA122" s="117"/>
    </row>
    <row r="123" spans="1:27" ht="15.75" customHeight="1">
      <c r="A123" s="99">
        <f t="shared" si="4"/>
        <v>116</v>
      </c>
      <c r="B123" s="150" t="s">
        <v>636</v>
      </c>
      <c r="C123" s="150">
        <v>32</v>
      </c>
      <c r="D123" s="210" t="s">
        <v>326</v>
      </c>
      <c r="E123" s="108" t="str">
        <f>VLOOKUP(D123,'TS Gantry - AP44'!$C$8:$D$646,2,0)</f>
        <v>DA-1.5</v>
      </c>
      <c r="F123" s="102">
        <v>35.601999999999997</v>
      </c>
      <c r="G123" s="103">
        <v>46041</v>
      </c>
      <c r="H123" s="103">
        <v>46050</v>
      </c>
      <c r="I123" s="153" t="s">
        <v>744</v>
      </c>
      <c r="J123" s="153" t="s">
        <v>745</v>
      </c>
      <c r="K123" s="153" t="s">
        <v>649</v>
      </c>
      <c r="L123" s="153" t="str">
        <f>VLOOKUP(D123,'TS Gantry - AP44'!$C$8:$X$638,22,FALSE)</f>
        <v>DUDIWALI</v>
      </c>
      <c r="M123" s="153" t="str">
        <f>VLOOKUP(D123,'TS Gantry - AP44'!$C$8:$Y$638,23,FALSE)</f>
        <v>LUNKARANSAR</v>
      </c>
      <c r="N123" s="153" t="str">
        <f>VLOOKUP(D123,'TS Gantry - AP44'!$C$8:$Z$638,24,FALSE)</f>
        <v>BIKANER</v>
      </c>
      <c r="O123" s="108"/>
      <c r="P123" s="108"/>
      <c r="Q123" s="123"/>
      <c r="R123" s="123"/>
      <c r="S123" s="108"/>
      <c r="T123" s="144"/>
      <c r="U123" s="117"/>
      <c r="V123" s="117"/>
      <c r="W123" s="117"/>
      <c r="X123" s="117"/>
      <c r="Y123" s="117"/>
      <c r="Z123" s="117"/>
      <c r="AA123" s="117"/>
    </row>
    <row r="124" spans="1:27" ht="15.75" customHeight="1">
      <c r="A124" s="99">
        <f t="shared" si="4"/>
        <v>117</v>
      </c>
      <c r="B124" s="150" t="s">
        <v>636</v>
      </c>
      <c r="C124" s="150">
        <v>33</v>
      </c>
      <c r="D124" s="210" t="s">
        <v>481</v>
      </c>
      <c r="E124" s="108" t="str">
        <f>VLOOKUP(D124,'TS Gantry - AP44'!$C$8:$D$646,2,0)</f>
        <v>DA+3</v>
      </c>
      <c r="F124" s="102">
        <v>37.930999999999997</v>
      </c>
      <c r="G124" s="103">
        <v>46044</v>
      </c>
      <c r="H124" s="103">
        <v>46050</v>
      </c>
      <c r="I124" s="153" t="s">
        <v>721</v>
      </c>
      <c r="J124" s="153" t="s">
        <v>716</v>
      </c>
      <c r="K124" s="153" t="s">
        <v>649</v>
      </c>
      <c r="L124" s="153" t="str">
        <f>VLOOKUP(D124,'TS Gantry - AP44'!$C$8:$X$638,22,FALSE)</f>
        <v>GARABDESAR</v>
      </c>
      <c r="M124" s="153" t="str">
        <f>VLOOKUP(D124,'TS Gantry - AP44'!$C$8:$Y$638,23,FALSE)</f>
        <v>LUNKARANSAR</v>
      </c>
      <c r="N124" s="153" t="str">
        <f>VLOOKUP(D124,'TS Gantry - AP44'!$C$8:$Z$638,24,FALSE)</f>
        <v>BIKANER</v>
      </c>
      <c r="O124" s="108"/>
      <c r="P124" s="108"/>
      <c r="Q124" s="123"/>
      <c r="R124" s="123"/>
      <c r="S124" s="108"/>
      <c r="T124" s="144"/>
      <c r="U124" s="117"/>
      <c r="V124" s="117"/>
      <c r="W124" s="117"/>
      <c r="X124" s="117"/>
      <c r="Y124" s="117"/>
      <c r="Z124" s="117"/>
      <c r="AA124" s="117"/>
    </row>
    <row r="125" spans="1:27" ht="15.75" customHeight="1">
      <c r="A125" s="99">
        <f t="shared" si="4"/>
        <v>118</v>
      </c>
      <c r="B125" s="150" t="s">
        <v>636</v>
      </c>
      <c r="C125" s="150">
        <v>34</v>
      </c>
      <c r="D125" s="210" t="s">
        <v>532</v>
      </c>
      <c r="E125" s="108" t="str">
        <f>VLOOKUP(D125,'TS Gantry - AP44'!$C$8:$D$646,2,0)</f>
        <v>DA+3</v>
      </c>
      <c r="F125" s="102">
        <v>37.930999999999997</v>
      </c>
      <c r="G125" s="103">
        <v>46041</v>
      </c>
      <c r="H125" s="103">
        <v>46051</v>
      </c>
      <c r="I125" s="153" t="s">
        <v>746</v>
      </c>
      <c r="J125" s="153" t="s">
        <v>747</v>
      </c>
      <c r="K125" s="153" t="s">
        <v>649</v>
      </c>
      <c r="L125" s="153" t="str">
        <f>VLOOKUP(D125,'TS Gantry - AP44'!$C$8:$X$638,22,FALSE)</f>
        <v>MALSISAR</v>
      </c>
      <c r="M125" s="153" t="str">
        <f>VLOOKUP(D125,'TS Gantry - AP44'!$C$8:$Y$638,23,FALSE)</f>
        <v>SARDARSHAHAR</v>
      </c>
      <c r="N125" s="153" t="str">
        <f>VLOOKUP(D125,'TS Gantry - AP44'!$C$8:$Z$638,24,FALSE)</f>
        <v>CHURU</v>
      </c>
      <c r="O125" s="108"/>
      <c r="P125" s="108"/>
      <c r="Q125" s="123"/>
      <c r="R125" s="123"/>
      <c r="S125" s="108"/>
      <c r="T125" s="144"/>
      <c r="U125" s="117"/>
      <c r="V125" s="117"/>
      <c r="W125" s="117"/>
      <c r="X125" s="117"/>
      <c r="Y125" s="117"/>
      <c r="Z125" s="117"/>
      <c r="AA125" s="117"/>
    </row>
    <row r="126" spans="1:27" ht="15.75" customHeight="1">
      <c r="A126" s="99">
        <f t="shared" si="4"/>
        <v>119</v>
      </c>
      <c r="B126" s="150" t="s">
        <v>636</v>
      </c>
      <c r="C126" s="150">
        <v>35</v>
      </c>
      <c r="D126" s="210" t="s">
        <v>270</v>
      </c>
      <c r="E126" s="108" t="str">
        <f>VLOOKUP(D126,'TS Gantry - AP44'!$C$8:$D$646,2,0)</f>
        <v>DA+3</v>
      </c>
      <c r="F126" s="102">
        <v>37.930999999999997</v>
      </c>
      <c r="G126" s="103">
        <v>46049</v>
      </c>
      <c r="H126" s="103">
        <v>46052</v>
      </c>
      <c r="I126" s="153" t="s">
        <v>736</v>
      </c>
      <c r="J126" s="153" t="s">
        <v>726</v>
      </c>
      <c r="K126" s="153" t="s">
        <v>649</v>
      </c>
      <c r="L126" s="153" t="str">
        <f>VLOOKUP(D126,'TS Gantry - AP44'!$C$8:$X$638,22,FALSE)</f>
        <v>RAJASAR BHATIYAN</v>
      </c>
      <c r="M126" s="153" t="str">
        <f>VLOOKUP(D126,'TS Gantry - AP44'!$C$8:$Y$638,23,FALSE)</f>
        <v>CHHATARGARH</v>
      </c>
      <c r="N126" s="153" t="str">
        <f>VLOOKUP(D126,'TS Gantry - AP44'!$C$8:$Z$638,24,FALSE)</f>
        <v>BIKANER</v>
      </c>
      <c r="O126" s="108"/>
      <c r="P126" s="108"/>
      <c r="Q126" s="123"/>
      <c r="R126" s="123"/>
      <c r="S126" s="108"/>
      <c r="T126" s="144"/>
      <c r="U126" s="117"/>
      <c r="V126" s="117"/>
      <c r="W126" s="117"/>
      <c r="X126" s="117"/>
      <c r="Y126" s="117"/>
      <c r="Z126" s="117"/>
      <c r="AA126" s="117"/>
    </row>
    <row r="127" spans="1:27" ht="15.75" customHeight="1">
      <c r="A127" s="99">
        <f t="shared" si="4"/>
        <v>120</v>
      </c>
      <c r="B127" s="150" t="s">
        <v>636</v>
      </c>
      <c r="C127" s="150">
        <v>36</v>
      </c>
      <c r="D127" s="210" t="s">
        <v>276</v>
      </c>
      <c r="E127" s="108" t="str">
        <f>VLOOKUP(D127,'TS Gantry - AP44'!$C$8:$D$646,2,0)</f>
        <v>DB2+0</v>
      </c>
      <c r="F127" s="102">
        <v>59.500999999999998</v>
      </c>
      <c r="G127" s="103">
        <v>46044</v>
      </c>
      <c r="H127" s="103">
        <v>46053</v>
      </c>
      <c r="I127" s="153" t="s">
        <v>738</v>
      </c>
      <c r="J127" s="153" t="s">
        <v>739</v>
      </c>
      <c r="K127" s="153" t="s">
        <v>649</v>
      </c>
      <c r="L127" s="153" t="str">
        <f>VLOOKUP(D127,'TS Gantry - AP44'!$C$8:$X$638,22,FALSE)</f>
        <v>RAJASAR BHATIYAN</v>
      </c>
      <c r="M127" s="153" t="str">
        <f>VLOOKUP(D127,'TS Gantry - AP44'!$C$8:$Y$638,23,FALSE)</f>
        <v>CHHATARGARH</v>
      </c>
      <c r="N127" s="153" t="str">
        <f>VLOOKUP(D127,'TS Gantry - AP44'!$C$8:$Z$638,24,FALSE)</f>
        <v>BIKANER</v>
      </c>
      <c r="O127" s="108"/>
      <c r="P127" s="108"/>
      <c r="Q127" s="123"/>
      <c r="R127" s="123"/>
      <c r="S127" s="108"/>
      <c r="T127" s="144"/>
      <c r="U127" s="117"/>
      <c r="V127" s="117"/>
      <c r="W127" s="117"/>
      <c r="X127" s="117"/>
      <c r="Y127" s="117"/>
      <c r="Z127" s="117"/>
      <c r="AA127" s="117"/>
    </row>
    <row r="128" spans="1:27" ht="15.75" customHeight="1">
      <c r="A128" s="99">
        <f t="shared" si="4"/>
        <v>121</v>
      </c>
      <c r="B128" s="150" t="s">
        <v>636</v>
      </c>
      <c r="C128" s="150">
        <v>37</v>
      </c>
      <c r="D128" s="210" t="s">
        <v>295</v>
      </c>
      <c r="E128" s="108" t="str">
        <f>VLOOKUP(D128,'TS Gantry - AP44'!$C$8:$D$646,2,0)</f>
        <v>DA+0</v>
      </c>
      <c r="F128" s="102">
        <v>36.159999999999997</v>
      </c>
      <c r="G128" s="103">
        <v>46047</v>
      </c>
      <c r="H128" s="103">
        <v>46053</v>
      </c>
      <c r="I128" s="153" t="s">
        <v>740</v>
      </c>
      <c r="J128" s="153" t="s">
        <v>723</v>
      </c>
      <c r="K128" s="153" t="s">
        <v>649</v>
      </c>
      <c r="L128" s="153" t="str">
        <f>VLOOKUP(D128,'TS Gantry - AP44'!$C$8:$X$638,22,FALSE)</f>
        <v>BINJHARWALI</v>
      </c>
      <c r="M128" s="153" t="str">
        <f>VLOOKUP(D128,'TS Gantry - AP44'!$C$8:$Y$638,23,FALSE)</f>
        <v>LUNKARANSAR</v>
      </c>
      <c r="N128" s="153" t="str">
        <f>VLOOKUP(D128,'TS Gantry - AP44'!$C$8:$Z$638,24,FALSE)</f>
        <v>BIKANER</v>
      </c>
      <c r="O128" s="108"/>
      <c r="P128" s="108"/>
      <c r="Q128" s="123"/>
      <c r="R128" s="123"/>
      <c r="S128" s="108"/>
      <c r="T128" s="144"/>
      <c r="U128" s="117"/>
      <c r="V128" s="117"/>
      <c r="W128" s="117"/>
      <c r="X128" s="117"/>
      <c r="Y128" s="117"/>
      <c r="Z128" s="117"/>
      <c r="AA128" s="117"/>
    </row>
    <row r="129" spans="1:27" ht="15.75" customHeight="1">
      <c r="A129" s="99">
        <f t="shared" si="4"/>
        <v>122</v>
      </c>
      <c r="B129" s="150" t="s">
        <v>636</v>
      </c>
      <c r="C129" s="150">
        <v>38</v>
      </c>
      <c r="D129" s="210" t="s">
        <v>510</v>
      </c>
      <c r="E129" s="108" t="str">
        <f>VLOOKUP(D129,'TS Gantry - AP44'!$C$8:$D$646,2,0)</f>
        <v>DA+0</v>
      </c>
      <c r="F129" s="102">
        <v>36.159999999999997</v>
      </c>
      <c r="G129" s="103">
        <v>46049</v>
      </c>
      <c r="H129" s="103">
        <v>46053</v>
      </c>
      <c r="I129" s="153" t="s">
        <v>735</v>
      </c>
      <c r="J129" s="153" t="s">
        <v>732</v>
      </c>
      <c r="K129" s="153" t="s">
        <v>649</v>
      </c>
      <c r="L129" s="153" t="str">
        <f>VLOOKUP(D129,'TS Gantry - AP44'!$C$8:$X$638,22,FALSE)</f>
        <v>KAGASAR</v>
      </c>
      <c r="M129" s="153" t="str">
        <f>VLOOKUP(D129,'TS Gantry - AP44'!$C$8:$Y$638,23,FALSE)</f>
        <v>LUNKARANSAR</v>
      </c>
      <c r="N129" s="153" t="str">
        <f>VLOOKUP(D129,'TS Gantry - AP44'!$C$8:$Z$638,24,FALSE)</f>
        <v>BIKANER</v>
      </c>
      <c r="O129" s="108"/>
      <c r="P129" s="108"/>
      <c r="Q129" s="123"/>
      <c r="R129" s="123"/>
      <c r="S129" s="108"/>
      <c r="T129" s="144"/>
      <c r="U129" s="117"/>
      <c r="V129" s="117"/>
      <c r="W129" s="117"/>
      <c r="X129" s="117"/>
      <c r="Y129" s="117"/>
      <c r="Z129" s="117"/>
      <c r="AA129" s="117"/>
    </row>
    <row r="130" spans="1:27" ht="15.75" customHeight="1">
      <c r="A130" s="99">
        <f t="shared" si="4"/>
        <v>123</v>
      </c>
      <c r="B130" s="150" t="s">
        <v>636</v>
      </c>
      <c r="C130" s="150">
        <v>39</v>
      </c>
      <c r="D130" s="210" t="s">
        <v>520</v>
      </c>
      <c r="E130" s="108" t="str">
        <f>VLOOKUP(D130,'TS Gantry - AP44'!$C$8:$D$646,2,0)</f>
        <v>DA+9</v>
      </c>
      <c r="F130" s="102">
        <v>45.697000000000003</v>
      </c>
      <c r="G130" s="103">
        <v>46044</v>
      </c>
      <c r="H130" s="103">
        <v>46053</v>
      </c>
      <c r="I130" s="153" t="s">
        <v>725</v>
      </c>
      <c r="J130" s="153" t="s">
        <v>712</v>
      </c>
      <c r="K130" s="153" t="s">
        <v>649</v>
      </c>
      <c r="L130" s="153" t="str">
        <f>VLOOKUP(D130,'TS Gantry - AP44'!$C$8:$X$638,22,FALSE)</f>
        <v>KANWALASAR</v>
      </c>
      <c r="M130" s="153" t="str">
        <f>VLOOKUP(D130,'TS Gantry - AP44'!$C$8:$Y$638,23,FALSE)</f>
        <v>SARDARSHAHAR</v>
      </c>
      <c r="N130" s="153" t="str">
        <f>VLOOKUP(D130,'TS Gantry - AP44'!$C$8:$Z$638,24,FALSE)</f>
        <v>CHURU</v>
      </c>
      <c r="O130" s="108"/>
      <c r="P130" s="108"/>
      <c r="Q130" s="123"/>
      <c r="R130" s="123"/>
      <c r="S130" s="108"/>
      <c r="T130" s="144"/>
      <c r="U130" s="117"/>
      <c r="V130" s="117"/>
      <c r="W130" s="117"/>
      <c r="X130" s="117"/>
      <c r="Y130" s="117"/>
      <c r="Z130" s="117"/>
      <c r="AA130" s="117"/>
    </row>
    <row r="131" spans="1:27" ht="15.75" customHeight="1">
      <c r="A131" s="99">
        <f t="shared" si="4"/>
        <v>124</v>
      </c>
      <c r="B131" s="150" t="s">
        <v>636</v>
      </c>
      <c r="C131" s="150">
        <v>40</v>
      </c>
      <c r="D131" s="210" t="s">
        <v>587</v>
      </c>
      <c r="E131" s="108" t="str">
        <f>VLOOKUP(D131,'TS Gantry - AP44'!$C$8:$D$646,2,0)</f>
        <v>DA+6</v>
      </c>
      <c r="F131" s="102">
        <v>43.804000000000002</v>
      </c>
      <c r="G131" s="103">
        <v>46040</v>
      </c>
      <c r="H131" s="103">
        <v>46054</v>
      </c>
      <c r="I131" s="153" t="s">
        <v>731</v>
      </c>
      <c r="J131" s="153" t="s">
        <v>734</v>
      </c>
      <c r="K131" s="153" t="s">
        <v>649</v>
      </c>
      <c r="L131" s="153" t="str">
        <f>VLOOKUP(D131,'TS Gantry - AP44'!$C$8:$X$638,22,FALSE)</f>
        <v>MALSAR</v>
      </c>
      <c r="M131" s="153" t="str">
        <f>VLOOKUP(D131,'TS Gantry - AP44'!$C$8:$Y$638,23,FALSE)</f>
        <v>SARDARSHAHAR</v>
      </c>
      <c r="N131" s="153" t="str">
        <f>VLOOKUP(D131,'TS Gantry - AP44'!$C$8:$Z$638,24,FALSE)</f>
        <v>CHURU</v>
      </c>
      <c r="O131" s="108"/>
      <c r="P131" s="108"/>
      <c r="Q131" s="123"/>
      <c r="R131" s="123"/>
      <c r="S131" s="108"/>
      <c r="T131" s="144"/>
      <c r="U131" s="117"/>
      <c r="V131" s="117"/>
      <c r="W131" s="117"/>
      <c r="X131" s="117"/>
      <c r="Y131" s="117"/>
      <c r="Z131" s="117"/>
      <c r="AA131" s="117"/>
    </row>
    <row r="132" spans="1:27" ht="15.75" customHeight="1">
      <c r="A132" s="99">
        <f t="shared" si="4"/>
        <v>125</v>
      </c>
      <c r="B132" s="150" t="s">
        <v>636</v>
      </c>
      <c r="C132" s="150">
        <v>41</v>
      </c>
      <c r="D132" s="210" t="s">
        <v>476</v>
      </c>
      <c r="E132" s="108" t="str">
        <f>VLOOKUP(D132,'TS Gantry - AP44'!$C$8:$D$646,2,0)</f>
        <v>DA+3</v>
      </c>
      <c r="F132" s="102">
        <v>37.930999999999997</v>
      </c>
      <c r="G132" s="103">
        <v>46049</v>
      </c>
      <c r="H132" s="103">
        <v>46054</v>
      </c>
      <c r="I132" s="153" t="s">
        <v>715</v>
      </c>
      <c r="J132" s="153" t="s">
        <v>657</v>
      </c>
      <c r="K132" s="153" t="s">
        <v>649</v>
      </c>
      <c r="L132" s="153" t="str">
        <f>VLOOKUP(D132,'TS Gantry - AP44'!$C$8:$X$638,22,FALSE)</f>
        <v>RAJPURA HUDAAN</v>
      </c>
      <c r="M132" s="153" t="str">
        <f>VLOOKUP(D132,'TS Gantry - AP44'!$C$8:$Y$638,23,FALSE)</f>
        <v>LUNKARANSAR</v>
      </c>
      <c r="N132" s="153" t="str">
        <f>VLOOKUP(D132,'TS Gantry - AP44'!$C$8:$Z$638,24,FALSE)</f>
        <v>BIKANER</v>
      </c>
      <c r="O132" s="108"/>
      <c r="P132" s="108"/>
      <c r="Q132" s="123"/>
      <c r="R132" s="123"/>
      <c r="S132" s="108"/>
      <c r="T132" s="144"/>
      <c r="U132" s="117"/>
      <c r="V132" s="117"/>
      <c r="W132" s="117"/>
      <c r="X132" s="117"/>
      <c r="Y132" s="117"/>
      <c r="Z132" s="117"/>
      <c r="AA132" s="117"/>
    </row>
    <row r="133" spans="1:27" ht="15.75" customHeight="1">
      <c r="A133" s="99">
        <f t="shared" si="4"/>
        <v>126</v>
      </c>
      <c r="B133" s="150" t="s">
        <v>636</v>
      </c>
      <c r="C133" s="150">
        <v>42</v>
      </c>
      <c r="D133" s="210" t="s">
        <v>365</v>
      </c>
      <c r="E133" s="108" t="str">
        <f>VLOOKUP(D133,'TS Gantry - AP44'!$C$8:$D$646,2,0)</f>
        <v>DA+3</v>
      </c>
      <c r="F133" s="102">
        <v>37.930999999999997</v>
      </c>
      <c r="G133" s="103">
        <v>46049</v>
      </c>
      <c r="H133" s="103">
        <v>46055</v>
      </c>
      <c r="I133" s="153" t="s">
        <v>719</v>
      </c>
      <c r="J133" s="153" t="s">
        <v>666</v>
      </c>
      <c r="K133" s="153" t="s">
        <v>649</v>
      </c>
      <c r="L133" s="153" t="str">
        <f>VLOOKUP(D133,'TS Gantry - AP44'!$C$8:$X$638,22,FALSE)</f>
        <v>SHARAH BOOCHAWAS</v>
      </c>
      <c r="M133" s="153" t="str">
        <f>VLOOKUP(D133,'TS Gantry - AP44'!$C$8:$Y$638,23,FALSE)</f>
        <v>LUNKARANSAR</v>
      </c>
      <c r="N133" s="153" t="str">
        <f>VLOOKUP(D133,'TS Gantry - AP44'!$C$8:$Z$638,24,FALSE)</f>
        <v>BIKANER</v>
      </c>
      <c r="O133" s="108"/>
      <c r="P133" s="108"/>
      <c r="Q133" s="123"/>
      <c r="R133" s="123"/>
      <c r="S133" s="108"/>
      <c r="T133" s="144"/>
      <c r="U133" s="117"/>
      <c r="V133" s="117"/>
      <c r="W133" s="117"/>
      <c r="X133" s="117"/>
      <c r="Y133" s="117"/>
      <c r="Z133" s="117"/>
      <c r="AA133" s="117"/>
    </row>
    <row r="134" spans="1:27" ht="15.75" customHeight="1" thickBot="1">
      <c r="A134" s="228">
        <f t="shared" si="4"/>
        <v>127</v>
      </c>
      <c r="B134" s="184" t="s">
        <v>636</v>
      </c>
      <c r="C134" s="184">
        <v>43</v>
      </c>
      <c r="D134" s="229" t="s">
        <v>312</v>
      </c>
      <c r="E134" s="112" t="str">
        <f>VLOOKUP(D134,'TS Gantry - AP44'!$C$8:$D$646,2,0)</f>
        <v>DA+3</v>
      </c>
      <c r="F134" s="223">
        <v>37.930999999999997</v>
      </c>
      <c r="G134" s="165">
        <v>46051</v>
      </c>
      <c r="H134" s="165">
        <v>46055</v>
      </c>
      <c r="I134" s="225" t="s">
        <v>727</v>
      </c>
      <c r="J134" s="225" t="s">
        <v>742</v>
      </c>
      <c r="K134" s="225" t="s">
        <v>649</v>
      </c>
      <c r="L134" s="225" t="str">
        <f>VLOOKUP(D134,'TS Gantry - AP44'!$C$8:$X$638,22,FALSE)</f>
        <v>SODHWALI</v>
      </c>
      <c r="M134" s="225" t="str">
        <f>VLOOKUP(D134,'TS Gantry - AP44'!$C$8:$Y$638,23,FALSE)</f>
        <v>LUNKARANSAR</v>
      </c>
      <c r="N134" s="225" t="str">
        <f>VLOOKUP(D134,'TS Gantry - AP44'!$C$8:$Z$638,24,FALSE)</f>
        <v>BIKANER</v>
      </c>
      <c r="O134" s="112"/>
      <c r="P134" s="112"/>
      <c r="Q134" s="147"/>
      <c r="R134" s="147"/>
      <c r="S134" s="112"/>
      <c r="T134" s="149"/>
      <c r="U134" s="117"/>
      <c r="V134" s="117"/>
      <c r="W134" s="117"/>
      <c r="X134" s="117"/>
      <c r="Y134" s="117"/>
      <c r="Z134" s="117"/>
      <c r="AA134" s="117"/>
    </row>
    <row r="135" spans="1:27" ht="15.75" customHeight="1">
      <c r="A135" s="150">
        <f t="shared" si="4"/>
        <v>128</v>
      </c>
      <c r="B135" s="150" t="s">
        <v>697</v>
      </c>
      <c r="C135" s="150">
        <v>1</v>
      </c>
      <c r="D135" s="210" t="s">
        <v>480</v>
      </c>
      <c r="E135" s="108" t="str">
        <f>VLOOKUP(D135,'TS Gantry - AP44'!$C$8:$D$646,2,0)</f>
        <v>DA+0</v>
      </c>
      <c r="F135" s="102">
        <v>36.159999999999997</v>
      </c>
      <c r="G135" s="103">
        <v>46050</v>
      </c>
      <c r="H135" s="103">
        <v>46057</v>
      </c>
      <c r="I135" s="153" t="s">
        <v>721</v>
      </c>
      <c r="J135" s="153" t="s">
        <v>716</v>
      </c>
      <c r="K135" s="153" t="s">
        <v>649</v>
      </c>
      <c r="L135" s="153" t="str">
        <f>VLOOKUP(D135,'TS Gantry - AP44'!$C$8:$X$638,22,FALSE)</f>
        <v>GARABDESAR</v>
      </c>
      <c r="M135" s="153" t="str">
        <f>VLOOKUP(D135,'TS Gantry - AP44'!$C$8:$Y$638,23,FALSE)</f>
        <v>LUNKARANSAR</v>
      </c>
      <c r="N135" s="153" t="str">
        <f>VLOOKUP(D135,'TS Gantry - AP44'!$C$8:$Z$638,24,FALSE)</f>
        <v>BIKANER</v>
      </c>
      <c r="O135" s="108"/>
      <c r="P135" s="108"/>
      <c r="Q135" s="123"/>
      <c r="R135" s="123"/>
      <c r="S135" s="108"/>
      <c r="T135" s="143"/>
      <c r="U135" s="117"/>
      <c r="V135" s="117"/>
      <c r="W135" s="117"/>
      <c r="X135" s="117"/>
      <c r="Y135" s="117"/>
      <c r="Z135" s="117"/>
      <c r="AA135" s="117"/>
    </row>
    <row r="136" spans="1:27" ht="15.75" customHeight="1">
      <c r="A136" s="150">
        <f t="shared" si="4"/>
        <v>129</v>
      </c>
      <c r="B136" s="150" t="s">
        <v>697</v>
      </c>
      <c r="C136" s="150">
        <v>2</v>
      </c>
      <c r="D136" s="210" t="s">
        <v>580</v>
      </c>
      <c r="E136" s="108" t="str">
        <f>VLOOKUP(D136,'TS Gantry - AP44'!$C$8:$D$646,2,0)</f>
        <v>DA+3</v>
      </c>
      <c r="F136" s="102">
        <v>37.930999999999997</v>
      </c>
      <c r="G136" s="103">
        <v>46051</v>
      </c>
      <c r="H136" s="103">
        <v>46057</v>
      </c>
      <c r="I136" s="153" t="s">
        <v>718</v>
      </c>
      <c r="J136" s="153" t="s">
        <v>748</v>
      </c>
      <c r="K136" s="153" t="s">
        <v>649</v>
      </c>
      <c r="L136" s="153" t="str">
        <f>VLOOKUP(D136,'TS Gantry - AP44'!$C$8:$X$638,22,FALSE)</f>
        <v>MALAKSAR</v>
      </c>
      <c r="M136" s="153" t="str">
        <f>VLOOKUP(D136,'TS Gantry - AP44'!$C$8:$Y$638,23,FALSE)</f>
        <v>SARDARSHAHAR</v>
      </c>
      <c r="N136" s="153" t="str">
        <f>VLOOKUP(D136,'TS Gantry - AP44'!$C$8:$Z$638,24,FALSE)</f>
        <v>CHURU</v>
      </c>
      <c r="O136" s="108"/>
      <c r="P136" s="108"/>
      <c r="Q136" s="123"/>
      <c r="R136" s="123"/>
      <c r="S136" s="108"/>
      <c r="T136" s="143"/>
      <c r="U136" s="117"/>
      <c r="V136" s="117"/>
      <c r="W136" s="117"/>
      <c r="X136" s="117"/>
      <c r="Y136" s="117"/>
      <c r="Z136" s="117"/>
      <c r="AA136" s="117"/>
    </row>
    <row r="137" spans="1:27" ht="15.75" customHeight="1">
      <c r="A137" s="150">
        <f t="shared" si="4"/>
        <v>130</v>
      </c>
      <c r="B137" s="150" t="s">
        <v>697</v>
      </c>
      <c r="C137" s="150">
        <v>3</v>
      </c>
      <c r="D137" s="210" t="s">
        <v>269</v>
      </c>
      <c r="E137" s="108" t="str">
        <f>VLOOKUP(D137,'TS Gantry - AP44'!$C$8:$D$646,2,0)</f>
        <v>DA+3</v>
      </c>
      <c r="F137" s="102">
        <v>37.930999999999997</v>
      </c>
      <c r="G137" s="103">
        <v>46053</v>
      </c>
      <c r="H137" s="103">
        <v>46057</v>
      </c>
      <c r="I137" s="153" t="s">
        <v>736</v>
      </c>
      <c r="J137" s="153" t="s">
        <v>726</v>
      </c>
      <c r="K137" s="153" t="s">
        <v>649</v>
      </c>
      <c r="L137" s="153" t="str">
        <f>VLOOKUP(D137,'TS Gantry - AP44'!$C$8:$X$638,22,FALSE)</f>
        <v>AMBARAN</v>
      </c>
      <c r="M137" s="153" t="str">
        <f>VLOOKUP(D137,'TS Gantry - AP44'!$C$8:$Y$638,23,FALSE)</f>
        <v>CHHATARGARH</v>
      </c>
      <c r="N137" s="153" t="str">
        <f>VLOOKUP(D137,'TS Gantry - AP44'!$C$8:$Z$638,24,FALSE)</f>
        <v>BIKANER</v>
      </c>
      <c r="O137" s="108"/>
      <c r="P137" s="108"/>
      <c r="Q137" s="123"/>
      <c r="R137" s="123"/>
      <c r="S137" s="108"/>
      <c r="T137" s="143"/>
      <c r="U137" s="117"/>
      <c r="V137" s="117"/>
      <c r="W137" s="117"/>
      <c r="X137" s="117"/>
      <c r="Y137" s="117"/>
      <c r="Z137" s="117"/>
      <c r="AA137" s="117"/>
    </row>
    <row r="138" spans="1:27" ht="15.75" customHeight="1">
      <c r="A138" s="150">
        <f t="shared" si="4"/>
        <v>131</v>
      </c>
      <c r="B138" s="150" t="s">
        <v>697</v>
      </c>
      <c r="C138" s="150">
        <v>4</v>
      </c>
      <c r="D138" s="210" t="s">
        <v>324</v>
      </c>
      <c r="E138" s="108" t="str">
        <f>VLOOKUP(D138,'TS Gantry - AP44'!$C$8:$D$646,2,0)</f>
        <v>DA-1.5</v>
      </c>
      <c r="F138" s="102">
        <v>35.601999999999997</v>
      </c>
      <c r="G138" s="103">
        <v>46051</v>
      </c>
      <c r="H138" s="103">
        <v>46058</v>
      </c>
      <c r="I138" s="153" t="s">
        <v>744</v>
      </c>
      <c r="J138" s="153" t="s">
        <v>749</v>
      </c>
      <c r="K138" s="153" t="s">
        <v>649</v>
      </c>
      <c r="L138" s="153" t="str">
        <f>VLOOKUP(D138,'TS Gantry - AP44'!$C$8:$X$638,22,FALSE)</f>
        <v>DUDIWALI</v>
      </c>
      <c r="M138" s="153" t="str">
        <f>VLOOKUP(D138,'TS Gantry - AP44'!$C$8:$Y$638,23,FALSE)</f>
        <v>LUNKARANSAR</v>
      </c>
      <c r="N138" s="153" t="str">
        <f>VLOOKUP(D138,'TS Gantry - AP44'!$C$8:$Z$638,24,FALSE)</f>
        <v>BIKANER</v>
      </c>
      <c r="O138" s="108"/>
      <c r="P138" s="108"/>
      <c r="Q138" s="123"/>
      <c r="R138" s="123"/>
      <c r="S138" s="108"/>
      <c r="T138" s="143"/>
      <c r="U138" s="117"/>
      <c r="V138" s="117"/>
      <c r="W138" s="117"/>
      <c r="X138" s="117"/>
      <c r="Y138" s="117"/>
      <c r="Z138" s="117"/>
      <c r="AA138" s="117"/>
    </row>
    <row r="139" spans="1:27" ht="15.75" customHeight="1">
      <c r="A139" s="150">
        <f t="shared" si="4"/>
        <v>132</v>
      </c>
      <c r="B139" s="150" t="s">
        <v>697</v>
      </c>
      <c r="C139" s="150">
        <v>5</v>
      </c>
      <c r="D139" s="210" t="s">
        <v>249</v>
      </c>
      <c r="E139" s="108" t="str">
        <f>VLOOKUP(D139,'TS Gantry - AP44'!$C$8:$D$646,2,0)</f>
        <v>DA+9</v>
      </c>
      <c r="F139" s="102">
        <v>45.697000000000003</v>
      </c>
      <c r="G139" s="103">
        <v>46049</v>
      </c>
      <c r="H139" s="103">
        <v>46059</v>
      </c>
      <c r="I139" s="153" t="s">
        <v>677</v>
      </c>
      <c r="J139" s="153" t="s">
        <v>717</v>
      </c>
      <c r="K139" s="153" t="s">
        <v>649</v>
      </c>
      <c r="L139" s="153" t="str">
        <f>VLOOKUP(D139,'TS Gantry - AP44'!$C$8:$X$638,22,FALSE)</f>
        <v>KELAN</v>
      </c>
      <c r="M139" s="153" t="str">
        <f>VLOOKUP(D139,'TS Gantry - AP44'!$C$8:$Y$638,23,FALSE)</f>
        <v>CHHATARGARH</v>
      </c>
      <c r="N139" s="153" t="str">
        <f>VLOOKUP(D139,'TS Gantry - AP44'!$C$8:$Z$638,24,FALSE)</f>
        <v>BIKANER</v>
      </c>
      <c r="O139" s="108"/>
      <c r="P139" s="108"/>
      <c r="Q139" s="123"/>
      <c r="R139" s="123"/>
      <c r="S139" s="108"/>
      <c r="T139" s="143"/>
      <c r="U139" s="117"/>
      <c r="V139" s="117"/>
      <c r="W139" s="117"/>
      <c r="X139" s="117"/>
      <c r="Y139" s="117"/>
      <c r="Z139" s="117"/>
      <c r="AA139" s="117"/>
    </row>
    <row r="140" spans="1:27" ht="15.75" customHeight="1">
      <c r="A140" s="150">
        <f t="shared" si="4"/>
        <v>133</v>
      </c>
      <c r="B140" s="150" t="s">
        <v>697</v>
      </c>
      <c r="C140" s="150">
        <v>6</v>
      </c>
      <c r="D140" s="210" t="s">
        <v>437</v>
      </c>
      <c r="E140" s="108" t="str">
        <f>VLOOKUP(D140,'TS Gantry - AP44'!$C$8:$D$646,2,0)</f>
        <v>DA+0</v>
      </c>
      <c r="F140" s="102">
        <v>36.159999999999997</v>
      </c>
      <c r="G140" s="103">
        <v>46055</v>
      </c>
      <c r="H140" s="103">
        <v>46059</v>
      </c>
      <c r="I140" s="153" t="s">
        <v>715</v>
      </c>
      <c r="J140" s="153" t="s">
        <v>657</v>
      </c>
      <c r="K140" s="153" t="s">
        <v>649</v>
      </c>
      <c r="L140" s="153" t="str">
        <f>VLOOKUP(D140,'TS Gantry - AP44'!$C$8:$X$638,22,FALSE)</f>
        <v>UCHHRANGDESAR</v>
      </c>
      <c r="M140" s="153" t="str">
        <f>VLOOKUP(D140,'TS Gantry - AP44'!$C$8:$Y$638,23,FALSE)</f>
        <v>LUNKARANSAR</v>
      </c>
      <c r="N140" s="153" t="str">
        <f>VLOOKUP(D140,'TS Gantry - AP44'!$C$8:$Z$638,24,FALSE)</f>
        <v>BIKANER</v>
      </c>
      <c r="O140" s="108"/>
      <c r="P140" s="108"/>
      <c r="Q140" s="123"/>
      <c r="R140" s="123"/>
      <c r="S140" s="108"/>
      <c r="T140" s="143"/>
      <c r="U140" s="117"/>
      <c r="V140" s="117"/>
      <c r="W140" s="117"/>
      <c r="X140" s="117"/>
      <c r="Y140" s="117"/>
      <c r="Z140" s="117"/>
      <c r="AA140" s="117"/>
    </row>
    <row r="141" spans="1:27" ht="15.75" customHeight="1">
      <c r="A141" s="150">
        <f t="shared" si="4"/>
        <v>134</v>
      </c>
      <c r="B141" s="150" t="s">
        <v>697</v>
      </c>
      <c r="C141" s="150">
        <v>7</v>
      </c>
      <c r="D141" s="210" t="s">
        <v>519</v>
      </c>
      <c r="E141" s="108" t="str">
        <f>VLOOKUP(D141,'TS Gantry - AP44'!$C$8:$D$646,2,0)</f>
        <v>DA+3</v>
      </c>
      <c r="F141" s="102">
        <v>37.930999999999997</v>
      </c>
      <c r="G141" s="103">
        <v>46054</v>
      </c>
      <c r="H141" s="103">
        <v>46059</v>
      </c>
      <c r="I141" s="153" t="s">
        <v>725</v>
      </c>
      <c r="J141" s="153" t="s">
        <v>712</v>
      </c>
      <c r="K141" s="153" t="s">
        <v>649</v>
      </c>
      <c r="L141" s="153" t="str">
        <f>VLOOKUP(D141,'TS Gantry - AP44'!$C$8:$X$638,22,FALSE)</f>
        <v>KANWALASAR</v>
      </c>
      <c r="M141" s="153" t="str">
        <f>VLOOKUP(D141,'TS Gantry - AP44'!$C$8:$Y$638,23,FALSE)</f>
        <v>SARDARSHAHAR</v>
      </c>
      <c r="N141" s="153" t="str">
        <f>VLOOKUP(D141,'TS Gantry - AP44'!$C$8:$Z$638,24,FALSE)</f>
        <v>CHURU</v>
      </c>
      <c r="O141" s="108"/>
      <c r="P141" s="108"/>
      <c r="Q141" s="123"/>
      <c r="R141" s="123"/>
      <c r="S141" s="108"/>
      <c r="T141" s="143"/>
      <c r="U141" s="117"/>
      <c r="V141" s="117"/>
      <c r="W141" s="117"/>
      <c r="X141" s="117"/>
      <c r="Y141" s="117"/>
      <c r="Z141" s="117"/>
      <c r="AA141" s="117"/>
    </row>
    <row r="142" spans="1:27" ht="15.75" customHeight="1">
      <c r="A142" s="150">
        <f t="shared" si="4"/>
        <v>135</v>
      </c>
      <c r="B142" s="150" t="s">
        <v>697</v>
      </c>
      <c r="C142" s="150">
        <v>8</v>
      </c>
      <c r="D142" s="210" t="s">
        <v>511</v>
      </c>
      <c r="E142" s="108" t="str">
        <f>VLOOKUP(D142,'TS Gantry - AP44'!$C$8:$D$646,2,0)</f>
        <v>DA+6</v>
      </c>
      <c r="F142" s="102">
        <v>43.804000000000002</v>
      </c>
      <c r="G142" s="103">
        <v>46054</v>
      </c>
      <c r="H142" s="103">
        <v>46060</v>
      </c>
      <c r="I142" s="153" t="s">
        <v>735</v>
      </c>
      <c r="J142" s="153" t="s">
        <v>732</v>
      </c>
      <c r="K142" s="153" t="s">
        <v>649</v>
      </c>
      <c r="L142" s="153" t="str">
        <f>VLOOKUP(D142,'TS Gantry - AP44'!$C$8:$X$638,22,FALSE)</f>
        <v>KAGASAR</v>
      </c>
      <c r="M142" s="153" t="str">
        <f>VLOOKUP(D142,'TS Gantry - AP44'!$C$8:$Y$638,23,FALSE)</f>
        <v>LUNKARANSAR</v>
      </c>
      <c r="N142" s="153" t="str">
        <f>VLOOKUP(D142,'TS Gantry - AP44'!$C$8:$Z$638,24,FALSE)</f>
        <v>BIKANER</v>
      </c>
      <c r="O142" s="108"/>
      <c r="P142" s="108"/>
      <c r="Q142" s="123"/>
      <c r="R142" s="123"/>
      <c r="S142" s="108"/>
      <c r="T142" s="143"/>
      <c r="U142" s="117"/>
      <c r="V142" s="117"/>
      <c r="W142" s="117"/>
      <c r="X142" s="117"/>
      <c r="Y142" s="117"/>
      <c r="Z142" s="117"/>
      <c r="AA142" s="117"/>
    </row>
    <row r="143" spans="1:27" ht="15.75" customHeight="1">
      <c r="A143" s="150">
        <f t="shared" si="4"/>
        <v>136</v>
      </c>
      <c r="B143" s="150" t="s">
        <v>697</v>
      </c>
      <c r="C143" s="150">
        <v>9</v>
      </c>
      <c r="D143" s="210" t="s">
        <v>281</v>
      </c>
      <c r="E143" s="108" t="str">
        <f>VLOOKUP(D143,'TS Gantry - AP44'!$C$8:$D$646,2,0)</f>
        <v>DA+9</v>
      </c>
      <c r="F143" s="102">
        <v>45.697000000000003</v>
      </c>
      <c r="G143" s="103">
        <v>46054</v>
      </c>
      <c r="H143" s="103">
        <v>46061</v>
      </c>
      <c r="I143" s="153" t="s">
        <v>738</v>
      </c>
      <c r="J143" s="153" t="s">
        <v>720</v>
      </c>
      <c r="K143" s="153" t="s">
        <v>649</v>
      </c>
      <c r="L143" s="153" t="str">
        <f>VLOOKUP(D143,'TS Gantry - AP44'!$C$8:$X$638,22,FALSE)</f>
        <v>RAJASAR BHATIYAN</v>
      </c>
      <c r="M143" s="153" t="str">
        <f>VLOOKUP(D143,'TS Gantry - AP44'!$C$8:$Y$638,23,FALSE)</f>
        <v>CHHATARGARH</v>
      </c>
      <c r="N143" s="153" t="str">
        <f>VLOOKUP(D143,'TS Gantry - AP44'!$C$8:$Z$638,24,FALSE)</f>
        <v>BIKANER</v>
      </c>
      <c r="O143" s="108"/>
      <c r="P143" s="108"/>
      <c r="Q143" s="123"/>
      <c r="R143" s="123"/>
      <c r="S143" s="108"/>
      <c r="T143" s="143"/>
      <c r="U143" s="117"/>
      <c r="V143" s="117"/>
      <c r="W143" s="117"/>
      <c r="X143" s="117"/>
      <c r="Y143" s="117"/>
      <c r="Z143" s="117"/>
      <c r="AA143" s="117"/>
    </row>
    <row r="144" spans="1:27" ht="15.75" customHeight="1">
      <c r="A144" s="150">
        <f t="shared" si="4"/>
        <v>137</v>
      </c>
      <c r="B144" s="150" t="s">
        <v>697</v>
      </c>
      <c r="C144" s="150">
        <v>10</v>
      </c>
      <c r="D144" s="210" t="s">
        <v>314</v>
      </c>
      <c r="E144" s="108" t="str">
        <f>VLOOKUP(D144,'TS Gantry - AP44'!$C$8:$D$646,2,0)</f>
        <v>DB1+3</v>
      </c>
      <c r="F144" s="234">
        <v>57.963000000000001</v>
      </c>
      <c r="G144" s="103">
        <v>46056</v>
      </c>
      <c r="H144" s="103">
        <v>46061</v>
      </c>
      <c r="I144" s="153" t="s">
        <v>727</v>
      </c>
      <c r="J144" s="153" t="s">
        <v>742</v>
      </c>
      <c r="K144" s="153" t="s">
        <v>649</v>
      </c>
      <c r="L144" s="153" t="str">
        <f>VLOOKUP(D144,'TS Gantry - AP44'!$C$8:$X$638,22,FALSE)</f>
        <v>SODHWALI</v>
      </c>
      <c r="M144" s="153" t="str">
        <f>VLOOKUP(D144,'TS Gantry - AP44'!$C$8:$Y$638,23,FALSE)</f>
        <v>LUNKARANSAR</v>
      </c>
      <c r="N144" s="153" t="str">
        <f>VLOOKUP(D144,'TS Gantry - AP44'!$C$8:$Z$638,24,FALSE)</f>
        <v>BIKANER</v>
      </c>
      <c r="O144" s="108"/>
      <c r="P144" s="108"/>
      <c r="Q144" s="123"/>
      <c r="R144" s="123"/>
      <c r="S144" s="108"/>
      <c r="T144" s="143"/>
      <c r="U144" s="117"/>
      <c r="V144" s="117"/>
      <c r="W144" s="117"/>
      <c r="X144" s="117"/>
      <c r="Y144" s="117"/>
      <c r="Z144" s="117"/>
      <c r="AA144" s="117"/>
    </row>
    <row r="145" spans="1:27" ht="15.75" customHeight="1">
      <c r="A145" s="150">
        <f t="shared" si="4"/>
        <v>138</v>
      </c>
      <c r="B145" s="150" t="s">
        <v>697</v>
      </c>
      <c r="C145" s="150">
        <v>11</v>
      </c>
      <c r="D145" s="210" t="s">
        <v>336</v>
      </c>
      <c r="E145" s="108" t="str">
        <f>VLOOKUP(D145,'TS Gantry - AP44'!$C$8:$D$646,2,0)</f>
        <v>DA+3</v>
      </c>
      <c r="F145" s="102">
        <v>37.930999999999997</v>
      </c>
      <c r="G145" s="103">
        <v>46057</v>
      </c>
      <c r="H145" s="103">
        <v>46062</v>
      </c>
      <c r="I145" s="153" t="s">
        <v>719</v>
      </c>
      <c r="J145" s="153" t="s">
        <v>666</v>
      </c>
      <c r="K145" s="153" t="s">
        <v>649</v>
      </c>
      <c r="L145" s="153" t="str">
        <f>VLOOKUP(D145,'TS Gantry - AP44'!$C$8:$X$638,22,FALSE)</f>
        <v>SADHERAN</v>
      </c>
      <c r="M145" s="153" t="str">
        <f>VLOOKUP(D145,'TS Gantry - AP44'!$C$8:$Y$638,23,FALSE)</f>
        <v>LUNKARANSAR</v>
      </c>
      <c r="N145" s="153" t="str">
        <f>VLOOKUP(D145,'TS Gantry - AP44'!$C$8:$Z$638,24,FALSE)</f>
        <v>BIKANER</v>
      </c>
      <c r="O145" s="108"/>
      <c r="P145" s="108"/>
      <c r="Q145" s="123"/>
      <c r="R145" s="123"/>
      <c r="S145" s="108"/>
      <c r="T145" s="143"/>
      <c r="U145" s="117"/>
      <c r="V145" s="117"/>
      <c r="W145" s="117"/>
      <c r="X145" s="117"/>
      <c r="Y145" s="117"/>
      <c r="Z145" s="117"/>
      <c r="AA145" s="117"/>
    </row>
    <row r="146" spans="1:27" ht="15.75" customHeight="1">
      <c r="A146" s="150">
        <f t="shared" si="4"/>
        <v>139</v>
      </c>
      <c r="B146" s="150" t="s">
        <v>697</v>
      </c>
      <c r="C146" s="150">
        <v>12</v>
      </c>
      <c r="D146" s="210" t="s">
        <v>293</v>
      </c>
      <c r="E146" s="108" t="str">
        <f>VLOOKUP(D146,'TS Gantry - AP44'!$C$8:$D$646,2,0)</f>
        <v>DB1+0</v>
      </c>
      <c r="F146" s="102">
        <v>55.451000000000001</v>
      </c>
      <c r="G146" s="103">
        <v>46054</v>
      </c>
      <c r="H146" s="103">
        <v>46063</v>
      </c>
      <c r="I146" s="153" t="s">
        <v>740</v>
      </c>
      <c r="J146" s="153" t="s">
        <v>726</v>
      </c>
      <c r="K146" s="153" t="s">
        <v>649</v>
      </c>
      <c r="L146" s="153" t="str">
        <f>VLOOKUP(D146,'TS Gantry - AP44'!$C$8:$X$638,22,FALSE)</f>
        <v>BINJHARWALI</v>
      </c>
      <c r="M146" s="153" t="str">
        <f>VLOOKUP(D146,'TS Gantry - AP44'!$C$8:$Y$638,23,FALSE)</f>
        <v>LUNKARANSAR</v>
      </c>
      <c r="N146" s="153" t="str">
        <f>VLOOKUP(D146,'TS Gantry - AP44'!$C$8:$Z$638,24,FALSE)</f>
        <v>BIKANER</v>
      </c>
      <c r="O146" s="108"/>
      <c r="P146" s="108"/>
      <c r="Q146" s="123"/>
      <c r="R146" s="123"/>
      <c r="S146" s="108"/>
      <c r="T146" s="143"/>
      <c r="U146" s="117"/>
      <c r="V146" s="117"/>
      <c r="W146" s="117"/>
      <c r="X146" s="117"/>
      <c r="Y146" s="117"/>
      <c r="Z146" s="117"/>
      <c r="AA146" s="117"/>
    </row>
    <row r="147" spans="1:27" ht="15.75" customHeight="1">
      <c r="A147" s="150">
        <f t="shared" si="4"/>
        <v>140</v>
      </c>
      <c r="B147" s="150" t="s">
        <v>697</v>
      </c>
      <c r="C147" s="150">
        <v>13</v>
      </c>
      <c r="D147" s="210" t="s">
        <v>578</v>
      </c>
      <c r="E147" s="108" t="str">
        <f>VLOOKUP(D147,'TS Gantry - AP44'!$C$8:$D$646,2,0)</f>
        <v>DA+9</v>
      </c>
      <c r="F147" s="102">
        <v>45.697000000000003</v>
      </c>
      <c r="G147" s="103">
        <v>46059</v>
      </c>
      <c r="H147" s="103">
        <v>46064</v>
      </c>
      <c r="I147" s="153" t="s">
        <v>718</v>
      </c>
      <c r="J147" s="153" t="s">
        <v>730</v>
      </c>
      <c r="K147" s="153" t="s">
        <v>649</v>
      </c>
      <c r="L147" s="153" t="str">
        <f>VLOOKUP(D147,'TS Gantry - AP44'!$C$8:$X$638,22,FALSE)</f>
        <v>MALAKSAR</v>
      </c>
      <c r="M147" s="153" t="str">
        <f>VLOOKUP(D147,'TS Gantry - AP44'!$C$8:$Y$638,23,FALSE)</f>
        <v>SARDARSHAHAR</v>
      </c>
      <c r="N147" s="153" t="str">
        <f>VLOOKUP(D147,'TS Gantry - AP44'!$C$8:$Z$638,24,FALSE)</f>
        <v>CHURU</v>
      </c>
      <c r="O147" s="108"/>
      <c r="P147" s="108"/>
      <c r="Q147" s="123"/>
      <c r="R147" s="123"/>
      <c r="S147" s="108"/>
      <c r="T147" s="212"/>
      <c r="U147" s="117"/>
      <c r="V147" s="117"/>
      <c r="W147" s="117"/>
      <c r="X147" s="117"/>
      <c r="Y147" s="117"/>
      <c r="Z147" s="117"/>
      <c r="AA147" s="117"/>
    </row>
    <row r="148" spans="1:27" ht="15.75" customHeight="1">
      <c r="A148" s="150">
        <f t="shared" si="4"/>
        <v>141</v>
      </c>
      <c r="B148" s="150" t="s">
        <v>697</v>
      </c>
      <c r="C148" s="150">
        <v>14</v>
      </c>
      <c r="D148" s="210" t="s">
        <v>420</v>
      </c>
      <c r="E148" s="108" t="str">
        <f>VLOOKUP(D148,'TS Gantry - AP44'!$C$8:$D$646,2,0)</f>
        <v>DA+3</v>
      </c>
      <c r="F148" s="102">
        <v>37.930999999999997</v>
      </c>
      <c r="G148" s="103">
        <v>46060</v>
      </c>
      <c r="H148" s="103">
        <v>46064</v>
      </c>
      <c r="I148" s="153" t="s">
        <v>750</v>
      </c>
      <c r="J148" s="153" t="s">
        <v>657</v>
      </c>
      <c r="K148" s="153" t="s">
        <v>649</v>
      </c>
      <c r="L148" s="153" t="str">
        <f>VLOOKUP(D148,'TS Gantry - AP44'!$C$8:$X$638,22,FALSE)</f>
        <v>LUNKARANSAR</v>
      </c>
      <c r="M148" s="153" t="str">
        <f>VLOOKUP(D148,'TS Gantry - AP44'!$C$8:$Y$638,23,FALSE)</f>
        <v>LUNKARANSAR</v>
      </c>
      <c r="N148" s="153" t="str">
        <f>VLOOKUP(D148,'TS Gantry - AP44'!$C$8:$Z$638,24,FALSE)</f>
        <v>BIKANER</v>
      </c>
      <c r="O148" s="108"/>
      <c r="P148" s="108"/>
      <c r="Q148" s="123"/>
      <c r="R148" s="123"/>
      <c r="S148" s="108"/>
      <c r="T148" s="212"/>
      <c r="U148" s="117"/>
      <c r="V148" s="117"/>
      <c r="W148" s="117"/>
      <c r="X148" s="117"/>
      <c r="Y148" s="117"/>
      <c r="Z148" s="117"/>
      <c r="AA148" s="117"/>
    </row>
    <row r="149" spans="1:27" ht="15.75" customHeight="1">
      <c r="A149" s="150">
        <f t="shared" si="4"/>
        <v>142</v>
      </c>
      <c r="B149" s="150" t="s">
        <v>697</v>
      </c>
      <c r="C149" s="150">
        <v>15</v>
      </c>
      <c r="D149" s="210" t="s">
        <v>492</v>
      </c>
      <c r="E149" s="108" t="str">
        <f>VLOOKUP(D149,'TS Gantry - AP44'!$C$8:$D$646,2,0)</f>
        <v>DA+6</v>
      </c>
      <c r="F149" s="102">
        <v>43.804000000000002</v>
      </c>
      <c r="G149" s="103">
        <v>46059</v>
      </c>
      <c r="H149" s="103">
        <v>46065</v>
      </c>
      <c r="I149" s="153" t="s">
        <v>751</v>
      </c>
      <c r="J149" s="153" t="s">
        <v>716</v>
      </c>
      <c r="K149" s="153" t="s">
        <v>649</v>
      </c>
      <c r="L149" s="153" t="str">
        <f>VLOOKUP(D149,'TS Gantry - AP44'!$C$8:$X$638,22,FALSE)</f>
        <v>CHHATASAR</v>
      </c>
      <c r="M149" s="153" t="str">
        <f>VLOOKUP(D149,'TS Gantry - AP44'!$C$8:$Y$638,23,FALSE)</f>
        <v>LUNKARANSAR</v>
      </c>
      <c r="N149" s="153" t="str">
        <f>VLOOKUP(D149,'TS Gantry - AP44'!$C$8:$Z$638,24,FALSE)</f>
        <v>BIKANER</v>
      </c>
      <c r="O149" s="108"/>
      <c r="P149" s="108"/>
      <c r="Q149" s="123"/>
      <c r="R149" s="123"/>
      <c r="S149" s="108"/>
      <c r="T149" s="212"/>
      <c r="U149" s="117"/>
      <c r="V149" s="117"/>
      <c r="W149" s="117"/>
      <c r="X149" s="117"/>
      <c r="Y149" s="117"/>
      <c r="Z149" s="117"/>
      <c r="AA149" s="117"/>
    </row>
    <row r="150" spans="1:27" ht="15.75" customHeight="1">
      <c r="A150" s="150">
        <f t="shared" si="4"/>
        <v>143</v>
      </c>
      <c r="B150" s="150" t="s">
        <v>697</v>
      </c>
      <c r="C150" s="150">
        <v>16</v>
      </c>
      <c r="D150" s="210" t="s">
        <v>518</v>
      </c>
      <c r="E150" s="108" t="str">
        <f>VLOOKUP(D150,'TS Gantry - AP44'!$C$8:$D$646,2,0)</f>
        <v>DA+0</v>
      </c>
      <c r="F150" s="102">
        <v>36.159999999999997</v>
      </c>
      <c r="G150" s="103">
        <v>46060</v>
      </c>
      <c r="H150" s="103">
        <v>46065</v>
      </c>
      <c r="I150" s="153" t="s">
        <v>752</v>
      </c>
      <c r="J150" s="153" t="s">
        <v>714</v>
      </c>
      <c r="K150" s="153" t="s">
        <v>649</v>
      </c>
      <c r="L150" s="153" t="str">
        <f>VLOOKUP(D150,'TS Gantry - AP44'!$C$8:$X$638,22,FALSE)</f>
        <v>KANWALASAR</v>
      </c>
      <c r="M150" s="153" t="str">
        <f>VLOOKUP(D150,'TS Gantry - AP44'!$C$8:$Y$638,23,FALSE)</f>
        <v>SARDARSHAHAR</v>
      </c>
      <c r="N150" s="153" t="str">
        <f>VLOOKUP(D150,'TS Gantry - AP44'!$C$8:$Z$638,24,FALSE)</f>
        <v>CHURU</v>
      </c>
      <c r="O150" s="108"/>
      <c r="P150" s="108"/>
      <c r="Q150" s="123"/>
      <c r="R150" s="123"/>
      <c r="S150" s="108"/>
      <c r="T150" s="212"/>
      <c r="U150" s="117"/>
      <c r="V150" s="117"/>
      <c r="W150" s="117"/>
      <c r="X150" s="117"/>
      <c r="Y150" s="117"/>
      <c r="Z150" s="117"/>
      <c r="AA150" s="117"/>
    </row>
    <row r="151" spans="1:27" ht="15.75" customHeight="1">
      <c r="A151" s="150">
        <f t="shared" si="4"/>
        <v>144</v>
      </c>
      <c r="B151" s="150" t="s">
        <v>697</v>
      </c>
      <c r="C151" s="150">
        <v>17</v>
      </c>
      <c r="D151" s="210" t="s">
        <v>318</v>
      </c>
      <c r="E151" s="108" t="str">
        <f>VLOOKUP(D151,'TS Gantry - AP44'!$C$8:$D$646,2,0)</f>
        <v>DA+6</v>
      </c>
      <c r="F151" s="102">
        <v>43.804000000000002</v>
      </c>
      <c r="G151" s="103">
        <v>46059</v>
      </c>
      <c r="H151" s="103">
        <v>46066</v>
      </c>
      <c r="I151" s="153" t="s">
        <v>744</v>
      </c>
      <c r="J151" s="153" t="s">
        <v>745</v>
      </c>
      <c r="K151" s="153" t="s">
        <v>649</v>
      </c>
      <c r="L151" s="153" t="str">
        <f>VLOOKUP(D151,'TS Gantry - AP44'!$C$8:$X$638,22,FALSE)</f>
        <v>SODHWALI</v>
      </c>
      <c r="M151" s="153" t="str">
        <f>VLOOKUP(D151,'TS Gantry - AP44'!$C$8:$Y$638,23,FALSE)</f>
        <v>LUNKARANSAR</v>
      </c>
      <c r="N151" s="153" t="str">
        <f>VLOOKUP(D151,'TS Gantry - AP44'!$C$8:$Z$638,24,FALSE)</f>
        <v>BIKANER</v>
      </c>
      <c r="O151" s="108"/>
      <c r="P151" s="108"/>
      <c r="Q151" s="123"/>
      <c r="R151" s="123"/>
      <c r="S151" s="108"/>
      <c r="T151" s="212"/>
      <c r="U151" s="117"/>
      <c r="V151" s="117"/>
      <c r="W151" s="117"/>
      <c r="X151" s="117"/>
      <c r="Y151" s="117"/>
      <c r="Z151" s="117"/>
      <c r="AA151" s="117"/>
    </row>
    <row r="152" spans="1:27" ht="15.75" customHeight="1">
      <c r="A152" s="150">
        <f t="shared" si="4"/>
        <v>145</v>
      </c>
      <c r="B152" s="150" t="s">
        <v>697</v>
      </c>
      <c r="C152" s="150">
        <v>18</v>
      </c>
      <c r="D152" s="235" t="s">
        <v>507</v>
      </c>
      <c r="E152" s="108" t="str">
        <f>VLOOKUP(D152,'TS Gantry - AP44'!$C$8:$D$646,2,0)</f>
        <v>DA+0</v>
      </c>
      <c r="F152" s="102">
        <v>36.159999999999997</v>
      </c>
      <c r="G152" s="103">
        <v>46061</v>
      </c>
      <c r="H152" s="103">
        <v>46066</v>
      </c>
      <c r="I152" s="153" t="s">
        <v>735</v>
      </c>
      <c r="J152" s="153" t="s">
        <v>747</v>
      </c>
      <c r="K152" s="153" t="s">
        <v>649</v>
      </c>
      <c r="L152" s="153" t="str">
        <f>VLOOKUP(D152,'TS Gantry - AP44'!$C$8:$X$638,22,FALSE)</f>
        <v>KAGASAR</v>
      </c>
      <c r="M152" s="153" t="str">
        <f>VLOOKUP(D152,'TS Gantry - AP44'!$C$8:$Y$638,23,FALSE)</f>
        <v>LUNKARANSAR</v>
      </c>
      <c r="N152" s="153" t="str">
        <f>VLOOKUP(D152,'TS Gantry - AP44'!$C$8:$Z$638,24,FALSE)</f>
        <v>BIKANER</v>
      </c>
      <c r="O152" s="108"/>
      <c r="P152" s="108"/>
      <c r="Q152" s="123"/>
      <c r="R152" s="123"/>
      <c r="S152" s="108"/>
      <c r="T152" s="212"/>
      <c r="U152" s="117"/>
      <c r="V152" s="117"/>
      <c r="W152" s="117"/>
      <c r="X152" s="117"/>
      <c r="Y152" s="117"/>
      <c r="Z152" s="117"/>
      <c r="AA152" s="117"/>
    </row>
    <row r="153" spans="1:27" ht="15.75" customHeight="1">
      <c r="A153" s="150">
        <f t="shared" si="4"/>
        <v>146</v>
      </c>
      <c r="B153" s="150" t="s">
        <v>697</v>
      </c>
      <c r="C153" s="150">
        <v>19</v>
      </c>
      <c r="D153" s="210" t="s">
        <v>313</v>
      </c>
      <c r="E153" s="108" t="str">
        <f>VLOOKUP(D153,'TS Gantry - AP44'!$C$8:$D$646,2,0)</f>
        <v>DA+9</v>
      </c>
      <c r="F153" s="102">
        <v>45.697000000000003</v>
      </c>
      <c r="G153" s="103">
        <v>46062</v>
      </c>
      <c r="H153" s="103">
        <v>46066</v>
      </c>
      <c r="I153" s="153" t="s">
        <v>753</v>
      </c>
      <c r="J153" s="153" t="s">
        <v>742</v>
      </c>
      <c r="K153" s="153" t="s">
        <v>649</v>
      </c>
      <c r="L153" s="153" t="str">
        <f>VLOOKUP(D153,'TS Gantry - AP44'!$C$8:$X$638,22,FALSE)</f>
        <v>SODHWALI</v>
      </c>
      <c r="M153" s="153" t="str">
        <f>VLOOKUP(D153,'TS Gantry - AP44'!$C$8:$Y$638,23,FALSE)</f>
        <v>LUNKARANSAR</v>
      </c>
      <c r="N153" s="153" t="str">
        <f>VLOOKUP(D153,'TS Gantry - AP44'!$C$8:$Z$638,24,FALSE)</f>
        <v>BIKANER</v>
      </c>
      <c r="O153" s="108"/>
      <c r="P153" s="108"/>
      <c r="Q153" s="123"/>
      <c r="R153" s="123"/>
      <c r="S153" s="108"/>
      <c r="T153" s="212"/>
      <c r="U153" s="117"/>
      <c r="V153" s="117"/>
      <c r="W153" s="117"/>
      <c r="X153" s="117"/>
      <c r="Y153" s="117"/>
      <c r="Z153" s="117"/>
      <c r="AA153" s="117"/>
    </row>
    <row r="154" spans="1:27" ht="15.75" customHeight="1">
      <c r="A154" s="150">
        <f t="shared" si="4"/>
        <v>147</v>
      </c>
      <c r="B154" s="150" t="s">
        <v>697</v>
      </c>
      <c r="C154" s="150">
        <v>20</v>
      </c>
      <c r="D154" s="210" t="s">
        <v>268</v>
      </c>
      <c r="E154" s="108" t="str">
        <f>VLOOKUP(D154,'TS Gantry - AP44'!$C$8:$D$646,2,0)</f>
        <v>DA+6</v>
      </c>
      <c r="F154" s="102">
        <v>43.804000000000002</v>
      </c>
      <c r="G154" s="103">
        <v>46058</v>
      </c>
      <c r="H154" s="103">
        <v>46067</v>
      </c>
      <c r="I154" s="153" t="s">
        <v>746</v>
      </c>
      <c r="J154" s="153" t="s">
        <v>723</v>
      </c>
      <c r="K154" s="153" t="s">
        <v>649</v>
      </c>
      <c r="L154" s="153" t="str">
        <f>VLOOKUP(D154,'TS Gantry - AP44'!$C$8:$X$638,22,FALSE)</f>
        <v>AMBARAN</v>
      </c>
      <c r="M154" s="153" t="str">
        <f>VLOOKUP(D154,'TS Gantry - AP44'!$C$8:$Y$638,23,FALSE)</f>
        <v>CHHATARGARH</v>
      </c>
      <c r="N154" s="153" t="str">
        <f>VLOOKUP(D154,'TS Gantry - AP44'!$C$8:$Z$638,24,FALSE)</f>
        <v>BIKANER</v>
      </c>
      <c r="O154" s="108"/>
      <c r="P154" s="108"/>
      <c r="Q154" s="123"/>
      <c r="R154" s="123"/>
      <c r="S154" s="108"/>
      <c r="T154" s="143"/>
      <c r="U154" s="117"/>
      <c r="V154" s="117"/>
      <c r="W154" s="117"/>
      <c r="X154" s="117"/>
      <c r="Y154" s="117"/>
      <c r="Z154" s="117"/>
      <c r="AA154" s="117"/>
    </row>
    <row r="155" spans="1:27" ht="15.75" customHeight="1">
      <c r="A155" s="150">
        <f t="shared" si="4"/>
        <v>148</v>
      </c>
      <c r="B155" s="150" t="s">
        <v>697</v>
      </c>
      <c r="C155" s="150">
        <v>21</v>
      </c>
      <c r="D155" s="210" t="s">
        <v>421</v>
      </c>
      <c r="E155" s="108" t="str">
        <f>VLOOKUP(D155,'TS Gantry - AP44'!$C$8:$D$646,2,0)</f>
        <v>DA+0</v>
      </c>
      <c r="F155" s="102">
        <v>36.159999999999997</v>
      </c>
      <c r="G155" s="103">
        <v>46065</v>
      </c>
      <c r="H155" s="103">
        <v>46067</v>
      </c>
      <c r="I155" s="153" t="s">
        <v>750</v>
      </c>
      <c r="J155" s="153" t="s">
        <v>713</v>
      </c>
      <c r="K155" s="153" t="s">
        <v>649</v>
      </c>
      <c r="L155" s="153" t="str">
        <f>VLOOKUP(D155,'TS Gantry - AP44'!$C$8:$X$638,22,FALSE)</f>
        <v>DHANI BHOPALARAM</v>
      </c>
      <c r="M155" s="153" t="str">
        <f>VLOOKUP(D155,'TS Gantry - AP44'!$C$8:$Y$638,23,FALSE)</f>
        <v>LUNKARANSAR</v>
      </c>
      <c r="N155" s="153" t="str">
        <f>VLOOKUP(D155,'TS Gantry - AP44'!$C$8:$Z$638,24,FALSE)</f>
        <v>BIKANER</v>
      </c>
      <c r="O155" s="108"/>
      <c r="P155" s="108"/>
      <c r="Q155" s="123"/>
      <c r="R155" s="123"/>
      <c r="S155" s="108"/>
      <c r="T155" s="212"/>
      <c r="U155" s="117"/>
      <c r="V155" s="117"/>
      <c r="W155" s="117"/>
      <c r="X155" s="117"/>
      <c r="Y155" s="117"/>
      <c r="Z155" s="117"/>
      <c r="AA155" s="117"/>
    </row>
    <row r="156" spans="1:27" ht="15.75" customHeight="1">
      <c r="A156" s="150">
        <f t="shared" si="4"/>
        <v>149</v>
      </c>
      <c r="B156" s="150" t="s">
        <v>697</v>
      </c>
      <c r="C156" s="150">
        <v>22</v>
      </c>
      <c r="D156" s="210" t="s">
        <v>286</v>
      </c>
      <c r="E156" s="108" t="str">
        <f>VLOOKUP(D156,'TS Gantry - AP44'!$C$8:$D$646,2,0)</f>
        <v>DA+9</v>
      </c>
      <c r="F156" s="102">
        <v>45.697000000000003</v>
      </c>
      <c r="G156" s="103">
        <v>46062</v>
      </c>
      <c r="H156" s="103">
        <v>46068</v>
      </c>
      <c r="I156" s="153" t="s">
        <v>727</v>
      </c>
      <c r="J156" s="153" t="s">
        <v>720</v>
      </c>
      <c r="K156" s="153" t="s">
        <v>649</v>
      </c>
      <c r="L156" s="153" t="str">
        <f>VLOOKUP(D156,'TS Gantry - AP44'!$C$8:$X$638,22,FALSE)</f>
        <v>RAJASAR BHATIYAN</v>
      </c>
      <c r="M156" s="153" t="str">
        <f>VLOOKUP(D156,'TS Gantry - AP44'!$C$8:$Y$638,23,FALSE)</f>
        <v>CHHATARGARH</v>
      </c>
      <c r="N156" s="153" t="str">
        <f>VLOOKUP(D156,'TS Gantry - AP44'!$C$8:$Z$638,24,FALSE)</f>
        <v>BIKANER</v>
      </c>
      <c r="O156" s="108"/>
      <c r="P156" s="108"/>
      <c r="Q156" s="123"/>
      <c r="R156" s="123"/>
      <c r="S156" s="108"/>
      <c r="T156" s="212"/>
      <c r="U156" s="117"/>
      <c r="V156" s="117"/>
      <c r="W156" s="117"/>
      <c r="X156" s="117"/>
      <c r="Y156" s="117"/>
      <c r="Z156" s="117"/>
      <c r="AA156" s="117"/>
    </row>
    <row r="157" spans="1:27" ht="15.75" customHeight="1">
      <c r="A157" s="150">
        <f t="shared" si="4"/>
        <v>150</v>
      </c>
      <c r="B157" s="150" t="s">
        <v>697</v>
      </c>
      <c r="C157" s="150">
        <v>23</v>
      </c>
      <c r="D157" s="210" t="s">
        <v>388</v>
      </c>
      <c r="E157" s="108" t="str">
        <f>VLOOKUP(D157,'TS Gantry - AP44'!$C$8:$D$646,2,0)</f>
        <v>DA+6</v>
      </c>
      <c r="F157" s="102">
        <v>43.804000000000002</v>
      </c>
      <c r="G157" s="103">
        <v>46063</v>
      </c>
      <c r="H157" s="103">
        <v>46069</v>
      </c>
      <c r="I157" s="153" t="s">
        <v>719</v>
      </c>
      <c r="J157" s="153" t="s">
        <v>666</v>
      </c>
      <c r="K157" s="153" t="s">
        <v>649</v>
      </c>
      <c r="L157" s="153" t="str">
        <f>VLOOKUP(D157,'TS Gantry - AP44'!$C$8:$X$638,22,FALSE)</f>
        <v>SURANA</v>
      </c>
      <c r="M157" s="153" t="str">
        <f>VLOOKUP(D157,'TS Gantry - AP44'!$C$8:$Y$638,23,FALSE)</f>
        <v>LUNKARANSAR</v>
      </c>
      <c r="N157" s="153" t="str">
        <f>VLOOKUP(D157,'TS Gantry - AP44'!$C$8:$Z$638,24,FALSE)</f>
        <v>BIKANER</v>
      </c>
      <c r="O157" s="108"/>
      <c r="P157" s="108"/>
      <c r="Q157" s="123"/>
      <c r="R157" s="123"/>
      <c r="S157" s="108"/>
      <c r="T157" s="212"/>
      <c r="U157" s="117"/>
      <c r="V157" s="117"/>
      <c r="W157" s="117"/>
      <c r="X157" s="117"/>
      <c r="Y157" s="117"/>
      <c r="Z157" s="117"/>
      <c r="AA157" s="117"/>
    </row>
    <row r="158" spans="1:27" ht="15.75" customHeight="1">
      <c r="A158" s="150">
        <f t="shared" si="4"/>
        <v>151</v>
      </c>
      <c r="B158" s="150" t="s">
        <v>697</v>
      </c>
      <c r="C158" s="150">
        <v>24</v>
      </c>
      <c r="D158" s="235" t="s">
        <v>296</v>
      </c>
      <c r="E158" s="108" t="str">
        <f>VLOOKUP(D158,'TS Gantry - AP44'!$C$8:$D$646,2,0)</f>
        <v>DA+3</v>
      </c>
      <c r="F158" s="102">
        <v>37.930999999999997</v>
      </c>
      <c r="G158" s="103">
        <v>46064</v>
      </c>
      <c r="H158" s="103">
        <v>46069</v>
      </c>
      <c r="I158" s="153" t="s">
        <v>740</v>
      </c>
      <c r="J158" s="153" t="s">
        <v>726</v>
      </c>
      <c r="K158" s="153" t="s">
        <v>649</v>
      </c>
      <c r="L158" s="153" t="str">
        <f>VLOOKUP(D158,'TS Gantry - AP44'!$C$8:$X$638,22,FALSE)</f>
        <v>BINJHARWALI</v>
      </c>
      <c r="M158" s="153" t="str">
        <f>VLOOKUP(D158,'TS Gantry - AP44'!$C$8:$Y$638,23,FALSE)</f>
        <v>LUNKARANSAR</v>
      </c>
      <c r="N158" s="153" t="str">
        <f>VLOOKUP(D158,'TS Gantry - AP44'!$C$8:$Z$638,24,FALSE)</f>
        <v>BIKANER</v>
      </c>
      <c r="O158" s="108"/>
      <c r="P158" s="108"/>
      <c r="Q158" s="123"/>
      <c r="R158" s="123"/>
      <c r="S158" s="108"/>
      <c r="T158" s="212"/>
      <c r="U158" s="117"/>
      <c r="V158" s="117"/>
      <c r="W158" s="117"/>
      <c r="X158" s="117"/>
      <c r="Y158" s="117"/>
      <c r="Z158" s="117"/>
      <c r="AA158" s="117"/>
    </row>
    <row r="159" spans="1:27" ht="15.75" customHeight="1">
      <c r="A159" s="150">
        <f t="shared" si="4"/>
        <v>152</v>
      </c>
      <c r="B159" s="150" t="s">
        <v>697</v>
      </c>
      <c r="C159" s="150">
        <v>25</v>
      </c>
      <c r="D159" s="210" t="s">
        <v>579</v>
      </c>
      <c r="E159" s="108" t="str">
        <f>VLOOKUP(D159,'TS Gantry - AP44'!$C$8:$D$646,2,0)</f>
        <v>DA+3</v>
      </c>
      <c r="F159" s="102">
        <v>37.930999999999997</v>
      </c>
      <c r="G159" s="103">
        <v>46065</v>
      </c>
      <c r="H159" s="103">
        <v>46069</v>
      </c>
      <c r="I159" s="153" t="s">
        <v>718</v>
      </c>
      <c r="J159" s="153" t="s">
        <v>730</v>
      </c>
      <c r="K159" s="153" t="s">
        <v>649</v>
      </c>
      <c r="L159" s="153" t="str">
        <f>VLOOKUP(D159,'TS Gantry - AP44'!$C$8:$X$638,22,FALSE)</f>
        <v>MALAKSAR</v>
      </c>
      <c r="M159" s="153" t="str">
        <f>VLOOKUP(D159,'TS Gantry - AP44'!$C$8:$Y$638,23,FALSE)</f>
        <v>SARDARSHAHAR</v>
      </c>
      <c r="N159" s="153" t="str">
        <f>VLOOKUP(D159,'TS Gantry - AP44'!$C$8:$Z$638,24,FALSE)</f>
        <v>CHURU</v>
      </c>
      <c r="O159" s="108"/>
      <c r="P159" s="108"/>
      <c r="Q159" s="123"/>
      <c r="R159" s="123"/>
      <c r="S159" s="108"/>
      <c r="T159" s="212"/>
      <c r="U159" s="117"/>
      <c r="V159" s="117"/>
      <c r="W159" s="117"/>
      <c r="X159" s="117"/>
      <c r="Y159" s="117"/>
      <c r="Z159" s="117"/>
      <c r="AA159" s="117"/>
    </row>
    <row r="160" spans="1:27" ht="15.75" customHeight="1">
      <c r="A160" s="150">
        <f t="shared" si="4"/>
        <v>153</v>
      </c>
      <c r="B160" s="150" t="s">
        <v>697</v>
      </c>
      <c r="C160" s="150">
        <v>26</v>
      </c>
      <c r="D160" s="210" t="s">
        <v>490</v>
      </c>
      <c r="E160" s="108" t="str">
        <f>VLOOKUP(D160,'TS Gantry - AP44'!$C$8:$D$646,2,0)</f>
        <v>DA+0</v>
      </c>
      <c r="F160" s="102">
        <v>36.159999999999997</v>
      </c>
      <c r="G160" s="103">
        <v>46066</v>
      </c>
      <c r="H160" s="103">
        <v>46072</v>
      </c>
      <c r="I160" s="153" t="s">
        <v>751</v>
      </c>
      <c r="J160" s="153" t="s">
        <v>716</v>
      </c>
      <c r="K160" s="153" t="s">
        <v>649</v>
      </c>
      <c r="L160" s="153" t="str">
        <f>VLOOKUP(D160,'TS Gantry - AP44'!$C$8:$X$638,22,FALSE)</f>
        <v>CHHATASAR</v>
      </c>
      <c r="M160" s="153" t="str">
        <f>VLOOKUP(D160,'TS Gantry - AP44'!$C$8:$Y$638,23,FALSE)</f>
        <v>LUNKARANSAR</v>
      </c>
      <c r="N160" s="153" t="str">
        <f>VLOOKUP(D160,'TS Gantry - AP44'!$C$8:$Z$638,24,FALSE)</f>
        <v>BIKANER</v>
      </c>
      <c r="O160" s="108"/>
      <c r="P160" s="108"/>
      <c r="Q160" s="123"/>
      <c r="R160" s="123"/>
      <c r="S160" s="108"/>
      <c r="T160" s="212"/>
      <c r="U160" s="117"/>
      <c r="V160" s="117"/>
      <c r="W160" s="117"/>
      <c r="X160" s="117"/>
      <c r="Y160" s="117"/>
      <c r="Z160" s="117"/>
      <c r="AA160" s="117"/>
    </row>
    <row r="161" spans="1:27" ht="15.75" customHeight="1">
      <c r="A161" s="150">
        <f t="shared" si="4"/>
        <v>154</v>
      </c>
      <c r="B161" s="150" t="s">
        <v>697</v>
      </c>
      <c r="C161" s="150">
        <v>27</v>
      </c>
      <c r="D161" s="210" t="s">
        <v>517</v>
      </c>
      <c r="E161" s="108" t="str">
        <f>VLOOKUP(D161,'TS Gantry - AP44'!$C$8:$D$646,2,0)</f>
        <v>DA+6</v>
      </c>
      <c r="F161" s="102">
        <v>43.804000000000002</v>
      </c>
      <c r="G161" s="103">
        <v>46066</v>
      </c>
      <c r="H161" s="103">
        <v>46073</v>
      </c>
      <c r="I161" s="153" t="s">
        <v>752</v>
      </c>
      <c r="J161" s="153" t="s">
        <v>712</v>
      </c>
      <c r="K161" s="153" t="s">
        <v>649</v>
      </c>
      <c r="L161" s="153" t="str">
        <f>VLOOKUP(D161,'TS Gantry - AP44'!$C$8:$X$638,22,FALSE)</f>
        <v>KAGASAR</v>
      </c>
      <c r="M161" s="153" t="str">
        <f>VLOOKUP(D161,'TS Gantry - AP44'!$C$8:$Y$638,23,FALSE)</f>
        <v>LUNKARANSAR</v>
      </c>
      <c r="N161" s="153" t="str">
        <f>VLOOKUP(D161,'TS Gantry - AP44'!$C$8:$Z$638,24,FALSE)</f>
        <v>BIKANER</v>
      </c>
      <c r="O161" s="108"/>
      <c r="P161" s="108"/>
      <c r="Q161" s="123"/>
      <c r="R161" s="123"/>
      <c r="S161" s="108"/>
      <c r="T161" s="212"/>
      <c r="U161" s="117"/>
      <c r="V161" s="117"/>
      <c r="W161" s="117"/>
      <c r="X161" s="117"/>
      <c r="Y161" s="117"/>
      <c r="Z161" s="117"/>
      <c r="AA161" s="117"/>
    </row>
    <row r="162" spans="1:27" ht="15.75" customHeight="1">
      <c r="A162" s="150">
        <f t="shared" si="4"/>
        <v>155</v>
      </c>
      <c r="B162" s="150" t="s">
        <v>697</v>
      </c>
      <c r="C162" s="150">
        <v>28</v>
      </c>
      <c r="D162" s="210" t="s">
        <v>315</v>
      </c>
      <c r="E162" s="108" t="str">
        <f>VLOOKUP(D162,'TS Gantry - AP44'!$C$8:$D$646,2,0)</f>
        <v>DA+0</v>
      </c>
      <c r="F162" s="102">
        <v>36.159999999999997</v>
      </c>
      <c r="G162" s="103">
        <v>46067</v>
      </c>
      <c r="H162" s="103">
        <v>46073</v>
      </c>
      <c r="I162" s="153" t="s">
        <v>753</v>
      </c>
      <c r="J162" s="153" t="s">
        <v>742</v>
      </c>
      <c r="K162" s="153" t="s">
        <v>649</v>
      </c>
      <c r="L162" s="153" t="str">
        <f>VLOOKUP(D162,'TS Gantry - AP44'!$C$8:$X$638,22,FALSE)</f>
        <v>SODHWALI</v>
      </c>
      <c r="M162" s="153" t="str">
        <f>VLOOKUP(D162,'TS Gantry - AP44'!$C$8:$Y$638,23,FALSE)</f>
        <v>LUNKARANSAR</v>
      </c>
      <c r="N162" s="153" t="str">
        <f>VLOOKUP(D162,'TS Gantry - AP44'!$C$8:$Z$638,24,FALSE)</f>
        <v>BIKANER</v>
      </c>
      <c r="O162" s="108"/>
      <c r="P162" s="108"/>
      <c r="Q162" s="123"/>
      <c r="R162" s="123"/>
      <c r="S162" s="108"/>
      <c r="T162" s="212"/>
      <c r="U162" s="117"/>
      <c r="V162" s="117"/>
      <c r="W162" s="117"/>
      <c r="X162" s="117"/>
      <c r="Y162" s="117"/>
      <c r="Z162" s="117"/>
      <c r="AA162" s="117"/>
    </row>
    <row r="163" spans="1:27" ht="15.75" customHeight="1">
      <c r="A163" s="150">
        <f t="shared" si="4"/>
        <v>156</v>
      </c>
      <c r="B163" s="150" t="s">
        <v>697</v>
      </c>
      <c r="C163" s="150">
        <v>29</v>
      </c>
      <c r="D163" s="210" t="s">
        <v>287</v>
      </c>
      <c r="E163" s="108" t="str">
        <f>VLOOKUP(D163,'TS Gantry - AP44'!$C$8:$D$646,2,0)</f>
        <v>DA+3</v>
      </c>
      <c r="F163" s="102">
        <v>37.930999999999997</v>
      </c>
      <c r="G163" s="103">
        <v>46069</v>
      </c>
      <c r="H163" s="103">
        <v>46075</v>
      </c>
      <c r="I163" s="153" t="s">
        <v>727</v>
      </c>
      <c r="J163" s="153" t="s">
        <v>720</v>
      </c>
      <c r="K163" s="153" t="s">
        <v>649</v>
      </c>
      <c r="L163" s="153" t="str">
        <f>VLOOKUP(D163,'TS Gantry - AP44'!$C$8:$X$638,22,FALSE)</f>
        <v>RAJASAR BHATIYAN</v>
      </c>
      <c r="M163" s="153" t="str">
        <f>VLOOKUP(D163,'TS Gantry - AP44'!$C$8:$Y$638,23,FALSE)</f>
        <v>CHHATARGARH</v>
      </c>
      <c r="N163" s="153" t="str">
        <f>VLOOKUP(D163,'TS Gantry - AP44'!$C$8:$Z$638,24,FALSE)</f>
        <v>BIKANER</v>
      </c>
      <c r="O163" s="108"/>
      <c r="P163" s="108"/>
      <c r="Q163" s="123"/>
      <c r="R163" s="123"/>
      <c r="S163" s="108"/>
      <c r="T163" s="212"/>
      <c r="U163" s="117"/>
      <c r="V163" s="117"/>
      <c r="W163" s="117"/>
      <c r="X163" s="117"/>
      <c r="Y163" s="117"/>
      <c r="Z163" s="117"/>
      <c r="AA163" s="117"/>
    </row>
    <row r="164" spans="1:27" ht="15.75" customHeight="1">
      <c r="A164" s="150">
        <f t="shared" si="4"/>
        <v>157</v>
      </c>
      <c r="B164" s="150" t="s">
        <v>697</v>
      </c>
      <c r="C164" s="150">
        <v>30</v>
      </c>
      <c r="D164" s="210" t="s">
        <v>246</v>
      </c>
      <c r="E164" s="108" t="str">
        <f>VLOOKUP(D164,'TS Gantry - AP44'!$C$8:$D$646,2,0)</f>
        <v>DA+9</v>
      </c>
      <c r="F164" s="108"/>
      <c r="G164" s="103">
        <v>46060</v>
      </c>
      <c r="H164" s="103">
        <v>46071</v>
      </c>
      <c r="I164" s="153" t="s">
        <v>677</v>
      </c>
      <c r="J164" s="153" t="s">
        <v>717</v>
      </c>
      <c r="K164" s="153" t="s">
        <v>649</v>
      </c>
      <c r="L164" s="153" t="str">
        <f>VLOOKUP(D164,'TS Gantry - AP44'!$C$8:$X$638,22,FALSE)</f>
        <v>KELAN</v>
      </c>
      <c r="M164" s="153" t="str">
        <f>VLOOKUP(D164,'TS Gantry - AP44'!$C$8:$Y$638,23,FALSE)</f>
        <v>CHHATARGARH</v>
      </c>
      <c r="N164" s="153" t="str">
        <f>VLOOKUP(D164,'TS Gantry - AP44'!$C$8:$Z$638,24,FALSE)</f>
        <v>BIKANER</v>
      </c>
      <c r="O164" s="108"/>
      <c r="P164" s="108"/>
      <c r="Q164" s="123"/>
      <c r="R164" s="123"/>
      <c r="S164" s="108"/>
      <c r="T164" s="212"/>
      <c r="U164" s="117"/>
      <c r="V164" s="117"/>
      <c r="W164" s="117"/>
      <c r="X164" s="117"/>
      <c r="Y164" s="117"/>
      <c r="Z164" s="117"/>
      <c r="AA164" s="117"/>
    </row>
    <row r="165" spans="1:27" ht="15.75" customHeight="1">
      <c r="A165" s="150">
        <v>157</v>
      </c>
      <c r="B165" s="150" t="s">
        <v>697</v>
      </c>
      <c r="C165" s="150">
        <v>30</v>
      </c>
      <c r="D165" s="210" t="s">
        <v>246</v>
      </c>
      <c r="E165" s="108" t="str">
        <f>VLOOKUP(D165,'TS Gantry - AP44'!$C$8:$D$646,2,0)</f>
        <v>DA+9</v>
      </c>
      <c r="F165" s="108"/>
      <c r="G165" s="103">
        <v>46074</v>
      </c>
      <c r="H165" s="103">
        <v>46076</v>
      </c>
      <c r="I165" s="153" t="s">
        <v>740</v>
      </c>
      <c r="J165" s="153" t="s">
        <v>726</v>
      </c>
      <c r="K165" s="153" t="s">
        <v>649</v>
      </c>
      <c r="L165" s="153" t="str">
        <f>VLOOKUP(D165,'TS Gantry - AP44'!$C$8:$X$638,22,FALSE)</f>
        <v>KELAN</v>
      </c>
      <c r="M165" s="153" t="str">
        <f>VLOOKUP(D165,'TS Gantry - AP44'!$C$8:$Y$638,23,FALSE)</f>
        <v>CHHATARGARH</v>
      </c>
      <c r="N165" s="153" t="str">
        <f>VLOOKUP(D165,'TS Gantry - AP44'!$C$8:$Z$638,24,FALSE)</f>
        <v>BIKANER</v>
      </c>
      <c r="O165" s="108"/>
      <c r="P165" s="108"/>
      <c r="Q165" s="123"/>
      <c r="R165" s="123"/>
      <c r="S165" s="108"/>
      <c r="T165" s="212"/>
      <c r="U165" s="117"/>
      <c r="V165" s="117"/>
      <c r="W165" s="117"/>
      <c r="X165" s="117"/>
      <c r="Y165" s="117"/>
      <c r="Z165" s="117"/>
      <c r="AA165" s="117"/>
    </row>
    <row r="166" spans="1:27" ht="15.75" customHeight="1">
      <c r="A166" s="150">
        <f t="shared" ref="A166:A374" si="5">A165+1</f>
        <v>158</v>
      </c>
      <c r="B166" s="150" t="s">
        <v>697</v>
      </c>
      <c r="C166" s="150">
        <v>31</v>
      </c>
      <c r="D166" s="210" t="s">
        <v>434</v>
      </c>
      <c r="E166" s="108" t="str">
        <f>VLOOKUP(D166,'TS Gantry - AP44'!$C$8:$D$646,2,0)</f>
        <v>DB2+0</v>
      </c>
      <c r="F166" s="102">
        <v>59.500999999999998</v>
      </c>
      <c r="G166" s="103">
        <v>46068</v>
      </c>
      <c r="H166" s="103">
        <v>46076</v>
      </c>
      <c r="I166" s="153" t="s">
        <v>750</v>
      </c>
      <c r="J166" s="153" t="s">
        <v>732</v>
      </c>
      <c r="K166" s="153" t="s">
        <v>649</v>
      </c>
      <c r="L166" s="153" t="str">
        <f>VLOOKUP(D166,'TS Gantry - AP44'!$C$8:$X$638,22,FALSE)</f>
        <v>UCHHRANGDESAR</v>
      </c>
      <c r="M166" s="153" t="str">
        <f>VLOOKUP(D166,'TS Gantry - AP44'!$C$8:$Y$638,23,FALSE)</f>
        <v>LUNKARANSAR</v>
      </c>
      <c r="N166" s="153" t="str">
        <f>VLOOKUP(D166,'TS Gantry - AP44'!$C$8:$Z$638,24,FALSE)</f>
        <v>BIKANER</v>
      </c>
      <c r="O166" s="108"/>
      <c r="P166" s="108"/>
      <c r="Q166" s="123"/>
      <c r="R166" s="123"/>
      <c r="S166" s="108"/>
      <c r="T166" s="212"/>
      <c r="U166" s="117"/>
      <c r="V166" s="117"/>
      <c r="W166" s="117"/>
      <c r="X166" s="117"/>
      <c r="Y166" s="117"/>
      <c r="Z166" s="117"/>
      <c r="AA166" s="117"/>
    </row>
    <row r="167" spans="1:27" ht="15.75" customHeight="1">
      <c r="A167" s="150">
        <f t="shared" si="5"/>
        <v>159</v>
      </c>
      <c r="B167" s="150" t="s">
        <v>697</v>
      </c>
      <c r="C167" s="150">
        <v>32</v>
      </c>
      <c r="D167" s="210" t="s">
        <v>266</v>
      </c>
      <c r="E167" s="108" t="str">
        <f>VLOOKUP(D167,'TS Gantry - AP44'!$C$8:$D$646,2,0)</f>
        <v>DA+9</v>
      </c>
      <c r="F167" s="102">
        <v>45.697000000000003</v>
      </c>
      <c r="G167" s="103">
        <v>46068</v>
      </c>
      <c r="H167" s="103">
        <v>46077</v>
      </c>
      <c r="I167" s="153" t="s">
        <v>746</v>
      </c>
      <c r="J167" s="153" t="s">
        <v>723</v>
      </c>
      <c r="K167" s="153" t="s">
        <v>649</v>
      </c>
      <c r="L167" s="153" t="str">
        <f>VLOOKUP(D167,'TS Gantry - AP44'!$C$8:$X$638,22,FALSE)</f>
        <v>AMBARAN</v>
      </c>
      <c r="M167" s="153" t="str">
        <f>VLOOKUP(D167,'TS Gantry - AP44'!$C$8:$Y$638,23,FALSE)</f>
        <v>CHHATARGARH</v>
      </c>
      <c r="N167" s="153" t="str">
        <f>VLOOKUP(D167,'TS Gantry - AP44'!$C$8:$Z$638,24,FALSE)</f>
        <v>BIKANER</v>
      </c>
      <c r="O167" s="108"/>
      <c r="P167" s="108"/>
      <c r="Q167" s="123"/>
      <c r="R167" s="123"/>
      <c r="S167" s="108"/>
      <c r="T167" s="212"/>
      <c r="U167" s="117"/>
      <c r="V167" s="117"/>
      <c r="W167" s="117"/>
      <c r="X167" s="117"/>
      <c r="Y167" s="117"/>
      <c r="Z167" s="117"/>
      <c r="AA167" s="117"/>
    </row>
    <row r="168" spans="1:27" ht="15.75" customHeight="1">
      <c r="A168" s="150">
        <f t="shared" si="5"/>
        <v>160</v>
      </c>
      <c r="B168" s="150" t="s">
        <v>697</v>
      </c>
      <c r="C168" s="150">
        <v>33</v>
      </c>
      <c r="D168" s="232" t="s">
        <v>319</v>
      </c>
      <c r="E168" s="108" t="str">
        <f>VLOOKUP(D168,'TS Gantry - AP44'!$C$8:$D$646,2,0)</f>
        <v>DB1+3</v>
      </c>
      <c r="F168" s="234">
        <v>57.963000000000001</v>
      </c>
      <c r="G168" s="103">
        <v>46067</v>
      </c>
      <c r="H168" s="103">
        <v>46078</v>
      </c>
      <c r="I168" s="153" t="s">
        <v>744</v>
      </c>
      <c r="J168" s="153" t="s">
        <v>745</v>
      </c>
      <c r="K168" s="153" t="s">
        <v>649</v>
      </c>
      <c r="L168" s="153" t="str">
        <f>VLOOKUP(D168,'TS Gantry - AP44'!$C$8:$X$638,22,FALSE)</f>
        <v>SODHWALI</v>
      </c>
      <c r="M168" s="153" t="str">
        <f>VLOOKUP(D168,'TS Gantry - AP44'!$C$8:$Y$638,23,FALSE)</f>
        <v>LUNKARANSAR</v>
      </c>
      <c r="N168" s="153" t="str">
        <f>VLOOKUP(D168,'TS Gantry - AP44'!$C$8:$Z$638,24,FALSE)</f>
        <v>BIKANER</v>
      </c>
      <c r="O168" s="108"/>
      <c r="P168" s="108"/>
      <c r="Q168" s="123"/>
      <c r="R168" s="123"/>
      <c r="S168" s="108"/>
      <c r="T168" s="212"/>
      <c r="U168" s="117"/>
      <c r="V168" s="117"/>
      <c r="W168" s="117"/>
      <c r="X168" s="117"/>
      <c r="Y168" s="117"/>
      <c r="Z168" s="117"/>
      <c r="AA168" s="117"/>
    </row>
    <row r="169" spans="1:27" ht="15.75" customHeight="1">
      <c r="A169" s="150">
        <f t="shared" si="5"/>
        <v>161</v>
      </c>
      <c r="B169" s="150" t="s">
        <v>697</v>
      </c>
      <c r="C169" s="150">
        <v>34</v>
      </c>
      <c r="D169" s="210" t="s">
        <v>561</v>
      </c>
      <c r="E169" s="192" t="str">
        <f>VLOOKUP(D169,'TS Gantry - AP44'!$C$8:$D$646,2,0)</f>
        <v>DB1+9</v>
      </c>
      <c r="F169" s="108">
        <v>66.775999999999996</v>
      </c>
      <c r="G169" s="103">
        <v>46070</v>
      </c>
      <c r="H169" s="103">
        <v>46078</v>
      </c>
      <c r="I169" s="153" t="s">
        <v>718</v>
      </c>
      <c r="J169" s="153" t="s">
        <v>666</v>
      </c>
      <c r="K169" s="153" t="s">
        <v>649</v>
      </c>
      <c r="L169" s="153" t="str">
        <f>VLOOKUP(D169,'TS Gantry - AP44'!$C$8:$X$638,22,FALSE)</f>
        <v>NAHARSARA</v>
      </c>
      <c r="M169" s="153" t="str">
        <f>VLOOKUP(D169,'TS Gantry - AP44'!$C$8:$Y$638,23,FALSE)</f>
        <v>SARDARSHAHAR</v>
      </c>
      <c r="N169" s="153" t="str">
        <f>VLOOKUP(D169,'TS Gantry - AP44'!$C$8:$Z$638,24,FALSE)</f>
        <v>CHURU</v>
      </c>
      <c r="O169" s="108"/>
      <c r="P169" s="108"/>
      <c r="Q169" s="123"/>
      <c r="R169" s="123"/>
      <c r="S169" s="108"/>
      <c r="T169" s="212"/>
      <c r="U169" s="117"/>
      <c r="V169" s="117"/>
      <c r="W169" s="117"/>
      <c r="X169" s="117"/>
      <c r="Y169" s="117"/>
      <c r="Z169" s="117"/>
      <c r="AA169" s="117"/>
    </row>
    <row r="170" spans="1:27" ht="15.75" customHeight="1">
      <c r="A170" s="150">
        <f t="shared" si="5"/>
        <v>162</v>
      </c>
      <c r="B170" s="150" t="s">
        <v>697</v>
      </c>
      <c r="C170" s="150">
        <v>35</v>
      </c>
      <c r="D170" s="221" t="s">
        <v>288</v>
      </c>
      <c r="E170" s="192" t="str">
        <f>VLOOKUP(D170,'TS Gantry - AP44'!$C$8:$D$646,2,0)</f>
        <v>DA-1.5</v>
      </c>
      <c r="F170" s="102">
        <v>35.601999999999997</v>
      </c>
      <c r="G170" s="103">
        <v>46075</v>
      </c>
      <c r="H170" s="103">
        <v>46078</v>
      </c>
      <c r="I170" s="153" t="s">
        <v>727</v>
      </c>
      <c r="J170" s="153" t="s">
        <v>754</v>
      </c>
      <c r="K170" s="153" t="s">
        <v>649</v>
      </c>
      <c r="L170" s="153" t="str">
        <f>VLOOKUP(D170,'TS Gantry - AP44'!$C$8:$X$638,22,FALSE)</f>
        <v>MAKADASAR</v>
      </c>
      <c r="M170" s="153" t="str">
        <f>VLOOKUP(D170,'TS Gantry - AP44'!$C$8:$Y$638,23,FALSE)</f>
        <v>CHHATARGARH</v>
      </c>
      <c r="N170" s="153" t="str">
        <f>VLOOKUP(D170,'TS Gantry - AP44'!$C$8:$Z$638,24,FALSE)</f>
        <v>BIKANER</v>
      </c>
      <c r="O170" s="108"/>
      <c r="P170" s="108"/>
      <c r="Q170" s="123"/>
      <c r="R170" s="123"/>
      <c r="S170" s="108"/>
      <c r="T170" s="212"/>
      <c r="U170" s="117"/>
      <c r="V170" s="117"/>
      <c r="W170" s="117"/>
      <c r="X170" s="117"/>
      <c r="Y170" s="117"/>
      <c r="Z170" s="117"/>
      <c r="AA170" s="117"/>
    </row>
    <row r="171" spans="1:27" ht="15.75" customHeight="1">
      <c r="A171" s="150">
        <f t="shared" si="5"/>
        <v>163</v>
      </c>
      <c r="B171" s="150" t="s">
        <v>697</v>
      </c>
      <c r="C171" s="150">
        <v>36</v>
      </c>
      <c r="D171" s="210" t="s">
        <v>570</v>
      </c>
      <c r="E171" s="108" t="str">
        <f>VLOOKUP(D171,'TS Gantry - AP44'!$C$8:$D$646,2,0)</f>
        <v>DA+9</v>
      </c>
      <c r="F171" s="102">
        <v>45.697000000000003</v>
      </c>
      <c r="G171" s="103">
        <v>46072</v>
      </c>
      <c r="H171" s="103">
        <v>46079</v>
      </c>
      <c r="I171" s="153" t="s">
        <v>719</v>
      </c>
      <c r="J171" s="153" t="s">
        <v>730</v>
      </c>
      <c r="K171" s="153" t="s">
        <v>649</v>
      </c>
      <c r="L171" s="153" t="str">
        <f>VLOOKUP(D171,'TS Gantry - AP44'!$C$8:$X$638,22,FALSE)</f>
        <v>MALAKSAR</v>
      </c>
      <c r="M171" s="153" t="str">
        <f>VLOOKUP(D171,'TS Gantry - AP44'!$C$8:$Y$638,23,FALSE)</f>
        <v>SARDARSHAHAR</v>
      </c>
      <c r="N171" s="153" t="str">
        <f>VLOOKUP(D171,'TS Gantry - AP44'!$C$8:$Z$638,24,FALSE)</f>
        <v>CHURU</v>
      </c>
      <c r="O171" s="108"/>
      <c r="P171" s="108"/>
      <c r="Q171" s="123"/>
      <c r="R171" s="123"/>
      <c r="S171" s="108"/>
      <c r="T171" s="212"/>
      <c r="U171" s="117"/>
      <c r="V171" s="117"/>
      <c r="W171" s="117"/>
      <c r="X171" s="117"/>
      <c r="Y171" s="117"/>
      <c r="Z171" s="117"/>
      <c r="AA171" s="117"/>
    </row>
    <row r="172" spans="1:27" ht="15.75" customHeight="1">
      <c r="A172" s="150">
        <f t="shared" si="5"/>
        <v>164</v>
      </c>
      <c r="B172" s="150" t="s">
        <v>697</v>
      </c>
      <c r="C172" s="150">
        <v>37</v>
      </c>
      <c r="D172" s="210" t="s">
        <v>419</v>
      </c>
      <c r="E172" s="108" t="str">
        <f>VLOOKUP(D172,'TS Gantry - AP44'!$C$8:$D$646,2,0)</f>
        <v>DA-1.5</v>
      </c>
      <c r="F172" s="102">
        <v>35.601999999999997</v>
      </c>
      <c r="G172" s="103">
        <v>46077</v>
      </c>
      <c r="H172" s="103">
        <v>46079</v>
      </c>
      <c r="I172" s="153" t="s">
        <v>750</v>
      </c>
      <c r="J172" s="153" t="s">
        <v>666</v>
      </c>
      <c r="K172" s="153" t="s">
        <v>649</v>
      </c>
      <c r="L172" s="153" t="str">
        <f>VLOOKUP(D172,'TS Gantry - AP44'!$C$8:$X$638,22,FALSE)</f>
        <v>LUNKARANSAR</v>
      </c>
      <c r="M172" s="153" t="str">
        <f>VLOOKUP(D172,'TS Gantry - AP44'!$C$8:$Y$638,23,FALSE)</f>
        <v>LUNKARANSAR</v>
      </c>
      <c r="N172" s="153" t="str">
        <f>VLOOKUP(D172,'TS Gantry - AP44'!$C$8:$Z$638,24,FALSE)</f>
        <v>BIKANER</v>
      </c>
      <c r="O172" s="108"/>
      <c r="P172" s="108"/>
      <c r="Q172" s="123"/>
      <c r="R172" s="123"/>
      <c r="S172" s="108"/>
      <c r="T172" s="212"/>
      <c r="U172" s="117"/>
      <c r="V172" s="117"/>
      <c r="W172" s="117"/>
      <c r="X172" s="117"/>
      <c r="Y172" s="117"/>
      <c r="Z172" s="117"/>
      <c r="AA172" s="117"/>
    </row>
    <row r="173" spans="1:27" ht="15.75" customHeight="1">
      <c r="A173" s="150">
        <f t="shared" si="5"/>
        <v>165</v>
      </c>
      <c r="B173" s="150" t="s">
        <v>697</v>
      </c>
      <c r="C173" s="150">
        <v>38</v>
      </c>
      <c r="D173" s="210" t="s">
        <v>235</v>
      </c>
      <c r="E173" s="108" t="str">
        <f>VLOOKUP(D173,'TS Gantry - AP44'!$C$8:$D$646,2,0)</f>
        <v>DA-1.5</v>
      </c>
      <c r="F173" s="102">
        <v>35.601999999999997</v>
      </c>
      <c r="G173" s="103">
        <v>46076</v>
      </c>
      <c r="H173" s="103">
        <v>46081</v>
      </c>
      <c r="I173" s="153" t="s">
        <v>740</v>
      </c>
      <c r="J173" s="153" t="s">
        <v>726</v>
      </c>
      <c r="K173" s="153" t="s">
        <v>649</v>
      </c>
      <c r="L173" s="153" t="str">
        <f>VLOOKUP(D173,'TS Gantry - AP44'!$C$8:$X$638,22,FALSE)</f>
        <v>KELAN</v>
      </c>
      <c r="M173" s="153" t="str">
        <f>VLOOKUP(D173,'TS Gantry - AP44'!$C$8:$Y$638,23,FALSE)</f>
        <v>CHHATARGARH</v>
      </c>
      <c r="N173" s="153" t="str">
        <f>VLOOKUP(D173,'TS Gantry - AP44'!$C$8:$Z$638,24,FALSE)</f>
        <v>BIKANER</v>
      </c>
      <c r="O173" s="108"/>
      <c r="P173" s="108"/>
      <c r="Q173" s="123"/>
      <c r="R173" s="123"/>
      <c r="S173" s="108"/>
      <c r="T173" s="212"/>
      <c r="U173" s="117"/>
      <c r="V173" s="117"/>
      <c r="W173" s="117"/>
      <c r="X173" s="117"/>
      <c r="Y173" s="117"/>
      <c r="Z173" s="117"/>
      <c r="AA173" s="117"/>
    </row>
    <row r="174" spans="1:27" ht="15.75" customHeight="1">
      <c r="A174" s="150">
        <f t="shared" si="5"/>
        <v>166</v>
      </c>
      <c r="B174" s="150" t="s">
        <v>697</v>
      </c>
      <c r="C174" s="150">
        <v>39</v>
      </c>
      <c r="D174" s="210" t="s">
        <v>294</v>
      </c>
      <c r="E174" s="108" t="str">
        <f>VLOOKUP(D174,'TS Gantry - AP44'!$C$8:$D$646,2,0)</f>
        <v>DA+6</v>
      </c>
      <c r="F174" s="102">
        <v>43.804000000000002</v>
      </c>
      <c r="G174" s="103">
        <v>46079</v>
      </c>
      <c r="H174" s="103">
        <v>46081</v>
      </c>
      <c r="I174" s="153" t="s">
        <v>724</v>
      </c>
      <c r="J174" s="153" t="s">
        <v>754</v>
      </c>
      <c r="K174" s="153" t="s">
        <v>649</v>
      </c>
      <c r="L174" s="153" t="str">
        <f>VLOOKUP(D174,'TS Gantry - AP44'!$C$8:$X$638,22,FALSE)</f>
        <v>BINJHARWALI</v>
      </c>
      <c r="M174" s="153" t="str">
        <f>VLOOKUP(D174,'TS Gantry - AP44'!$C$8:$Y$638,23,FALSE)</f>
        <v>LUNKARANSAR</v>
      </c>
      <c r="N174" s="153" t="str">
        <f>VLOOKUP(D174,'TS Gantry - AP44'!$C$8:$Z$638,24,FALSE)</f>
        <v>BIKANER</v>
      </c>
      <c r="O174" s="108"/>
      <c r="P174" s="108"/>
      <c r="Q174" s="123"/>
      <c r="R174" s="123"/>
      <c r="S174" s="108"/>
      <c r="T174" s="212"/>
      <c r="U174" s="117"/>
      <c r="V174" s="117"/>
      <c r="W174" s="117"/>
      <c r="X174" s="117"/>
      <c r="Y174" s="117"/>
      <c r="Z174" s="117"/>
      <c r="AA174" s="117"/>
    </row>
    <row r="175" spans="1:27" ht="15.75" customHeight="1" thickBot="1">
      <c r="A175" s="184">
        <f t="shared" si="5"/>
        <v>167</v>
      </c>
      <c r="B175" s="184" t="s">
        <v>697</v>
      </c>
      <c r="C175" s="184">
        <v>40</v>
      </c>
      <c r="D175" s="229" t="s">
        <v>512</v>
      </c>
      <c r="E175" s="112" t="str">
        <f>VLOOKUP(D175,'TS Gantry - AP44'!$C$8:$D$646,2,0)</f>
        <v>DB1+0</v>
      </c>
      <c r="F175" s="223">
        <v>55.451000000000001</v>
      </c>
      <c r="G175" s="165">
        <v>46074</v>
      </c>
      <c r="H175" s="165">
        <v>46082</v>
      </c>
      <c r="I175" s="225" t="s">
        <v>752</v>
      </c>
      <c r="J175" s="225" t="s">
        <v>755</v>
      </c>
      <c r="K175" s="225" t="s">
        <v>649</v>
      </c>
      <c r="L175" s="225" t="str">
        <f>VLOOKUP(D175,'TS Gantry - AP44'!$C$8:$X$638,22,FALSE)</f>
        <v>KAGASAR</v>
      </c>
      <c r="M175" s="225" t="str">
        <f>VLOOKUP(D175,'TS Gantry - AP44'!$C$8:$Y$638,23,FALSE)</f>
        <v>LUNKARANSAR</v>
      </c>
      <c r="N175" s="225" t="str">
        <f>VLOOKUP(D175,'TS Gantry - AP44'!$C$8:$Z$638,24,FALSE)</f>
        <v>BIKANER</v>
      </c>
      <c r="O175" s="112"/>
      <c r="P175" s="112"/>
      <c r="Q175" s="147"/>
      <c r="R175" s="147"/>
      <c r="S175" s="112"/>
      <c r="T175" s="236"/>
      <c r="U175" s="205"/>
      <c r="V175" s="205"/>
      <c r="W175" s="205"/>
      <c r="X175" s="205"/>
      <c r="Y175" s="205"/>
      <c r="Z175" s="205"/>
      <c r="AA175" s="205"/>
    </row>
    <row r="176" spans="1:27" ht="15.75" customHeight="1">
      <c r="A176" s="150">
        <f t="shared" si="5"/>
        <v>168</v>
      </c>
      <c r="B176" s="150" t="s">
        <v>698</v>
      </c>
      <c r="C176" s="150">
        <v>1</v>
      </c>
      <c r="D176" s="237" t="s">
        <v>562</v>
      </c>
      <c r="E176" s="150" t="str">
        <f>VLOOKUP(D176,'TS Gantry - AP44'!$C$8:$D$646,2,0)</f>
        <v>DA+9</v>
      </c>
      <c r="F176" s="222">
        <v>45.697000000000003</v>
      </c>
      <c r="G176" s="188">
        <v>46078</v>
      </c>
      <c r="H176" s="238">
        <v>46083</v>
      </c>
      <c r="I176" s="153" t="s">
        <v>718</v>
      </c>
      <c r="J176" s="153" t="s">
        <v>666</v>
      </c>
      <c r="K176" s="153" t="s">
        <v>649</v>
      </c>
      <c r="L176" s="153" t="str">
        <f>VLOOKUP(D176,'TS Gantry - AP44'!$C$8:$X$638,22,FALSE)</f>
        <v>NAHARSARA</v>
      </c>
      <c r="M176" s="153" t="str">
        <f>VLOOKUP(D176,'TS Gantry - AP44'!$C$8:$Y$638,23,FALSE)</f>
        <v>SARDARSHAHAR</v>
      </c>
      <c r="N176" s="153" t="str">
        <f>VLOOKUP(D176,'TS Gantry - AP44'!$C$8:$Z$638,24,FALSE)</f>
        <v>CHURU</v>
      </c>
      <c r="O176" s="150"/>
      <c r="P176" s="150"/>
      <c r="Q176" s="152"/>
      <c r="R176" s="152"/>
      <c r="S176" s="150"/>
      <c r="T176" s="239"/>
      <c r="U176" s="117"/>
      <c r="V176" s="117"/>
      <c r="W176" s="117"/>
      <c r="X176" s="117"/>
      <c r="Y176" s="117"/>
      <c r="Z176" s="117"/>
      <c r="AA176" s="117"/>
    </row>
    <row r="177" spans="1:27" ht="15.75" customHeight="1">
      <c r="A177" s="150">
        <f t="shared" si="5"/>
        <v>169</v>
      </c>
      <c r="B177" s="150" t="s">
        <v>698</v>
      </c>
      <c r="C177" s="150">
        <v>2</v>
      </c>
      <c r="D177" s="235" t="s">
        <v>267</v>
      </c>
      <c r="E177" s="108" t="s">
        <v>232</v>
      </c>
      <c r="F177" s="102">
        <v>35.601999999999997</v>
      </c>
      <c r="G177" s="103">
        <v>46078</v>
      </c>
      <c r="H177" s="85">
        <v>46086</v>
      </c>
      <c r="I177" s="153" t="s">
        <v>746</v>
      </c>
      <c r="J177" s="153" t="s">
        <v>743</v>
      </c>
      <c r="K177" s="153" t="s">
        <v>649</v>
      </c>
      <c r="L177" s="153" t="s">
        <v>756</v>
      </c>
      <c r="M177" s="153" t="s">
        <v>757</v>
      </c>
      <c r="N177" s="153" t="s">
        <v>758</v>
      </c>
      <c r="O177" s="108"/>
      <c r="P177" s="108"/>
      <c r="Q177" s="123"/>
      <c r="R177" s="123"/>
      <c r="S177" s="108"/>
      <c r="T177" s="212"/>
      <c r="U177" s="117"/>
      <c r="V177" s="117"/>
      <c r="W177" s="117"/>
      <c r="X177" s="117"/>
      <c r="Y177" s="117"/>
      <c r="Z177" s="117"/>
      <c r="AA177" s="117"/>
    </row>
    <row r="178" spans="1:27" ht="15.75" customHeight="1">
      <c r="A178" s="150">
        <f t="shared" si="5"/>
        <v>170</v>
      </c>
      <c r="B178" s="150" t="s">
        <v>698</v>
      </c>
      <c r="C178" s="150">
        <v>3</v>
      </c>
      <c r="D178" s="210" t="s">
        <v>546</v>
      </c>
      <c r="E178" s="108" t="s">
        <v>258</v>
      </c>
      <c r="F178" s="102">
        <v>37.930999999999997</v>
      </c>
      <c r="G178" s="103">
        <v>46080</v>
      </c>
      <c r="H178" s="85">
        <v>46086</v>
      </c>
      <c r="I178" s="153" t="s">
        <v>750</v>
      </c>
      <c r="J178" s="153" t="s">
        <v>728</v>
      </c>
      <c r="K178" s="153" t="s">
        <v>649</v>
      </c>
      <c r="L178" s="153" t="s">
        <v>759</v>
      </c>
      <c r="M178" s="153" t="s">
        <v>760</v>
      </c>
      <c r="N178" s="153" t="s">
        <v>761</v>
      </c>
      <c r="O178" s="108"/>
      <c r="P178" s="108"/>
      <c r="Q178" s="123"/>
      <c r="R178" s="123"/>
      <c r="S178" s="108"/>
      <c r="T178" s="212"/>
      <c r="U178" s="117"/>
      <c r="V178" s="117"/>
      <c r="W178" s="117"/>
      <c r="X178" s="117"/>
      <c r="Y178" s="117"/>
      <c r="Z178" s="117"/>
      <c r="AA178" s="117"/>
    </row>
    <row r="179" spans="1:27" ht="15.75" customHeight="1">
      <c r="A179" s="150">
        <f t="shared" si="5"/>
        <v>171</v>
      </c>
      <c r="B179" s="150" t="s">
        <v>698</v>
      </c>
      <c r="C179" s="150">
        <v>4</v>
      </c>
      <c r="D179" s="210" t="s">
        <v>486</v>
      </c>
      <c r="E179" s="108" t="s">
        <v>285</v>
      </c>
      <c r="F179" s="102">
        <v>55.451000000000001</v>
      </c>
      <c r="G179" s="103">
        <v>46074</v>
      </c>
      <c r="H179" s="103">
        <v>46087</v>
      </c>
      <c r="I179" s="153" t="s">
        <v>751</v>
      </c>
      <c r="J179" s="153" t="s">
        <v>747</v>
      </c>
      <c r="K179" s="153" t="s">
        <v>649</v>
      </c>
      <c r="L179" s="153" t="s">
        <v>762</v>
      </c>
      <c r="M179" s="153" t="s">
        <v>763</v>
      </c>
      <c r="N179" s="153" t="s">
        <v>758</v>
      </c>
      <c r="O179" s="108"/>
      <c r="P179" s="108"/>
      <c r="Q179" s="123"/>
      <c r="R179" s="123"/>
      <c r="S179" s="108"/>
      <c r="T179" s="212"/>
      <c r="U179" s="117"/>
      <c r="V179" s="117"/>
      <c r="W179" s="117"/>
      <c r="X179" s="117"/>
      <c r="Y179" s="117"/>
      <c r="Z179" s="117"/>
      <c r="AA179" s="117"/>
    </row>
    <row r="180" spans="1:27" ht="15.75" customHeight="1">
      <c r="A180" s="150">
        <f t="shared" si="5"/>
        <v>172</v>
      </c>
      <c r="B180" s="150" t="s">
        <v>698</v>
      </c>
      <c r="C180" s="150">
        <v>5</v>
      </c>
      <c r="D180" s="210" t="s">
        <v>569</v>
      </c>
      <c r="E180" s="108" t="s">
        <v>258</v>
      </c>
      <c r="F180" s="102">
        <v>37.930999999999997</v>
      </c>
      <c r="G180" s="103">
        <v>46080</v>
      </c>
      <c r="H180" s="103">
        <v>46087</v>
      </c>
      <c r="I180" s="153" t="s">
        <v>719</v>
      </c>
      <c r="J180" s="153" t="s">
        <v>730</v>
      </c>
      <c r="K180" s="153" t="s">
        <v>649</v>
      </c>
      <c r="L180" s="153" t="s">
        <v>764</v>
      </c>
      <c r="M180" s="153" t="s">
        <v>760</v>
      </c>
      <c r="N180" s="153" t="s">
        <v>761</v>
      </c>
      <c r="O180" s="108"/>
      <c r="P180" s="108"/>
      <c r="Q180" s="123"/>
      <c r="R180" s="123"/>
      <c r="S180" s="108"/>
      <c r="T180" s="212"/>
      <c r="U180" s="117"/>
      <c r="V180" s="117"/>
      <c r="W180" s="117"/>
      <c r="X180" s="117"/>
      <c r="Y180" s="117"/>
      <c r="Z180" s="117"/>
      <c r="AA180" s="117"/>
    </row>
    <row r="181" spans="1:27" ht="15.75" customHeight="1">
      <c r="A181" s="150">
        <f t="shared" si="5"/>
        <v>173</v>
      </c>
      <c r="B181" s="150" t="s">
        <v>698</v>
      </c>
      <c r="C181" s="150">
        <v>6</v>
      </c>
      <c r="D181" s="240" t="s">
        <v>317</v>
      </c>
      <c r="E181" s="108" t="str">
        <f>VLOOKUP(D181,'TS Gantry - AP44'!$C$8:$D$646,2,0)</f>
        <v>DA+3</v>
      </c>
      <c r="F181" s="102">
        <v>37.930999999999997</v>
      </c>
      <c r="G181" s="103">
        <v>46079</v>
      </c>
      <c r="H181" s="103">
        <v>46088</v>
      </c>
      <c r="I181" s="153" t="s">
        <v>744</v>
      </c>
      <c r="J181" s="153" t="s">
        <v>749</v>
      </c>
      <c r="K181" s="153" t="s">
        <v>649</v>
      </c>
      <c r="L181" s="153" t="str">
        <f>VLOOKUP(D181,'TS Gantry - AP44'!$C$8:$X$638,22,FALSE)</f>
        <v>SODHWALI</v>
      </c>
      <c r="M181" s="153" t="str">
        <f>VLOOKUP(D181,'TS Gantry - AP44'!$C$8:$Y$638,23,FALSE)</f>
        <v>LUNKARANSAR</v>
      </c>
      <c r="N181" s="153" t="str">
        <f>VLOOKUP(D181,'TS Gantry - AP44'!$C$8:$Z$638,24,FALSE)</f>
        <v>BIKANER</v>
      </c>
      <c r="O181" s="108"/>
      <c r="P181" s="108"/>
      <c r="Q181" s="123"/>
      <c r="R181" s="123"/>
      <c r="S181" s="108"/>
      <c r="T181" s="212"/>
      <c r="U181" s="117"/>
      <c r="V181" s="117"/>
      <c r="W181" s="117"/>
      <c r="X181" s="117"/>
      <c r="Y181" s="117"/>
      <c r="Z181" s="117"/>
      <c r="AA181" s="117"/>
    </row>
    <row r="182" spans="1:27" ht="15.75" customHeight="1">
      <c r="A182" s="150">
        <f t="shared" si="5"/>
        <v>174</v>
      </c>
      <c r="B182" s="150" t="s">
        <v>698</v>
      </c>
      <c r="C182" s="150">
        <v>7</v>
      </c>
      <c r="D182" s="210" t="s">
        <v>237</v>
      </c>
      <c r="E182" s="108" t="str">
        <f>VLOOKUP(D182,'TS Gantry - AP44'!$C$8:$D$646,2,0)</f>
        <v>DA-1.5</v>
      </c>
      <c r="F182" s="102">
        <v>35.601999999999997</v>
      </c>
      <c r="G182" s="103">
        <v>46082</v>
      </c>
      <c r="H182" s="103">
        <v>46090</v>
      </c>
      <c r="I182" s="153" t="s">
        <v>740</v>
      </c>
      <c r="J182" s="153" t="s">
        <v>717</v>
      </c>
      <c r="K182" s="153" t="s">
        <v>649</v>
      </c>
      <c r="L182" s="153" t="str">
        <f>VLOOKUP(D182,'TS Gantry - AP44'!$C$8:$X$638,22,FALSE)</f>
        <v>KELAN</v>
      </c>
      <c r="M182" s="153" t="str">
        <f>VLOOKUP(D182,'TS Gantry - AP44'!$C$8:$Y$638,23,FALSE)</f>
        <v>CHHATARGARH</v>
      </c>
      <c r="N182" s="153" t="str">
        <f>VLOOKUP(D182,'TS Gantry - AP44'!$C$8:$Z$638,24,FALSE)</f>
        <v>BIKANER</v>
      </c>
      <c r="O182" s="150"/>
      <c r="P182" s="150"/>
      <c r="Q182" s="152"/>
      <c r="R182" s="152"/>
      <c r="S182" s="150"/>
      <c r="T182" s="239"/>
      <c r="U182" s="117"/>
      <c r="V182" s="117"/>
      <c r="W182" s="117"/>
      <c r="X182" s="117"/>
      <c r="Y182" s="117"/>
      <c r="Z182" s="117"/>
      <c r="AA182" s="117"/>
    </row>
    <row r="183" spans="1:27" ht="15.75" customHeight="1">
      <c r="A183" s="150">
        <f t="shared" si="5"/>
        <v>175</v>
      </c>
      <c r="B183" s="150" t="s">
        <v>698</v>
      </c>
      <c r="C183" s="150">
        <v>8</v>
      </c>
      <c r="D183" s="210" t="s">
        <v>291</v>
      </c>
      <c r="E183" s="108" t="str">
        <f>VLOOKUP(D183,'TS Gantry - AP44'!$C$8:$D$646,2,0)</f>
        <v>DA+0</v>
      </c>
      <c r="F183" s="102">
        <v>36.159999999999997</v>
      </c>
      <c r="G183" s="103">
        <v>46088</v>
      </c>
      <c r="H183" s="103">
        <v>46090</v>
      </c>
      <c r="I183" s="153" t="s">
        <v>724</v>
      </c>
      <c r="J183" s="153" t="s">
        <v>742</v>
      </c>
      <c r="K183" s="153" t="s">
        <v>649</v>
      </c>
      <c r="L183" s="153" t="str">
        <f>VLOOKUP(D183,'TS Gantry - AP44'!$C$8:$X$638,22,FALSE)</f>
        <v>MAKADASAR</v>
      </c>
      <c r="M183" s="153" t="str">
        <f>VLOOKUP(D183,'TS Gantry - AP44'!$C$8:$Y$638,23,FALSE)</f>
        <v>LUNKARANSAR</v>
      </c>
      <c r="N183" s="153" t="str">
        <f>VLOOKUP(D183,'TS Gantry - AP44'!$C$8:$Z$638,24,FALSE)</f>
        <v>BIKANER</v>
      </c>
      <c r="O183" s="150"/>
      <c r="P183" s="150"/>
      <c r="Q183" s="152"/>
      <c r="R183" s="152"/>
      <c r="S183" s="150"/>
      <c r="T183" s="239"/>
      <c r="U183" s="117"/>
      <c r="V183" s="117"/>
      <c r="W183" s="117"/>
      <c r="X183" s="117"/>
      <c r="Y183" s="117"/>
      <c r="Z183" s="117"/>
      <c r="AA183" s="117"/>
    </row>
    <row r="184" spans="1:27" ht="15.75" customHeight="1">
      <c r="A184" s="150">
        <f t="shared" si="5"/>
        <v>176</v>
      </c>
      <c r="B184" s="150" t="s">
        <v>698</v>
      </c>
      <c r="C184" s="150">
        <v>9</v>
      </c>
      <c r="D184" s="210" t="s">
        <v>556</v>
      </c>
      <c r="E184" s="108" t="str">
        <f>VLOOKUP(D184,'TS Gantry - AP44'!$C$8:$D$646,2,0)</f>
        <v>DA-3</v>
      </c>
      <c r="F184" s="102">
        <v>34.79</v>
      </c>
      <c r="G184" s="103">
        <v>46087</v>
      </c>
      <c r="H184" s="85">
        <v>46091</v>
      </c>
      <c r="I184" s="153" t="s">
        <v>750</v>
      </c>
      <c r="J184" s="153" t="s">
        <v>730</v>
      </c>
      <c r="K184" s="153" t="s">
        <v>649</v>
      </c>
      <c r="L184" s="153" t="str">
        <f>VLOOKUP(D184,'TS Gantry - AP44'!$C$8:$X$638,22,FALSE)</f>
        <v>RANGAISAR</v>
      </c>
      <c r="M184" s="153" t="str">
        <f>VLOOKUP(D184,'TS Gantry - AP44'!$C$8:$Y$638,23,FALSE)</f>
        <v>SARDARSHAHAR</v>
      </c>
      <c r="N184" s="153" t="str">
        <f>VLOOKUP(D184,'TS Gantry - AP44'!$C$8:$Z$638,24,FALSE)</f>
        <v>CHURU</v>
      </c>
      <c r="O184" s="150"/>
      <c r="P184" s="150"/>
      <c r="Q184" s="152"/>
      <c r="R184" s="152"/>
      <c r="S184" s="150"/>
      <c r="T184" s="239"/>
      <c r="U184" s="117"/>
      <c r="V184" s="117"/>
      <c r="W184" s="117"/>
      <c r="X184" s="117"/>
      <c r="Y184" s="117"/>
      <c r="Z184" s="117"/>
      <c r="AA184" s="117"/>
    </row>
    <row r="185" spans="1:27" ht="15.75" customHeight="1">
      <c r="A185" s="150">
        <f t="shared" si="5"/>
        <v>177</v>
      </c>
      <c r="B185" s="150" t="s">
        <v>698</v>
      </c>
      <c r="C185" s="150">
        <v>10</v>
      </c>
      <c r="D185" s="210" t="s">
        <v>560</v>
      </c>
      <c r="E185" s="108" t="str">
        <f>VLOOKUP(D185,'TS Gantry - AP44'!$C$8:$D$646,2,0)</f>
        <v>DA+9</v>
      </c>
      <c r="F185" s="102">
        <v>45.697000000000003</v>
      </c>
      <c r="G185" s="103">
        <v>46087</v>
      </c>
      <c r="H185" s="85">
        <v>46091</v>
      </c>
      <c r="I185" s="153" t="s">
        <v>718</v>
      </c>
      <c r="J185" s="153" t="s">
        <v>666</v>
      </c>
      <c r="K185" s="153" t="s">
        <v>649</v>
      </c>
      <c r="L185" s="153" t="str">
        <f>VLOOKUP(D185,'TS Gantry - AP44'!$C$8:$X$638,22,FALSE)</f>
        <v>NAHARSARA</v>
      </c>
      <c r="M185" s="153" t="str">
        <f>VLOOKUP(D185,'TS Gantry - AP44'!$C$8:$Y$638,23,FALSE)</f>
        <v>SARDARSHAHAR</v>
      </c>
      <c r="N185" s="153" t="str">
        <f>VLOOKUP(D185,'TS Gantry - AP44'!$C$8:$Z$638,24,FALSE)</f>
        <v>CHURU</v>
      </c>
      <c r="O185" s="150"/>
      <c r="P185" s="150"/>
      <c r="Q185" s="152"/>
      <c r="R185" s="152"/>
      <c r="S185" s="150"/>
      <c r="T185" s="239"/>
      <c r="U185" s="117"/>
      <c r="V185" s="117"/>
      <c r="W185" s="117"/>
      <c r="X185" s="117"/>
      <c r="Y185" s="117"/>
      <c r="Z185" s="117"/>
      <c r="AA185" s="117"/>
    </row>
    <row r="186" spans="1:27" ht="15.75" customHeight="1">
      <c r="A186" s="150">
        <f t="shared" si="5"/>
        <v>178</v>
      </c>
      <c r="B186" s="150" t="s">
        <v>698</v>
      </c>
      <c r="C186" s="150">
        <v>11</v>
      </c>
      <c r="D186" s="210" t="s">
        <v>372</v>
      </c>
      <c r="E186" s="108" t="str">
        <f>VLOOKUP(D186,'TS Gantry - AP44'!$C$8:$D$646,2,0)</f>
        <v>DA-1.5</v>
      </c>
      <c r="F186" s="102">
        <v>35.601999999999997</v>
      </c>
      <c r="G186" s="103">
        <v>46029</v>
      </c>
      <c r="H186" s="85">
        <v>46092</v>
      </c>
      <c r="I186" s="153" t="s">
        <v>719</v>
      </c>
      <c r="J186" s="153" t="s">
        <v>676</v>
      </c>
      <c r="K186" s="153" t="s">
        <v>649</v>
      </c>
      <c r="L186" s="153" t="str">
        <f>VLOOKUP(D186,'TS Gantry - AP44'!$C$8:$X$638,22,FALSE)</f>
        <v>HANSHERA</v>
      </c>
      <c r="M186" s="153" t="str">
        <f>VLOOKUP(D186,'TS Gantry - AP44'!$C$8:$Y$638,23,FALSE)</f>
        <v>LUNKARANSAR</v>
      </c>
      <c r="N186" s="153" t="str">
        <f>VLOOKUP(D186,'TS Gantry - AP44'!$C$8:$Z$638,24,FALSE)</f>
        <v>BIKANER</v>
      </c>
      <c r="O186" s="108"/>
      <c r="P186" s="108"/>
      <c r="Q186" s="123"/>
      <c r="R186" s="123"/>
      <c r="S186" s="108"/>
      <c r="T186" s="212"/>
      <c r="U186" s="117"/>
      <c r="V186" s="117"/>
      <c r="W186" s="117"/>
      <c r="X186" s="117"/>
      <c r="Y186" s="117"/>
      <c r="Z186" s="117"/>
      <c r="AA186" s="117"/>
    </row>
    <row r="187" spans="1:27" ht="15.75" customHeight="1">
      <c r="A187" s="150">
        <f t="shared" si="5"/>
        <v>179</v>
      </c>
      <c r="B187" s="150" t="s">
        <v>698</v>
      </c>
      <c r="C187" s="150">
        <v>12</v>
      </c>
      <c r="D187" s="176" t="s">
        <v>524</v>
      </c>
      <c r="E187" s="108" t="str">
        <f>VLOOKUP(D187,'TS Gantry - AP44'!$C$8:$D$646,2,0)</f>
        <v>DA+3</v>
      </c>
      <c r="F187" s="102">
        <v>37.930999999999997</v>
      </c>
      <c r="G187" s="85">
        <v>46083</v>
      </c>
      <c r="H187" s="85">
        <v>46094</v>
      </c>
      <c r="I187" s="153" t="s">
        <v>752</v>
      </c>
      <c r="J187" s="153" t="s">
        <v>712</v>
      </c>
      <c r="K187" s="153" t="s">
        <v>649</v>
      </c>
      <c r="L187" s="153" t="str">
        <f>VLOOKUP(D187,'TS Gantry - AP44'!$C$8:$X$638,22,FALSE)</f>
        <v>DHEERASAR</v>
      </c>
      <c r="M187" s="153" t="str">
        <f>VLOOKUP(D187,'TS Gantry - AP44'!$C$8:$Y$638,23,FALSE)</f>
        <v>SARDARSHAHAR</v>
      </c>
      <c r="N187" s="153" t="str">
        <f>VLOOKUP(D187,'TS Gantry - AP44'!$C$8:$Z$638,24,FALSE)</f>
        <v>CHURU</v>
      </c>
      <c r="O187" s="150"/>
      <c r="P187" s="150"/>
      <c r="Q187" s="152"/>
      <c r="R187" s="152"/>
      <c r="S187" s="150"/>
      <c r="T187" s="239"/>
      <c r="U187" s="117"/>
      <c r="V187" s="117"/>
      <c r="W187" s="117"/>
      <c r="X187" s="117"/>
      <c r="Y187" s="117"/>
      <c r="Z187" s="117"/>
      <c r="AA187" s="117"/>
    </row>
    <row r="188" spans="1:27" ht="15.75" customHeight="1">
      <c r="A188" s="150">
        <f t="shared" si="5"/>
        <v>180</v>
      </c>
      <c r="B188" s="150" t="s">
        <v>698</v>
      </c>
      <c r="C188" s="150">
        <v>13</v>
      </c>
      <c r="D188" s="235" t="s">
        <v>299</v>
      </c>
      <c r="E188" s="108" t="str">
        <f>VLOOKUP(D188,'TS Gantry - AP44'!$C$8:$D$646,2,0)</f>
        <v>DA+6</v>
      </c>
      <c r="F188" s="102">
        <v>43.804000000000002</v>
      </c>
      <c r="G188" s="85">
        <v>46091</v>
      </c>
      <c r="H188" s="103">
        <v>46094</v>
      </c>
      <c r="I188" s="153" t="s">
        <v>724</v>
      </c>
      <c r="J188" s="153" t="s">
        <v>742</v>
      </c>
      <c r="K188" s="153" t="s">
        <v>649</v>
      </c>
      <c r="L188" s="153" t="str">
        <f>VLOOKUP(D188,'TS Gantry - AP44'!$C$8:$X$638,22,FALSE)</f>
        <v>BINJHARWALI</v>
      </c>
      <c r="M188" s="153" t="str">
        <f>VLOOKUP(D188,'TS Gantry - AP44'!$C$8:$Y$638,23,FALSE)</f>
        <v>LUNKARANSAR</v>
      </c>
      <c r="N188" s="153" t="str">
        <f>VLOOKUP(D188,'TS Gantry - AP44'!$C$8:$Z$638,24,FALSE)</f>
        <v>BIKANER</v>
      </c>
      <c r="O188" s="108"/>
      <c r="P188" s="108"/>
      <c r="Q188" s="123"/>
      <c r="R188" s="123"/>
      <c r="S188" s="108"/>
      <c r="T188" s="212"/>
      <c r="U188" s="117"/>
      <c r="V188" s="117"/>
      <c r="W188" s="117"/>
      <c r="X188" s="117"/>
      <c r="Y188" s="117"/>
      <c r="Z188" s="117"/>
      <c r="AA188" s="117"/>
    </row>
    <row r="189" spans="1:27" ht="15.75" customHeight="1">
      <c r="A189" s="150">
        <f t="shared" si="5"/>
        <v>181</v>
      </c>
      <c r="B189" s="150" t="s">
        <v>698</v>
      </c>
      <c r="C189" s="150">
        <v>14</v>
      </c>
      <c r="D189" s="210" t="s">
        <v>553</v>
      </c>
      <c r="E189" s="108" t="str">
        <f>VLOOKUP(D189,'TS Gantry - AP44'!$C$8:$D$646,2,0)</f>
        <v>DA+0</v>
      </c>
      <c r="F189" s="102">
        <v>36.159999999999997</v>
      </c>
      <c r="G189" s="85">
        <v>46091</v>
      </c>
      <c r="H189" s="103">
        <v>46095</v>
      </c>
      <c r="I189" s="153" t="s">
        <v>750</v>
      </c>
      <c r="J189" s="153" t="s">
        <v>714</v>
      </c>
      <c r="K189" s="153" t="s">
        <v>649</v>
      </c>
      <c r="L189" s="153" t="str">
        <f>VLOOKUP(D189,'TS Gantry - AP44'!$C$8:$X$638,22,FALSE)</f>
        <v>RANGAISAR</v>
      </c>
      <c r="M189" s="153" t="str">
        <f>VLOOKUP(D189,'TS Gantry - AP44'!$C$8:$Y$638,23,FALSE)</f>
        <v>SARDARSHAHAR</v>
      </c>
      <c r="N189" s="153" t="str">
        <f>VLOOKUP(D189,'TS Gantry - AP44'!$C$8:$Z$638,24,FALSE)</f>
        <v>CHURU</v>
      </c>
      <c r="O189" s="108"/>
      <c r="P189" s="108"/>
      <c r="Q189" s="123"/>
      <c r="R189" s="123"/>
      <c r="S189" s="108"/>
      <c r="T189" s="212"/>
      <c r="U189" s="117"/>
      <c r="V189" s="117"/>
      <c r="W189" s="117"/>
      <c r="X189" s="117"/>
      <c r="Y189" s="117"/>
      <c r="Z189" s="117"/>
      <c r="AA189" s="117"/>
    </row>
    <row r="190" spans="1:27" ht="15.75" customHeight="1">
      <c r="A190" s="150">
        <f t="shared" si="5"/>
        <v>182</v>
      </c>
      <c r="B190" s="150" t="s">
        <v>698</v>
      </c>
      <c r="C190" s="150">
        <v>15</v>
      </c>
      <c r="D190" s="210" t="s">
        <v>564</v>
      </c>
      <c r="E190" s="108" t="str">
        <f>VLOOKUP(D190,'TS Gantry - AP44'!$C$8:$D$646,2,0)</f>
        <v>DA+3</v>
      </c>
      <c r="F190" s="102">
        <v>37.930999999999997</v>
      </c>
      <c r="G190" s="85">
        <v>46091</v>
      </c>
      <c r="H190" s="103">
        <v>46097</v>
      </c>
      <c r="I190" s="153" t="s">
        <v>718</v>
      </c>
      <c r="J190" s="153" t="s">
        <v>666</v>
      </c>
      <c r="K190" s="153" t="s">
        <v>649</v>
      </c>
      <c r="L190" s="153" t="str">
        <f>VLOOKUP(D190,'TS Gantry - AP44'!$C$8:$X$638,22,FALSE)</f>
        <v>NAHARSARA</v>
      </c>
      <c r="M190" s="153" t="str">
        <f>VLOOKUP(D190,'TS Gantry - AP44'!$C$8:$Y$638,23,FALSE)</f>
        <v>SARDARSHAHAR</v>
      </c>
      <c r="N190" s="153" t="str">
        <f>VLOOKUP(D190,'TS Gantry - AP44'!$C$8:$Z$638,24,FALSE)</f>
        <v>CHURU</v>
      </c>
      <c r="O190" s="108"/>
      <c r="P190" s="108"/>
      <c r="Q190" s="123"/>
      <c r="R190" s="123"/>
      <c r="S190" s="108"/>
      <c r="T190" s="212"/>
      <c r="U190" s="117"/>
      <c r="V190" s="117"/>
      <c r="W190" s="117"/>
      <c r="X190" s="117"/>
      <c r="Y190" s="117"/>
      <c r="Z190" s="117"/>
      <c r="AA190" s="117"/>
    </row>
    <row r="191" spans="1:27" ht="15.75" customHeight="1">
      <c r="A191" s="150">
        <f t="shared" si="5"/>
        <v>183</v>
      </c>
      <c r="B191" s="150" t="s">
        <v>698</v>
      </c>
      <c r="C191" s="150">
        <v>16</v>
      </c>
      <c r="D191" s="235" t="s">
        <v>252</v>
      </c>
      <c r="E191" s="108" t="str">
        <f>VLOOKUP(D191,'TS Gantry - AP44'!$C$8:$D$646,2,0)</f>
        <v>DA+9</v>
      </c>
      <c r="F191" s="102">
        <v>45.697000000000003</v>
      </c>
      <c r="G191" s="85">
        <v>46091</v>
      </c>
      <c r="H191" s="85">
        <v>46099</v>
      </c>
      <c r="I191" s="153" t="s">
        <v>740</v>
      </c>
      <c r="J191" s="153" t="s">
        <v>717</v>
      </c>
      <c r="K191" s="153" t="s">
        <v>649</v>
      </c>
      <c r="L191" s="153" t="str">
        <f>VLOOKUP(D191,'TS Gantry - AP44'!$C$8:$X$638,22,FALSE)</f>
        <v>KELAN</v>
      </c>
      <c r="M191" s="153" t="str">
        <f>VLOOKUP(D191,'TS Gantry - AP44'!$C$8:$Y$638,23,FALSE)</f>
        <v>CHHATARGARH</v>
      </c>
      <c r="N191" s="153" t="str">
        <f>VLOOKUP(D191,'TS Gantry - AP44'!$C$8:$Z$638,24,FALSE)</f>
        <v>BIKANER</v>
      </c>
      <c r="O191" s="108"/>
      <c r="P191" s="108"/>
      <c r="Q191" s="123"/>
      <c r="R191" s="123"/>
      <c r="S191" s="108"/>
      <c r="T191" s="212"/>
      <c r="U191" s="117"/>
      <c r="V191" s="117"/>
      <c r="W191" s="117"/>
      <c r="X191" s="117"/>
      <c r="Y191" s="117"/>
      <c r="Z191" s="117"/>
      <c r="AA191" s="117"/>
    </row>
    <row r="192" spans="1:27" ht="15.75" customHeight="1">
      <c r="A192" s="150">
        <f t="shared" si="5"/>
        <v>184</v>
      </c>
      <c r="B192" s="150" t="s">
        <v>698</v>
      </c>
      <c r="C192" s="150">
        <v>17</v>
      </c>
      <c r="D192" s="210" t="s">
        <v>334</v>
      </c>
      <c r="E192" s="108" t="str">
        <f>VLOOKUP(D192,'TS Gantry - AP44'!$C$8:$D$646,2,0)</f>
        <v>DA+3</v>
      </c>
      <c r="F192" s="102">
        <v>37.930999999999997</v>
      </c>
      <c r="G192" s="103">
        <v>46089</v>
      </c>
      <c r="H192" s="85">
        <v>46101</v>
      </c>
      <c r="I192" s="153" t="s">
        <v>744</v>
      </c>
      <c r="J192" s="153" t="s">
        <v>723</v>
      </c>
      <c r="K192" s="153" t="s">
        <v>649</v>
      </c>
      <c r="L192" s="153" t="str">
        <f>VLOOKUP(D192,'TS Gantry - AP44'!$C$8:$X$638,22,FALSE)</f>
        <v>JAISAN</v>
      </c>
      <c r="M192" s="153" t="str">
        <f>VLOOKUP(D192,'TS Gantry - AP44'!$C$8:$Y$638,23,FALSE)</f>
        <v>LUNKARANSAR</v>
      </c>
      <c r="N192" s="153" t="str">
        <f>VLOOKUP(D192,'TS Gantry - AP44'!$C$8:$Z$638,24,FALSE)</f>
        <v>BIKANER</v>
      </c>
      <c r="O192" s="150"/>
      <c r="P192" s="150"/>
      <c r="Q192" s="152"/>
      <c r="R192" s="152"/>
      <c r="S192" s="150"/>
      <c r="T192" s="239"/>
      <c r="U192" s="117"/>
      <c r="V192" s="117"/>
      <c r="W192" s="117"/>
      <c r="X192" s="117"/>
      <c r="Y192" s="117"/>
      <c r="Z192" s="117"/>
      <c r="AA192" s="117"/>
    </row>
    <row r="193" spans="1:27" ht="15.75" customHeight="1">
      <c r="A193" s="150">
        <f t="shared" si="5"/>
        <v>185</v>
      </c>
      <c r="B193" s="150" t="s">
        <v>698</v>
      </c>
      <c r="C193" s="150">
        <v>18</v>
      </c>
      <c r="D193" s="210" t="s">
        <v>568</v>
      </c>
      <c r="E193" s="108" t="str">
        <f>VLOOKUP(D193,'TS Gantry - AP44'!$C$8:$D$646,2,0)</f>
        <v>DA-3</v>
      </c>
      <c r="F193" s="102">
        <v>34.79</v>
      </c>
      <c r="G193" s="103">
        <v>46093</v>
      </c>
      <c r="H193" s="85">
        <v>46101</v>
      </c>
      <c r="I193" s="153" t="s">
        <v>719</v>
      </c>
      <c r="J193" s="153" t="s">
        <v>730</v>
      </c>
      <c r="K193" s="153" t="s">
        <v>649</v>
      </c>
      <c r="L193" s="153" t="str">
        <f>VLOOKUP(D193,'TS Gantry - AP44'!$C$8:$X$638,22,FALSE)</f>
        <v>MALAKSAR</v>
      </c>
      <c r="M193" s="153" t="str">
        <f>VLOOKUP(D193,'TS Gantry - AP44'!$C$8:$Y$638,23,FALSE)</f>
        <v>SARDARSHAHAR</v>
      </c>
      <c r="N193" s="153" t="str">
        <f>VLOOKUP(D193,'TS Gantry - AP44'!$C$8:$Z$638,24,FALSE)</f>
        <v>CHURU</v>
      </c>
      <c r="O193" s="108"/>
      <c r="P193" s="108"/>
      <c r="Q193" s="123"/>
      <c r="R193" s="123"/>
      <c r="S193" s="108"/>
      <c r="T193" s="212"/>
      <c r="U193" s="117"/>
      <c r="V193" s="117"/>
      <c r="W193" s="117"/>
      <c r="X193" s="117"/>
      <c r="Y193" s="117"/>
      <c r="Z193" s="117"/>
      <c r="AA193" s="117"/>
    </row>
    <row r="194" spans="1:27" ht="15.75" customHeight="1">
      <c r="A194" s="150">
        <f t="shared" si="5"/>
        <v>186</v>
      </c>
      <c r="B194" s="150" t="s">
        <v>698</v>
      </c>
      <c r="C194" s="150">
        <v>19</v>
      </c>
      <c r="D194" s="210" t="s">
        <v>300</v>
      </c>
      <c r="E194" s="108" t="str">
        <f>VLOOKUP(D194,'TS Gantry - AP44'!$C$8:$D$646,2,0)</f>
        <v>DB1+3</v>
      </c>
      <c r="F194" s="234">
        <v>57.963000000000001</v>
      </c>
      <c r="G194" s="103">
        <v>46095</v>
      </c>
      <c r="H194" s="85">
        <v>46101</v>
      </c>
      <c r="I194" s="153" t="s">
        <v>724</v>
      </c>
      <c r="J194" s="153" t="s">
        <v>742</v>
      </c>
      <c r="K194" s="153" t="s">
        <v>649</v>
      </c>
      <c r="L194" s="153" t="str">
        <f>VLOOKUP(D194,'TS Gantry - AP44'!$C$8:$X$638,22,FALSE)</f>
        <v>BINJHARWALI</v>
      </c>
      <c r="M194" s="153" t="str">
        <f>VLOOKUP(D194,'TS Gantry - AP44'!$C$8:$Y$638,23,FALSE)</f>
        <v>LUNKARANSAR</v>
      </c>
      <c r="N194" s="153" t="str">
        <f>VLOOKUP(D194,'TS Gantry - AP44'!$C$8:$Z$638,24,FALSE)</f>
        <v>BIKANER</v>
      </c>
      <c r="O194" s="108"/>
      <c r="P194" s="108"/>
      <c r="Q194" s="123"/>
      <c r="R194" s="123"/>
      <c r="S194" s="108"/>
      <c r="T194" s="212"/>
      <c r="U194" s="117"/>
      <c r="V194" s="117"/>
      <c r="W194" s="117"/>
      <c r="X194" s="117"/>
      <c r="Y194" s="117"/>
      <c r="Z194" s="117"/>
      <c r="AA194" s="117"/>
    </row>
    <row r="195" spans="1:27" ht="15.75" customHeight="1">
      <c r="A195" s="150">
        <f t="shared" si="5"/>
        <v>187</v>
      </c>
      <c r="B195" s="150" t="s">
        <v>698</v>
      </c>
      <c r="C195" s="150">
        <v>20</v>
      </c>
      <c r="D195" s="176" t="s">
        <v>528</v>
      </c>
      <c r="E195" s="108" t="str">
        <f>VLOOKUP(D195,'TS Gantry - AP44'!$C$8:$D$646,2,0)</f>
        <v>DA+6</v>
      </c>
      <c r="F195" s="102">
        <v>43.804000000000002</v>
      </c>
      <c r="G195" s="103">
        <v>46095</v>
      </c>
      <c r="H195" s="103">
        <v>46102</v>
      </c>
      <c r="I195" s="153" t="s">
        <v>752</v>
      </c>
      <c r="J195" s="153" t="s">
        <v>712</v>
      </c>
      <c r="K195" s="153" t="s">
        <v>649</v>
      </c>
      <c r="L195" s="153" t="str">
        <f>VLOOKUP(D195,'TS Gantry - AP44'!$C$8:$X$638,22,FALSE)</f>
        <v>DHEERASAR</v>
      </c>
      <c r="M195" s="153" t="str">
        <f>VLOOKUP(D195,'TS Gantry - AP44'!$C$8:$Y$638,23,FALSE)</f>
        <v>SARDARSHAHAR</v>
      </c>
      <c r="N195" s="153" t="str">
        <f>VLOOKUP(D195,'TS Gantry - AP44'!$C$8:$Z$638,24,FALSE)</f>
        <v>CHURU</v>
      </c>
      <c r="O195" s="108"/>
      <c r="P195" s="108"/>
      <c r="Q195" s="123"/>
      <c r="R195" s="123"/>
      <c r="S195" s="108"/>
      <c r="T195" s="212"/>
      <c r="U195" s="117"/>
      <c r="V195" s="117"/>
      <c r="W195" s="117"/>
      <c r="X195" s="117"/>
      <c r="Y195" s="117"/>
      <c r="Z195" s="117"/>
      <c r="AA195" s="117"/>
    </row>
    <row r="196" spans="1:27" ht="15.75" customHeight="1">
      <c r="A196" s="150">
        <f t="shared" si="5"/>
        <v>188</v>
      </c>
      <c r="B196" s="150" t="s">
        <v>698</v>
      </c>
      <c r="C196" s="150">
        <v>21</v>
      </c>
      <c r="D196" s="210" t="s">
        <v>575</v>
      </c>
      <c r="E196" s="108" t="str">
        <f>VLOOKUP(D196,'TS Gantry - AP44'!$C$8:$D$646,2,0)</f>
        <v>DA+9</v>
      </c>
      <c r="F196" s="102">
        <v>45.697000000000003</v>
      </c>
      <c r="G196" s="103">
        <v>46096</v>
      </c>
      <c r="H196" s="103">
        <v>46102</v>
      </c>
      <c r="I196" s="153" t="s">
        <v>750</v>
      </c>
      <c r="J196" s="153" t="s">
        <v>714</v>
      </c>
      <c r="K196" s="153" t="s">
        <v>649</v>
      </c>
      <c r="L196" s="153" t="str">
        <f>VLOOKUP(D196,'TS Gantry - AP44'!$C$8:$X$638,22,FALSE)</f>
        <v>MALAKSAR</v>
      </c>
      <c r="M196" s="153" t="str">
        <f>VLOOKUP(D196,'TS Gantry - AP44'!$C$8:$Y$638,23,FALSE)</f>
        <v>SARDARSHAHAR</v>
      </c>
      <c r="N196" s="153" t="str">
        <f>VLOOKUP(D196,'TS Gantry - AP44'!$C$8:$Z$638,24,FALSE)</f>
        <v>CHURU</v>
      </c>
      <c r="O196" s="108"/>
      <c r="P196" s="108"/>
      <c r="Q196" s="123"/>
      <c r="R196" s="123"/>
      <c r="S196" s="108"/>
      <c r="T196" s="212"/>
      <c r="U196" s="117"/>
      <c r="V196" s="117"/>
      <c r="W196" s="117"/>
      <c r="X196" s="117"/>
      <c r="Y196" s="117"/>
      <c r="Z196" s="117"/>
      <c r="AA196" s="117"/>
    </row>
    <row r="197" spans="1:27" ht="15.75" customHeight="1">
      <c r="A197" s="150">
        <f t="shared" si="5"/>
        <v>189</v>
      </c>
      <c r="B197" s="150" t="s">
        <v>698</v>
      </c>
      <c r="C197" s="150">
        <v>22</v>
      </c>
      <c r="D197" s="210" t="s">
        <v>566</v>
      </c>
      <c r="E197" s="108" t="str">
        <f>VLOOKUP(D197,'TS Gantry - AP44'!$C$8:$D$646,2,0)</f>
        <v>DA+9</v>
      </c>
      <c r="F197" s="102">
        <v>45.697000000000003</v>
      </c>
      <c r="G197" s="103">
        <v>46098</v>
      </c>
      <c r="H197" s="103">
        <v>46103</v>
      </c>
      <c r="I197" s="153" t="s">
        <v>718</v>
      </c>
      <c r="J197" s="153" t="s">
        <v>716</v>
      </c>
      <c r="K197" s="153" t="s">
        <v>649</v>
      </c>
      <c r="L197" s="153" t="str">
        <f>VLOOKUP(D197,'TS Gantry - AP44'!$C$8:$X$638,22,FALSE)</f>
        <v>NAHARSARA</v>
      </c>
      <c r="M197" s="153" t="str">
        <f>VLOOKUP(D197,'TS Gantry - AP44'!$C$8:$Y$638,23,FALSE)</f>
        <v>SARDARSHAHAR</v>
      </c>
      <c r="N197" s="153" t="str">
        <f>VLOOKUP(D197,'TS Gantry - AP44'!$C$8:$Z$638,24,FALSE)</f>
        <v>CHURU</v>
      </c>
      <c r="O197" s="108"/>
      <c r="P197" s="108"/>
      <c r="Q197" s="123"/>
      <c r="R197" s="123"/>
      <c r="S197" s="108"/>
      <c r="T197" s="212"/>
      <c r="U197" s="117"/>
      <c r="V197" s="117"/>
      <c r="W197" s="117"/>
      <c r="X197" s="117"/>
      <c r="Y197" s="117"/>
      <c r="Z197" s="117"/>
      <c r="AA197" s="117"/>
    </row>
    <row r="198" spans="1:27" ht="15.75" customHeight="1">
      <c r="A198" s="150">
        <f t="shared" si="5"/>
        <v>190</v>
      </c>
      <c r="B198" s="150" t="s">
        <v>698</v>
      </c>
      <c r="C198" s="150">
        <v>23</v>
      </c>
      <c r="D198" s="208" t="s">
        <v>290</v>
      </c>
      <c r="E198" s="108" t="str">
        <f>VLOOKUP(D198,'TS Gantry - AP44'!$C$8:$D$646,2,0)</f>
        <v>DA+3</v>
      </c>
      <c r="F198" s="102">
        <v>37.930999999999997</v>
      </c>
      <c r="G198" s="103">
        <v>46102</v>
      </c>
      <c r="H198" s="103">
        <v>46104</v>
      </c>
      <c r="I198" s="153" t="s">
        <v>724</v>
      </c>
      <c r="J198" s="153" t="s">
        <v>742</v>
      </c>
      <c r="K198" s="153" t="s">
        <v>649</v>
      </c>
      <c r="L198" s="153" t="str">
        <f>VLOOKUP(D198,'TS Gantry - AP44'!$C$8:$X$638,22,FALSE)</f>
        <v>MAKADASAR</v>
      </c>
      <c r="M198" s="153" t="str">
        <f>VLOOKUP(D198,'TS Gantry - AP44'!$C$8:$Y$638,23,FALSE)</f>
        <v>LUNKARANSAR</v>
      </c>
      <c r="N198" s="153" t="str">
        <f>VLOOKUP(D198,'TS Gantry - AP44'!$C$8:$Z$638,24,FALSE)</f>
        <v>BIKANER</v>
      </c>
      <c r="O198" s="241"/>
      <c r="P198" s="241"/>
      <c r="Q198" s="242"/>
      <c r="R198" s="242"/>
      <c r="S198" s="241"/>
      <c r="T198" s="212"/>
      <c r="U198" s="117"/>
      <c r="V198" s="117"/>
      <c r="W198" s="117"/>
      <c r="X198" s="117"/>
      <c r="Y198" s="117"/>
      <c r="Z198" s="117"/>
      <c r="AA198" s="117"/>
    </row>
    <row r="199" spans="1:27" ht="15.75" customHeight="1">
      <c r="A199" s="150">
        <f t="shared" si="5"/>
        <v>191</v>
      </c>
      <c r="B199" s="150" t="s">
        <v>698</v>
      </c>
      <c r="C199" s="150">
        <v>24</v>
      </c>
      <c r="D199" s="235" t="s">
        <v>565</v>
      </c>
      <c r="E199" s="108" t="str">
        <f>VLOOKUP(D199,'TS Gantry - AP44'!$C$8:$D$646,2,0)</f>
        <v>DA+3</v>
      </c>
      <c r="F199" s="102">
        <v>37.930999999999997</v>
      </c>
      <c r="G199" s="103">
        <v>46104</v>
      </c>
      <c r="H199" s="103">
        <v>46107</v>
      </c>
      <c r="I199" s="153" t="s">
        <v>718</v>
      </c>
      <c r="J199" s="153" t="s">
        <v>716</v>
      </c>
      <c r="K199" s="153" t="s">
        <v>649</v>
      </c>
      <c r="L199" s="153" t="str">
        <f>VLOOKUP(D199,'TS Gantry - AP44'!$C$8:$X$638,22,FALSE)</f>
        <v>NAHARSARA</v>
      </c>
      <c r="M199" s="153" t="str">
        <f>VLOOKUP(D199,'TS Gantry - AP44'!$C$8:$Y$638,23,FALSE)</f>
        <v>SARDARSHAHAR</v>
      </c>
      <c r="N199" s="153" t="str">
        <f>VLOOKUP(D199,'TS Gantry - AP44'!$C$8:$Z$638,24,FALSE)</f>
        <v>CHURU</v>
      </c>
      <c r="O199" s="241"/>
      <c r="P199" s="241"/>
      <c r="Q199" s="242"/>
      <c r="R199" s="242"/>
      <c r="S199" s="241"/>
      <c r="T199" s="212"/>
      <c r="U199" s="117"/>
      <c r="V199" s="117"/>
      <c r="W199" s="117"/>
      <c r="X199" s="117"/>
      <c r="Y199" s="117"/>
      <c r="Z199" s="117"/>
      <c r="AA199" s="117"/>
    </row>
    <row r="200" spans="1:27" ht="15.75" customHeight="1">
      <c r="A200" s="150">
        <f t="shared" si="5"/>
        <v>192</v>
      </c>
      <c r="B200" s="150" t="s">
        <v>698</v>
      </c>
      <c r="C200" s="150">
        <v>25</v>
      </c>
      <c r="D200" s="208" t="s">
        <v>292</v>
      </c>
      <c r="E200" s="108" t="str">
        <f>VLOOKUP(D200,'TS Gantry - AP44'!$C$8:$D$646,2,0)</f>
        <v>DA+3</v>
      </c>
      <c r="F200" s="102">
        <v>37.930999999999997</v>
      </c>
      <c r="G200" s="85">
        <v>46105</v>
      </c>
      <c r="H200" s="85">
        <v>46108</v>
      </c>
      <c r="I200" s="153" t="s">
        <v>724</v>
      </c>
      <c r="J200" s="153" t="s">
        <v>713</v>
      </c>
      <c r="K200" s="153" t="s">
        <v>649</v>
      </c>
      <c r="L200" s="153" t="str">
        <f>VLOOKUP(D200,'TS Gantry - AP44'!$C$8:$X$638,22,FALSE)</f>
        <v>BINJHARWALI</v>
      </c>
      <c r="M200" s="153" t="str">
        <f>VLOOKUP(D200,'TS Gantry - AP44'!$C$8:$Y$638,23,FALSE)</f>
        <v>LUNKARANSAR</v>
      </c>
      <c r="N200" s="153" t="str">
        <f>VLOOKUP(D200,'TS Gantry - AP44'!$C$8:$Z$638,24,FALSE)</f>
        <v>BIKANER</v>
      </c>
      <c r="O200" s="241"/>
      <c r="P200" s="241"/>
      <c r="Q200" s="242"/>
      <c r="R200" s="242"/>
      <c r="S200" s="241"/>
      <c r="T200" s="241"/>
      <c r="U200" s="117"/>
      <c r="V200" s="117"/>
      <c r="W200" s="117"/>
      <c r="X200" s="117"/>
      <c r="Y200" s="117"/>
      <c r="Z200" s="117"/>
      <c r="AA200" s="117"/>
    </row>
    <row r="201" spans="1:27" ht="15.75" customHeight="1">
      <c r="A201" s="150">
        <f t="shared" si="5"/>
        <v>193</v>
      </c>
      <c r="B201" s="150" t="s">
        <v>698</v>
      </c>
      <c r="C201" s="150">
        <v>26</v>
      </c>
      <c r="D201" s="208" t="s">
        <v>530</v>
      </c>
      <c r="E201" s="108" t="str">
        <f>VLOOKUP(D201,'TS Gantry - AP44'!$C$8:$D$646,2,0)</f>
        <v>DA-3</v>
      </c>
      <c r="F201" s="102">
        <v>34.79</v>
      </c>
      <c r="G201" s="103">
        <v>46103</v>
      </c>
      <c r="H201" s="85">
        <v>46108</v>
      </c>
      <c r="I201" s="153" t="s">
        <v>752</v>
      </c>
      <c r="J201" s="153" t="s">
        <v>712</v>
      </c>
      <c r="K201" s="153" t="s">
        <v>649</v>
      </c>
      <c r="L201" s="153" t="str">
        <f>VLOOKUP(D201,'TS Gantry - AP44'!$C$8:$X$638,22,FALSE)</f>
        <v>DHEERASAR</v>
      </c>
      <c r="M201" s="153" t="str">
        <f>VLOOKUP(D201,'TS Gantry - AP44'!$C$8:$Y$638,23,FALSE)</f>
        <v>SARDARSHAHAR</v>
      </c>
      <c r="N201" s="153" t="str">
        <f>VLOOKUP(D201,'TS Gantry - AP44'!$C$8:$Z$638,24,FALSE)</f>
        <v>CHURU</v>
      </c>
      <c r="O201" s="241"/>
      <c r="P201" s="241"/>
      <c r="Q201" s="242"/>
      <c r="R201" s="242"/>
      <c r="S201" s="241"/>
      <c r="T201" s="212"/>
      <c r="U201" s="117"/>
      <c r="V201" s="117"/>
      <c r="W201" s="117"/>
      <c r="X201" s="117"/>
      <c r="Y201" s="117"/>
      <c r="Z201" s="117"/>
      <c r="AA201" s="117"/>
    </row>
    <row r="202" spans="1:27" ht="15.75" customHeight="1">
      <c r="A202" s="150">
        <f t="shared" si="5"/>
        <v>194</v>
      </c>
      <c r="B202" s="150" t="s">
        <v>698</v>
      </c>
      <c r="C202" s="150">
        <v>27</v>
      </c>
      <c r="D202" s="210" t="s">
        <v>248</v>
      </c>
      <c r="E202" s="108" t="str">
        <f>VLOOKUP(D202,'TS Gantry - AP44'!$C$8:$D$646,2,0)</f>
        <v>DA+9</v>
      </c>
      <c r="F202" s="102">
        <v>45.697000000000003</v>
      </c>
      <c r="G202" s="85">
        <v>46100</v>
      </c>
      <c r="H202" s="85">
        <v>46110</v>
      </c>
      <c r="I202" s="153" t="s">
        <v>740</v>
      </c>
      <c r="J202" s="153" t="s">
        <v>726</v>
      </c>
      <c r="K202" s="153" t="s">
        <v>649</v>
      </c>
      <c r="L202" s="153" t="str">
        <f>VLOOKUP(D202,'TS Gantry - AP44'!$C$8:$X$638,22,FALSE)</f>
        <v>KELAN</v>
      </c>
      <c r="M202" s="153" t="str">
        <f>VLOOKUP(D202,'TS Gantry - AP44'!$C$8:$Y$638,23,FALSE)</f>
        <v>CHHATARGARH</v>
      </c>
      <c r="N202" s="153" t="str">
        <f>VLOOKUP(D202,'TS Gantry - AP44'!$C$8:$Z$638,24,FALSE)</f>
        <v>BIKANER</v>
      </c>
      <c r="O202" s="241"/>
      <c r="P202" s="241"/>
      <c r="Q202" s="242"/>
      <c r="R202" s="242"/>
      <c r="S202" s="241"/>
      <c r="T202" s="212"/>
      <c r="U202" s="117"/>
      <c r="V202" s="117"/>
      <c r="W202" s="117"/>
      <c r="X202" s="117"/>
      <c r="Y202" s="117"/>
      <c r="Z202" s="117"/>
      <c r="AA202" s="117"/>
    </row>
    <row r="203" spans="1:27" ht="15.75" customHeight="1">
      <c r="A203" s="150">
        <f t="shared" si="5"/>
        <v>195</v>
      </c>
      <c r="B203" s="150" t="s">
        <v>698</v>
      </c>
      <c r="C203" s="150">
        <v>28</v>
      </c>
      <c r="D203" s="210" t="s">
        <v>582</v>
      </c>
      <c r="E203" s="108" t="str">
        <f>VLOOKUP(D203,'TS Gantry - AP44'!$C$8:$D$646,2,0)</f>
        <v>DB1+0</v>
      </c>
      <c r="F203" s="102">
        <v>55.451000000000001</v>
      </c>
      <c r="G203" s="103">
        <v>46103</v>
      </c>
      <c r="H203" s="85">
        <v>46110</v>
      </c>
      <c r="I203" s="153" t="s">
        <v>750</v>
      </c>
      <c r="J203" s="153" t="s">
        <v>714</v>
      </c>
      <c r="K203" s="153" t="s">
        <v>649</v>
      </c>
      <c r="L203" s="153" t="str">
        <f>VLOOKUP(D203,'TS Gantry - AP44'!$C$8:$X$638,22,FALSE)</f>
        <v>HALASAR</v>
      </c>
      <c r="M203" s="153" t="str">
        <f>VLOOKUP(D203,'TS Gantry - AP44'!$C$8:$Y$638,23,FALSE)</f>
        <v>SARDARSHAHAR</v>
      </c>
      <c r="N203" s="153" t="str">
        <f>VLOOKUP(D203,'TS Gantry - AP44'!$C$8:$Z$638,24,FALSE)</f>
        <v>CHURU</v>
      </c>
      <c r="O203" s="241"/>
      <c r="P203" s="241"/>
      <c r="Q203" s="242"/>
      <c r="R203" s="242"/>
      <c r="S203" s="241"/>
      <c r="T203" s="212"/>
      <c r="U203" s="117"/>
      <c r="V203" s="117"/>
      <c r="W203" s="117"/>
      <c r="X203" s="117"/>
      <c r="Y203" s="117"/>
      <c r="Z203" s="117"/>
      <c r="AA203" s="117"/>
    </row>
    <row r="204" spans="1:27" ht="15.75" customHeight="1">
      <c r="A204" s="150">
        <f t="shared" si="5"/>
        <v>196</v>
      </c>
      <c r="B204" s="150" t="s">
        <v>698</v>
      </c>
      <c r="C204" s="150">
        <v>29</v>
      </c>
      <c r="D204" s="176" t="s">
        <v>606</v>
      </c>
      <c r="E204" s="108" t="str">
        <f>VLOOKUP(D204,'TS Gantry - AP44'!$C$8:$D$646,2,0)</f>
        <v>DA+0</v>
      </c>
      <c r="F204" s="102">
        <v>36.159999999999997</v>
      </c>
      <c r="G204" s="103">
        <v>46104</v>
      </c>
      <c r="H204" s="85">
        <v>46111</v>
      </c>
      <c r="I204" s="153" t="s">
        <v>744</v>
      </c>
      <c r="J204" s="153" t="s">
        <v>666</v>
      </c>
      <c r="K204" s="153" t="s">
        <v>649</v>
      </c>
      <c r="L204" s="153" t="str">
        <f>VLOOKUP(D204,'TS Gantry - AP44'!$C$8:$X$638,22,FALSE)</f>
        <v>MALSAR</v>
      </c>
      <c r="M204" s="153" t="str">
        <f>VLOOKUP(D204,'TS Gantry - AP44'!$C$8:$Y$638,23,FALSE)</f>
        <v>SARDARSHAHAR</v>
      </c>
      <c r="N204" s="153" t="str">
        <f>VLOOKUP(D204,'TS Gantry - AP44'!$C$8:$Z$638,24,FALSE)</f>
        <v>CHURU</v>
      </c>
      <c r="O204" s="241"/>
      <c r="P204" s="241"/>
      <c r="Q204" s="242"/>
      <c r="R204" s="242"/>
      <c r="S204" s="241"/>
      <c r="T204" s="212"/>
      <c r="U204" s="117"/>
      <c r="V204" s="117"/>
      <c r="W204" s="117"/>
      <c r="X204" s="117"/>
      <c r="Y204" s="117"/>
      <c r="Z204" s="117"/>
      <c r="AA204" s="117"/>
    </row>
    <row r="205" spans="1:27" s="557" customFormat="1" ht="15.75" customHeight="1">
      <c r="A205" s="543">
        <f t="shared" si="5"/>
        <v>197</v>
      </c>
      <c r="B205" s="150" t="s">
        <v>698</v>
      </c>
      <c r="C205" s="543">
        <v>30</v>
      </c>
      <c r="D205" s="591" t="s">
        <v>499</v>
      </c>
      <c r="E205" s="581" t="str">
        <f>VLOOKUP(D205,'TS Gantry - AP44'!$C$8:$D$646,2,0)</f>
        <v>DC2+0</v>
      </c>
      <c r="F205" s="592">
        <v>82.998000000000005</v>
      </c>
      <c r="G205" s="579">
        <v>46089</v>
      </c>
      <c r="H205" s="494">
        <v>46112</v>
      </c>
      <c r="I205" s="593" t="s">
        <v>751</v>
      </c>
      <c r="J205" s="593" t="s">
        <v>720</v>
      </c>
      <c r="K205" s="593" t="s">
        <v>649</v>
      </c>
      <c r="L205" s="593" t="str">
        <f>VLOOKUP(D205,'TS Gantry - AP44'!$C$8:$X$638,22,FALSE)</f>
        <v>CHHATASAR</v>
      </c>
      <c r="M205" s="593" t="str">
        <f>VLOOKUP(D205,'TS Gantry - AP44'!$C$8:$Y$638,23,FALSE)</f>
        <v>LUNKARANSAR</v>
      </c>
      <c r="N205" s="593" t="str">
        <f>VLOOKUP(D205,'TS Gantry - AP44'!$C$8:$Z$638,24,FALSE)</f>
        <v>BIKANER</v>
      </c>
      <c r="O205" s="543"/>
      <c r="P205" s="543"/>
      <c r="Q205" s="594"/>
      <c r="R205" s="594"/>
      <c r="S205" s="543"/>
      <c r="T205" s="595"/>
      <c r="U205" s="556"/>
      <c r="V205" s="556"/>
      <c r="W205" s="556"/>
      <c r="X205" s="556"/>
      <c r="Y205" s="556"/>
      <c r="Z205" s="556"/>
      <c r="AA205" s="556"/>
    </row>
    <row r="206" spans="1:27" s="587" customFormat="1" ht="15.75" customHeight="1">
      <c r="A206" s="549">
        <f t="shared" si="5"/>
        <v>198</v>
      </c>
      <c r="B206" s="150" t="s">
        <v>698</v>
      </c>
      <c r="C206" s="549">
        <v>31</v>
      </c>
      <c r="D206" s="600" t="s">
        <v>567</v>
      </c>
      <c r="E206" s="549" t="str">
        <f>VLOOKUP(D206,'TS Gantry - AP44'!$C$8:$D$646,2,0)</f>
        <v>DA+9</v>
      </c>
      <c r="F206" s="601">
        <v>45.697000000000003</v>
      </c>
      <c r="G206" s="584">
        <v>46102</v>
      </c>
      <c r="H206" s="602">
        <v>46112</v>
      </c>
      <c r="I206" s="585" t="s">
        <v>719</v>
      </c>
      <c r="J206" s="585" t="s">
        <v>730</v>
      </c>
      <c r="K206" s="585" t="s">
        <v>649</v>
      </c>
      <c r="L206" s="585" t="str">
        <f>VLOOKUP(D206,'TS Gantry - AP44'!$C$8:$X$638,22,FALSE)</f>
        <v>NAHARSARA</v>
      </c>
      <c r="M206" s="585" t="str">
        <f>VLOOKUP(D206,'TS Gantry - AP44'!$C$8:$Y$638,23,FALSE)</f>
        <v>SARDARSHAHAR</v>
      </c>
      <c r="N206" s="585" t="str">
        <f>VLOOKUP(D206,'TS Gantry - AP44'!$C$8:$Z$638,24,FALSE)</f>
        <v>CHURU</v>
      </c>
      <c r="O206" s="603"/>
      <c r="P206" s="603"/>
      <c r="Q206" s="604"/>
      <c r="R206" s="604"/>
      <c r="S206" s="603"/>
      <c r="T206" s="605"/>
      <c r="U206" s="549"/>
      <c r="V206" s="549"/>
      <c r="W206" s="549"/>
      <c r="X206" s="549"/>
      <c r="Y206" s="549"/>
      <c r="Z206" s="549"/>
      <c r="AA206" s="549"/>
    </row>
    <row r="207" spans="1:27" s="557" customFormat="1" ht="15.75" customHeight="1">
      <c r="A207" s="543">
        <f t="shared" si="5"/>
        <v>199</v>
      </c>
      <c r="B207" s="150" t="s">
        <v>698</v>
      </c>
      <c r="C207" s="543">
        <v>32</v>
      </c>
      <c r="D207" s="596" t="s">
        <v>563</v>
      </c>
      <c r="E207" s="597" t="s">
        <v>247</v>
      </c>
      <c r="F207" s="545">
        <v>45.697000000000003</v>
      </c>
      <c r="G207" s="598">
        <v>46110</v>
      </c>
      <c r="H207" s="553">
        <v>46114</v>
      </c>
      <c r="I207" s="554" t="s">
        <v>718</v>
      </c>
      <c r="J207" s="554" t="s">
        <v>730</v>
      </c>
      <c r="K207" s="554" t="s">
        <v>649</v>
      </c>
      <c r="L207" s="554" t="s">
        <v>1199</v>
      </c>
      <c r="M207" s="554" t="s">
        <v>760</v>
      </c>
      <c r="N207" s="554" t="s">
        <v>761</v>
      </c>
      <c r="O207" s="516"/>
      <c r="P207" s="516"/>
      <c r="Q207" s="599"/>
      <c r="R207" s="599"/>
      <c r="S207" s="516"/>
      <c r="T207" s="516"/>
      <c r="U207" s="556"/>
      <c r="V207" s="556"/>
      <c r="W207" s="556"/>
      <c r="X207" s="556"/>
      <c r="Y207" s="556"/>
      <c r="Z207" s="556"/>
      <c r="AA207" s="556"/>
    </row>
    <row r="208" spans="1:27" ht="15.75" customHeight="1">
      <c r="A208" s="549">
        <f t="shared" si="5"/>
        <v>200</v>
      </c>
      <c r="B208" s="150" t="s">
        <v>698</v>
      </c>
      <c r="C208" s="549">
        <v>33</v>
      </c>
      <c r="D208" s="208" t="s">
        <v>584</v>
      </c>
      <c r="E208" s="108" t="s">
        <v>258</v>
      </c>
      <c r="F208" s="544">
        <v>37.930999999999997</v>
      </c>
      <c r="G208" s="85">
        <v>46111</v>
      </c>
      <c r="H208" s="103">
        <v>46114</v>
      </c>
      <c r="I208" s="153" t="s">
        <v>750</v>
      </c>
      <c r="J208" s="153" t="s">
        <v>714</v>
      </c>
      <c r="K208" s="153" t="s">
        <v>649</v>
      </c>
      <c r="L208" s="153" t="s">
        <v>1210</v>
      </c>
      <c r="M208" s="153" t="s">
        <v>760</v>
      </c>
      <c r="N208" s="153" t="s">
        <v>761</v>
      </c>
      <c r="O208" s="241"/>
      <c r="P208" s="241"/>
      <c r="Q208" s="242"/>
      <c r="R208" s="242"/>
      <c r="S208" s="241"/>
      <c r="T208" s="241"/>
      <c r="U208" s="117"/>
      <c r="V208" s="117"/>
      <c r="W208" s="117"/>
      <c r="X208" s="117"/>
      <c r="Y208" s="117"/>
      <c r="Z208" s="117"/>
      <c r="AA208" s="117"/>
    </row>
    <row r="209" spans="1:27" ht="15.75" customHeight="1">
      <c r="A209" s="543">
        <f t="shared" si="5"/>
        <v>201</v>
      </c>
      <c r="B209" s="150" t="s">
        <v>698</v>
      </c>
      <c r="C209" s="543">
        <v>34</v>
      </c>
      <c r="D209" s="176" t="s">
        <v>271</v>
      </c>
      <c r="E209" s="108" t="str">
        <f>VLOOKUP(D209,'TS Gantry - AP44'!$C$8:$D$646,2,0)</f>
        <v>DD45+0</v>
      </c>
      <c r="F209" s="571">
        <v>73.244547999999995</v>
      </c>
      <c r="G209" s="85">
        <v>46110</v>
      </c>
      <c r="H209" s="103">
        <v>46116</v>
      </c>
      <c r="I209" s="153" t="s">
        <v>724</v>
      </c>
      <c r="J209" s="153" t="s">
        <v>743</v>
      </c>
      <c r="K209" s="153" t="s">
        <v>649</v>
      </c>
      <c r="L209" s="153" t="str">
        <f>VLOOKUP(D209,'TS Gantry - AP44'!$C$8:$X$638,22,FALSE)</f>
        <v>RAJASAR BHATIYAN</v>
      </c>
      <c r="M209" s="153" t="str">
        <f>VLOOKUP(D209,'TS Gantry - AP44'!$C$8:$Y$638,23,FALSE)</f>
        <v>CHHATARGARH</v>
      </c>
      <c r="N209" s="153" t="str">
        <f>VLOOKUP(D209,'TS Gantry - AP44'!$C$8:$Z$638,24,FALSE)</f>
        <v>BIKANER</v>
      </c>
      <c r="O209" s="245"/>
      <c r="P209" s="245"/>
      <c r="Q209" s="242"/>
      <c r="R209" s="242"/>
      <c r="S209" s="245"/>
      <c r="T209" s="241"/>
      <c r="U209" s="117"/>
      <c r="V209" s="117"/>
      <c r="W209" s="117"/>
      <c r="X209" s="117"/>
      <c r="Y209" s="117"/>
      <c r="Z209" s="117"/>
      <c r="AA209" s="117"/>
    </row>
    <row r="210" spans="1:27" ht="15.75" customHeight="1">
      <c r="A210" s="549">
        <f t="shared" si="5"/>
        <v>202</v>
      </c>
      <c r="B210" s="150" t="s">
        <v>698</v>
      </c>
      <c r="C210" s="549">
        <v>35</v>
      </c>
      <c r="D210" s="208" t="s">
        <v>605</v>
      </c>
      <c r="E210" s="108" t="str">
        <f>VLOOKUP(D210,'TS Gantry - AP44'!$C$8:$D$646,2,0)</f>
        <v>DA+0</v>
      </c>
      <c r="F210" s="102">
        <v>36.159999999999997</v>
      </c>
      <c r="G210" s="85">
        <v>46112</v>
      </c>
      <c r="H210" s="103">
        <v>46118</v>
      </c>
      <c r="I210" s="153" t="s">
        <v>744</v>
      </c>
      <c r="J210" s="153" t="s">
        <v>730</v>
      </c>
      <c r="K210" s="153" t="s">
        <v>649</v>
      </c>
      <c r="L210" s="153" t="str">
        <f>VLOOKUP(D210,'TS Gantry - AP44'!$C$8:$X$638,22,FALSE)</f>
        <v>MALSAR</v>
      </c>
      <c r="M210" s="153" t="str">
        <f>VLOOKUP(D210,'TS Gantry - AP44'!$C$8:$Y$638,23,FALSE)</f>
        <v>SARDARSHAHAR</v>
      </c>
      <c r="N210" s="153" t="str">
        <f>VLOOKUP(D210,'TS Gantry - AP44'!$C$8:$Z$638,24,FALSE)</f>
        <v>CHURU</v>
      </c>
      <c r="O210" s="245"/>
      <c r="P210" s="245"/>
      <c r="Q210" s="242"/>
      <c r="R210" s="242"/>
      <c r="S210" s="245"/>
      <c r="T210" s="241"/>
      <c r="U210" s="117"/>
      <c r="V210" s="117"/>
      <c r="W210" s="117"/>
      <c r="X210" s="117"/>
      <c r="Y210" s="117"/>
      <c r="Z210" s="117"/>
      <c r="AA210" s="117"/>
    </row>
    <row r="211" spans="1:27" s="557" customFormat="1" ht="15.75" customHeight="1">
      <c r="A211" s="543">
        <f t="shared" si="5"/>
        <v>203</v>
      </c>
      <c r="B211" s="543" t="s">
        <v>698</v>
      </c>
      <c r="C211" s="543">
        <v>36</v>
      </c>
      <c r="D211" s="527" t="s">
        <v>559</v>
      </c>
      <c r="E211" s="581" t="str">
        <f>VLOOKUP(D211,'TS Gantry - AP44'!$C$8:$D$646,2,0)</f>
        <v>DA+9</v>
      </c>
      <c r="F211" s="630">
        <v>45.697000000000003</v>
      </c>
      <c r="G211" s="494">
        <v>46115</v>
      </c>
      <c r="H211" s="579">
        <v>46119</v>
      </c>
      <c r="I211" s="593" t="s">
        <v>718</v>
      </c>
      <c r="J211" s="593" t="s">
        <v>716</v>
      </c>
      <c r="K211" s="593" t="s">
        <v>649</v>
      </c>
      <c r="L211" s="593" t="str">
        <f>VLOOKUP(D211,'TS Gantry - AP44'!$C$8:$X$638,22,FALSE)</f>
        <v>LODSAR</v>
      </c>
      <c r="M211" s="593" t="str">
        <f>VLOOKUP(D211,'TS Gantry - AP44'!$C$8:$Y$638,23,FALSE)</f>
        <v>SARDARSHAHAR</v>
      </c>
      <c r="N211" s="593" t="str">
        <f>VLOOKUP(D211,'TS Gantry - AP44'!$C$8:$Z$638,24,FALSE)</f>
        <v>CHURU</v>
      </c>
      <c r="O211" s="631"/>
      <c r="P211" s="631"/>
      <c r="Q211" s="632"/>
      <c r="R211" s="632"/>
      <c r="S211" s="631"/>
      <c r="T211" s="528"/>
      <c r="U211" s="556"/>
      <c r="V211" s="556"/>
      <c r="W211" s="556"/>
      <c r="X211" s="556"/>
      <c r="Y211" s="556"/>
      <c r="Z211" s="556"/>
      <c r="AA211" s="556"/>
    </row>
    <row r="212" spans="1:27" s="587" customFormat="1" ht="15.75" customHeight="1">
      <c r="A212" s="549">
        <f t="shared" si="5"/>
        <v>204</v>
      </c>
      <c r="B212" s="549" t="s">
        <v>698</v>
      </c>
      <c r="C212" s="549">
        <v>37</v>
      </c>
      <c r="D212" s="636" t="s">
        <v>585</v>
      </c>
      <c r="E212" s="549" t="str">
        <f>VLOOKUP(D212,'TS Gantry - AP44'!$C$8:$D$646,2,0)</f>
        <v>DA+3</v>
      </c>
      <c r="F212" s="601">
        <v>37.930999999999997</v>
      </c>
      <c r="G212" s="602">
        <v>46115</v>
      </c>
      <c r="H212" s="584">
        <v>46120</v>
      </c>
      <c r="I212" s="585" t="s">
        <v>750</v>
      </c>
      <c r="J212" s="585" t="s">
        <v>714</v>
      </c>
      <c r="K212" s="585" t="s">
        <v>649</v>
      </c>
      <c r="L212" s="585" t="str">
        <f>VLOOKUP(D212,'TS Gantry - AP44'!$C$8:$X$638,22,FALSE)</f>
        <v>HALASAR</v>
      </c>
      <c r="M212" s="585" t="str">
        <f>VLOOKUP(D212,'TS Gantry - AP44'!$C$8:$Y$638,23,FALSE)</f>
        <v>SARDARSHAHAR</v>
      </c>
      <c r="N212" s="585" t="str">
        <f>VLOOKUP(D212,'TS Gantry - AP44'!$C$8:$Z$638,24,FALSE)</f>
        <v>CHURU</v>
      </c>
      <c r="O212" s="637"/>
      <c r="P212" s="637"/>
      <c r="Q212" s="604"/>
      <c r="R212" s="604"/>
      <c r="S212" s="637"/>
      <c r="T212" s="603"/>
      <c r="U212" s="549"/>
      <c r="V212" s="549"/>
      <c r="W212" s="549"/>
      <c r="X212" s="549"/>
      <c r="Y212" s="549"/>
      <c r="Z212" s="549"/>
      <c r="AA212" s="549"/>
    </row>
    <row r="213" spans="1:27" s="557" customFormat="1" ht="15" customHeight="1">
      <c r="A213" s="543">
        <f t="shared" si="5"/>
        <v>205</v>
      </c>
      <c r="B213" s="549" t="s">
        <v>698</v>
      </c>
      <c r="C213" s="543">
        <v>38</v>
      </c>
      <c r="D213" s="633" t="s">
        <v>289</v>
      </c>
      <c r="E213" s="551" t="s">
        <v>251</v>
      </c>
      <c r="F213" s="544">
        <v>36.159999999999997</v>
      </c>
      <c r="G213" s="553">
        <v>46082</v>
      </c>
      <c r="H213" s="553">
        <v>46124</v>
      </c>
      <c r="I213" s="554" t="s">
        <v>724</v>
      </c>
      <c r="J213" s="554" t="s">
        <v>713</v>
      </c>
      <c r="K213" s="554" t="s">
        <v>649</v>
      </c>
      <c r="L213" s="554" t="s">
        <v>1057</v>
      </c>
      <c r="M213" s="554" t="s">
        <v>763</v>
      </c>
      <c r="N213" s="554" t="s">
        <v>758</v>
      </c>
      <c r="O213" s="551"/>
      <c r="P213" s="551"/>
      <c r="Q213" s="634"/>
      <c r="R213" s="634"/>
      <c r="S213" s="551"/>
      <c r="T213" s="635"/>
      <c r="U213" s="556"/>
      <c r="V213" s="556"/>
      <c r="W213" s="556"/>
      <c r="X213" s="556"/>
      <c r="Y213" s="556"/>
      <c r="Z213" s="556"/>
      <c r="AA213" s="556"/>
    </row>
    <row r="214" spans="1:27" s="567" customFormat="1" ht="15.75" customHeight="1" thickBot="1">
      <c r="A214" s="549">
        <f t="shared" si="5"/>
        <v>206</v>
      </c>
      <c r="B214" s="588" t="s">
        <v>698</v>
      </c>
      <c r="C214" s="588">
        <v>39</v>
      </c>
      <c r="D214" s="638" t="s">
        <v>586</v>
      </c>
      <c r="E214" s="564" t="s">
        <v>258</v>
      </c>
      <c r="F214" s="606">
        <v>37.930999999999997</v>
      </c>
      <c r="G214" s="607">
        <v>46122</v>
      </c>
      <c r="H214" s="562">
        <v>46124</v>
      </c>
      <c r="I214" s="639" t="s">
        <v>750</v>
      </c>
      <c r="J214" s="640" t="s">
        <v>714</v>
      </c>
      <c r="K214" s="608" t="s">
        <v>649</v>
      </c>
      <c r="L214" s="608" t="s">
        <v>1210</v>
      </c>
      <c r="M214" s="608" t="s">
        <v>760</v>
      </c>
      <c r="N214" s="608" t="s">
        <v>761</v>
      </c>
      <c r="O214" s="609"/>
      <c r="P214" s="609"/>
      <c r="Q214" s="610"/>
      <c r="R214" s="610"/>
      <c r="S214" s="609"/>
      <c r="T214" s="611"/>
      <c r="U214" s="566"/>
      <c r="V214" s="566"/>
      <c r="W214" s="566"/>
      <c r="X214" s="566"/>
      <c r="Y214" s="566"/>
      <c r="Z214" s="566"/>
      <c r="AA214" s="566"/>
    </row>
    <row r="215" spans="1:27" ht="15.75" customHeight="1">
      <c r="A215" s="543">
        <f t="shared" si="5"/>
        <v>207</v>
      </c>
      <c r="B215" s="548" t="s">
        <v>699</v>
      </c>
      <c r="C215" s="150">
        <v>1</v>
      </c>
      <c r="D215" s="176" t="s">
        <v>535</v>
      </c>
      <c r="E215" s="108" t="str">
        <f>VLOOKUP(D215,'TS Gantry - AP44'!$C$8:$D$646,2,0)</f>
        <v>DA+3</v>
      </c>
      <c r="F215" s="601">
        <v>37.930999999999997</v>
      </c>
      <c r="G215" s="85">
        <v>46110</v>
      </c>
      <c r="H215" s="103">
        <v>46126</v>
      </c>
      <c r="I215" s="593" t="s">
        <v>752</v>
      </c>
      <c r="J215" s="153" t="s">
        <v>712</v>
      </c>
      <c r="K215" s="153" t="s">
        <v>649</v>
      </c>
      <c r="L215" s="153" t="str">
        <f>VLOOKUP(D215,'TS Gantry - AP44'!$C$8:$X$638,22,FALSE)</f>
        <v>KEEKASAR</v>
      </c>
      <c r="M215" s="153" t="str">
        <f>VLOOKUP(D215,'TS Gantry - AP44'!$C$8:$Y$638,23,FALSE)</f>
        <v>SARDARSHAHAR</v>
      </c>
      <c r="N215" s="153" t="str">
        <f>VLOOKUP(D215,'TS Gantry - AP44'!$C$8:$Z$638,24,FALSE)</f>
        <v>CHURU</v>
      </c>
      <c r="O215" s="241"/>
      <c r="P215" s="241"/>
      <c r="Q215" s="242"/>
      <c r="R215" s="242"/>
      <c r="S215" s="241"/>
      <c r="T215" s="241"/>
      <c r="U215" s="117"/>
      <c r="V215" s="117"/>
      <c r="W215" s="117"/>
      <c r="X215" s="117"/>
      <c r="Y215" s="117"/>
      <c r="Z215" s="117"/>
      <c r="AA215" s="117"/>
    </row>
    <row r="216" spans="1:27" ht="15.75" customHeight="1">
      <c r="A216" s="549">
        <f t="shared" si="5"/>
        <v>208</v>
      </c>
      <c r="B216" s="548" t="s">
        <v>699</v>
      </c>
      <c r="C216" s="150">
        <v>2</v>
      </c>
      <c r="D216" s="574" t="s">
        <v>259</v>
      </c>
      <c r="E216" s="108" t="str">
        <f>VLOOKUP(D216,'TS Gantry - AP44'!$C$8:$D$646,2,0)</f>
        <v>DA+9</v>
      </c>
      <c r="F216" s="630">
        <v>45.697000000000003</v>
      </c>
      <c r="G216" s="85">
        <v>46118</v>
      </c>
      <c r="H216" s="103">
        <v>46126</v>
      </c>
      <c r="I216" s="585" t="s">
        <v>724</v>
      </c>
      <c r="J216" s="554" t="s">
        <v>713</v>
      </c>
      <c r="K216" s="153" t="s">
        <v>649</v>
      </c>
      <c r="L216" s="153" t="str">
        <f>VLOOKUP(D216,'TS Gantry - AP44'!$C$8:$X$638,22,FALSE)</f>
        <v>KELAN</v>
      </c>
      <c r="M216" s="153" t="str">
        <f>VLOOKUP(D216,'TS Gantry - AP44'!$C$8:$Y$638,23,FALSE)</f>
        <v>CHHATARGARH</v>
      </c>
      <c r="N216" s="153" t="str">
        <f>VLOOKUP(D216,'TS Gantry - AP44'!$C$8:$Z$638,24,FALSE)</f>
        <v>BIKANER</v>
      </c>
      <c r="O216" s="245"/>
      <c r="P216" s="245"/>
      <c r="Q216" s="242"/>
      <c r="R216" s="242"/>
      <c r="S216" s="245"/>
      <c r="T216" s="241"/>
      <c r="U216" s="117"/>
      <c r="V216" s="117"/>
      <c r="W216" s="117"/>
      <c r="X216" s="117"/>
      <c r="Y216" s="117"/>
      <c r="Z216" s="117"/>
      <c r="AA216" s="117"/>
    </row>
    <row r="217" spans="1:27" ht="15.75" customHeight="1">
      <c r="A217" s="543">
        <f t="shared" si="5"/>
        <v>209</v>
      </c>
      <c r="B217" s="548" t="s">
        <v>699</v>
      </c>
      <c r="C217" s="150">
        <v>3</v>
      </c>
      <c r="D217" s="208" t="s">
        <v>609</v>
      </c>
      <c r="E217" s="108" t="str">
        <f>VLOOKUP(D217,'TS Gantry - AP44'!$C$8:$D$646,2,0)</f>
        <v>DA+3</v>
      </c>
      <c r="F217" s="601">
        <v>37.930999999999997</v>
      </c>
      <c r="G217" s="103">
        <v>46119</v>
      </c>
      <c r="H217" s="103">
        <v>46126</v>
      </c>
      <c r="I217" s="585" t="s">
        <v>744</v>
      </c>
      <c r="J217" s="153" t="s">
        <v>730</v>
      </c>
      <c r="K217" s="153" t="s">
        <v>649</v>
      </c>
      <c r="L217" s="153" t="str">
        <f>VLOOKUP(D217,'TS Gantry - AP44'!$C$8:$X$638,22,FALSE)</f>
        <v>MALSAR</v>
      </c>
      <c r="M217" s="153" t="str">
        <f>VLOOKUP(D217,'TS Gantry - AP44'!$C$8:$Y$638,23,FALSE)</f>
        <v>SARDARSHAHAR</v>
      </c>
      <c r="N217" s="153" t="str">
        <f>VLOOKUP(D217,'TS Gantry - AP44'!$C$8:$Z$638,24,FALSE)</f>
        <v>CHURU</v>
      </c>
      <c r="O217" s="245"/>
      <c r="P217" s="245"/>
      <c r="Q217" s="242"/>
      <c r="R217" s="242"/>
      <c r="S217" s="245"/>
      <c r="T217" s="241"/>
      <c r="U217" s="117"/>
      <c r="V217" s="117"/>
      <c r="W217" s="117"/>
      <c r="X217" s="117"/>
      <c r="Y217" s="117"/>
      <c r="Z217" s="117"/>
      <c r="AA217" s="117"/>
    </row>
    <row r="218" spans="1:27" s="557" customFormat="1" ht="15.75" customHeight="1">
      <c r="A218" s="549">
        <f t="shared" si="5"/>
        <v>210</v>
      </c>
      <c r="B218" s="548" t="s">
        <v>699</v>
      </c>
      <c r="C218" s="551">
        <v>4</v>
      </c>
      <c r="D218" s="633" t="s">
        <v>538</v>
      </c>
      <c r="E218" s="551" t="str">
        <f>VLOOKUP(D218,'TS Gantry - AP44'!$C$8:$D$646,2,0)</f>
        <v>DA+0</v>
      </c>
      <c r="F218" s="551"/>
      <c r="G218" s="553">
        <v>46052</v>
      </c>
      <c r="H218" s="553"/>
      <c r="I218" s="554" t="s">
        <v>746</v>
      </c>
      <c r="J218" s="554"/>
      <c r="K218" s="554" t="s">
        <v>649</v>
      </c>
      <c r="L218" s="554" t="str">
        <f>VLOOKUP(D218,'TS Gantry - AP44'!$C$8:$X$638,22,FALSE)</f>
        <v>SONPALSAR</v>
      </c>
      <c r="M218" s="554" t="str">
        <f>VLOOKUP(D218,'TS Gantry - AP44'!$C$8:$Y$638,23,FALSE)</f>
        <v>SARDARSHAHAR</v>
      </c>
      <c r="N218" s="554" t="str">
        <f>VLOOKUP(D218,'TS Gantry - AP44'!$C$8:$Z$638,24,FALSE)</f>
        <v>CHURU</v>
      </c>
      <c r="O218" s="551"/>
      <c r="P218" s="551"/>
      <c r="Q218" s="634"/>
      <c r="R218" s="634"/>
      <c r="S218" s="551"/>
      <c r="T218" s="635"/>
      <c r="U218" s="556"/>
      <c r="V218" s="556"/>
      <c r="W218" s="556"/>
      <c r="X218" s="556"/>
      <c r="Y218" s="556"/>
      <c r="Z218" s="556"/>
      <c r="AA218" s="556"/>
    </row>
    <row r="219" spans="1:27" ht="15.75" customHeight="1">
      <c r="A219" s="543">
        <f t="shared" si="5"/>
        <v>211</v>
      </c>
      <c r="B219" s="548" t="s">
        <v>699</v>
      </c>
      <c r="C219" s="150">
        <v>5</v>
      </c>
      <c r="D219" s="210" t="s">
        <v>593</v>
      </c>
      <c r="E219" s="108" t="str">
        <f>VLOOKUP(D219,'TS Gantry - AP44'!$C$8:$D$646,2,0)</f>
        <v>DB2+0</v>
      </c>
      <c r="F219" s="108"/>
      <c r="G219" s="85">
        <v>46120</v>
      </c>
      <c r="H219" s="612"/>
      <c r="I219" s="585" t="s">
        <v>718</v>
      </c>
      <c r="J219" s="613"/>
      <c r="K219" s="153" t="s">
        <v>649</v>
      </c>
      <c r="L219" s="153" t="str">
        <f>VLOOKUP(D219,'TS Gantry - AP44'!$C$8:$X$638,22,FALSE)</f>
        <v>MALSAR</v>
      </c>
      <c r="M219" s="153" t="str">
        <f>VLOOKUP(D219,'TS Gantry - AP44'!$C$8:$Y$638,23,FALSE)</f>
        <v>SARDARSHAHAR</v>
      </c>
      <c r="N219" s="153" t="str">
        <f>VLOOKUP(D219,'TS Gantry - AP44'!$C$8:$Z$638,24,FALSE)</f>
        <v>CHURU</v>
      </c>
      <c r="O219" s="108"/>
      <c r="P219" s="108"/>
      <c r="Q219" s="123"/>
      <c r="R219" s="123"/>
      <c r="S219" s="108"/>
      <c r="T219" s="241"/>
      <c r="U219" s="117"/>
      <c r="V219" s="117"/>
      <c r="W219" s="117"/>
      <c r="X219" s="117"/>
      <c r="Y219" s="117"/>
      <c r="Z219" s="117"/>
      <c r="AA219" s="117"/>
    </row>
    <row r="220" spans="1:27" ht="15.75" customHeight="1">
      <c r="A220" s="549">
        <f t="shared" si="5"/>
        <v>212</v>
      </c>
      <c r="B220" s="548" t="s">
        <v>699</v>
      </c>
      <c r="C220" s="150">
        <v>6</v>
      </c>
      <c r="D220" s="235" t="s">
        <v>610</v>
      </c>
      <c r="E220" s="108" t="str">
        <f>VLOOKUP(D220,'TS Gantry - AP44'!$C$8:$D$646,2,0)</f>
        <v>DA+3</v>
      </c>
      <c r="F220" s="108"/>
      <c r="G220" s="85">
        <v>46126</v>
      </c>
      <c r="H220" s="103"/>
      <c r="I220" s="585" t="s">
        <v>744</v>
      </c>
      <c r="J220" s="153"/>
      <c r="K220" s="153" t="s">
        <v>649</v>
      </c>
      <c r="L220" s="153" t="str">
        <f>VLOOKUP(D220,'TS Gantry - AP44'!$C$8:$X$638,22,FALSE)</f>
        <v>HALASAR</v>
      </c>
      <c r="M220" s="153" t="str">
        <f>VLOOKUP(D220,'TS Gantry - AP44'!$C$8:$Y$638,23,FALSE)</f>
        <v>SARDARSHAHAR</v>
      </c>
      <c r="N220" s="153" t="str">
        <f>VLOOKUP(D220,'TS Gantry - AP44'!$C$8:$Z$638,24,FALSE)</f>
        <v>CHURU</v>
      </c>
      <c r="O220" s="212"/>
      <c r="P220" s="212"/>
      <c r="Q220" s="123"/>
      <c r="R220" s="123"/>
      <c r="S220" s="212"/>
      <c r="T220" s="108"/>
      <c r="U220" s="117"/>
      <c r="V220" s="117"/>
      <c r="W220" s="117"/>
      <c r="X220" s="117"/>
      <c r="Y220" s="117"/>
      <c r="Z220" s="117"/>
      <c r="AA220" s="117"/>
    </row>
    <row r="221" spans="1:27" ht="15.75" customHeight="1">
      <c r="A221" s="543">
        <f t="shared" si="5"/>
        <v>213</v>
      </c>
      <c r="B221" s="614"/>
      <c r="C221" s="150"/>
      <c r="D221" s="245"/>
      <c r="E221" s="108"/>
      <c r="F221" s="108"/>
      <c r="G221" s="85"/>
      <c r="H221" s="103"/>
      <c r="I221" s="153"/>
      <c r="J221" s="153"/>
      <c r="K221" s="153" t="s">
        <v>649</v>
      </c>
      <c r="L221" s="153" t="e">
        <f>VLOOKUP(D221,'TS Gantry - AP44'!$C$8:$X$638,22,FALSE)</f>
        <v>#N/A</v>
      </c>
      <c r="M221" s="153" t="e">
        <f>VLOOKUP(D221,'TS Gantry - AP44'!$C$8:$Y$638,23,FALSE)</f>
        <v>#N/A</v>
      </c>
      <c r="N221" s="153" t="e">
        <f>VLOOKUP(D221,'TS Gantry - AP44'!$C$8:$Z$638,24,FALSE)</f>
        <v>#N/A</v>
      </c>
      <c r="O221" s="212"/>
      <c r="P221" s="212"/>
      <c r="Q221" s="123"/>
      <c r="R221" s="123"/>
      <c r="S221" s="212"/>
      <c r="T221" s="108"/>
      <c r="U221" s="117"/>
      <c r="V221" s="117"/>
      <c r="W221" s="117"/>
      <c r="X221" s="117"/>
      <c r="Y221" s="117"/>
      <c r="Z221" s="117"/>
      <c r="AA221" s="117"/>
    </row>
    <row r="222" spans="1:27" ht="15.75" customHeight="1">
      <c r="A222" s="549">
        <f t="shared" si="5"/>
        <v>214</v>
      </c>
      <c r="B222" s="614"/>
      <c r="C222" s="150"/>
      <c r="D222" s="245"/>
      <c r="E222" s="241"/>
      <c r="F222" s="241"/>
      <c r="G222" s="85"/>
      <c r="H222" s="103"/>
      <c r="I222" s="153"/>
      <c r="J222" s="153"/>
      <c r="K222" s="153" t="s">
        <v>649</v>
      </c>
      <c r="L222" s="153" t="e">
        <f>VLOOKUP(D222,'TS Gantry - AP44'!$C$8:$X$638,22,FALSE)</f>
        <v>#N/A</v>
      </c>
      <c r="M222" s="153" t="e">
        <f>VLOOKUP(D222,'TS Gantry - AP44'!$C$8:$Y$638,23,FALSE)</f>
        <v>#N/A</v>
      </c>
      <c r="N222" s="153" t="e">
        <f>VLOOKUP(D222,'TS Gantry - AP44'!$C$8:$Z$638,24,FALSE)</f>
        <v>#N/A</v>
      </c>
      <c r="O222" s="108"/>
      <c r="P222" s="108"/>
      <c r="Q222" s="123"/>
      <c r="R222" s="123"/>
      <c r="S222" s="108"/>
      <c r="T222" s="108"/>
      <c r="U222" s="117"/>
      <c r="V222" s="117"/>
      <c r="W222" s="117"/>
      <c r="X222" s="117"/>
      <c r="Y222" s="117"/>
      <c r="Z222" s="117"/>
      <c r="AA222" s="117"/>
    </row>
    <row r="223" spans="1:27" ht="15.75" customHeight="1">
      <c r="A223" s="543">
        <f t="shared" si="5"/>
        <v>215</v>
      </c>
      <c r="B223" s="614"/>
      <c r="C223" s="150"/>
      <c r="D223" s="245"/>
      <c r="E223" s="108"/>
      <c r="F223" s="108"/>
      <c r="G223" s="85"/>
      <c r="H223" s="103"/>
      <c r="I223" s="153"/>
      <c r="J223" s="153"/>
      <c r="K223" s="153" t="s">
        <v>649</v>
      </c>
      <c r="L223" s="153" t="e">
        <f>VLOOKUP(D223,'TS Gantry - AP44'!$C$8:$X$638,22,FALSE)</f>
        <v>#N/A</v>
      </c>
      <c r="M223" s="153" t="e">
        <f>VLOOKUP(D223,'TS Gantry - AP44'!$C$8:$Y$638,23,FALSE)</f>
        <v>#N/A</v>
      </c>
      <c r="N223" s="153" t="e">
        <f>VLOOKUP(D223,'TS Gantry - AP44'!$C$8:$Z$638,24,FALSE)</f>
        <v>#N/A</v>
      </c>
      <c r="O223" s="108"/>
      <c r="P223" s="108"/>
      <c r="Q223" s="123"/>
      <c r="R223" s="123"/>
      <c r="S223" s="108"/>
      <c r="T223" s="143"/>
      <c r="U223" s="117"/>
      <c r="V223" s="117"/>
      <c r="W223" s="117"/>
      <c r="X223" s="117"/>
      <c r="Y223" s="117"/>
      <c r="Z223" s="117"/>
      <c r="AA223" s="117"/>
    </row>
    <row r="224" spans="1:27" ht="15.75" customHeight="1">
      <c r="A224" s="549">
        <f t="shared" si="5"/>
        <v>216</v>
      </c>
      <c r="B224" s="614"/>
      <c r="C224" s="150"/>
      <c r="D224" s="245"/>
      <c r="E224" s="108"/>
      <c r="F224" s="108"/>
      <c r="G224" s="85"/>
      <c r="H224" s="103"/>
      <c r="I224" s="153"/>
      <c r="J224" s="153"/>
      <c r="K224" s="153" t="s">
        <v>649</v>
      </c>
      <c r="L224" s="153" t="e">
        <f>VLOOKUP(D224,'TS Gantry - AP44'!$C$8:$X$638,22,FALSE)</f>
        <v>#N/A</v>
      </c>
      <c r="M224" s="153" t="e">
        <f>VLOOKUP(D224,'TS Gantry - AP44'!$C$8:$Y$638,23,FALSE)</f>
        <v>#N/A</v>
      </c>
      <c r="N224" s="153" t="e">
        <f>VLOOKUP(D224,'TS Gantry - AP44'!$C$8:$Z$638,24,FALSE)</f>
        <v>#N/A</v>
      </c>
      <c r="O224" s="108"/>
      <c r="P224" s="108"/>
      <c r="Q224" s="123"/>
      <c r="R224" s="123"/>
      <c r="S224" s="108"/>
      <c r="T224" s="143"/>
      <c r="U224" s="117"/>
      <c r="V224" s="117"/>
      <c r="W224" s="117"/>
      <c r="X224" s="117"/>
      <c r="Y224" s="117"/>
      <c r="Z224" s="117"/>
      <c r="AA224" s="117"/>
    </row>
    <row r="225" spans="1:27" ht="15.75" customHeight="1">
      <c r="A225" s="543">
        <f t="shared" si="5"/>
        <v>217</v>
      </c>
      <c r="B225" s="614"/>
      <c r="C225" s="150"/>
      <c r="D225" s="245"/>
      <c r="E225" s="108"/>
      <c r="F225" s="108"/>
      <c r="G225" s="85"/>
      <c r="H225" s="103"/>
      <c r="I225" s="153"/>
      <c r="J225" s="153"/>
      <c r="K225" s="153" t="s">
        <v>649</v>
      </c>
      <c r="L225" s="153" t="e">
        <f>VLOOKUP(D225,'TS Gantry - AP44'!$C$8:$X$638,22,FALSE)</f>
        <v>#N/A</v>
      </c>
      <c r="M225" s="153" t="e">
        <f>VLOOKUP(D225,'TS Gantry - AP44'!$C$8:$Y$638,23,FALSE)</f>
        <v>#N/A</v>
      </c>
      <c r="N225" s="153" t="e">
        <f>VLOOKUP(D225,'TS Gantry - AP44'!$C$8:$Z$638,24,FALSE)</f>
        <v>#N/A</v>
      </c>
      <c r="O225" s="108"/>
      <c r="P225" s="108"/>
      <c r="Q225" s="123"/>
      <c r="R225" s="123"/>
      <c r="S225" s="108"/>
      <c r="T225" s="143"/>
      <c r="U225" s="117"/>
      <c r="V225" s="117"/>
      <c r="W225" s="117"/>
      <c r="X225" s="117"/>
      <c r="Y225" s="117"/>
      <c r="Z225" s="117"/>
      <c r="AA225" s="117"/>
    </row>
    <row r="226" spans="1:27" ht="15.75" customHeight="1">
      <c r="A226" s="150">
        <f t="shared" si="5"/>
        <v>218</v>
      </c>
      <c r="B226" s="108"/>
      <c r="C226" s="150"/>
      <c r="D226" s="245"/>
      <c r="E226" s="108"/>
      <c r="F226" s="108"/>
      <c r="G226" s="85"/>
      <c r="H226" s="103"/>
      <c r="I226" s="153"/>
      <c r="J226" s="153"/>
      <c r="K226" s="153" t="s">
        <v>649</v>
      </c>
      <c r="L226" s="153" t="e">
        <f>VLOOKUP(D226,'TS Gantry - AP44'!$C$8:$X$638,22,FALSE)</f>
        <v>#N/A</v>
      </c>
      <c r="M226" s="153" t="e">
        <f>VLOOKUP(D226,'TS Gantry - AP44'!$C$8:$Y$638,23,FALSE)</f>
        <v>#N/A</v>
      </c>
      <c r="N226" s="153" t="e">
        <f>VLOOKUP(D226,'TS Gantry - AP44'!$C$8:$Z$638,24,FALSE)</f>
        <v>#N/A</v>
      </c>
      <c r="O226" s="108"/>
      <c r="P226" s="108"/>
      <c r="Q226" s="123"/>
      <c r="R226" s="123"/>
      <c r="S226" s="108"/>
      <c r="T226" s="143"/>
      <c r="U226" s="117"/>
      <c r="V226" s="117"/>
      <c r="W226" s="117"/>
      <c r="X226" s="117"/>
      <c r="Y226" s="117"/>
      <c r="Z226" s="117"/>
      <c r="AA226" s="117"/>
    </row>
    <row r="227" spans="1:27" ht="15.75" customHeight="1">
      <c r="A227" s="150">
        <f t="shared" si="5"/>
        <v>219</v>
      </c>
      <c r="B227" s="108"/>
      <c r="C227" s="150"/>
      <c r="D227" s="245"/>
      <c r="E227" s="108"/>
      <c r="F227" s="108"/>
      <c r="G227" s="85"/>
      <c r="H227" s="103"/>
      <c r="I227" s="153"/>
      <c r="J227" s="153"/>
      <c r="K227" s="153" t="s">
        <v>649</v>
      </c>
      <c r="L227" s="153" t="e">
        <f>VLOOKUP(D227,'TS Gantry - AP44'!$C$8:$X$638,22,FALSE)</f>
        <v>#N/A</v>
      </c>
      <c r="M227" s="153" t="e">
        <f>VLOOKUP(D227,'TS Gantry - AP44'!$C$8:$Y$638,23,FALSE)</f>
        <v>#N/A</v>
      </c>
      <c r="N227" s="153" t="e">
        <f>VLOOKUP(D227,'TS Gantry - AP44'!$C$8:$Z$638,24,FALSE)</f>
        <v>#N/A</v>
      </c>
      <c r="O227" s="212"/>
      <c r="P227" s="212"/>
      <c r="Q227" s="123"/>
      <c r="R227" s="123"/>
      <c r="S227" s="212"/>
      <c r="T227" s="108"/>
      <c r="U227" s="117"/>
      <c r="V227" s="117"/>
      <c r="W227" s="117"/>
      <c r="X227" s="117"/>
      <c r="Y227" s="117"/>
      <c r="Z227" s="117"/>
      <c r="AA227" s="117"/>
    </row>
    <row r="228" spans="1:27" ht="15.75" customHeight="1">
      <c r="A228" s="150">
        <f t="shared" si="5"/>
        <v>220</v>
      </c>
      <c r="B228" s="108"/>
      <c r="C228" s="150"/>
      <c r="D228" s="245"/>
      <c r="E228" s="108"/>
      <c r="F228" s="108"/>
      <c r="G228" s="85"/>
      <c r="H228" s="103"/>
      <c r="I228" s="153"/>
      <c r="J228" s="153"/>
      <c r="K228" s="153" t="s">
        <v>649</v>
      </c>
      <c r="L228" s="153" t="e">
        <f>VLOOKUP(D228,'TS Gantry - AP44'!$C$8:$X$638,22,FALSE)</f>
        <v>#N/A</v>
      </c>
      <c r="M228" s="153" t="e">
        <f>VLOOKUP(D228,'TS Gantry - AP44'!$C$8:$Y$638,23,FALSE)</f>
        <v>#N/A</v>
      </c>
      <c r="N228" s="153" t="e">
        <f>VLOOKUP(D228,'TS Gantry - AP44'!$C$8:$Z$638,24,FALSE)</f>
        <v>#N/A</v>
      </c>
      <c r="O228" s="212"/>
      <c r="P228" s="212"/>
      <c r="Q228" s="123"/>
      <c r="R228" s="123"/>
      <c r="S228" s="212"/>
      <c r="T228" s="108"/>
      <c r="U228" s="117"/>
      <c r="V228" s="117"/>
      <c r="W228" s="117"/>
      <c r="X228" s="117"/>
      <c r="Y228" s="117"/>
      <c r="Z228" s="117"/>
      <c r="AA228" s="117"/>
    </row>
    <row r="229" spans="1:27" ht="15.75" customHeight="1">
      <c r="A229" s="150">
        <f t="shared" si="5"/>
        <v>221</v>
      </c>
      <c r="B229" s="108"/>
      <c r="C229" s="150"/>
      <c r="D229" s="241"/>
      <c r="E229" s="108"/>
      <c r="F229" s="108"/>
      <c r="G229" s="85"/>
      <c r="H229" s="103"/>
      <c r="I229" s="153"/>
      <c r="J229" s="153"/>
      <c r="K229" s="153" t="s">
        <v>649</v>
      </c>
      <c r="L229" s="153" t="e">
        <f>VLOOKUP(D229,'TS Gantry - AP44'!$C$8:$X$638,22,FALSE)</f>
        <v>#N/A</v>
      </c>
      <c r="M229" s="153" t="e">
        <f>VLOOKUP(D229,'TS Gantry - AP44'!$C$8:$Y$638,23,FALSE)</f>
        <v>#N/A</v>
      </c>
      <c r="N229" s="153" t="e">
        <f>VLOOKUP(D229,'TS Gantry - AP44'!$C$8:$Z$638,24,FALSE)</f>
        <v>#N/A</v>
      </c>
      <c r="O229" s="108"/>
      <c r="P229" s="108"/>
      <c r="Q229" s="123"/>
      <c r="R229" s="123"/>
      <c r="S229" s="108"/>
      <c r="T229" s="143"/>
      <c r="U229" s="117"/>
      <c r="V229" s="117"/>
      <c r="W229" s="117"/>
      <c r="X229" s="117"/>
      <c r="Y229" s="117"/>
      <c r="Z229" s="117"/>
      <c r="AA229" s="117"/>
    </row>
    <row r="230" spans="1:27" ht="15.75" customHeight="1">
      <c r="A230" s="150">
        <f t="shared" si="5"/>
        <v>222</v>
      </c>
      <c r="B230" s="108"/>
      <c r="C230" s="150"/>
      <c r="D230" s="241"/>
      <c r="E230" s="108"/>
      <c r="F230" s="108"/>
      <c r="G230" s="85"/>
      <c r="H230" s="103"/>
      <c r="I230" s="153"/>
      <c r="J230" s="153"/>
      <c r="K230" s="153" t="s">
        <v>649</v>
      </c>
      <c r="L230" s="153" t="e">
        <f>VLOOKUP(D230,'TS Gantry - AP44'!$C$8:$X$638,22,FALSE)</f>
        <v>#N/A</v>
      </c>
      <c r="M230" s="153" t="e">
        <f>VLOOKUP(D230,'TS Gantry - AP44'!$C$8:$Y$638,23,FALSE)</f>
        <v>#N/A</v>
      </c>
      <c r="N230" s="153" t="e">
        <f>VLOOKUP(D230,'TS Gantry - AP44'!$C$8:$Z$638,24,FALSE)</f>
        <v>#N/A</v>
      </c>
      <c r="O230" s="108"/>
      <c r="P230" s="108"/>
      <c r="Q230" s="123"/>
      <c r="R230" s="123"/>
      <c r="S230" s="108"/>
      <c r="T230" s="143"/>
      <c r="U230" s="117"/>
      <c r="V230" s="117"/>
      <c r="W230" s="117"/>
      <c r="X230" s="117"/>
      <c r="Y230" s="117"/>
      <c r="Z230" s="117"/>
      <c r="AA230" s="117"/>
    </row>
    <row r="231" spans="1:27" ht="15.75" customHeight="1">
      <c r="A231" s="150">
        <f t="shared" si="5"/>
        <v>223</v>
      </c>
      <c r="B231" s="108"/>
      <c r="C231" s="150"/>
      <c r="D231" s="241"/>
      <c r="E231" s="108"/>
      <c r="F231" s="108"/>
      <c r="G231" s="85"/>
      <c r="H231" s="103"/>
      <c r="I231" s="153"/>
      <c r="J231" s="153"/>
      <c r="K231" s="153" t="s">
        <v>649</v>
      </c>
      <c r="L231" s="153" t="e">
        <f>VLOOKUP(D231,'TS Gantry - AP44'!$C$8:$X$638,22,FALSE)</f>
        <v>#N/A</v>
      </c>
      <c r="M231" s="153" t="e">
        <f>VLOOKUP(D231,'TS Gantry - AP44'!$C$8:$Y$638,23,FALSE)</f>
        <v>#N/A</v>
      </c>
      <c r="N231" s="153" t="e">
        <f>VLOOKUP(D231,'TS Gantry - AP44'!$C$8:$Z$638,24,FALSE)</f>
        <v>#N/A</v>
      </c>
      <c r="O231" s="108"/>
      <c r="P231" s="108"/>
      <c r="Q231" s="123"/>
      <c r="R231" s="123"/>
      <c r="S231" s="108"/>
      <c r="T231" s="143"/>
      <c r="U231" s="117"/>
      <c r="V231" s="117"/>
      <c r="W231" s="117"/>
      <c r="X231" s="117"/>
      <c r="Y231" s="117"/>
      <c r="Z231" s="117"/>
      <c r="AA231" s="117"/>
    </row>
    <row r="232" spans="1:27" ht="15.75" customHeight="1">
      <c r="A232" s="150">
        <f t="shared" si="5"/>
        <v>224</v>
      </c>
      <c r="B232" s="108"/>
      <c r="C232" s="150"/>
      <c r="D232" s="241"/>
      <c r="E232" s="108"/>
      <c r="F232" s="108"/>
      <c r="G232" s="85"/>
      <c r="H232" s="103"/>
      <c r="I232" s="153"/>
      <c r="J232" s="153"/>
      <c r="K232" s="153" t="s">
        <v>649</v>
      </c>
      <c r="L232" s="153" t="e">
        <f>VLOOKUP(D232,'TS Gantry - AP44'!$C$8:$X$638,22,FALSE)</f>
        <v>#N/A</v>
      </c>
      <c r="M232" s="153" t="e">
        <f>VLOOKUP(D232,'TS Gantry - AP44'!$C$8:$Y$638,23,FALSE)</f>
        <v>#N/A</v>
      </c>
      <c r="N232" s="153" t="e">
        <f>VLOOKUP(D232,'TS Gantry - AP44'!$C$8:$Z$638,24,FALSE)</f>
        <v>#N/A</v>
      </c>
      <c r="O232" s="108"/>
      <c r="P232" s="108"/>
      <c r="Q232" s="123"/>
      <c r="R232" s="123"/>
      <c r="S232" s="108"/>
      <c r="T232" s="143"/>
      <c r="U232" s="117"/>
      <c r="V232" s="117"/>
      <c r="W232" s="117"/>
      <c r="X232" s="117"/>
      <c r="Y232" s="117"/>
      <c r="Z232" s="117"/>
      <c r="AA232" s="117"/>
    </row>
    <row r="233" spans="1:27" ht="15.75" customHeight="1">
      <c r="A233" s="150">
        <f t="shared" si="5"/>
        <v>225</v>
      </c>
      <c r="B233" s="108"/>
      <c r="C233" s="150"/>
      <c r="D233" s="241"/>
      <c r="E233" s="108"/>
      <c r="F233" s="108"/>
      <c r="G233" s="103"/>
      <c r="H233" s="103"/>
      <c r="I233" s="153"/>
      <c r="J233" s="153"/>
      <c r="K233" s="153" t="s">
        <v>649</v>
      </c>
      <c r="L233" s="153" t="e">
        <f>VLOOKUP(D233,'TS Gantry - AP44'!$C$8:$X$638,22,FALSE)</f>
        <v>#N/A</v>
      </c>
      <c r="M233" s="153" t="e">
        <f>VLOOKUP(D233,'TS Gantry - AP44'!$C$8:$Y$638,23,FALSE)</f>
        <v>#N/A</v>
      </c>
      <c r="N233" s="153" t="e">
        <f>VLOOKUP(D233,'TS Gantry - AP44'!$C$8:$Z$638,24,FALSE)</f>
        <v>#N/A</v>
      </c>
      <c r="O233" s="108"/>
      <c r="P233" s="108"/>
      <c r="Q233" s="123"/>
      <c r="R233" s="123"/>
      <c r="S233" s="108"/>
      <c r="T233" s="143"/>
      <c r="U233" s="117"/>
      <c r="V233" s="117"/>
      <c r="W233" s="117"/>
      <c r="X233" s="117"/>
      <c r="Y233" s="117"/>
      <c r="Z233" s="117"/>
      <c r="AA233" s="117"/>
    </row>
    <row r="234" spans="1:27" ht="15.75" customHeight="1">
      <c r="A234" s="150">
        <f t="shared" si="5"/>
        <v>226</v>
      </c>
      <c r="B234" s="108"/>
      <c r="C234" s="150"/>
      <c r="D234" s="241"/>
      <c r="E234" s="108"/>
      <c r="F234" s="108"/>
      <c r="G234" s="103"/>
      <c r="H234" s="103"/>
      <c r="I234" s="153"/>
      <c r="J234" s="153"/>
      <c r="K234" s="153" t="s">
        <v>649</v>
      </c>
      <c r="L234" s="153" t="e">
        <f>VLOOKUP(D234,'TS Gantry - AP44'!$C$8:$X$638,22,FALSE)</f>
        <v>#N/A</v>
      </c>
      <c r="M234" s="153" t="e">
        <f>VLOOKUP(D234,'TS Gantry - AP44'!$C$8:$Y$638,23,FALSE)</f>
        <v>#N/A</v>
      </c>
      <c r="N234" s="153" t="e">
        <f>VLOOKUP(D234,'TS Gantry - AP44'!$C$8:$Z$638,24,FALSE)</f>
        <v>#N/A</v>
      </c>
      <c r="O234" s="108"/>
      <c r="P234" s="108"/>
      <c r="Q234" s="123"/>
      <c r="R234" s="123"/>
      <c r="S234" s="108"/>
      <c r="T234" s="143"/>
      <c r="U234" s="117"/>
      <c r="V234" s="117"/>
      <c r="W234" s="117"/>
      <c r="X234" s="117"/>
      <c r="Y234" s="117"/>
      <c r="Z234" s="117"/>
      <c r="AA234" s="117"/>
    </row>
    <row r="235" spans="1:27" ht="15.75" customHeight="1">
      <c r="A235" s="150">
        <f t="shared" si="5"/>
        <v>227</v>
      </c>
      <c r="B235" s="108"/>
      <c r="C235" s="150"/>
      <c r="D235" s="241"/>
      <c r="E235" s="108"/>
      <c r="F235" s="108"/>
      <c r="G235" s="103"/>
      <c r="H235" s="103"/>
      <c r="I235" s="153"/>
      <c r="J235" s="153"/>
      <c r="K235" s="153" t="s">
        <v>649</v>
      </c>
      <c r="L235" s="153" t="e">
        <f>VLOOKUP(D235,'TS Gantry - AP44'!$C$8:$X$638,22,FALSE)</f>
        <v>#N/A</v>
      </c>
      <c r="M235" s="153" t="e">
        <f>VLOOKUP(D235,'TS Gantry - AP44'!$C$8:$Y$638,23,FALSE)</f>
        <v>#N/A</v>
      </c>
      <c r="N235" s="153" t="e">
        <f>VLOOKUP(D235,'TS Gantry - AP44'!$C$8:$Z$638,24,FALSE)</f>
        <v>#N/A</v>
      </c>
      <c r="O235" s="108"/>
      <c r="P235" s="108"/>
      <c r="Q235" s="123"/>
      <c r="R235" s="123"/>
      <c r="S235" s="108"/>
      <c r="T235" s="143"/>
      <c r="U235" s="117"/>
      <c r="V235" s="117"/>
      <c r="W235" s="117"/>
      <c r="X235" s="117"/>
      <c r="Y235" s="117"/>
      <c r="Z235" s="117"/>
      <c r="AA235" s="117"/>
    </row>
    <row r="236" spans="1:27" ht="15.75" customHeight="1">
      <c r="A236" s="150">
        <f t="shared" si="5"/>
        <v>228</v>
      </c>
      <c r="B236" s="108"/>
      <c r="C236" s="150"/>
      <c r="D236" s="241"/>
      <c r="E236" s="108"/>
      <c r="F236" s="108"/>
      <c r="G236" s="103"/>
      <c r="H236" s="103"/>
      <c r="I236" s="153"/>
      <c r="J236" s="153"/>
      <c r="K236" s="153" t="s">
        <v>649</v>
      </c>
      <c r="L236" s="153" t="e">
        <f>VLOOKUP(D236,'TS Gantry - AP44'!$C$8:$X$638,22,FALSE)</f>
        <v>#N/A</v>
      </c>
      <c r="M236" s="153" t="e">
        <f>VLOOKUP(D236,'TS Gantry - AP44'!$C$8:$Y$638,23,FALSE)</f>
        <v>#N/A</v>
      </c>
      <c r="N236" s="153" t="e">
        <f>VLOOKUP(D236,'TS Gantry - AP44'!$C$8:$Z$638,24,FALSE)</f>
        <v>#N/A</v>
      </c>
      <c r="O236" s="108"/>
      <c r="P236" s="108"/>
      <c r="Q236" s="123"/>
      <c r="R236" s="123"/>
      <c r="S236" s="108"/>
      <c r="T236" s="143"/>
      <c r="U236" s="117"/>
      <c r="V236" s="117"/>
      <c r="W236" s="117"/>
      <c r="X236" s="117"/>
      <c r="Y236" s="117"/>
      <c r="Z236" s="117"/>
      <c r="AA236" s="117"/>
    </row>
    <row r="237" spans="1:27" ht="15.75" customHeight="1">
      <c r="A237" s="150">
        <f t="shared" si="5"/>
        <v>229</v>
      </c>
      <c r="B237" s="108"/>
      <c r="C237" s="150"/>
      <c r="D237" s="241"/>
      <c r="E237" s="108"/>
      <c r="F237" s="108"/>
      <c r="G237" s="103"/>
      <c r="H237" s="103"/>
      <c r="I237" s="153"/>
      <c r="J237" s="153"/>
      <c r="K237" s="153" t="s">
        <v>649</v>
      </c>
      <c r="L237" s="153" t="e">
        <f>VLOOKUP(D237,'TS Gantry - AP44'!$C$8:$X$638,22,FALSE)</f>
        <v>#N/A</v>
      </c>
      <c r="M237" s="153" t="e">
        <f>VLOOKUP(D237,'TS Gantry - AP44'!$C$8:$Y$638,23,FALSE)</f>
        <v>#N/A</v>
      </c>
      <c r="N237" s="153" t="e">
        <f>VLOOKUP(D237,'TS Gantry - AP44'!$C$8:$Z$638,24,FALSE)</f>
        <v>#N/A</v>
      </c>
      <c r="O237" s="212"/>
      <c r="P237" s="212"/>
      <c r="Q237" s="123"/>
      <c r="R237" s="123"/>
      <c r="S237" s="212"/>
      <c r="T237" s="108"/>
      <c r="U237" s="117"/>
      <c r="V237" s="117"/>
      <c r="W237" s="117"/>
      <c r="X237" s="117"/>
      <c r="Y237" s="117"/>
      <c r="Z237" s="117"/>
      <c r="AA237" s="117"/>
    </row>
    <row r="238" spans="1:27" ht="15.75" customHeight="1">
      <c r="A238" s="150">
        <f t="shared" si="5"/>
        <v>230</v>
      </c>
      <c r="B238" s="108"/>
      <c r="C238" s="150"/>
      <c r="D238" s="241"/>
      <c r="E238" s="108"/>
      <c r="F238" s="108"/>
      <c r="G238" s="103"/>
      <c r="H238" s="103"/>
      <c r="I238" s="153"/>
      <c r="J238" s="153"/>
      <c r="K238" s="153" t="s">
        <v>649</v>
      </c>
      <c r="L238" s="153" t="e">
        <f>VLOOKUP(D238,'TS Gantry - AP44'!$C$8:$X$638,22,FALSE)</f>
        <v>#N/A</v>
      </c>
      <c r="M238" s="153" t="e">
        <f>VLOOKUP(D238,'TS Gantry - AP44'!$C$8:$Y$638,23,FALSE)</f>
        <v>#N/A</v>
      </c>
      <c r="N238" s="153" t="e">
        <f>VLOOKUP(D238,'TS Gantry - AP44'!$C$8:$Z$638,24,FALSE)</f>
        <v>#N/A</v>
      </c>
      <c r="O238" s="108"/>
      <c r="P238" s="108"/>
      <c r="Q238" s="123"/>
      <c r="R238" s="123"/>
      <c r="S238" s="108"/>
      <c r="T238" s="143"/>
      <c r="U238" s="117"/>
      <c r="V238" s="117"/>
      <c r="W238" s="117"/>
      <c r="X238" s="117"/>
      <c r="Y238" s="117"/>
      <c r="Z238" s="117"/>
      <c r="AA238" s="117"/>
    </row>
    <row r="239" spans="1:27" ht="15.75" customHeight="1">
      <c r="A239" s="150">
        <f t="shared" si="5"/>
        <v>231</v>
      </c>
      <c r="B239" s="108"/>
      <c r="C239" s="150"/>
      <c r="D239" s="245"/>
      <c r="E239" s="108"/>
      <c r="F239" s="108"/>
      <c r="G239" s="103"/>
      <c r="H239" s="103"/>
      <c r="I239" s="153"/>
      <c r="J239" s="153"/>
      <c r="K239" s="153" t="s">
        <v>649</v>
      </c>
      <c r="L239" s="153" t="e">
        <f>VLOOKUP(D239,'TS Gantry - AP44'!$C$8:$X$638,22,FALSE)</f>
        <v>#N/A</v>
      </c>
      <c r="M239" s="153" t="e">
        <f>VLOOKUP(D239,'TS Gantry - AP44'!$C$8:$Y$638,23,FALSE)</f>
        <v>#N/A</v>
      </c>
      <c r="N239" s="153" t="e">
        <f>VLOOKUP(D239,'TS Gantry - AP44'!$C$8:$Z$638,24,FALSE)</f>
        <v>#N/A</v>
      </c>
      <c r="O239" s="108"/>
      <c r="P239" s="108"/>
      <c r="Q239" s="123"/>
      <c r="R239" s="123"/>
      <c r="S239" s="108"/>
      <c r="T239" s="143"/>
      <c r="U239" s="117"/>
      <c r="V239" s="117"/>
      <c r="W239" s="117"/>
      <c r="X239" s="117"/>
      <c r="Y239" s="117"/>
      <c r="Z239" s="117"/>
      <c r="AA239" s="117"/>
    </row>
    <row r="240" spans="1:27" ht="15.75" customHeight="1">
      <c r="A240" s="150">
        <f t="shared" si="5"/>
        <v>232</v>
      </c>
      <c r="B240" s="108"/>
      <c r="C240" s="150"/>
      <c r="D240" s="241"/>
      <c r="E240" s="108"/>
      <c r="F240" s="108"/>
      <c r="G240" s="103"/>
      <c r="H240" s="103"/>
      <c r="I240" s="153"/>
      <c r="J240" s="153"/>
      <c r="K240" s="153" t="s">
        <v>649</v>
      </c>
      <c r="L240" s="153" t="e">
        <f>VLOOKUP(D240,'TS Gantry - AP44'!$C$8:$X$638,22,FALSE)</f>
        <v>#N/A</v>
      </c>
      <c r="M240" s="153" t="e">
        <f>VLOOKUP(D240,'TS Gantry - AP44'!$C$8:$Y$638,23,FALSE)</f>
        <v>#N/A</v>
      </c>
      <c r="N240" s="153" t="e">
        <f>VLOOKUP(D240,'TS Gantry - AP44'!$C$8:$Z$638,24,FALSE)</f>
        <v>#N/A</v>
      </c>
      <c r="O240" s="108"/>
      <c r="P240" s="108"/>
      <c r="Q240" s="123"/>
      <c r="R240" s="123"/>
      <c r="S240" s="108"/>
      <c r="T240" s="143"/>
      <c r="U240" s="117"/>
      <c r="V240" s="117"/>
      <c r="W240" s="117"/>
      <c r="X240" s="117"/>
      <c r="Y240" s="117"/>
      <c r="Z240" s="117"/>
      <c r="AA240" s="117"/>
    </row>
    <row r="241" spans="1:27" ht="15.75" customHeight="1">
      <c r="A241" s="150">
        <f t="shared" si="5"/>
        <v>233</v>
      </c>
      <c r="B241" s="108"/>
      <c r="C241" s="150"/>
      <c r="D241" s="108"/>
      <c r="E241" s="108"/>
      <c r="F241" s="108"/>
      <c r="G241" s="103"/>
      <c r="H241" s="103"/>
      <c r="I241" s="153"/>
      <c r="J241" s="153"/>
      <c r="K241" s="153" t="s">
        <v>649</v>
      </c>
      <c r="L241" s="153" t="e">
        <f>VLOOKUP(D241,'TS Gantry - AP44'!$C$8:$X$638,22,FALSE)</f>
        <v>#N/A</v>
      </c>
      <c r="M241" s="153" t="e">
        <f>VLOOKUP(D241,'TS Gantry - AP44'!$C$8:$Y$638,23,FALSE)</f>
        <v>#N/A</v>
      </c>
      <c r="N241" s="153" t="e">
        <f>VLOOKUP(D241,'TS Gantry - AP44'!$C$8:$Z$638,24,FALSE)</f>
        <v>#N/A</v>
      </c>
      <c r="O241" s="108"/>
      <c r="P241" s="108"/>
      <c r="Q241" s="123"/>
      <c r="R241" s="123"/>
      <c r="S241" s="108"/>
      <c r="T241" s="143"/>
      <c r="U241" s="117"/>
      <c r="V241" s="117"/>
      <c r="W241" s="117"/>
      <c r="X241" s="117"/>
      <c r="Y241" s="117"/>
      <c r="Z241" s="117"/>
      <c r="AA241" s="117"/>
    </row>
    <row r="242" spans="1:27" ht="15.75" customHeight="1">
      <c r="A242" s="150">
        <f t="shared" si="5"/>
        <v>234</v>
      </c>
      <c r="B242" s="108"/>
      <c r="C242" s="150"/>
      <c r="D242" s="212"/>
      <c r="E242" s="108"/>
      <c r="F242" s="108"/>
      <c r="G242" s="103"/>
      <c r="H242" s="103"/>
      <c r="I242" s="153"/>
      <c r="J242" s="153"/>
      <c r="K242" s="153" t="s">
        <v>649</v>
      </c>
      <c r="L242" s="153" t="e">
        <f>VLOOKUP(D242,'TS Gantry - AP44'!$C$8:$X$638,22,FALSE)</f>
        <v>#N/A</v>
      </c>
      <c r="M242" s="153" t="e">
        <f>VLOOKUP(D242,'TS Gantry - AP44'!$C$8:$Y$638,23,FALSE)</f>
        <v>#N/A</v>
      </c>
      <c r="N242" s="153" t="e">
        <f>VLOOKUP(D242,'TS Gantry - AP44'!$C$8:$Z$638,24,FALSE)</f>
        <v>#N/A</v>
      </c>
      <c r="O242" s="212"/>
      <c r="P242" s="212"/>
      <c r="Q242" s="123"/>
      <c r="R242" s="123"/>
      <c r="S242" s="212"/>
      <c r="T242" s="108"/>
      <c r="U242" s="117"/>
      <c r="V242" s="117"/>
      <c r="W242" s="117"/>
      <c r="X242" s="117"/>
      <c r="Y242" s="117"/>
      <c r="Z242" s="117"/>
      <c r="AA242" s="117"/>
    </row>
    <row r="243" spans="1:27" ht="15.75" customHeight="1">
      <c r="A243" s="150">
        <f t="shared" si="5"/>
        <v>235</v>
      </c>
      <c r="B243" s="108"/>
      <c r="C243" s="150"/>
      <c r="D243" s="108"/>
      <c r="E243" s="108"/>
      <c r="F243" s="108"/>
      <c r="G243" s="103"/>
      <c r="H243" s="103"/>
      <c r="I243" s="153"/>
      <c r="J243" s="153"/>
      <c r="K243" s="153" t="s">
        <v>649</v>
      </c>
      <c r="L243" s="153" t="e">
        <f>VLOOKUP(D243,'TS Gantry - AP44'!$C$8:$X$638,22,FALSE)</f>
        <v>#N/A</v>
      </c>
      <c r="M243" s="153" t="e">
        <f>VLOOKUP(D243,'TS Gantry - AP44'!$C$8:$Y$638,23,FALSE)</f>
        <v>#N/A</v>
      </c>
      <c r="N243" s="153" t="e">
        <f>VLOOKUP(D243,'TS Gantry - AP44'!$C$8:$Z$638,24,FALSE)</f>
        <v>#N/A</v>
      </c>
      <c r="O243" s="212"/>
      <c r="P243" s="212"/>
      <c r="Q243" s="123"/>
      <c r="R243" s="123"/>
      <c r="S243" s="212"/>
      <c r="T243" s="108"/>
      <c r="U243" s="117"/>
      <c r="V243" s="117"/>
      <c r="W243" s="117"/>
      <c r="X243" s="117"/>
      <c r="Y243" s="117"/>
      <c r="Z243" s="117"/>
      <c r="AA243" s="117"/>
    </row>
    <row r="244" spans="1:27" ht="15.75" customHeight="1">
      <c r="A244" s="150">
        <f t="shared" si="5"/>
        <v>236</v>
      </c>
      <c r="B244" s="108"/>
      <c r="C244" s="150"/>
      <c r="D244" s="108"/>
      <c r="E244" s="108"/>
      <c r="F244" s="108"/>
      <c r="G244" s="103"/>
      <c r="H244" s="103"/>
      <c r="I244" s="153"/>
      <c r="J244" s="153"/>
      <c r="K244" s="153" t="s">
        <v>649</v>
      </c>
      <c r="L244" s="153" t="e">
        <f>VLOOKUP(D244,'TS Gantry - AP44'!$C$8:$X$638,22,FALSE)</f>
        <v>#N/A</v>
      </c>
      <c r="M244" s="153" t="e">
        <f>VLOOKUP(D244,'TS Gantry - AP44'!$C$8:$Y$638,23,FALSE)</f>
        <v>#N/A</v>
      </c>
      <c r="N244" s="153" t="e">
        <f>VLOOKUP(D244,'TS Gantry - AP44'!$C$8:$Z$638,24,FALSE)</f>
        <v>#N/A</v>
      </c>
      <c r="O244" s="212"/>
      <c r="P244" s="212"/>
      <c r="Q244" s="123"/>
      <c r="R244" s="123"/>
      <c r="S244" s="212"/>
      <c r="T244" s="108"/>
      <c r="U244" s="117"/>
      <c r="V244" s="117"/>
      <c r="W244" s="117"/>
      <c r="X244" s="117"/>
      <c r="Y244" s="117"/>
      <c r="Z244" s="117"/>
      <c r="AA244" s="117"/>
    </row>
    <row r="245" spans="1:27" ht="15.75" customHeight="1">
      <c r="A245" s="150">
        <f t="shared" si="5"/>
        <v>237</v>
      </c>
      <c r="B245" s="108"/>
      <c r="C245" s="150"/>
      <c r="D245" s="241"/>
      <c r="E245" s="241"/>
      <c r="F245" s="241"/>
      <c r="G245" s="85"/>
      <c r="H245" s="85"/>
      <c r="I245" s="153"/>
      <c r="J245" s="153"/>
      <c r="K245" s="153" t="s">
        <v>649</v>
      </c>
      <c r="L245" s="153" t="e">
        <f>VLOOKUP(D245,'TS Gantry - AP44'!$C$8:$X$638,22,FALSE)</f>
        <v>#N/A</v>
      </c>
      <c r="M245" s="153" t="e">
        <f>VLOOKUP(D245,'TS Gantry - AP44'!$C$8:$Y$638,23,FALSE)</f>
        <v>#N/A</v>
      </c>
      <c r="N245" s="153" t="e">
        <f>VLOOKUP(D245,'TS Gantry - AP44'!$C$8:$Z$638,24,FALSE)</f>
        <v>#N/A</v>
      </c>
      <c r="O245" s="108"/>
      <c r="P245" s="108"/>
      <c r="Q245" s="123"/>
      <c r="R245" s="123"/>
      <c r="S245" s="108"/>
      <c r="T245" s="143"/>
      <c r="U245" s="117"/>
      <c r="V245" s="117"/>
      <c r="W245" s="117"/>
      <c r="X245" s="117"/>
      <c r="Y245" s="117"/>
      <c r="Z245" s="117"/>
      <c r="AA245" s="117"/>
    </row>
    <row r="246" spans="1:27" ht="15.75" customHeight="1">
      <c r="A246" s="150">
        <f t="shared" si="5"/>
        <v>238</v>
      </c>
      <c r="B246" s="108"/>
      <c r="C246" s="150"/>
      <c r="D246" s="241"/>
      <c r="E246" s="241"/>
      <c r="F246" s="241"/>
      <c r="G246" s="85"/>
      <c r="H246" s="103"/>
      <c r="I246" s="153"/>
      <c r="J246" s="153"/>
      <c r="K246" s="153" t="s">
        <v>649</v>
      </c>
      <c r="L246" s="153" t="e">
        <f>VLOOKUP(D246,'TS Gantry - AP44'!$C$8:$X$638,22,FALSE)</f>
        <v>#N/A</v>
      </c>
      <c r="M246" s="153" t="e">
        <f>VLOOKUP(D246,'TS Gantry - AP44'!$C$8:$Y$638,23,FALSE)</f>
        <v>#N/A</v>
      </c>
      <c r="N246" s="153" t="e">
        <f>VLOOKUP(D246,'TS Gantry - AP44'!$C$8:$Z$638,24,FALSE)</f>
        <v>#N/A</v>
      </c>
      <c r="O246" s="108"/>
      <c r="P246" s="108"/>
      <c r="Q246" s="123"/>
      <c r="R246" s="123"/>
      <c r="S246" s="108"/>
      <c r="T246" s="143"/>
      <c r="U246" s="117"/>
      <c r="V246" s="117"/>
      <c r="W246" s="117"/>
      <c r="X246" s="117"/>
      <c r="Y246" s="117"/>
      <c r="Z246" s="117"/>
      <c r="AA246" s="117"/>
    </row>
    <row r="247" spans="1:27" ht="15.75" customHeight="1">
      <c r="A247" s="150">
        <f t="shared" si="5"/>
        <v>239</v>
      </c>
      <c r="B247" s="108"/>
      <c r="C247" s="150"/>
      <c r="D247" s="241"/>
      <c r="E247" s="108"/>
      <c r="F247" s="108"/>
      <c r="G247" s="85"/>
      <c r="H247" s="103"/>
      <c r="I247" s="153"/>
      <c r="J247" s="153"/>
      <c r="K247" s="153" t="s">
        <v>649</v>
      </c>
      <c r="L247" s="153" t="e">
        <f>VLOOKUP(D247,'TS Gantry - AP44'!$C$8:$X$638,22,FALSE)</f>
        <v>#N/A</v>
      </c>
      <c r="M247" s="153" t="e">
        <f>VLOOKUP(D247,'TS Gantry - AP44'!$C$8:$Y$638,23,FALSE)</f>
        <v>#N/A</v>
      </c>
      <c r="N247" s="153" t="e">
        <f>VLOOKUP(D247,'TS Gantry - AP44'!$C$8:$Z$638,24,FALSE)</f>
        <v>#N/A</v>
      </c>
      <c r="O247" s="212"/>
      <c r="P247" s="212"/>
      <c r="Q247" s="123"/>
      <c r="R247" s="123"/>
      <c r="S247" s="212"/>
      <c r="T247" s="108"/>
      <c r="U247" s="117"/>
      <c r="V247" s="117"/>
      <c r="W247" s="117"/>
      <c r="X247" s="117"/>
      <c r="Y247" s="117"/>
      <c r="Z247" s="117"/>
      <c r="AA247" s="117"/>
    </row>
    <row r="248" spans="1:27" ht="15.75" customHeight="1">
      <c r="A248" s="150">
        <f t="shared" si="5"/>
        <v>240</v>
      </c>
      <c r="B248" s="108"/>
      <c r="C248" s="150"/>
      <c r="D248" s="241"/>
      <c r="E248" s="108"/>
      <c r="F248" s="108"/>
      <c r="G248" s="85"/>
      <c r="H248" s="103"/>
      <c r="I248" s="153"/>
      <c r="J248" s="153"/>
      <c r="K248" s="153" t="s">
        <v>649</v>
      </c>
      <c r="L248" s="153" t="e">
        <f>VLOOKUP(D248,'TS Gantry - AP44'!$C$8:$X$638,22,FALSE)</f>
        <v>#N/A</v>
      </c>
      <c r="M248" s="153" t="e">
        <f>VLOOKUP(D248,'TS Gantry - AP44'!$C$8:$Y$638,23,FALSE)</f>
        <v>#N/A</v>
      </c>
      <c r="N248" s="153" t="e">
        <f>VLOOKUP(D248,'TS Gantry - AP44'!$C$8:$Z$638,24,FALSE)</f>
        <v>#N/A</v>
      </c>
      <c r="O248" s="212"/>
      <c r="P248" s="212"/>
      <c r="Q248" s="123"/>
      <c r="R248" s="123"/>
      <c r="S248" s="212"/>
      <c r="T248" s="108"/>
      <c r="U248" s="117"/>
      <c r="V248" s="117"/>
      <c r="W248" s="117"/>
      <c r="X248" s="117"/>
      <c r="Y248" s="117"/>
      <c r="Z248" s="117"/>
      <c r="AA248" s="117"/>
    </row>
    <row r="249" spans="1:27" ht="15.75" customHeight="1">
      <c r="A249" s="150">
        <f t="shared" si="5"/>
        <v>241</v>
      </c>
      <c r="B249" s="108"/>
      <c r="C249" s="150"/>
      <c r="D249" s="245"/>
      <c r="E249" s="241"/>
      <c r="F249" s="241"/>
      <c r="G249" s="85"/>
      <c r="H249" s="85"/>
      <c r="I249" s="153"/>
      <c r="J249" s="153"/>
      <c r="K249" s="153" t="s">
        <v>649</v>
      </c>
      <c r="L249" s="153" t="e">
        <f>VLOOKUP(D249,'TS Gantry - AP44'!$C$8:$X$638,22,FALSE)</f>
        <v>#N/A</v>
      </c>
      <c r="M249" s="153" t="e">
        <f>VLOOKUP(D249,'TS Gantry - AP44'!$C$8:$Y$638,23,FALSE)</f>
        <v>#N/A</v>
      </c>
      <c r="N249" s="153" t="e">
        <f>VLOOKUP(D249,'TS Gantry - AP44'!$C$8:$Z$638,24,FALSE)</f>
        <v>#N/A</v>
      </c>
      <c r="O249" s="108"/>
      <c r="P249" s="108"/>
      <c r="Q249" s="123"/>
      <c r="R249" s="123"/>
      <c r="S249" s="108"/>
      <c r="T249" s="108"/>
      <c r="U249" s="117"/>
      <c r="V249" s="117"/>
      <c r="W249" s="117"/>
      <c r="X249" s="117"/>
      <c r="Y249" s="117"/>
      <c r="Z249" s="117"/>
      <c r="AA249" s="117"/>
    </row>
    <row r="250" spans="1:27" ht="15.75" customHeight="1">
      <c r="A250" s="150">
        <f t="shared" si="5"/>
        <v>242</v>
      </c>
      <c r="B250" s="108"/>
      <c r="C250" s="150"/>
      <c r="D250" s="241"/>
      <c r="E250" s="241"/>
      <c r="F250" s="241"/>
      <c r="G250" s="85"/>
      <c r="H250" s="85"/>
      <c r="I250" s="153"/>
      <c r="J250" s="153"/>
      <c r="K250" s="153" t="s">
        <v>649</v>
      </c>
      <c r="L250" s="153" t="e">
        <f>VLOOKUP(D250,'TS Gantry - AP44'!$C$8:$X$638,22,FALSE)</f>
        <v>#N/A</v>
      </c>
      <c r="M250" s="153" t="e">
        <f>VLOOKUP(D250,'TS Gantry - AP44'!$C$8:$Y$638,23,FALSE)</f>
        <v>#N/A</v>
      </c>
      <c r="N250" s="153" t="e">
        <f>VLOOKUP(D250,'TS Gantry - AP44'!$C$8:$Z$638,24,FALSE)</f>
        <v>#N/A</v>
      </c>
      <c r="O250" s="108"/>
      <c r="P250" s="108"/>
      <c r="Q250" s="123"/>
      <c r="R250" s="123"/>
      <c r="S250" s="108"/>
      <c r="T250" s="108"/>
      <c r="U250" s="117"/>
      <c r="V250" s="117"/>
      <c r="W250" s="117"/>
      <c r="X250" s="117"/>
      <c r="Y250" s="117"/>
      <c r="Z250" s="117"/>
      <c r="AA250" s="117"/>
    </row>
    <row r="251" spans="1:27" ht="15.75" customHeight="1">
      <c r="A251" s="150">
        <f t="shared" si="5"/>
        <v>243</v>
      </c>
      <c r="B251" s="108"/>
      <c r="C251" s="150"/>
      <c r="D251" s="108"/>
      <c r="E251" s="108"/>
      <c r="F251" s="108"/>
      <c r="G251" s="103"/>
      <c r="H251" s="103"/>
      <c r="I251" s="153"/>
      <c r="J251" s="153"/>
      <c r="K251" s="153" t="s">
        <v>649</v>
      </c>
      <c r="L251" s="153" t="e">
        <f>VLOOKUP(D251,'TS Gantry - AP44'!$C$8:$X$638,22,FALSE)</f>
        <v>#N/A</v>
      </c>
      <c r="M251" s="153" t="e">
        <f>VLOOKUP(D251,'TS Gantry - AP44'!$C$8:$Y$638,23,FALSE)</f>
        <v>#N/A</v>
      </c>
      <c r="N251" s="153" t="e">
        <f>VLOOKUP(D251,'TS Gantry - AP44'!$C$8:$Z$638,24,FALSE)</f>
        <v>#N/A</v>
      </c>
      <c r="O251" s="108"/>
      <c r="P251" s="108"/>
      <c r="Q251" s="123"/>
      <c r="R251" s="123"/>
      <c r="S251" s="108"/>
      <c r="T251" s="108"/>
      <c r="U251" s="117"/>
      <c r="V251" s="117"/>
      <c r="W251" s="117"/>
      <c r="X251" s="117"/>
      <c r="Y251" s="117"/>
      <c r="Z251" s="117"/>
      <c r="AA251" s="117"/>
    </row>
    <row r="252" spans="1:27" ht="15.75" customHeight="1">
      <c r="A252" s="150">
        <f t="shared" si="5"/>
        <v>244</v>
      </c>
      <c r="B252" s="108"/>
      <c r="C252" s="150"/>
      <c r="D252" s="108"/>
      <c r="E252" s="108"/>
      <c r="F252" s="108"/>
      <c r="G252" s="103"/>
      <c r="H252" s="103"/>
      <c r="I252" s="153"/>
      <c r="J252" s="153"/>
      <c r="K252" s="153" t="s">
        <v>649</v>
      </c>
      <c r="L252" s="153" t="e">
        <f>VLOOKUP(D252,'TS Gantry - AP44'!$C$8:$X$638,22,FALSE)</f>
        <v>#N/A</v>
      </c>
      <c r="M252" s="153" t="e">
        <f>VLOOKUP(D252,'TS Gantry - AP44'!$C$8:$Y$638,23,FALSE)</f>
        <v>#N/A</v>
      </c>
      <c r="N252" s="153" t="e">
        <f>VLOOKUP(D252,'TS Gantry - AP44'!$C$8:$Z$638,24,FALSE)</f>
        <v>#N/A</v>
      </c>
      <c r="O252" s="108"/>
      <c r="P252" s="108"/>
      <c r="Q252" s="123"/>
      <c r="R252" s="123"/>
      <c r="S252" s="108"/>
      <c r="T252" s="108"/>
      <c r="U252" s="117"/>
      <c r="V252" s="117"/>
      <c r="W252" s="117"/>
      <c r="X252" s="117"/>
      <c r="Y252" s="117"/>
      <c r="Z252" s="117"/>
      <c r="AA252" s="117"/>
    </row>
    <row r="253" spans="1:27" ht="15.75" customHeight="1">
      <c r="A253" s="150">
        <f t="shared" si="5"/>
        <v>245</v>
      </c>
      <c r="B253" s="108"/>
      <c r="C253" s="150"/>
      <c r="D253" s="108"/>
      <c r="E253" s="108"/>
      <c r="F253" s="108"/>
      <c r="G253" s="103"/>
      <c r="H253" s="103"/>
      <c r="I253" s="153"/>
      <c r="J253" s="153"/>
      <c r="K253" s="153" t="s">
        <v>649</v>
      </c>
      <c r="L253" s="153" t="e">
        <f>VLOOKUP(D253,'TS Gantry - AP44'!$C$8:$X$638,22,FALSE)</f>
        <v>#N/A</v>
      </c>
      <c r="M253" s="153" t="e">
        <f>VLOOKUP(D253,'TS Gantry - AP44'!$C$8:$Y$638,23,FALSE)</f>
        <v>#N/A</v>
      </c>
      <c r="N253" s="153" t="e">
        <f>VLOOKUP(D253,'TS Gantry - AP44'!$C$8:$Z$638,24,FALSE)</f>
        <v>#N/A</v>
      </c>
      <c r="O253" s="108"/>
      <c r="P253" s="108"/>
      <c r="Q253" s="123"/>
      <c r="R253" s="123"/>
      <c r="S253" s="108"/>
      <c r="T253" s="108"/>
      <c r="U253" s="117"/>
      <c r="V253" s="117"/>
      <c r="W253" s="117"/>
      <c r="X253" s="117"/>
      <c r="Y253" s="117"/>
      <c r="Z253" s="117"/>
      <c r="AA253" s="117"/>
    </row>
    <row r="254" spans="1:27" ht="15.75" customHeight="1">
      <c r="A254" s="150">
        <f t="shared" si="5"/>
        <v>246</v>
      </c>
      <c r="B254" s="108"/>
      <c r="C254" s="150"/>
      <c r="D254" s="241"/>
      <c r="E254" s="241"/>
      <c r="F254" s="241"/>
      <c r="G254" s="85"/>
      <c r="H254" s="85"/>
      <c r="I254" s="153"/>
      <c r="J254" s="153"/>
      <c r="K254" s="153" t="s">
        <v>649</v>
      </c>
      <c r="L254" s="153" t="e">
        <f>VLOOKUP(D254,'TS Gantry - AP44'!$C$8:$X$638,22,FALSE)</f>
        <v>#N/A</v>
      </c>
      <c r="M254" s="153" t="e">
        <f>VLOOKUP(D254,'TS Gantry - AP44'!$C$8:$Y$638,23,FALSE)</f>
        <v>#N/A</v>
      </c>
      <c r="N254" s="153" t="e">
        <f>VLOOKUP(D254,'TS Gantry - AP44'!$C$8:$Z$638,24,FALSE)</f>
        <v>#N/A</v>
      </c>
      <c r="O254" s="212"/>
      <c r="P254" s="212"/>
      <c r="Q254" s="123"/>
      <c r="R254" s="123"/>
      <c r="S254" s="212"/>
      <c r="T254" s="108"/>
      <c r="U254" s="117"/>
      <c r="V254" s="117"/>
      <c r="W254" s="117"/>
      <c r="X254" s="117"/>
      <c r="Y254" s="117"/>
      <c r="Z254" s="117"/>
      <c r="AA254" s="117"/>
    </row>
    <row r="255" spans="1:27" ht="15.75" customHeight="1">
      <c r="A255" s="150">
        <f t="shared" si="5"/>
        <v>247</v>
      </c>
      <c r="B255" s="108"/>
      <c r="C255" s="150"/>
      <c r="D255" s="241"/>
      <c r="E255" s="241"/>
      <c r="F255" s="241"/>
      <c r="G255" s="85"/>
      <c r="H255" s="85"/>
      <c r="I255" s="153"/>
      <c r="J255" s="153"/>
      <c r="K255" s="153" t="s">
        <v>649</v>
      </c>
      <c r="L255" s="153" t="e">
        <f>VLOOKUP(D255,'TS Gantry - AP44'!$C$8:$X$638,22,FALSE)</f>
        <v>#N/A</v>
      </c>
      <c r="M255" s="153" t="e">
        <f>VLOOKUP(D255,'TS Gantry - AP44'!$C$8:$Y$638,23,FALSE)</f>
        <v>#N/A</v>
      </c>
      <c r="N255" s="153" t="e">
        <f>VLOOKUP(D255,'TS Gantry - AP44'!$C$8:$Z$638,24,FALSE)</f>
        <v>#N/A</v>
      </c>
      <c r="O255" s="108"/>
      <c r="P255" s="108"/>
      <c r="Q255" s="123"/>
      <c r="R255" s="123"/>
      <c r="S255" s="108"/>
      <c r="T255" s="143"/>
      <c r="U255" s="117"/>
      <c r="V255" s="117"/>
      <c r="W255" s="117"/>
      <c r="X255" s="117"/>
      <c r="Y255" s="117"/>
      <c r="Z255" s="117"/>
      <c r="AA255" s="117"/>
    </row>
    <row r="256" spans="1:27" ht="15.75" customHeight="1">
      <c r="A256" s="150">
        <f t="shared" si="5"/>
        <v>248</v>
      </c>
      <c r="B256" s="108"/>
      <c r="C256" s="150"/>
      <c r="D256" s="212"/>
      <c r="E256" s="108"/>
      <c r="F256" s="108"/>
      <c r="G256" s="103"/>
      <c r="H256" s="103"/>
      <c r="I256" s="153"/>
      <c r="J256" s="153"/>
      <c r="K256" s="153" t="s">
        <v>649</v>
      </c>
      <c r="L256" s="153" t="e">
        <f>VLOOKUP(D256,'TS Gantry - AP44'!$C$8:$X$638,22,FALSE)</f>
        <v>#N/A</v>
      </c>
      <c r="M256" s="153" t="e">
        <f>VLOOKUP(D256,'TS Gantry - AP44'!$C$8:$Y$638,23,FALSE)</f>
        <v>#N/A</v>
      </c>
      <c r="N256" s="153" t="e">
        <f>VLOOKUP(D256,'TS Gantry - AP44'!$C$8:$Z$638,24,FALSE)</f>
        <v>#N/A</v>
      </c>
      <c r="O256" s="108"/>
      <c r="P256" s="108"/>
      <c r="Q256" s="123"/>
      <c r="R256" s="123"/>
      <c r="S256" s="108"/>
      <c r="T256" s="108"/>
      <c r="U256" s="117"/>
      <c r="V256" s="117"/>
      <c r="W256" s="117"/>
      <c r="X256" s="117"/>
      <c r="Y256" s="117"/>
      <c r="Z256" s="117"/>
      <c r="AA256" s="117"/>
    </row>
    <row r="257" spans="1:27" ht="15.75" customHeight="1">
      <c r="A257" s="150">
        <f t="shared" si="5"/>
        <v>249</v>
      </c>
      <c r="B257" s="108"/>
      <c r="C257" s="150"/>
      <c r="D257" s="108"/>
      <c r="E257" s="108"/>
      <c r="F257" s="108"/>
      <c r="G257" s="103"/>
      <c r="H257" s="103"/>
      <c r="I257" s="153"/>
      <c r="J257" s="153"/>
      <c r="K257" s="153" t="s">
        <v>649</v>
      </c>
      <c r="L257" s="153" t="e">
        <f>VLOOKUP(D257,'TS Gantry - AP44'!$C$8:$X$638,22,FALSE)</f>
        <v>#N/A</v>
      </c>
      <c r="M257" s="153" t="e">
        <f>VLOOKUP(D257,'TS Gantry - AP44'!$C$8:$Y$638,23,FALSE)</f>
        <v>#N/A</v>
      </c>
      <c r="N257" s="153" t="e">
        <f>VLOOKUP(D257,'TS Gantry - AP44'!$C$8:$Z$638,24,FALSE)</f>
        <v>#N/A</v>
      </c>
      <c r="O257" s="108"/>
      <c r="P257" s="108"/>
      <c r="Q257" s="123"/>
      <c r="R257" s="123"/>
      <c r="S257" s="108"/>
      <c r="T257" s="143"/>
      <c r="U257" s="117"/>
      <c r="V257" s="117"/>
      <c r="W257" s="117"/>
      <c r="X257" s="117"/>
      <c r="Y257" s="117"/>
      <c r="Z257" s="117"/>
      <c r="AA257" s="117"/>
    </row>
    <row r="258" spans="1:27" ht="15.75" customHeight="1">
      <c r="A258" s="150">
        <f t="shared" si="5"/>
        <v>250</v>
      </c>
      <c r="B258" s="108"/>
      <c r="C258" s="150"/>
      <c r="D258" s="108"/>
      <c r="E258" s="108"/>
      <c r="F258" s="108"/>
      <c r="G258" s="103"/>
      <c r="H258" s="103"/>
      <c r="I258" s="153"/>
      <c r="J258" s="153"/>
      <c r="K258" s="153" t="s">
        <v>649</v>
      </c>
      <c r="L258" s="153" t="e">
        <f>VLOOKUP(D258,'TS Gantry - AP44'!$C$8:$X$638,22,FALSE)</f>
        <v>#N/A</v>
      </c>
      <c r="M258" s="153" t="e">
        <f>VLOOKUP(D258,'TS Gantry - AP44'!$C$8:$Y$638,23,FALSE)</f>
        <v>#N/A</v>
      </c>
      <c r="N258" s="153" t="e">
        <f>VLOOKUP(D258,'TS Gantry - AP44'!$C$8:$Z$638,24,FALSE)</f>
        <v>#N/A</v>
      </c>
      <c r="O258" s="108"/>
      <c r="P258" s="108"/>
      <c r="Q258" s="123"/>
      <c r="R258" s="123"/>
      <c r="S258" s="108"/>
      <c r="T258" s="108"/>
      <c r="U258" s="117"/>
      <c r="V258" s="117"/>
      <c r="W258" s="117"/>
      <c r="X258" s="117"/>
      <c r="Y258" s="117"/>
      <c r="Z258" s="117"/>
      <c r="AA258" s="117"/>
    </row>
    <row r="259" spans="1:27" ht="15.75" customHeight="1">
      <c r="A259" s="150">
        <f t="shared" si="5"/>
        <v>251</v>
      </c>
      <c r="B259" s="108"/>
      <c r="C259" s="150"/>
      <c r="D259" s="108"/>
      <c r="E259" s="108"/>
      <c r="F259" s="108"/>
      <c r="G259" s="103"/>
      <c r="H259" s="103"/>
      <c r="I259" s="153"/>
      <c r="J259" s="153"/>
      <c r="K259" s="153" t="s">
        <v>649</v>
      </c>
      <c r="L259" s="153" t="e">
        <f>VLOOKUP(D259,'TS Gantry - AP44'!$C$8:$X$638,22,FALSE)</f>
        <v>#N/A</v>
      </c>
      <c r="M259" s="153" t="e">
        <f>VLOOKUP(D259,'TS Gantry - AP44'!$C$8:$Y$638,23,FALSE)</f>
        <v>#N/A</v>
      </c>
      <c r="N259" s="153" t="e">
        <f>VLOOKUP(D259,'TS Gantry - AP44'!$C$8:$Z$638,24,FALSE)</f>
        <v>#N/A</v>
      </c>
      <c r="O259" s="108"/>
      <c r="P259" s="108"/>
      <c r="Q259" s="123"/>
      <c r="R259" s="123"/>
      <c r="S259" s="108"/>
      <c r="T259" s="108"/>
      <c r="U259" s="117"/>
      <c r="V259" s="117"/>
      <c r="W259" s="117"/>
      <c r="X259" s="117"/>
      <c r="Y259" s="117"/>
      <c r="Z259" s="117"/>
      <c r="AA259" s="117"/>
    </row>
    <row r="260" spans="1:27" ht="15.75" customHeight="1">
      <c r="A260" s="150">
        <f t="shared" si="5"/>
        <v>252</v>
      </c>
      <c r="B260" s="108"/>
      <c r="C260" s="150"/>
      <c r="D260" s="241"/>
      <c r="E260" s="241"/>
      <c r="F260" s="241"/>
      <c r="G260" s="85"/>
      <c r="H260" s="85"/>
      <c r="I260" s="153"/>
      <c r="J260" s="153"/>
      <c r="K260" s="153" t="s">
        <v>649</v>
      </c>
      <c r="L260" s="153" t="e">
        <f>VLOOKUP(D260,'TS Gantry - AP44'!$C$8:$X$638,22,FALSE)</f>
        <v>#N/A</v>
      </c>
      <c r="M260" s="153" t="e">
        <f>VLOOKUP(D260,'TS Gantry - AP44'!$C$8:$Y$638,23,FALSE)</f>
        <v>#N/A</v>
      </c>
      <c r="N260" s="153" t="e">
        <f>VLOOKUP(D260,'TS Gantry - AP44'!$C$8:$Z$638,24,FALSE)</f>
        <v>#N/A</v>
      </c>
      <c r="O260" s="108"/>
      <c r="P260" s="108"/>
      <c r="Q260" s="123"/>
      <c r="R260" s="123"/>
      <c r="S260" s="108"/>
      <c r="T260" s="143"/>
      <c r="U260" s="117"/>
      <c r="V260" s="117"/>
      <c r="W260" s="117"/>
      <c r="X260" s="117"/>
      <c r="Y260" s="117"/>
      <c r="Z260" s="117"/>
      <c r="AA260" s="117"/>
    </row>
    <row r="261" spans="1:27" ht="15.75" customHeight="1">
      <c r="A261" s="150">
        <f t="shared" si="5"/>
        <v>253</v>
      </c>
      <c r="B261" s="108"/>
      <c r="C261" s="150"/>
      <c r="D261" s="241"/>
      <c r="E261" s="241"/>
      <c r="F261" s="241"/>
      <c r="G261" s="85"/>
      <c r="H261" s="85"/>
      <c r="I261" s="153"/>
      <c r="J261" s="153"/>
      <c r="K261" s="153" t="s">
        <v>649</v>
      </c>
      <c r="L261" s="153" t="e">
        <f>VLOOKUP(D261,'TS Gantry - AP44'!$C$8:$X$638,22,FALSE)</f>
        <v>#N/A</v>
      </c>
      <c r="M261" s="153" t="e">
        <f>VLOOKUP(D261,'TS Gantry - AP44'!$C$8:$Y$638,23,FALSE)</f>
        <v>#N/A</v>
      </c>
      <c r="N261" s="153" t="e">
        <f>VLOOKUP(D261,'TS Gantry - AP44'!$C$8:$Z$638,24,FALSE)</f>
        <v>#N/A</v>
      </c>
      <c r="O261" s="108"/>
      <c r="P261" s="108"/>
      <c r="Q261" s="123"/>
      <c r="R261" s="123"/>
      <c r="S261" s="108"/>
      <c r="T261" s="108"/>
      <c r="U261" s="117"/>
      <c r="V261" s="117"/>
      <c r="W261" s="117"/>
      <c r="X261" s="117"/>
      <c r="Y261" s="117"/>
      <c r="Z261" s="117"/>
      <c r="AA261" s="117"/>
    </row>
    <row r="262" spans="1:27" ht="15.75" customHeight="1">
      <c r="A262" s="150">
        <f t="shared" si="5"/>
        <v>254</v>
      </c>
      <c r="B262" s="108"/>
      <c r="C262" s="150"/>
      <c r="D262" s="241"/>
      <c r="E262" s="241"/>
      <c r="F262" s="241"/>
      <c r="G262" s="85"/>
      <c r="H262" s="85"/>
      <c r="I262" s="153"/>
      <c r="J262" s="153"/>
      <c r="K262" s="153" t="s">
        <v>649</v>
      </c>
      <c r="L262" s="153" t="e">
        <f>VLOOKUP(D262,'TS Gantry - AP44'!$C$8:$X$638,22,FALSE)</f>
        <v>#N/A</v>
      </c>
      <c r="M262" s="153" t="e">
        <f>VLOOKUP(D262,'TS Gantry - AP44'!$C$8:$Y$638,23,FALSE)</f>
        <v>#N/A</v>
      </c>
      <c r="N262" s="153" t="e">
        <f>VLOOKUP(D262,'TS Gantry - AP44'!$C$8:$Z$638,24,FALSE)</f>
        <v>#N/A</v>
      </c>
      <c r="O262" s="108"/>
      <c r="P262" s="108"/>
      <c r="Q262" s="123"/>
      <c r="R262" s="123"/>
      <c r="S262" s="108"/>
      <c r="T262" s="108"/>
      <c r="U262" s="117"/>
      <c r="V262" s="117"/>
      <c r="W262" s="117"/>
      <c r="X262" s="117"/>
      <c r="Y262" s="117"/>
      <c r="Z262" s="117"/>
      <c r="AA262" s="117"/>
    </row>
    <row r="263" spans="1:27" ht="15.75" customHeight="1">
      <c r="A263" s="150">
        <f t="shared" si="5"/>
        <v>255</v>
      </c>
      <c r="B263" s="108"/>
      <c r="C263" s="150"/>
      <c r="D263" s="241"/>
      <c r="E263" s="241"/>
      <c r="F263" s="241"/>
      <c r="G263" s="85"/>
      <c r="H263" s="85"/>
      <c r="I263" s="153"/>
      <c r="J263" s="153"/>
      <c r="K263" s="153" t="s">
        <v>649</v>
      </c>
      <c r="L263" s="153" t="e">
        <f>VLOOKUP(D263,'TS Gantry - AP44'!$C$8:$X$638,22,FALSE)</f>
        <v>#N/A</v>
      </c>
      <c r="M263" s="153" t="e">
        <f>VLOOKUP(D263,'TS Gantry - AP44'!$C$8:$Y$638,23,FALSE)</f>
        <v>#N/A</v>
      </c>
      <c r="N263" s="153" t="e">
        <f>VLOOKUP(D263,'TS Gantry - AP44'!$C$8:$Z$638,24,FALSE)</f>
        <v>#N/A</v>
      </c>
      <c r="O263" s="108"/>
      <c r="P263" s="108"/>
      <c r="Q263" s="123"/>
      <c r="R263" s="123"/>
      <c r="S263" s="108"/>
      <c r="T263" s="143"/>
      <c r="U263" s="117"/>
      <c r="V263" s="117"/>
      <c r="W263" s="117"/>
      <c r="X263" s="117"/>
      <c r="Y263" s="117"/>
      <c r="Z263" s="117"/>
      <c r="AA263" s="117"/>
    </row>
    <row r="264" spans="1:27" ht="15.75" customHeight="1">
      <c r="A264" s="150">
        <f t="shared" si="5"/>
        <v>256</v>
      </c>
      <c r="B264" s="108"/>
      <c r="C264" s="150"/>
      <c r="D264" s="108"/>
      <c r="E264" s="108"/>
      <c r="F264" s="108"/>
      <c r="G264" s="103"/>
      <c r="H264" s="103"/>
      <c r="I264" s="153"/>
      <c r="J264" s="153"/>
      <c r="K264" s="153" t="s">
        <v>649</v>
      </c>
      <c r="L264" s="153" t="e">
        <f>VLOOKUP(D264,'TS Gantry - AP44'!$C$8:$X$638,22,FALSE)</f>
        <v>#N/A</v>
      </c>
      <c r="M264" s="153" t="e">
        <f>VLOOKUP(D264,'TS Gantry - AP44'!$C$8:$Y$638,23,FALSE)</f>
        <v>#N/A</v>
      </c>
      <c r="N264" s="153" t="e">
        <f>VLOOKUP(D264,'TS Gantry - AP44'!$C$8:$Z$638,24,FALSE)</f>
        <v>#N/A</v>
      </c>
      <c r="O264" s="108"/>
      <c r="P264" s="108"/>
      <c r="Q264" s="123"/>
      <c r="R264" s="123"/>
      <c r="S264" s="108"/>
      <c r="T264" s="108"/>
      <c r="U264" s="214"/>
      <c r="V264" s="117"/>
      <c r="W264" s="117"/>
      <c r="X264" s="117"/>
      <c r="Y264" s="117"/>
      <c r="Z264" s="117"/>
      <c r="AA264" s="117"/>
    </row>
    <row r="265" spans="1:27" ht="15.75" customHeight="1">
      <c r="A265" s="150">
        <f t="shared" si="5"/>
        <v>257</v>
      </c>
      <c r="B265" s="108"/>
      <c r="C265" s="150"/>
      <c r="D265" s="108"/>
      <c r="E265" s="108"/>
      <c r="F265" s="108"/>
      <c r="G265" s="103"/>
      <c r="H265" s="103"/>
      <c r="I265" s="153"/>
      <c r="J265" s="153"/>
      <c r="K265" s="153" t="s">
        <v>649</v>
      </c>
      <c r="L265" s="153" t="e">
        <f>VLOOKUP(D265,'TS Gantry - AP44'!$C$8:$X$638,22,FALSE)</f>
        <v>#N/A</v>
      </c>
      <c r="M265" s="153" t="e">
        <f>VLOOKUP(D265,'TS Gantry - AP44'!$C$8:$Y$638,23,FALSE)</f>
        <v>#N/A</v>
      </c>
      <c r="N265" s="153" t="e">
        <f>VLOOKUP(D265,'TS Gantry - AP44'!$C$8:$Z$638,24,FALSE)</f>
        <v>#N/A</v>
      </c>
      <c r="O265" s="108"/>
      <c r="P265" s="108"/>
      <c r="Q265" s="123"/>
      <c r="R265" s="123"/>
      <c r="S265" s="108"/>
      <c r="T265" s="108"/>
      <c r="U265" s="117"/>
      <c r="V265" s="117"/>
      <c r="W265" s="117"/>
      <c r="X265" s="117"/>
      <c r="Y265" s="117"/>
      <c r="Z265" s="117"/>
      <c r="AA265" s="117"/>
    </row>
    <row r="266" spans="1:27" ht="15.75" customHeight="1">
      <c r="A266" s="150">
        <f t="shared" si="5"/>
        <v>258</v>
      </c>
      <c r="B266" s="108"/>
      <c r="C266" s="150"/>
      <c r="D266" s="108"/>
      <c r="E266" s="108"/>
      <c r="F266" s="108"/>
      <c r="G266" s="103"/>
      <c r="H266" s="103"/>
      <c r="I266" s="153"/>
      <c r="J266" s="153"/>
      <c r="K266" s="153" t="s">
        <v>649</v>
      </c>
      <c r="L266" s="153" t="e">
        <f>VLOOKUP(D266,'TS Gantry - AP44'!$C$8:$X$638,22,FALSE)</f>
        <v>#N/A</v>
      </c>
      <c r="M266" s="153" t="e">
        <f>VLOOKUP(D266,'TS Gantry - AP44'!$C$8:$Y$638,23,FALSE)</f>
        <v>#N/A</v>
      </c>
      <c r="N266" s="153" t="e">
        <f>VLOOKUP(D266,'TS Gantry - AP44'!$C$8:$Z$638,24,FALSE)</f>
        <v>#N/A</v>
      </c>
      <c r="O266" s="108"/>
      <c r="P266" s="108"/>
      <c r="Q266" s="123"/>
      <c r="R266" s="123"/>
      <c r="S266" s="108"/>
      <c r="T266" s="108"/>
      <c r="U266" s="117"/>
      <c r="V266" s="117"/>
      <c r="W266" s="117"/>
      <c r="X266" s="117"/>
      <c r="Y266" s="117"/>
      <c r="Z266" s="117"/>
      <c r="AA266" s="117"/>
    </row>
    <row r="267" spans="1:27" ht="15.75" customHeight="1">
      <c r="A267" s="150">
        <f t="shared" si="5"/>
        <v>259</v>
      </c>
      <c r="B267" s="108"/>
      <c r="C267" s="150"/>
      <c r="D267" s="241"/>
      <c r="E267" s="241"/>
      <c r="F267" s="241"/>
      <c r="G267" s="85"/>
      <c r="H267" s="103"/>
      <c r="I267" s="153"/>
      <c r="J267" s="153"/>
      <c r="K267" s="153" t="s">
        <v>649</v>
      </c>
      <c r="L267" s="153" t="e">
        <f>VLOOKUP(D267,'TS Gantry - AP44'!$C$8:$X$638,22,FALSE)</f>
        <v>#N/A</v>
      </c>
      <c r="M267" s="153" t="e">
        <f>VLOOKUP(D267,'TS Gantry - AP44'!$C$8:$Y$638,23,FALSE)</f>
        <v>#N/A</v>
      </c>
      <c r="N267" s="153" t="e">
        <f>VLOOKUP(D267,'TS Gantry - AP44'!$C$8:$Z$638,24,FALSE)</f>
        <v>#N/A</v>
      </c>
      <c r="O267" s="108"/>
      <c r="P267" s="108"/>
      <c r="Q267" s="123"/>
      <c r="R267" s="123"/>
      <c r="S267" s="108"/>
      <c r="T267" s="108"/>
      <c r="U267" s="117"/>
      <c r="V267" s="117"/>
      <c r="W267" s="117"/>
      <c r="X267" s="117"/>
      <c r="Y267" s="117"/>
      <c r="Z267" s="117"/>
      <c r="AA267" s="117"/>
    </row>
    <row r="268" spans="1:27" ht="15.75" customHeight="1">
      <c r="A268" s="150">
        <f t="shared" si="5"/>
        <v>260</v>
      </c>
      <c r="B268" s="108"/>
      <c r="C268" s="150"/>
      <c r="D268" s="241"/>
      <c r="E268" s="241"/>
      <c r="F268" s="241"/>
      <c r="G268" s="85"/>
      <c r="H268" s="103"/>
      <c r="I268" s="153"/>
      <c r="J268" s="153"/>
      <c r="K268" s="153" t="s">
        <v>649</v>
      </c>
      <c r="L268" s="153" t="e">
        <f>VLOOKUP(D268,'TS Gantry - AP44'!$C$8:$X$638,22,FALSE)</f>
        <v>#N/A</v>
      </c>
      <c r="M268" s="153" t="e">
        <f>VLOOKUP(D268,'TS Gantry - AP44'!$C$8:$Y$638,23,FALSE)</f>
        <v>#N/A</v>
      </c>
      <c r="N268" s="153" t="e">
        <f>VLOOKUP(D268,'TS Gantry - AP44'!$C$8:$Z$638,24,FALSE)</f>
        <v>#N/A</v>
      </c>
      <c r="O268" s="108"/>
      <c r="P268" s="108"/>
      <c r="Q268" s="123"/>
      <c r="R268" s="123"/>
      <c r="S268" s="108"/>
      <c r="T268" s="108"/>
      <c r="U268" s="117"/>
      <c r="V268" s="117"/>
      <c r="W268" s="117"/>
      <c r="X268" s="117"/>
      <c r="Y268" s="117"/>
      <c r="Z268" s="117"/>
      <c r="AA268" s="117"/>
    </row>
    <row r="269" spans="1:27" ht="15.75" customHeight="1">
      <c r="A269" s="150">
        <f t="shared" si="5"/>
        <v>261</v>
      </c>
      <c r="B269" s="108"/>
      <c r="C269" s="150"/>
      <c r="D269" s="108"/>
      <c r="E269" s="108"/>
      <c r="F269" s="108"/>
      <c r="G269" s="103"/>
      <c r="H269" s="103"/>
      <c r="I269" s="153"/>
      <c r="J269" s="153"/>
      <c r="K269" s="153" t="s">
        <v>649</v>
      </c>
      <c r="L269" s="153" t="e">
        <f>VLOOKUP(D269,'TS Gantry - AP44'!$C$8:$X$638,22,FALSE)</f>
        <v>#N/A</v>
      </c>
      <c r="M269" s="153" t="e">
        <f>VLOOKUP(D269,'TS Gantry - AP44'!$C$8:$Y$638,23,FALSE)</f>
        <v>#N/A</v>
      </c>
      <c r="N269" s="153" t="e">
        <f>VLOOKUP(D269,'TS Gantry - AP44'!$C$8:$Z$638,24,FALSE)</f>
        <v>#N/A</v>
      </c>
      <c r="O269" s="108"/>
      <c r="P269" s="108"/>
      <c r="Q269" s="123"/>
      <c r="R269" s="123"/>
      <c r="S269" s="108"/>
      <c r="T269" s="108"/>
      <c r="U269" s="117"/>
      <c r="V269" s="117"/>
      <c r="W269" s="117"/>
      <c r="X269" s="117"/>
      <c r="Y269" s="117"/>
      <c r="Z269" s="117"/>
      <c r="AA269" s="117"/>
    </row>
    <row r="270" spans="1:27" ht="15.75" customHeight="1">
      <c r="A270" s="150">
        <f t="shared" si="5"/>
        <v>262</v>
      </c>
      <c r="B270" s="108"/>
      <c r="C270" s="150"/>
      <c r="D270" s="108"/>
      <c r="E270" s="108"/>
      <c r="F270" s="108"/>
      <c r="G270" s="103"/>
      <c r="H270" s="103"/>
      <c r="I270" s="153"/>
      <c r="J270" s="153"/>
      <c r="K270" s="153" t="s">
        <v>649</v>
      </c>
      <c r="L270" s="153" t="e">
        <f>VLOOKUP(D270,'TS Gantry - AP44'!$C$8:$X$638,22,FALSE)</f>
        <v>#N/A</v>
      </c>
      <c r="M270" s="153" t="e">
        <f>VLOOKUP(D270,'TS Gantry - AP44'!$C$8:$Y$638,23,FALSE)</f>
        <v>#N/A</v>
      </c>
      <c r="N270" s="153" t="e">
        <f>VLOOKUP(D270,'TS Gantry - AP44'!$C$8:$Z$638,24,FALSE)</f>
        <v>#N/A</v>
      </c>
      <c r="O270" s="108"/>
      <c r="P270" s="108"/>
      <c r="Q270" s="123"/>
      <c r="R270" s="123"/>
      <c r="S270" s="108"/>
      <c r="T270" s="108"/>
      <c r="U270" s="117"/>
      <c r="V270" s="117"/>
      <c r="W270" s="117"/>
      <c r="X270" s="117"/>
      <c r="Y270" s="117"/>
      <c r="Z270" s="117"/>
      <c r="AA270" s="117"/>
    </row>
    <row r="271" spans="1:27" ht="15.75" customHeight="1">
      <c r="A271" s="150">
        <f t="shared" si="5"/>
        <v>263</v>
      </c>
      <c r="B271" s="108"/>
      <c r="C271" s="150"/>
      <c r="D271" s="108"/>
      <c r="E271" s="108"/>
      <c r="F271" s="108"/>
      <c r="G271" s="103"/>
      <c r="H271" s="103"/>
      <c r="I271" s="153"/>
      <c r="J271" s="153"/>
      <c r="K271" s="153" t="s">
        <v>649</v>
      </c>
      <c r="L271" s="153" t="e">
        <f>VLOOKUP(D271,'TS Gantry - AP44'!$C$8:$X$638,22,FALSE)</f>
        <v>#N/A</v>
      </c>
      <c r="M271" s="153" t="e">
        <f>VLOOKUP(D271,'TS Gantry - AP44'!$C$8:$Y$638,23,FALSE)</f>
        <v>#N/A</v>
      </c>
      <c r="N271" s="153" t="e">
        <f>VLOOKUP(D271,'TS Gantry - AP44'!$C$8:$Z$638,24,FALSE)</f>
        <v>#N/A</v>
      </c>
      <c r="O271" s="108"/>
      <c r="P271" s="108"/>
      <c r="Q271" s="123"/>
      <c r="R271" s="123"/>
      <c r="S271" s="108"/>
      <c r="T271" s="108"/>
      <c r="U271" s="117"/>
      <c r="V271" s="117"/>
      <c r="W271" s="117"/>
      <c r="X271" s="117"/>
      <c r="Y271" s="117"/>
      <c r="Z271" s="117"/>
      <c r="AA271" s="117"/>
    </row>
    <row r="272" spans="1:27" ht="15.75" customHeight="1">
      <c r="A272" s="150">
        <f t="shared" si="5"/>
        <v>264</v>
      </c>
      <c r="B272" s="108"/>
      <c r="C272" s="150"/>
      <c r="D272" s="246"/>
      <c r="E272" s="108"/>
      <c r="F272" s="108"/>
      <c r="G272" s="103"/>
      <c r="H272" s="103"/>
      <c r="I272" s="153"/>
      <c r="J272" s="153"/>
      <c r="K272" s="153" t="s">
        <v>649</v>
      </c>
      <c r="L272" s="153" t="e">
        <f>VLOOKUP(D272,'TS Gantry - AP44'!$C$8:$X$638,22,FALSE)</f>
        <v>#N/A</v>
      </c>
      <c r="M272" s="153" t="e">
        <f>VLOOKUP(D272,'TS Gantry - AP44'!$C$8:$Y$638,23,FALSE)</f>
        <v>#N/A</v>
      </c>
      <c r="N272" s="153" t="e">
        <f>VLOOKUP(D272,'TS Gantry - AP44'!$C$8:$Z$638,24,FALSE)</f>
        <v>#N/A</v>
      </c>
      <c r="O272" s="108"/>
      <c r="P272" s="108"/>
      <c r="Q272" s="123"/>
      <c r="R272" s="123"/>
      <c r="S272" s="108"/>
      <c r="T272" s="108"/>
      <c r="U272" s="117"/>
      <c r="V272" s="117"/>
      <c r="W272" s="117"/>
      <c r="X272" s="117"/>
      <c r="Y272" s="117"/>
      <c r="Z272" s="117"/>
      <c r="AA272" s="117"/>
    </row>
    <row r="273" spans="1:27" ht="15.75" customHeight="1">
      <c r="A273" s="150">
        <f t="shared" si="5"/>
        <v>265</v>
      </c>
      <c r="B273" s="108"/>
      <c r="C273" s="150"/>
      <c r="D273" s="246"/>
      <c r="E273" s="108"/>
      <c r="F273" s="108"/>
      <c r="G273" s="103"/>
      <c r="H273" s="103"/>
      <c r="I273" s="153"/>
      <c r="J273" s="153"/>
      <c r="K273" s="153" t="s">
        <v>649</v>
      </c>
      <c r="L273" s="153" t="e">
        <f>VLOOKUP(D273,'TS Gantry - AP44'!$C$8:$X$638,22,FALSE)</f>
        <v>#N/A</v>
      </c>
      <c r="M273" s="153" t="e">
        <f>VLOOKUP(D273,'TS Gantry - AP44'!$C$8:$Y$638,23,FALSE)</f>
        <v>#N/A</v>
      </c>
      <c r="N273" s="153" t="e">
        <f>VLOOKUP(D273,'TS Gantry - AP44'!$C$8:$Z$638,24,FALSE)</f>
        <v>#N/A</v>
      </c>
      <c r="O273" s="108"/>
      <c r="P273" s="108"/>
      <c r="Q273" s="123"/>
      <c r="R273" s="123"/>
      <c r="S273" s="108"/>
      <c r="T273" s="108"/>
      <c r="U273" s="117"/>
      <c r="V273" s="117"/>
      <c r="W273" s="117"/>
      <c r="X273" s="117"/>
      <c r="Y273" s="117"/>
      <c r="Z273" s="117"/>
      <c r="AA273" s="117"/>
    </row>
    <row r="274" spans="1:27" ht="15.75" customHeight="1">
      <c r="A274" s="150">
        <f t="shared" si="5"/>
        <v>266</v>
      </c>
      <c r="B274" s="108"/>
      <c r="C274" s="150"/>
      <c r="D274" s="246"/>
      <c r="E274" s="108"/>
      <c r="F274" s="108"/>
      <c r="G274" s="123"/>
      <c r="H274" s="123"/>
      <c r="I274" s="153"/>
      <c r="J274" s="153"/>
      <c r="K274" s="153" t="s">
        <v>649</v>
      </c>
      <c r="L274" s="153" t="e">
        <f>VLOOKUP(D274,'TS Gantry - AP44'!$C$8:$X$638,22,FALSE)</f>
        <v>#N/A</v>
      </c>
      <c r="M274" s="153" t="e">
        <f>VLOOKUP(D274,'TS Gantry - AP44'!$C$8:$Y$638,23,FALSE)</f>
        <v>#N/A</v>
      </c>
      <c r="N274" s="153" t="e">
        <f>VLOOKUP(D274,'TS Gantry - AP44'!$C$8:$Z$638,24,FALSE)</f>
        <v>#N/A</v>
      </c>
      <c r="O274" s="108"/>
      <c r="P274" s="108"/>
      <c r="Q274" s="123"/>
      <c r="R274" s="123"/>
      <c r="S274" s="108"/>
      <c r="T274" s="108"/>
      <c r="U274" s="117"/>
      <c r="V274" s="117"/>
      <c r="W274" s="117"/>
      <c r="X274" s="117"/>
      <c r="Y274" s="117"/>
      <c r="Z274" s="117"/>
      <c r="AA274" s="117"/>
    </row>
    <row r="275" spans="1:27" ht="15.75" customHeight="1">
      <c r="A275" s="150">
        <f t="shared" si="5"/>
        <v>267</v>
      </c>
      <c r="B275" s="108"/>
      <c r="C275" s="150"/>
      <c r="D275" s="212"/>
      <c r="E275" s="108"/>
      <c r="F275" s="108"/>
      <c r="G275" s="108"/>
      <c r="H275" s="123"/>
      <c r="I275" s="153"/>
      <c r="J275" s="153"/>
      <c r="K275" s="153" t="s">
        <v>649</v>
      </c>
      <c r="L275" s="153" t="e">
        <f>VLOOKUP(D275,'TS Gantry - AP44'!$C$8:$X$638,22,FALSE)</f>
        <v>#N/A</v>
      </c>
      <c r="M275" s="153" t="e">
        <f>VLOOKUP(D275,'TS Gantry - AP44'!$C$8:$Y$638,23,FALSE)</f>
        <v>#N/A</v>
      </c>
      <c r="N275" s="153" t="e">
        <f>VLOOKUP(D275,'TS Gantry - AP44'!$C$8:$Z$638,24,FALSE)</f>
        <v>#N/A</v>
      </c>
      <c r="O275" s="108"/>
      <c r="P275" s="108"/>
      <c r="Q275" s="123"/>
      <c r="R275" s="123"/>
      <c r="S275" s="108"/>
      <c r="T275" s="108"/>
      <c r="U275" s="117"/>
      <c r="V275" s="117"/>
      <c r="W275" s="117"/>
      <c r="X275" s="117"/>
      <c r="Y275" s="117"/>
      <c r="Z275" s="117"/>
      <c r="AA275" s="117"/>
    </row>
    <row r="276" spans="1:27" ht="15.75" customHeight="1">
      <c r="A276" s="150">
        <f t="shared" si="5"/>
        <v>268</v>
      </c>
      <c r="B276" s="108"/>
      <c r="C276" s="150"/>
      <c r="D276" s="212"/>
      <c r="E276" s="108"/>
      <c r="F276" s="108"/>
      <c r="G276" s="108"/>
      <c r="H276" s="123"/>
      <c r="I276" s="153"/>
      <c r="J276" s="153"/>
      <c r="K276" s="153" t="s">
        <v>649</v>
      </c>
      <c r="L276" s="153" t="e">
        <f>VLOOKUP(D276,'TS Gantry - AP44'!$C$8:$X$638,22,FALSE)</f>
        <v>#N/A</v>
      </c>
      <c r="M276" s="153" t="e">
        <f>VLOOKUP(D276,'TS Gantry - AP44'!$C$8:$Y$638,23,FALSE)</f>
        <v>#N/A</v>
      </c>
      <c r="N276" s="153" t="e">
        <f>VLOOKUP(D276,'TS Gantry - AP44'!$C$8:$Z$638,24,FALSE)</f>
        <v>#N/A</v>
      </c>
      <c r="O276" s="108"/>
      <c r="P276" s="108"/>
      <c r="Q276" s="123"/>
      <c r="R276" s="123"/>
      <c r="S276" s="108"/>
      <c r="T276" s="108"/>
      <c r="U276" s="117"/>
      <c r="V276" s="117"/>
      <c r="W276" s="117"/>
      <c r="X276" s="117"/>
      <c r="Y276" s="117"/>
      <c r="Z276" s="117"/>
      <c r="AA276" s="117"/>
    </row>
    <row r="277" spans="1:27" ht="15.75" customHeight="1">
      <c r="A277" s="150">
        <f t="shared" si="5"/>
        <v>269</v>
      </c>
      <c r="B277" s="108"/>
      <c r="C277" s="150"/>
      <c r="D277" s="246"/>
      <c r="E277" s="108"/>
      <c r="F277" s="108"/>
      <c r="G277" s="108"/>
      <c r="H277" s="103"/>
      <c r="I277" s="153"/>
      <c r="J277" s="153"/>
      <c r="K277" s="153" t="s">
        <v>649</v>
      </c>
      <c r="L277" s="153" t="e">
        <f>VLOOKUP(D277,'TS Gantry - AP44'!$C$8:$X$638,22,FALSE)</f>
        <v>#N/A</v>
      </c>
      <c r="M277" s="153" t="e">
        <f>VLOOKUP(D277,'TS Gantry - AP44'!$C$8:$Y$638,23,FALSE)</f>
        <v>#N/A</v>
      </c>
      <c r="N277" s="153" t="e">
        <f>VLOOKUP(D277,'TS Gantry - AP44'!$C$8:$Z$638,24,FALSE)</f>
        <v>#N/A</v>
      </c>
      <c r="O277" s="108"/>
      <c r="P277" s="108"/>
      <c r="Q277" s="123"/>
      <c r="R277" s="123"/>
      <c r="S277" s="108"/>
      <c r="T277" s="108"/>
      <c r="U277" s="117"/>
      <c r="V277" s="117"/>
      <c r="W277" s="117"/>
      <c r="X277" s="117"/>
      <c r="Y277" s="117"/>
      <c r="Z277" s="117"/>
      <c r="AA277" s="117"/>
    </row>
    <row r="278" spans="1:27" ht="15.75" customHeight="1">
      <c r="A278" s="150">
        <f t="shared" si="5"/>
        <v>270</v>
      </c>
      <c r="B278" s="108"/>
      <c r="C278" s="150"/>
      <c r="D278" s="246"/>
      <c r="E278" s="108"/>
      <c r="F278" s="108"/>
      <c r="G278" s="108"/>
      <c r="H278" s="108"/>
      <c r="I278" s="153"/>
      <c r="J278" s="153"/>
      <c r="K278" s="153" t="s">
        <v>649</v>
      </c>
      <c r="L278" s="153" t="e">
        <f>VLOOKUP(D278,'TS Gantry - AP44'!$C$8:$X$638,22,FALSE)</f>
        <v>#N/A</v>
      </c>
      <c r="M278" s="153" t="e">
        <f>VLOOKUP(D278,'TS Gantry - AP44'!$C$8:$Y$638,23,FALSE)</f>
        <v>#N/A</v>
      </c>
      <c r="N278" s="153" t="e">
        <f>VLOOKUP(D278,'TS Gantry - AP44'!$C$8:$Z$638,24,FALSE)</f>
        <v>#N/A</v>
      </c>
      <c r="O278" s="108"/>
      <c r="P278" s="108"/>
      <c r="Q278" s="123"/>
      <c r="R278" s="123"/>
      <c r="S278" s="108"/>
      <c r="T278" s="108"/>
      <c r="U278" s="117"/>
      <c r="V278" s="117"/>
      <c r="W278" s="117"/>
      <c r="X278" s="117"/>
      <c r="Y278" s="117"/>
      <c r="Z278" s="117"/>
      <c r="AA278" s="117"/>
    </row>
    <row r="279" spans="1:27" ht="15.75" customHeight="1">
      <c r="A279" s="150">
        <f t="shared" si="5"/>
        <v>271</v>
      </c>
      <c r="B279" s="108"/>
      <c r="C279" s="150"/>
      <c r="D279" s="246"/>
      <c r="E279" s="108"/>
      <c r="F279" s="108"/>
      <c r="G279" s="108"/>
      <c r="H279" s="108"/>
      <c r="I279" s="153"/>
      <c r="J279" s="153"/>
      <c r="K279" s="153" t="s">
        <v>649</v>
      </c>
      <c r="L279" s="153" t="e">
        <f>VLOOKUP(D279,'TS Gantry - AP44'!$C$8:$X$638,22,FALSE)</f>
        <v>#N/A</v>
      </c>
      <c r="M279" s="153" t="e">
        <f>VLOOKUP(D279,'TS Gantry - AP44'!$C$8:$Y$638,23,FALSE)</f>
        <v>#N/A</v>
      </c>
      <c r="N279" s="153" t="e">
        <f>VLOOKUP(D279,'TS Gantry - AP44'!$C$8:$Z$638,24,FALSE)</f>
        <v>#N/A</v>
      </c>
      <c r="O279" s="108"/>
      <c r="P279" s="108"/>
      <c r="Q279" s="123"/>
      <c r="R279" s="123"/>
      <c r="S279" s="108"/>
      <c r="T279" s="108"/>
      <c r="U279" s="117"/>
      <c r="V279" s="117"/>
      <c r="W279" s="117"/>
      <c r="X279" s="117"/>
      <c r="Y279" s="117"/>
      <c r="Z279" s="117"/>
      <c r="AA279" s="117"/>
    </row>
    <row r="280" spans="1:27" ht="15.75" customHeight="1">
      <c r="A280" s="150">
        <f t="shared" si="5"/>
        <v>272</v>
      </c>
      <c r="B280" s="108"/>
      <c r="C280" s="150"/>
      <c r="D280" s="246"/>
      <c r="E280" s="108"/>
      <c r="F280" s="108"/>
      <c r="G280" s="108"/>
      <c r="H280" s="108"/>
      <c r="I280" s="153"/>
      <c r="J280" s="153"/>
      <c r="K280" s="153" t="s">
        <v>649</v>
      </c>
      <c r="L280" s="153" t="e">
        <f>VLOOKUP(D280,'TS Gantry - AP44'!$C$8:$X$638,22,FALSE)</f>
        <v>#N/A</v>
      </c>
      <c r="M280" s="153" t="e">
        <f>VLOOKUP(D280,'TS Gantry - AP44'!$C$8:$Y$638,23,FALSE)</f>
        <v>#N/A</v>
      </c>
      <c r="N280" s="153" t="e">
        <f>VLOOKUP(D280,'TS Gantry - AP44'!$C$8:$Z$638,24,FALSE)</f>
        <v>#N/A</v>
      </c>
      <c r="O280" s="108"/>
      <c r="P280" s="108"/>
      <c r="Q280" s="123"/>
      <c r="R280" s="123"/>
      <c r="S280" s="108"/>
      <c r="T280" s="108"/>
      <c r="U280" s="117"/>
      <c r="V280" s="117"/>
      <c r="W280" s="117"/>
      <c r="X280" s="117"/>
      <c r="Y280" s="117"/>
      <c r="Z280" s="117"/>
      <c r="AA280" s="117"/>
    </row>
    <row r="281" spans="1:27" ht="15.75" customHeight="1">
      <c r="A281" s="150">
        <f t="shared" si="5"/>
        <v>273</v>
      </c>
      <c r="B281" s="108"/>
      <c r="C281" s="150"/>
      <c r="D281" s="246"/>
      <c r="E281" s="108"/>
      <c r="F281" s="108"/>
      <c r="G281" s="108"/>
      <c r="H281" s="108"/>
      <c r="I281" s="153"/>
      <c r="J281" s="153"/>
      <c r="K281" s="153" t="s">
        <v>649</v>
      </c>
      <c r="L281" s="153" t="e">
        <f>VLOOKUP(D281,'TS Gantry - AP44'!$C$8:$X$638,22,FALSE)</f>
        <v>#N/A</v>
      </c>
      <c r="M281" s="153" t="e">
        <f>VLOOKUP(D281,'TS Gantry - AP44'!$C$8:$Y$638,23,FALSE)</f>
        <v>#N/A</v>
      </c>
      <c r="N281" s="153" t="e">
        <f>VLOOKUP(D281,'TS Gantry - AP44'!$C$8:$Z$638,24,FALSE)</f>
        <v>#N/A</v>
      </c>
      <c r="O281" s="108"/>
      <c r="P281" s="108"/>
      <c r="Q281" s="123"/>
      <c r="R281" s="123"/>
      <c r="S281" s="108"/>
      <c r="T281" s="108"/>
      <c r="U281" s="117"/>
      <c r="V281" s="117"/>
      <c r="W281" s="117"/>
      <c r="X281" s="117"/>
      <c r="Y281" s="117"/>
      <c r="Z281" s="117"/>
      <c r="AA281" s="117"/>
    </row>
    <row r="282" spans="1:27" ht="15.75" customHeight="1">
      <c r="A282" s="150">
        <f t="shared" si="5"/>
        <v>274</v>
      </c>
      <c r="B282" s="108"/>
      <c r="C282" s="150"/>
      <c r="D282" s="246"/>
      <c r="E282" s="108"/>
      <c r="F282" s="108"/>
      <c r="G282" s="108"/>
      <c r="H282" s="108"/>
      <c r="I282" s="153"/>
      <c r="J282" s="153"/>
      <c r="K282" s="153" t="s">
        <v>649</v>
      </c>
      <c r="L282" s="153" t="e">
        <f>VLOOKUP(D282,'TS Gantry - AP44'!$C$8:$X$638,22,FALSE)</f>
        <v>#N/A</v>
      </c>
      <c r="M282" s="153" t="e">
        <f>VLOOKUP(D282,'TS Gantry - AP44'!$C$8:$Y$638,23,FALSE)</f>
        <v>#N/A</v>
      </c>
      <c r="N282" s="153" t="e">
        <f>VLOOKUP(D282,'TS Gantry - AP44'!$C$8:$Z$638,24,FALSE)</f>
        <v>#N/A</v>
      </c>
      <c r="O282" s="108"/>
      <c r="P282" s="108"/>
      <c r="Q282" s="123"/>
      <c r="R282" s="123"/>
      <c r="S282" s="108"/>
      <c r="T282" s="108"/>
      <c r="U282" s="117"/>
      <c r="V282" s="117"/>
      <c r="W282" s="117"/>
      <c r="X282" s="117"/>
      <c r="Y282" s="117"/>
      <c r="Z282" s="117"/>
      <c r="AA282" s="117"/>
    </row>
    <row r="283" spans="1:27" ht="15.75" customHeight="1">
      <c r="A283" s="150">
        <f t="shared" si="5"/>
        <v>275</v>
      </c>
      <c r="B283" s="108"/>
      <c r="C283" s="150"/>
      <c r="D283" s="246"/>
      <c r="E283" s="108"/>
      <c r="F283" s="108"/>
      <c r="G283" s="108"/>
      <c r="H283" s="108"/>
      <c r="I283" s="153"/>
      <c r="J283" s="153"/>
      <c r="K283" s="153" t="s">
        <v>649</v>
      </c>
      <c r="L283" s="153" t="e">
        <f>VLOOKUP(D283,'TS Gantry - AP44'!$C$8:$X$638,22,FALSE)</f>
        <v>#N/A</v>
      </c>
      <c r="M283" s="153" t="e">
        <f>VLOOKUP(D283,'TS Gantry - AP44'!$C$8:$Y$638,23,FALSE)</f>
        <v>#N/A</v>
      </c>
      <c r="N283" s="153" t="e">
        <f>VLOOKUP(D283,'TS Gantry - AP44'!$C$8:$Z$638,24,FALSE)</f>
        <v>#N/A</v>
      </c>
      <c r="O283" s="108"/>
      <c r="P283" s="108"/>
      <c r="Q283" s="123"/>
      <c r="R283" s="123"/>
      <c r="S283" s="108"/>
      <c r="T283" s="108"/>
      <c r="U283" s="117"/>
      <c r="V283" s="117"/>
      <c r="W283" s="117"/>
      <c r="X283" s="117"/>
      <c r="Y283" s="117"/>
      <c r="Z283" s="117"/>
      <c r="AA283" s="117"/>
    </row>
    <row r="284" spans="1:27" ht="15.75" customHeight="1">
      <c r="A284" s="150">
        <f t="shared" si="5"/>
        <v>276</v>
      </c>
      <c r="B284" s="108"/>
      <c r="C284" s="150"/>
      <c r="D284" s="246"/>
      <c r="E284" s="108"/>
      <c r="F284" s="108"/>
      <c r="G284" s="108"/>
      <c r="H284" s="108"/>
      <c r="I284" s="153"/>
      <c r="J284" s="153"/>
      <c r="K284" s="153" t="s">
        <v>649</v>
      </c>
      <c r="L284" s="153" t="e">
        <f>VLOOKUP(D284,'TS Gantry - AP44'!$C$8:$X$638,22,FALSE)</f>
        <v>#N/A</v>
      </c>
      <c r="M284" s="153" t="e">
        <f>VLOOKUP(D284,'TS Gantry - AP44'!$C$8:$Y$638,23,FALSE)</f>
        <v>#N/A</v>
      </c>
      <c r="N284" s="153" t="e">
        <f>VLOOKUP(D284,'TS Gantry - AP44'!$C$8:$Z$638,24,FALSE)</f>
        <v>#N/A</v>
      </c>
      <c r="O284" s="108"/>
      <c r="P284" s="108"/>
      <c r="Q284" s="123"/>
      <c r="R284" s="123"/>
      <c r="S284" s="108"/>
      <c r="T284" s="108"/>
      <c r="U284" s="117"/>
      <c r="V284" s="117"/>
      <c r="W284" s="117"/>
      <c r="X284" s="117"/>
      <c r="Y284" s="117"/>
      <c r="Z284" s="117"/>
      <c r="AA284" s="117"/>
    </row>
    <row r="285" spans="1:27" ht="15.75" customHeight="1">
      <c r="A285" s="150">
        <f t="shared" si="5"/>
        <v>277</v>
      </c>
      <c r="B285" s="108"/>
      <c r="C285" s="150"/>
      <c r="D285" s="246"/>
      <c r="E285" s="108"/>
      <c r="F285" s="108"/>
      <c r="G285" s="108"/>
      <c r="H285" s="108"/>
      <c r="I285" s="153"/>
      <c r="J285" s="153"/>
      <c r="K285" s="153" t="s">
        <v>649</v>
      </c>
      <c r="L285" s="153" t="e">
        <f>VLOOKUP(D285,'TS Gantry - AP44'!$C$8:$X$638,22,FALSE)</f>
        <v>#N/A</v>
      </c>
      <c r="M285" s="153" t="e">
        <f>VLOOKUP(D285,'TS Gantry - AP44'!$C$8:$Y$638,23,FALSE)</f>
        <v>#N/A</v>
      </c>
      <c r="N285" s="153" t="e">
        <f>VLOOKUP(D285,'TS Gantry - AP44'!$C$8:$Z$638,24,FALSE)</f>
        <v>#N/A</v>
      </c>
      <c r="O285" s="108"/>
      <c r="P285" s="108"/>
      <c r="Q285" s="123"/>
      <c r="R285" s="123"/>
      <c r="S285" s="108"/>
      <c r="T285" s="108"/>
      <c r="U285" s="117"/>
      <c r="V285" s="117"/>
      <c r="W285" s="117"/>
      <c r="X285" s="117"/>
      <c r="Y285" s="117"/>
      <c r="Z285" s="117"/>
      <c r="AA285" s="117"/>
    </row>
    <row r="286" spans="1:27" ht="15.75" customHeight="1">
      <c r="A286" s="150">
        <f t="shared" si="5"/>
        <v>278</v>
      </c>
      <c r="B286" s="108"/>
      <c r="C286" s="150"/>
      <c r="D286" s="246"/>
      <c r="E286" s="108"/>
      <c r="F286" s="108"/>
      <c r="G286" s="108"/>
      <c r="H286" s="108"/>
      <c r="I286" s="153"/>
      <c r="J286" s="153"/>
      <c r="K286" s="153" t="s">
        <v>649</v>
      </c>
      <c r="L286" s="153" t="e">
        <f>VLOOKUP(D286,'TS Gantry - AP44'!$C$8:$X$638,22,FALSE)</f>
        <v>#N/A</v>
      </c>
      <c r="M286" s="153" t="e">
        <f>VLOOKUP(D286,'TS Gantry - AP44'!$C$8:$Y$638,23,FALSE)</f>
        <v>#N/A</v>
      </c>
      <c r="N286" s="153" t="e">
        <f>VLOOKUP(D286,'TS Gantry - AP44'!$C$8:$Z$638,24,FALSE)</f>
        <v>#N/A</v>
      </c>
      <c r="O286" s="108"/>
      <c r="P286" s="108"/>
      <c r="Q286" s="123"/>
      <c r="R286" s="123"/>
      <c r="S286" s="108"/>
      <c r="T286" s="108"/>
      <c r="U286" s="117"/>
      <c r="V286" s="117"/>
      <c r="W286" s="117"/>
      <c r="X286" s="117"/>
      <c r="Y286" s="117"/>
      <c r="Z286" s="117"/>
      <c r="AA286" s="117"/>
    </row>
    <row r="287" spans="1:27" ht="15.75" customHeight="1">
      <c r="A287" s="150">
        <f t="shared" si="5"/>
        <v>279</v>
      </c>
      <c r="B287" s="108"/>
      <c r="C287" s="150"/>
      <c r="D287" s="246"/>
      <c r="E287" s="108"/>
      <c r="F287" s="108"/>
      <c r="G287" s="108"/>
      <c r="H287" s="108"/>
      <c r="I287" s="153"/>
      <c r="J287" s="153"/>
      <c r="K287" s="153" t="s">
        <v>649</v>
      </c>
      <c r="L287" s="153" t="e">
        <f>VLOOKUP(D287,'TS Gantry - AP44'!$C$8:$X$638,22,FALSE)</f>
        <v>#N/A</v>
      </c>
      <c r="M287" s="153" t="e">
        <f>VLOOKUP(D287,'TS Gantry - AP44'!$C$8:$Y$638,23,FALSE)</f>
        <v>#N/A</v>
      </c>
      <c r="N287" s="153" t="e">
        <f>VLOOKUP(D287,'TS Gantry - AP44'!$C$8:$Z$638,24,FALSE)</f>
        <v>#N/A</v>
      </c>
      <c r="O287" s="108"/>
      <c r="P287" s="108"/>
      <c r="Q287" s="123"/>
      <c r="R287" s="123"/>
      <c r="S287" s="108"/>
      <c r="T287" s="108"/>
      <c r="U287" s="117"/>
      <c r="V287" s="117"/>
      <c r="W287" s="117"/>
      <c r="X287" s="117"/>
      <c r="Y287" s="117"/>
      <c r="Z287" s="117"/>
      <c r="AA287" s="117"/>
    </row>
    <row r="288" spans="1:27" ht="15.75" customHeight="1">
      <c r="A288" s="150">
        <f t="shared" si="5"/>
        <v>280</v>
      </c>
      <c r="B288" s="108"/>
      <c r="C288" s="150"/>
      <c r="D288" s="246"/>
      <c r="E288" s="108"/>
      <c r="F288" s="108"/>
      <c r="G288" s="108"/>
      <c r="H288" s="108"/>
      <c r="I288" s="153"/>
      <c r="J288" s="153"/>
      <c r="K288" s="153" t="s">
        <v>649</v>
      </c>
      <c r="L288" s="153" t="e">
        <f>VLOOKUP(D288,'TS Gantry - AP44'!$C$8:$X$638,22,FALSE)</f>
        <v>#N/A</v>
      </c>
      <c r="M288" s="153" t="e">
        <f>VLOOKUP(D288,'TS Gantry - AP44'!$C$8:$Y$638,23,FALSE)</f>
        <v>#N/A</v>
      </c>
      <c r="N288" s="153" t="e">
        <f>VLOOKUP(D288,'TS Gantry - AP44'!$C$8:$Z$638,24,FALSE)</f>
        <v>#N/A</v>
      </c>
      <c r="O288" s="108"/>
      <c r="P288" s="108"/>
      <c r="Q288" s="123"/>
      <c r="R288" s="123"/>
      <c r="S288" s="108"/>
      <c r="T288" s="108"/>
      <c r="U288" s="117"/>
      <c r="V288" s="117"/>
      <c r="W288" s="117"/>
      <c r="X288" s="117"/>
      <c r="Y288" s="117"/>
      <c r="Z288" s="117"/>
      <c r="AA288" s="117"/>
    </row>
    <row r="289" spans="1:27" ht="15.75" customHeight="1">
      <c r="A289" s="150">
        <f t="shared" si="5"/>
        <v>281</v>
      </c>
      <c r="B289" s="108"/>
      <c r="C289" s="150"/>
      <c r="D289" s="246"/>
      <c r="E289" s="108"/>
      <c r="F289" s="108"/>
      <c r="G289" s="108"/>
      <c r="H289" s="108"/>
      <c r="I289" s="153"/>
      <c r="J289" s="153"/>
      <c r="K289" s="153" t="s">
        <v>649</v>
      </c>
      <c r="L289" s="153" t="e">
        <f>VLOOKUP(D289,'TS Gantry - AP44'!$C$8:$X$638,22,FALSE)</f>
        <v>#N/A</v>
      </c>
      <c r="M289" s="153" t="e">
        <f>VLOOKUP(D289,'TS Gantry - AP44'!$C$8:$Y$638,23,FALSE)</f>
        <v>#N/A</v>
      </c>
      <c r="N289" s="153" t="e">
        <f>VLOOKUP(D289,'TS Gantry - AP44'!$C$8:$Z$638,24,FALSE)</f>
        <v>#N/A</v>
      </c>
      <c r="O289" s="108"/>
      <c r="P289" s="108"/>
      <c r="Q289" s="123"/>
      <c r="R289" s="123"/>
      <c r="S289" s="108"/>
      <c r="T289" s="108"/>
      <c r="U289" s="117"/>
      <c r="V289" s="117"/>
      <c r="W289" s="117"/>
      <c r="X289" s="117"/>
      <c r="Y289" s="117"/>
      <c r="Z289" s="117"/>
      <c r="AA289" s="117"/>
    </row>
    <row r="290" spans="1:27" ht="15.75" customHeight="1">
      <c r="A290" s="150">
        <f t="shared" si="5"/>
        <v>282</v>
      </c>
      <c r="B290" s="108"/>
      <c r="C290" s="150"/>
      <c r="D290" s="246"/>
      <c r="E290" s="108"/>
      <c r="F290" s="108"/>
      <c r="G290" s="108"/>
      <c r="H290" s="108"/>
      <c r="I290" s="153"/>
      <c r="J290" s="153"/>
      <c r="K290" s="153" t="s">
        <v>649</v>
      </c>
      <c r="L290" s="153" t="e">
        <f>VLOOKUP(D290,'TS Gantry - AP44'!$C$8:$X$638,22,FALSE)</f>
        <v>#N/A</v>
      </c>
      <c r="M290" s="153" t="e">
        <f>VLOOKUP(D290,'TS Gantry - AP44'!$C$8:$Y$638,23,FALSE)</f>
        <v>#N/A</v>
      </c>
      <c r="N290" s="153" t="e">
        <f>VLOOKUP(D290,'TS Gantry - AP44'!$C$8:$Z$638,24,FALSE)</f>
        <v>#N/A</v>
      </c>
      <c r="O290" s="108"/>
      <c r="P290" s="108"/>
      <c r="Q290" s="123"/>
      <c r="R290" s="123"/>
      <c r="S290" s="108"/>
      <c r="T290" s="108"/>
      <c r="U290" s="117"/>
      <c r="V290" s="117"/>
      <c r="W290" s="117"/>
      <c r="X290" s="117"/>
      <c r="Y290" s="117"/>
      <c r="Z290" s="117"/>
      <c r="AA290" s="117"/>
    </row>
    <row r="291" spans="1:27" ht="15.75" customHeight="1">
      <c r="A291" s="150">
        <f t="shared" si="5"/>
        <v>283</v>
      </c>
      <c r="B291" s="108"/>
      <c r="C291" s="150"/>
      <c r="D291" s="246"/>
      <c r="E291" s="108"/>
      <c r="F291" s="108"/>
      <c r="G291" s="108"/>
      <c r="H291" s="108"/>
      <c r="I291" s="153"/>
      <c r="J291" s="153"/>
      <c r="K291" s="153" t="s">
        <v>649</v>
      </c>
      <c r="L291" s="153" t="e">
        <f>VLOOKUP(D291,'TS Gantry - AP44'!$C$8:$X$638,22,FALSE)</f>
        <v>#N/A</v>
      </c>
      <c r="M291" s="153" t="e">
        <f>VLOOKUP(D291,'TS Gantry - AP44'!$C$8:$Y$638,23,FALSE)</f>
        <v>#N/A</v>
      </c>
      <c r="N291" s="153" t="e">
        <f>VLOOKUP(D291,'TS Gantry - AP44'!$C$8:$Z$638,24,FALSE)</f>
        <v>#N/A</v>
      </c>
      <c r="O291" s="108"/>
      <c r="P291" s="108"/>
      <c r="Q291" s="123"/>
      <c r="R291" s="123"/>
      <c r="S291" s="108"/>
      <c r="T291" s="108"/>
      <c r="U291" s="117"/>
      <c r="V291" s="117"/>
      <c r="W291" s="117"/>
      <c r="X291" s="117"/>
      <c r="Y291" s="117"/>
      <c r="Z291" s="117"/>
      <c r="AA291" s="117"/>
    </row>
    <row r="292" spans="1:27" ht="15.75" customHeight="1">
      <c r="A292" s="150">
        <f t="shared" si="5"/>
        <v>284</v>
      </c>
      <c r="B292" s="108"/>
      <c r="C292" s="150"/>
      <c r="D292" s="246"/>
      <c r="E292" s="108"/>
      <c r="F292" s="108"/>
      <c r="G292" s="108"/>
      <c r="H292" s="108"/>
      <c r="I292" s="153"/>
      <c r="J292" s="153"/>
      <c r="K292" s="153" t="s">
        <v>649</v>
      </c>
      <c r="L292" s="153" t="e">
        <f>VLOOKUP(D292,'TS Gantry - AP44'!$C$8:$X$638,22,FALSE)</f>
        <v>#N/A</v>
      </c>
      <c r="M292" s="153" t="e">
        <f>VLOOKUP(D292,'TS Gantry - AP44'!$C$8:$Y$638,23,FALSE)</f>
        <v>#N/A</v>
      </c>
      <c r="N292" s="153" t="e">
        <f>VLOOKUP(D292,'TS Gantry - AP44'!$C$8:$Z$638,24,FALSE)</f>
        <v>#N/A</v>
      </c>
      <c r="O292" s="108"/>
      <c r="P292" s="108"/>
      <c r="Q292" s="123"/>
      <c r="R292" s="123"/>
      <c r="S292" s="108"/>
      <c r="T292" s="108"/>
      <c r="U292" s="117"/>
      <c r="V292" s="117"/>
      <c r="W292" s="117"/>
      <c r="X292" s="117"/>
      <c r="Y292" s="117"/>
      <c r="Z292" s="117"/>
      <c r="AA292" s="117"/>
    </row>
    <row r="293" spans="1:27" ht="15.75" customHeight="1">
      <c r="A293" s="150">
        <f t="shared" si="5"/>
        <v>285</v>
      </c>
      <c r="B293" s="108"/>
      <c r="C293" s="150"/>
      <c r="D293" s="246"/>
      <c r="E293" s="108"/>
      <c r="F293" s="108"/>
      <c r="G293" s="108"/>
      <c r="H293" s="108"/>
      <c r="I293" s="153"/>
      <c r="J293" s="153"/>
      <c r="K293" s="153" t="s">
        <v>649</v>
      </c>
      <c r="L293" s="153" t="e">
        <f>VLOOKUP(D293,'TS Gantry - AP44'!$C$8:$X$638,22,FALSE)</f>
        <v>#N/A</v>
      </c>
      <c r="M293" s="153" t="e">
        <f>VLOOKUP(D293,'TS Gantry - AP44'!$C$8:$Y$638,23,FALSE)</f>
        <v>#N/A</v>
      </c>
      <c r="N293" s="153" t="e">
        <f>VLOOKUP(D293,'TS Gantry - AP44'!$C$8:$Z$638,24,FALSE)</f>
        <v>#N/A</v>
      </c>
      <c r="O293" s="108"/>
      <c r="P293" s="108"/>
      <c r="Q293" s="123"/>
      <c r="R293" s="123"/>
      <c r="S293" s="108"/>
      <c r="T293" s="108"/>
      <c r="U293" s="117"/>
      <c r="V293" s="117"/>
      <c r="W293" s="117"/>
      <c r="X293" s="117"/>
      <c r="Y293" s="117"/>
      <c r="Z293" s="117"/>
      <c r="AA293" s="117"/>
    </row>
    <row r="294" spans="1:27" ht="15.75" customHeight="1">
      <c r="A294" s="150">
        <f t="shared" si="5"/>
        <v>286</v>
      </c>
      <c r="B294" s="108"/>
      <c r="C294" s="150"/>
      <c r="D294" s="246"/>
      <c r="E294" s="108"/>
      <c r="F294" s="108"/>
      <c r="G294" s="108"/>
      <c r="H294" s="108"/>
      <c r="I294" s="153"/>
      <c r="J294" s="153"/>
      <c r="K294" s="153" t="s">
        <v>649</v>
      </c>
      <c r="L294" s="153" t="e">
        <f>VLOOKUP(D294,'TS Gantry - AP44'!$C$8:$X$638,22,FALSE)</f>
        <v>#N/A</v>
      </c>
      <c r="M294" s="153" t="e">
        <f>VLOOKUP(D294,'TS Gantry - AP44'!$C$8:$Y$638,23,FALSE)</f>
        <v>#N/A</v>
      </c>
      <c r="N294" s="153" t="e">
        <f>VLOOKUP(D294,'TS Gantry - AP44'!$C$8:$Z$638,24,FALSE)</f>
        <v>#N/A</v>
      </c>
      <c r="O294" s="108"/>
      <c r="P294" s="108"/>
      <c r="Q294" s="123"/>
      <c r="R294" s="123"/>
      <c r="S294" s="108"/>
      <c r="T294" s="108"/>
      <c r="U294" s="117"/>
      <c r="V294" s="117"/>
      <c r="W294" s="117"/>
      <c r="X294" s="117"/>
      <c r="Y294" s="117"/>
      <c r="Z294" s="117"/>
      <c r="AA294" s="117"/>
    </row>
    <row r="295" spans="1:27" ht="15.75" customHeight="1">
      <c r="A295" s="150">
        <f t="shared" si="5"/>
        <v>287</v>
      </c>
      <c r="B295" s="108"/>
      <c r="C295" s="150"/>
      <c r="D295" s="246"/>
      <c r="E295" s="108"/>
      <c r="F295" s="108"/>
      <c r="G295" s="108"/>
      <c r="H295" s="108"/>
      <c r="I295" s="153"/>
      <c r="J295" s="153"/>
      <c r="K295" s="153" t="s">
        <v>649</v>
      </c>
      <c r="L295" s="153" t="e">
        <f>VLOOKUP(D295,'TS Gantry - AP44'!$C$8:$X$638,22,FALSE)</f>
        <v>#N/A</v>
      </c>
      <c r="M295" s="153" t="e">
        <f>VLOOKUP(D295,'TS Gantry - AP44'!$C$8:$Y$638,23,FALSE)</f>
        <v>#N/A</v>
      </c>
      <c r="N295" s="153" t="e">
        <f>VLOOKUP(D295,'TS Gantry - AP44'!$C$8:$Z$638,24,FALSE)</f>
        <v>#N/A</v>
      </c>
      <c r="O295" s="108"/>
      <c r="P295" s="108"/>
      <c r="Q295" s="123"/>
      <c r="R295" s="123"/>
      <c r="S295" s="108"/>
      <c r="T295" s="108"/>
      <c r="U295" s="117"/>
      <c r="V295" s="117"/>
      <c r="W295" s="117"/>
      <c r="X295" s="117"/>
      <c r="Y295" s="117"/>
      <c r="Z295" s="117"/>
      <c r="AA295" s="117"/>
    </row>
    <row r="296" spans="1:27" ht="15.75" customHeight="1">
      <c r="A296" s="150">
        <f t="shared" si="5"/>
        <v>288</v>
      </c>
      <c r="B296" s="108"/>
      <c r="C296" s="150"/>
      <c r="D296" s="246"/>
      <c r="E296" s="108"/>
      <c r="F296" s="108"/>
      <c r="G296" s="108"/>
      <c r="H296" s="108"/>
      <c r="I296" s="153"/>
      <c r="J296" s="153"/>
      <c r="K296" s="153" t="s">
        <v>649</v>
      </c>
      <c r="L296" s="153" t="e">
        <f>VLOOKUP(D296,'TS Gantry - AP44'!$C$8:$X$638,22,FALSE)</f>
        <v>#N/A</v>
      </c>
      <c r="M296" s="153" t="e">
        <f>VLOOKUP(D296,'TS Gantry - AP44'!$C$8:$Y$638,23,FALSE)</f>
        <v>#N/A</v>
      </c>
      <c r="N296" s="153" t="e">
        <f>VLOOKUP(D296,'TS Gantry - AP44'!$C$8:$Z$638,24,FALSE)</f>
        <v>#N/A</v>
      </c>
      <c r="O296" s="108"/>
      <c r="P296" s="108"/>
      <c r="Q296" s="123"/>
      <c r="R296" s="123"/>
      <c r="S296" s="108"/>
      <c r="T296" s="108"/>
      <c r="U296" s="117"/>
      <c r="V296" s="117"/>
      <c r="W296" s="117"/>
      <c r="X296" s="117"/>
      <c r="Y296" s="117"/>
      <c r="Z296" s="117"/>
      <c r="AA296" s="117"/>
    </row>
    <row r="297" spans="1:27" ht="15.75" customHeight="1">
      <c r="A297" s="150">
        <f t="shared" si="5"/>
        <v>289</v>
      </c>
      <c r="B297" s="108"/>
      <c r="C297" s="150"/>
      <c r="D297" s="246"/>
      <c r="E297" s="108"/>
      <c r="F297" s="108"/>
      <c r="G297" s="108"/>
      <c r="H297" s="108"/>
      <c r="I297" s="153"/>
      <c r="J297" s="153"/>
      <c r="K297" s="153" t="s">
        <v>649</v>
      </c>
      <c r="L297" s="153" t="e">
        <f>VLOOKUP(D297,'TS Gantry - AP44'!$C$8:$X$638,22,FALSE)</f>
        <v>#N/A</v>
      </c>
      <c r="M297" s="153" t="e">
        <f>VLOOKUP(D297,'TS Gantry - AP44'!$C$8:$Y$638,23,FALSE)</f>
        <v>#N/A</v>
      </c>
      <c r="N297" s="153" t="e">
        <f>VLOOKUP(D297,'TS Gantry - AP44'!$C$8:$Z$638,24,FALSE)</f>
        <v>#N/A</v>
      </c>
      <c r="O297" s="108"/>
      <c r="P297" s="108"/>
      <c r="Q297" s="123"/>
      <c r="R297" s="123"/>
      <c r="S297" s="108"/>
      <c r="T297" s="108"/>
      <c r="U297" s="117"/>
      <c r="V297" s="117"/>
      <c r="W297" s="117"/>
      <c r="X297" s="117"/>
      <c r="Y297" s="117"/>
      <c r="Z297" s="117"/>
      <c r="AA297" s="117"/>
    </row>
    <row r="298" spans="1:27" ht="15.75" customHeight="1">
      <c r="A298" s="150">
        <f t="shared" si="5"/>
        <v>290</v>
      </c>
      <c r="B298" s="108"/>
      <c r="C298" s="150"/>
      <c r="D298" s="246"/>
      <c r="E298" s="108"/>
      <c r="F298" s="108"/>
      <c r="G298" s="108"/>
      <c r="H298" s="108"/>
      <c r="I298" s="153"/>
      <c r="J298" s="153"/>
      <c r="K298" s="153" t="s">
        <v>649</v>
      </c>
      <c r="L298" s="153" t="e">
        <f>VLOOKUP(D298,'TS Gantry - AP44'!$C$8:$X$638,22,FALSE)</f>
        <v>#N/A</v>
      </c>
      <c r="M298" s="153" t="e">
        <f>VLOOKUP(D298,'TS Gantry - AP44'!$C$8:$Y$638,23,FALSE)</f>
        <v>#N/A</v>
      </c>
      <c r="N298" s="153" t="e">
        <f>VLOOKUP(D298,'TS Gantry - AP44'!$C$8:$Z$638,24,FALSE)</f>
        <v>#N/A</v>
      </c>
      <c r="O298" s="108"/>
      <c r="P298" s="108"/>
      <c r="Q298" s="123"/>
      <c r="R298" s="123"/>
      <c r="S298" s="108"/>
      <c r="T298" s="108"/>
      <c r="U298" s="117"/>
      <c r="V298" s="117"/>
      <c r="W298" s="117"/>
      <c r="X298" s="117"/>
      <c r="Y298" s="117"/>
      <c r="Z298" s="117"/>
      <c r="AA298" s="117"/>
    </row>
    <row r="299" spans="1:27" ht="15.75" customHeight="1">
      <c r="A299" s="150">
        <f t="shared" si="5"/>
        <v>291</v>
      </c>
      <c r="B299" s="108"/>
      <c r="C299" s="150"/>
      <c r="D299" s="246"/>
      <c r="E299" s="108"/>
      <c r="F299" s="108"/>
      <c r="G299" s="108"/>
      <c r="H299" s="108"/>
      <c r="I299" s="153"/>
      <c r="J299" s="153"/>
      <c r="K299" s="153" t="s">
        <v>649</v>
      </c>
      <c r="L299" s="153" t="e">
        <f>VLOOKUP(D299,'TS Gantry - AP44'!$C$8:$X$638,22,FALSE)</f>
        <v>#N/A</v>
      </c>
      <c r="M299" s="153" t="e">
        <f>VLOOKUP(D299,'TS Gantry - AP44'!$C$8:$Y$638,23,FALSE)</f>
        <v>#N/A</v>
      </c>
      <c r="N299" s="153" t="e">
        <f>VLOOKUP(D299,'TS Gantry - AP44'!$C$8:$Z$638,24,FALSE)</f>
        <v>#N/A</v>
      </c>
      <c r="O299" s="108"/>
      <c r="P299" s="108"/>
      <c r="Q299" s="123"/>
      <c r="R299" s="123"/>
      <c r="S299" s="108"/>
      <c r="T299" s="108"/>
      <c r="U299" s="117"/>
      <c r="V299" s="117"/>
      <c r="W299" s="117"/>
      <c r="X299" s="117"/>
      <c r="Y299" s="117"/>
      <c r="Z299" s="117"/>
      <c r="AA299" s="117"/>
    </row>
    <row r="300" spans="1:27" ht="15.75" customHeight="1">
      <c r="A300" s="150">
        <f t="shared" si="5"/>
        <v>292</v>
      </c>
      <c r="B300" s="108"/>
      <c r="C300" s="150"/>
      <c r="D300" s="246"/>
      <c r="E300" s="108"/>
      <c r="F300" s="108"/>
      <c r="G300" s="108"/>
      <c r="H300" s="108"/>
      <c r="I300" s="153"/>
      <c r="J300" s="153"/>
      <c r="K300" s="153" t="s">
        <v>649</v>
      </c>
      <c r="L300" s="153" t="e">
        <f>VLOOKUP(D300,'TS Gantry - AP44'!$C$8:$X$638,22,FALSE)</f>
        <v>#N/A</v>
      </c>
      <c r="M300" s="153" t="e">
        <f>VLOOKUP(D300,'TS Gantry - AP44'!$C$8:$Y$638,23,FALSE)</f>
        <v>#N/A</v>
      </c>
      <c r="N300" s="153" t="e">
        <f>VLOOKUP(D300,'TS Gantry - AP44'!$C$8:$Z$638,24,FALSE)</f>
        <v>#N/A</v>
      </c>
      <c r="O300" s="108"/>
      <c r="P300" s="108"/>
      <c r="Q300" s="123"/>
      <c r="R300" s="123"/>
      <c r="S300" s="108"/>
      <c r="T300" s="108"/>
      <c r="U300" s="117"/>
      <c r="V300" s="117"/>
      <c r="W300" s="117"/>
      <c r="X300" s="117"/>
      <c r="Y300" s="117"/>
      <c r="Z300" s="117"/>
      <c r="AA300" s="117"/>
    </row>
    <row r="301" spans="1:27" ht="15.75" customHeight="1">
      <c r="A301" s="150">
        <f t="shared" si="5"/>
        <v>293</v>
      </c>
      <c r="B301" s="108"/>
      <c r="C301" s="150"/>
      <c r="D301" s="246"/>
      <c r="E301" s="108"/>
      <c r="F301" s="108"/>
      <c r="G301" s="108"/>
      <c r="H301" s="108"/>
      <c r="I301" s="153"/>
      <c r="J301" s="153"/>
      <c r="K301" s="153" t="s">
        <v>649</v>
      </c>
      <c r="L301" s="153" t="e">
        <f>VLOOKUP(D301,'TS Gantry - AP44'!$C$8:$X$638,22,FALSE)</f>
        <v>#N/A</v>
      </c>
      <c r="M301" s="153" t="e">
        <f>VLOOKUP(D301,'TS Gantry - AP44'!$C$8:$Y$638,23,FALSE)</f>
        <v>#N/A</v>
      </c>
      <c r="N301" s="153" t="e">
        <f>VLOOKUP(D301,'TS Gantry - AP44'!$C$8:$Z$638,24,FALSE)</f>
        <v>#N/A</v>
      </c>
      <c r="O301" s="108"/>
      <c r="P301" s="108"/>
      <c r="Q301" s="123"/>
      <c r="R301" s="123"/>
      <c r="S301" s="108"/>
      <c r="T301" s="108"/>
      <c r="U301" s="117"/>
      <c r="V301" s="117"/>
      <c r="W301" s="117"/>
      <c r="X301" s="117"/>
      <c r="Y301" s="117"/>
      <c r="Z301" s="117"/>
      <c r="AA301" s="117"/>
    </row>
    <row r="302" spans="1:27" ht="15.75" customHeight="1">
      <c r="A302" s="150">
        <f t="shared" si="5"/>
        <v>294</v>
      </c>
      <c r="B302" s="108"/>
      <c r="C302" s="150"/>
      <c r="D302" s="246"/>
      <c r="E302" s="108"/>
      <c r="F302" s="108"/>
      <c r="G302" s="108"/>
      <c r="H302" s="108"/>
      <c r="I302" s="153"/>
      <c r="J302" s="153"/>
      <c r="K302" s="153" t="s">
        <v>649</v>
      </c>
      <c r="L302" s="153" t="e">
        <f>VLOOKUP(D302,'TS Gantry - AP44'!$C$8:$X$638,22,FALSE)</f>
        <v>#N/A</v>
      </c>
      <c r="M302" s="153" t="e">
        <f>VLOOKUP(D302,'TS Gantry - AP44'!$C$8:$Y$638,23,FALSE)</f>
        <v>#N/A</v>
      </c>
      <c r="N302" s="153" t="e">
        <f>VLOOKUP(D302,'TS Gantry - AP44'!$C$8:$Z$638,24,FALSE)</f>
        <v>#N/A</v>
      </c>
      <c r="O302" s="108"/>
      <c r="P302" s="108"/>
      <c r="Q302" s="123"/>
      <c r="R302" s="123"/>
      <c r="S302" s="108"/>
      <c r="T302" s="108"/>
      <c r="U302" s="117"/>
      <c r="V302" s="117"/>
      <c r="W302" s="117"/>
      <c r="X302" s="117"/>
      <c r="Y302" s="117"/>
      <c r="Z302" s="117"/>
      <c r="AA302" s="117"/>
    </row>
    <row r="303" spans="1:27" ht="15.75" customHeight="1">
      <c r="A303" s="150">
        <f t="shared" si="5"/>
        <v>295</v>
      </c>
      <c r="B303" s="108"/>
      <c r="C303" s="150"/>
      <c r="D303" s="246"/>
      <c r="E303" s="108"/>
      <c r="F303" s="108"/>
      <c r="G303" s="108"/>
      <c r="H303" s="108"/>
      <c r="I303" s="153"/>
      <c r="J303" s="153"/>
      <c r="K303" s="153" t="s">
        <v>649</v>
      </c>
      <c r="L303" s="153" t="e">
        <f>VLOOKUP(D303,'TS Gantry - AP44'!$C$8:$X$638,22,FALSE)</f>
        <v>#N/A</v>
      </c>
      <c r="M303" s="153" t="e">
        <f>VLOOKUP(D303,'TS Gantry - AP44'!$C$8:$Y$638,23,FALSE)</f>
        <v>#N/A</v>
      </c>
      <c r="N303" s="153" t="e">
        <f>VLOOKUP(D303,'TS Gantry - AP44'!$C$8:$Z$638,24,FALSE)</f>
        <v>#N/A</v>
      </c>
      <c r="O303" s="108"/>
      <c r="P303" s="108"/>
      <c r="Q303" s="123"/>
      <c r="R303" s="123"/>
      <c r="S303" s="108"/>
      <c r="T303" s="108"/>
      <c r="U303" s="117"/>
      <c r="V303" s="117"/>
      <c r="W303" s="117"/>
      <c r="X303" s="117"/>
      <c r="Y303" s="117"/>
      <c r="Z303" s="117"/>
      <c r="AA303" s="117"/>
    </row>
    <row r="304" spans="1:27" ht="15.75" customHeight="1">
      <c r="A304" s="150">
        <f t="shared" si="5"/>
        <v>296</v>
      </c>
      <c r="B304" s="108"/>
      <c r="C304" s="150"/>
      <c r="D304" s="246"/>
      <c r="E304" s="108"/>
      <c r="F304" s="108"/>
      <c r="G304" s="108"/>
      <c r="H304" s="108"/>
      <c r="I304" s="153"/>
      <c r="J304" s="153"/>
      <c r="K304" s="153" t="s">
        <v>649</v>
      </c>
      <c r="L304" s="153" t="e">
        <f>VLOOKUP(D304,'TS Gantry - AP44'!$C$8:$X$638,22,FALSE)</f>
        <v>#N/A</v>
      </c>
      <c r="M304" s="153" t="e">
        <f>VLOOKUP(D304,'TS Gantry - AP44'!$C$8:$Y$638,23,FALSE)</f>
        <v>#N/A</v>
      </c>
      <c r="N304" s="153" t="e">
        <f>VLOOKUP(D304,'TS Gantry - AP44'!$C$8:$Z$638,24,FALSE)</f>
        <v>#N/A</v>
      </c>
      <c r="O304" s="108"/>
      <c r="P304" s="108"/>
      <c r="Q304" s="123"/>
      <c r="R304" s="123"/>
      <c r="S304" s="108"/>
      <c r="T304" s="108"/>
      <c r="U304" s="117"/>
      <c r="V304" s="117"/>
      <c r="W304" s="117"/>
      <c r="X304" s="117"/>
      <c r="Y304" s="117"/>
      <c r="Z304" s="117"/>
      <c r="AA304" s="117"/>
    </row>
    <row r="305" spans="1:27" ht="15.75" customHeight="1">
      <c r="A305" s="150">
        <f t="shared" si="5"/>
        <v>297</v>
      </c>
      <c r="B305" s="108"/>
      <c r="C305" s="150"/>
      <c r="D305" s="246"/>
      <c r="E305" s="108"/>
      <c r="F305" s="108"/>
      <c r="G305" s="108"/>
      <c r="H305" s="108"/>
      <c r="I305" s="153"/>
      <c r="J305" s="153"/>
      <c r="K305" s="153" t="s">
        <v>649</v>
      </c>
      <c r="L305" s="153" t="e">
        <f>VLOOKUP(D305,'TS Gantry - AP44'!$C$8:$X$638,22,FALSE)</f>
        <v>#N/A</v>
      </c>
      <c r="M305" s="153" t="e">
        <f>VLOOKUP(D305,'TS Gantry - AP44'!$C$8:$Y$638,23,FALSE)</f>
        <v>#N/A</v>
      </c>
      <c r="N305" s="153" t="e">
        <f>VLOOKUP(D305,'TS Gantry - AP44'!$C$8:$Z$638,24,FALSE)</f>
        <v>#N/A</v>
      </c>
      <c r="O305" s="108"/>
      <c r="P305" s="108"/>
      <c r="Q305" s="123"/>
      <c r="R305" s="123"/>
      <c r="S305" s="108"/>
      <c r="T305" s="108"/>
      <c r="U305" s="117"/>
      <c r="V305" s="117"/>
      <c r="W305" s="117"/>
      <c r="X305" s="117"/>
      <c r="Y305" s="117"/>
      <c r="Z305" s="117"/>
      <c r="AA305" s="117"/>
    </row>
    <row r="306" spans="1:27" ht="15.75" customHeight="1">
      <c r="A306" s="150">
        <f t="shared" si="5"/>
        <v>298</v>
      </c>
      <c r="B306" s="108"/>
      <c r="C306" s="150"/>
      <c r="D306" s="246"/>
      <c r="E306" s="108"/>
      <c r="F306" s="108"/>
      <c r="G306" s="108"/>
      <c r="H306" s="108"/>
      <c r="I306" s="153"/>
      <c r="J306" s="153"/>
      <c r="K306" s="153" t="s">
        <v>649</v>
      </c>
      <c r="L306" s="153" t="e">
        <f>VLOOKUP(D306,'TS Gantry - AP44'!$C$8:$X$638,22,FALSE)</f>
        <v>#N/A</v>
      </c>
      <c r="M306" s="153" t="e">
        <f>VLOOKUP(D306,'TS Gantry - AP44'!$C$8:$Y$638,23,FALSE)</f>
        <v>#N/A</v>
      </c>
      <c r="N306" s="153" t="e">
        <f>VLOOKUP(D306,'TS Gantry - AP44'!$C$8:$Z$638,24,FALSE)</f>
        <v>#N/A</v>
      </c>
      <c r="O306" s="108"/>
      <c r="P306" s="108"/>
      <c r="Q306" s="123"/>
      <c r="R306" s="123"/>
      <c r="S306" s="108"/>
      <c r="T306" s="108"/>
      <c r="U306" s="117"/>
      <c r="V306" s="117"/>
      <c r="W306" s="117"/>
      <c r="X306" s="117"/>
      <c r="Y306" s="117"/>
      <c r="Z306" s="117"/>
      <c r="AA306" s="117"/>
    </row>
    <row r="307" spans="1:27" ht="15.75" customHeight="1">
      <c r="A307" s="150">
        <f t="shared" si="5"/>
        <v>299</v>
      </c>
      <c r="B307" s="108"/>
      <c r="C307" s="150"/>
      <c r="D307" s="246"/>
      <c r="E307" s="108"/>
      <c r="F307" s="108"/>
      <c r="G307" s="108"/>
      <c r="H307" s="108"/>
      <c r="I307" s="153"/>
      <c r="J307" s="153"/>
      <c r="K307" s="153" t="s">
        <v>649</v>
      </c>
      <c r="L307" s="153" t="e">
        <f>VLOOKUP(D307,'TS Gantry - AP44'!$C$8:$X$638,22,FALSE)</f>
        <v>#N/A</v>
      </c>
      <c r="M307" s="153" t="e">
        <f>VLOOKUP(D307,'TS Gantry - AP44'!$C$8:$Y$638,23,FALSE)</f>
        <v>#N/A</v>
      </c>
      <c r="N307" s="153" t="e">
        <f>VLOOKUP(D307,'TS Gantry - AP44'!$C$8:$Z$638,24,FALSE)</f>
        <v>#N/A</v>
      </c>
      <c r="O307" s="108"/>
      <c r="P307" s="108"/>
      <c r="Q307" s="123"/>
      <c r="R307" s="123"/>
      <c r="S307" s="108"/>
      <c r="T307" s="108"/>
      <c r="U307" s="117"/>
      <c r="V307" s="117"/>
      <c r="W307" s="117"/>
      <c r="X307" s="117"/>
      <c r="Y307" s="117"/>
      <c r="Z307" s="117"/>
      <c r="AA307" s="117"/>
    </row>
    <row r="308" spans="1:27" ht="15.75" customHeight="1">
      <c r="A308" s="150">
        <f t="shared" si="5"/>
        <v>300</v>
      </c>
      <c r="B308" s="108"/>
      <c r="C308" s="150"/>
      <c r="D308" s="246"/>
      <c r="E308" s="108"/>
      <c r="F308" s="108"/>
      <c r="G308" s="108"/>
      <c r="H308" s="108"/>
      <c r="I308" s="153"/>
      <c r="J308" s="153"/>
      <c r="K308" s="153" t="s">
        <v>649</v>
      </c>
      <c r="L308" s="153" t="e">
        <f>VLOOKUP(D308,'TS Gantry - AP44'!$C$8:$X$638,22,FALSE)</f>
        <v>#N/A</v>
      </c>
      <c r="M308" s="153" t="e">
        <f>VLOOKUP(D308,'TS Gantry - AP44'!$C$8:$Y$638,23,FALSE)</f>
        <v>#N/A</v>
      </c>
      <c r="N308" s="153" t="e">
        <f>VLOOKUP(D308,'TS Gantry - AP44'!$C$8:$Z$638,24,FALSE)</f>
        <v>#N/A</v>
      </c>
      <c r="O308" s="108"/>
      <c r="P308" s="108"/>
      <c r="Q308" s="123"/>
      <c r="R308" s="123"/>
      <c r="S308" s="108"/>
      <c r="T308" s="108"/>
      <c r="U308" s="117"/>
      <c r="V308" s="117"/>
      <c r="W308" s="117"/>
      <c r="X308" s="117"/>
      <c r="Y308" s="117"/>
      <c r="Z308" s="117"/>
      <c r="AA308" s="117"/>
    </row>
    <row r="309" spans="1:27" ht="15.75" customHeight="1">
      <c r="A309" s="150">
        <f t="shared" si="5"/>
        <v>301</v>
      </c>
      <c r="B309" s="108"/>
      <c r="C309" s="150"/>
      <c r="D309" s="246"/>
      <c r="E309" s="108"/>
      <c r="F309" s="108"/>
      <c r="G309" s="108"/>
      <c r="H309" s="108"/>
      <c r="I309" s="153"/>
      <c r="J309" s="153"/>
      <c r="K309" s="153" t="s">
        <v>649</v>
      </c>
      <c r="L309" s="153" t="e">
        <f>VLOOKUP(D309,'TS Gantry - AP44'!$C$8:$X$638,22,FALSE)</f>
        <v>#N/A</v>
      </c>
      <c r="M309" s="153" t="e">
        <f>VLOOKUP(D309,'TS Gantry - AP44'!$C$8:$Y$638,23,FALSE)</f>
        <v>#N/A</v>
      </c>
      <c r="N309" s="153" t="e">
        <f>VLOOKUP(D309,'TS Gantry - AP44'!$C$8:$Z$638,24,FALSE)</f>
        <v>#N/A</v>
      </c>
      <c r="O309" s="108"/>
      <c r="P309" s="108"/>
      <c r="Q309" s="123"/>
      <c r="R309" s="123"/>
      <c r="S309" s="108"/>
      <c r="T309" s="108"/>
      <c r="U309" s="117"/>
      <c r="V309" s="117"/>
      <c r="W309" s="117"/>
      <c r="X309" s="117"/>
      <c r="Y309" s="117"/>
      <c r="Z309" s="117"/>
      <c r="AA309" s="117"/>
    </row>
    <row r="310" spans="1:27" ht="15.75" customHeight="1">
      <c r="A310" s="150">
        <f t="shared" si="5"/>
        <v>302</v>
      </c>
      <c r="B310" s="108"/>
      <c r="C310" s="150"/>
      <c r="D310" s="246"/>
      <c r="E310" s="108"/>
      <c r="F310" s="108"/>
      <c r="G310" s="108"/>
      <c r="H310" s="108"/>
      <c r="I310" s="153"/>
      <c r="J310" s="153"/>
      <c r="K310" s="153" t="s">
        <v>649</v>
      </c>
      <c r="L310" s="153" t="e">
        <f>VLOOKUP(D310,'TS Gantry - AP44'!$C$8:$X$638,22,FALSE)</f>
        <v>#N/A</v>
      </c>
      <c r="M310" s="153" t="e">
        <f>VLOOKUP(D310,'TS Gantry - AP44'!$C$8:$Y$638,23,FALSE)</f>
        <v>#N/A</v>
      </c>
      <c r="N310" s="153" t="e">
        <f>VLOOKUP(D310,'TS Gantry - AP44'!$C$8:$Z$638,24,FALSE)</f>
        <v>#N/A</v>
      </c>
      <c r="O310" s="108"/>
      <c r="P310" s="108"/>
      <c r="Q310" s="123"/>
      <c r="R310" s="123"/>
      <c r="S310" s="108"/>
      <c r="T310" s="108"/>
      <c r="U310" s="117"/>
      <c r="V310" s="117"/>
      <c r="W310" s="117"/>
      <c r="X310" s="117"/>
      <c r="Y310" s="117"/>
      <c r="Z310" s="117"/>
      <c r="AA310" s="117"/>
    </row>
    <row r="311" spans="1:27" ht="15.75" customHeight="1">
      <c r="A311" s="150">
        <f t="shared" si="5"/>
        <v>303</v>
      </c>
      <c r="B311" s="108"/>
      <c r="C311" s="150"/>
      <c r="D311" s="246"/>
      <c r="E311" s="108"/>
      <c r="F311" s="108"/>
      <c r="G311" s="108"/>
      <c r="H311" s="108"/>
      <c r="I311" s="153"/>
      <c r="J311" s="153"/>
      <c r="K311" s="153" t="s">
        <v>649</v>
      </c>
      <c r="L311" s="153" t="e">
        <f>VLOOKUP(D311,'TS Gantry - AP44'!$C$8:$X$638,22,FALSE)</f>
        <v>#N/A</v>
      </c>
      <c r="M311" s="153" t="e">
        <f>VLOOKUP(D311,'TS Gantry - AP44'!$C$8:$Y$638,23,FALSE)</f>
        <v>#N/A</v>
      </c>
      <c r="N311" s="153" t="e">
        <f>VLOOKUP(D311,'TS Gantry - AP44'!$C$8:$Z$638,24,FALSE)</f>
        <v>#N/A</v>
      </c>
      <c r="O311" s="108"/>
      <c r="P311" s="108"/>
      <c r="Q311" s="123"/>
      <c r="R311" s="123"/>
      <c r="S311" s="108"/>
      <c r="T311" s="108"/>
      <c r="U311" s="117"/>
      <c r="V311" s="117"/>
      <c r="W311" s="117"/>
      <c r="X311" s="117"/>
      <c r="Y311" s="117"/>
      <c r="Z311" s="117"/>
      <c r="AA311" s="117"/>
    </row>
    <row r="312" spans="1:27" ht="15.75" customHeight="1">
      <c r="A312" s="150">
        <f t="shared" si="5"/>
        <v>304</v>
      </c>
      <c r="B312" s="108"/>
      <c r="C312" s="150"/>
      <c r="D312" s="246"/>
      <c r="E312" s="108"/>
      <c r="F312" s="108"/>
      <c r="G312" s="108"/>
      <c r="H312" s="108"/>
      <c r="I312" s="153"/>
      <c r="J312" s="153"/>
      <c r="K312" s="153" t="s">
        <v>649</v>
      </c>
      <c r="L312" s="153" t="e">
        <f>VLOOKUP(D312,'TS Gantry - AP44'!$C$8:$X$638,22,FALSE)</f>
        <v>#N/A</v>
      </c>
      <c r="M312" s="153" t="e">
        <f>VLOOKUP(D312,'TS Gantry - AP44'!$C$8:$Y$638,23,FALSE)</f>
        <v>#N/A</v>
      </c>
      <c r="N312" s="153" t="e">
        <f>VLOOKUP(D312,'TS Gantry - AP44'!$C$8:$Z$638,24,FALSE)</f>
        <v>#N/A</v>
      </c>
      <c r="O312" s="108"/>
      <c r="P312" s="108"/>
      <c r="Q312" s="123"/>
      <c r="R312" s="123"/>
      <c r="S312" s="108"/>
      <c r="T312" s="108"/>
      <c r="U312" s="117"/>
      <c r="V312" s="117"/>
      <c r="W312" s="117"/>
      <c r="X312" s="117"/>
      <c r="Y312" s="117"/>
      <c r="Z312" s="117"/>
      <c r="AA312" s="117"/>
    </row>
    <row r="313" spans="1:27" ht="15.75" customHeight="1">
      <c r="A313" s="150">
        <f t="shared" si="5"/>
        <v>305</v>
      </c>
      <c r="B313" s="108"/>
      <c r="C313" s="150"/>
      <c r="D313" s="246"/>
      <c r="E313" s="108"/>
      <c r="F313" s="108"/>
      <c r="G313" s="108"/>
      <c r="H313" s="108"/>
      <c r="I313" s="153"/>
      <c r="J313" s="153"/>
      <c r="K313" s="153" t="s">
        <v>649</v>
      </c>
      <c r="L313" s="153" t="e">
        <f>VLOOKUP(D313,'TS Gantry - AP44'!$C$8:$X$638,22,FALSE)</f>
        <v>#N/A</v>
      </c>
      <c r="M313" s="153" t="e">
        <f>VLOOKUP(D313,'TS Gantry - AP44'!$C$8:$Y$638,23,FALSE)</f>
        <v>#N/A</v>
      </c>
      <c r="N313" s="153" t="e">
        <f>VLOOKUP(D313,'TS Gantry - AP44'!$C$8:$Z$638,24,FALSE)</f>
        <v>#N/A</v>
      </c>
      <c r="O313" s="108"/>
      <c r="P313" s="108"/>
      <c r="Q313" s="123"/>
      <c r="R313" s="123"/>
      <c r="S313" s="108"/>
      <c r="T313" s="108"/>
      <c r="U313" s="117"/>
      <c r="V313" s="117"/>
      <c r="W313" s="117"/>
      <c r="X313" s="117"/>
      <c r="Y313" s="117"/>
      <c r="Z313" s="117"/>
      <c r="AA313" s="117"/>
    </row>
    <row r="314" spans="1:27" ht="15.75" customHeight="1">
      <c r="A314" s="150">
        <f t="shared" si="5"/>
        <v>306</v>
      </c>
      <c r="B314" s="108"/>
      <c r="C314" s="150"/>
      <c r="D314" s="246"/>
      <c r="E314" s="108"/>
      <c r="F314" s="108"/>
      <c r="G314" s="108"/>
      <c r="H314" s="108"/>
      <c r="I314" s="153"/>
      <c r="J314" s="153"/>
      <c r="K314" s="153" t="s">
        <v>649</v>
      </c>
      <c r="L314" s="153" t="e">
        <f>VLOOKUP(D314,'TS Gantry - AP44'!$C$8:$X$638,22,FALSE)</f>
        <v>#N/A</v>
      </c>
      <c r="M314" s="153" t="e">
        <f>VLOOKUP(D314,'TS Gantry - AP44'!$C$8:$Y$638,23,FALSE)</f>
        <v>#N/A</v>
      </c>
      <c r="N314" s="153" t="e">
        <f>VLOOKUP(D314,'TS Gantry - AP44'!$C$8:$Z$638,24,FALSE)</f>
        <v>#N/A</v>
      </c>
      <c r="O314" s="108"/>
      <c r="P314" s="108"/>
      <c r="Q314" s="123"/>
      <c r="R314" s="123"/>
      <c r="S314" s="108"/>
      <c r="T314" s="108"/>
      <c r="U314" s="117"/>
      <c r="V314" s="117"/>
      <c r="W314" s="117"/>
      <c r="X314" s="117"/>
      <c r="Y314" s="117"/>
      <c r="Z314" s="117"/>
      <c r="AA314" s="117"/>
    </row>
    <row r="315" spans="1:27" ht="15.75" customHeight="1">
      <c r="A315" s="150">
        <f t="shared" si="5"/>
        <v>307</v>
      </c>
      <c r="B315" s="108"/>
      <c r="C315" s="150"/>
      <c r="D315" s="246"/>
      <c r="E315" s="108"/>
      <c r="F315" s="108"/>
      <c r="G315" s="108"/>
      <c r="H315" s="108"/>
      <c r="I315" s="153"/>
      <c r="J315" s="153"/>
      <c r="K315" s="153" t="s">
        <v>649</v>
      </c>
      <c r="L315" s="153" t="e">
        <f>VLOOKUP(D315,'TS Gantry - AP44'!$C$8:$X$638,22,FALSE)</f>
        <v>#N/A</v>
      </c>
      <c r="M315" s="153" t="e">
        <f>VLOOKUP(D315,'TS Gantry - AP44'!$C$8:$Y$638,23,FALSE)</f>
        <v>#N/A</v>
      </c>
      <c r="N315" s="153" t="e">
        <f>VLOOKUP(D315,'TS Gantry - AP44'!$C$8:$Z$638,24,FALSE)</f>
        <v>#N/A</v>
      </c>
      <c r="O315" s="108"/>
      <c r="P315" s="108"/>
      <c r="Q315" s="123"/>
      <c r="R315" s="123"/>
      <c r="S315" s="108"/>
      <c r="T315" s="108"/>
      <c r="U315" s="117"/>
      <c r="V315" s="117"/>
      <c r="W315" s="117"/>
      <c r="X315" s="117"/>
      <c r="Y315" s="117"/>
      <c r="Z315" s="117"/>
      <c r="AA315" s="117"/>
    </row>
    <row r="316" spans="1:27" ht="15.75" customHeight="1">
      <c r="A316" s="150">
        <f t="shared" si="5"/>
        <v>308</v>
      </c>
      <c r="B316" s="108"/>
      <c r="C316" s="150"/>
      <c r="D316" s="246"/>
      <c r="E316" s="108"/>
      <c r="F316" s="108"/>
      <c r="G316" s="108"/>
      <c r="H316" s="108"/>
      <c r="I316" s="153"/>
      <c r="J316" s="153"/>
      <c r="K316" s="153" t="s">
        <v>649</v>
      </c>
      <c r="L316" s="153" t="e">
        <f>VLOOKUP(D316,'TS Gantry - AP44'!$C$8:$X$638,22,FALSE)</f>
        <v>#N/A</v>
      </c>
      <c r="M316" s="153" t="e">
        <f>VLOOKUP(D316,'TS Gantry - AP44'!$C$8:$Y$638,23,FALSE)</f>
        <v>#N/A</v>
      </c>
      <c r="N316" s="153" t="e">
        <f>VLOOKUP(D316,'TS Gantry - AP44'!$C$8:$Z$638,24,FALSE)</f>
        <v>#N/A</v>
      </c>
      <c r="O316" s="108"/>
      <c r="P316" s="108"/>
      <c r="Q316" s="123"/>
      <c r="R316" s="123"/>
      <c r="S316" s="108"/>
      <c r="T316" s="108"/>
      <c r="U316" s="117"/>
      <c r="V316" s="117"/>
      <c r="W316" s="117"/>
      <c r="X316" s="117"/>
      <c r="Y316" s="117"/>
      <c r="Z316" s="117"/>
      <c r="AA316" s="117"/>
    </row>
    <row r="317" spans="1:27" ht="15.75" customHeight="1">
      <c r="A317" s="150">
        <f t="shared" si="5"/>
        <v>309</v>
      </c>
      <c r="B317" s="108"/>
      <c r="C317" s="150"/>
      <c r="D317" s="246"/>
      <c r="E317" s="108"/>
      <c r="F317" s="108"/>
      <c r="G317" s="108"/>
      <c r="H317" s="108"/>
      <c r="I317" s="153"/>
      <c r="J317" s="153"/>
      <c r="K317" s="153" t="s">
        <v>649</v>
      </c>
      <c r="L317" s="153" t="e">
        <f>VLOOKUP(D317,'TS Gantry - AP44'!$C$8:$X$638,22,FALSE)</f>
        <v>#N/A</v>
      </c>
      <c r="M317" s="153" t="e">
        <f>VLOOKUP(D317,'TS Gantry - AP44'!$C$8:$Y$638,23,FALSE)</f>
        <v>#N/A</v>
      </c>
      <c r="N317" s="153" t="e">
        <f>VLOOKUP(D317,'TS Gantry - AP44'!$C$8:$Z$638,24,FALSE)</f>
        <v>#N/A</v>
      </c>
      <c r="O317" s="108"/>
      <c r="P317" s="108"/>
      <c r="Q317" s="123"/>
      <c r="R317" s="123"/>
      <c r="S317" s="108"/>
      <c r="T317" s="108"/>
      <c r="U317" s="117"/>
      <c r="V317" s="117"/>
      <c r="W317" s="117"/>
      <c r="X317" s="117"/>
      <c r="Y317" s="117"/>
      <c r="Z317" s="117"/>
      <c r="AA317" s="117"/>
    </row>
    <row r="318" spans="1:27" ht="15.75" customHeight="1">
      <c r="A318" s="150">
        <f t="shared" si="5"/>
        <v>310</v>
      </c>
      <c r="B318" s="108"/>
      <c r="C318" s="150"/>
      <c r="D318" s="246"/>
      <c r="E318" s="108"/>
      <c r="F318" s="108"/>
      <c r="G318" s="108"/>
      <c r="H318" s="108"/>
      <c r="I318" s="153"/>
      <c r="J318" s="153"/>
      <c r="K318" s="153" t="s">
        <v>649</v>
      </c>
      <c r="L318" s="153" t="e">
        <f>VLOOKUP(D318,'TS Gantry - AP44'!$C$8:$X$638,22,FALSE)</f>
        <v>#N/A</v>
      </c>
      <c r="M318" s="153" t="e">
        <f>VLOOKUP(D318,'TS Gantry - AP44'!$C$8:$Y$638,23,FALSE)</f>
        <v>#N/A</v>
      </c>
      <c r="N318" s="153" t="e">
        <f>VLOOKUP(D318,'TS Gantry - AP44'!$C$8:$Z$638,24,FALSE)</f>
        <v>#N/A</v>
      </c>
      <c r="O318" s="108"/>
      <c r="P318" s="108"/>
      <c r="Q318" s="123"/>
      <c r="R318" s="123"/>
      <c r="S318" s="108"/>
      <c r="T318" s="108"/>
      <c r="U318" s="117"/>
      <c r="V318" s="117"/>
      <c r="W318" s="117"/>
      <c r="X318" s="117"/>
      <c r="Y318" s="117"/>
      <c r="Z318" s="117"/>
      <c r="AA318" s="117"/>
    </row>
    <row r="319" spans="1:27" ht="15.75" customHeight="1">
      <c r="A319" s="150">
        <f t="shared" si="5"/>
        <v>311</v>
      </c>
      <c r="B319" s="108"/>
      <c r="C319" s="150"/>
      <c r="D319" s="246"/>
      <c r="E319" s="108"/>
      <c r="F319" s="108"/>
      <c r="G319" s="108"/>
      <c r="H319" s="108"/>
      <c r="I319" s="153"/>
      <c r="J319" s="153"/>
      <c r="K319" s="153" t="s">
        <v>649</v>
      </c>
      <c r="L319" s="153" t="e">
        <f>VLOOKUP(D319,'TS Gantry - AP44'!$C$8:$X$638,22,FALSE)</f>
        <v>#N/A</v>
      </c>
      <c r="M319" s="153" t="e">
        <f>VLOOKUP(D319,'TS Gantry - AP44'!$C$8:$Y$638,23,FALSE)</f>
        <v>#N/A</v>
      </c>
      <c r="N319" s="153" t="e">
        <f>VLOOKUP(D319,'TS Gantry - AP44'!$C$8:$Z$638,24,FALSE)</f>
        <v>#N/A</v>
      </c>
      <c r="O319" s="108"/>
      <c r="P319" s="108"/>
      <c r="Q319" s="123"/>
      <c r="R319" s="123"/>
      <c r="S319" s="108"/>
      <c r="T319" s="108"/>
      <c r="U319" s="117"/>
      <c r="V319" s="117"/>
      <c r="W319" s="117"/>
      <c r="X319" s="117"/>
      <c r="Y319" s="117"/>
      <c r="Z319" s="117"/>
      <c r="AA319" s="117"/>
    </row>
    <row r="320" spans="1:27" ht="15.75" customHeight="1">
      <c r="A320" s="150">
        <f t="shared" si="5"/>
        <v>312</v>
      </c>
      <c r="B320" s="108"/>
      <c r="C320" s="150"/>
      <c r="D320" s="246"/>
      <c r="E320" s="108"/>
      <c r="F320" s="108"/>
      <c r="G320" s="108"/>
      <c r="H320" s="108"/>
      <c r="I320" s="153"/>
      <c r="J320" s="153"/>
      <c r="K320" s="153" t="s">
        <v>649</v>
      </c>
      <c r="L320" s="153" t="e">
        <f>VLOOKUP(D320,'TS Gantry - AP44'!$C$8:$X$638,22,FALSE)</f>
        <v>#N/A</v>
      </c>
      <c r="M320" s="153" t="e">
        <f>VLOOKUP(D320,'TS Gantry - AP44'!$C$8:$Y$638,23,FALSE)</f>
        <v>#N/A</v>
      </c>
      <c r="N320" s="153" t="e">
        <f>VLOOKUP(D320,'TS Gantry - AP44'!$C$8:$Z$638,24,FALSE)</f>
        <v>#N/A</v>
      </c>
      <c r="O320" s="108"/>
      <c r="P320" s="108"/>
      <c r="Q320" s="123"/>
      <c r="R320" s="123"/>
      <c r="S320" s="108"/>
      <c r="T320" s="108"/>
      <c r="U320" s="117"/>
      <c r="V320" s="117"/>
      <c r="W320" s="117"/>
      <c r="X320" s="117"/>
      <c r="Y320" s="117"/>
      <c r="Z320" s="117"/>
      <c r="AA320" s="117"/>
    </row>
    <row r="321" spans="1:27" ht="15.75" customHeight="1">
      <c r="A321" s="150">
        <f t="shared" si="5"/>
        <v>313</v>
      </c>
      <c r="B321" s="108"/>
      <c r="C321" s="150"/>
      <c r="D321" s="246"/>
      <c r="E321" s="108"/>
      <c r="F321" s="108"/>
      <c r="G321" s="108"/>
      <c r="H321" s="108"/>
      <c r="I321" s="153"/>
      <c r="J321" s="153"/>
      <c r="K321" s="153" t="s">
        <v>649</v>
      </c>
      <c r="L321" s="153" t="e">
        <f>VLOOKUP(D321,'TS Gantry - AP44'!$C$8:$X$638,22,FALSE)</f>
        <v>#N/A</v>
      </c>
      <c r="M321" s="153" t="e">
        <f>VLOOKUP(D321,'TS Gantry - AP44'!$C$8:$Y$638,23,FALSE)</f>
        <v>#N/A</v>
      </c>
      <c r="N321" s="153" t="e">
        <f>VLOOKUP(D321,'TS Gantry - AP44'!$C$8:$Z$638,24,FALSE)</f>
        <v>#N/A</v>
      </c>
      <c r="O321" s="108"/>
      <c r="P321" s="108"/>
      <c r="Q321" s="123"/>
      <c r="R321" s="123"/>
      <c r="S321" s="108"/>
      <c r="T321" s="108"/>
      <c r="U321" s="117"/>
      <c r="V321" s="117"/>
      <c r="W321" s="117"/>
      <c r="X321" s="117"/>
      <c r="Y321" s="117"/>
      <c r="Z321" s="117"/>
      <c r="AA321" s="117"/>
    </row>
    <row r="322" spans="1:27" ht="15.75" customHeight="1">
      <c r="A322" s="150">
        <f t="shared" si="5"/>
        <v>314</v>
      </c>
      <c r="B322" s="108"/>
      <c r="C322" s="150"/>
      <c r="D322" s="246"/>
      <c r="E322" s="108"/>
      <c r="F322" s="108"/>
      <c r="G322" s="108"/>
      <c r="H322" s="108"/>
      <c r="I322" s="153"/>
      <c r="J322" s="153"/>
      <c r="K322" s="153" t="s">
        <v>649</v>
      </c>
      <c r="L322" s="153" t="e">
        <f>VLOOKUP(D322,'TS Gantry - AP44'!$C$8:$X$638,22,FALSE)</f>
        <v>#N/A</v>
      </c>
      <c r="M322" s="153" t="e">
        <f>VLOOKUP(D322,'TS Gantry - AP44'!$C$8:$Y$638,23,FALSE)</f>
        <v>#N/A</v>
      </c>
      <c r="N322" s="153" t="e">
        <f>VLOOKUP(D322,'TS Gantry - AP44'!$C$8:$Z$638,24,FALSE)</f>
        <v>#N/A</v>
      </c>
      <c r="O322" s="108"/>
      <c r="P322" s="108"/>
      <c r="Q322" s="123"/>
      <c r="R322" s="123"/>
      <c r="S322" s="108"/>
      <c r="T322" s="108"/>
      <c r="U322" s="117"/>
      <c r="V322" s="117"/>
      <c r="W322" s="117"/>
      <c r="X322" s="117"/>
      <c r="Y322" s="117"/>
      <c r="Z322" s="117"/>
      <c r="AA322" s="117"/>
    </row>
    <row r="323" spans="1:27" ht="15.75" customHeight="1">
      <c r="A323" s="150">
        <f t="shared" si="5"/>
        <v>315</v>
      </c>
      <c r="B323" s="108"/>
      <c r="C323" s="150"/>
      <c r="D323" s="246"/>
      <c r="E323" s="108"/>
      <c r="F323" s="108"/>
      <c r="G323" s="108"/>
      <c r="H323" s="108"/>
      <c r="I323" s="153"/>
      <c r="J323" s="153"/>
      <c r="K323" s="153" t="s">
        <v>649</v>
      </c>
      <c r="L323" s="153" t="e">
        <f>VLOOKUP(D323,'TS Gantry - AP44'!$C$8:$X$638,22,FALSE)</f>
        <v>#N/A</v>
      </c>
      <c r="M323" s="153" t="e">
        <f>VLOOKUP(D323,'TS Gantry - AP44'!$C$8:$Y$638,23,FALSE)</f>
        <v>#N/A</v>
      </c>
      <c r="N323" s="153" t="e">
        <f>VLOOKUP(D323,'TS Gantry - AP44'!$C$8:$Z$638,24,FALSE)</f>
        <v>#N/A</v>
      </c>
      <c r="O323" s="108"/>
      <c r="P323" s="108"/>
      <c r="Q323" s="123"/>
      <c r="R323" s="123"/>
      <c r="S323" s="108"/>
      <c r="T323" s="108"/>
      <c r="U323" s="117"/>
      <c r="V323" s="117"/>
      <c r="W323" s="117"/>
      <c r="X323" s="117"/>
      <c r="Y323" s="117"/>
      <c r="Z323" s="117"/>
      <c r="AA323" s="117"/>
    </row>
    <row r="324" spans="1:27" ht="15.75" customHeight="1">
      <c r="A324" s="150">
        <f t="shared" si="5"/>
        <v>316</v>
      </c>
      <c r="B324" s="108"/>
      <c r="C324" s="150"/>
      <c r="D324" s="246"/>
      <c r="E324" s="108"/>
      <c r="F324" s="108"/>
      <c r="G324" s="108"/>
      <c r="H324" s="108"/>
      <c r="I324" s="153"/>
      <c r="J324" s="153"/>
      <c r="K324" s="153" t="s">
        <v>649</v>
      </c>
      <c r="L324" s="153" t="e">
        <f>VLOOKUP(D324,'TS Gantry - AP44'!$C$8:$X$638,22,FALSE)</f>
        <v>#N/A</v>
      </c>
      <c r="M324" s="153" t="e">
        <f>VLOOKUP(D324,'TS Gantry - AP44'!$C$8:$Y$638,23,FALSE)</f>
        <v>#N/A</v>
      </c>
      <c r="N324" s="153" t="e">
        <f>VLOOKUP(D324,'TS Gantry - AP44'!$C$8:$Z$638,24,FALSE)</f>
        <v>#N/A</v>
      </c>
      <c r="O324" s="108"/>
      <c r="P324" s="108"/>
      <c r="Q324" s="123"/>
      <c r="R324" s="123"/>
      <c r="S324" s="108"/>
      <c r="T324" s="108"/>
      <c r="U324" s="117"/>
      <c r="V324" s="117"/>
      <c r="W324" s="117"/>
      <c r="X324" s="117"/>
      <c r="Y324" s="117"/>
      <c r="Z324" s="117"/>
      <c r="AA324" s="117"/>
    </row>
    <row r="325" spans="1:27" ht="15.75" customHeight="1">
      <c r="A325" s="150">
        <f t="shared" si="5"/>
        <v>317</v>
      </c>
      <c r="B325" s="108"/>
      <c r="C325" s="150"/>
      <c r="D325" s="246"/>
      <c r="E325" s="108"/>
      <c r="F325" s="108"/>
      <c r="G325" s="108"/>
      <c r="H325" s="108"/>
      <c r="I325" s="153"/>
      <c r="J325" s="153"/>
      <c r="K325" s="153" t="s">
        <v>649</v>
      </c>
      <c r="L325" s="153" t="e">
        <f>VLOOKUP(D325,'TS Gantry - AP44'!$C$8:$X$638,22,FALSE)</f>
        <v>#N/A</v>
      </c>
      <c r="M325" s="153" t="e">
        <f>VLOOKUP(D325,'TS Gantry - AP44'!$C$8:$Y$638,23,FALSE)</f>
        <v>#N/A</v>
      </c>
      <c r="N325" s="153" t="e">
        <f>VLOOKUP(D325,'TS Gantry - AP44'!$C$8:$Z$638,24,FALSE)</f>
        <v>#N/A</v>
      </c>
      <c r="O325" s="108"/>
      <c r="P325" s="108"/>
      <c r="Q325" s="123"/>
      <c r="R325" s="123"/>
      <c r="S325" s="108"/>
      <c r="T325" s="108"/>
      <c r="U325" s="117"/>
      <c r="V325" s="117"/>
      <c r="W325" s="117"/>
      <c r="X325" s="117"/>
      <c r="Y325" s="117"/>
      <c r="Z325" s="117"/>
      <c r="AA325" s="117"/>
    </row>
    <row r="326" spans="1:27" ht="15.75" customHeight="1">
      <c r="A326" s="150">
        <f t="shared" si="5"/>
        <v>318</v>
      </c>
      <c r="B326" s="108"/>
      <c r="C326" s="150"/>
      <c r="D326" s="246"/>
      <c r="E326" s="108"/>
      <c r="F326" s="108"/>
      <c r="G326" s="108"/>
      <c r="H326" s="108"/>
      <c r="I326" s="153"/>
      <c r="J326" s="153"/>
      <c r="K326" s="153" t="s">
        <v>649</v>
      </c>
      <c r="L326" s="153" t="e">
        <f>VLOOKUP(D326,'TS Gantry - AP44'!$C$8:$X$638,22,FALSE)</f>
        <v>#N/A</v>
      </c>
      <c r="M326" s="153" t="e">
        <f>VLOOKUP(D326,'TS Gantry - AP44'!$C$8:$Y$638,23,FALSE)</f>
        <v>#N/A</v>
      </c>
      <c r="N326" s="153" t="e">
        <f>VLOOKUP(D326,'TS Gantry - AP44'!$C$8:$Z$638,24,FALSE)</f>
        <v>#N/A</v>
      </c>
      <c r="O326" s="108"/>
      <c r="P326" s="108"/>
      <c r="Q326" s="123"/>
      <c r="R326" s="123"/>
      <c r="S326" s="108"/>
      <c r="T326" s="108"/>
      <c r="U326" s="117"/>
      <c r="V326" s="117"/>
      <c r="W326" s="117"/>
      <c r="X326" s="117"/>
      <c r="Y326" s="117"/>
      <c r="Z326" s="117"/>
      <c r="AA326" s="117"/>
    </row>
    <row r="327" spans="1:27" ht="15.75" customHeight="1">
      <c r="A327" s="150">
        <f t="shared" si="5"/>
        <v>319</v>
      </c>
      <c r="B327" s="108"/>
      <c r="C327" s="150"/>
      <c r="D327" s="246"/>
      <c r="E327" s="108"/>
      <c r="F327" s="108"/>
      <c r="G327" s="108"/>
      <c r="H327" s="108"/>
      <c r="I327" s="153"/>
      <c r="J327" s="153"/>
      <c r="K327" s="153" t="s">
        <v>649</v>
      </c>
      <c r="L327" s="153" t="e">
        <f>VLOOKUP(D327,'TS Gantry - AP44'!$C$8:$X$638,22,FALSE)</f>
        <v>#N/A</v>
      </c>
      <c r="M327" s="153" t="e">
        <f>VLOOKUP(D327,'TS Gantry - AP44'!$C$8:$Y$638,23,FALSE)</f>
        <v>#N/A</v>
      </c>
      <c r="N327" s="153" t="e">
        <f>VLOOKUP(D327,'TS Gantry - AP44'!$C$8:$Z$638,24,FALSE)</f>
        <v>#N/A</v>
      </c>
      <c r="O327" s="108"/>
      <c r="P327" s="108"/>
      <c r="Q327" s="123"/>
      <c r="R327" s="123"/>
      <c r="S327" s="108"/>
      <c r="T327" s="108"/>
      <c r="U327" s="117"/>
      <c r="V327" s="117"/>
      <c r="W327" s="117"/>
      <c r="X327" s="117"/>
      <c r="Y327" s="117"/>
      <c r="Z327" s="117"/>
      <c r="AA327" s="117"/>
    </row>
    <row r="328" spans="1:27" ht="15.75" customHeight="1">
      <c r="A328" s="150">
        <f t="shared" si="5"/>
        <v>320</v>
      </c>
      <c r="B328" s="108"/>
      <c r="C328" s="150"/>
      <c r="D328" s="246"/>
      <c r="E328" s="108"/>
      <c r="F328" s="108"/>
      <c r="G328" s="108"/>
      <c r="H328" s="108"/>
      <c r="I328" s="153"/>
      <c r="J328" s="153"/>
      <c r="K328" s="153" t="s">
        <v>649</v>
      </c>
      <c r="L328" s="153" t="e">
        <f>VLOOKUP(D328,'TS Gantry - AP44'!$C$8:$X$638,22,FALSE)</f>
        <v>#N/A</v>
      </c>
      <c r="M328" s="153" t="e">
        <f>VLOOKUP(D328,'TS Gantry - AP44'!$C$8:$Y$638,23,FALSE)</f>
        <v>#N/A</v>
      </c>
      <c r="N328" s="153" t="e">
        <f>VLOOKUP(D328,'TS Gantry - AP44'!$C$8:$Z$638,24,FALSE)</f>
        <v>#N/A</v>
      </c>
      <c r="O328" s="108"/>
      <c r="P328" s="108"/>
      <c r="Q328" s="123"/>
      <c r="R328" s="123"/>
      <c r="S328" s="108"/>
      <c r="T328" s="108"/>
      <c r="U328" s="117"/>
      <c r="V328" s="117"/>
      <c r="W328" s="117"/>
      <c r="X328" s="117"/>
      <c r="Y328" s="117"/>
      <c r="Z328" s="117"/>
      <c r="AA328" s="117"/>
    </row>
    <row r="329" spans="1:27" ht="15.75" customHeight="1">
      <c r="A329" s="150">
        <f t="shared" si="5"/>
        <v>321</v>
      </c>
      <c r="B329" s="108"/>
      <c r="C329" s="150"/>
      <c r="D329" s="246"/>
      <c r="E329" s="108"/>
      <c r="F329" s="108"/>
      <c r="G329" s="108"/>
      <c r="H329" s="108"/>
      <c r="I329" s="153"/>
      <c r="J329" s="153"/>
      <c r="K329" s="153" t="s">
        <v>649</v>
      </c>
      <c r="L329" s="153" t="e">
        <f>VLOOKUP(D329,'TS Gantry - AP44'!$C$8:$X$638,22,FALSE)</f>
        <v>#N/A</v>
      </c>
      <c r="M329" s="153" t="e">
        <f>VLOOKUP(D329,'TS Gantry - AP44'!$C$8:$Y$638,23,FALSE)</f>
        <v>#N/A</v>
      </c>
      <c r="N329" s="153" t="e">
        <f>VLOOKUP(D329,'TS Gantry - AP44'!$C$8:$Z$638,24,FALSE)</f>
        <v>#N/A</v>
      </c>
      <c r="O329" s="108"/>
      <c r="P329" s="108"/>
      <c r="Q329" s="123"/>
      <c r="R329" s="123"/>
      <c r="S329" s="108"/>
      <c r="T329" s="108"/>
      <c r="U329" s="117"/>
      <c r="V329" s="117"/>
      <c r="W329" s="117"/>
      <c r="X329" s="117"/>
      <c r="Y329" s="117"/>
      <c r="Z329" s="117"/>
      <c r="AA329" s="117"/>
    </row>
    <row r="330" spans="1:27" ht="15.75" customHeight="1">
      <c r="A330" s="150">
        <f t="shared" si="5"/>
        <v>322</v>
      </c>
      <c r="B330" s="108"/>
      <c r="C330" s="150"/>
      <c r="D330" s="246"/>
      <c r="E330" s="108"/>
      <c r="F330" s="108"/>
      <c r="G330" s="108"/>
      <c r="H330" s="108"/>
      <c r="I330" s="153"/>
      <c r="J330" s="153"/>
      <c r="K330" s="153" t="s">
        <v>649</v>
      </c>
      <c r="L330" s="153" t="e">
        <f>VLOOKUP(D330,'TS Gantry - AP44'!$C$8:$X$638,22,FALSE)</f>
        <v>#N/A</v>
      </c>
      <c r="M330" s="153" t="e">
        <f>VLOOKUP(D330,'TS Gantry - AP44'!$C$8:$Y$638,23,FALSE)</f>
        <v>#N/A</v>
      </c>
      <c r="N330" s="153" t="e">
        <f>VLOOKUP(D330,'TS Gantry - AP44'!$C$8:$Z$638,24,FALSE)</f>
        <v>#N/A</v>
      </c>
      <c r="O330" s="108"/>
      <c r="P330" s="108"/>
      <c r="Q330" s="123"/>
      <c r="R330" s="123"/>
      <c r="S330" s="108"/>
      <c r="T330" s="108"/>
      <c r="U330" s="117"/>
      <c r="V330" s="117"/>
      <c r="W330" s="117"/>
      <c r="X330" s="117"/>
      <c r="Y330" s="117"/>
      <c r="Z330" s="117"/>
      <c r="AA330" s="117"/>
    </row>
    <row r="331" spans="1:27" ht="15.75" customHeight="1">
      <c r="A331" s="150">
        <f t="shared" si="5"/>
        <v>323</v>
      </c>
      <c r="B331" s="108"/>
      <c r="C331" s="150"/>
      <c r="D331" s="246"/>
      <c r="E331" s="108"/>
      <c r="F331" s="108"/>
      <c r="G331" s="108"/>
      <c r="H331" s="108"/>
      <c r="I331" s="153"/>
      <c r="J331" s="153"/>
      <c r="K331" s="153" t="s">
        <v>649</v>
      </c>
      <c r="L331" s="153" t="e">
        <f>VLOOKUP(D331,'TS Gantry - AP44'!$C$8:$X$638,22,FALSE)</f>
        <v>#N/A</v>
      </c>
      <c r="M331" s="153" t="e">
        <f>VLOOKUP(D331,'TS Gantry - AP44'!$C$8:$Y$638,23,FALSE)</f>
        <v>#N/A</v>
      </c>
      <c r="N331" s="153" t="e">
        <f>VLOOKUP(D331,'TS Gantry - AP44'!$C$8:$Z$638,24,FALSE)</f>
        <v>#N/A</v>
      </c>
      <c r="O331" s="108"/>
      <c r="P331" s="108"/>
      <c r="Q331" s="123"/>
      <c r="R331" s="123"/>
      <c r="S331" s="108"/>
      <c r="T331" s="108"/>
      <c r="U331" s="117"/>
      <c r="V331" s="117"/>
      <c r="W331" s="117"/>
      <c r="X331" s="117"/>
      <c r="Y331" s="117"/>
      <c r="Z331" s="117"/>
      <c r="AA331" s="117"/>
    </row>
    <row r="332" spans="1:27" ht="15.75" customHeight="1">
      <c r="A332" s="150">
        <f t="shared" si="5"/>
        <v>324</v>
      </c>
      <c r="B332" s="108"/>
      <c r="C332" s="150"/>
      <c r="D332" s="246"/>
      <c r="E332" s="108"/>
      <c r="F332" s="108"/>
      <c r="G332" s="108"/>
      <c r="H332" s="108"/>
      <c r="I332" s="153"/>
      <c r="J332" s="153"/>
      <c r="K332" s="153" t="s">
        <v>649</v>
      </c>
      <c r="L332" s="153" t="e">
        <f>VLOOKUP(D332,'TS Gantry - AP44'!$C$8:$X$638,22,FALSE)</f>
        <v>#N/A</v>
      </c>
      <c r="M332" s="153" t="e">
        <f>VLOOKUP(D332,'TS Gantry - AP44'!$C$8:$Y$638,23,FALSE)</f>
        <v>#N/A</v>
      </c>
      <c r="N332" s="153" t="e">
        <f>VLOOKUP(D332,'TS Gantry - AP44'!$C$8:$Z$638,24,FALSE)</f>
        <v>#N/A</v>
      </c>
      <c r="O332" s="108"/>
      <c r="P332" s="108"/>
      <c r="Q332" s="123"/>
      <c r="R332" s="123"/>
      <c r="S332" s="108"/>
      <c r="T332" s="108"/>
      <c r="U332" s="117"/>
      <c r="V332" s="117"/>
      <c r="W332" s="117"/>
      <c r="X332" s="117"/>
      <c r="Y332" s="117"/>
      <c r="Z332" s="117"/>
      <c r="AA332" s="117"/>
    </row>
    <row r="333" spans="1:27" ht="15.75" customHeight="1">
      <c r="A333" s="150">
        <f t="shared" si="5"/>
        <v>325</v>
      </c>
      <c r="B333" s="108"/>
      <c r="C333" s="150"/>
      <c r="D333" s="246"/>
      <c r="E333" s="108"/>
      <c r="F333" s="108"/>
      <c r="G333" s="108"/>
      <c r="H333" s="108"/>
      <c r="I333" s="153"/>
      <c r="J333" s="153"/>
      <c r="K333" s="153" t="s">
        <v>649</v>
      </c>
      <c r="L333" s="153" t="e">
        <f>VLOOKUP(D333,'TS Gantry - AP44'!$C$8:$X$638,22,FALSE)</f>
        <v>#N/A</v>
      </c>
      <c r="M333" s="153" t="e">
        <f>VLOOKUP(D333,'TS Gantry - AP44'!$C$8:$Y$638,23,FALSE)</f>
        <v>#N/A</v>
      </c>
      <c r="N333" s="153" t="e">
        <f>VLOOKUP(D333,'TS Gantry - AP44'!$C$8:$Z$638,24,FALSE)</f>
        <v>#N/A</v>
      </c>
      <c r="O333" s="108"/>
      <c r="P333" s="108"/>
      <c r="Q333" s="123"/>
      <c r="R333" s="123"/>
      <c r="S333" s="108"/>
      <c r="T333" s="108"/>
      <c r="U333" s="117"/>
      <c r="V333" s="117"/>
      <c r="W333" s="117"/>
      <c r="X333" s="117"/>
      <c r="Y333" s="117"/>
      <c r="Z333" s="117"/>
      <c r="AA333" s="117"/>
    </row>
    <row r="334" spans="1:27" ht="15.75" customHeight="1">
      <c r="A334" s="150">
        <f t="shared" si="5"/>
        <v>326</v>
      </c>
      <c r="B334" s="108"/>
      <c r="C334" s="150"/>
      <c r="D334" s="246"/>
      <c r="E334" s="108"/>
      <c r="F334" s="108"/>
      <c r="G334" s="108"/>
      <c r="H334" s="108"/>
      <c r="I334" s="153"/>
      <c r="J334" s="153"/>
      <c r="K334" s="153" t="s">
        <v>649</v>
      </c>
      <c r="L334" s="153" t="e">
        <f>VLOOKUP(D334,'TS Gantry - AP44'!$C$8:$X$638,22,FALSE)</f>
        <v>#N/A</v>
      </c>
      <c r="M334" s="153" t="e">
        <f>VLOOKUP(D334,'TS Gantry - AP44'!$C$8:$Y$638,23,FALSE)</f>
        <v>#N/A</v>
      </c>
      <c r="N334" s="153" t="e">
        <f>VLOOKUP(D334,'TS Gantry - AP44'!$C$8:$Z$638,24,FALSE)</f>
        <v>#N/A</v>
      </c>
      <c r="O334" s="108"/>
      <c r="P334" s="108"/>
      <c r="Q334" s="123"/>
      <c r="R334" s="123"/>
      <c r="S334" s="108"/>
      <c r="T334" s="108"/>
      <c r="U334" s="117"/>
      <c r="V334" s="117"/>
      <c r="W334" s="117"/>
      <c r="X334" s="117"/>
      <c r="Y334" s="117"/>
      <c r="Z334" s="117"/>
      <c r="AA334" s="117"/>
    </row>
    <row r="335" spans="1:27" ht="15.75" customHeight="1">
      <c r="A335" s="150">
        <f t="shared" si="5"/>
        <v>327</v>
      </c>
      <c r="B335" s="108"/>
      <c r="C335" s="150"/>
      <c r="D335" s="246"/>
      <c r="E335" s="108"/>
      <c r="F335" s="108"/>
      <c r="G335" s="108"/>
      <c r="H335" s="108"/>
      <c r="I335" s="153"/>
      <c r="J335" s="153"/>
      <c r="K335" s="153" t="s">
        <v>649</v>
      </c>
      <c r="L335" s="153" t="e">
        <f>VLOOKUP(D335,'TS Gantry - AP44'!$C$8:$X$638,22,FALSE)</f>
        <v>#N/A</v>
      </c>
      <c r="M335" s="153" t="e">
        <f>VLOOKUP(D335,'TS Gantry - AP44'!$C$8:$Y$638,23,FALSE)</f>
        <v>#N/A</v>
      </c>
      <c r="N335" s="153" t="e">
        <f>VLOOKUP(D335,'TS Gantry - AP44'!$C$8:$Z$638,24,FALSE)</f>
        <v>#N/A</v>
      </c>
      <c r="O335" s="108"/>
      <c r="P335" s="108"/>
      <c r="Q335" s="123"/>
      <c r="R335" s="123"/>
      <c r="S335" s="108"/>
      <c r="T335" s="108"/>
      <c r="U335" s="117"/>
      <c r="V335" s="117"/>
      <c r="W335" s="117"/>
      <c r="X335" s="117"/>
      <c r="Y335" s="117"/>
      <c r="Z335" s="117"/>
      <c r="AA335" s="117"/>
    </row>
    <row r="336" spans="1:27" ht="15.75" customHeight="1">
      <c r="A336" s="150">
        <f t="shared" si="5"/>
        <v>328</v>
      </c>
      <c r="B336" s="108"/>
      <c r="C336" s="150"/>
      <c r="D336" s="246"/>
      <c r="E336" s="108"/>
      <c r="F336" s="108"/>
      <c r="G336" s="108"/>
      <c r="H336" s="108"/>
      <c r="I336" s="153"/>
      <c r="J336" s="153"/>
      <c r="K336" s="153" t="s">
        <v>649</v>
      </c>
      <c r="L336" s="153" t="e">
        <f>VLOOKUP(D336,'TS Gantry - AP44'!$C$8:$X$638,22,FALSE)</f>
        <v>#N/A</v>
      </c>
      <c r="M336" s="153" t="e">
        <f>VLOOKUP(D336,'TS Gantry - AP44'!$C$8:$Y$638,23,FALSE)</f>
        <v>#N/A</v>
      </c>
      <c r="N336" s="153" t="e">
        <f>VLOOKUP(D336,'TS Gantry - AP44'!$C$8:$Z$638,24,FALSE)</f>
        <v>#N/A</v>
      </c>
      <c r="O336" s="108"/>
      <c r="P336" s="108"/>
      <c r="Q336" s="123"/>
      <c r="R336" s="123"/>
      <c r="S336" s="108"/>
      <c r="T336" s="108"/>
      <c r="U336" s="117"/>
      <c r="V336" s="117"/>
      <c r="W336" s="117"/>
      <c r="X336" s="117"/>
      <c r="Y336" s="117"/>
      <c r="Z336" s="117"/>
      <c r="AA336" s="117"/>
    </row>
    <row r="337" spans="1:27" ht="15.75" customHeight="1">
      <c r="A337" s="150">
        <f t="shared" si="5"/>
        <v>329</v>
      </c>
      <c r="B337" s="108"/>
      <c r="C337" s="150"/>
      <c r="D337" s="246"/>
      <c r="E337" s="108"/>
      <c r="F337" s="108"/>
      <c r="G337" s="108"/>
      <c r="H337" s="108"/>
      <c r="I337" s="153"/>
      <c r="J337" s="153"/>
      <c r="K337" s="153" t="s">
        <v>649</v>
      </c>
      <c r="L337" s="153" t="e">
        <f>VLOOKUP(D337,'TS Gantry - AP44'!$C$8:$X$638,22,FALSE)</f>
        <v>#N/A</v>
      </c>
      <c r="M337" s="153" t="e">
        <f>VLOOKUP(D337,'TS Gantry - AP44'!$C$8:$Y$638,23,FALSE)</f>
        <v>#N/A</v>
      </c>
      <c r="N337" s="153" t="e">
        <f>VLOOKUP(D337,'TS Gantry - AP44'!$C$8:$Z$638,24,FALSE)</f>
        <v>#N/A</v>
      </c>
      <c r="O337" s="108"/>
      <c r="P337" s="108"/>
      <c r="Q337" s="123"/>
      <c r="R337" s="123"/>
      <c r="S337" s="108"/>
      <c r="T337" s="108"/>
      <c r="U337" s="117"/>
      <c r="V337" s="117"/>
      <c r="W337" s="117"/>
      <c r="X337" s="117"/>
      <c r="Y337" s="117"/>
      <c r="Z337" s="117"/>
      <c r="AA337" s="117"/>
    </row>
    <row r="338" spans="1:27" ht="15.75" customHeight="1">
      <c r="A338" s="150">
        <f t="shared" si="5"/>
        <v>330</v>
      </c>
      <c r="B338" s="108"/>
      <c r="C338" s="150"/>
      <c r="D338" s="246"/>
      <c r="E338" s="108"/>
      <c r="F338" s="108"/>
      <c r="G338" s="108"/>
      <c r="H338" s="108"/>
      <c r="I338" s="153"/>
      <c r="J338" s="153"/>
      <c r="K338" s="153" t="s">
        <v>649</v>
      </c>
      <c r="L338" s="153" t="e">
        <f>VLOOKUP(D338,'TS Gantry - AP44'!$C$8:$X$638,22,FALSE)</f>
        <v>#N/A</v>
      </c>
      <c r="M338" s="153" t="e">
        <f>VLOOKUP(D338,'TS Gantry - AP44'!$C$8:$Y$638,23,FALSE)</f>
        <v>#N/A</v>
      </c>
      <c r="N338" s="153" t="e">
        <f>VLOOKUP(D338,'TS Gantry - AP44'!$C$8:$Z$638,24,FALSE)</f>
        <v>#N/A</v>
      </c>
      <c r="O338" s="108"/>
      <c r="P338" s="108"/>
      <c r="Q338" s="123"/>
      <c r="R338" s="123"/>
      <c r="S338" s="108"/>
      <c r="T338" s="108"/>
      <c r="U338" s="117"/>
      <c r="V338" s="117"/>
      <c r="W338" s="117"/>
      <c r="X338" s="117"/>
      <c r="Y338" s="117"/>
      <c r="Z338" s="117"/>
      <c r="AA338" s="117"/>
    </row>
    <row r="339" spans="1:27" ht="15.75" customHeight="1">
      <c r="A339" s="150">
        <f t="shared" si="5"/>
        <v>331</v>
      </c>
      <c r="B339" s="108"/>
      <c r="C339" s="150"/>
      <c r="D339" s="246"/>
      <c r="E339" s="108"/>
      <c r="F339" s="108"/>
      <c r="G339" s="108"/>
      <c r="H339" s="108"/>
      <c r="I339" s="153"/>
      <c r="J339" s="153"/>
      <c r="K339" s="153" t="s">
        <v>649</v>
      </c>
      <c r="L339" s="153" t="e">
        <f>VLOOKUP(D339,'TS Gantry - AP44'!$C$8:$X$638,22,FALSE)</f>
        <v>#N/A</v>
      </c>
      <c r="M339" s="153" t="e">
        <f>VLOOKUP(D339,'TS Gantry - AP44'!$C$8:$Y$638,23,FALSE)</f>
        <v>#N/A</v>
      </c>
      <c r="N339" s="153" t="e">
        <f>VLOOKUP(D339,'TS Gantry - AP44'!$C$8:$Z$638,24,FALSE)</f>
        <v>#N/A</v>
      </c>
      <c r="O339" s="108"/>
      <c r="P339" s="108"/>
      <c r="Q339" s="123"/>
      <c r="R339" s="123"/>
      <c r="S339" s="108"/>
      <c r="T339" s="108"/>
      <c r="U339" s="117"/>
      <c r="V339" s="117"/>
      <c r="W339" s="117"/>
      <c r="X339" s="117"/>
      <c r="Y339" s="117"/>
      <c r="Z339" s="117"/>
      <c r="AA339" s="117"/>
    </row>
    <row r="340" spans="1:27" ht="15.75" customHeight="1">
      <c r="A340" s="150">
        <f t="shared" si="5"/>
        <v>332</v>
      </c>
      <c r="B340" s="108"/>
      <c r="C340" s="150"/>
      <c r="D340" s="246"/>
      <c r="E340" s="108"/>
      <c r="F340" s="108"/>
      <c r="G340" s="108"/>
      <c r="H340" s="108"/>
      <c r="I340" s="153"/>
      <c r="J340" s="153"/>
      <c r="K340" s="153" t="s">
        <v>649</v>
      </c>
      <c r="L340" s="153" t="e">
        <f>VLOOKUP(D340,'TS Gantry - AP44'!$C$8:$X$638,22,FALSE)</f>
        <v>#N/A</v>
      </c>
      <c r="M340" s="153" t="e">
        <f>VLOOKUP(D340,'TS Gantry - AP44'!$C$8:$Y$638,23,FALSE)</f>
        <v>#N/A</v>
      </c>
      <c r="N340" s="153" t="e">
        <f>VLOOKUP(D340,'TS Gantry - AP44'!$C$8:$Z$638,24,FALSE)</f>
        <v>#N/A</v>
      </c>
      <c r="O340" s="108"/>
      <c r="P340" s="108"/>
      <c r="Q340" s="123"/>
      <c r="R340" s="123"/>
      <c r="S340" s="108"/>
      <c r="T340" s="108"/>
      <c r="U340" s="117"/>
      <c r="V340" s="117"/>
      <c r="W340" s="117"/>
      <c r="X340" s="117"/>
      <c r="Y340" s="117"/>
      <c r="Z340" s="117"/>
      <c r="AA340" s="117"/>
    </row>
    <row r="341" spans="1:27" ht="15.75" customHeight="1">
      <c r="A341" s="150">
        <f t="shared" si="5"/>
        <v>333</v>
      </c>
      <c r="B341" s="108"/>
      <c r="C341" s="150"/>
      <c r="D341" s="246"/>
      <c r="E341" s="108"/>
      <c r="F341" s="108"/>
      <c r="G341" s="108"/>
      <c r="H341" s="108"/>
      <c r="I341" s="153"/>
      <c r="J341" s="153"/>
      <c r="K341" s="153" t="s">
        <v>649</v>
      </c>
      <c r="L341" s="153" t="e">
        <f>VLOOKUP(D341,'TS Gantry - AP44'!$C$8:$X$638,22,FALSE)</f>
        <v>#N/A</v>
      </c>
      <c r="M341" s="153" t="e">
        <f>VLOOKUP(D341,'TS Gantry - AP44'!$C$8:$Y$638,23,FALSE)</f>
        <v>#N/A</v>
      </c>
      <c r="N341" s="153" t="e">
        <f>VLOOKUP(D341,'TS Gantry - AP44'!$C$8:$Z$638,24,FALSE)</f>
        <v>#N/A</v>
      </c>
      <c r="O341" s="108"/>
      <c r="P341" s="108"/>
      <c r="Q341" s="123"/>
      <c r="R341" s="123"/>
      <c r="S341" s="108"/>
      <c r="T341" s="108"/>
      <c r="U341" s="117"/>
      <c r="V341" s="117"/>
      <c r="W341" s="117"/>
      <c r="X341" s="117"/>
      <c r="Y341" s="117"/>
      <c r="Z341" s="117"/>
      <c r="AA341" s="117"/>
    </row>
    <row r="342" spans="1:27" ht="15.75" customHeight="1">
      <c r="A342" s="150">
        <f t="shared" si="5"/>
        <v>334</v>
      </c>
      <c r="B342" s="108"/>
      <c r="C342" s="150"/>
      <c r="D342" s="246"/>
      <c r="E342" s="108"/>
      <c r="F342" s="108"/>
      <c r="G342" s="108"/>
      <c r="H342" s="108"/>
      <c r="I342" s="153"/>
      <c r="J342" s="153"/>
      <c r="K342" s="153" t="s">
        <v>649</v>
      </c>
      <c r="L342" s="153" t="e">
        <f>VLOOKUP(D342,'TS Gantry - AP44'!$C$8:$X$638,22,FALSE)</f>
        <v>#N/A</v>
      </c>
      <c r="M342" s="153" t="e">
        <f>VLOOKUP(D342,'TS Gantry - AP44'!$C$8:$Y$638,23,FALSE)</f>
        <v>#N/A</v>
      </c>
      <c r="N342" s="153" t="e">
        <f>VLOOKUP(D342,'TS Gantry - AP44'!$C$8:$Z$638,24,FALSE)</f>
        <v>#N/A</v>
      </c>
      <c r="O342" s="108"/>
      <c r="P342" s="108"/>
      <c r="Q342" s="123"/>
      <c r="R342" s="123"/>
      <c r="S342" s="108"/>
      <c r="T342" s="108"/>
      <c r="U342" s="117"/>
      <c r="V342" s="117"/>
      <c r="W342" s="117"/>
      <c r="X342" s="117"/>
      <c r="Y342" s="117"/>
      <c r="Z342" s="117"/>
      <c r="AA342" s="117"/>
    </row>
    <row r="343" spans="1:27" ht="15.75" customHeight="1">
      <c r="A343" s="150">
        <f t="shared" si="5"/>
        <v>335</v>
      </c>
      <c r="B343" s="108"/>
      <c r="C343" s="150"/>
      <c r="D343" s="246"/>
      <c r="E343" s="108"/>
      <c r="F343" s="108"/>
      <c r="G343" s="108"/>
      <c r="H343" s="108"/>
      <c r="I343" s="153"/>
      <c r="J343" s="153"/>
      <c r="K343" s="153" t="s">
        <v>649</v>
      </c>
      <c r="L343" s="153" t="e">
        <f>VLOOKUP(D343,'TS Gantry - AP44'!$C$8:$X$638,22,FALSE)</f>
        <v>#N/A</v>
      </c>
      <c r="M343" s="153" t="e">
        <f>VLOOKUP(D343,'TS Gantry - AP44'!$C$8:$Y$638,23,FALSE)</f>
        <v>#N/A</v>
      </c>
      <c r="N343" s="153" t="e">
        <f>VLOOKUP(D343,'TS Gantry - AP44'!$C$8:$Z$638,24,FALSE)</f>
        <v>#N/A</v>
      </c>
      <c r="O343" s="108"/>
      <c r="P343" s="108"/>
      <c r="Q343" s="123"/>
      <c r="R343" s="123"/>
      <c r="S343" s="108"/>
      <c r="T343" s="108"/>
      <c r="U343" s="117"/>
      <c r="V343" s="117"/>
      <c r="W343" s="117"/>
      <c r="X343" s="117"/>
      <c r="Y343" s="117"/>
      <c r="Z343" s="117"/>
      <c r="AA343" s="117"/>
    </row>
    <row r="344" spans="1:27" ht="15.75" customHeight="1">
      <c r="A344" s="150">
        <f t="shared" si="5"/>
        <v>336</v>
      </c>
      <c r="B344" s="108"/>
      <c r="C344" s="150"/>
      <c r="D344" s="246"/>
      <c r="E344" s="108"/>
      <c r="F344" s="108"/>
      <c r="G344" s="108"/>
      <c r="H344" s="108"/>
      <c r="I344" s="153"/>
      <c r="J344" s="153"/>
      <c r="K344" s="153" t="s">
        <v>649</v>
      </c>
      <c r="L344" s="153" t="e">
        <f>VLOOKUP(D344,'TS Gantry - AP44'!$C$8:$X$638,22,FALSE)</f>
        <v>#N/A</v>
      </c>
      <c r="M344" s="153" t="e">
        <f>VLOOKUP(D344,'TS Gantry - AP44'!$C$8:$Y$638,23,FALSE)</f>
        <v>#N/A</v>
      </c>
      <c r="N344" s="153" t="e">
        <f>VLOOKUP(D344,'TS Gantry - AP44'!$C$8:$Z$638,24,FALSE)</f>
        <v>#N/A</v>
      </c>
      <c r="O344" s="108"/>
      <c r="P344" s="108"/>
      <c r="Q344" s="123"/>
      <c r="R344" s="123"/>
      <c r="S344" s="108"/>
      <c r="T344" s="108"/>
      <c r="U344" s="117"/>
      <c r="V344" s="117"/>
      <c r="W344" s="117"/>
      <c r="X344" s="117"/>
      <c r="Y344" s="117"/>
      <c r="Z344" s="117"/>
      <c r="AA344" s="117"/>
    </row>
    <row r="345" spans="1:27" ht="15.75" customHeight="1">
      <c r="A345" s="150">
        <f t="shared" si="5"/>
        <v>337</v>
      </c>
      <c r="B345" s="108"/>
      <c r="C345" s="150"/>
      <c r="D345" s="246"/>
      <c r="E345" s="108"/>
      <c r="F345" s="108"/>
      <c r="G345" s="108"/>
      <c r="H345" s="108"/>
      <c r="I345" s="153"/>
      <c r="J345" s="153"/>
      <c r="K345" s="153" t="s">
        <v>649</v>
      </c>
      <c r="L345" s="153" t="e">
        <f>VLOOKUP(D345,'TS Gantry - AP44'!$C$8:$X$638,22,FALSE)</f>
        <v>#N/A</v>
      </c>
      <c r="M345" s="153" t="e">
        <f>VLOOKUP(D345,'TS Gantry - AP44'!$C$8:$Y$638,23,FALSE)</f>
        <v>#N/A</v>
      </c>
      <c r="N345" s="153" t="e">
        <f>VLOOKUP(D345,'TS Gantry - AP44'!$C$8:$Z$638,24,FALSE)</f>
        <v>#N/A</v>
      </c>
      <c r="O345" s="108"/>
      <c r="P345" s="108"/>
      <c r="Q345" s="123"/>
      <c r="R345" s="123"/>
      <c r="S345" s="108"/>
      <c r="T345" s="108"/>
      <c r="U345" s="117"/>
      <c r="V345" s="117"/>
      <c r="W345" s="117"/>
      <c r="X345" s="117"/>
      <c r="Y345" s="117"/>
      <c r="Z345" s="117"/>
      <c r="AA345" s="117"/>
    </row>
    <row r="346" spans="1:27" ht="15.75" customHeight="1">
      <c r="A346" s="150">
        <f t="shared" si="5"/>
        <v>338</v>
      </c>
      <c r="B346" s="108"/>
      <c r="C346" s="150"/>
      <c r="D346" s="246"/>
      <c r="E346" s="108"/>
      <c r="F346" s="108"/>
      <c r="G346" s="108"/>
      <c r="H346" s="108"/>
      <c r="I346" s="153"/>
      <c r="J346" s="153"/>
      <c r="K346" s="153" t="s">
        <v>649</v>
      </c>
      <c r="L346" s="153" t="e">
        <f>VLOOKUP(D346,'TS Gantry - AP44'!$C$8:$X$638,22,FALSE)</f>
        <v>#N/A</v>
      </c>
      <c r="M346" s="153" t="e">
        <f>VLOOKUP(D346,'TS Gantry - AP44'!$C$8:$Y$638,23,FALSE)</f>
        <v>#N/A</v>
      </c>
      <c r="N346" s="153" t="e">
        <f>VLOOKUP(D346,'TS Gantry - AP44'!$C$8:$Z$638,24,FALSE)</f>
        <v>#N/A</v>
      </c>
      <c r="O346" s="108"/>
      <c r="P346" s="108"/>
      <c r="Q346" s="123"/>
      <c r="R346" s="123"/>
      <c r="S346" s="108"/>
      <c r="T346" s="108"/>
      <c r="U346" s="117"/>
      <c r="V346" s="117"/>
      <c r="W346" s="117"/>
      <c r="X346" s="117"/>
      <c r="Y346" s="117"/>
      <c r="Z346" s="117"/>
      <c r="AA346" s="117"/>
    </row>
    <row r="347" spans="1:27" ht="15.75" customHeight="1">
      <c r="A347" s="150">
        <f t="shared" si="5"/>
        <v>339</v>
      </c>
      <c r="B347" s="108"/>
      <c r="C347" s="150"/>
      <c r="D347" s="246"/>
      <c r="E347" s="108"/>
      <c r="F347" s="108"/>
      <c r="G347" s="108"/>
      <c r="H347" s="108"/>
      <c r="I347" s="153"/>
      <c r="J347" s="153"/>
      <c r="K347" s="153" t="s">
        <v>649</v>
      </c>
      <c r="L347" s="153" t="e">
        <f>VLOOKUP(D347,'TS Gantry - AP44'!$C$8:$X$638,22,FALSE)</f>
        <v>#N/A</v>
      </c>
      <c r="M347" s="153" t="e">
        <f>VLOOKUP(D347,'TS Gantry - AP44'!$C$8:$Y$638,23,FALSE)</f>
        <v>#N/A</v>
      </c>
      <c r="N347" s="153" t="e">
        <f>VLOOKUP(D347,'TS Gantry - AP44'!$C$8:$Z$638,24,FALSE)</f>
        <v>#N/A</v>
      </c>
      <c r="O347" s="108"/>
      <c r="P347" s="108"/>
      <c r="Q347" s="123"/>
      <c r="R347" s="123"/>
      <c r="S347" s="108"/>
      <c r="T347" s="108"/>
      <c r="U347" s="117"/>
      <c r="V347" s="117"/>
      <c r="W347" s="117"/>
      <c r="X347" s="117"/>
      <c r="Y347" s="117"/>
      <c r="Z347" s="117"/>
      <c r="AA347" s="117"/>
    </row>
    <row r="348" spans="1:27" ht="15.75" customHeight="1">
      <c r="A348" s="150">
        <f t="shared" si="5"/>
        <v>340</v>
      </c>
      <c r="B348" s="108"/>
      <c r="C348" s="150"/>
      <c r="D348" s="246"/>
      <c r="E348" s="108"/>
      <c r="F348" s="108"/>
      <c r="G348" s="108"/>
      <c r="H348" s="108"/>
      <c r="I348" s="153"/>
      <c r="J348" s="153"/>
      <c r="K348" s="153" t="s">
        <v>649</v>
      </c>
      <c r="L348" s="153" t="e">
        <f>VLOOKUP(D348,'TS Gantry - AP44'!$C$8:$X$638,22,FALSE)</f>
        <v>#N/A</v>
      </c>
      <c r="M348" s="153" t="e">
        <f>VLOOKUP(D348,'TS Gantry - AP44'!$C$8:$Y$638,23,FALSE)</f>
        <v>#N/A</v>
      </c>
      <c r="N348" s="153" t="e">
        <f>VLOOKUP(D348,'TS Gantry - AP44'!$C$8:$Z$638,24,FALSE)</f>
        <v>#N/A</v>
      </c>
      <c r="O348" s="108"/>
      <c r="P348" s="108"/>
      <c r="Q348" s="123"/>
      <c r="R348" s="123"/>
      <c r="S348" s="108"/>
      <c r="T348" s="108"/>
      <c r="U348" s="117"/>
      <c r="V348" s="117"/>
      <c r="W348" s="117"/>
      <c r="X348" s="117"/>
      <c r="Y348" s="117"/>
      <c r="Z348" s="117"/>
      <c r="AA348" s="117"/>
    </row>
    <row r="349" spans="1:27" ht="15.75" customHeight="1">
      <c r="A349" s="150">
        <f t="shared" si="5"/>
        <v>341</v>
      </c>
      <c r="B349" s="108"/>
      <c r="C349" s="150"/>
      <c r="D349" s="246"/>
      <c r="E349" s="108"/>
      <c r="F349" s="108"/>
      <c r="G349" s="108"/>
      <c r="H349" s="108"/>
      <c r="I349" s="153"/>
      <c r="J349" s="153"/>
      <c r="K349" s="153" t="s">
        <v>649</v>
      </c>
      <c r="L349" s="153" t="e">
        <f>VLOOKUP(D349,'TS Gantry - AP44'!$C$8:$X$638,22,FALSE)</f>
        <v>#N/A</v>
      </c>
      <c r="M349" s="153" t="e">
        <f>VLOOKUP(D349,'TS Gantry - AP44'!$C$8:$Y$638,23,FALSE)</f>
        <v>#N/A</v>
      </c>
      <c r="N349" s="153" t="e">
        <f>VLOOKUP(D349,'TS Gantry - AP44'!$C$8:$Z$638,24,FALSE)</f>
        <v>#N/A</v>
      </c>
      <c r="O349" s="108"/>
      <c r="P349" s="108"/>
      <c r="Q349" s="123"/>
      <c r="R349" s="123"/>
      <c r="S349" s="108"/>
      <c r="T349" s="108"/>
      <c r="U349" s="117"/>
      <c r="V349" s="117"/>
      <c r="W349" s="117"/>
      <c r="X349" s="117"/>
      <c r="Y349" s="117"/>
      <c r="Z349" s="117"/>
      <c r="AA349" s="117"/>
    </row>
    <row r="350" spans="1:27" ht="15.75" customHeight="1">
      <c r="A350" s="150">
        <f t="shared" si="5"/>
        <v>342</v>
      </c>
      <c r="B350" s="108"/>
      <c r="C350" s="150"/>
      <c r="D350" s="246"/>
      <c r="E350" s="108"/>
      <c r="F350" s="108"/>
      <c r="G350" s="108"/>
      <c r="H350" s="108"/>
      <c r="I350" s="153"/>
      <c r="J350" s="153"/>
      <c r="K350" s="153" t="s">
        <v>649</v>
      </c>
      <c r="L350" s="153" t="e">
        <f>VLOOKUP(D350,'TS Gantry - AP44'!$C$8:$X$638,22,FALSE)</f>
        <v>#N/A</v>
      </c>
      <c r="M350" s="153" t="e">
        <f>VLOOKUP(D350,'TS Gantry - AP44'!$C$8:$Y$638,23,FALSE)</f>
        <v>#N/A</v>
      </c>
      <c r="N350" s="153" t="e">
        <f>VLOOKUP(D350,'TS Gantry - AP44'!$C$8:$Z$638,24,FALSE)</f>
        <v>#N/A</v>
      </c>
      <c r="O350" s="108"/>
      <c r="P350" s="108"/>
      <c r="Q350" s="123"/>
      <c r="R350" s="123"/>
      <c r="S350" s="108"/>
      <c r="T350" s="108"/>
      <c r="U350" s="117"/>
      <c r="V350" s="117"/>
      <c r="W350" s="117"/>
      <c r="X350" s="117"/>
      <c r="Y350" s="117"/>
      <c r="Z350" s="117"/>
      <c r="AA350" s="117"/>
    </row>
    <row r="351" spans="1:27" ht="15.75" customHeight="1">
      <c r="A351" s="150">
        <f t="shared" si="5"/>
        <v>343</v>
      </c>
      <c r="B351" s="108"/>
      <c r="C351" s="150"/>
      <c r="D351" s="246"/>
      <c r="E351" s="108"/>
      <c r="F351" s="108"/>
      <c r="G351" s="108"/>
      <c r="H351" s="108"/>
      <c r="I351" s="153"/>
      <c r="J351" s="153"/>
      <c r="K351" s="153" t="s">
        <v>649</v>
      </c>
      <c r="L351" s="153" t="e">
        <f>VLOOKUP(D351,'TS Gantry - AP44'!$C$8:$X$638,22,FALSE)</f>
        <v>#N/A</v>
      </c>
      <c r="M351" s="153" t="e">
        <f>VLOOKUP(D351,'TS Gantry - AP44'!$C$8:$Y$638,23,FALSE)</f>
        <v>#N/A</v>
      </c>
      <c r="N351" s="153" t="e">
        <f>VLOOKUP(D351,'TS Gantry - AP44'!$C$8:$Z$638,24,FALSE)</f>
        <v>#N/A</v>
      </c>
      <c r="O351" s="108"/>
      <c r="P351" s="108"/>
      <c r="Q351" s="123"/>
      <c r="R351" s="123"/>
      <c r="S351" s="108"/>
      <c r="T351" s="108"/>
      <c r="U351" s="117"/>
      <c r="V351" s="117"/>
      <c r="W351" s="117"/>
      <c r="X351" s="117"/>
      <c r="Y351" s="117"/>
      <c r="Z351" s="117"/>
      <c r="AA351" s="117"/>
    </row>
    <row r="352" spans="1:27" ht="15.75" customHeight="1">
      <c r="A352" s="150">
        <f t="shared" si="5"/>
        <v>344</v>
      </c>
      <c r="B352" s="108"/>
      <c r="C352" s="150"/>
      <c r="D352" s="246"/>
      <c r="E352" s="108"/>
      <c r="F352" s="108"/>
      <c r="G352" s="108"/>
      <c r="H352" s="108"/>
      <c r="I352" s="153"/>
      <c r="J352" s="153"/>
      <c r="K352" s="153" t="s">
        <v>649</v>
      </c>
      <c r="L352" s="153" t="e">
        <f>VLOOKUP(D352,'TS Gantry - AP44'!$C$8:$X$638,22,FALSE)</f>
        <v>#N/A</v>
      </c>
      <c r="M352" s="153" t="e">
        <f>VLOOKUP(D352,'TS Gantry - AP44'!$C$8:$Y$638,23,FALSE)</f>
        <v>#N/A</v>
      </c>
      <c r="N352" s="153" t="e">
        <f>VLOOKUP(D352,'TS Gantry - AP44'!$C$8:$Z$638,24,FALSE)</f>
        <v>#N/A</v>
      </c>
      <c r="O352" s="108"/>
      <c r="P352" s="108"/>
      <c r="Q352" s="123"/>
      <c r="R352" s="123"/>
      <c r="S352" s="108"/>
      <c r="T352" s="108"/>
      <c r="U352" s="117"/>
      <c r="V352" s="117"/>
      <c r="W352" s="117"/>
      <c r="X352" s="117"/>
      <c r="Y352" s="117"/>
      <c r="Z352" s="117"/>
      <c r="AA352" s="117"/>
    </row>
    <row r="353" spans="1:27" ht="15.75" customHeight="1">
      <c r="A353" s="150">
        <f t="shared" si="5"/>
        <v>345</v>
      </c>
      <c r="B353" s="108"/>
      <c r="C353" s="150"/>
      <c r="D353" s="246"/>
      <c r="E353" s="108"/>
      <c r="F353" s="108"/>
      <c r="G353" s="108"/>
      <c r="H353" s="108"/>
      <c r="I353" s="153"/>
      <c r="J353" s="153"/>
      <c r="K353" s="153" t="s">
        <v>649</v>
      </c>
      <c r="L353" s="153" t="e">
        <f>VLOOKUP(D353,'TS Gantry - AP44'!$C$8:$X$638,22,FALSE)</f>
        <v>#N/A</v>
      </c>
      <c r="M353" s="153" t="e">
        <f>VLOOKUP(D353,'TS Gantry - AP44'!$C$8:$Y$638,23,FALSE)</f>
        <v>#N/A</v>
      </c>
      <c r="N353" s="153" t="e">
        <f>VLOOKUP(D353,'TS Gantry - AP44'!$C$8:$Z$638,24,FALSE)</f>
        <v>#N/A</v>
      </c>
      <c r="O353" s="108"/>
      <c r="P353" s="108"/>
      <c r="Q353" s="123"/>
      <c r="R353" s="123"/>
      <c r="S353" s="108"/>
      <c r="T353" s="108"/>
      <c r="U353" s="117"/>
      <c r="V353" s="117"/>
      <c r="W353" s="117"/>
      <c r="X353" s="117"/>
      <c r="Y353" s="117"/>
      <c r="Z353" s="117"/>
      <c r="AA353" s="117"/>
    </row>
    <row r="354" spans="1:27" ht="15.75" customHeight="1">
      <c r="A354" s="150">
        <f t="shared" si="5"/>
        <v>346</v>
      </c>
      <c r="B354" s="108"/>
      <c r="C354" s="150"/>
      <c r="D354" s="246"/>
      <c r="E354" s="108"/>
      <c r="F354" s="108"/>
      <c r="G354" s="108"/>
      <c r="H354" s="108"/>
      <c r="I354" s="153"/>
      <c r="J354" s="153"/>
      <c r="K354" s="153" t="s">
        <v>649</v>
      </c>
      <c r="L354" s="153" t="e">
        <f>VLOOKUP(D354,'TS Gantry - AP44'!$C$8:$X$638,22,FALSE)</f>
        <v>#N/A</v>
      </c>
      <c r="M354" s="153" t="e">
        <f>VLOOKUP(D354,'TS Gantry - AP44'!$C$8:$Y$638,23,FALSE)</f>
        <v>#N/A</v>
      </c>
      <c r="N354" s="153" t="e">
        <f>VLOOKUP(D354,'TS Gantry - AP44'!$C$8:$Z$638,24,FALSE)</f>
        <v>#N/A</v>
      </c>
      <c r="O354" s="108"/>
      <c r="P354" s="108"/>
      <c r="Q354" s="123"/>
      <c r="R354" s="123"/>
      <c r="S354" s="108"/>
      <c r="T354" s="108"/>
      <c r="U354" s="117"/>
      <c r="V354" s="117"/>
      <c r="W354" s="117"/>
      <c r="X354" s="117"/>
      <c r="Y354" s="117"/>
      <c r="Z354" s="117"/>
      <c r="AA354" s="117"/>
    </row>
    <row r="355" spans="1:27" ht="15.75" customHeight="1">
      <c r="A355" s="150">
        <f t="shared" si="5"/>
        <v>347</v>
      </c>
      <c r="B355" s="108"/>
      <c r="C355" s="150"/>
      <c r="D355" s="246"/>
      <c r="E355" s="108"/>
      <c r="F355" s="108"/>
      <c r="G355" s="108"/>
      <c r="H355" s="108"/>
      <c r="I355" s="153"/>
      <c r="J355" s="153"/>
      <c r="K355" s="153" t="s">
        <v>649</v>
      </c>
      <c r="L355" s="153" t="e">
        <f>VLOOKUP(D355,'TS Gantry - AP44'!$C$8:$X$638,22,FALSE)</f>
        <v>#N/A</v>
      </c>
      <c r="M355" s="153" t="e">
        <f>VLOOKUP(D355,'TS Gantry - AP44'!$C$8:$Y$638,23,FALSE)</f>
        <v>#N/A</v>
      </c>
      <c r="N355" s="153" t="e">
        <f>VLOOKUP(D355,'TS Gantry - AP44'!$C$8:$Z$638,24,FALSE)</f>
        <v>#N/A</v>
      </c>
      <c r="O355" s="108"/>
      <c r="P355" s="108"/>
      <c r="Q355" s="123"/>
      <c r="R355" s="123"/>
      <c r="S355" s="108"/>
      <c r="T355" s="108"/>
      <c r="U355" s="117"/>
      <c r="V355" s="117"/>
      <c r="W355" s="117"/>
      <c r="X355" s="117"/>
      <c r="Y355" s="117"/>
      <c r="Z355" s="117"/>
      <c r="AA355" s="117"/>
    </row>
    <row r="356" spans="1:27" ht="15.75" customHeight="1">
      <c r="A356" s="150">
        <f t="shared" si="5"/>
        <v>348</v>
      </c>
      <c r="B356" s="108"/>
      <c r="C356" s="150"/>
      <c r="D356" s="246"/>
      <c r="E356" s="108"/>
      <c r="F356" s="108"/>
      <c r="G356" s="108"/>
      <c r="H356" s="108"/>
      <c r="I356" s="153"/>
      <c r="J356" s="153"/>
      <c r="K356" s="153" t="s">
        <v>649</v>
      </c>
      <c r="L356" s="153" t="e">
        <f>VLOOKUP(D356,'TS Gantry - AP44'!$C$8:$X$638,22,FALSE)</f>
        <v>#N/A</v>
      </c>
      <c r="M356" s="153" t="e">
        <f>VLOOKUP(D356,'TS Gantry - AP44'!$C$8:$Y$638,23,FALSE)</f>
        <v>#N/A</v>
      </c>
      <c r="N356" s="153" t="e">
        <f>VLOOKUP(D356,'TS Gantry - AP44'!$C$8:$Z$638,24,FALSE)</f>
        <v>#N/A</v>
      </c>
      <c r="O356" s="108"/>
      <c r="P356" s="108"/>
      <c r="Q356" s="123"/>
      <c r="R356" s="123"/>
      <c r="S356" s="108"/>
      <c r="T356" s="108"/>
      <c r="U356" s="117"/>
      <c r="V356" s="117"/>
      <c r="W356" s="117"/>
      <c r="X356" s="117"/>
      <c r="Y356" s="117"/>
      <c r="Z356" s="117"/>
      <c r="AA356" s="117"/>
    </row>
    <row r="357" spans="1:27" ht="15.75" customHeight="1">
      <c r="A357" s="150">
        <f t="shared" si="5"/>
        <v>349</v>
      </c>
      <c r="B357" s="108"/>
      <c r="C357" s="150"/>
      <c r="D357" s="246"/>
      <c r="E357" s="108"/>
      <c r="F357" s="108"/>
      <c r="G357" s="108"/>
      <c r="H357" s="108"/>
      <c r="I357" s="153"/>
      <c r="J357" s="153"/>
      <c r="K357" s="153" t="s">
        <v>649</v>
      </c>
      <c r="L357" s="153" t="e">
        <f>VLOOKUP(D357,'TS Gantry - AP44'!$C$8:$X$638,22,FALSE)</f>
        <v>#N/A</v>
      </c>
      <c r="M357" s="153" t="e">
        <f>VLOOKUP(D357,'TS Gantry - AP44'!$C$8:$Y$638,23,FALSE)</f>
        <v>#N/A</v>
      </c>
      <c r="N357" s="153" t="e">
        <f>VLOOKUP(D357,'TS Gantry - AP44'!$C$8:$Z$638,24,FALSE)</f>
        <v>#N/A</v>
      </c>
      <c r="O357" s="108"/>
      <c r="P357" s="108"/>
      <c r="Q357" s="123"/>
      <c r="R357" s="123"/>
      <c r="S357" s="108"/>
      <c r="T357" s="108"/>
      <c r="U357" s="117"/>
      <c r="V357" s="117"/>
      <c r="W357" s="117"/>
      <c r="X357" s="117"/>
      <c r="Y357" s="117"/>
      <c r="Z357" s="117"/>
      <c r="AA357" s="117"/>
    </row>
    <row r="358" spans="1:27" ht="15.75" customHeight="1">
      <c r="A358" s="150">
        <f t="shared" si="5"/>
        <v>350</v>
      </c>
      <c r="B358" s="108"/>
      <c r="C358" s="150"/>
      <c r="D358" s="246"/>
      <c r="E358" s="108"/>
      <c r="F358" s="108"/>
      <c r="G358" s="108"/>
      <c r="H358" s="108"/>
      <c r="I358" s="153"/>
      <c r="J358" s="153"/>
      <c r="K358" s="153" t="s">
        <v>649</v>
      </c>
      <c r="L358" s="153" t="e">
        <f>VLOOKUP(D358,'TS Gantry - AP44'!$C$8:$X$638,22,FALSE)</f>
        <v>#N/A</v>
      </c>
      <c r="M358" s="153" t="e">
        <f>VLOOKUP(D358,'TS Gantry - AP44'!$C$8:$Y$638,23,FALSE)</f>
        <v>#N/A</v>
      </c>
      <c r="N358" s="153" t="e">
        <f>VLOOKUP(D358,'TS Gantry - AP44'!$C$8:$Z$638,24,FALSE)</f>
        <v>#N/A</v>
      </c>
      <c r="O358" s="108"/>
      <c r="P358" s="108"/>
      <c r="Q358" s="123"/>
      <c r="R358" s="123"/>
      <c r="S358" s="108"/>
      <c r="T358" s="108"/>
      <c r="U358" s="117"/>
      <c r="V358" s="117"/>
      <c r="W358" s="117"/>
      <c r="X358" s="117"/>
      <c r="Y358" s="117"/>
      <c r="Z358" s="117"/>
      <c r="AA358" s="117"/>
    </row>
    <row r="359" spans="1:27" ht="15.75" customHeight="1">
      <c r="A359" s="150">
        <f t="shared" si="5"/>
        <v>351</v>
      </c>
      <c r="B359" s="108"/>
      <c r="C359" s="150"/>
      <c r="D359" s="246"/>
      <c r="E359" s="108"/>
      <c r="F359" s="108"/>
      <c r="G359" s="108"/>
      <c r="H359" s="108"/>
      <c r="I359" s="153"/>
      <c r="J359" s="153"/>
      <c r="K359" s="153" t="s">
        <v>649</v>
      </c>
      <c r="L359" s="153" t="e">
        <f>VLOOKUP(D359,'TS Gantry - AP44'!$C$8:$X$638,22,FALSE)</f>
        <v>#N/A</v>
      </c>
      <c r="M359" s="153" t="e">
        <f>VLOOKUP(D359,'TS Gantry - AP44'!$C$8:$Y$638,23,FALSE)</f>
        <v>#N/A</v>
      </c>
      <c r="N359" s="153" t="e">
        <f>VLOOKUP(D359,'TS Gantry - AP44'!$C$8:$Z$638,24,FALSE)</f>
        <v>#N/A</v>
      </c>
      <c r="O359" s="108"/>
      <c r="P359" s="108"/>
      <c r="Q359" s="123"/>
      <c r="R359" s="123"/>
      <c r="S359" s="108"/>
      <c r="T359" s="108"/>
      <c r="U359" s="117"/>
      <c r="V359" s="117"/>
      <c r="W359" s="117"/>
      <c r="X359" s="117"/>
      <c r="Y359" s="117"/>
      <c r="Z359" s="117"/>
      <c r="AA359" s="117"/>
    </row>
    <row r="360" spans="1:27" ht="15.75" customHeight="1">
      <c r="A360" s="150">
        <f t="shared" si="5"/>
        <v>352</v>
      </c>
      <c r="B360" s="108"/>
      <c r="C360" s="150"/>
      <c r="D360" s="246"/>
      <c r="E360" s="108"/>
      <c r="F360" s="108"/>
      <c r="G360" s="108"/>
      <c r="H360" s="108"/>
      <c r="I360" s="153"/>
      <c r="J360" s="153"/>
      <c r="K360" s="153" t="s">
        <v>649</v>
      </c>
      <c r="L360" s="153" t="e">
        <f>VLOOKUP(D360,'TS Gantry - AP44'!$C$8:$X$638,22,FALSE)</f>
        <v>#N/A</v>
      </c>
      <c r="M360" s="153" t="e">
        <f>VLOOKUP(D360,'TS Gantry - AP44'!$C$8:$Y$638,23,FALSE)</f>
        <v>#N/A</v>
      </c>
      <c r="N360" s="153" t="e">
        <f>VLOOKUP(D360,'TS Gantry - AP44'!$C$8:$Z$638,24,FALSE)</f>
        <v>#N/A</v>
      </c>
      <c r="O360" s="108"/>
      <c r="P360" s="108"/>
      <c r="Q360" s="123"/>
      <c r="R360" s="123"/>
      <c r="S360" s="108"/>
      <c r="T360" s="108"/>
      <c r="U360" s="117"/>
      <c r="V360" s="117"/>
      <c r="W360" s="117"/>
      <c r="X360" s="117"/>
      <c r="Y360" s="117"/>
      <c r="Z360" s="117"/>
      <c r="AA360" s="117"/>
    </row>
    <row r="361" spans="1:27" ht="15.75" customHeight="1">
      <c r="A361" s="150">
        <f t="shared" si="5"/>
        <v>353</v>
      </c>
      <c r="B361" s="108"/>
      <c r="C361" s="150"/>
      <c r="D361" s="246"/>
      <c r="E361" s="108"/>
      <c r="F361" s="108"/>
      <c r="G361" s="108"/>
      <c r="H361" s="108"/>
      <c r="I361" s="153"/>
      <c r="J361" s="153"/>
      <c r="K361" s="153" t="s">
        <v>649</v>
      </c>
      <c r="L361" s="153" t="e">
        <f>VLOOKUP(D361,'TS Gantry - AP44'!$C$8:$X$638,22,FALSE)</f>
        <v>#N/A</v>
      </c>
      <c r="M361" s="153" t="e">
        <f>VLOOKUP(D361,'TS Gantry - AP44'!$C$8:$Y$638,23,FALSE)</f>
        <v>#N/A</v>
      </c>
      <c r="N361" s="153" t="e">
        <f>VLOOKUP(D361,'TS Gantry - AP44'!$C$8:$Z$638,24,FALSE)</f>
        <v>#N/A</v>
      </c>
      <c r="O361" s="108"/>
      <c r="P361" s="108"/>
      <c r="Q361" s="123"/>
      <c r="R361" s="123"/>
      <c r="S361" s="108"/>
      <c r="T361" s="108"/>
      <c r="U361" s="117"/>
      <c r="V361" s="117"/>
      <c r="W361" s="117"/>
      <c r="X361" s="117"/>
      <c r="Y361" s="117"/>
      <c r="Z361" s="117"/>
      <c r="AA361" s="117"/>
    </row>
    <row r="362" spans="1:27" ht="15.75" customHeight="1">
      <c r="A362" s="150">
        <f t="shared" si="5"/>
        <v>354</v>
      </c>
      <c r="B362" s="108"/>
      <c r="C362" s="150"/>
      <c r="D362" s="246"/>
      <c r="E362" s="108"/>
      <c r="F362" s="108"/>
      <c r="G362" s="108"/>
      <c r="H362" s="108"/>
      <c r="I362" s="153"/>
      <c r="J362" s="153"/>
      <c r="K362" s="153" t="s">
        <v>649</v>
      </c>
      <c r="L362" s="153" t="e">
        <f>VLOOKUP(D362,'TS Gantry - AP44'!$C$8:$X$638,22,FALSE)</f>
        <v>#N/A</v>
      </c>
      <c r="M362" s="153" t="e">
        <f>VLOOKUP(D362,'TS Gantry - AP44'!$C$8:$Y$638,23,FALSE)</f>
        <v>#N/A</v>
      </c>
      <c r="N362" s="153" t="e">
        <f>VLOOKUP(D362,'TS Gantry - AP44'!$C$8:$Z$638,24,FALSE)</f>
        <v>#N/A</v>
      </c>
      <c r="O362" s="108"/>
      <c r="P362" s="108"/>
      <c r="Q362" s="123"/>
      <c r="R362" s="123"/>
      <c r="S362" s="108"/>
      <c r="T362" s="108"/>
      <c r="U362" s="117"/>
      <c r="V362" s="117"/>
      <c r="W362" s="117"/>
      <c r="X362" s="117"/>
      <c r="Y362" s="117"/>
      <c r="Z362" s="117"/>
      <c r="AA362" s="117"/>
    </row>
    <row r="363" spans="1:27" ht="15.75" customHeight="1">
      <c r="A363" s="150">
        <f t="shared" si="5"/>
        <v>355</v>
      </c>
      <c r="B363" s="108"/>
      <c r="C363" s="150"/>
      <c r="D363" s="246"/>
      <c r="E363" s="108"/>
      <c r="F363" s="108"/>
      <c r="G363" s="108"/>
      <c r="H363" s="108"/>
      <c r="I363" s="153"/>
      <c r="J363" s="153"/>
      <c r="K363" s="153" t="s">
        <v>649</v>
      </c>
      <c r="L363" s="153" t="e">
        <f>VLOOKUP(D363,'TS Gantry - AP44'!$C$8:$X$638,22,FALSE)</f>
        <v>#N/A</v>
      </c>
      <c r="M363" s="153" t="e">
        <f>VLOOKUP(D363,'TS Gantry - AP44'!$C$8:$Y$638,23,FALSE)</f>
        <v>#N/A</v>
      </c>
      <c r="N363" s="153" t="e">
        <f>VLOOKUP(D363,'TS Gantry - AP44'!$C$8:$Z$638,24,FALSE)</f>
        <v>#N/A</v>
      </c>
      <c r="O363" s="108"/>
      <c r="P363" s="108"/>
      <c r="Q363" s="123"/>
      <c r="R363" s="123"/>
      <c r="S363" s="108"/>
      <c r="T363" s="108"/>
      <c r="U363" s="117"/>
      <c r="V363" s="117"/>
      <c r="W363" s="117"/>
      <c r="X363" s="117"/>
      <c r="Y363" s="117"/>
      <c r="Z363" s="117"/>
      <c r="AA363" s="117"/>
    </row>
    <row r="364" spans="1:27" ht="15.75" customHeight="1">
      <c r="A364" s="150">
        <f t="shared" si="5"/>
        <v>356</v>
      </c>
      <c r="B364" s="108"/>
      <c r="C364" s="150"/>
      <c r="D364" s="246"/>
      <c r="E364" s="108"/>
      <c r="F364" s="108"/>
      <c r="G364" s="108"/>
      <c r="H364" s="108"/>
      <c r="I364" s="153"/>
      <c r="J364" s="153"/>
      <c r="K364" s="153" t="s">
        <v>649</v>
      </c>
      <c r="L364" s="153" t="e">
        <f>VLOOKUP(D364,'TS Gantry - AP44'!$C$8:$X$638,22,FALSE)</f>
        <v>#N/A</v>
      </c>
      <c r="M364" s="153" t="e">
        <f>VLOOKUP(D364,'TS Gantry - AP44'!$C$8:$Y$638,23,FALSE)</f>
        <v>#N/A</v>
      </c>
      <c r="N364" s="153" t="e">
        <f>VLOOKUP(D364,'TS Gantry - AP44'!$C$8:$Z$638,24,FALSE)</f>
        <v>#N/A</v>
      </c>
      <c r="O364" s="108"/>
      <c r="P364" s="108"/>
      <c r="Q364" s="123"/>
      <c r="R364" s="123"/>
      <c r="S364" s="108"/>
      <c r="T364" s="108"/>
      <c r="U364" s="117"/>
      <c r="V364" s="117"/>
      <c r="W364" s="117"/>
      <c r="X364" s="117"/>
      <c r="Y364" s="117"/>
      <c r="Z364" s="117"/>
      <c r="AA364" s="117"/>
    </row>
    <row r="365" spans="1:27" ht="15.75" customHeight="1">
      <c r="A365" s="150">
        <f t="shared" si="5"/>
        <v>357</v>
      </c>
      <c r="B365" s="108"/>
      <c r="C365" s="150"/>
      <c r="D365" s="246"/>
      <c r="E365" s="108"/>
      <c r="F365" s="108"/>
      <c r="G365" s="108"/>
      <c r="H365" s="108"/>
      <c r="I365" s="153"/>
      <c r="J365" s="153"/>
      <c r="K365" s="153" t="s">
        <v>649</v>
      </c>
      <c r="L365" s="153" t="e">
        <f>VLOOKUP(D365,'TS Gantry - AP44'!$C$8:$X$638,22,FALSE)</f>
        <v>#N/A</v>
      </c>
      <c r="M365" s="153" t="e">
        <f>VLOOKUP(D365,'TS Gantry - AP44'!$C$8:$Y$638,23,FALSE)</f>
        <v>#N/A</v>
      </c>
      <c r="N365" s="153" t="e">
        <f>VLOOKUP(D365,'TS Gantry - AP44'!$C$8:$Z$638,24,FALSE)</f>
        <v>#N/A</v>
      </c>
      <c r="O365" s="108"/>
      <c r="P365" s="108"/>
      <c r="Q365" s="123"/>
      <c r="R365" s="123"/>
      <c r="S365" s="108"/>
      <c r="T365" s="108"/>
      <c r="U365" s="117"/>
      <c r="V365" s="117"/>
      <c r="W365" s="117"/>
      <c r="X365" s="117"/>
      <c r="Y365" s="117"/>
      <c r="Z365" s="117"/>
      <c r="AA365" s="117"/>
    </row>
    <row r="366" spans="1:27" ht="15.75" customHeight="1">
      <c r="A366" s="150">
        <f t="shared" si="5"/>
        <v>358</v>
      </c>
      <c r="B366" s="108"/>
      <c r="C366" s="150"/>
      <c r="D366" s="246"/>
      <c r="E366" s="108"/>
      <c r="F366" s="108"/>
      <c r="G366" s="108"/>
      <c r="H366" s="108"/>
      <c r="I366" s="153"/>
      <c r="J366" s="153"/>
      <c r="K366" s="153" t="s">
        <v>649</v>
      </c>
      <c r="L366" s="153" t="e">
        <f>VLOOKUP(D366,'TS Gantry - AP44'!$C$8:$X$638,22,FALSE)</f>
        <v>#N/A</v>
      </c>
      <c r="M366" s="153" t="e">
        <f>VLOOKUP(D366,'TS Gantry - AP44'!$C$8:$Y$638,23,FALSE)</f>
        <v>#N/A</v>
      </c>
      <c r="N366" s="153" t="e">
        <f>VLOOKUP(D366,'TS Gantry - AP44'!$C$8:$Z$638,24,FALSE)</f>
        <v>#N/A</v>
      </c>
      <c r="O366" s="108"/>
      <c r="P366" s="108"/>
      <c r="Q366" s="123"/>
      <c r="R366" s="123"/>
      <c r="S366" s="108"/>
      <c r="T366" s="108"/>
      <c r="U366" s="117"/>
      <c r="V366" s="117"/>
      <c r="W366" s="117"/>
      <c r="X366" s="117"/>
      <c r="Y366" s="117"/>
      <c r="Z366" s="117"/>
      <c r="AA366" s="117"/>
    </row>
    <row r="367" spans="1:27" ht="15.75" customHeight="1">
      <c r="A367" s="150">
        <f t="shared" si="5"/>
        <v>359</v>
      </c>
      <c r="B367" s="108"/>
      <c r="C367" s="150"/>
      <c r="D367" s="246"/>
      <c r="E367" s="108"/>
      <c r="F367" s="108"/>
      <c r="G367" s="108"/>
      <c r="H367" s="108"/>
      <c r="I367" s="153"/>
      <c r="J367" s="153"/>
      <c r="K367" s="153" t="s">
        <v>649</v>
      </c>
      <c r="L367" s="153" t="e">
        <f>VLOOKUP(D367,'TS Gantry - AP44'!$C$8:$X$638,22,FALSE)</f>
        <v>#N/A</v>
      </c>
      <c r="M367" s="153" t="e">
        <f>VLOOKUP(D367,'TS Gantry - AP44'!$C$8:$Y$638,23,FALSE)</f>
        <v>#N/A</v>
      </c>
      <c r="N367" s="153" t="e">
        <f>VLOOKUP(D367,'TS Gantry - AP44'!$C$8:$Z$638,24,FALSE)</f>
        <v>#N/A</v>
      </c>
      <c r="O367" s="108"/>
      <c r="P367" s="108"/>
      <c r="Q367" s="123"/>
      <c r="R367" s="123"/>
      <c r="S367" s="108"/>
      <c r="T367" s="108"/>
      <c r="U367" s="117"/>
      <c r="V367" s="117"/>
      <c r="W367" s="117"/>
      <c r="X367" s="117"/>
      <c r="Y367" s="117"/>
      <c r="Z367" s="117"/>
      <c r="AA367" s="117"/>
    </row>
    <row r="368" spans="1:27" ht="15.75" customHeight="1">
      <c r="A368" s="150">
        <f t="shared" si="5"/>
        <v>360</v>
      </c>
      <c r="B368" s="108"/>
      <c r="C368" s="150"/>
      <c r="D368" s="246"/>
      <c r="E368" s="108"/>
      <c r="F368" s="108"/>
      <c r="G368" s="108"/>
      <c r="H368" s="108"/>
      <c r="I368" s="153"/>
      <c r="J368" s="153"/>
      <c r="K368" s="153" t="s">
        <v>649</v>
      </c>
      <c r="L368" s="153" t="e">
        <f>VLOOKUP(D368,'TS Gantry - AP44'!$C$8:$X$638,22,FALSE)</f>
        <v>#N/A</v>
      </c>
      <c r="M368" s="153" t="e">
        <f>VLOOKUP(D368,'TS Gantry - AP44'!$C$8:$Y$638,23,FALSE)</f>
        <v>#N/A</v>
      </c>
      <c r="N368" s="153" t="e">
        <f>VLOOKUP(D368,'TS Gantry - AP44'!$C$8:$Z$638,24,FALSE)</f>
        <v>#N/A</v>
      </c>
      <c r="O368" s="108"/>
      <c r="P368" s="108"/>
      <c r="Q368" s="123"/>
      <c r="R368" s="123"/>
      <c r="S368" s="108"/>
      <c r="T368" s="108"/>
      <c r="U368" s="117"/>
      <c r="V368" s="117"/>
      <c r="W368" s="117"/>
      <c r="X368" s="117"/>
      <c r="Y368" s="117"/>
      <c r="Z368" s="117"/>
      <c r="AA368" s="117"/>
    </row>
    <row r="369" spans="1:27" ht="15.75" customHeight="1">
      <c r="A369" s="150">
        <f t="shared" si="5"/>
        <v>361</v>
      </c>
      <c r="B369" s="108"/>
      <c r="C369" s="150"/>
      <c r="D369" s="246"/>
      <c r="E369" s="108"/>
      <c r="F369" s="108"/>
      <c r="G369" s="108"/>
      <c r="H369" s="108"/>
      <c r="I369" s="153"/>
      <c r="J369" s="153"/>
      <c r="K369" s="153" t="s">
        <v>649</v>
      </c>
      <c r="L369" s="153" t="e">
        <f>VLOOKUP(D369,'TS Gantry - AP44'!$C$8:$X$638,22,FALSE)</f>
        <v>#N/A</v>
      </c>
      <c r="M369" s="153" t="e">
        <f>VLOOKUP(D369,'TS Gantry - AP44'!$C$8:$Y$638,23,FALSE)</f>
        <v>#N/A</v>
      </c>
      <c r="N369" s="153" t="e">
        <f>VLOOKUP(D369,'TS Gantry - AP44'!$C$8:$Z$638,24,FALSE)</f>
        <v>#N/A</v>
      </c>
      <c r="O369" s="108"/>
      <c r="P369" s="108"/>
      <c r="Q369" s="123"/>
      <c r="R369" s="123"/>
      <c r="S369" s="108"/>
      <c r="T369" s="108"/>
      <c r="U369" s="117"/>
      <c r="V369" s="117"/>
      <c r="W369" s="117"/>
      <c r="X369" s="117"/>
      <c r="Y369" s="117"/>
      <c r="Z369" s="117"/>
      <c r="AA369" s="117"/>
    </row>
    <row r="370" spans="1:27" ht="15.75" customHeight="1">
      <c r="A370" s="150">
        <f t="shared" si="5"/>
        <v>362</v>
      </c>
      <c r="B370" s="108"/>
      <c r="C370" s="150"/>
      <c r="D370" s="246"/>
      <c r="E370" s="108"/>
      <c r="F370" s="108"/>
      <c r="G370" s="108"/>
      <c r="H370" s="108"/>
      <c r="I370" s="153"/>
      <c r="J370" s="153"/>
      <c r="K370" s="153" t="s">
        <v>649</v>
      </c>
      <c r="L370" s="153" t="e">
        <f>VLOOKUP(D370,'TS Gantry - AP44'!$C$8:$X$638,22,FALSE)</f>
        <v>#N/A</v>
      </c>
      <c r="M370" s="153" t="e">
        <f>VLOOKUP(D370,'TS Gantry - AP44'!$C$8:$Y$638,23,FALSE)</f>
        <v>#N/A</v>
      </c>
      <c r="N370" s="153" t="e">
        <f>VLOOKUP(D370,'TS Gantry - AP44'!$C$8:$Z$638,24,FALSE)</f>
        <v>#N/A</v>
      </c>
      <c r="O370" s="108"/>
      <c r="P370" s="108"/>
      <c r="Q370" s="123"/>
      <c r="R370" s="123"/>
      <c r="S370" s="108"/>
      <c r="T370" s="108"/>
      <c r="U370" s="117"/>
      <c r="V370" s="117"/>
      <c r="W370" s="117"/>
      <c r="X370" s="117"/>
      <c r="Y370" s="117"/>
      <c r="Z370" s="117"/>
      <c r="AA370" s="117"/>
    </row>
    <row r="371" spans="1:27" ht="15.75" customHeight="1">
      <c r="A371" s="150">
        <f t="shared" si="5"/>
        <v>363</v>
      </c>
      <c r="B371" s="108"/>
      <c r="C371" s="150"/>
      <c r="D371" s="246"/>
      <c r="E371" s="108"/>
      <c r="F371" s="108"/>
      <c r="G371" s="108"/>
      <c r="H371" s="108"/>
      <c r="I371" s="153"/>
      <c r="J371" s="153"/>
      <c r="K371" s="153" t="s">
        <v>649</v>
      </c>
      <c r="L371" s="153" t="e">
        <f>VLOOKUP(D371,'TS Gantry - AP44'!$C$8:$X$638,22,FALSE)</f>
        <v>#N/A</v>
      </c>
      <c r="M371" s="153" t="e">
        <f>VLOOKUP(D371,'TS Gantry - AP44'!$C$8:$Y$638,23,FALSE)</f>
        <v>#N/A</v>
      </c>
      <c r="N371" s="153" t="e">
        <f>VLOOKUP(D371,'TS Gantry - AP44'!$C$8:$Z$638,24,FALSE)</f>
        <v>#N/A</v>
      </c>
      <c r="O371" s="108"/>
      <c r="P371" s="108"/>
      <c r="Q371" s="123"/>
      <c r="R371" s="123"/>
      <c r="S371" s="108"/>
      <c r="T371" s="108"/>
      <c r="U371" s="117"/>
      <c r="V371" s="117"/>
      <c r="W371" s="117"/>
      <c r="X371" s="117"/>
      <c r="Y371" s="117"/>
      <c r="Z371" s="117"/>
      <c r="AA371" s="117"/>
    </row>
    <row r="372" spans="1:27" ht="15.75" customHeight="1">
      <c r="A372" s="150">
        <f t="shared" si="5"/>
        <v>364</v>
      </c>
      <c r="B372" s="108"/>
      <c r="C372" s="150"/>
      <c r="D372" s="246"/>
      <c r="E372" s="108"/>
      <c r="F372" s="108"/>
      <c r="G372" s="108"/>
      <c r="H372" s="108"/>
      <c r="I372" s="153"/>
      <c r="J372" s="153"/>
      <c r="K372" s="153" t="s">
        <v>649</v>
      </c>
      <c r="L372" s="153" t="e">
        <f>VLOOKUP(D372,'TS Gantry - AP44'!$C$8:$X$638,22,FALSE)</f>
        <v>#N/A</v>
      </c>
      <c r="M372" s="153" t="e">
        <f>VLOOKUP(D372,'TS Gantry - AP44'!$C$8:$Y$638,23,FALSE)</f>
        <v>#N/A</v>
      </c>
      <c r="N372" s="153" t="e">
        <f>VLOOKUP(D372,'TS Gantry - AP44'!$C$8:$Z$638,24,FALSE)</f>
        <v>#N/A</v>
      </c>
      <c r="O372" s="108"/>
      <c r="P372" s="108"/>
      <c r="Q372" s="123"/>
      <c r="R372" s="123"/>
      <c r="S372" s="108"/>
      <c r="T372" s="108"/>
      <c r="U372" s="117"/>
      <c r="V372" s="117"/>
      <c r="W372" s="117"/>
      <c r="X372" s="117"/>
      <c r="Y372" s="117"/>
      <c r="Z372" s="117"/>
      <c r="AA372" s="117"/>
    </row>
    <row r="373" spans="1:27" ht="15.75" customHeight="1">
      <c r="A373" s="150">
        <f t="shared" si="5"/>
        <v>365</v>
      </c>
      <c r="B373" s="108"/>
      <c r="C373" s="150"/>
      <c r="D373" s="246"/>
      <c r="E373" s="108"/>
      <c r="F373" s="108"/>
      <c r="G373" s="108"/>
      <c r="H373" s="108"/>
      <c r="I373" s="153"/>
      <c r="J373" s="153"/>
      <c r="K373" s="153" t="s">
        <v>649</v>
      </c>
      <c r="L373" s="153" t="e">
        <f>VLOOKUP(D373,'TS Gantry - AP44'!$C$8:$X$638,22,FALSE)</f>
        <v>#N/A</v>
      </c>
      <c r="M373" s="153" t="e">
        <f>VLOOKUP(D373,'TS Gantry - AP44'!$C$8:$Y$638,23,FALSE)</f>
        <v>#N/A</v>
      </c>
      <c r="N373" s="153" t="e">
        <f>VLOOKUP(D373,'TS Gantry - AP44'!$C$8:$Z$638,24,FALSE)</f>
        <v>#N/A</v>
      </c>
      <c r="O373" s="108"/>
      <c r="P373" s="108"/>
      <c r="Q373" s="123"/>
      <c r="R373" s="123"/>
      <c r="S373" s="108"/>
      <c r="T373" s="108"/>
      <c r="U373" s="117"/>
      <c r="V373" s="117"/>
      <c r="W373" s="117"/>
      <c r="X373" s="117"/>
      <c r="Y373" s="117"/>
      <c r="Z373" s="117"/>
      <c r="AA373" s="117"/>
    </row>
    <row r="374" spans="1:27" ht="15.75" customHeight="1">
      <c r="A374" s="150">
        <f t="shared" si="5"/>
        <v>366</v>
      </c>
      <c r="B374" s="108"/>
      <c r="C374" s="150"/>
      <c r="D374" s="246"/>
      <c r="E374" s="108"/>
      <c r="F374" s="108"/>
      <c r="G374" s="108"/>
      <c r="H374" s="108"/>
      <c r="I374" s="153"/>
      <c r="J374" s="153"/>
      <c r="K374" s="153" t="s">
        <v>649</v>
      </c>
      <c r="L374" s="153" t="e">
        <f>VLOOKUP(D374,'TS Gantry - AP44'!$C$8:$X$638,22,FALSE)</f>
        <v>#N/A</v>
      </c>
      <c r="M374" s="153" t="e">
        <f>VLOOKUP(D374,'TS Gantry - AP44'!$C$8:$Y$638,23,FALSE)</f>
        <v>#N/A</v>
      </c>
      <c r="N374" s="153" t="e">
        <f>VLOOKUP(D374,'TS Gantry - AP44'!$C$8:$Z$638,24,FALSE)</f>
        <v>#N/A</v>
      </c>
      <c r="O374" s="108"/>
      <c r="P374" s="108"/>
      <c r="Q374" s="123"/>
      <c r="R374" s="123"/>
      <c r="S374" s="108"/>
      <c r="T374" s="108"/>
      <c r="U374" s="117"/>
      <c r="V374" s="117"/>
      <c r="W374" s="117"/>
      <c r="X374" s="117"/>
      <c r="Y374" s="117"/>
      <c r="Z374" s="117"/>
      <c r="AA374" s="117"/>
    </row>
    <row r="375" spans="1:27" ht="15.75" customHeight="1">
      <c r="A375" s="117"/>
      <c r="B375" s="117"/>
      <c r="C375" s="117"/>
      <c r="D375" s="117"/>
      <c r="E375" s="117"/>
      <c r="F375" s="117"/>
      <c r="G375" s="117"/>
      <c r="H375" s="117"/>
      <c r="I375" s="214"/>
      <c r="J375" s="214"/>
      <c r="K375" s="214"/>
      <c r="L375" s="214"/>
      <c r="M375" s="214"/>
      <c r="N375" s="214"/>
      <c r="O375" s="117"/>
      <c r="P375" s="117"/>
      <c r="Q375" s="117"/>
      <c r="R375" s="117"/>
      <c r="S375" s="117"/>
      <c r="T375" s="117"/>
      <c r="U375" s="117"/>
      <c r="V375" s="117"/>
      <c r="W375" s="117"/>
      <c r="X375" s="117"/>
      <c r="Y375" s="117"/>
      <c r="Z375" s="117"/>
      <c r="AA375" s="117"/>
    </row>
    <row r="376" spans="1:27" ht="15.75" customHeight="1">
      <c r="A376" s="117"/>
      <c r="B376" s="117"/>
      <c r="C376" s="117"/>
      <c r="D376" s="117"/>
      <c r="E376" s="117"/>
      <c r="F376" s="117"/>
      <c r="G376" s="117"/>
      <c r="H376" s="117"/>
      <c r="I376" s="214"/>
      <c r="J376" s="214"/>
      <c r="K376" s="214"/>
      <c r="L376" s="214"/>
      <c r="M376" s="214"/>
      <c r="N376" s="214"/>
      <c r="O376" s="117"/>
      <c r="P376" s="117"/>
      <c r="Q376" s="117"/>
      <c r="R376" s="117"/>
      <c r="S376" s="117"/>
      <c r="T376" s="117"/>
      <c r="U376" s="117"/>
      <c r="V376" s="117"/>
      <c r="W376" s="117"/>
      <c r="X376" s="117"/>
      <c r="Y376" s="117"/>
      <c r="Z376" s="117"/>
      <c r="AA376" s="117"/>
    </row>
    <row r="377" spans="1:27" ht="15.75" customHeight="1">
      <c r="A377" s="117"/>
      <c r="B377" s="117"/>
      <c r="C377" s="117"/>
      <c r="D377" s="117"/>
      <c r="E377" s="117"/>
      <c r="F377" s="117"/>
      <c r="G377" s="117"/>
      <c r="H377" s="117"/>
      <c r="I377" s="214"/>
      <c r="J377" s="214"/>
      <c r="K377" s="214"/>
      <c r="L377" s="214"/>
      <c r="M377" s="214"/>
      <c r="N377" s="214"/>
      <c r="O377" s="117"/>
      <c r="P377" s="117"/>
      <c r="Q377" s="117"/>
      <c r="R377" s="117"/>
      <c r="S377" s="117"/>
      <c r="T377" s="117"/>
      <c r="U377" s="117"/>
      <c r="V377" s="117"/>
      <c r="W377" s="117"/>
      <c r="X377" s="117"/>
      <c r="Y377" s="117"/>
      <c r="Z377" s="117"/>
      <c r="AA377" s="117"/>
    </row>
    <row r="378" spans="1:27" ht="15.75" customHeight="1">
      <c r="A378" s="117"/>
      <c r="B378" s="117"/>
      <c r="C378" s="117"/>
      <c r="D378" s="117"/>
      <c r="E378" s="117"/>
      <c r="F378" s="117"/>
      <c r="G378" s="117"/>
      <c r="H378" s="117"/>
      <c r="I378" s="214"/>
      <c r="J378" s="214"/>
      <c r="K378" s="214"/>
      <c r="L378" s="214"/>
      <c r="M378" s="214"/>
      <c r="N378" s="214"/>
      <c r="O378" s="117"/>
      <c r="P378" s="117"/>
      <c r="Q378" s="117"/>
      <c r="R378" s="117"/>
      <c r="S378" s="117"/>
      <c r="T378" s="117"/>
      <c r="U378" s="117"/>
      <c r="V378" s="117"/>
      <c r="W378" s="117"/>
      <c r="X378" s="117"/>
      <c r="Y378" s="117"/>
      <c r="Z378" s="117"/>
      <c r="AA378" s="117"/>
    </row>
    <row r="379" spans="1:27" ht="15.75" customHeight="1">
      <c r="A379" s="117"/>
      <c r="B379" s="117"/>
      <c r="C379" s="117"/>
      <c r="D379" s="117"/>
      <c r="E379" s="117"/>
      <c r="F379" s="117"/>
      <c r="G379" s="117"/>
      <c r="H379" s="117"/>
      <c r="I379" s="214"/>
      <c r="J379" s="214"/>
      <c r="K379" s="214"/>
      <c r="L379" s="214"/>
      <c r="M379" s="214"/>
      <c r="N379" s="214"/>
      <c r="O379" s="117"/>
      <c r="P379" s="117"/>
      <c r="Q379" s="117"/>
      <c r="R379" s="117"/>
      <c r="S379" s="117"/>
      <c r="T379" s="117"/>
      <c r="U379" s="117"/>
      <c r="V379" s="117"/>
      <c r="W379" s="117"/>
      <c r="X379" s="117"/>
      <c r="Y379" s="117"/>
      <c r="Z379" s="117"/>
      <c r="AA379" s="117"/>
    </row>
    <row r="380" spans="1:27" ht="15.75" customHeight="1">
      <c r="A380" s="117"/>
      <c r="B380" s="117"/>
      <c r="C380" s="117"/>
      <c r="D380" s="117"/>
      <c r="E380" s="117"/>
      <c r="F380" s="117"/>
      <c r="G380" s="117"/>
      <c r="H380" s="117"/>
      <c r="I380" s="214"/>
      <c r="J380" s="214"/>
      <c r="K380" s="214"/>
      <c r="L380" s="214"/>
      <c r="M380" s="214"/>
      <c r="N380" s="214"/>
      <c r="O380" s="117"/>
      <c r="P380" s="117"/>
      <c r="Q380" s="117"/>
      <c r="R380" s="117"/>
      <c r="S380" s="117"/>
      <c r="T380" s="117"/>
      <c r="U380" s="117"/>
      <c r="V380" s="117"/>
      <c r="W380" s="117"/>
      <c r="X380" s="117"/>
      <c r="Y380" s="117"/>
      <c r="Z380" s="117"/>
      <c r="AA380" s="117"/>
    </row>
    <row r="381" spans="1:27" ht="15.75" customHeight="1">
      <c r="A381" s="117"/>
      <c r="B381" s="117"/>
      <c r="C381" s="117"/>
      <c r="D381" s="117"/>
      <c r="E381" s="117"/>
      <c r="F381" s="117"/>
      <c r="G381" s="117"/>
      <c r="H381" s="117"/>
      <c r="I381" s="214"/>
      <c r="J381" s="214"/>
      <c r="K381" s="214"/>
      <c r="L381" s="214"/>
      <c r="M381" s="214"/>
      <c r="N381" s="214"/>
      <c r="O381" s="117"/>
      <c r="P381" s="117"/>
      <c r="Q381" s="117"/>
      <c r="R381" s="117"/>
      <c r="S381" s="117"/>
      <c r="T381" s="117"/>
      <c r="U381" s="117"/>
      <c r="V381" s="117"/>
      <c r="W381" s="117"/>
      <c r="X381" s="117"/>
      <c r="Y381" s="117"/>
      <c r="Z381" s="117"/>
      <c r="AA381" s="117"/>
    </row>
    <row r="382" spans="1:27" ht="15.75" customHeight="1">
      <c r="A382" s="117"/>
      <c r="B382" s="117"/>
      <c r="C382" s="117"/>
      <c r="D382" s="117"/>
      <c r="E382" s="117"/>
      <c r="F382" s="117"/>
      <c r="G382" s="117"/>
      <c r="H382" s="117"/>
      <c r="I382" s="214"/>
      <c r="J382" s="214"/>
      <c r="K382" s="214"/>
      <c r="L382" s="214"/>
      <c r="M382" s="214"/>
      <c r="N382" s="214"/>
      <c r="O382" s="117"/>
      <c r="P382" s="117"/>
      <c r="Q382" s="117"/>
      <c r="R382" s="117"/>
      <c r="S382" s="117"/>
      <c r="T382" s="117"/>
      <c r="U382" s="117"/>
      <c r="V382" s="117"/>
      <c r="W382" s="117"/>
      <c r="X382" s="117"/>
      <c r="Y382" s="117"/>
      <c r="Z382" s="117"/>
      <c r="AA382" s="117"/>
    </row>
    <row r="383" spans="1:27" ht="15.75" customHeight="1">
      <c r="A383" s="117"/>
      <c r="B383" s="117"/>
      <c r="C383" s="117"/>
      <c r="D383" s="117"/>
      <c r="E383" s="117"/>
      <c r="F383" s="117"/>
      <c r="G383" s="117"/>
      <c r="H383" s="117"/>
      <c r="I383" s="214"/>
      <c r="J383" s="214"/>
      <c r="K383" s="214"/>
      <c r="L383" s="214"/>
      <c r="M383" s="214"/>
      <c r="N383" s="214"/>
      <c r="O383" s="117"/>
      <c r="P383" s="117"/>
      <c r="Q383" s="117"/>
      <c r="R383" s="117"/>
      <c r="S383" s="117"/>
      <c r="T383" s="117"/>
      <c r="U383" s="117"/>
      <c r="V383" s="117"/>
      <c r="W383" s="117"/>
      <c r="X383" s="117"/>
      <c r="Y383" s="117"/>
      <c r="Z383" s="117"/>
      <c r="AA383" s="117"/>
    </row>
    <row r="384" spans="1:27" ht="15.75" customHeight="1">
      <c r="A384" s="117"/>
      <c r="B384" s="117"/>
      <c r="C384" s="117"/>
      <c r="D384" s="117"/>
      <c r="E384" s="117"/>
      <c r="F384" s="117"/>
      <c r="G384" s="117"/>
      <c r="H384" s="117"/>
      <c r="I384" s="214"/>
      <c r="J384" s="214"/>
      <c r="K384" s="214"/>
      <c r="L384" s="214"/>
      <c r="M384" s="214"/>
      <c r="N384" s="214"/>
      <c r="O384" s="117"/>
      <c r="P384" s="117"/>
      <c r="Q384" s="117"/>
      <c r="R384" s="117"/>
      <c r="S384" s="117"/>
      <c r="T384" s="117"/>
      <c r="U384" s="117"/>
      <c r="V384" s="117"/>
      <c r="W384" s="117"/>
      <c r="X384" s="117"/>
      <c r="Y384" s="117"/>
      <c r="Z384" s="117"/>
      <c r="AA384" s="117"/>
    </row>
    <row r="385" spans="1:27" ht="15.75" customHeight="1">
      <c r="A385" s="117"/>
      <c r="B385" s="117"/>
      <c r="C385" s="117"/>
      <c r="D385" s="117"/>
      <c r="E385" s="117"/>
      <c r="F385" s="117"/>
      <c r="G385" s="117"/>
      <c r="H385" s="117"/>
      <c r="I385" s="214"/>
      <c r="J385" s="214"/>
      <c r="K385" s="214"/>
      <c r="L385" s="214"/>
      <c r="M385" s="214"/>
      <c r="N385" s="214"/>
      <c r="O385" s="117"/>
      <c r="P385" s="117"/>
      <c r="Q385" s="117"/>
      <c r="R385" s="117"/>
      <c r="S385" s="117"/>
      <c r="T385" s="117"/>
      <c r="U385" s="117"/>
      <c r="V385" s="117"/>
      <c r="W385" s="117"/>
      <c r="X385" s="117"/>
      <c r="Y385" s="117"/>
      <c r="Z385" s="117"/>
      <c r="AA385" s="117"/>
    </row>
    <row r="386" spans="1:27" ht="15.75" customHeight="1">
      <c r="A386" s="117"/>
      <c r="B386" s="117"/>
      <c r="C386" s="117"/>
      <c r="D386" s="117"/>
      <c r="E386" s="117"/>
      <c r="F386" s="117"/>
      <c r="G386" s="117"/>
      <c r="H386" s="117"/>
      <c r="I386" s="214"/>
      <c r="J386" s="214"/>
      <c r="K386" s="214"/>
      <c r="L386" s="214"/>
      <c r="M386" s="214"/>
      <c r="N386" s="214"/>
      <c r="O386" s="117"/>
      <c r="P386" s="117"/>
      <c r="Q386" s="117"/>
      <c r="R386" s="117"/>
      <c r="S386" s="117"/>
      <c r="T386" s="117"/>
      <c r="U386" s="117"/>
      <c r="V386" s="117"/>
      <c r="W386" s="117"/>
      <c r="X386" s="117"/>
      <c r="Y386" s="117"/>
      <c r="Z386" s="117"/>
      <c r="AA386" s="117"/>
    </row>
    <row r="387" spans="1:27" ht="15.75" customHeight="1">
      <c r="A387" s="117"/>
      <c r="B387" s="117"/>
      <c r="C387" s="117"/>
      <c r="D387" s="117"/>
      <c r="E387" s="117"/>
      <c r="F387" s="117"/>
      <c r="G387" s="117"/>
      <c r="H387" s="117"/>
      <c r="I387" s="214"/>
      <c r="J387" s="214"/>
      <c r="K387" s="214"/>
      <c r="L387" s="214"/>
      <c r="M387" s="214"/>
      <c r="N387" s="214"/>
      <c r="O387" s="117"/>
      <c r="P387" s="117"/>
      <c r="Q387" s="117"/>
      <c r="R387" s="117"/>
      <c r="S387" s="117"/>
      <c r="T387" s="117"/>
      <c r="U387" s="117"/>
      <c r="V387" s="117"/>
      <c r="W387" s="117"/>
      <c r="X387" s="117"/>
      <c r="Y387" s="117"/>
      <c r="Z387" s="117"/>
      <c r="AA387" s="117"/>
    </row>
    <row r="388" spans="1:27" ht="15.75" customHeight="1">
      <c r="A388" s="117"/>
      <c r="B388" s="117"/>
      <c r="C388" s="117"/>
      <c r="D388" s="117"/>
      <c r="E388" s="117"/>
      <c r="F388" s="117"/>
      <c r="G388" s="117"/>
      <c r="H388" s="117"/>
      <c r="I388" s="214"/>
      <c r="J388" s="214"/>
      <c r="K388" s="214"/>
      <c r="L388" s="214"/>
      <c r="M388" s="214"/>
      <c r="N388" s="214"/>
      <c r="O388" s="117"/>
      <c r="P388" s="117"/>
      <c r="Q388" s="117"/>
      <c r="R388" s="117"/>
      <c r="S388" s="117"/>
      <c r="T388" s="117"/>
      <c r="U388" s="117"/>
      <c r="V388" s="117"/>
      <c r="W388" s="117"/>
      <c r="X388" s="117"/>
      <c r="Y388" s="117"/>
      <c r="Z388" s="117"/>
      <c r="AA388" s="117"/>
    </row>
    <row r="389" spans="1:27" ht="15.75" customHeight="1">
      <c r="A389" s="117"/>
      <c r="B389" s="117"/>
      <c r="C389" s="117"/>
      <c r="D389" s="117"/>
      <c r="E389" s="117"/>
      <c r="F389" s="117"/>
      <c r="G389" s="117"/>
      <c r="H389" s="117"/>
      <c r="I389" s="214"/>
      <c r="J389" s="214"/>
      <c r="K389" s="214"/>
      <c r="L389" s="214"/>
      <c r="M389" s="214"/>
      <c r="N389" s="214"/>
      <c r="O389" s="117"/>
      <c r="P389" s="117"/>
      <c r="Q389" s="117"/>
      <c r="R389" s="117"/>
      <c r="S389" s="117"/>
      <c r="T389" s="117"/>
      <c r="U389" s="117"/>
      <c r="V389" s="117"/>
      <c r="W389" s="117"/>
      <c r="X389" s="117"/>
      <c r="Y389" s="117"/>
      <c r="Z389" s="117"/>
      <c r="AA389" s="117"/>
    </row>
    <row r="390" spans="1:27" ht="15.75" customHeight="1">
      <c r="A390" s="117"/>
      <c r="B390" s="117"/>
      <c r="C390" s="117"/>
      <c r="D390" s="117"/>
      <c r="E390" s="117"/>
      <c r="F390" s="117"/>
      <c r="G390" s="117"/>
      <c r="H390" s="117"/>
      <c r="I390" s="214"/>
      <c r="J390" s="214"/>
      <c r="K390" s="214"/>
      <c r="L390" s="214"/>
      <c r="M390" s="214"/>
      <c r="N390" s="214"/>
      <c r="O390" s="117"/>
      <c r="P390" s="117"/>
      <c r="Q390" s="117"/>
      <c r="R390" s="117"/>
      <c r="S390" s="117"/>
      <c r="T390" s="117"/>
      <c r="U390" s="117"/>
      <c r="V390" s="117"/>
      <c r="W390" s="117"/>
      <c r="X390" s="117"/>
      <c r="Y390" s="117"/>
      <c r="Z390" s="117"/>
      <c r="AA390" s="117"/>
    </row>
    <row r="391" spans="1:27" ht="15.75" customHeight="1">
      <c r="A391" s="117"/>
      <c r="B391" s="117"/>
      <c r="C391" s="117"/>
      <c r="D391" s="117"/>
      <c r="E391" s="117"/>
      <c r="F391" s="117"/>
      <c r="G391" s="117"/>
      <c r="H391" s="117"/>
      <c r="I391" s="214"/>
      <c r="J391" s="214"/>
      <c r="K391" s="214"/>
      <c r="L391" s="214"/>
      <c r="M391" s="214"/>
      <c r="N391" s="214"/>
      <c r="O391" s="117"/>
      <c r="P391" s="117"/>
      <c r="Q391" s="117"/>
      <c r="R391" s="117"/>
      <c r="S391" s="117"/>
      <c r="T391" s="117"/>
      <c r="U391" s="117"/>
      <c r="V391" s="117"/>
      <c r="W391" s="117"/>
      <c r="X391" s="117"/>
      <c r="Y391" s="117"/>
      <c r="Z391" s="117"/>
      <c r="AA391" s="117"/>
    </row>
    <row r="392" spans="1:27" ht="15.75" customHeight="1">
      <c r="A392" s="117"/>
      <c r="B392" s="117"/>
      <c r="C392" s="117"/>
      <c r="D392" s="117"/>
      <c r="E392" s="117"/>
      <c r="F392" s="117"/>
      <c r="G392" s="117"/>
      <c r="H392" s="117"/>
      <c r="I392" s="214"/>
      <c r="J392" s="214"/>
      <c r="K392" s="214"/>
      <c r="L392" s="214"/>
      <c r="M392" s="214"/>
      <c r="N392" s="214"/>
      <c r="O392" s="117"/>
      <c r="P392" s="117"/>
      <c r="Q392" s="117"/>
      <c r="R392" s="117"/>
      <c r="S392" s="117"/>
      <c r="T392" s="117"/>
      <c r="U392" s="117"/>
      <c r="V392" s="117"/>
      <c r="W392" s="117"/>
      <c r="X392" s="117"/>
      <c r="Y392" s="117"/>
      <c r="Z392" s="117"/>
      <c r="AA392" s="117"/>
    </row>
    <row r="393" spans="1:27" ht="15.75" customHeight="1">
      <c r="A393" s="117"/>
      <c r="B393" s="117"/>
      <c r="C393" s="117"/>
      <c r="D393" s="117"/>
      <c r="E393" s="117"/>
      <c r="F393" s="117"/>
      <c r="G393" s="117"/>
      <c r="H393" s="117"/>
      <c r="I393" s="214"/>
      <c r="J393" s="214"/>
      <c r="K393" s="214"/>
      <c r="L393" s="214"/>
      <c r="M393" s="214"/>
      <c r="N393" s="214"/>
      <c r="O393" s="117"/>
      <c r="P393" s="117"/>
      <c r="Q393" s="117"/>
      <c r="R393" s="117"/>
      <c r="S393" s="117"/>
      <c r="T393" s="117"/>
      <c r="U393" s="117"/>
      <c r="V393" s="117"/>
      <c r="W393" s="117"/>
      <c r="X393" s="117"/>
      <c r="Y393" s="117"/>
      <c r="Z393" s="117"/>
      <c r="AA393" s="117"/>
    </row>
    <row r="394" spans="1:27" ht="15.75" customHeight="1">
      <c r="A394" s="117"/>
      <c r="B394" s="117"/>
      <c r="C394" s="117"/>
      <c r="D394" s="117"/>
      <c r="E394" s="117"/>
      <c r="F394" s="117"/>
      <c r="G394" s="117"/>
      <c r="H394" s="117"/>
      <c r="I394" s="214"/>
      <c r="J394" s="214"/>
      <c r="K394" s="214"/>
      <c r="L394" s="214"/>
      <c r="M394" s="214"/>
      <c r="N394" s="214"/>
      <c r="O394" s="117"/>
      <c r="P394" s="117"/>
      <c r="Q394" s="117"/>
      <c r="R394" s="117"/>
      <c r="S394" s="117"/>
      <c r="T394" s="117"/>
      <c r="U394" s="117"/>
      <c r="V394" s="117"/>
      <c r="W394" s="117"/>
      <c r="X394" s="117"/>
      <c r="Y394" s="117"/>
      <c r="Z394" s="117"/>
      <c r="AA394" s="117"/>
    </row>
    <row r="395" spans="1:27" ht="15.75" customHeight="1">
      <c r="A395" s="117"/>
      <c r="B395" s="117"/>
      <c r="C395" s="117"/>
      <c r="D395" s="117"/>
      <c r="E395" s="117"/>
      <c r="F395" s="117"/>
      <c r="G395" s="117"/>
      <c r="H395" s="117"/>
      <c r="I395" s="214"/>
      <c r="J395" s="214"/>
      <c r="K395" s="214"/>
      <c r="L395" s="214"/>
      <c r="M395" s="214"/>
      <c r="N395" s="214"/>
      <c r="O395" s="117"/>
      <c r="P395" s="117"/>
      <c r="Q395" s="117"/>
      <c r="R395" s="117"/>
      <c r="S395" s="117"/>
      <c r="T395" s="117"/>
      <c r="U395" s="117"/>
      <c r="V395" s="117"/>
      <c r="W395" s="117"/>
      <c r="X395" s="117"/>
      <c r="Y395" s="117"/>
      <c r="Z395" s="117"/>
      <c r="AA395" s="117"/>
    </row>
    <row r="396" spans="1:27" ht="15.75" customHeight="1">
      <c r="A396" s="117"/>
      <c r="B396" s="117"/>
      <c r="C396" s="117"/>
      <c r="D396" s="117"/>
      <c r="E396" s="117"/>
      <c r="F396" s="117"/>
      <c r="G396" s="117"/>
      <c r="H396" s="117"/>
      <c r="I396" s="214"/>
      <c r="J396" s="214"/>
      <c r="K396" s="214"/>
      <c r="L396" s="214"/>
      <c r="M396" s="214"/>
      <c r="N396" s="214"/>
      <c r="O396" s="117"/>
      <c r="P396" s="117"/>
      <c r="Q396" s="117"/>
      <c r="R396" s="117"/>
      <c r="S396" s="117"/>
      <c r="T396" s="117"/>
      <c r="U396" s="117"/>
      <c r="V396" s="117"/>
      <c r="W396" s="117"/>
      <c r="X396" s="117"/>
      <c r="Y396" s="117"/>
      <c r="Z396" s="117"/>
      <c r="AA396" s="117"/>
    </row>
    <row r="397" spans="1:27" ht="15.75" customHeight="1">
      <c r="A397" s="117"/>
      <c r="B397" s="117"/>
      <c r="C397" s="117"/>
      <c r="D397" s="117"/>
      <c r="E397" s="117"/>
      <c r="F397" s="117"/>
      <c r="G397" s="117"/>
      <c r="H397" s="117"/>
      <c r="I397" s="214"/>
      <c r="J397" s="214"/>
      <c r="K397" s="214"/>
      <c r="L397" s="214"/>
      <c r="M397" s="214"/>
      <c r="N397" s="214"/>
      <c r="O397" s="117"/>
      <c r="P397" s="117"/>
      <c r="Q397" s="117"/>
      <c r="R397" s="117"/>
      <c r="S397" s="117"/>
      <c r="T397" s="117"/>
      <c r="U397" s="117"/>
      <c r="V397" s="117"/>
      <c r="W397" s="117"/>
      <c r="X397" s="117"/>
      <c r="Y397" s="117"/>
      <c r="Z397" s="117"/>
      <c r="AA397" s="117"/>
    </row>
    <row r="398" spans="1:27" ht="15.75" customHeight="1">
      <c r="A398" s="117"/>
      <c r="B398" s="117"/>
      <c r="C398" s="117"/>
      <c r="D398" s="117"/>
      <c r="E398" s="117"/>
      <c r="F398" s="117"/>
      <c r="G398" s="117"/>
      <c r="H398" s="117"/>
      <c r="I398" s="214"/>
      <c r="J398" s="214"/>
      <c r="K398" s="214"/>
      <c r="L398" s="214"/>
      <c r="M398" s="214"/>
      <c r="N398" s="214"/>
      <c r="O398" s="117"/>
      <c r="P398" s="117"/>
      <c r="Q398" s="117"/>
      <c r="R398" s="117"/>
      <c r="S398" s="117"/>
      <c r="T398" s="117"/>
      <c r="U398" s="117"/>
      <c r="V398" s="117"/>
      <c r="W398" s="117"/>
      <c r="X398" s="117"/>
      <c r="Y398" s="117"/>
      <c r="Z398" s="117"/>
      <c r="AA398" s="117"/>
    </row>
    <row r="399" spans="1:27" ht="15.75" customHeight="1">
      <c r="A399" s="117"/>
      <c r="B399" s="117"/>
      <c r="C399" s="117"/>
      <c r="D399" s="117"/>
      <c r="E399" s="117"/>
      <c r="F399" s="117"/>
      <c r="G399" s="117"/>
      <c r="H399" s="117"/>
      <c r="I399" s="214"/>
      <c r="J399" s="214"/>
      <c r="K399" s="214"/>
      <c r="L399" s="214"/>
      <c r="M399" s="214"/>
      <c r="N399" s="214"/>
      <c r="O399" s="117"/>
      <c r="P399" s="117"/>
      <c r="Q399" s="117"/>
      <c r="R399" s="117"/>
      <c r="S399" s="117"/>
      <c r="T399" s="117"/>
      <c r="U399" s="117"/>
      <c r="V399" s="117"/>
      <c r="W399" s="117"/>
      <c r="X399" s="117"/>
      <c r="Y399" s="117"/>
      <c r="Z399" s="117"/>
      <c r="AA399" s="117"/>
    </row>
    <row r="400" spans="1:27" ht="15.75" customHeight="1">
      <c r="A400" s="117"/>
      <c r="B400" s="117"/>
      <c r="C400" s="117"/>
      <c r="D400" s="117"/>
      <c r="E400" s="117"/>
      <c r="F400" s="117"/>
      <c r="G400" s="117"/>
      <c r="H400" s="117"/>
      <c r="I400" s="214"/>
      <c r="J400" s="214"/>
      <c r="K400" s="214"/>
      <c r="L400" s="214"/>
      <c r="M400" s="214"/>
      <c r="N400" s="214"/>
      <c r="O400" s="117"/>
      <c r="P400" s="117"/>
      <c r="Q400" s="117"/>
      <c r="R400" s="117"/>
      <c r="S400" s="117"/>
      <c r="T400" s="117"/>
      <c r="U400" s="117"/>
      <c r="V400" s="117"/>
      <c r="W400" s="117"/>
      <c r="X400" s="117"/>
      <c r="Y400" s="117"/>
      <c r="Z400" s="117"/>
      <c r="AA400" s="117"/>
    </row>
    <row r="401" spans="1:27" ht="15.75" customHeight="1">
      <c r="A401" s="117"/>
      <c r="B401" s="117"/>
      <c r="C401" s="117"/>
      <c r="D401" s="117"/>
      <c r="E401" s="117"/>
      <c r="F401" s="117"/>
      <c r="G401" s="117"/>
      <c r="H401" s="117"/>
      <c r="I401" s="214"/>
      <c r="J401" s="214"/>
      <c r="K401" s="214"/>
      <c r="L401" s="214"/>
      <c r="M401" s="214"/>
      <c r="N401" s="214"/>
      <c r="O401" s="117"/>
      <c r="P401" s="117"/>
      <c r="Q401" s="117"/>
      <c r="R401" s="117"/>
      <c r="S401" s="117"/>
      <c r="T401" s="117"/>
      <c r="U401" s="117"/>
      <c r="V401" s="117"/>
      <c r="W401" s="117"/>
      <c r="X401" s="117"/>
      <c r="Y401" s="117"/>
      <c r="Z401" s="117"/>
      <c r="AA401" s="117"/>
    </row>
    <row r="402" spans="1:27" ht="15.75" customHeight="1">
      <c r="A402" s="117"/>
      <c r="B402" s="117"/>
      <c r="C402" s="117"/>
      <c r="D402" s="117"/>
      <c r="E402" s="117"/>
      <c r="F402" s="117"/>
      <c r="G402" s="117"/>
      <c r="H402" s="117"/>
      <c r="I402" s="214"/>
      <c r="J402" s="214"/>
      <c r="K402" s="214"/>
      <c r="L402" s="214"/>
      <c r="M402" s="214"/>
      <c r="N402" s="214"/>
      <c r="O402" s="117"/>
      <c r="P402" s="117"/>
      <c r="Q402" s="117"/>
      <c r="R402" s="117"/>
      <c r="S402" s="117"/>
      <c r="T402" s="117"/>
      <c r="U402" s="117"/>
      <c r="V402" s="117"/>
      <c r="W402" s="117"/>
      <c r="X402" s="117"/>
      <c r="Y402" s="117"/>
      <c r="Z402" s="117"/>
      <c r="AA402" s="117"/>
    </row>
    <row r="403" spans="1:27" ht="15.75" customHeight="1">
      <c r="A403" s="117"/>
      <c r="B403" s="117"/>
      <c r="C403" s="117"/>
      <c r="D403" s="117"/>
      <c r="E403" s="117"/>
      <c r="F403" s="117"/>
      <c r="G403" s="117"/>
      <c r="H403" s="117"/>
      <c r="I403" s="214"/>
      <c r="J403" s="214"/>
      <c r="K403" s="214"/>
      <c r="L403" s="214"/>
      <c r="M403" s="214"/>
      <c r="N403" s="214"/>
      <c r="O403" s="117"/>
      <c r="P403" s="117"/>
      <c r="Q403" s="117"/>
      <c r="R403" s="117"/>
      <c r="S403" s="117"/>
      <c r="T403" s="117"/>
      <c r="U403" s="117"/>
      <c r="V403" s="117"/>
      <c r="W403" s="117"/>
      <c r="X403" s="117"/>
      <c r="Y403" s="117"/>
      <c r="Z403" s="117"/>
      <c r="AA403" s="117"/>
    </row>
    <row r="404" spans="1:27" ht="15.75" customHeight="1">
      <c r="A404" s="117"/>
      <c r="B404" s="117"/>
      <c r="C404" s="117"/>
      <c r="D404" s="117"/>
      <c r="E404" s="117"/>
      <c r="F404" s="117"/>
      <c r="G404" s="117"/>
      <c r="H404" s="117"/>
      <c r="I404" s="214"/>
      <c r="J404" s="214"/>
      <c r="K404" s="214"/>
      <c r="L404" s="214"/>
      <c r="M404" s="214"/>
      <c r="N404" s="214"/>
      <c r="O404" s="117"/>
      <c r="P404" s="117"/>
      <c r="Q404" s="117"/>
      <c r="R404" s="117"/>
      <c r="S404" s="117"/>
      <c r="T404" s="117"/>
      <c r="U404" s="117"/>
      <c r="V404" s="117"/>
      <c r="W404" s="117"/>
      <c r="X404" s="117"/>
      <c r="Y404" s="117"/>
      <c r="Z404" s="117"/>
      <c r="AA404" s="117"/>
    </row>
    <row r="405" spans="1:27" ht="15.75" customHeight="1">
      <c r="A405" s="117"/>
      <c r="B405" s="117"/>
      <c r="C405" s="117"/>
      <c r="D405" s="117"/>
      <c r="E405" s="117"/>
      <c r="F405" s="117"/>
      <c r="G405" s="117"/>
      <c r="H405" s="117"/>
      <c r="I405" s="214"/>
      <c r="J405" s="214"/>
      <c r="K405" s="214"/>
      <c r="L405" s="214"/>
      <c r="M405" s="214"/>
      <c r="N405" s="214"/>
      <c r="O405" s="117"/>
      <c r="P405" s="117"/>
      <c r="Q405" s="117"/>
      <c r="R405" s="117"/>
      <c r="S405" s="117"/>
      <c r="T405" s="117"/>
      <c r="U405" s="117"/>
      <c r="V405" s="117"/>
      <c r="W405" s="117"/>
      <c r="X405" s="117"/>
      <c r="Y405" s="117"/>
      <c r="Z405" s="117"/>
      <c r="AA405" s="117"/>
    </row>
    <row r="406" spans="1:27" ht="15.75" customHeight="1">
      <c r="A406" s="117"/>
      <c r="B406" s="117"/>
      <c r="C406" s="117"/>
      <c r="D406" s="117"/>
      <c r="E406" s="117"/>
      <c r="F406" s="117"/>
      <c r="G406" s="117"/>
      <c r="H406" s="117"/>
      <c r="I406" s="214"/>
      <c r="J406" s="214"/>
      <c r="K406" s="214"/>
      <c r="L406" s="214"/>
      <c r="M406" s="214"/>
      <c r="N406" s="214"/>
      <c r="O406" s="117"/>
      <c r="P406" s="117"/>
      <c r="Q406" s="117"/>
      <c r="R406" s="117"/>
      <c r="S406" s="117"/>
      <c r="T406" s="117"/>
      <c r="U406" s="117"/>
      <c r="V406" s="117"/>
      <c r="W406" s="117"/>
      <c r="X406" s="117"/>
      <c r="Y406" s="117"/>
      <c r="Z406" s="117"/>
      <c r="AA406" s="117"/>
    </row>
    <row r="407" spans="1:27" ht="15.75" customHeight="1">
      <c r="A407" s="117"/>
      <c r="B407" s="117"/>
      <c r="C407" s="117"/>
      <c r="D407" s="117"/>
      <c r="E407" s="117"/>
      <c r="F407" s="117"/>
      <c r="G407" s="117"/>
      <c r="H407" s="117"/>
      <c r="I407" s="214"/>
      <c r="J407" s="214"/>
      <c r="K407" s="214"/>
      <c r="L407" s="214"/>
      <c r="M407" s="214"/>
      <c r="N407" s="214"/>
      <c r="O407" s="117"/>
      <c r="P407" s="117"/>
      <c r="Q407" s="117"/>
      <c r="R407" s="117"/>
      <c r="S407" s="117"/>
      <c r="T407" s="117"/>
      <c r="U407" s="117"/>
      <c r="V407" s="117"/>
      <c r="W407" s="117"/>
      <c r="X407" s="117"/>
      <c r="Y407" s="117"/>
      <c r="Z407" s="117"/>
      <c r="AA407" s="117"/>
    </row>
    <row r="408" spans="1:27" ht="15.75" customHeight="1">
      <c r="A408" s="117"/>
      <c r="B408" s="117"/>
      <c r="C408" s="117"/>
      <c r="D408" s="117"/>
      <c r="E408" s="117"/>
      <c r="F408" s="117"/>
      <c r="G408" s="117"/>
      <c r="H408" s="117"/>
      <c r="I408" s="214"/>
      <c r="J408" s="214"/>
      <c r="K408" s="214"/>
      <c r="L408" s="214"/>
      <c r="M408" s="214"/>
      <c r="N408" s="214"/>
      <c r="O408" s="117"/>
      <c r="P408" s="117"/>
      <c r="Q408" s="117"/>
      <c r="R408" s="117"/>
      <c r="S408" s="117"/>
      <c r="T408" s="117"/>
      <c r="U408" s="117"/>
      <c r="V408" s="117"/>
      <c r="W408" s="117"/>
      <c r="X408" s="117"/>
      <c r="Y408" s="117"/>
      <c r="Z408" s="117"/>
      <c r="AA408" s="117"/>
    </row>
    <row r="409" spans="1:27" ht="15.75" customHeight="1">
      <c r="A409" s="117"/>
      <c r="B409" s="117"/>
      <c r="C409" s="117"/>
      <c r="D409" s="117"/>
      <c r="E409" s="117"/>
      <c r="F409" s="117"/>
      <c r="G409" s="117"/>
      <c r="H409" s="117"/>
      <c r="I409" s="214"/>
      <c r="J409" s="214"/>
      <c r="K409" s="214"/>
      <c r="L409" s="214"/>
      <c r="M409" s="214"/>
      <c r="N409" s="214"/>
      <c r="O409" s="117"/>
      <c r="P409" s="117"/>
      <c r="Q409" s="117"/>
      <c r="R409" s="117"/>
      <c r="S409" s="117"/>
      <c r="T409" s="117"/>
      <c r="U409" s="117"/>
      <c r="V409" s="117"/>
      <c r="W409" s="117"/>
      <c r="X409" s="117"/>
      <c r="Y409" s="117"/>
      <c r="Z409" s="117"/>
      <c r="AA409" s="117"/>
    </row>
    <row r="410" spans="1:27" ht="15.75" customHeight="1">
      <c r="A410" s="117"/>
      <c r="B410" s="117"/>
      <c r="C410" s="117"/>
      <c r="D410" s="117"/>
      <c r="E410" s="117"/>
      <c r="F410" s="117"/>
      <c r="G410" s="117"/>
      <c r="H410" s="117"/>
      <c r="I410" s="214"/>
      <c r="J410" s="214"/>
      <c r="K410" s="214"/>
      <c r="L410" s="214"/>
      <c r="M410" s="214"/>
      <c r="N410" s="214"/>
      <c r="O410" s="117"/>
      <c r="P410" s="117"/>
      <c r="Q410" s="117"/>
      <c r="R410" s="117"/>
      <c r="S410" s="117"/>
      <c r="T410" s="117"/>
      <c r="U410" s="117"/>
      <c r="V410" s="117"/>
      <c r="W410" s="117"/>
      <c r="X410" s="117"/>
      <c r="Y410" s="117"/>
      <c r="Z410" s="117"/>
      <c r="AA410" s="117"/>
    </row>
    <row r="411" spans="1:27" ht="15.75" customHeight="1">
      <c r="A411" s="117"/>
      <c r="B411" s="117"/>
      <c r="C411" s="117"/>
      <c r="D411" s="117"/>
      <c r="E411" s="117"/>
      <c r="F411" s="117"/>
      <c r="G411" s="117"/>
      <c r="H411" s="117"/>
      <c r="I411" s="214"/>
      <c r="J411" s="214"/>
      <c r="K411" s="214"/>
      <c r="L411" s="214"/>
      <c r="M411" s="214"/>
      <c r="N411" s="214"/>
      <c r="O411" s="117"/>
      <c r="P411" s="117"/>
      <c r="Q411" s="117"/>
      <c r="R411" s="117"/>
      <c r="S411" s="117"/>
      <c r="T411" s="117"/>
      <c r="U411" s="117"/>
      <c r="V411" s="117"/>
      <c r="W411" s="117"/>
      <c r="X411" s="117"/>
      <c r="Y411" s="117"/>
      <c r="Z411" s="117"/>
      <c r="AA411" s="117"/>
    </row>
    <row r="412" spans="1:27" ht="15.75" customHeight="1">
      <c r="A412" s="117"/>
      <c r="B412" s="117"/>
      <c r="C412" s="117"/>
      <c r="D412" s="117"/>
      <c r="E412" s="117"/>
      <c r="F412" s="117"/>
      <c r="G412" s="117"/>
      <c r="H412" s="117"/>
      <c r="I412" s="214"/>
      <c r="J412" s="214"/>
      <c r="K412" s="214"/>
      <c r="L412" s="214"/>
      <c r="M412" s="214"/>
      <c r="N412" s="214"/>
      <c r="O412" s="117"/>
      <c r="P412" s="117"/>
      <c r="Q412" s="117"/>
      <c r="R412" s="117"/>
      <c r="S412" s="117"/>
      <c r="T412" s="117"/>
      <c r="U412" s="117"/>
      <c r="V412" s="117"/>
      <c r="W412" s="117"/>
      <c r="X412" s="117"/>
      <c r="Y412" s="117"/>
      <c r="Z412" s="117"/>
      <c r="AA412" s="117"/>
    </row>
    <row r="413" spans="1:27" ht="15.75" customHeight="1">
      <c r="A413" s="117"/>
      <c r="B413" s="117"/>
      <c r="C413" s="117"/>
      <c r="D413" s="117"/>
      <c r="E413" s="117"/>
      <c r="F413" s="117"/>
      <c r="G413" s="117"/>
      <c r="H413" s="117"/>
      <c r="I413" s="214"/>
      <c r="J413" s="214"/>
      <c r="K413" s="214"/>
      <c r="L413" s="214"/>
      <c r="M413" s="214"/>
      <c r="N413" s="214"/>
      <c r="O413" s="117"/>
      <c r="P413" s="117"/>
      <c r="Q413" s="117"/>
      <c r="R413" s="117"/>
      <c r="S413" s="117"/>
      <c r="T413" s="117"/>
      <c r="U413" s="117"/>
      <c r="V413" s="117"/>
      <c r="W413" s="117"/>
      <c r="X413" s="117"/>
      <c r="Y413" s="117"/>
      <c r="Z413" s="117"/>
      <c r="AA413" s="117"/>
    </row>
    <row r="414" spans="1:27" ht="15.75" customHeight="1">
      <c r="A414" s="117"/>
      <c r="B414" s="117"/>
      <c r="C414" s="117"/>
      <c r="D414" s="117"/>
      <c r="E414" s="117"/>
      <c r="F414" s="117"/>
      <c r="G414" s="117"/>
      <c r="H414" s="117"/>
      <c r="I414" s="214"/>
      <c r="J414" s="214"/>
      <c r="K414" s="214"/>
      <c r="L414" s="214"/>
      <c r="M414" s="214"/>
      <c r="N414" s="214"/>
      <c r="O414" s="117"/>
      <c r="P414" s="117"/>
      <c r="Q414" s="117"/>
      <c r="R414" s="117"/>
      <c r="S414" s="117"/>
      <c r="T414" s="117"/>
      <c r="U414" s="117"/>
      <c r="V414" s="117"/>
      <c r="W414" s="117"/>
      <c r="X414" s="117"/>
      <c r="Y414" s="117"/>
      <c r="Z414" s="117"/>
      <c r="AA414" s="117"/>
    </row>
    <row r="415" spans="1:27" ht="15.75" customHeight="1">
      <c r="A415" s="117"/>
      <c r="B415" s="117"/>
      <c r="C415" s="117"/>
      <c r="D415" s="117"/>
      <c r="E415" s="117"/>
      <c r="F415" s="117"/>
      <c r="G415" s="117"/>
      <c r="H415" s="117"/>
      <c r="I415" s="214"/>
      <c r="J415" s="214"/>
      <c r="K415" s="214"/>
      <c r="L415" s="214"/>
      <c r="M415" s="214"/>
      <c r="N415" s="214"/>
      <c r="O415" s="117"/>
      <c r="P415" s="117"/>
      <c r="Q415" s="117"/>
      <c r="R415" s="117"/>
      <c r="S415" s="117"/>
      <c r="T415" s="117"/>
      <c r="U415" s="117"/>
      <c r="V415" s="117"/>
      <c r="W415" s="117"/>
      <c r="X415" s="117"/>
      <c r="Y415" s="117"/>
      <c r="Z415" s="117"/>
      <c r="AA415" s="117"/>
    </row>
    <row r="416" spans="1:27" ht="15.75" customHeight="1">
      <c r="A416" s="117"/>
      <c r="B416" s="117"/>
      <c r="C416" s="117"/>
      <c r="D416" s="117"/>
      <c r="E416" s="117"/>
      <c r="F416" s="117"/>
      <c r="G416" s="117"/>
      <c r="H416" s="117"/>
      <c r="I416" s="214"/>
      <c r="J416" s="214"/>
      <c r="K416" s="214"/>
      <c r="L416" s="214"/>
      <c r="M416" s="214"/>
      <c r="N416" s="214"/>
      <c r="O416" s="117"/>
      <c r="P416" s="117"/>
      <c r="Q416" s="117"/>
      <c r="R416" s="117"/>
      <c r="S416" s="117"/>
      <c r="T416" s="117"/>
      <c r="U416" s="117"/>
      <c r="V416" s="117"/>
      <c r="W416" s="117"/>
      <c r="X416" s="117"/>
      <c r="Y416" s="117"/>
      <c r="Z416" s="117"/>
      <c r="AA416" s="117"/>
    </row>
    <row r="417" spans="1:27" ht="15.75" customHeight="1">
      <c r="A417" s="117"/>
      <c r="B417" s="117"/>
      <c r="C417" s="117"/>
      <c r="D417" s="117"/>
      <c r="E417" s="117"/>
      <c r="F417" s="117"/>
      <c r="G417" s="117"/>
      <c r="H417" s="117"/>
      <c r="I417" s="214"/>
      <c r="J417" s="214"/>
      <c r="K417" s="214"/>
      <c r="L417" s="214"/>
      <c r="M417" s="214"/>
      <c r="N417" s="214"/>
      <c r="O417" s="117"/>
      <c r="P417" s="117"/>
      <c r="Q417" s="117"/>
      <c r="R417" s="117"/>
      <c r="S417" s="117"/>
      <c r="T417" s="117"/>
      <c r="U417" s="117"/>
      <c r="V417" s="117"/>
      <c r="W417" s="117"/>
      <c r="X417" s="117"/>
      <c r="Y417" s="117"/>
      <c r="Z417" s="117"/>
      <c r="AA417" s="117"/>
    </row>
    <row r="418" spans="1:27" ht="15.75" customHeight="1">
      <c r="A418" s="117"/>
      <c r="B418" s="117"/>
      <c r="C418" s="117"/>
      <c r="D418" s="117"/>
      <c r="E418" s="117"/>
      <c r="F418" s="117"/>
      <c r="G418" s="117"/>
      <c r="H418" s="117"/>
      <c r="I418" s="214"/>
      <c r="J418" s="214"/>
      <c r="K418" s="214"/>
      <c r="L418" s="214"/>
      <c r="M418" s="214"/>
      <c r="N418" s="214"/>
      <c r="O418" s="117"/>
      <c r="P418" s="117"/>
      <c r="Q418" s="117"/>
      <c r="R418" s="117"/>
      <c r="S418" s="117"/>
      <c r="T418" s="117"/>
      <c r="U418" s="117"/>
      <c r="V418" s="117"/>
      <c r="W418" s="117"/>
      <c r="X418" s="117"/>
      <c r="Y418" s="117"/>
      <c r="Z418" s="117"/>
      <c r="AA418" s="117"/>
    </row>
    <row r="419" spans="1:27" ht="15.75" customHeight="1">
      <c r="A419" s="117"/>
      <c r="B419" s="117"/>
      <c r="C419" s="117"/>
      <c r="D419" s="117"/>
      <c r="E419" s="117"/>
      <c r="F419" s="117"/>
      <c r="G419" s="117"/>
      <c r="H419" s="117"/>
      <c r="I419" s="214"/>
      <c r="J419" s="214"/>
      <c r="K419" s="214"/>
      <c r="L419" s="214"/>
      <c r="M419" s="214"/>
      <c r="N419" s="214"/>
      <c r="O419" s="117"/>
      <c r="P419" s="117"/>
      <c r="Q419" s="117"/>
      <c r="R419" s="117"/>
      <c r="S419" s="117"/>
      <c r="T419" s="117"/>
      <c r="U419" s="117"/>
      <c r="V419" s="117"/>
      <c r="W419" s="117"/>
      <c r="X419" s="117"/>
      <c r="Y419" s="117"/>
      <c r="Z419" s="117"/>
      <c r="AA419" s="117"/>
    </row>
    <row r="420" spans="1:27" ht="15.75" customHeight="1">
      <c r="A420" s="117"/>
      <c r="B420" s="117"/>
      <c r="C420" s="117"/>
      <c r="D420" s="117"/>
      <c r="E420" s="117"/>
      <c r="F420" s="117"/>
      <c r="G420" s="117"/>
      <c r="H420" s="117"/>
      <c r="I420" s="214"/>
      <c r="J420" s="214"/>
      <c r="K420" s="214"/>
      <c r="L420" s="214"/>
      <c r="M420" s="214"/>
      <c r="N420" s="214"/>
      <c r="O420" s="117"/>
      <c r="P420" s="117"/>
      <c r="Q420" s="117"/>
      <c r="R420" s="117"/>
      <c r="S420" s="117"/>
      <c r="T420" s="117"/>
      <c r="U420" s="117"/>
      <c r="V420" s="117"/>
      <c r="W420" s="117"/>
      <c r="X420" s="117"/>
      <c r="Y420" s="117"/>
      <c r="Z420" s="117"/>
      <c r="AA420" s="117"/>
    </row>
    <row r="421" spans="1:27" ht="15.75" customHeight="1">
      <c r="A421" s="117"/>
      <c r="B421" s="117"/>
      <c r="C421" s="117"/>
      <c r="D421" s="117"/>
      <c r="E421" s="117"/>
      <c r="F421" s="117"/>
      <c r="G421" s="117"/>
      <c r="H421" s="117"/>
      <c r="I421" s="214"/>
      <c r="J421" s="214"/>
      <c r="K421" s="214"/>
      <c r="L421" s="214"/>
      <c r="M421" s="214"/>
      <c r="N421" s="214"/>
      <c r="O421" s="117"/>
      <c r="P421" s="117"/>
      <c r="Q421" s="117"/>
      <c r="R421" s="117"/>
      <c r="S421" s="117"/>
      <c r="T421" s="117"/>
      <c r="U421" s="117"/>
      <c r="V421" s="117"/>
      <c r="W421" s="117"/>
      <c r="X421" s="117"/>
      <c r="Y421" s="117"/>
      <c r="Z421" s="117"/>
      <c r="AA421" s="117"/>
    </row>
    <row r="422" spans="1:27" ht="15.75" customHeight="1">
      <c r="A422" s="117"/>
      <c r="B422" s="117"/>
      <c r="C422" s="117"/>
      <c r="D422" s="117"/>
      <c r="E422" s="117"/>
      <c r="F422" s="117"/>
      <c r="G422" s="117"/>
      <c r="H422" s="117"/>
      <c r="I422" s="214"/>
      <c r="J422" s="214"/>
      <c r="K422" s="214"/>
      <c r="L422" s="214"/>
      <c r="M422" s="214"/>
      <c r="N422" s="214"/>
      <c r="O422" s="117"/>
      <c r="P422" s="117"/>
      <c r="Q422" s="117"/>
      <c r="R422" s="117"/>
      <c r="S422" s="117"/>
      <c r="T422" s="117"/>
      <c r="U422" s="117"/>
      <c r="V422" s="117"/>
      <c r="W422" s="117"/>
      <c r="X422" s="117"/>
      <c r="Y422" s="117"/>
      <c r="Z422" s="117"/>
      <c r="AA422" s="117"/>
    </row>
    <row r="423" spans="1:27" ht="15.75" customHeight="1">
      <c r="A423" s="117"/>
      <c r="B423" s="117"/>
      <c r="C423" s="117"/>
      <c r="D423" s="117"/>
      <c r="E423" s="117"/>
      <c r="F423" s="117"/>
      <c r="G423" s="117"/>
      <c r="H423" s="117"/>
      <c r="I423" s="214"/>
      <c r="J423" s="214"/>
      <c r="K423" s="214"/>
      <c r="L423" s="214"/>
      <c r="M423" s="214"/>
      <c r="N423" s="214"/>
      <c r="O423" s="117"/>
      <c r="P423" s="117"/>
      <c r="Q423" s="117"/>
      <c r="R423" s="117"/>
      <c r="S423" s="117"/>
      <c r="T423" s="117"/>
      <c r="U423" s="117"/>
      <c r="V423" s="117"/>
      <c r="W423" s="117"/>
      <c r="X423" s="117"/>
      <c r="Y423" s="117"/>
      <c r="Z423" s="117"/>
      <c r="AA423" s="117"/>
    </row>
    <row r="424" spans="1:27" ht="15.75" customHeight="1">
      <c r="A424" s="117"/>
      <c r="B424" s="117"/>
      <c r="C424" s="117"/>
      <c r="D424" s="117"/>
      <c r="E424" s="117"/>
      <c r="F424" s="117"/>
      <c r="G424" s="117"/>
      <c r="H424" s="117"/>
      <c r="I424" s="214"/>
      <c r="J424" s="214"/>
      <c r="K424" s="214"/>
      <c r="L424" s="214"/>
      <c r="M424" s="214"/>
      <c r="N424" s="214"/>
      <c r="O424" s="117"/>
      <c r="P424" s="117"/>
      <c r="Q424" s="117"/>
      <c r="R424" s="117"/>
      <c r="S424" s="117"/>
      <c r="T424" s="117"/>
      <c r="U424" s="117"/>
      <c r="V424" s="117"/>
      <c r="W424" s="117"/>
      <c r="X424" s="117"/>
      <c r="Y424" s="117"/>
      <c r="Z424" s="117"/>
      <c r="AA424" s="117"/>
    </row>
    <row r="425" spans="1:27" ht="15.75" customHeight="1">
      <c r="A425" s="117"/>
      <c r="B425" s="117"/>
      <c r="C425" s="117"/>
      <c r="D425" s="117"/>
      <c r="E425" s="117"/>
      <c r="F425" s="117"/>
      <c r="G425" s="117"/>
      <c r="H425" s="117"/>
      <c r="I425" s="214"/>
      <c r="J425" s="214"/>
      <c r="K425" s="214"/>
      <c r="L425" s="214"/>
      <c r="M425" s="214"/>
      <c r="N425" s="214"/>
      <c r="O425" s="117"/>
      <c r="P425" s="117"/>
      <c r="Q425" s="117"/>
      <c r="R425" s="117"/>
      <c r="S425" s="117"/>
      <c r="T425" s="117"/>
      <c r="U425" s="117"/>
      <c r="V425" s="117"/>
      <c r="W425" s="117"/>
      <c r="X425" s="117"/>
      <c r="Y425" s="117"/>
      <c r="Z425" s="117"/>
      <c r="AA425" s="117"/>
    </row>
    <row r="426" spans="1:27" ht="15.75" customHeight="1">
      <c r="A426" s="117"/>
      <c r="B426" s="117"/>
      <c r="C426" s="117"/>
      <c r="D426" s="117"/>
      <c r="E426" s="117"/>
      <c r="F426" s="117"/>
      <c r="G426" s="117"/>
      <c r="H426" s="117"/>
      <c r="I426" s="214"/>
      <c r="J426" s="214"/>
      <c r="K426" s="214"/>
      <c r="L426" s="214"/>
      <c r="M426" s="214"/>
      <c r="N426" s="214"/>
      <c r="O426" s="117"/>
      <c r="P426" s="117"/>
      <c r="Q426" s="117"/>
      <c r="R426" s="117"/>
      <c r="S426" s="117"/>
      <c r="T426" s="117"/>
      <c r="U426" s="117"/>
      <c r="V426" s="117"/>
      <c r="W426" s="117"/>
      <c r="X426" s="117"/>
      <c r="Y426" s="117"/>
      <c r="Z426" s="117"/>
      <c r="AA426" s="117"/>
    </row>
    <row r="427" spans="1:27" ht="15.75" customHeight="1">
      <c r="A427" s="117"/>
      <c r="B427" s="117"/>
      <c r="C427" s="117"/>
      <c r="D427" s="117"/>
      <c r="E427" s="117"/>
      <c r="F427" s="117"/>
      <c r="G427" s="117"/>
      <c r="H427" s="117"/>
      <c r="I427" s="214"/>
      <c r="J427" s="214"/>
      <c r="K427" s="214"/>
      <c r="L427" s="214"/>
      <c r="M427" s="214"/>
      <c r="N427" s="214"/>
      <c r="O427" s="117"/>
      <c r="P427" s="117"/>
      <c r="Q427" s="117"/>
      <c r="R427" s="117"/>
      <c r="S427" s="117"/>
      <c r="T427" s="117"/>
      <c r="U427" s="117"/>
      <c r="V427" s="117"/>
      <c r="W427" s="117"/>
      <c r="X427" s="117"/>
      <c r="Y427" s="117"/>
      <c r="Z427" s="117"/>
      <c r="AA427" s="117"/>
    </row>
    <row r="428" spans="1:27" ht="15.75" customHeight="1">
      <c r="A428" s="117"/>
      <c r="B428" s="117"/>
      <c r="C428" s="117"/>
      <c r="D428" s="117"/>
      <c r="E428" s="117"/>
      <c r="F428" s="117"/>
      <c r="G428" s="117"/>
      <c r="H428" s="117"/>
      <c r="I428" s="214"/>
      <c r="J428" s="214"/>
      <c r="K428" s="214"/>
      <c r="L428" s="214"/>
      <c r="M428" s="214"/>
      <c r="N428" s="214"/>
      <c r="O428" s="117"/>
      <c r="P428" s="117"/>
      <c r="Q428" s="117"/>
      <c r="R428" s="117"/>
      <c r="S428" s="117"/>
      <c r="T428" s="117"/>
      <c r="U428" s="117"/>
      <c r="V428" s="117"/>
      <c r="W428" s="117"/>
      <c r="X428" s="117"/>
      <c r="Y428" s="117"/>
      <c r="Z428" s="117"/>
      <c r="AA428" s="117"/>
    </row>
    <row r="429" spans="1:27" ht="15.75" customHeight="1">
      <c r="A429" s="117"/>
      <c r="B429" s="117"/>
      <c r="C429" s="117"/>
      <c r="D429" s="117"/>
      <c r="E429" s="117"/>
      <c r="F429" s="117"/>
      <c r="G429" s="117"/>
      <c r="H429" s="117"/>
      <c r="I429" s="214"/>
      <c r="J429" s="214"/>
      <c r="K429" s="214"/>
      <c r="L429" s="214"/>
      <c r="M429" s="214"/>
      <c r="N429" s="214"/>
      <c r="O429" s="117"/>
      <c r="P429" s="117"/>
      <c r="Q429" s="117"/>
      <c r="R429" s="117"/>
      <c r="S429" s="117"/>
      <c r="T429" s="117"/>
      <c r="U429" s="117"/>
      <c r="V429" s="117"/>
      <c r="W429" s="117"/>
      <c r="X429" s="117"/>
      <c r="Y429" s="117"/>
      <c r="Z429" s="117"/>
      <c r="AA429" s="117"/>
    </row>
    <row r="430" spans="1:27" ht="15.75" customHeight="1">
      <c r="A430" s="117"/>
      <c r="B430" s="117"/>
      <c r="C430" s="117"/>
      <c r="D430" s="117"/>
      <c r="E430" s="117"/>
      <c r="F430" s="117"/>
      <c r="G430" s="117"/>
      <c r="H430" s="117"/>
      <c r="I430" s="214"/>
      <c r="J430" s="214"/>
      <c r="K430" s="214"/>
      <c r="L430" s="214"/>
      <c r="M430" s="214"/>
      <c r="N430" s="214"/>
      <c r="O430" s="117"/>
      <c r="P430" s="117"/>
      <c r="Q430" s="117"/>
      <c r="R430" s="117"/>
      <c r="S430" s="117"/>
      <c r="T430" s="117"/>
      <c r="U430" s="117"/>
      <c r="V430" s="117"/>
      <c r="W430" s="117"/>
      <c r="X430" s="117"/>
      <c r="Y430" s="117"/>
      <c r="Z430" s="117"/>
      <c r="AA430" s="117"/>
    </row>
    <row r="431" spans="1:27" ht="15.75" customHeight="1">
      <c r="A431" s="117"/>
      <c r="B431" s="117"/>
      <c r="C431" s="117"/>
      <c r="D431" s="117"/>
      <c r="E431" s="117"/>
      <c r="F431" s="117"/>
      <c r="G431" s="117"/>
      <c r="H431" s="117"/>
      <c r="I431" s="214"/>
      <c r="J431" s="214"/>
      <c r="K431" s="214"/>
      <c r="L431" s="214"/>
      <c r="M431" s="214"/>
      <c r="N431" s="214"/>
      <c r="O431" s="117"/>
      <c r="P431" s="117"/>
      <c r="Q431" s="117"/>
      <c r="R431" s="117"/>
      <c r="S431" s="117"/>
      <c r="T431" s="117"/>
      <c r="U431" s="117"/>
      <c r="V431" s="117"/>
      <c r="W431" s="117"/>
      <c r="X431" s="117"/>
      <c r="Y431" s="117"/>
      <c r="Z431" s="117"/>
      <c r="AA431" s="117"/>
    </row>
    <row r="432" spans="1:27" ht="15.75" customHeight="1">
      <c r="A432" s="117"/>
      <c r="B432" s="117"/>
      <c r="C432" s="117"/>
      <c r="D432" s="117"/>
      <c r="E432" s="117"/>
      <c r="F432" s="117"/>
      <c r="G432" s="117"/>
      <c r="H432" s="117"/>
      <c r="I432" s="214"/>
      <c r="J432" s="214"/>
      <c r="K432" s="214"/>
      <c r="L432" s="214"/>
      <c r="M432" s="214"/>
      <c r="N432" s="214"/>
      <c r="O432" s="117"/>
      <c r="P432" s="117"/>
      <c r="Q432" s="117"/>
      <c r="R432" s="117"/>
      <c r="S432" s="117"/>
      <c r="T432" s="117"/>
      <c r="U432" s="117"/>
      <c r="V432" s="117"/>
      <c r="W432" s="117"/>
      <c r="X432" s="117"/>
      <c r="Y432" s="117"/>
      <c r="Z432" s="117"/>
      <c r="AA432" s="117"/>
    </row>
    <row r="433" spans="1:27" ht="15.75" customHeight="1">
      <c r="A433" s="117"/>
      <c r="B433" s="117"/>
      <c r="C433" s="117"/>
      <c r="D433" s="117"/>
      <c r="E433" s="117"/>
      <c r="F433" s="117"/>
      <c r="G433" s="117"/>
      <c r="H433" s="117"/>
      <c r="I433" s="214"/>
      <c r="J433" s="214"/>
      <c r="K433" s="214"/>
      <c r="L433" s="214"/>
      <c r="M433" s="214"/>
      <c r="N433" s="214"/>
      <c r="O433" s="117"/>
      <c r="P433" s="117"/>
      <c r="Q433" s="117"/>
      <c r="R433" s="117"/>
      <c r="S433" s="117"/>
      <c r="T433" s="117"/>
      <c r="U433" s="117"/>
      <c r="V433" s="117"/>
      <c r="W433" s="117"/>
      <c r="X433" s="117"/>
      <c r="Y433" s="117"/>
      <c r="Z433" s="117"/>
      <c r="AA433" s="117"/>
    </row>
    <row r="434" spans="1:27" ht="15.75" customHeight="1">
      <c r="A434" s="117"/>
      <c r="B434" s="117"/>
      <c r="C434" s="117"/>
      <c r="D434" s="117"/>
      <c r="E434" s="117"/>
      <c r="F434" s="117"/>
      <c r="G434" s="117"/>
      <c r="H434" s="117"/>
      <c r="I434" s="214"/>
      <c r="J434" s="214"/>
      <c r="K434" s="214"/>
      <c r="L434" s="214"/>
      <c r="M434" s="214"/>
      <c r="N434" s="214"/>
      <c r="O434" s="117"/>
      <c r="P434" s="117"/>
      <c r="Q434" s="117"/>
      <c r="R434" s="117"/>
      <c r="S434" s="117"/>
      <c r="T434" s="117"/>
      <c r="U434" s="117"/>
      <c r="V434" s="117"/>
      <c r="W434" s="117"/>
      <c r="X434" s="117"/>
      <c r="Y434" s="117"/>
      <c r="Z434" s="117"/>
      <c r="AA434" s="117"/>
    </row>
    <row r="435" spans="1:27" ht="15.75" customHeight="1">
      <c r="A435" s="117"/>
      <c r="B435" s="117"/>
      <c r="C435" s="117"/>
      <c r="D435" s="117"/>
      <c r="E435" s="117"/>
      <c r="F435" s="117"/>
      <c r="G435" s="117"/>
      <c r="H435" s="117"/>
      <c r="I435" s="214"/>
      <c r="J435" s="214"/>
      <c r="K435" s="214"/>
      <c r="L435" s="214"/>
      <c r="M435" s="214"/>
      <c r="N435" s="214"/>
      <c r="O435" s="117"/>
      <c r="P435" s="117"/>
      <c r="Q435" s="117"/>
      <c r="R435" s="117"/>
      <c r="S435" s="117"/>
      <c r="T435" s="117"/>
      <c r="U435" s="117"/>
      <c r="V435" s="117"/>
      <c r="W435" s="117"/>
      <c r="X435" s="117"/>
      <c r="Y435" s="117"/>
      <c r="Z435" s="117"/>
      <c r="AA435" s="117"/>
    </row>
    <row r="436" spans="1:27" ht="15.75" customHeight="1">
      <c r="A436" s="117"/>
      <c r="B436" s="117"/>
      <c r="C436" s="117"/>
      <c r="D436" s="117"/>
      <c r="E436" s="117"/>
      <c r="F436" s="117"/>
      <c r="G436" s="117"/>
      <c r="H436" s="117"/>
      <c r="I436" s="214"/>
      <c r="J436" s="214"/>
      <c r="K436" s="214"/>
      <c r="L436" s="214"/>
      <c r="M436" s="214"/>
      <c r="N436" s="214"/>
      <c r="O436" s="117"/>
      <c r="P436" s="117"/>
      <c r="Q436" s="117"/>
      <c r="R436" s="117"/>
      <c r="S436" s="117"/>
      <c r="T436" s="117"/>
      <c r="U436" s="117"/>
      <c r="V436" s="117"/>
      <c r="W436" s="117"/>
      <c r="X436" s="117"/>
      <c r="Y436" s="117"/>
      <c r="Z436" s="117"/>
      <c r="AA436" s="117"/>
    </row>
    <row r="437" spans="1:27" ht="15.75" customHeight="1">
      <c r="A437" s="117"/>
      <c r="B437" s="117"/>
      <c r="C437" s="117"/>
      <c r="D437" s="117"/>
      <c r="E437" s="117"/>
      <c r="F437" s="117"/>
      <c r="G437" s="117"/>
      <c r="H437" s="117"/>
      <c r="I437" s="214"/>
      <c r="J437" s="214"/>
      <c r="K437" s="214"/>
      <c r="L437" s="214"/>
      <c r="M437" s="214"/>
      <c r="N437" s="214"/>
      <c r="O437" s="117"/>
      <c r="P437" s="117"/>
      <c r="Q437" s="117"/>
      <c r="R437" s="117"/>
      <c r="S437" s="117"/>
      <c r="T437" s="117"/>
      <c r="U437" s="117"/>
      <c r="V437" s="117"/>
      <c r="W437" s="117"/>
      <c r="X437" s="117"/>
      <c r="Y437" s="117"/>
      <c r="Z437" s="117"/>
      <c r="AA437" s="117"/>
    </row>
    <row r="438" spans="1:27" ht="15.75" customHeight="1">
      <c r="A438" s="117"/>
      <c r="B438" s="117"/>
      <c r="C438" s="117"/>
      <c r="D438" s="117"/>
      <c r="E438" s="117"/>
      <c r="F438" s="117"/>
      <c r="G438" s="117"/>
      <c r="H438" s="117"/>
      <c r="I438" s="214"/>
      <c r="J438" s="214"/>
      <c r="K438" s="214"/>
      <c r="L438" s="214"/>
      <c r="M438" s="214"/>
      <c r="N438" s="214"/>
      <c r="O438" s="117"/>
      <c r="P438" s="117"/>
      <c r="Q438" s="117"/>
      <c r="R438" s="117"/>
      <c r="S438" s="117"/>
      <c r="T438" s="117"/>
      <c r="U438" s="117"/>
      <c r="V438" s="117"/>
      <c r="W438" s="117"/>
      <c r="X438" s="117"/>
      <c r="Y438" s="117"/>
      <c r="Z438" s="117"/>
      <c r="AA438" s="117"/>
    </row>
    <row r="439" spans="1:27" ht="15.75" customHeight="1">
      <c r="A439" s="117"/>
      <c r="B439" s="117"/>
      <c r="C439" s="117"/>
      <c r="D439" s="117"/>
      <c r="E439" s="117"/>
      <c r="F439" s="117"/>
      <c r="G439" s="117"/>
      <c r="H439" s="117"/>
      <c r="I439" s="214"/>
      <c r="J439" s="214"/>
      <c r="K439" s="214"/>
      <c r="L439" s="214"/>
      <c r="M439" s="214"/>
      <c r="N439" s="214"/>
      <c r="O439" s="117"/>
      <c r="P439" s="117"/>
      <c r="Q439" s="117"/>
      <c r="R439" s="117"/>
      <c r="S439" s="117"/>
      <c r="T439" s="117"/>
      <c r="U439" s="117"/>
      <c r="V439" s="117"/>
      <c r="W439" s="117"/>
      <c r="X439" s="117"/>
      <c r="Y439" s="117"/>
      <c r="Z439" s="117"/>
      <c r="AA439" s="117"/>
    </row>
    <row r="440" spans="1:27" ht="15.75" customHeight="1">
      <c r="A440" s="117"/>
      <c r="B440" s="117"/>
      <c r="C440" s="117"/>
      <c r="D440" s="117"/>
      <c r="E440" s="117"/>
      <c r="F440" s="117"/>
      <c r="G440" s="117"/>
      <c r="H440" s="117"/>
      <c r="I440" s="214"/>
      <c r="J440" s="214"/>
      <c r="K440" s="214"/>
      <c r="L440" s="214"/>
      <c r="M440" s="214"/>
      <c r="N440" s="214"/>
      <c r="O440" s="117"/>
      <c r="P440" s="117"/>
      <c r="Q440" s="117"/>
      <c r="R440" s="117"/>
      <c r="S440" s="117"/>
      <c r="T440" s="117"/>
      <c r="U440" s="117"/>
      <c r="V440" s="117"/>
      <c r="W440" s="117"/>
      <c r="X440" s="117"/>
      <c r="Y440" s="117"/>
      <c r="Z440" s="117"/>
      <c r="AA440" s="117"/>
    </row>
    <row r="441" spans="1:27" ht="15.75" customHeight="1">
      <c r="A441" s="117"/>
      <c r="B441" s="117"/>
      <c r="C441" s="117"/>
      <c r="D441" s="117"/>
      <c r="E441" s="117"/>
      <c r="F441" s="117"/>
      <c r="G441" s="117"/>
      <c r="H441" s="117"/>
      <c r="I441" s="214"/>
      <c r="J441" s="214"/>
      <c r="K441" s="214"/>
      <c r="L441" s="214"/>
      <c r="M441" s="214"/>
      <c r="N441" s="214"/>
      <c r="O441" s="117"/>
      <c r="P441" s="117"/>
      <c r="Q441" s="117"/>
      <c r="R441" s="117"/>
      <c r="S441" s="117"/>
      <c r="T441" s="117"/>
      <c r="U441" s="117"/>
      <c r="V441" s="117"/>
      <c r="W441" s="117"/>
      <c r="X441" s="117"/>
      <c r="Y441" s="117"/>
      <c r="Z441" s="117"/>
      <c r="AA441" s="117"/>
    </row>
    <row r="442" spans="1:27" ht="15.75" customHeight="1">
      <c r="A442" s="117"/>
      <c r="B442" s="117"/>
      <c r="C442" s="117"/>
      <c r="D442" s="117"/>
      <c r="E442" s="117"/>
      <c r="F442" s="117"/>
      <c r="G442" s="117"/>
      <c r="H442" s="117"/>
      <c r="I442" s="214"/>
      <c r="J442" s="214"/>
      <c r="K442" s="214"/>
      <c r="L442" s="214"/>
      <c r="M442" s="214"/>
      <c r="N442" s="214"/>
      <c r="O442" s="117"/>
      <c r="P442" s="117"/>
      <c r="Q442" s="117"/>
      <c r="R442" s="117"/>
      <c r="S442" s="117"/>
      <c r="T442" s="117"/>
      <c r="U442" s="117"/>
      <c r="V442" s="117"/>
      <c r="W442" s="117"/>
      <c r="X442" s="117"/>
      <c r="Y442" s="117"/>
      <c r="Z442" s="117"/>
      <c r="AA442" s="117"/>
    </row>
    <row r="443" spans="1:27" ht="15.75" customHeight="1">
      <c r="A443" s="117"/>
      <c r="B443" s="117"/>
      <c r="C443" s="117"/>
      <c r="D443" s="117"/>
      <c r="E443" s="117"/>
      <c r="F443" s="117"/>
      <c r="G443" s="117"/>
      <c r="H443" s="117"/>
      <c r="I443" s="214"/>
      <c r="J443" s="214"/>
      <c r="K443" s="214"/>
      <c r="L443" s="214"/>
      <c r="M443" s="214"/>
      <c r="N443" s="214"/>
      <c r="O443" s="117"/>
      <c r="P443" s="117"/>
      <c r="Q443" s="117"/>
      <c r="R443" s="117"/>
      <c r="S443" s="117"/>
      <c r="T443" s="117"/>
      <c r="U443" s="117"/>
      <c r="V443" s="117"/>
      <c r="W443" s="117"/>
      <c r="X443" s="117"/>
      <c r="Y443" s="117"/>
      <c r="Z443" s="117"/>
      <c r="AA443" s="117"/>
    </row>
    <row r="444" spans="1:27" ht="15.75" customHeight="1">
      <c r="A444" s="117"/>
      <c r="B444" s="117"/>
      <c r="C444" s="117"/>
      <c r="D444" s="117"/>
      <c r="E444" s="117"/>
      <c r="F444" s="117"/>
      <c r="G444" s="117"/>
      <c r="H444" s="117"/>
      <c r="I444" s="214"/>
      <c r="J444" s="214"/>
      <c r="K444" s="214"/>
      <c r="L444" s="214"/>
      <c r="M444" s="214"/>
      <c r="N444" s="214"/>
      <c r="O444" s="117"/>
      <c r="P444" s="117"/>
      <c r="Q444" s="117"/>
      <c r="R444" s="117"/>
      <c r="S444" s="117"/>
      <c r="T444" s="117"/>
      <c r="U444" s="117"/>
      <c r="V444" s="117"/>
      <c r="W444" s="117"/>
      <c r="X444" s="117"/>
      <c r="Y444" s="117"/>
      <c r="Z444" s="117"/>
      <c r="AA444" s="117"/>
    </row>
    <row r="445" spans="1:27" ht="15.75" customHeight="1">
      <c r="A445" s="117"/>
      <c r="B445" s="117"/>
      <c r="C445" s="117"/>
      <c r="D445" s="117"/>
      <c r="E445" s="117"/>
      <c r="F445" s="117"/>
      <c r="G445" s="117"/>
      <c r="H445" s="117"/>
      <c r="I445" s="214"/>
      <c r="J445" s="214"/>
      <c r="K445" s="214"/>
      <c r="L445" s="214"/>
      <c r="M445" s="214"/>
      <c r="N445" s="214"/>
      <c r="O445" s="117"/>
      <c r="P445" s="117"/>
      <c r="Q445" s="117"/>
      <c r="R445" s="117"/>
      <c r="S445" s="117"/>
      <c r="T445" s="117"/>
      <c r="U445" s="117"/>
      <c r="V445" s="117"/>
      <c r="W445" s="117"/>
      <c r="X445" s="117"/>
      <c r="Y445" s="117"/>
      <c r="Z445" s="117"/>
      <c r="AA445" s="117"/>
    </row>
    <row r="446" spans="1:27" ht="15.75" customHeight="1">
      <c r="A446" s="117"/>
      <c r="B446" s="117"/>
      <c r="C446" s="117"/>
      <c r="D446" s="117"/>
      <c r="E446" s="117"/>
      <c r="F446" s="117"/>
      <c r="G446" s="117"/>
      <c r="H446" s="117"/>
      <c r="I446" s="214"/>
      <c r="J446" s="214"/>
      <c r="K446" s="214"/>
      <c r="L446" s="214"/>
      <c r="M446" s="214"/>
      <c r="N446" s="214"/>
      <c r="O446" s="117"/>
      <c r="P446" s="117"/>
      <c r="Q446" s="117"/>
      <c r="R446" s="117"/>
      <c r="S446" s="117"/>
      <c r="T446" s="117"/>
      <c r="U446" s="117"/>
      <c r="V446" s="117"/>
      <c r="W446" s="117"/>
      <c r="X446" s="117"/>
      <c r="Y446" s="117"/>
      <c r="Z446" s="117"/>
      <c r="AA446" s="117"/>
    </row>
    <row r="447" spans="1:27" ht="15.75" customHeight="1">
      <c r="A447" s="117"/>
      <c r="B447" s="117"/>
      <c r="C447" s="117"/>
      <c r="D447" s="117"/>
      <c r="E447" s="117"/>
      <c r="F447" s="117"/>
      <c r="G447" s="117"/>
      <c r="H447" s="117"/>
      <c r="I447" s="214"/>
      <c r="J447" s="214"/>
      <c r="K447" s="214"/>
      <c r="L447" s="214"/>
      <c r="M447" s="214"/>
      <c r="N447" s="214"/>
      <c r="O447" s="117"/>
      <c r="P447" s="117"/>
      <c r="Q447" s="117"/>
      <c r="R447" s="117"/>
      <c r="S447" s="117"/>
      <c r="T447" s="117"/>
      <c r="U447" s="117"/>
      <c r="V447" s="117"/>
      <c r="W447" s="117"/>
      <c r="X447" s="117"/>
      <c r="Y447" s="117"/>
      <c r="Z447" s="117"/>
      <c r="AA447" s="117"/>
    </row>
    <row r="448" spans="1:27" ht="15.75" customHeight="1">
      <c r="A448" s="117"/>
      <c r="B448" s="117"/>
      <c r="C448" s="117"/>
      <c r="D448" s="117"/>
      <c r="E448" s="117"/>
      <c r="F448" s="117"/>
      <c r="G448" s="117"/>
      <c r="H448" s="117"/>
      <c r="I448" s="214"/>
      <c r="J448" s="214"/>
      <c r="K448" s="214"/>
      <c r="L448" s="214"/>
      <c r="M448" s="214"/>
      <c r="N448" s="214"/>
      <c r="O448" s="117"/>
      <c r="P448" s="117"/>
      <c r="Q448" s="117"/>
      <c r="R448" s="117"/>
      <c r="S448" s="117"/>
      <c r="T448" s="117"/>
      <c r="U448" s="117"/>
      <c r="V448" s="117"/>
      <c r="W448" s="117"/>
      <c r="X448" s="117"/>
      <c r="Y448" s="117"/>
      <c r="Z448" s="117"/>
      <c r="AA448" s="117"/>
    </row>
    <row r="449" spans="1:27" ht="15.75" customHeight="1">
      <c r="A449" s="117"/>
      <c r="B449" s="117"/>
      <c r="C449" s="117"/>
      <c r="D449" s="117"/>
      <c r="E449" s="117"/>
      <c r="F449" s="117"/>
      <c r="G449" s="117"/>
      <c r="H449" s="117"/>
      <c r="I449" s="214"/>
      <c r="J449" s="214"/>
      <c r="K449" s="214"/>
      <c r="L449" s="214"/>
      <c r="M449" s="214"/>
      <c r="N449" s="214"/>
      <c r="O449" s="117"/>
      <c r="P449" s="117"/>
      <c r="Q449" s="117"/>
      <c r="R449" s="117"/>
      <c r="S449" s="117"/>
      <c r="T449" s="117"/>
      <c r="U449" s="117"/>
      <c r="V449" s="117"/>
      <c r="W449" s="117"/>
      <c r="X449" s="117"/>
      <c r="Y449" s="117"/>
      <c r="Z449" s="117"/>
      <c r="AA449" s="117"/>
    </row>
    <row r="450" spans="1:27" ht="15.75" customHeight="1">
      <c r="A450" s="117"/>
      <c r="B450" s="117"/>
      <c r="C450" s="117"/>
      <c r="D450" s="117"/>
      <c r="E450" s="117"/>
      <c r="F450" s="117"/>
      <c r="G450" s="117"/>
      <c r="H450" s="117"/>
      <c r="I450" s="214"/>
      <c r="J450" s="214"/>
      <c r="K450" s="214"/>
      <c r="L450" s="214"/>
      <c r="M450" s="214"/>
      <c r="N450" s="214"/>
      <c r="O450" s="117"/>
      <c r="P450" s="117"/>
      <c r="Q450" s="117"/>
      <c r="R450" s="117"/>
      <c r="S450" s="117"/>
      <c r="T450" s="117"/>
      <c r="U450" s="117"/>
      <c r="V450" s="117"/>
      <c r="W450" s="117"/>
      <c r="X450" s="117"/>
      <c r="Y450" s="117"/>
      <c r="Z450" s="117"/>
      <c r="AA450" s="117"/>
    </row>
    <row r="451" spans="1:27" ht="15.75" customHeight="1">
      <c r="A451" s="117"/>
      <c r="B451" s="117"/>
      <c r="C451" s="117"/>
      <c r="D451" s="117"/>
      <c r="E451" s="117"/>
      <c r="F451" s="117"/>
      <c r="G451" s="117"/>
      <c r="H451" s="117"/>
      <c r="I451" s="214"/>
      <c r="J451" s="214"/>
      <c r="K451" s="214"/>
      <c r="L451" s="214"/>
      <c r="M451" s="214"/>
      <c r="N451" s="214"/>
      <c r="O451" s="117"/>
      <c r="P451" s="117"/>
      <c r="Q451" s="117"/>
      <c r="R451" s="117"/>
      <c r="S451" s="117"/>
      <c r="T451" s="117"/>
      <c r="U451" s="117"/>
      <c r="V451" s="117"/>
      <c r="W451" s="117"/>
      <c r="X451" s="117"/>
      <c r="Y451" s="117"/>
      <c r="Z451" s="117"/>
      <c r="AA451" s="117"/>
    </row>
    <row r="452" spans="1:27" ht="15.75" customHeight="1">
      <c r="A452" s="117"/>
      <c r="B452" s="117"/>
      <c r="C452" s="117"/>
      <c r="D452" s="117"/>
      <c r="E452" s="117"/>
      <c r="F452" s="117"/>
      <c r="G452" s="117"/>
      <c r="H452" s="117"/>
      <c r="I452" s="214"/>
      <c r="J452" s="214"/>
      <c r="K452" s="214"/>
      <c r="L452" s="214"/>
      <c r="M452" s="214"/>
      <c r="N452" s="214"/>
      <c r="O452" s="117"/>
      <c r="P452" s="117"/>
      <c r="Q452" s="117"/>
      <c r="R452" s="117"/>
      <c r="S452" s="117"/>
      <c r="T452" s="117"/>
      <c r="U452" s="117"/>
      <c r="V452" s="117"/>
      <c r="W452" s="117"/>
      <c r="X452" s="117"/>
      <c r="Y452" s="117"/>
      <c r="Z452" s="117"/>
      <c r="AA452" s="117"/>
    </row>
    <row r="453" spans="1:27" ht="15.75" customHeight="1">
      <c r="A453" s="117"/>
      <c r="B453" s="117"/>
      <c r="C453" s="117"/>
      <c r="D453" s="117"/>
      <c r="E453" s="117"/>
      <c r="F453" s="117"/>
      <c r="G453" s="117"/>
      <c r="H453" s="117"/>
      <c r="I453" s="214"/>
      <c r="J453" s="214"/>
      <c r="K453" s="214"/>
      <c r="L453" s="214"/>
      <c r="M453" s="214"/>
      <c r="N453" s="214"/>
      <c r="O453" s="117"/>
      <c r="P453" s="117"/>
      <c r="Q453" s="117"/>
      <c r="R453" s="117"/>
      <c r="S453" s="117"/>
      <c r="T453" s="117"/>
      <c r="U453" s="117"/>
      <c r="V453" s="117"/>
      <c r="W453" s="117"/>
      <c r="X453" s="117"/>
      <c r="Y453" s="117"/>
      <c r="Z453" s="117"/>
      <c r="AA453" s="117"/>
    </row>
    <row r="454" spans="1:27" ht="15.75" customHeight="1">
      <c r="A454" s="117"/>
      <c r="B454" s="117"/>
      <c r="C454" s="117"/>
      <c r="D454" s="117"/>
      <c r="E454" s="117"/>
      <c r="F454" s="117"/>
      <c r="G454" s="117"/>
      <c r="H454" s="117"/>
      <c r="I454" s="214"/>
      <c r="J454" s="214"/>
      <c r="K454" s="214"/>
      <c r="L454" s="214"/>
      <c r="M454" s="214"/>
      <c r="N454" s="214"/>
      <c r="O454" s="117"/>
      <c r="P454" s="117"/>
      <c r="Q454" s="117"/>
      <c r="R454" s="117"/>
      <c r="S454" s="117"/>
      <c r="T454" s="117"/>
      <c r="U454" s="117"/>
      <c r="V454" s="117"/>
      <c r="W454" s="117"/>
      <c r="X454" s="117"/>
      <c r="Y454" s="117"/>
      <c r="Z454" s="117"/>
      <c r="AA454" s="117"/>
    </row>
    <row r="455" spans="1:27" ht="15.75" customHeight="1">
      <c r="A455" s="117"/>
      <c r="B455" s="117"/>
      <c r="C455" s="117"/>
      <c r="D455" s="117"/>
      <c r="E455" s="117"/>
      <c r="F455" s="117"/>
      <c r="G455" s="117"/>
      <c r="H455" s="117"/>
      <c r="I455" s="214"/>
      <c r="J455" s="214"/>
      <c r="K455" s="214"/>
      <c r="L455" s="214"/>
      <c r="M455" s="214"/>
      <c r="N455" s="214"/>
      <c r="O455" s="117"/>
      <c r="P455" s="117"/>
      <c r="Q455" s="117"/>
      <c r="R455" s="117"/>
      <c r="S455" s="117"/>
      <c r="T455" s="117"/>
      <c r="U455" s="117"/>
      <c r="V455" s="117"/>
      <c r="W455" s="117"/>
      <c r="X455" s="117"/>
      <c r="Y455" s="117"/>
      <c r="Z455" s="117"/>
      <c r="AA455" s="117"/>
    </row>
    <row r="456" spans="1:27" ht="15.75" customHeight="1">
      <c r="A456" s="117"/>
      <c r="B456" s="117"/>
      <c r="C456" s="117"/>
      <c r="D456" s="117"/>
      <c r="E456" s="117"/>
      <c r="F456" s="117"/>
      <c r="G456" s="117"/>
      <c r="H456" s="117"/>
      <c r="I456" s="214"/>
      <c r="J456" s="214"/>
      <c r="K456" s="214"/>
      <c r="L456" s="214"/>
      <c r="M456" s="214"/>
      <c r="N456" s="214"/>
      <c r="O456" s="117"/>
      <c r="P456" s="117"/>
      <c r="Q456" s="117"/>
      <c r="R456" s="117"/>
      <c r="S456" s="117"/>
      <c r="T456" s="117"/>
      <c r="U456" s="117"/>
      <c r="V456" s="117"/>
      <c r="W456" s="117"/>
      <c r="X456" s="117"/>
      <c r="Y456" s="117"/>
      <c r="Z456" s="117"/>
      <c r="AA456" s="117"/>
    </row>
    <row r="457" spans="1:27" ht="15.75" customHeight="1">
      <c r="A457" s="117"/>
      <c r="B457" s="117"/>
      <c r="C457" s="117"/>
      <c r="D457" s="117"/>
      <c r="E457" s="117"/>
      <c r="F457" s="117"/>
      <c r="G457" s="117"/>
      <c r="H457" s="117"/>
      <c r="I457" s="214"/>
      <c r="J457" s="214"/>
      <c r="K457" s="214"/>
      <c r="L457" s="214"/>
      <c r="M457" s="214"/>
      <c r="N457" s="214"/>
      <c r="O457" s="117"/>
      <c r="P457" s="117"/>
      <c r="Q457" s="117"/>
      <c r="R457" s="117"/>
      <c r="S457" s="117"/>
      <c r="T457" s="117"/>
      <c r="U457" s="117"/>
      <c r="V457" s="117"/>
      <c r="W457" s="117"/>
      <c r="X457" s="117"/>
      <c r="Y457" s="117"/>
      <c r="Z457" s="117"/>
      <c r="AA457" s="117"/>
    </row>
    <row r="458" spans="1:27" ht="15.75" customHeight="1">
      <c r="A458" s="117"/>
      <c r="B458" s="117"/>
      <c r="C458" s="117"/>
      <c r="D458" s="117"/>
      <c r="E458" s="117"/>
      <c r="F458" s="117"/>
      <c r="G458" s="117"/>
      <c r="H458" s="117"/>
      <c r="I458" s="214"/>
      <c r="J458" s="214"/>
      <c r="K458" s="214"/>
      <c r="L458" s="214"/>
      <c r="M458" s="214"/>
      <c r="N458" s="214"/>
      <c r="O458" s="117"/>
      <c r="P458" s="117"/>
      <c r="Q458" s="117"/>
      <c r="R458" s="117"/>
      <c r="S458" s="117"/>
      <c r="T458" s="117"/>
      <c r="U458" s="117"/>
      <c r="V458" s="117"/>
      <c r="W458" s="117"/>
      <c r="X458" s="117"/>
      <c r="Y458" s="117"/>
      <c r="Z458" s="117"/>
      <c r="AA458" s="117"/>
    </row>
    <row r="459" spans="1:27" ht="15.75" customHeight="1">
      <c r="A459" s="117"/>
      <c r="B459" s="117"/>
      <c r="C459" s="117"/>
      <c r="D459" s="117"/>
      <c r="E459" s="117"/>
      <c r="F459" s="117"/>
      <c r="G459" s="117"/>
      <c r="H459" s="117"/>
      <c r="I459" s="214"/>
      <c r="J459" s="214"/>
      <c r="K459" s="214"/>
      <c r="L459" s="214"/>
      <c r="M459" s="214"/>
      <c r="N459" s="214"/>
      <c r="O459" s="117"/>
      <c r="P459" s="117"/>
      <c r="Q459" s="117"/>
      <c r="R459" s="117"/>
      <c r="S459" s="117"/>
      <c r="T459" s="117"/>
      <c r="U459" s="117"/>
      <c r="V459" s="117"/>
      <c r="W459" s="117"/>
      <c r="X459" s="117"/>
      <c r="Y459" s="117"/>
      <c r="Z459" s="117"/>
      <c r="AA459" s="117"/>
    </row>
    <row r="460" spans="1:27" ht="15.75" customHeight="1">
      <c r="A460" s="117"/>
      <c r="B460" s="117"/>
      <c r="C460" s="117"/>
      <c r="D460" s="117"/>
      <c r="E460" s="117"/>
      <c r="F460" s="117"/>
      <c r="G460" s="117"/>
      <c r="H460" s="117"/>
      <c r="I460" s="214"/>
      <c r="J460" s="214"/>
      <c r="K460" s="214"/>
      <c r="L460" s="214"/>
      <c r="M460" s="214"/>
      <c r="N460" s="214"/>
      <c r="O460" s="117"/>
      <c r="P460" s="117"/>
      <c r="Q460" s="117"/>
      <c r="R460" s="117"/>
      <c r="S460" s="117"/>
      <c r="T460" s="117"/>
      <c r="U460" s="117"/>
      <c r="V460" s="117"/>
      <c r="W460" s="117"/>
      <c r="X460" s="117"/>
      <c r="Y460" s="117"/>
      <c r="Z460" s="117"/>
      <c r="AA460" s="117"/>
    </row>
    <row r="461" spans="1:27" ht="15.75" customHeight="1">
      <c r="A461" s="117"/>
      <c r="B461" s="117"/>
      <c r="C461" s="117"/>
      <c r="D461" s="117"/>
      <c r="E461" s="117"/>
      <c r="F461" s="117"/>
      <c r="G461" s="117"/>
      <c r="H461" s="117"/>
      <c r="I461" s="214"/>
      <c r="J461" s="214"/>
      <c r="K461" s="214"/>
      <c r="L461" s="214"/>
      <c r="M461" s="214"/>
      <c r="N461" s="214"/>
      <c r="O461" s="117"/>
      <c r="P461" s="117"/>
      <c r="Q461" s="117"/>
      <c r="R461" s="117"/>
      <c r="S461" s="117"/>
      <c r="T461" s="117"/>
      <c r="U461" s="117"/>
      <c r="V461" s="117"/>
      <c r="W461" s="117"/>
      <c r="X461" s="117"/>
      <c r="Y461" s="117"/>
      <c r="Z461" s="117"/>
      <c r="AA461" s="117"/>
    </row>
    <row r="462" spans="1:27" ht="15.75" customHeight="1">
      <c r="A462" s="117"/>
      <c r="B462" s="117"/>
      <c r="C462" s="117"/>
      <c r="D462" s="117"/>
      <c r="E462" s="117"/>
      <c r="F462" s="117"/>
      <c r="G462" s="117"/>
      <c r="H462" s="117"/>
      <c r="I462" s="214"/>
      <c r="J462" s="214"/>
      <c r="K462" s="214"/>
      <c r="L462" s="214"/>
      <c r="M462" s="214"/>
      <c r="N462" s="214"/>
      <c r="O462" s="117"/>
      <c r="P462" s="117"/>
      <c r="Q462" s="117"/>
      <c r="R462" s="117"/>
      <c r="S462" s="117"/>
      <c r="T462" s="117"/>
      <c r="U462" s="117"/>
      <c r="V462" s="117"/>
      <c r="W462" s="117"/>
      <c r="X462" s="117"/>
      <c r="Y462" s="117"/>
      <c r="Z462" s="117"/>
      <c r="AA462" s="117"/>
    </row>
    <row r="463" spans="1:27" ht="15.75" customHeight="1">
      <c r="A463" s="117"/>
      <c r="B463" s="117"/>
      <c r="C463" s="117"/>
      <c r="D463" s="117"/>
      <c r="E463" s="117"/>
      <c r="F463" s="117"/>
      <c r="G463" s="117"/>
      <c r="H463" s="117"/>
      <c r="I463" s="214"/>
      <c r="J463" s="214"/>
      <c r="K463" s="214"/>
      <c r="L463" s="214"/>
      <c r="M463" s="214"/>
      <c r="N463" s="214"/>
      <c r="O463" s="117"/>
      <c r="P463" s="117"/>
      <c r="Q463" s="117"/>
      <c r="R463" s="117"/>
      <c r="S463" s="117"/>
      <c r="T463" s="117"/>
      <c r="U463" s="117"/>
      <c r="V463" s="117"/>
      <c r="W463" s="117"/>
      <c r="X463" s="117"/>
      <c r="Y463" s="117"/>
      <c r="Z463" s="117"/>
      <c r="AA463" s="117"/>
    </row>
    <row r="464" spans="1:27" ht="15.75" customHeight="1">
      <c r="A464" s="117"/>
      <c r="B464" s="117"/>
      <c r="C464" s="117"/>
      <c r="D464" s="117"/>
      <c r="E464" s="117"/>
      <c r="F464" s="117"/>
      <c r="G464" s="117"/>
      <c r="H464" s="117"/>
      <c r="I464" s="214"/>
      <c r="J464" s="214"/>
      <c r="K464" s="214"/>
      <c r="L464" s="214"/>
      <c r="M464" s="214"/>
      <c r="N464" s="214"/>
      <c r="O464" s="117"/>
      <c r="P464" s="117"/>
      <c r="Q464" s="117"/>
      <c r="R464" s="117"/>
      <c r="S464" s="117"/>
      <c r="T464" s="117"/>
      <c r="U464" s="117"/>
      <c r="V464" s="117"/>
      <c r="W464" s="117"/>
      <c r="X464" s="117"/>
      <c r="Y464" s="117"/>
      <c r="Z464" s="117"/>
      <c r="AA464" s="117"/>
    </row>
    <row r="465" spans="1:27" ht="15.75" customHeight="1">
      <c r="A465" s="117"/>
      <c r="B465" s="117"/>
      <c r="C465" s="117"/>
      <c r="D465" s="117"/>
      <c r="E465" s="117"/>
      <c r="F465" s="117"/>
      <c r="G465" s="117"/>
      <c r="H465" s="117"/>
      <c r="I465" s="214"/>
      <c r="J465" s="214"/>
      <c r="K465" s="214"/>
      <c r="L465" s="214"/>
      <c r="M465" s="214"/>
      <c r="N465" s="214"/>
      <c r="O465" s="117"/>
      <c r="P465" s="117"/>
      <c r="Q465" s="117"/>
      <c r="R465" s="117"/>
      <c r="S465" s="117"/>
      <c r="T465" s="117"/>
      <c r="U465" s="117"/>
      <c r="V465" s="117"/>
      <c r="W465" s="117"/>
      <c r="X465" s="117"/>
      <c r="Y465" s="117"/>
      <c r="Z465" s="117"/>
      <c r="AA465" s="117"/>
    </row>
    <row r="466" spans="1:27" ht="15.75" customHeight="1">
      <c r="A466" s="117"/>
      <c r="B466" s="117"/>
      <c r="C466" s="117"/>
      <c r="D466" s="117"/>
      <c r="E466" s="117"/>
      <c r="F466" s="117"/>
      <c r="G466" s="117"/>
      <c r="H466" s="117"/>
      <c r="I466" s="214"/>
      <c r="J466" s="214"/>
      <c r="K466" s="214"/>
      <c r="L466" s="214"/>
      <c r="M466" s="214"/>
      <c r="N466" s="214"/>
      <c r="O466" s="117"/>
      <c r="P466" s="117"/>
      <c r="Q466" s="117"/>
      <c r="R466" s="117"/>
      <c r="S466" s="117"/>
      <c r="T466" s="117"/>
      <c r="U466" s="117"/>
      <c r="V466" s="117"/>
      <c r="W466" s="117"/>
      <c r="X466" s="117"/>
      <c r="Y466" s="117"/>
      <c r="Z466" s="117"/>
      <c r="AA466" s="117"/>
    </row>
    <row r="467" spans="1:27" ht="15.75" customHeight="1">
      <c r="A467" s="117"/>
      <c r="B467" s="117"/>
      <c r="C467" s="117"/>
      <c r="D467" s="117"/>
      <c r="E467" s="117"/>
      <c r="F467" s="117"/>
      <c r="G467" s="117"/>
      <c r="H467" s="117"/>
      <c r="I467" s="214"/>
      <c r="J467" s="214"/>
      <c r="K467" s="214"/>
      <c r="L467" s="214"/>
      <c r="M467" s="214"/>
      <c r="N467" s="214"/>
      <c r="O467" s="117"/>
      <c r="P467" s="117"/>
      <c r="Q467" s="117"/>
      <c r="R467" s="117"/>
      <c r="S467" s="117"/>
      <c r="T467" s="117"/>
      <c r="U467" s="117"/>
      <c r="V467" s="117"/>
      <c r="W467" s="117"/>
      <c r="X467" s="117"/>
      <c r="Y467" s="117"/>
      <c r="Z467" s="117"/>
      <c r="AA467" s="117"/>
    </row>
    <row r="468" spans="1:27" ht="15.75" customHeight="1">
      <c r="A468" s="117"/>
      <c r="B468" s="117"/>
      <c r="C468" s="117"/>
      <c r="D468" s="117"/>
      <c r="E468" s="117"/>
      <c r="F468" s="117"/>
      <c r="G468" s="117"/>
      <c r="H468" s="117"/>
      <c r="I468" s="214"/>
      <c r="J468" s="214"/>
      <c r="K468" s="214"/>
      <c r="L468" s="214"/>
      <c r="M468" s="214"/>
      <c r="N468" s="214"/>
      <c r="O468" s="117"/>
      <c r="P468" s="117"/>
      <c r="Q468" s="117"/>
      <c r="R468" s="117"/>
      <c r="S468" s="117"/>
      <c r="T468" s="117"/>
      <c r="U468" s="117"/>
      <c r="V468" s="117"/>
      <c r="W468" s="117"/>
      <c r="X468" s="117"/>
      <c r="Y468" s="117"/>
      <c r="Z468" s="117"/>
      <c r="AA468" s="117"/>
    </row>
    <row r="469" spans="1:27" ht="15.75" customHeight="1">
      <c r="A469" s="117"/>
      <c r="B469" s="117"/>
      <c r="C469" s="117"/>
      <c r="D469" s="117"/>
      <c r="E469" s="117"/>
      <c r="F469" s="117"/>
      <c r="G469" s="117"/>
      <c r="H469" s="117"/>
      <c r="I469" s="214"/>
      <c r="J469" s="214"/>
      <c r="K469" s="214"/>
      <c r="L469" s="214"/>
      <c r="M469" s="214"/>
      <c r="N469" s="214"/>
      <c r="O469" s="117"/>
      <c r="P469" s="117"/>
      <c r="Q469" s="117"/>
      <c r="R469" s="117"/>
      <c r="S469" s="117"/>
      <c r="T469" s="117"/>
      <c r="U469" s="117"/>
      <c r="V469" s="117"/>
      <c r="W469" s="117"/>
      <c r="X469" s="117"/>
      <c r="Y469" s="117"/>
      <c r="Z469" s="117"/>
      <c r="AA469" s="117"/>
    </row>
    <row r="470" spans="1:27" ht="15.75" customHeight="1">
      <c r="A470" s="117"/>
      <c r="B470" s="117"/>
      <c r="C470" s="117"/>
      <c r="D470" s="117"/>
      <c r="E470" s="117"/>
      <c r="F470" s="117"/>
      <c r="G470" s="117"/>
      <c r="H470" s="117"/>
      <c r="I470" s="214"/>
      <c r="J470" s="214"/>
      <c r="K470" s="214"/>
      <c r="L470" s="214"/>
      <c r="M470" s="214"/>
      <c r="N470" s="214"/>
      <c r="O470" s="117"/>
      <c r="P470" s="117"/>
      <c r="Q470" s="117"/>
      <c r="R470" s="117"/>
      <c r="S470" s="117"/>
      <c r="T470" s="117"/>
      <c r="U470" s="117"/>
      <c r="V470" s="117"/>
      <c r="W470" s="117"/>
      <c r="X470" s="117"/>
      <c r="Y470" s="117"/>
      <c r="Z470" s="117"/>
      <c r="AA470" s="117"/>
    </row>
    <row r="471" spans="1:27" ht="15.75" customHeight="1">
      <c r="A471" s="117"/>
      <c r="B471" s="117"/>
      <c r="C471" s="117"/>
      <c r="D471" s="117"/>
      <c r="E471" s="117"/>
      <c r="F471" s="117"/>
      <c r="G471" s="117"/>
      <c r="H471" s="117"/>
      <c r="I471" s="214"/>
      <c r="J471" s="214"/>
      <c r="K471" s="214"/>
      <c r="L471" s="214"/>
      <c r="M471" s="214"/>
      <c r="N471" s="214"/>
      <c r="O471" s="117"/>
      <c r="P471" s="117"/>
      <c r="Q471" s="117"/>
      <c r="R471" s="117"/>
      <c r="S471" s="117"/>
      <c r="T471" s="117"/>
      <c r="U471" s="117"/>
      <c r="V471" s="117"/>
      <c r="W471" s="117"/>
      <c r="X471" s="117"/>
      <c r="Y471" s="117"/>
      <c r="Z471" s="117"/>
      <c r="AA471" s="117"/>
    </row>
    <row r="472" spans="1:27" ht="15.75" customHeight="1">
      <c r="A472" s="117"/>
      <c r="B472" s="117"/>
      <c r="C472" s="117"/>
      <c r="D472" s="117"/>
      <c r="E472" s="117"/>
      <c r="F472" s="117"/>
      <c r="G472" s="117"/>
      <c r="H472" s="117"/>
      <c r="I472" s="214"/>
      <c r="J472" s="214"/>
      <c r="K472" s="214"/>
      <c r="L472" s="214"/>
      <c r="M472" s="214"/>
      <c r="N472" s="214"/>
      <c r="O472" s="117"/>
      <c r="P472" s="117"/>
      <c r="Q472" s="117"/>
      <c r="R472" s="117"/>
      <c r="S472" s="117"/>
      <c r="T472" s="117"/>
      <c r="U472" s="117"/>
      <c r="V472" s="117"/>
      <c r="W472" s="117"/>
      <c r="X472" s="117"/>
      <c r="Y472" s="117"/>
      <c r="Z472" s="117"/>
      <c r="AA472" s="117"/>
    </row>
    <row r="473" spans="1:27" ht="15.75" customHeight="1">
      <c r="A473" s="117"/>
      <c r="B473" s="117"/>
      <c r="C473" s="117"/>
      <c r="D473" s="117"/>
      <c r="E473" s="117"/>
      <c r="F473" s="117"/>
      <c r="G473" s="117"/>
      <c r="H473" s="117"/>
      <c r="I473" s="214"/>
      <c r="J473" s="214"/>
      <c r="K473" s="214"/>
      <c r="L473" s="214"/>
      <c r="M473" s="214"/>
      <c r="N473" s="214"/>
      <c r="O473" s="117"/>
      <c r="P473" s="117"/>
      <c r="Q473" s="117"/>
      <c r="R473" s="117"/>
      <c r="S473" s="117"/>
      <c r="T473" s="117"/>
      <c r="U473" s="117"/>
      <c r="V473" s="117"/>
      <c r="W473" s="117"/>
      <c r="X473" s="117"/>
      <c r="Y473" s="117"/>
      <c r="Z473" s="117"/>
      <c r="AA473" s="117"/>
    </row>
    <row r="474" spans="1:27" ht="15.75" customHeight="1">
      <c r="A474" s="117"/>
      <c r="B474" s="117"/>
      <c r="C474" s="117"/>
      <c r="D474" s="117"/>
      <c r="E474" s="117"/>
      <c r="F474" s="117"/>
      <c r="G474" s="117"/>
      <c r="H474" s="117"/>
      <c r="I474" s="214"/>
      <c r="J474" s="214"/>
      <c r="K474" s="214"/>
      <c r="L474" s="214"/>
      <c r="M474" s="214"/>
      <c r="N474" s="214"/>
      <c r="O474" s="117"/>
      <c r="P474" s="117"/>
      <c r="Q474" s="117"/>
      <c r="R474" s="117"/>
      <c r="S474" s="117"/>
      <c r="T474" s="117"/>
      <c r="U474" s="117"/>
      <c r="V474" s="117"/>
      <c r="W474" s="117"/>
      <c r="X474" s="117"/>
      <c r="Y474" s="117"/>
      <c r="Z474" s="117"/>
      <c r="AA474" s="117"/>
    </row>
    <row r="475" spans="1:27" ht="15.75" customHeight="1">
      <c r="A475" s="117"/>
      <c r="B475" s="117"/>
      <c r="C475" s="117"/>
      <c r="D475" s="117"/>
      <c r="E475" s="117"/>
      <c r="F475" s="117"/>
      <c r="G475" s="117"/>
      <c r="H475" s="117"/>
      <c r="I475" s="214"/>
      <c r="J475" s="214"/>
      <c r="K475" s="214"/>
      <c r="L475" s="214"/>
      <c r="M475" s="214"/>
      <c r="N475" s="214"/>
      <c r="O475" s="117"/>
      <c r="P475" s="117"/>
      <c r="Q475" s="117"/>
      <c r="R475" s="117"/>
      <c r="S475" s="117"/>
      <c r="T475" s="117"/>
      <c r="U475" s="117"/>
      <c r="V475" s="117"/>
      <c r="W475" s="117"/>
      <c r="X475" s="117"/>
      <c r="Y475" s="117"/>
      <c r="Z475" s="117"/>
      <c r="AA475" s="117"/>
    </row>
    <row r="476" spans="1:27" ht="15.75" customHeight="1">
      <c r="A476" s="117"/>
      <c r="B476" s="117"/>
      <c r="C476" s="117"/>
      <c r="D476" s="117"/>
      <c r="E476" s="117"/>
      <c r="F476" s="117"/>
      <c r="G476" s="117"/>
      <c r="H476" s="117"/>
      <c r="I476" s="214"/>
      <c r="J476" s="214"/>
      <c r="K476" s="214"/>
      <c r="L476" s="214"/>
      <c r="M476" s="214"/>
      <c r="N476" s="214"/>
      <c r="O476" s="117"/>
      <c r="P476" s="117"/>
      <c r="Q476" s="117"/>
      <c r="R476" s="117"/>
      <c r="S476" s="117"/>
      <c r="T476" s="117"/>
      <c r="U476" s="117"/>
      <c r="V476" s="117"/>
      <c r="W476" s="117"/>
      <c r="X476" s="117"/>
      <c r="Y476" s="117"/>
      <c r="Z476" s="117"/>
      <c r="AA476" s="117"/>
    </row>
    <row r="477" spans="1:27" ht="15.75" customHeight="1">
      <c r="A477" s="117"/>
      <c r="B477" s="117"/>
      <c r="C477" s="117"/>
      <c r="D477" s="117"/>
      <c r="E477" s="117"/>
      <c r="F477" s="117"/>
      <c r="G477" s="117"/>
      <c r="H477" s="117"/>
      <c r="I477" s="214"/>
      <c r="J477" s="214"/>
      <c r="K477" s="214"/>
      <c r="L477" s="214"/>
      <c r="M477" s="214"/>
      <c r="N477" s="214"/>
      <c r="O477" s="117"/>
      <c r="P477" s="117"/>
      <c r="Q477" s="117"/>
      <c r="R477" s="117"/>
      <c r="S477" s="117"/>
      <c r="T477" s="117"/>
      <c r="U477" s="117"/>
      <c r="V477" s="117"/>
      <c r="W477" s="117"/>
      <c r="X477" s="117"/>
      <c r="Y477" s="117"/>
      <c r="Z477" s="117"/>
      <c r="AA477" s="117"/>
    </row>
    <row r="478" spans="1:27" ht="15.75" customHeight="1">
      <c r="A478" s="117"/>
      <c r="B478" s="117"/>
      <c r="C478" s="117"/>
      <c r="D478" s="117"/>
      <c r="E478" s="117"/>
      <c r="F478" s="117"/>
      <c r="G478" s="117"/>
      <c r="H478" s="117"/>
      <c r="I478" s="214"/>
      <c r="J478" s="214"/>
      <c r="K478" s="214"/>
      <c r="L478" s="214"/>
      <c r="M478" s="214"/>
      <c r="N478" s="214"/>
      <c r="O478" s="117"/>
      <c r="P478" s="117"/>
      <c r="Q478" s="117"/>
      <c r="R478" s="117"/>
      <c r="S478" s="117"/>
      <c r="T478" s="117"/>
      <c r="U478" s="117"/>
      <c r="V478" s="117"/>
      <c r="W478" s="117"/>
      <c r="X478" s="117"/>
      <c r="Y478" s="117"/>
      <c r="Z478" s="117"/>
      <c r="AA478" s="117"/>
    </row>
    <row r="479" spans="1:27" ht="15.75" customHeight="1">
      <c r="A479" s="117"/>
      <c r="B479" s="117"/>
      <c r="C479" s="117"/>
      <c r="D479" s="117"/>
      <c r="E479" s="117"/>
      <c r="F479" s="117"/>
      <c r="G479" s="117"/>
      <c r="H479" s="117"/>
      <c r="I479" s="214"/>
      <c r="J479" s="214"/>
      <c r="K479" s="214"/>
      <c r="L479" s="214"/>
      <c r="M479" s="214"/>
      <c r="N479" s="214"/>
      <c r="O479" s="117"/>
      <c r="P479" s="117"/>
      <c r="Q479" s="117"/>
      <c r="R479" s="117"/>
      <c r="S479" s="117"/>
      <c r="T479" s="117"/>
      <c r="U479" s="117"/>
      <c r="V479" s="117"/>
      <c r="W479" s="117"/>
      <c r="X479" s="117"/>
      <c r="Y479" s="117"/>
      <c r="Z479" s="117"/>
      <c r="AA479" s="117"/>
    </row>
    <row r="480" spans="1:27" ht="15.75" customHeight="1">
      <c r="A480" s="117"/>
      <c r="B480" s="117"/>
      <c r="C480" s="117"/>
      <c r="D480" s="117"/>
      <c r="E480" s="117"/>
      <c r="F480" s="117"/>
      <c r="G480" s="117"/>
      <c r="H480" s="117"/>
      <c r="I480" s="214"/>
      <c r="J480" s="214"/>
      <c r="K480" s="214"/>
      <c r="L480" s="214"/>
      <c r="M480" s="214"/>
      <c r="N480" s="214"/>
      <c r="O480" s="117"/>
      <c r="P480" s="117"/>
      <c r="Q480" s="117"/>
      <c r="R480" s="117"/>
      <c r="S480" s="117"/>
      <c r="T480" s="117"/>
      <c r="U480" s="117"/>
      <c r="V480" s="117"/>
      <c r="W480" s="117"/>
      <c r="X480" s="117"/>
      <c r="Y480" s="117"/>
      <c r="Z480" s="117"/>
      <c r="AA480" s="117"/>
    </row>
    <row r="481" spans="1:27" ht="15.75" customHeight="1">
      <c r="A481" s="117"/>
      <c r="B481" s="117"/>
      <c r="C481" s="117"/>
      <c r="D481" s="117"/>
      <c r="E481" s="117"/>
      <c r="F481" s="117"/>
      <c r="G481" s="117"/>
      <c r="H481" s="117"/>
      <c r="I481" s="214"/>
      <c r="J481" s="214"/>
      <c r="K481" s="214"/>
      <c r="L481" s="214"/>
      <c r="M481" s="214"/>
      <c r="N481" s="214"/>
      <c r="O481" s="117"/>
      <c r="P481" s="117"/>
      <c r="Q481" s="117"/>
      <c r="R481" s="117"/>
      <c r="S481" s="117"/>
      <c r="T481" s="117"/>
      <c r="U481" s="117"/>
      <c r="V481" s="117"/>
      <c r="W481" s="117"/>
      <c r="X481" s="117"/>
      <c r="Y481" s="117"/>
      <c r="Z481" s="117"/>
      <c r="AA481" s="117"/>
    </row>
    <row r="482" spans="1:27" ht="15.75" customHeight="1">
      <c r="A482" s="117"/>
      <c r="B482" s="117"/>
      <c r="C482" s="117"/>
      <c r="D482" s="117"/>
      <c r="E482" s="117"/>
      <c r="F482" s="117"/>
      <c r="G482" s="117"/>
      <c r="H482" s="117"/>
      <c r="I482" s="214"/>
      <c r="J482" s="214"/>
      <c r="K482" s="214"/>
      <c r="L482" s="214"/>
      <c r="M482" s="214"/>
      <c r="N482" s="214"/>
      <c r="O482" s="117"/>
      <c r="P482" s="117"/>
      <c r="Q482" s="117"/>
      <c r="R482" s="117"/>
      <c r="S482" s="117"/>
      <c r="T482" s="117"/>
      <c r="U482" s="117"/>
      <c r="V482" s="117"/>
      <c r="W482" s="117"/>
      <c r="X482" s="117"/>
      <c r="Y482" s="117"/>
      <c r="Z482" s="117"/>
      <c r="AA482" s="117"/>
    </row>
    <row r="483" spans="1:27" ht="15.75" customHeight="1">
      <c r="A483" s="117"/>
      <c r="B483" s="117"/>
      <c r="C483" s="117"/>
      <c r="D483" s="117"/>
      <c r="E483" s="117"/>
      <c r="F483" s="117"/>
      <c r="G483" s="117"/>
      <c r="H483" s="117"/>
      <c r="I483" s="214"/>
      <c r="J483" s="214"/>
      <c r="K483" s="214"/>
      <c r="L483" s="214"/>
      <c r="M483" s="214"/>
      <c r="N483" s="214"/>
      <c r="O483" s="117"/>
      <c r="P483" s="117"/>
      <c r="Q483" s="117"/>
      <c r="R483" s="117"/>
      <c r="S483" s="117"/>
      <c r="T483" s="117"/>
      <c r="U483" s="117"/>
      <c r="V483" s="117"/>
      <c r="W483" s="117"/>
      <c r="X483" s="117"/>
      <c r="Y483" s="117"/>
      <c r="Z483" s="117"/>
      <c r="AA483" s="117"/>
    </row>
    <row r="484" spans="1:27" ht="15.75" customHeight="1">
      <c r="A484" s="117"/>
      <c r="B484" s="117"/>
      <c r="C484" s="117"/>
      <c r="D484" s="117"/>
      <c r="E484" s="117"/>
      <c r="F484" s="117"/>
      <c r="G484" s="117"/>
      <c r="H484" s="117"/>
      <c r="I484" s="214"/>
      <c r="J484" s="214"/>
      <c r="K484" s="214"/>
      <c r="L484" s="214"/>
      <c r="M484" s="214"/>
      <c r="N484" s="214"/>
      <c r="O484" s="117"/>
      <c r="P484" s="117"/>
      <c r="Q484" s="117"/>
      <c r="R484" s="117"/>
      <c r="S484" s="117"/>
      <c r="T484" s="117"/>
      <c r="U484" s="117"/>
      <c r="V484" s="117"/>
      <c r="W484" s="117"/>
      <c r="X484" s="117"/>
      <c r="Y484" s="117"/>
      <c r="Z484" s="117"/>
      <c r="AA484" s="117"/>
    </row>
    <row r="485" spans="1:27" ht="15.75" customHeight="1">
      <c r="A485" s="117"/>
      <c r="B485" s="117"/>
      <c r="C485" s="117"/>
      <c r="D485" s="117"/>
      <c r="E485" s="117"/>
      <c r="F485" s="117"/>
      <c r="G485" s="117"/>
      <c r="H485" s="117"/>
      <c r="I485" s="214"/>
      <c r="J485" s="214"/>
      <c r="K485" s="214"/>
      <c r="L485" s="214"/>
      <c r="M485" s="214"/>
      <c r="N485" s="214"/>
      <c r="O485" s="117"/>
      <c r="P485" s="117"/>
      <c r="Q485" s="117"/>
      <c r="R485" s="117"/>
      <c r="S485" s="117"/>
      <c r="T485" s="117"/>
      <c r="U485" s="117"/>
      <c r="V485" s="117"/>
      <c r="W485" s="117"/>
      <c r="X485" s="117"/>
      <c r="Y485" s="117"/>
      <c r="Z485" s="117"/>
      <c r="AA485" s="117"/>
    </row>
    <row r="486" spans="1:27" ht="15.75" customHeight="1">
      <c r="A486" s="117"/>
      <c r="B486" s="117"/>
      <c r="C486" s="117"/>
      <c r="D486" s="117"/>
      <c r="E486" s="117"/>
      <c r="F486" s="117"/>
      <c r="G486" s="117"/>
      <c r="H486" s="117"/>
      <c r="I486" s="214"/>
      <c r="J486" s="214"/>
      <c r="K486" s="214"/>
      <c r="L486" s="214"/>
      <c r="M486" s="214"/>
      <c r="N486" s="214"/>
      <c r="O486" s="117"/>
      <c r="P486" s="117"/>
      <c r="Q486" s="117"/>
      <c r="R486" s="117"/>
      <c r="S486" s="117"/>
      <c r="T486" s="117"/>
      <c r="U486" s="117"/>
      <c r="V486" s="117"/>
      <c r="W486" s="117"/>
      <c r="X486" s="117"/>
      <c r="Y486" s="117"/>
      <c r="Z486" s="117"/>
      <c r="AA486" s="117"/>
    </row>
    <row r="487" spans="1:27" ht="15.75" customHeight="1">
      <c r="A487" s="117"/>
      <c r="B487" s="117"/>
      <c r="C487" s="117"/>
      <c r="D487" s="117"/>
      <c r="E487" s="117"/>
      <c r="F487" s="117"/>
      <c r="G487" s="117"/>
      <c r="H487" s="117"/>
      <c r="I487" s="214"/>
      <c r="J487" s="214"/>
      <c r="K487" s="214"/>
      <c r="L487" s="214"/>
      <c r="M487" s="214"/>
      <c r="N487" s="214"/>
      <c r="O487" s="117"/>
      <c r="P487" s="117"/>
      <c r="Q487" s="117"/>
      <c r="R487" s="117"/>
      <c r="S487" s="117"/>
      <c r="T487" s="117"/>
      <c r="U487" s="117"/>
      <c r="V487" s="117"/>
      <c r="W487" s="117"/>
      <c r="X487" s="117"/>
      <c r="Y487" s="117"/>
      <c r="Z487" s="117"/>
      <c r="AA487" s="117"/>
    </row>
    <row r="488" spans="1:27" ht="15.75" customHeight="1">
      <c r="A488" s="117"/>
      <c r="B488" s="117"/>
      <c r="C488" s="117"/>
      <c r="D488" s="117"/>
      <c r="E488" s="117"/>
      <c r="F488" s="117"/>
      <c r="G488" s="117"/>
      <c r="H488" s="117"/>
      <c r="I488" s="214"/>
      <c r="J488" s="214"/>
      <c r="K488" s="214"/>
      <c r="L488" s="214"/>
      <c r="M488" s="214"/>
      <c r="N488" s="214"/>
      <c r="O488" s="117"/>
      <c r="P488" s="117"/>
      <c r="Q488" s="117"/>
      <c r="R488" s="117"/>
      <c r="S488" s="117"/>
      <c r="T488" s="117"/>
      <c r="U488" s="117"/>
      <c r="V488" s="117"/>
      <c r="W488" s="117"/>
      <c r="X488" s="117"/>
      <c r="Y488" s="117"/>
      <c r="Z488" s="117"/>
      <c r="AA488" s="117"/>
    </row>
    <row r="489" spans="1:27" ht="15.75" customHeight="1">
      <c r="A489" s="117"/>
      <c r="B489" s="117"/>
      <c r="C489" s="117"/>
      <c r="D489" s="117"/>
      <c r="E489" s="117"/>
      <c r="F489" s="117"/>
      <c r="G489" s="117"/>
      <c r="H489" s="117"/>
      <c r="I489" s="214"/>
      <c r="J489" s="214"/>
      <c r="K489" s="214"/>
      <c r="L489" s="214"/>
      <c r="M489" s="214"/>
      <c r="N489" s="214"/>
      <c r="O489" s="117"/>
      <c r="P489" s="117"/>
      <c r="Q489" s="117"/>
      <c r="R489" s="117"/>
      <c r="S489" s="117"/>
      <c r="T489" s="117"/>
      <c r="U489" s="117"/>
      <c r="V489" s="117"/>
      <c r="W489" s="117"/>
      <c r="X489" s="117"/>
      <c r="Y489" s="117"/>
      <c r="Z489" s="117"/>
      <c r="AA489" s="117"/>
    </row>
    <row r="490" spans="1:27" ht="15.75" customHeight="1">
      <c r="A490" s="117"/>
      <c r="B490" s="117"/>
      <c r="C490" s="117"/>
      <c r="D490" s="117"/>
      <c r="E490" s="117"/>
      <c r="F490" s="117"/>
      <c r="G490" s="117"/>
      <c r="H490" s="117"/>
      <c r="I490" s="214"/>
      <c r="J490" s="214"/>
      <c r="K490" s="214"/>
      <c r="L490" s="214"/>
      <c r="M490" s="214"/>
      <c r="N490" s="214"/>
      <c r="O490" s="117"/>
      <c r="P490" s="117"/>
      <c r="Q490" s="117"/>
      <c r="R490" s="117"/>
      <c r="S490" s="117"/>
      <c r="T490" s="117"/>
      <c r="U490" s="117"/>
      <c r="V490" s="117"/>
      <c r="W490" s="117"/>
      <c r="X490" s="117"/>
      <c r="Y490" s="117"/>
      <c r="Z490" s="117"/>
      <c r="AA490" s="117"/>
    </row>
    <row r="491" spans="1:27" ht="15.75" customHeight="1">
      <c r="A491" s="117"/>
      <c r="B491" s="117"/>
      <c r="C491" s="117"/>
      <c r="D491" s="117"/>
      <c r="E491" s="117"/>
      <c r="F491" s="117"/>
      <c r="G491" s="117"/>
      <c r="H491" s="117"/>
      <c r="I491" s="214"/>
      <c r="J491" s="214"/>
      <c r="K491" s="214"/>
      <c r="L491" s="214"/>
      <c r="M491" s="214"/>
      <c r="N491" s="214"/>
      <c r="O491" s="117"/>
      <c r="P491" s="117"/>
      <c r="Q491" s="117"/>
      <c r="R491" s="117"/>
      <c r="S491" s="117"/>
      <c r="T491" s="117"/>
      <c r="U491" s="117"/>
      <c r="V491" s="117"/>
      <c r="W491" s="117"/>
      <c r="X491" s="117"/>
      <c r="Y491" s="117"/>
      <c r="Z491" s="117"/>
      <c r="AA491" s="117"/>
    </row>
    <row r="492" spans="1:27" ht="15.75" customHeight="1">
      <c r="A492" s="117"/>
      <c r="B492" s="117"/>
      <c r="C492" s="117"/>
      <c r="D492" s="117"/>
      <c r="E492" s="117"/>
      <c r="F492" s="117"/>
      <c r="G492" s="117"/>
      <c r="H492" s="117"/>
      <c r="I492" s="214"/>
      <c r="J492" s="214"/>
      <c r="K492" s="214"/>
      <c r="L492" s="214"/>
      <c r="M492" s="214"/>
      <c r="N492" s="214"/>
      <c r="O492" s="117"/>
      <c r="P492" s="117"/>
      <c r="Q492" s="117"/>
      <c r="R492" s="117"/>
      <c r="S492" s="117"/>
      <c r="T492" s="117"/>
      <c r="U492" s="117"/>
      <c r="V492" s="117"/>
      <c r="W492" s="117"/>
      <c r="X492" s="117"/>
      <c r="Y492" s="117"/>
      <c r="Z492" s="117"/>
      <c r="AA492" s="117"/>
    </row>
    <row r="493" spans="1:27" ht="15.75" customHeight="1">
      <c r="A493" s="117"/>
      <c r="B493" s="117"/>
      <c r="C493" s="117"/>
      <c r="D493" s="117"/>
      <c r="E493" s="117"/>
      <c r="F493" s="117"/>
      <c r="G493" s="117"/>
      <c r="H493" s="117"/>
      <c r="I493" s="214"/>
      <c r="J493" s="214"/>
      <c r="K493" s="214"/>
      <c r="L493" s="214"/>
      <c r="M493" s="214"/>
      <c r="N493" s="214"/>
      <c r="O493" s="117"/>
      <c r="P493" s="117"/>
      <c r="Q493" s="117"/>
      <c r="R493" s="117"/>
      <c r="S493" s="117"/>
      <c r="T493" s="117"/>
      <c r="U493" s="117"/>
      <c r="V493" s="117"/>
      <c r="W493" s="117"/>
      <c r="X493" s="117"/>
      <c r="Y493" s="117"/>
      <c r="Z493" s="117"/>
      <c r="AA493" s="117"/>
    </row>
    <row r="494" spans="1:27" ht="15.75" customHeight="1">
      <c r="A494" s="117"/>
      <c r="B494" s="117"/>
      <c r="C494" s="117"/>
      <c r="D494" s="117"/>
      <c r="E494" s="117"/>
      <c r="F494" s="117"/>
      <c r="G494" s="117"/>
      <c r="H494" s="117"/>
      <c r="I494" s="214"/>
      <c r="J494" s="214"/>
      <c r="K494" s="214"/>
      <c r="L494" s="214"/>
      <c r="M494" s="214"/>
      <c r="N494" s="214"/>
      <c r="O494" s="117"/>
      <c r="P494" s="117"/>
      <c r="Q494" s="117"/>
      <c r="R494" s="117"/>
      <c r="S494" s="117"/>
      <c r="T494" s="117"/>
      <c r="U494" s="117"/>
      <c r="V494" s="117"/>
      <c r="W494" s="117"/>
      <c r="X494" s="117"/>
      <c r="Y494" s="117"/>
      <c r="Z494" s="117"/>
      <c r="AA494" s="117"/>
    </row>
    <row r="495" spans="1:27" ht="15.75" customHeight="1">
      <c r="A495" s="117"/>
      <c r="B495" s="117"/>
      <c r="C495" s="117"/>
      <c r="D495" s="117"/>
      <c r="E495" s="117"/>
      <c r="F495" s="117"/>
      <c r="G495" s="117"/>
      <c r="H495" s="117"/>
      <c r="I495" s="214"/>
      <c r="J495" s="214"/>
      <c r="K495" s="214"/>
      <c r="L495" s="214"/>
      <c r="M495" s="214"/>
      <c r="N495" s="214"/>
      <c r="O495" s="117"/>
      <c r="P495" s="117"/>
      <c r="Q495" s="117"/>
      <c r="R495" s="117"/>
      <c r="S495" s="117"/>
      <c r="T495" s="117"/>
      <c r="U495" s="117"/>
      <c r="V495" s="117"/>
      <c r="W495" s="117"/>
      <c r="X495" s="117"/>
      <c r="Y495" s="117"/>
      <c r="Z495" s="117"/>
      <c r="AA495" s="117"/>
    </row>
    <row r="496" spans="1:27" ht="15.75" customHeight="1">
      <c r="A496" s="117"/>
      <c r="B496" s="117"/>
      <c r="C496" s="117"/>
      <c r="D496" s="117"/>
      <c r="E496" s="117"/>
      <c r="F496" s="117"/>
      <c r="G496" s="117"/>
      <c r="H496" s="117"/>
      <c r="I496" s="214"/>
      <c r="J496" s="214"/>
      <c r="K496" s="214"/>
      <c r="L496" s="214"/>
      <c r="M496" s="214"/>
      <c r="N496" s="214"/>
      <c r="O496" s="117"/>
      <c r="P496" s="117"/>
      <c r="Q496" s="117"/>
      <c r="R496" s="117"/>
      <c r="S496" s="117"/>
      <c r="T496" s="117"/>
      <c r="U496" s="117"/>
      <c r="V496" s="117"/>
      <c r="W496" s="117"/>
      <c r="X496" s="117"/>
      <c r="Y496" s="117"/>
      <c r="Z496" s="117"/>
      <c r="AA496" s="117"/>
    </row>
    <row r="497" spans="1:27" ht="15.75" customHeight="1">
      <c r="A497" s="117"/>
      <c r="B497" s="117"/>
      <c r="C497" s="117"/>
      <c r="D497" s="117"/>
      <c r="E497" s="117"/>
      <c r="F497" s="117"/>
      <c r="G497" s="117"/>
      <c r="H497" s="117"/>
      <c r="I497" s="214"/>
      <c r="J497" s="214"/>
      <c r="K497" s="214"/>
      <c r="L497" s="214"/>
      <c r="M497" s="214"/>
      <c r="N497" s="214"/>
      <c r="O497" s="117"/>
      <c r="P497" s="117"/>
      <c r="Q497" s="117"/>
      <c r="R497" s="117"/>
      <c r="S497" s="117"/>
      <c r="T497" s="117"/>
      <c r="U497" s="117"/>
      <c r="V497" s="117"/>
      <c r="W497" s="117"/>
      <c r="X497" s="117"/>
      <c r="Y497" s="117"/>
      <c r="Z497" s="117"/>
      <c r="AA497" s="117"/>
    </row>
    <row r="498" spans="1:27" ht="15.75" customHeight="1">
      <c r="A498" s="117"/>
      <c r="B498" s="117"/>
      <c r="C498" s="117"/>
      <c r="D498" s="117"/>
      <c r="E498" s="117"/>
      <c r="F498" s="117"/>
      <c r="G498" s="117"/>
      <c r="H498" s="117"/>
      <c r="I498" s="214"/>
      <c r="J498" s="214"/>
      <c r="K498" s="214"/>
      <c r="L498" s="214"/>
      <c r="M498" s="214"/>
      <c r="N498" s="214"/>
      <c r="O498" s="117"/>
      <c r="P498" s="117"/>
      <c r="Q498" s="117"/>
      <c r="R498" s="117"/>
      <c r="S498" s="117"/>
      <c r="T498" s="117"/>
      <c r="U498" s="117"/>
      <c r="V498" s="117"/>
      <c r="W498" s="117"/>
      <c r="X498" s="117"/>
      <c r="Y498" s="117"/>
      <c r="Z498" s="117"/>
      <c r="AA498" s="117"/>
    </row>
    <row r="499" spans="1:27" ht="15.75" customHeight="1">
      <c r="A499" s="117"/>
      <c r="B499" s="117"/>
      <c r="C499" s="117"/>
      <c r="D499" s="117"/>
      <c r="E499" s="117"/>
      <c r="F499" s="117"/>
      <c r="G499" s="117"/>
      <c r="H499" s="117"/>
      <c r="I499" s="214"/>
      <c r="J499" s="214"/>
      <c r="K499" s="214"/>
      <c r="L499" s="214"/>
      <c r="M499" s="214"/>
      <c r="N499" s="214"/>
      <c r="O499" s="117"/>
      <c r="P499" s="117"/>
      <c r="Q499" s="117"/>
      <c r="R499" s="117"/>
      <c r="S499" s="117"/>
      <c r="T499" s="117"/>
      <c r="U499" s="117"/>
      <c r="V499" s="117"/>
      <c r="W499" s="117"/>
      <c r="X499" s="117"/>
      <c r="Y499" s="117"/>
      <c r="Z499" s="117"/>
      <c r="AA499" s="117"/>
    </row>
    <row r="500" spans="1:27" ht="15.75" customHeight="1">
      <c r="A500" s="117"/>
      <c r="B500" s="117"/>
      <c r="C500" s="117"/>
      <c r="D500" s="117"/>
      <c r="E500" s="117"/>
      <c r="F500" s="117"/>
      <c r="G500" s="117"/>
      <c r="H500" s="117"/>
      <c r="I500" s="214"/>
      <c r="J500" s="214"/>
      <c r="K500" s="214"/>
      <c r="L500" s="214"/>
      <c r="M500" s="214"/>
      <c r="N500" s="214"/>
      <c r="O500" s="117"/>
      <c r="P500" s="117"/>
      <c r="Q500" s="117"/>
      <c r="R500" s="117"/>
      <c r="S500" s="117"/>
      <c r="T500" s="117"/>
      <c r="U500" s="117"/>
      <c r="V500" s="117"/>
      <c r="W500" s="117"/>
      <c r="X500" s="117"/>
      <c r="Y500" s="117"/>
      <c r="Z500" s="117"/>
      <c r="AA500" s="117"/>
    </row>
    <row r="501" spans="1:27" ht="15.75" customHeight="1">
      <c r="A501" s="117"/>
      <c r="B501" s="117"/>
      <c r="C501" s="117"/>
      <c r="D501" s="117"/>
      <c r="E501" s="117"/>
      <c r="F501" s="117"/>
      <c r="G501" s="117"/>
      <c r="H501" s="117"/>
      <c r="I501" s="214"/>
      <c r="J501" s="214"/>
      <c r="K501" s="214"/>
      <c r="L501" s="214"/>
      <c r="M501" s="214"/>
      <c r="N501" s="214"/>
      <c r="O501" s="117"/>
      <c r="P501" s="117"/>
      <c r="Q501" s="117"/>
      <c r="R501" s="117"/>
      <c r="S501" s="117"/>
      <c r="T501" s="117"/>
      <c r="U501" s="117"/>
      <c r="V501" s="117"/>
      <c r="W501" s="117"/>
      <c r="X501" s="117"/>
      <c r="Y501" s="117"/>
      <c r="Z501" s="117"/>
      <c r="AA501" s="117"/>
    </row>
    <row r="502" spans="1:27" ht="15.75" customHeight="1">
      <c r="A502" s="117"/>
      <c r="B502" s="117"/>
      <c r="C502" s="117"/>
      <c r="D502" s="117"/>
      <c r="E502" s="117"/>
      <c r="F502" s="117"/>
      <c r="G502" s="117"/>
      <c r="H502" s="117"/>
      <c r="I502" s="214"/>
      <c r="J502" s="214"/>
      <c r="K502" s="214"/>
      <c r="L502" s="214"/>
      <c r="M502" s="214"/>
      <c r="N502" s="214"/>
      <c r="O502" s="117"/>
      <c r="P502" s="117"/>
      <c r="Q502" s="117"/>
      <c r="R502" s="117"/>
      <c r="S502" s="117"/>
      <c r="T502" s="117"/>
      <c r="U502" s="117"/>
      <c r="V502" s="117"/>
      <c r="W502" s="117"/>
      <c r="X502" s="117"/>
      <c r="Y502" s="117"/>
      <c r="Z502" s="117"/>
      <c r="AA502" s="117"/>
    </row>
    <row r="503" spans="1:27" ht="15.75" customHeight="1">
      <c r="A503" s="117"/>
      <c r="B503" s="117"/>
      <c r="C503" s="117"/>
      <c r="D503" s="117"/>
      <c r="E503" s="117"/>
      <c r="F503" s="117"/>
      <c r="G503" s="117"/>
      <c r="H503" s="117"/>
      <c r="I503" s="214"/>
      <c r="J503" s="214"/>
      <c r="K503" s="214"/>
      <c r="L503" s="214"/>
      <c r="M503" s="214"/>
      <c r="N503" s="214"/>
      <c r="O503" s="117"/>
      <c r="P503" s="117"/>
      <c r="Q503" s="117"/>
      <c r="R503" s="117"/>
      <c r="S503" s="117"/>
      <c r="T503" s="117"/>
      <c r="U503" s="117"/>
      <c r="V503" s="117"/>
      <c r="W503" s="117"/>
      <c r="X503" s="117"/>
      <c r="Y503" s="117"/>
      <c r="Z503" s="117"/>
      <c r="AA503" s="117"/>
    </row>
    <row r="504" spans="1:27" ht="15.75" customHeight="1">
      <c r="A504" s="117"/>
      <c r="B504" s="117"/>
      <c r="C504" s="117"/>
      <c r="D504" s="117"/>
      <c r="E504" s="117"/>
      <c r="F504" s="117"/>
      <c r="G504" s="117"/>
      <c r="H504" s="117"/>
      <c r="I504" s="214"/>
      <c r="J504" s="214"/>
      <c r="K504" s="214"/>
      <c r="L504" s="214"/>
      <c r="M504" s="214"/>
      <c r="N504" s="214"/>
      <c r="O504" s="117"/>
      <c r="P504" s="117"/>
      <c r="Q504" s="117"/>
      <c r="R504" s="117"/>
      <c r="S504" s="117"/>
      <c r="T504" s="117"/>
      <c r="U504" s="117"/>
      <c r="V504" s="117"/>
      <c r="W504" s="117"/>
      <c r="X504" s="117"/>
      <c r="Y504" s="117"/>
      <c r="Z504" s="117"/>
      <c r="AA504" s="117"/>
    </row>
    <row r="505" spans="1:27" ht="15.75" customHeight="1">
      <c r="A505" s="117"/>
      <c r="B505" s="117"/>
      <c r="C505" s="117"/>
      <c r="D505" s="117"/>
      <c r="E505" s="117"/>
      <c r="F505" s="117"/>
      <c r="G505" s="117"/>
      <c r="H505" s="117"/>
      <c r="I505" s="214"/>
      <c r="J505" s="214"/>
      <c r="K505" s="214"/>
      <c r="L505" s="214"/>
      <c r="M505" s="214"/>
      <c r="N505" s="214"/>
      <c r="O505" s="117"/>
      <c r="P505" s="117"/>
      <c r="Q505" s="117"/>
      <c r="R505" s="117"/>
      <c r="S505" s="117"/>
      <c r="T505" s="117"/>
      <c r="U505" s="117"/>
      <c r="V505" s="117"/>
      <c r="W505" s="117"/>
      <c r="X505" s="117"/>
      <c r="Y505" s="117"/>
      <c r="Z505" s="117"/>
      <c r="AA505" s="117"/>
    </row>
    <row r="506" spans="1:27" ht="15.75" customHeight="1">
      <c r="A506" s="117"/>
      <c r="B506" s="117"/>
      <c r="C506" s="117"/>
      <c r="D506" s="117"/>
      <c r="E506" s="117"/>
      <c r="F506" s="117"/>
      <c r="G506" s="117"/>
      <c r="H506" s="117"/>
      <c r="I506" s="214"/>
      <c r="J506" s="214"/>
      <c r="K506" s="214"/>
      <c r="L506" s="214"/>
      <c r="M506" s="214"/>
      <c r="N506" s="214"/>
      <c r="O506" s="117"/>
      <c r="P506" s="117"/>
      <c r="Q506" s="117"/>
      <c r="R506" s="117"/>
      <c r="S506" s="117"/>
      <c r="T506" s="117"/>
      <c r="U506" s="117"/>
      <c r="V506" s="117"/>
      <c r="W506" s="117"/>
      <c r="X506" s="117"/>
      <c r="Y506" s="117"/>
      <c r="Z506" s="117"/>
      <c r="AA506" s="117"/>
    </row>
    <row r="507" spans="1:27" ht="15.75" customHeight="1">
      <c r="A507" s="117"/>
      <c r="B507" s="117"/>
      <c r="C507" s="117"/>
      <c r="D507" s="117"/>
      <c r="E507" s="117"/>
      <c r="F507" s="117"/>
      <c r="G507" s="117"/>
      <c r="H507" s="117"/>
      <c r="I507" s="214"/>
      <c r="J507" s="214"/>
      <c r="K507" s="214"/>
      <c r="L507" s="214"/>
      <c r="M507" s="214"/>
      <c r="N507" s="214"/>
      <c r="O507" s="117"/>
      <c r="P507" s="117"/>
      <c r="Q507" s="117"/>
      <c r="R507" s="117"/>
      <c r="S507" s="117"/>
      <c r="T507" s="117"/>
      <c r="U507" s="117"/>
      <c r="V507" s="117"/>
      <c r="W507" s="117"/>
      <c r="X507" s="117"/>
      <c r="Y507" s="117"/>
      <c r="Z507" s="117"/>
      <c r="AA507" s="117"/>
    </row>
    <row r="508" spans="1:27" ht="15.75" customHeight="1">
      <c r="A508" s="117"/>
      <c r="B508" s="117"/>
      <c r="C508" s="117"/>
      <c r="D508" s="117"/>
      <c r="E508" s="117"/>
      <c r="F508" s="117"/>
      <c r="G508" s="117"/>
      <c r="H508" s="117"/>
      <c r="I508" s="214"/>
      <c r="J508" s="214"/>
      <c r="K508" s="214"/>
      <c r="L508" s="214"/>
      <c r="M508" s="214"/>
      <c r="N508" s="214"/>
      <c r="O508" s="117"/>
      <c r="P508" s="117"/>
      <c r="Q508" s="117"/>
      <c r="R508" s="117"/>
      <c r="S508" s="117"/>
      <c r="T508" s="117"/>
      <c r="U508" s="117"/>
      <c r="V508" s="117"/>
      <c r="W508" s="117"/>
      <c r="X508" s="117"/>
      <c r="Y508" s="117"/>
      <c r="Z508" s="117"/>
      <c r="AA508" s="117"/>
    </row>
    <row r="509" spans="1:27" ht="15.75" customHeight="1">
      <c r="A509" s="117"/>
      <c r="B509" s="117"/>
      <c r="C509" s="117"/>
      <c r="D509" s="117"/>
      <c r="E509" s="117"/>
      <c r="F509" s="117"/>
      <c r="G509" s="117"/>
      <c r="H509" s="117"/>
      <c r="I509" s="214"/>
      <c r="J509" s="214"/>
      <c r="K509" s="214"/>
      <c r="L509" s="214"/>
      <c r="M509" s="214"/>
      <c r="N509" s="214"/>
      <c r="O509" s="117"/>
      <c r="P509" s="117"/>
      <c r="Q509" s="117"/>
      <c r="R509" s="117"/>
      <c r="S509" s="117"/>
      <c r="T509" s="117"/>
      <c r="U509" s="117"/>
      <c r="V509" s="117"/>
      <c r="W509" s="117"/>
      <c r="X509" s="117"/>
      <c r="Y509" s="117"/>
      <c r="Z509" s="117"/>
      <c r="AA509" s="117"/>
    </row>
    <row r="510" spans="1:27" ht="15.75" customHeight="1">
      <c r="A510" s="117"/>
      <c r="B510" s="117"/>
      <c r="C510" s="117"/>
      <c r="D510" s="117"/>
      <c r="E510" s="117"/>
      <c r="F510" s="117"/>
      <c r="G510" s="117"/>
      <c r="H510" s="117"/>
      <c r="I510" s="214"/>
      <c r="J510" s="214"/>
      <c r="K510" s="214"/>
      <c r="L510" s="214"/>
      <c r="M510" s="214"/>
      <c r="N510" s="214"/>
      <c r="O510" s="117"/>
      <c r="P510" s="117"/>
      <c r="Q510" s="117"/>
      <c r="R510" s="117"/>
      <c r="S510" s="117"/>
      <c r="T510" s="117"/>
      <c r="U510" s="117"/>
      <c r="V510" s="117"/>
      <c r="W510" s="117"/>
      <c r="X510" s="117"/>
      <c r="Y510" s="117"/>
      <c r="Z510" s="117"/>
      <c r="AA510" s="117"/>
    </row>
    <row r="511" spans="1:27" ht="15.75" customHeight="1">
      <c r="A511" s="117"/>
      <c r="B511" s="117"/>
      <c r="C511" s="117"/>
      <c r="D511" s="117"/>
      <c r="E511" s="117"/>
      <c r="F511" s="117"/>
      <c r="G511" s="117"/>
      <c r="H511" s="117"/>
      <c r="I511" s="214"/>
      <c r="J511" s="214"/>
      <c r="K511" s="214"/>
      <c r="L511" s="214"/>
      <c r="M511" s="214"/>
      <c r="N511" s="214"/>
      <c r="O511" s="117"/>
      <c r="P511" s="117"/>
      <c r="Q511" s="117"/>
      <c r="R511" s="117"/>
      <c r="S511" s="117"/>
      <c r="T511" s="117"/>
      <c r="U511" s="117"/>
      <c r="V511" s="117"/>
      <c r="W511" s="117"/>
      <c r="X511" s="117"/>
      <c r="Y511" s="117"/>
      <c r="Z511" s="117"/>
      <c r="AA511" s="117"/>
    </row>
    <row r="512" spans="1:27" ht="15.75" customHeight="1">
      <c r="A512" s="117"/>
      <c r="B512" s="117"/>
      <c r="C512" s="117"/>
      <c r="D512" s="117"/>
      <c r="E512" s="117"/>
      <c r="F512" s="117"/>
      <c r="G512" s="117"/>
      <c r="H512" s="117"/>
      <c r="I512" s="214"/>
      <c r="J512" s="214"/>
      <c r="K512" s="214"/>
      <c r="L512" s="214"/>
      <c r="M512" s="214"/>
      <c r="N512" s="214"/>
      <c r="O512" s="117"/>
      <c r="P512" s="117"/>
      <c r="Q512" s="117"/>
      <c r="R512" s="117"/>
      <c r="S512" s="117"/>
      <c r="T512" s="117"/>
      <c r="U512" s="117"/>
      <c r="V512" s="117"/>
      <c r="W512" s="117"/>
      <c r="X512" s="117"/>
      <c r="Y512" s="117"/>
      <c r="Z512" s="117"/>
      <c r="AA512" s="117"/>
    </row>
    <row r="513" spans="1:27" ht="15.75" customHeight="1">
      <c r="A513" s="117"/>
      <c r="B513" s="117"/>
      <c r="C513" s="117"/>
      <c r="D513" s="117"/>
      <c r="E513" s="117"/>
      <c r="F513" s="117"/>
      <c r="G513" s="117"/>
      <c r="H513" s="117"/>
      <c r="I513" s="214"/>
      <c r="J513" s="214"/>
      <c r="K513" s="214"/>
      <c r="L513" s="214"/>
      <c r="M513" s="214"/>
      <c r="N513" s="214"/>
      <c r="O513" s="117"/>
      <c r="P513" s="117"/>
      <c r="Q513" s="117"/>
      <c r="R513" s="117"/>
      <c r="S513" s="117"/>
      <c r="T513" s="117"/>
      <c r="U513" s="117"/>
      <c r="V513" s="117"/>
      <c r="W513" s="117"/>
      <c r="X513" s="117"/>
      <c r="Y513" s="117"/>
      <c r="Z513" s="117"/>
      <c r="AA513" s="117"/>
    </row>
    <row r="514" spans="1:27" ht="15.75" customHeight="1">
      <c r="A514" s="117"/>
      <c r="B514" s="117"/>
      <c r="C514" s="117"/>
      <c r="D514" s="117"/>
      <c r="E514" s="117"/>
      <c r="F514" s="117"/>
      <c r="G514" s="117"/>
      <c r="H514" s="117"/>
      <c r="I514" s="214"/>
      <c r="J514" s="214"/>
      <c r="K514" s="214"/>
      <c r="L514" s="214"/>
      <c r="M514" s="214"/>
      <c r="N514" s="214"/>
      <c r="O514" s="117"/>
      <c r="P514" s="117"/>
      <c r="Q514" s="117"/>
      <c r="R514" s="117"/>
      <c r="S514" s="117"/>
      <c r="T514" s="117"/>
      <c r="U514" s="117"/>
      <c r="V514" s="117"/>
      <c r="W514" s="117"/>
      <c r="X514" s="117"/>
      <c r="Y514" s="117"/>
      <c r="Z514" s="117"/>
      <c r="AA514" s="117"/>
    </row>
    <row r="515" spans="1:27" ht="15.75" customHeight="1">
      <c r="A515" s="117"/>
      <c r="B515" s="117"/>
      <c r="C515" s="117"/>
      <c r="D515" s="117"/>
      <c r="E515" s="117"/>
      <c r="F515" s="117"/>
      <c r="G515" s="117"/>
      <c r="H515" s="117"/>
      <c r="I515" s="214"/>
      <c r="J515" s="214"/>
      <c r="K515" s="214"/>
      <c r="L515" s="214"/>
      <c r="M515" s="214"/>
      <c r="N515" s="214"/>
      <c r="O515" s="117"/>
      <c r="P515" s="117"/>
      <c r="Q515" s="117"/>
      <c r="R515" s="117"/>
      <c r="S515" s="117"/>
      <c r="T515" s="117"/>
      <c r="U515" s="117"/>
      <c r="V515" s="117"/>
      <c r="W515" s="117"/>
      <c r="X515" s="117"/>
      <c r="Y515" s="117"/>
      <c r="Z515" s="117"/>
      <c r="AA515" s="117"/>
    </row>
    <row r="516" spans="1:27" ht="15.75" customHeight="1">
      <c r="A516" s="117"/>
      <c r="B516" s="117"/>
      <c r="C516" s="117"/>
      <c r="D516" s="117"/>
      <c r="E516" s="117"/>
      <c r="F516" s="117"/>
      <c r="G516" s="117"/>
      <c r="H516" s="117"/>
      <c r="I516" s="214"/>
      <c r="J516" s="214"/>
      <c r="K516" s="214"/>
      <c r="L516" s="214"/>
      <c r="M516" s="214"/>
      <c r="N516" s="214"/>
      <c r="O516" s="117"/>
      <c r="P516" s="117"/>
      <c r="Q516" s="117"/>
      <c r="R516" s="117"/>
      <c r="S516" s="117"/>
      <c r="T516" s="117"/>
      <c r="U516" s="117"/>
      <c r="V516" s="117"/>
      <c r="W516" s="117"/>
      <c r="X516" s="117"/>
      <c r="Y516" s="117"/>
      <c r="Z516" s="117"/>
      <c r="AA516" s="117"/>
    </row>
    <row r="517" spans="1:27" ht="15.75" customHeight="1">
      <c r="A517" s="117"/>
      <c r="B517" s="117"/>
      <c r="C517" s="117"/>
      <c r="D517" s="117"/>
      <c r="E517" s="117"/>
      <c r="F517" s="117"/>
      <c r="G517" s="117"/>
      <c r="H517" s="117"/>
      <c r="I517" s="214"/>
      <c r="J517" s="214"/>
      <c r="K517" s="214"/>
      <c r="L517" s="214"/>
      <c r="M517" s="214"/>
      <c r="N517" s="214"/>
      <c r="O517" s="117"/>
      <c r="P517" s="117"/>
      <c r="Q517" s="117"/>
      <c r="R517" s="117"/>
      <c r="S517" s="117"/>
      <c r="T517" s="117"/>
      <c r="U517" s="117"/>
      <c r="V517" s="117"/>
      <c r="W517" s="117"/>
      <c r="X517" s="117"/>
      <c r="Y517" s="117"/>
      <c r="Z517" s="117"/>
      <c r="AA517" s="117"/>
    </row>
    <row r="518" spans="1:27" ht="15.75" customHeight="1">
      <c r="A518" s="117"/>
      <c r="B518" s="117"/>
      <c r="C518" s="117"/>
      <c r="D518" s="117"/>
      <c r="E518" s="117"/>
      <c r="F518" s="117"/>
      <c r="G518" s="117"/>
      <c r="H518" s="117"/>
      <c r="I518" s="214"/>
      <c r="J518" s="214"/>
      <c r="K518" s="214"/>
      <c r="L518" s="214"/>
      <c r="M518" s="214"/>
      <c r="N518" s="214"/>
      <c r="O518" s="117"/>
      <c r="P518" s="117"/>
      <c r="Q518" s="117"/>
      <c r="R518" s="117"/>
      <c r="S518" s="117"/>
      <c r="T518" s="117"/>
      <c r="U518" s="117"/>
      <c r="V518" s="117"/>
      <c r="W518" s="117"/>
      <c r="X518" s="117"/>
      <c r="Y518" s="117"/>
      <c r="Z518" s="117"/>
      <c r="AA518" s="117"/>
    </row>
    <row r="519" spans="1:27" ht="15.75" customHeight="1">
      <c r="A519" s="117"/>
      <c r="B519" s="117"/>
      <c r="C519" s="117"/>
      <c r="D519" s="117"/>
      <c r="E519" s="117"/>
      <c r="F519" s="117"/>
      <c r="G519" s="117"/>
      <c r="H519" s="117"/>
      <c r="I519" s="214"/>
      <c r="J519" s="214"/>
      <c r="K519" s="214"/>
      <c r="L519" s="214"/>
      <c r="M519" s="214"/>
      <c r="N519" s="214"/>
      <c r="O519" s="117"/>
      <c r="P519" s="117"/>
      <c r="Q519" s="117"/>
      <c r="R519" s="117"/>
      <c r="S519" s="117"/>
      <c r="T519" s="117"/>
      <c r="U519" s="117"/>
      <c r="V519" s="117"/>
      <c r="W519" s="117"/>
      <c r="X519" s="117"/>
      <c r="Y519" s="117"/>
      <c r="Z519" s="117"/>
      <c r="AA519" s="117"/>
    </row>
    <row r="520" spans="1:27" ht="15.75" customHeight="1">
      <c r="A520" s="117"/>
      <c r="B520" s="117"/>
      <c r="C520" s="117"/>
      <c r="D520" s="117"/>
      <c r="E520" s="117"/>
      <c r="F520" s="117"/>
      <c r="G520" s="117"/>
      <c r="H520" s="117"/>
      <c r="I520" s="214"/>
      <c r="J520" s="214"/>
      <c r="K520" s="214"/>
      <c r="L520" s="214"/>
      <c r="M520" s="214"/>
      <c r="N520" s="214"/>
      <c r="O520" s="117"/>
      <c r="P520" s="117"/>
      <c r="Q520" s="117"/>
      <c r="R520" s="117"/>
      <c r="S520" s="117"/>
      <c r="T520" s="117"/>
      <c r="U520" s="117"/>
      <c r="V520" s="117"/>
      <c r="W520" s="117"/>
      <c r="X520" s="117"/>
      <c r="Y520" s="117"/>
      <c r="Z520" s="117"/>
      <c r="AA520" s="117"/>
    </row>
    <row r="521" spans="1:27" ht="15.75" customHeight="1">
      <c r="A521" s="117"/>
      <c r="B521" s="117"/>
      <c r="C521" s="117"/>
      <c r="D521" s="117"/>
      <c r="E521" s="117"/>
      <c r="F521" s="117"/>
      <c r="G521" s="117"/>
      <c r="H521" s="117"/>
      <c r="I521" s="214"/>
      <c r="J521" s="214"/>
      <c r="K521" s="214"/>
      <c r="L521" s="214"/>
      <c r="M521" s="214"/>
      <c r="N521" s="214"/>
      <c r="O521" s="117"/>
      <c r="P521" s="117"/>
      <c r="Q521" s="117"/>
      <c r="R521" s="117"/>
      <c r="S521" s="117"/>
      <c r="T521" s="117"/>
      <c r="U521" s="117"/>
      <c r="V521" s="117"/>
      <c r="W521" s="117"/>
      <c r="X521" s="117"/>
      <c r="Y521" s="117"/>
      <c r="Z521" s="117"/>
      <c r="AA521" s="117"/>
    </row>
    <row r="522" spans="1:27" ht="15.75" customHeight="1">
      <c r="A522" s="117"/>
      <c r="B522" s="117"/>
      <c r="C522" s="117"/>
      <c r="D522" s="117"/>
      <c r="E522" s="117"/>
      <c r="F522" s="117"/>
      <c r="G522" s="117"/>
      <c r="H522" s="117"/>
      <c r="I522" s="214"/>
      <c r="J522" s="214"/>
      <c r="K522" s="214"/>
      <c r="L522" s="214"/>
      <c r="M522" s="214"/>
      <c r="N522" s="214"/>
      <c r="O522" s="117"/>
      <c r="P522" s="117"/>
      <c r="Q522" s="117"/>
      <c r="R522" s="117"/>
      <c r="S522" s="117"/>
      <c r="T522" s="117"/>
      <c r="U522" s="117"/>
      <c r="V522" s="117"/>
      <c r="W522" s="117"/>
      <c r="X522" s="117"/>
      <c r="Y522" s="117"/>
      <c r="Z522" s="117"/>
      <c r="AA522" s="117"/>
    </row>
    <row r="523" spans="1:27" ht="15.75" customHeight="1">
      <c r="A523" s="117"/>
      <c r="B523" s="117"/>
      <c r="C523" s="117"/>
      <c r="D523" s="117"/>
      <c r="E523" s="117"/>
      <c r="F523" s="117"/>
      <c r="G523" s="117"/>
      <c r="H523" s="117"/>
      <c r="I523" s="214"/>
      <c r="J523" s="214"/>
      <c r="K523" s="214"/>
      <c r="L523" s="214"/>
      <c r="M523" s="214"/>
      <c r="N523" s="214"/>
      <c r="O523" s="117"/>
      <c r="P523" s="117"/>
      <c r="Q523" s="117"/>
      <c r="R523" s="117"/>
      <c r="S523" s="117"/>
      <c r="T523" s="117"/>
      <c r="U523" s="117"/>
      <c r="V523" s="117"/>
      <c r="W523" s="117"/>
      <c r="X523" s="117"/>
      <c r="Y523" s="117"/>
      <c r="Z523" s="117"/>
      <c r="AA523" s="117"/>
    </row>
    <row r="524" spans="1:27" ht="15.75" customHeight="1">
      <c r="A524" s="117"/>
      <c r="B524" s="117"/>
      <c r="C524" s="117"/>
      <c r="D524" s="117"/>
      <c r="E524" s="117"/>
      <c r="F524" s="117"/>
      <c r="G524" s="117"/>
      <c r="H524" s="117"/>
      <c r="I524" s="214"/>
      <c r="J524" s="214"/>
      <c r="K524" s="214"/>
      <c r="L524" s="214"/>
      <c r="M524" s="214"/>
      <c r="N524" s="214"/>
      <c r="O524" s="117"/>
      <c r="P524" s="117"/>
      <c r="Q524" s="117"/>
      <c r="R524" s="117"/>
      <c r="S524" s="117"/>
      <c r="T524" s="117"/>
      <c r="U524" s="117"/>
      <c r="V524" s="117"/>
      <c r="W524" s="117"/>
      <c r="X524" s="117"/>
      <c r="Y524" s="117"/>
      <c r="Z524" s="117"/>
      <c r="AA524" s="117"/>
    </row>
    <row r="525" spans="1:27" ht="15.75" customHeight="1">
      <c r="A525" s="117"/>
      <c r="B525" s="117"/>
      <c r="C525" s="117"/>
      <c r="D525" s="117"/>
      <c r="E525" s="117"/>
      <c r="F525" s="117"/>
      <c r="G525" s="117"/>
      <c r="H525" s="117"/>
      <c r="I525" s="214"/>
      <c r="J525" s="214"/>
      <c r="K525" s="214"/>
      <c r="L525" s="214"/>
      <c r="M525" s="214"/>
      <c r="N525" s="214"/>
      <c r="O525" s="117"/>
      <c r="P525" s="117"/>
      <c r="Q525" s="117"/>
      <c r="R525" s="117"/>
      <c r="S525" s="117"/>
      <c r="T525" s="117"/>
      <c r="U525" s="117"/>
      <c r="V525" s="117"/>
      <c r="W525" s="117"/>
      <c r="X525" s="117"/>
      <c r="Y525" s="117"/>
      <c r="Z525" s="117"/>
      <c r="AA525" s="117"/>
    </row>
    <row r="526" spans="1:27" ht="15.75" customHeight="1">
      <c r="A526" s="117"/>
      <c r="B526" s="117"/>
      <c r="C526" s="117"/>
      <c r="D526" s="117"/>
      <c r="E526" s="117"/>
      <c r="F526" s="117"/>
      <c r="G526" s="117"/>
      <c r="H526" s="117"/>
      <c r="I526" s="214"/>
      <c r="J526" s="214"/>
      <c r="K526" s="214"/>
      <c r="L526" s="214"/>
      <c r="M526" s="214"/>
      <c r="N526" s="214"/>
      <c r="O526" s="117"/>
      <c r="P526" s="117"/>
      <c r="Q526" s="117"/>
      <c r="R526" s="117"/>
      <c r="S526" s="117"/>
      <c r="T526" s="117"/>
      <c r="U526" s="117"/>
      <c r="V526" s="117"/>
      <c r="W526" s="117"/>
      <c r="X526" s="117"/>
      <c r="Y526" s="117"/>
      <c r="Z526" s="117"/>
      <c r="AA526" s="117"/>
    </row>
    <row r="527" spans="1:27" ht="15.75" customHeight="1">
      <c r="A527" s="117"/>
      <c r="B527" s="117"/>
      <c r="C527" s="117"/>
      <c r="D527" s="117"/>
      <c r="E527" s="117"/>
      <c r="F527" s="117"/>
      <c r="G527" s="117"/>
      <c r="H527" s="117"/>
      <c r="I527" s="214"/>
      <c r="J527" s="214"/>
      <c r="K527" s="214"/>
      <c r="L527" s="214"/>
      <c r="M527" s="214"/>
      <c r="N527" s="214"/>
      <c r="O527" s="117"/>
      <c r="P527" s="117"/>
      <c r="Q527" s="117"/>
      <c r="R527" s="117"/>
      <c r="S527" s="117"/>
      <c r="T527" s="117"/>
      <c r="U527" s="117"/>
      <c r="V527" s="117"/>
      <c r="W527" s="117"/>
      <c r="X527" s="117"/>
      <c r="Y527" s="117"/>
      <c r="Z527" s="117"/>
      <c r="AA527" s="117"/>
    </row>
    <row r="528" spans="1:27" ht="15.75" customHeight="1">
      <c r="A528" s="117"/>
      <c r="B528" s="117"/>
      <c r="C528" s="117"/>
      <c r="D528" s="117"/>
      <c r="E528" s="117"/>
      <c r="F528" s="117"/>
      <c r="G528" s="117"/>
      <c r="H528" s="117"/>
      <c r="I528" s="214"/>
      <c r="J528" s="214"/>
      <c r="K528" s="214"/>
      <c r="L528" s="214"/>
      <c r="M528" s="214"/>
      <c r="N528" s="214"/>
      <c r="O528" s="117"/>
      <c r="P528" s="117"/>
      <c r="Q528" s="117"/>
      <c r="R528" s="117"/>
      <c r="S528" s="117"/>
      <c r="T528" s="117"/>
      <c r="U528" s="117"/>
      <c r="V528" s="117"/>
      <c r="W528" s="117"/>
      <c r="X528" s="117"/>
      <c r="Y528" s="117"/>
      <c r="Z528" s="117"/>
      <c r="AA528" s="117"/>
    </row>
    <row r="529" spans="1:27" ht="15.75" customHeight="1">
      <c r="A529" s="117"/>
      <c r="B529" s="117"/>
      <c r="C529" s="117"/>
      <c r="D529" s="117"/>
      <c r="E529" s="117"/>
      <c r="F529" s="117"/>
      <c r="G529" s="117"/>
      <c r="H529" s="117"/>
      <c r="I529" s="214"/>
      <c r="J529" s="214"/>
      <c r="K529" s="214"/>
      <c r="L529" s="214"/>
      <c r="M529" s="214"/>
      <c r="N529" s="214"/>
      <c r="O529" s="117"/>
      <c r="P529" s="117"/>
      <c r="Q529" s="117"/>
      <c r="R529" s="117"/>
      <c r="S529" s="117"/>
      <c r="T529" s="117"/>
      <c r="U529" s="117"/>
      <c r="V529" s="117"/>
      <c r="W529" s="117"/>
      <c r="X529" s="117"/>
      <c r="Y529" s="117"/>
      <c r="Z529" s="117"/>
      <c r="AA529" s="117"/>
    </row>
    <row r="530" spans="1:27" ht="15.75" customHeight="1">
      <c r="A530" s="117"/>
      <c r="B530" s="117"/>
      <c r="C530" s="117"/>
      <c r="D530" s="117"/>
      <c r="E530" s="117"/>
      <c r="F530" s="117"/>
      <c r="G530" s="117"/>
      <c r="H530" s="117"/>
      <c r="I530" s="214"/>
      <c r="J530" s="214"/>
      <c r="K530" s="214"/>
      <c r="L530" s="214"/>
      <c r="M530" s="214"/>
      <c r="N530" s="214"/>
      <c r="O530" s="117"/>
      <c r="P530" s="117"/>
      <c r="Q530" s="117"/>
      <c r="R530" s="117"/>
      <c r="S530" s="117"/>
      <c r="T530" s="117"/>
      <c r="U530" s="117"/>
      <c r="V530" s="117"/>
      <c r="W530" s="117"/>
      <c r="X530" s="117"/>
      <c r="Y530" s="117"/>
      <c r="Z530" s="117"/>
      <c r="AA530" s="117"/>
    </row>
    <row r="531" spans="1:27" ht="15.75" customHeight="1">
      <c r="A531" s="117"/>
      <c r="B531" s="117"/>
      <c r="C531" s="117"/>
      <c r="D531" s="117"/>
      <c r="E531" s="117"/>
      <c r="F531" s="117"/>
      <c r="G531" s="117"/>
      <c r="H531" s="117"/>
      <c r="I531" s="214"/>
      <c r="J531" s="214"/>
      <c r="K531" s="214"/>
      <c r="L531" s="214"/>
      <c r="M531" s="214"/>
      <c r="N531" s="214"/>
      <c r="O531" s="117"/>
      <c r="P531" s="117"/>
      <c r="Q531" s="117"/>
      <c r="R531" s="117"/>
      <c r="S531" s="117"/>
      <c r="T531" s="117"/>
      <c r="U531" s="117"/>
      <c r="V531" s="117"/>
      <c r="W531" s="117"/>
      <c r="X531" s="117"/>
      <c r="Y531" s="117"/>
      <c r="Z531" s="117"/>
      <c r="AA531" s="117"/>
    </row>
    <row r="532" spans="1:27" ht="15.75" customHeight="1">
      <c r="A532" s="117"/>
      <c r="B532" s="117"/>
      <c r="C532" s="117"/>
      <c r="D532" s="117"/>
      <c r="E532" s="117"/>
      <c r="F532" s="117"/>
      <c r="G532" s="117"/>
      <c r="H532" s="117"/>
      <c r="I532" s="214"/>
      <c r="J532" s="214"/>
      <c r="K532" s="214"/>
      <c r="L532" s="214"/>
      <c r="M532" s="214"/>
      <c r="N532" s="214"/>
      <c r="O532" s="117"/>
      <c r="P532" s="117"/>
      <c r="Q532" s="117"/>
      <c r="R532" s="117"/>
      <c r="S532" s="117"/>
      <c r="T532" s="117"/>
      <c r="U532" s="117"/>
      <c r="V532" s="117"/>
      <c r="W532" s="117"/>
      <c r="X532" s="117"/>
      <c r="Y532" s="117"/>
      <c r="Z532" s="117"/>
      <c r="AA532" s="117"/>
    </row>
    <row r="533" spans="1:27" ht="15.75" customHeight="1">
      <c r="A533" s="117"/>
      <c r="B533" s="117"/>
      <c r="C533" s="117"/>
      <c r="D533" s="117"/>
      <c r="E533" s="117"/>
      <c r="F533" s="117"/>
      <c r="G533" s="117"/>
      <c r="H533" s="117"/>
      <c r="I533" s="214"/>
      <c r="J533" s="214"/>
      <c r="K533" s="214"/>
      <c r="L533" s="214"/>
      <c r="M533" s="214"/>
      <c r="N533" s="214"/>
      <c r="O533" s="117"/>
      <c r="P533" s="117"/>
      <c r="Q533" s="117"/>
      <c r="R533" s="117"/>
      <c r="S533" s="117"/>
      <c r="T533" s="117"/>
      <c r="U533" s="117"/>
      <c r="V533" s="117"/>
      <c r="W533" s="117"/>
      <c r="X533" s="117"/>
      <c r="Y533" s="117"/>
      <c r="Z533" s="117"/>
      <c r="AA533" s="117"/>
    </row>
    <row r="534" spans="1:27" ht="15.75" customHeight="1">
      <c r="A534" s="117"/>
      <c r="B534" s="117"/>
      <c r="C534" s="117"/>
      <c r="D534" s="117"/>
      <c r="E534" s="117"/>
      <c r="F534" s="117"/>
      <c r="G534" s="117"/>
      <c r="H534" s="117"/>
      <c r="I534" s="214"/>
      <c r="J534" s="214"/>
      <c r="K534" s="214"/>
      <c r="L534" s="214"/>
      <c r="M534" s="214"/>
      <c r="N534" s="214"/>
      <c r="O534" s="117"/>
      <c r="P534" s="117"/>
      <c r="Q534" s="117"/>
      <c r="R534" s="117"/>
      <c r="S534" s="117"/>
      <c r="T534" s="117"/>
      <c r="U534" s="117"/>
      <c r="V534" s="117"/>
      <c r="W534" s="117"/>
      <c r="X534" s="117"/>
      <c r="Y534" s="117"/>
      <c r="Z534" s="117"/>
      <c r="AA534" s="117"/>
    </row>
    <row r="535" spans="1:27" ht="15.75" customHeight="1">
      <c r="A535" s="117"/>
      <c r="B535" s="117"/>
      <c r="C535" s="117"/>
      <c r="D535" s="117"/>
      <c r="E535" s="117"/>
      <c r="F535" s="117"/>
      <c r="G535" s="117"/>
      <c r="H535" s="117"/>
      <c r="I535" s="214"/>
      <c r="J535" s="214"/>
      <c r="K535" s="214"/>
      <c r="L535" s="214"/>
      <c r="M535" s="214"/>
      <c r="N535" s="214"/>
      <c r="O535" s="117"/>
      <c r="P535" s="117"/>
      <c r="Q535" s="117"/>
      <c r="R535" s="117"/>
      <c r="S535" s="117"/>
      <c r="T535" s="117"/>
      <c r="U535" s="117"/>
      <c r="V535" s="117"/>
      <c r="W535" s="117"/>
      <c r="X535" s="117"/>
      <c r="Y535" s="117"/>
      <c r="Z535" s="117"/>
      <c r="AA535" s="117"/>
    </row>
    <row r="536" spans="1:27" ht="15.75" customHeight="1">
      <c r="A536" s="117"/>
      <c r="B536" s="117"/>
      <c r="C536" s="117"/>
      <c r="D536" s="117"/>
      <c r="E536" s="117"/>
      <c r="F536" s="117"/>
      <c r="G536" s="117"/>
      <c r="H536" s="117"/>
      <c r="I536" s="214"/>
      <c r="J536" s="214"/>
      <c r="K536" s="214"/>
      <c r="L536" s="214"/>
      <c r="M536" s="214"/>
      <c r="N536" s="214"/>
      <c r="O536" s="117"/>
      <c r="P536" s="117"/>
      <c r="Q536" s="117"/>
      <c r="R536" s="117"/>
      <c r="S536" s="117"/>
      <c r="T536" s="117"/>
      <c r="U536" s="117"/>
      <c r="V536" s="117"/>
      <c r="W536" s="117"/>
      <c r="X536" s="117"/>
      <c r="Y536" s="117"/>
      <c r="Z536" s="117"/>
      <c r="AA536" s="117"/>
    </row>
    <row r="537" spans="1:27" ht="15.75" customHeight="1">
      <c r="A537" s="117"/>
      <c r="B537" s="117"/>
      <c r="C537" s="117"/>
      <c r="D537" s="117"/>
      <c r="E537" s="117"/>
      <c r="F537" s="117"/>
      <c r="G537" s="117"/>
      <c r="H537" s="117"/>
      <c r="I537" s="214"/>
      <c r="J537" s="214"/>
      <c r="K537" s="214"/>
      <c r="L537" s="214"/>
      <c r="M537" s="214"/>
      <c r="N537" s="214"/>
      <c r="O537" s="117"/>
      <c r="P537" s="117"/>
      <c r="Q537" s="117"/>
      <c r="R537" s="117"/>
      <c r="S537" s="117"/>
      <c r="T537" s="117"/>
      <c r="U537" s="117"/>
      <c r="V537" s="117"/>
      <c r="W537" s="117"/>
      <c r="X537" s="117"/>
      <c r="Y537" s="117"/>
      <c r="Z537" s="117"/>
      <c r="AA537" s="117"/>
    </row>
    <row r="538" spans="1:27" ht="15.75" customHeight="1">
      <c r="A538" s="117"/>
      <c r="B538" s="117"/>
      <c r="C538" s="117"/>
      <c r="D538" s="117"/>
      <c r="E538" s="117"/>
      <c r="F538" s="117"/>
      <c r="G538" s="117"/>
      <c r="H538" s="117"/>
      <c r="I538" s="214"/>
      <c r="J538" s="214"/>
      <c r="K538" s="214"/>
      <c r="L538" s="214"/>
      <c r="M538" s="214"/>
      <c r="N538" s="214"/>
      <c r="O538" s="117"/>
      <c r="P538" s="117"/>
      <c r="Q538" s="117"/>
      <c r="R538" s="117"/>
      <c r="S538" s="117"/>
      <c r="T538" s="117"/>
      <c r="U538" s="117"/>
      <c r="V538" s="117"/>
      <c r="W538" s="117"/>
      <c r="X538" s="117"/>
      <c r="Y538" s="117"/>
      <c r="Z538" s="117"/>
      <c r="AA538" s="117"/>
    </row>
    <row r="539" spans="1:27" ht="15.75" customHeight="1">
      <c r="A539" s="117"/>
      <c r="B539" s="117"/>
      <c r="C539" s="117"/>
      <c r="D539" s="117"/>
      <c r="E539" s="117"/>
      <c r="F539" s="117"/>
      <c r="G539" s="117"/>
      <c r="H539" s="117"/>
      <c r="I539" s="214"/>
      <c r="J539" s="214"/>
      <c r="K539" s="214"/>
      <c r="L539" s="214"/>
      <c r="M539" s="214"/>
      <c r="N539" s="214"/>
      <c r="O539" s="117"/>
      <c r="P539" s="117"/>
      <c r="Q539" s="117"/>
      <c r="R539" s="117"/>
      <c r="S539" s="117"/>
      <c r="T539" s="117"/>
      <c r="U539" s="117"/>
      <c r="V539" s="117"/>
      <c r="W539" s="117"/>
      <c r="X539" s="117"/>
      <c r="Y539" s="117"/>
      <c r="Z539" s="117"/>
      <c r="AA539" s="117"/>
    </row>
    <row r="540" spans="1:27" ht="15.75" customHeight="1">
      <c r="A540" s="117"/>
      <c r="B540" s="117"/>
      <c r="C540" s="117"/>
      <c r="D540" s="117"/>
      <c r="E540" s="117"/>
      <c r="F540" s="117"/>
      <c r="G540" s="117"/>
      <c r="H540" s="117"/>
      <c r="I540" s="214"/>
      <c r="J540" s="214"/>
      <c r="K540" s="214"/>
      <c r="L540" s="214"/>
      <c r="M540" s="214"/>
      <c r="N540" s="214"/>
      <c r="O540" s="117"/>
      <c r="P540" s="117"/>
      <c r="Q540" s="117"/>
      <c r="R540" s="117"/>
      <c r="S540" s="117"/>
      <c r="T540" s="117"/>
      <c r="U540" s="117"/>
      <c r="V540" s="117"/>
      <c r="W540" s="117"/>
      <c r="X540" s="117"/>
      <c r="Y540" s="117"/>
      <c r="Z540" s="117"/>
      <c r="AA540" s="117"/>
    </row>
    <row r="541" spans="1:27" ht="15.75" customHeight="1">
      <c r="A541" s="117"/>
      <c r="B541" s="117"/>
      <c r="C541" s="117"/>
      <c r="D541" s="117"/>
      <c r="E541" s="117"/>
      <c r="F541" s="117"/>
      <c r="G541" s="117"/>
      <c r="H541" s="117"/>
      <c r="I541" s="214"/>
      <c r="J541" s="214"/>
      <c r="K541" s="214"/>
      <c r="L541" s="214"/>
      <c r="M541" s="214"/>
      <c r="N541" s="214"/>
      <c r="O541" s="117"/>
      <c r="P541" s="117"/>
      <c r="Q541" s="117"/>
      <c r="R541" s="117"/>
      <c r="S541" s="117"/>
      <c r="T541" s="117"/>
      <c r="U541" s="117"/>
      <c r="V541" s="117"/>
      <c r="W541" s="117"/>
      <c r="X541" s="117"/>
      <c r="Y541" s="117"/>
      <c r="Z541" s="117"/>
      <c r="AA541" s="117"/>
    </row>
    <row r="542" spans="1:27" ht="15.75" customHeight="1">
      <c r="A542" s="117"/>
      <c r="B542" s="117"/>
      <c r="C542" s="117"/>
      <c r="D542" s="117"/>
      <c r="E542" s="117"/>
      <c r="F542" s="117"/>
      <c r="G542" s="117"/>
      <c r="H542" s="117"/>
      <c r="I542" s="214"/>
      <c r="J542" s="214"/>
      <c r="K542" s="214"/>
      <c r="L542" s="214"/>
      <c r="M542" s="214"/>
      <c r="N542" s="214"/>
      <c r="O542" s="117"/>
      <c r="P542" s="117"/>
      <c r="Q542" s="117"/>
      <c r="R542" s="117"/>
      <c r="S542" s="117"/>
      <c r="T542" s="117"/>
      <c r="U542" s="117"/>
      <c r="V542" s="117"/>
      <c r="W542" s="117"/>
      <c r="X542" s="117"/>
      <c r="Y542" s="117"/>
      <c r="Z542" s="117"/>
      <c r="AA542" s="117"/>
    </row>
    <row r="543" spans="1:27" ht="15.75" customHeight="1">
      <c r="A543" s="117"/>
      <c r="B543" s="117"/>
      <c r="C543" s="117"/>
      <c r="D543" s="117"/>
      <c r="E543" s="117"/>
      <c r="F543" s="117"/>
      <c r="G543" s="117"/>
      <c r="H543" s="117"/>
      <c r="I543" s="214"/>
      <c r="J543" s="214"/>
      <c r="K543" s="214"/>
      <c r="L543" s="214"/>
      <c r="M543" s="214"/>
      <c r="N543" s="214"/>
      <c r="O543" s="117"/>
      <c r="P543" s="117"/>
      <c r="Q543" s="117"/>
      <c r="R543" s="117"/>
      <c r="S543" s="117"/>
      <c r="T543" s="117"/>
      <c r="U543" s="117"/>
      <c r="V543" s="117"/>
      <c r="W543" s="117"/>
      <c r="X543" s="117"/>
      <c r="Y543" s="117"/>
      <c r="Z543" s="117"/>
      <c r="AA543" s="117"/>
    </row>
    <row r="544" spans="1:27" ht="15.75" customHeight="1">
      <c r="A544" s="117"/>
      <c r="B544" s="117"/>
      <c r="C544" s="117"/>
      <c r="D544" s="117"/>
      <c r="E544" s="117"/>
      <c r="F544" s="117"/>
      <c r="G544" s="117"/>
      <c r="H544" s="117"/>
      <c r="I544" s="214"/>
      <c r="J544" s="214"/>
      <c r="K544" s="214"/>
      <c r="L544" s="214"/>
      <c r="M544" s="214"/>
      <c r="N544" s="214"/>
      <c r="O544" s="117"/>
      <c r="P544" s="117"/>
      <c r="Q544" s="117"/>
      <c r="R544" s="117"/>
      <c r="S544" s="117"/>
      <c r="T544" s="117"/>
      <c r="U544" s="117"/>
      <c r="V544" s="117"/>
      <c r="W544" s="117"/>
      <c r="X544" s="117"/>
      <c r="Y544" s="117"/>
      <c r="Z544" s="117"/>
      <c r="AA544" s="117"/>
    </row>
    <row r="545" spans="1:27" ht="15.75" customHeight="1">
      <c r="A545" s="117"/>
      <c r="B545" s="117"/>
      <c r="C545" s="117"/>
      <c r="D545" s="117"/>
      <c r="E545" s="117"/>
      <c r="F545" s="117"/>
      <c r="G545" s="117"/>
      <c r="H545" s="117"/>
      <c r="I545" s="214"/>
      <c r="J545" s="214"/>
      <c r="K545" s="214"/>
      <c r="L545" s="214"/>
      <c r="M545" s="214"/>
      <c r="N545" s="214"/>
      <c r="O545" s="117"/>
      <c r="P545" s="117"/>
      <c r="Q545" s="117"/>
      <c r="R545" s="117"/>
      <c r="S545" s="117"/>
      <c r="T545" s="117"/>
      <c r="U545" s="117"/>
      <c r="V545" s="117"/>
      <c r="W545" s="117"/>
      <c r="X545" s="117"/>
      <c r="Y545" s="117"/>
      <c r="Z545" s="117"/>
      <c r="AA545" s="117"/>
    </row>
    <row r="546" spans="1:27" ht="15.75" customHeight="1">
      <c r="A546" s="117"/>
      <c r="B546" s="117"/>
      <c r="C546" s="117"/>
      <c r="D546" s="117"/>
      <c r="E546" s="117"/>
      <c r="F546" s="117"/>
      <c r="G546" s="117"/>
      <c r="H546" s="117"/>
      <c r="I546" s="214"/>
      <c r="J546" s="214"/>
      <c r="K546" s="214"/>
      <c r="L546" s="214"/>
      <c r="M546" s="214"/>
      <c r="N546" s="214"/>
      <c r="O546" s="117"/>
      <c r="P546" s="117"/>
      <c r="Q546" s="117"/>
      <c r="R546" s="117"/>
      <c r="S546" s="117"/>
      <c r="T546" s="117"/>
      <c r="U546" s="117"/>
      <c r="V546" s="117"/>
      <c r="W546" s="117"/>
      <c r="X546" s="117"/>
      <c r="Y546" s="117"/>
      <c r="Z546" s="117"/>
      <c r="AA546" s="117"/>
    </row>
    <row r="547" spans="1:27" ht="15.75" customHeight="1">
      <c r="A547" s="117"/>
      <c r="B547" s="117"/>
      <c r="C547" s="117"/>
      <c r="D547" s="117"/>
      <c r="E547" s="117"/>
      <c r="F547" s="117"/>
      <c r="G547" s="117"/>
      <c r="H547" s="117"/>
      <c r="I547" s="214"/>
      <c r="J547" s="214"/>
      <c r="K547" s="214"/>
      <c r="L547" s="214"/>
      <c r="M547" s="214"/>
      <c r="N547" s="214"/>
      <c r="O547" s="117"/>
      <c r="P547" s="117"/>
      <c r="Q547" s="117"/>
      <c r="R547" s="117"/>
      <c r="S547" s="117"/>
      <c r="T547" s="117"/>
      <c r="U547" s="117"/>
      <c r="V547" s="117"/>
      <c r="W547" s="117"/>
      <c r="X547" s="117"/>
      <c r="Y547" s="117"/>
      <c r="Z547" s="117"/>
      <c r="AA547" s="117"/>
    </row>
    <row r="548" spans="1:27" ht="15.75" customHeight="1">
      <c r="A548" s="117"/>
      <c r="B548" s="117"/>
      <c r="C548" s="117"/>
      <c r="D548" s="117"/>
      <c r="E548" s="117"/>
      <c r="F548" s="117"/>
      <c r="G548" s="117"/>
      <c r="H548" s="117"/>
      <c r="I548" s="214"/>
      <c r="J548" s="214"/>
      <c r="K548" s="214"/>
      <c r="L548" s="214"/>
      <c r="M548" s="214"/>
      <c r="N548" s="214"/>
      <c r="O548" s="117"/>
      <c r="P548" s="117"/>
      <c r="Q548" s="117"/>
      <c r="R548" s="117"/>
      <c r="S548" s="117"/>
      <c r="T548" s="117"/>
      <c r="U548" s="117"/>
      <c r="V548" s="117"/>
      <c r="W548" s="117"/>
      <c r="X548" s="117"/>
      <c r="Y548" s="117"/>
      <c r="Z548" s="117"/>
      <c r="AA548" s="117"/>
    </row>
    <row r="549" spans="1:27" ht="15.75" customHeight="1">
      <c r="A549" s="117"/>
      <c r="B549" s="117"/>
      <c r="C549" s="117"/>
      <c r="D549" s="117"/>
      <c r="E549" s="117"/>
      <c r="F549" s="117"/>
      <c r="G549" s="117"/>
      <c r="H549" s="117"/>
      <c r="I549" s="214"/>
      <c r="J549" s="214"/>
      <c r="K549" s="214"/>
      <c r="L549" s="214"/>
      <c r="M549" s="214"/>
      <c r="N549" s="214"/>
      <c r="O549" s="117"/>
      <c r="P549" s="117"/>
      <c r="Q549" s="117"/>
      <c r="R549" s="117"/>
      <c r="S549" s="117"/>
      <c r="T549" s="117"/>
      <c r="U549" s="117"/>
      <c r="V549" s="117"/>
      <c r="W549" s="117"/>
      <c r="X549" s="117"/>
      <c r="Y549" s="117"/>
      <c r="Z549" s="117"/>
      <c r="AA549" s="117"/>
    </row>
    <row r="550" spans="1:27" ht="15.75" customHeight="1">
      <c r="A550" s="117"/>
      <c r="B550" s="117"/>
      <c r="C550" s="117"/>
      <c r="D550" s="117"/>
      <c r="E550" s="117"/>
      <c r="F550" s="117"/>
      <c r="G550" s="117"/>
      <c r="H550" s="117"/>
      <c r="I550" s="214"/>
      <c r="J550" s="214"/>
      <c r="K550" s="214"/>
      <c r="L550" s="214"/>
      <c r="M550" s="214"/>
      <c r="N550" s="214"/>
      <c r="O550" s="117"/>
      <c r="P550" s="117"/>
      <c r="Q550" s="117"/>
      <c r="R550" s="117"/>
      <c r="S550" s="117"/>
      <c r="T550" s="117"/>
      <c r="U550" s="117"/>
      <c r="V550" s="117"/>
      <c r="W550" s="117"/>
      <c r="X550" s="117"/>
      <c r="Y550" s="117"/>
      <c r="Z550" s="117"/>
      <c r="AA550" s="117"/>
    </row>
    <row r="551" spans="1:27" ht="15.75" customHeight="1">
      <c r="A551" s="117"/>
      <c r="B551" s="117"/>
      <c r="C551" s="117"/>
      <c r="D551" s="117"/>
      <c r="E551" s="117"/>
      <c r="F551" s="117"/>
      <c r="G551" s="117"/>
      <c r="H551" s="117"/>
      <c r="I551" s="214"/>
      <c r="J551" s="214"/>
      <c r="K551" s="214"/>
      <c r="L551" s="214"/>
      <c r="M551" s="214"/>
      <c r="N551" s="214"/>
      <c r="O551" s="117"/>
      <c r="P551" s="117"/>
      <c r="Q551" s="117"/>
      <c r="R551" s="117"/>
      <c r="S551" s="117"/>
      <c r="T551" s="117"/>
      <c r="U551" s="117"/>
      <c r="V551" s="117"/>
      <c r="W551" s="117"/>
      <c r="X551" s="117"/>
      <c r="Y551" s="117"/>
      <c r="Z551" s="117"/>
      <c r="AA551" s="117"/>
    </row>
    <row r="552" spans="1:27" ht="15.75" customHeight="1">
      <c r="A552" s="117"/>
      <c r="B552" s="117"/>
      <c r="C552" s="117"/>
      <c r="D552" s="117"/>
      <c r="E552" s="117"/>
      <c r="F552" s="117"/>
      <c r="G552" s="117"/>
      <c r="H552" s="117"/>
      <c r="I552" s="214"/>
      <c r="J552" s="214"/>
      <c r="K552" s="214"/>
      <c r="L552" s="214"/>
      <c r="M552" s="214"/>
      <c r="N552" s="214"/>
      <c r="O552" s="117"/>
      <c r="P552" s="117"/>
      <c r="Q552" s="117"/>
      <c r="R552" s="117"/>
      <c r="S552" s="117"/>
      <c r="T552" s="117"/>
      <c r="U552" s="117"/>
      <c r="V552" s="117"/>
      <c r="W552" s="117"/>
      <c r="X552" s="117"/>
      <c r="Y552" s="117"/>
      <c r="Z552" s="117"/>
      <c r="AA552" s="117"/>
    </row>
    <row r="553" spans="1:27" ht="15.75" customHeight="1">
      <c r="A553" s="117"/>
      <c r="B553" s="117"/>
      <c r="C553" s="117"/>
      <c r="D553" s="117"/>
      <c r="E553" s="117"/>
      <c r="F553" s="117"/>
      <c r="G553" s="117"/>
      <c r="H553" s="117"/>
      <c r="I553" s="214"/>
      <c r="J553" s="214"/>
      <c r="K553" s="214"/>
      <c r="L553" s="214"/>
      <c r="M553" s="214"/>
      <c r="N553" s="214"/>
      <c r="O553" s="117"/>
      <c r="P553" s="117"/>
      <c r="Q553" s="117"/>
      <c r="R553" s="117"/>
      <c r="S553" s="117"/>
      <c r="T553" s="117"/>
      <c r="U553" s="117"/>
      <c r="V553" s="117"/>
      <c r="W553" s="117"/>
      <c r="X553" s="117"/>
      <c r="Y553" s="117"/>
      <c r="Z553" s="117"/>
      <c r="AA553" s="117"/>
    </row>
    <row r="554" spans="1:27" ht="15.75" customHeight="1">
      <c r="A554" s="117"/>
      <c r="B554" s="117"/>
      <c r="C554" s="117"/>
      <c r="D554" s="117"/>
      <c r="E554" s="117"/>
      <c r="F554" s="117"/>
      <c r="G554" s="117"/>
      <c r="H554" s="117"/>
      <c r="I554" s="214"/>
      <c r="J554" s="214"/>
      <c r="K554" s="214"/>
      <c r="L554" s="214"/>
      <c r="M554" s="214"/>
      <c r="N554" s="214"/>
      <c r="O554" s="117"/>
      <c r="P554" s="117"/>
      <c r="Q554" s="117"/>
      <c r="R554" s="117"/>
      <c r="S554" s="117"/>
      <c r="T554" s="117"/>
      <c r="U554" s="117"/>
      <c r="V554" s="117"/>
      <c r="W554" s="117"/>
      <c r="X554" s="117"/>
      <c r="Y554" s="117"/>
      <c r="Z554" s="117"/>
      <c r="AA554" s="117"/>
    </row>
    <row r="555" spans="1:27" ht="15.75" customHeight="1">
      <c r="A555" s="117"/>
      <c r="B555" s="117"/>
      <c r="C555" s="117"/>
      <c r="D555" s="117"/>
      <c r="E555" s="117"/>
      <c r="F555" s="117"/>
      <c r="G555" s="117"/>
      <c r="H555" s="117"/>
      <c r="I555" s="214"/>
      <c r="J555" s="214"/>
      <c r="K555" s="214"/>
      <c r="L555" s="214"/>
      <c r="M555" s="214"/>
      <c r="N555" s="214"/>
      <c r="O555" s="117"/>
      <c r="P555" s="117"/>
      <c r="Q555" s="117"/>
      <c r="R555" s="117"/>
      <c r="S555" s="117"/>
      <c r="T555" s="117"/>
      <c r="U555" s="117"/>
      <c r="V555" s="117"/>
      <c r="W555" s="117"/>
      <c r="X555" s="117"/>
      <c r="Y555" s="117"/>
      <c r="Z555" s="117"/>
      <c r="AA555" s="117"/>
    </row>
    <row r="556" spans="1:27" ht="15.75" customHeight="1">
      <c r="A556" s="117"/>
      <c r="B556" s="117"/>
      <c r="C556" s="117"/>
      <c r="D556" s="117"/>
      <c r="E556" s="117"/>
      <c r="F556" s="117"/>
      <c r="G556" s="117"/>
      <c r="H556" s="117"/>
      <c r="I556" s="214"/>
      <c r="J556" s="214"/>
      <c r="K556" s="214"/>
      <c r="L556" s="214"/>
      <c r="M556" s="214"/>
      <c r="N556" s="214"/>
      <c r="O556" s="117"/>
      <c r="P556" s="117"/>
      <c r="Q556" s="117"/>
      <c r="R556" s="117"/>
      <c r="S556" s="117"/>
      <c r="T556" s="117"/>
      <c r="U556" s="117"/>
      <c r="V556" s="117"/>
      <c r="W556" s="117"/>
      <c r="X556" s="117"/>
      <c r="Y556" s="117"/>
      <c r="Z556" s="117"/>
      <c r="AA556" s="117"/>
    </row>
    <row r="557" spans="1:27" ht="15.75" customHeight="1">
      <c r="A557" s="117"/>
      <c r="B557" s="117"/>
      <c r="C557" s="117"/>
      <c r="D557" s="117"/>
      <c r="E557" s="117"/>
      <c r="F557" s="117"/>
      <c r="G557" s="117"/>
      <c r="H557" s="117"/>
      <c r="I557" s="214"/>
      <c r="J557" s="214"/>
      <c r="K557" s="214"/>
      <c r="L557" s="214"/>
      <c r="M557" s="214"/>
      <c r="N557" s="214"/>
      <c r="O557" s="117"/>
      <c r="P557" s="117"/>
      <c r="Q557" s="117"/>
      <c r="R557" s="117"/>
      <c r="S557" s="117"/>
      <c r="T557" s="117"/>
      <c r="U557" s="117"/>
      <c r="V557" s="117"/>
      <c r="W557" s="117"/>
      <c r="X557" s="117"/>
      <c r="Y557" s="117"/>
      <c r="Z557" s="117"/>
      <c r="AA557" s="117"/>
    </row>
    <row r="558" spans="1:27" ht="15.75" customHeight="1">
      <c r="A558" s="117"/>
      <c r="B558" s="117"/>
      <c r="C558" s="117"/>
      <c r="D558" s="117"/>
      <c r="E558" s="117"/>
      <c r="F558" s="117"/>
      <c r="G558" s="117"/>
      <c r="H558" s="117"/>
      <c r="I558" s="214"/>
      <c r="J558" s="214"/>
      <c r="K558" s="214"/>
      <c r="L558" s="214"/>
      <c r="M558" s="214"/>
      <c r="N558" s="214"/>
      <c r="O558" s="117"/>
      <c r="P558" s="117"/>
      <c r="Q558" s="117"/>
      <c r="R558" s="117"/>
      <c r="S558" s="117"/>
      <c r="T558" s="117"/>
      <c r="U558" s="117"/>
      <c r="V558" s="117"/>
      <c r="W558" s="117"/>
      <c r="X558" s="117"/>
      <c r="Y558" s="117"/>
      <c r="Z558" s="117"/>
      <c r="AA558" s="117"/>
    </row>
    <row r="559" spans="1:27" ht="15.75" customHeight="1">
      <c r="A559" s="117"/>
      <c r="B559" s="117"/>
      <c r="C559" s="117"/>
      <c r="D559" s="117"/>
      <c r="E559" s="117"/>
      <c r="F559" s="117"/>
      <c r="G559" s="117"/>
      <c r="H559" s="117"/>
      <c r="I559" s="214"/>
      <c r="J559" s="214"/>
      <c r="K559" s="214"/>
      <c r="L559" s="214"/>
      <c r="M559" s="214"/>
      <c r="N559" s="214"/>
      <c r="O559" s="117"/>
      <c r="P559" s="117"/>
      <c r="Q559" s="117"/>
      <c r="R559" s="117"/>
      <c r="S559" s="117"/>
      <c r="T559" s="117"/>
      <c r="U559" s="117"/>
      <c r="V559" s="117"/>
      <c r="W559" s="117"/>
      <c r="X559" s="117"/>
      <c r="Y559" s="117"/>
      <c r="Z559" s="117"/>
      <c r="AA559" s="117"/>
    </row>
    <row r="560" spans="1:27" ht="15.75" customHeight="1">
      <c r="A560" s="117"/>
      <c r="B560" s="117"/>
      <c r="C560" s="117"/>
      <c r="D560" s="117"/>
      <c r="E560" s="117"/>
      <c r="F560" s="117"/>
      <c r="G560" s="117"/>
      <c r="H560" s="117"/>
      <c r="I560" s="214"/>
      <c r="J560" s="214"/>
      <c r="K560" s="214"/>
      <c r="L560" s="214"/>
      <c r="M560" s="214"/>
      <c r="N560" s="214"/>
      <c r="O560" s="117"/>
      <c r="P560" s="117"/>
      <c r="Q560" s="117"/>
      <c r="R560" s="117"/>
      <c r="S560" s="117"/>
      <c r="T560" s="117"/>
      <c r="U560" s="117"/>
      <c r="V560" s="117"/>
      <c r="W560" s="117"/>
      <c r="X560" s="117"/>
      <c r="Y560" s="117"/>
      <c r="Z560" s="117"/>
      <c r="AA560" s="117"/>
    </row>
    <row r="561" spans="1:27" ht="15.75" customHeight="1">
      <c r="A561" s="117"/>
      <c r="B561" s="117"/>
      <c r="C561" s="117"/>
      <c r="D561" s="117"/>
      <c r="E561" s="117"/>
      <c r="F561" s="117"/>
      <c r="G561" s="117"/>
      <c r="H561" s="117"/>
      <c r="I561" s="214"/>
      <c r="J561" s="214"/>
      <c r="K561" s="214"/>
      <c r="L561" s="214"/>
      <c r="M561" s="214"/>
      <c r="N561" s="214"/>
      <c r="O561" s="117"/>
      <c r="P561" s="117"/>
      <c r="Q561" s="117"/>
      <c r="R561" s="117"/>
      <c r="S561" s="117"/>
      <c r="T561" s="117"/>
      <c r="U561" s="117"/>
      <c r="V561" s="117"/>
      <c r="W561" s="117"/>
      <c r="X561" s="117"/>
      <c r="Y561" s="117"/>
      <c r="Z561" s="117"/>
      <c r="AA561" s="117"/>
    </row>
    <row r="562" spans="1:27" ht="15.75" customHeight="1">
      <c r="A562" s="117"/>
      <c r="B562" s="117"/>
      <c r="C562" s="117"/>
      <c r="D562" s="117"/>
      <c r="E562" s="117"/>
      <c r="F562" s="117"/>
      <c r="G562" s="117"/>
      <c r="H562" s="117"/>
      <c r="I562" s="214"/>
      <c r="J562" s="214"/>
      <c r="K562" s="214"/>
      <c r="L562" s="214"/>
      <c r="M562" s="214"/>
      <c r="N562" s="214"/>
      <c r="O562" s="117"/>
      <c r="P562" s="117"/>
      <c r="Q562" s="117"/>
      <c r="R562" s="117"/>
      <c r="S562" s="117"/>
      <c r="T562" s="117"/>
      <c r="U562" s="117"/>
      <c r="V562" s="117"/>
      <c r="W562" s="117"/>
      <c r="X562" s="117"/>
      <c r="Y562" s="117"/>
      <c r="Z562" s="117"/>
      <c r="AA562" s="117"/>
    </row>
    <row r="563" spans="1:27" ht="15.75" customHeight="1">
      <c r="A563" s="117"/>
      <c r="B563" s="117"/>
      <c r="C563" s="117"/>
      <c r="D563" s="117"/>
      <c r="E563" s="117"/>
      <c r="F563" s="117"/>
      <c r="G563" s="117"/>
      <c r="H563" s="117"/>
      <c r="I563" s="214"/>
      <c r="J563" s="214"/>
      <c r="K563" s="214"/>
      <c r="L563" s="214"/>
      <c r="M563" s="214"/>
      <c r="N563" s="214"/>
      <c r="O563" s="117"/>
      <c r="P563" s="117"/>
      <c r="Q563" s="117"/>
      <c r="R563" s="117"/>
      <c r="S563" s="117"/>
      <c r="T563" s="117"/>
      <c r="U563" s="117"/>
      <c r="V563" s="117"/>
      <c r="W563" s="117"/>
      <c r="X563" s="117"/>
      <c r="Y563" s="117"/>
      <c r="Z563" s="117"/>
      <c r="AA563" s="117"/>
    </row>
    <row r="564" spans="1:27" ht="15.75" customHeight="1">
      <c r="A564" s="117"/>
      <c r="B564" s="117"/>
      <c r="C564" s="117"/>
      <c r="D564" s="117"/>
      <c r="E564" s="117"/>
      <c r="F564" s="117"/>
      <c r="G564" s="117"/>
      <c r="H564" s="117"/>
      <c r="I564" s="214"/>
      <c r="J564" s="214"/>
      <c r="K564" s="214"/>
      <c r="L564" s="214"/>
      <c r="M564" s="214"/>
      <c r="N564" s="214"/>
      <c r="O564" s="117"/>
      <c r="P564" s="117"/>
      <c r="Q564" s="117"/>
      <c r="R564" s="117"/>
      <c r="S564" s="117"/>
      <c r="T564" s="117"/>
      <c r="U564" s="117"/>
      <c r="V564" s="117"/>
      <c r="W564" s="117"/>
      <c r="X564" s="117"/>
      <c r="Y564" s="117"/>
      <c r="Z564" s="117"/>
      <c r="AA564" s="117"/>
    </row>
    <row r="565" spans="1:27" ht="15.75" customHeight="1">
      <c r="A565" s="117"/>
      <c r="B565" s="117"/>
      <c r="C565" s="117"/>
      <c r="D565" s="117"/>
      <c r="E565" s="117"/>
      <c r="F565" s="117"/>
      <c r="G565" s="117"/>
      <c r="H565" s="117"/>
      <c r="I565" s="214"/>
      <c r="J565" s="214"/>
      <c r="K565" s="214"/>
      <c r="L565" s="214"/>
      <c r="M565" s="214"/>
      <c r="N565" s="214"/>
      <c r="O565" s="117"/>
      <c r="P565" s="117"/>
      <c r="Q565" s="117"/>
      <c r="R565" s="117"/>
      <c r="S565" s="117"/>
      <c r="T565" s="117"/>
      <c r="U565" s="117"/>
      <c r="V565" s="117"/>
      <c r="W565" s="117"/>
      <c r="X565" s="117"/>
      <c r="Y565" s="117"/>
      <c r="Z565" s="117"/>
      <c r="AA565" s="117"/>
    </row>
    <row r="566" spans="1:27" ht="15.75" customHeight="1">
      <c r="A566" s="117"/>
      <c r="B566" s="117"/>
      <c r="C566" s="117"/>
      <c r="D566" s="117"/>
      <c r="E566" s="117"/>
      <c r="F566" s="117"/>
      <c r="G566" s="117"/>
      <c r="H566" s="117"/>
      <c r="I566" s="214"/>
      <c r="J566" s="214"/>
      <c r="K566" s="214"/>
      <c r="L566" s="214"/>
      <c r="M566" s="214"/>
      <c r="N566" s="214"/>
      <c r="O566" s="117"/>
      <c r="P566" s="117"/>
      <c r="Q566" s="117"/>
      <c r="R566" s="117"/>
      <c r="S566" s="117"/>
      <c r="T566" s="117"/>
      <c r="U566" s="117"/>
      <c r="V566" s="117"/>
      <c r="W566" s="117"/>
      <c r="X566" s="117"/>
      <c r="Y566" s="117"/>
      <c r="Z566" s="117"/>
      <c r="AA566" s="117"/>
    </row>
    <row r="567" spans="1:27" ht="15.75" customHeight="1">
      <c r="A567" s="117"/>
      <c r="B567" s="117"/>
      <c r="C567" s="117"/>
      <c r="D567" s="117"/>
      <c r="E567" s="117"/>
      <c r="F567" s="117"/>
      <c r="G567" s="117"/>
      <c r="H567" s="117"/>
      <c r="I567" s="214"/>
      <c r="J567" s="214"/>
      <c r="K567" s="214"/>
      <c r="L567" s="214"/>
      <c r="M567" s="214"/>
      <c r="N567" s="214"/>
      <c r="O567" s="117"/>
      <c r="P567" s="117"/>
      <c r="Q567" s="117"/>
      <c r="R567" s="117"/>
      <c r="S567" s="117"/>
      <c r="T567" s="117"/>
      <c r="U567" s="117"/>
      <c r="V567" s="117"/>
      <c r="W567" s="117"/>
      <c r="X567" s="117"/>
      <c r="Y567" s="117"/>
      <c r="Z567" s="117"/>
      <c r="AA567" s="117"/>
    </row>
    <row r="568" spans="1:27" ht="15.75" customHeight="1">
      <c r="A568" s="117"/>
      <c r="B568" s="117"/>
      <c r="C568" s="117"/>
      <c r="D568" s="117"/>
      <c r="E568" s="117"/>
      <c r="F568" s="117"/>
      <c r="G568" s="117"/>
      <c r="H568" s="117"/>
      <c r="I568" s="214"/>
      <c r="J568" s="214"/>
      <c r="K568" s="214"/>
      <c r="L568" s="214"/>
      <c r="M568" s="214"/>
      <c r="N568" s="214"/>
      <c r="O568" s="117"/>
      <c r="P568" s="117"/>
      <c r="Q568" s="117"/>
      <c r="R568" s="117"/>
      <c r="S568" s="117"/>
      <c r="T568" s="117"/>
      <c r="U568" s="117"/>
      <c r="V568" s="117"/>
      <c r="W568" s="117"/>
      <c r="X568" s="117"/>
      <c r="Y568" s="117"/>
      <c r="Z568" s="117"/>
      <c r="AA568" s="117"/>
    </row>
    <row r="569" spans="1:27" ht="15.75" customHeight="1">
      <c r="A569" s="117"/>
      <c r="B569" s="117"/>
      <c r="C569" s="117"/>
      <c r="D569" s="117"/>
      <c r="E569" s="117"/>
      <c r="F569" s="117"/>
      <c r="G569" s="117"/>
      <c r="H569" s="117"/>
      <c r="I569" s="214"/>
      <c r="J569" s="214"/>
      <c r="K569" s="214"/>
      <c r="L569" s="214"/>
      <c r="M569" s="214"/>
      <c r="N569" s="214"/>
      <c r="O569" s="117"/>
      <c r="P569" s="117"/>
      <c r="Q569" s="117"/>
      <c r="R569" s="117"/>
      <c r="S569" s="117"/>
      <c r="T569" s="117"/>
      <c r="U569" s="117"/>
      <c r="V569" s="117"/>
      <c r="W569" s="117"/>
      <c r="X569" s="117"/>
      <c r="Y569" s="117"/>
      <c r="Z569" s="117"/>
      <c r="AA569" s="117"/>
    </row>
    <row r="570" spans="1:27" ht="15.75" customHeight="1">
      <c r="A570" s="117"/>
      <c r="B570" s="117"/>
      <c r="C570" s="117"/>
      <c r="D570" s="117"/>
      <c r="E570" s="117"/>
      <c r="F570" s="117"/>
      <c r="G570" s="117"/>
      <c r="H570" s="117"/>
      <c r="I570" s="214"/>
      <c r="J570" s="214"/>
      <c r="K570" s="214"/>
      <c r="L570" s="214"/>
      <c r="M570" s="214"/>
      <c r="N570" s="214"/>
      <c r="O570" s="117"/>
      <c r="P570" s="117"/>
      <c r="Q570" s="117"/>
      <c r="R570" s="117"/>
      <c r="S570" s="117"/>
      <c r="T570" s="117"/>
      <c r="U570" s="117"/>
      <c r="V570" s="117"/>
      <c r="W570" s="117"/>
      <c r="X570" s="117"/>
      <c r="Y570" s="117"/>
      <c r="Z570" s="117"/>
      <c r="AA570" s="117"/>
    </row>
    <row r="571" spans="1:27" ht="15.75" customHeight="1">
      <c r="A571" s="117"/>
      <c r="B571" s="117"/>
      <c r="C571" s="117"/>
      <c r="D571" s="117"/>
      <c r="E571" s="117"/>
      <c r="F571" s="117"/>
      <c r="G571" s="117"/>
      <c r="H571" s="117"/>
      <c r="I571" s="214"/>
      <c r="J571" s="214"/>
      <c r="K571" s="214"/>
      <c r="L571" s="214"/>
      <c r="M571" s="214"/>
      <c r="N571" s="214"/>
      <c r="O571" s="117"/>
      <c r="P571" s="117"/>
      <c r="Q571" s="117"/>
      <c r="R571" s="117"/>
      <c r="S571" s="117"/>
      <c r="T571" s="117"/>
      <c r="U571" s="117"/>
      <c r="V571" s="117"/>
      <c r="W571" s="117"/>
      <c r="X571" s="117"/>
      <c r="Y571" s="117"/>
      <c r="Z571" s="117"/>
      <c r="AA571" s="117"/>
    </row>
    <row r="572" spans="1:27" ht="15.75" customHeight="1">
      <c r="A572" s="117"/>
      <c r="B572" s="117"/>
      <c r="C572" s="117"/>
      <c r="D572" s="117"/>
      <c r="E572" s="117"/>
      <c r="F572" s="117"/>
      <c r="G572" s="117"/>
      <c r="H572" s="117"/>
      <c r="I572" s="214"/>
      <c r="J572" s="214"/>
      <c r="K572" s="214"/>
      <c r="L572" s="214"/>
      <c r="M572" s="214"/>
      <c r="N572" s="214"/>
      <c r="O572" s="117"/>
      <c r="P572" s="117"/>
      <c r="Q572" s="117"/>
      <c r="R572" s="117"/>
      <c r="S572" s="117"/>
      <c r="T572" s="117"/>
      <c r="U572" s="117"/>
      <c r="V572" s="117"/>
      <c r="W572" s="117"/>
      <c r="X572" s="117"/>
      <c r="Y572" s="117"/>
      <c r="Z572" s="117"/>
      <c r="AA572" s="117"/>
    </row>
    <row r="573" spans="1:27" ht="15.75" customHeight="1">
      <c r="A573" s="117"/>
      <c r="B573" s="117"/>
      <c r="C573" s="117"/>
      <c r="D573" s="117"/>
      <c r="E573" s="117"/>
      <c r="F573" s="117"/>
      <c r="G573" s="117"/>
      <c r="H573" s="117"/>
      <c r="I573" s="214"/>
      <c r="J573" s="214"/>
      <c r="K573" s="214"/>
      <c r="L573" s="214"/>
      <c r="M573" s="214"/>
      <c r="N573" s="214"/>
      <c r="O573" s="117"/>
      <c r="P573" s="117"/>
      <c r="Q573" s="117"/>
      <c r="R573" s="117"/>
      <c r="S573" s="117"/>
      <c r="T573" s="117"/>
      <c r="U573" s="117"/>
      <c r="V573" s="117"/>
      <c r="W573" s="117"/>
      <c r="X573" s="117"/>
      <c r="Y573" s="117"/>
      <c r="Z573" s="117"/>
      <c r="AA573" s="117"/>
    </row>
    <row r="574" spans="1:27" ht="15.75" customHeight="1">
      <c r="A574" s="117"/>
      <c r="B574" s="117"/>
      <c r="C574" s="117"/>
      <c r="D574" s="117"/>
      <c r="E574" s="117"/>
      <c r="F574" s="117"/>
      <c r="G574" s="117"/>
      <c r="H574" s="117"/>
      <c r="I574" s="214"/>
      <c r="J574" s="214"/>
      <c r="K574" s="214"/>
      <c r="L574" s="214"/>
      <c r="M574" s="214"/>
      <c r="N574" s="214"/>
      <c r="O574" s="117"/>
      <c r="P574" s="117"/>
      <c r="Q574" s="117"/>
      <c r="R574" s="117"/>
      <c r="S574" s="117"/>
      <c r="T574" s="117"/>
      <c r="U574" s="117"/>
      <c r="V574" s="117"/>
      <c r="W574" s="117"/>
      <c r="X574" s="117"/>
      <c r="Y574" s="117"/>
      <c r="Z574" s="117"/>
      <c r="AA574" s="117"/>
    </row>
    <row r="575" spans="1:27" ht="15.75" customHeight="1"/>
    <row r="576" spans="1:27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4:U374" xr:uid="{00000000-0009-0000-0000-000009000000}"/>
  <mergeCells count="3">
    <mergeCell ref="A1:T1"/>
    <mergeCell ref="A2:T2"/>
    <mergeCell ref="A3:J3"/>
  </mergeCells>
  <printOptions horizontalCentered="1"/>
  <pageMargins left="0" right="0.2" top="0.5" bottom="0.5" header="0" footer="0"/>
  <pageSetup paperSize="9" scale="65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938953"/>
  </sheetPr>
  <dimension ref="A1:Z1000"/>
  <sheetViews>
    <sheetView topLeftCell="A16" workbookViewId="0">
      <selection activeCell="B42" sqref="B42"/>
    </sheetView>
  </sheetViews>
  <sheetFormatPr defaultColWidth="14.42578125" defaultRowHeight="15" customHeight="1"/>
  <cols>
    <col min="1" max="1" width="9.28515625" customWidth="1"/>
    <col min="2" max="2" width="9.140625" customWidth="1"/>
    <col min="3" max="3" width="11.7109375" customWidth="1"/>
    <col min="4" max="4" width="13.42578125" customWidth="1"/>
    <col min="5" max="5" width="11.28515625" customWidth="1"/>
    <col min="6" max="6" width="11.140625" customWidth="1"/>
    <col min="7" max="7" width="20" customWidth="1"/>
    <col min="8" max="8" width="22.28515625" customWidth="1"/>
    <col min="9" max="9" width="15.42578125" customWidth="1"/>
    <col min="10" max="26" width="9.140625" customWidth="1"/>
  </cols>
  <sheetData>
    <row r="1" spans="1:26" ht="15.75">
      <c r="A1" s="752" t="str">
        <f>Foundation!A1</f>
        <v>KEC International Limited</v>
      </c>
      <c r="B1" s="667"/>
      <c r="C1" s="667"/>
      <c r="D1" s="667"/>
      <c r="E1" s="667"/>
      <c r="F1" s="667"/>
      <c r="G1" s="667"/>
      <c r="H1" s="667"/>
      <c r="I1" s="655"/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</row>
    <row r="2" spans="1:26" ht="15.75">
      <c r="A2" s="752" t="str">
        <f>Foundation!A2</f>
        <v>765 kV D/C Bikaner IV PS to Siwani II (Part-01) TL</v>
      </c>
      <c r="B2" s="667"/>
      <c r="C2" s="667"/>
      <c r="D2" s="667"/>
      <c r="E2" s="667"/>
      <c r="F2" s="667"/>
      <c r="G2" s="667"/>
      <c r="H2" s="667"/>
      <c r="I2" s="655"/>
      <c r="J2" s="117"/>
      <c r="K2" s="117"/>
      <c r="L2" s="117"/>
      <c r="M2" s="117"/>
      <c r="N2" s="117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</row>
    <row r="3" spans="1:26" ht="15.75">
      <c r="A3" s="755" t="s">
        <v>765</v>
      </c>
      <c r="B3" s="667"/>
      <c r="C3" s="667"/>
      <c r="D3" s="667"/>
      <c r="E3" s="667"/>
      <c r="F3" s="667"/>
      <c r="G3" s="667"/>
      <c r="H3" s="655"/>
      <c r="I3" s="247">
        <f ca="1">'Summary E'!M1</f>
        <v>46128</v>
      </c>
      <c r="J3" s="117"/>
      <c r="K3" s="117"/>
      <c r="L3" s="117"/>
      <c r="M3" s="117"/>
      <c r="N3" s="117"/>
      <c r="O3" s="117"/>
      <c r="P3" s="117"/>
      <c r="Q3" s="117"/>
      <c r="R3" s="117"/>
      <c r="S3" s="117"/>
      <c r="T3" s="117"/>
      <c r="U3" s="117"/>
      <c r="V3" s="117"/>
      <c r="W3" s="117"/>
      <c r="X3" s="117"/>
      <c r="Y3" s="117"/>
      <c r="Z3" s="117"/>
    </row>
    <row r="4" spans="1:26" ht="30">
      <c r="A4" s="68" t="s">
        <v>766</v>
      </c>
      <c r="B4" s="68" t="s">
        <v>767</v>
      </c>
      <c r="C4" s="248" t="s">
        <v>622</v>
      </c>
      <c r="D4" s="68" t="s">
        <v>623</v>
      </c>
      <c r="E4" s="249" t="s">
        <v>625</v>
      </c>
      <c r="F4" s="249" t="s">
        <v>626</v>
      </c>
      <c r="G4" s="250" t="s">
        <v>768</v>
      </c>
      <c r="H4" s="68" t="s">
        <v>628</v>
      </c>
      <c r="I4" s="68" t="s">
        <v>12</v>
      </c>
      <c r="J4" s="117"/>
      <c r="K4" s="117"/>
      <c r="L4" s="117"/>
      <c r="M4" s="117"/>
      <c r="N4" s="117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7"/>
      <c r="Z4" s="117"/>
    </row>
    <row r="5" spans="1:26">
      <c r="A5" s="251">
        <v>1</v>
      </c>
      <c r="B5" s="108" t="s">
        <v>698</v>
      </c>
      <c r="C5" s="252" t="s">
        <v>408</v>
      </c>
      <c r="D5" s="108" t="str">
        <f>VLOOKUP(C5,'TS Gantry - AP44'!$C$8:$D$646,2,0)</f>
        <v>DA+0</v>
      </c>
      <c r="E5" s="123">
        <v>46104</v>
      </c>
      <c r="F5" s="123">
        <v>46104</v>
      </c>
      <c r="G5" s="108" t="s">
        <v>769</v>
      </c>
      <c r="H5" s="108" t="s">
        <v>770</v>
      </c>
      <c r="I5" s="143"/>
      <c r="J5" s="117"/>
      <c r="K5" s="117"/>
      <c r="L5" s="117"/>
      <c r="M5" s="117"/>
      <c r="N5" s="117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7"/>
      <c r="Z5" s="117"/>
    </row>
    <row r="6" spans="1:26">
      <c r="A6" s="253">
        <v>2</v>
      </c>
      <c r="B6" s="150" t="s">
        <v>698</v>
      </c>
      <c r="C6" s="176" t="s">
        <v>409</v>
      </c>
      <c r="D6" s="108" t="str">
        <f>VLOOKUP(C6,'TS Gantry - AP44'!$C$8:$D$646,2,0)</f>
        <v>DA+9</v>
      </c>
      <c r="E6" s="123">
        <v>46104</v>
      </c>
      <c r="F6" s="123">
        <v>46104</v>
      </c>
      <c r="G6" s="108" t="s">
        <v>769</v>
      </c>
      <c r="H6" s="108" t="s">
        <v>770</v>
      </c>
      <c r="I6" s="143"/>
      <c r="J6" s="117"/>
      <c r="K6" s="117"/>
      <c r="L6" s="117"/>
      <c r="M6" s="117"/>
      <c r="N6" s="117"/>
      <c r="O6" s="117"/>
      <c r="P6" s="117"/>
      <c r="Q6" s="117"/>
      <c r="R6" s="117"/>
      <c r="S6" s="117"/>
      <c r="T6" s="117"/>
      <c r="U6" s="117"/>
      <c r="V6" s="117"/>
      <c r="W6" s="117"/>
      <c r="X6" s="117"/>
      <c r="Y6" s="117"/>
      <c r="Z6" s="117"/>
    </row>
    <row r="7" spans="1:26">
      <c r="A7" s="253">
        <v>3</v>
      </c>
      <c r="B7" s="150" t="s">
        <v>698</v>
      </c>
      <c r="C7" s="176" t="s">
        <v>410</v>
      </c>
      <c r="D7" s="108" t="str">
        <f>VLOOKUP(C7,'TS Gantry - AP44'!$C$8:$D$646,2,0)</f>
        <v>DA+0</v>
      </c>
      <c r="E7" s="123">
        <v>46105</v>
      </c>
      <c r="F7" s="123">
        <v>46105</v>
      </c>
      <c r="G7" s="108" t="s">
        <v>769</v>
      </c>
      <c r="H7" s="108" t="s">
        <v>770</v>
      </c>
      <c r="I7" s="143"/>
      <c r="J7" s="117"/>
      <c r="K7" s="117"/>
      <c r="L7" s="117"/>
      <c r="M7" s="117"/>
      <c r="N7" s="117"/>
      <c r="O7" s="117"/>
      <c r="P7" s="117"/>
      <c r="Q7" s="117"/>
      <c r="R7" s="117"/>
      <c r="S7" s="117"/>
      <c r="T7" s="117"/>
      <c r="U7" s="117"/>
      <c r="V7" s="117"/>
      <c r="W7" s="117"/>
      <c r="X7" s="117"/>
      <c r="Y7" s="117"/>
      <c r="Z7" s="117"/>
    </row>
    <row r="8" spans="1:26">
      <c r="A8" s="254">
        <v>4</v>
      </c>
      <c r="B8" s="150" t="s">
        <v>698</v>
      </c>
      <c r="C8" s="176" t="s">
        <v>407</v>
      </c>
      <c r="D8" s="108" t="str">
        <f>VLOOKUP(C8,'TS Gantry - AP44'!$C$8:$D$646,2,0)</f>
        <v>DA+0</v>
      </c>
      <c r="E8" s="123">
        <v>46105</v>
      </c>
      <c r="F8" s="123">
        <v>46105</v>
      </c>
      <c r="G8" s="108" t="s">
        <v>769</v>
      </c>
      <c r="H8" s="108" t="s">
        <v>770</v>
      </c>
      <c r="I8" s="143"/>
      <c r="J8" s="117"/>
      <c r="K8" s="117"/>
      <c r="L8" s="117"/>
      <c r="M8" s="117"/>
      <c r="N8" s="117"/>
      <c r="O8" s="117"/>
      <c r="P8" s="117"/>
      <c r="Q8" s="117"/>
      <c r="R8" s="117"/>
      <c r="S8" s="117"/>
      <c r="T8" s="117"/>
      <c r="U8" s="117"/>
      <c r="V8" s="117"/>
      <c r="W8" s="117"/>
      <c r="X8" s="117"/>
      <c r="Y8" s="117"/>
      <c r="Z8" s="117"/>
    </row>
    <row r="9" spans="1:26">
      <c r="A9" s="251">
        <v>5</v>
      </c>
      <c r="B9" s="150" t="s">
        <v>698</v>
      </c>
      <c r="C9" s="210" t="s">
        <v>406</v>
      </c>
      <c r="D9" s="108" t="str">
        <f>VLOOKUP(C9,'TS Gantry - AP44'!$C$8:$D$646,2,0)</f>
        <v>DA-3</v>
      </c>
      <c r="E9" s="123">
        <v>46106</v>
      </c>
      <c r="F9" s="123">
        <v>46106</v>
      </c>
      <c r="G9" s="108" t="s">
        <v>769</v>
      </c>
      <c r="H9" s="108" t="s">
        <v>770</v>
      </c>
      <c r="I9" s="143"/>
      <c r="J9" s="117"/>
      <c r="K9" s="117"/>
      <c r="L9" s="117"/>
      <c r="M9" s="117"/>
      <c r="N9" s="117"/>
      <c r="O9" s="117"/>
      <c r="P9" s="117"/>
      <c r="Q9" s="117"/>
      <c r="R9" s="117"/>
      <c r="S9" s="117"/>
      <c r="T9" s="117"/>
      <c r="U9" s="117"/>
      <c r="V9" s="117"/>
      <c r="W9" s="117"/>
      <c r="X9" s="117"/>
      <c r="Y9" s="117"/>
      <c r="Z9" s="117"/>
    </row>
    <row r="10" spans="1:26">
      <c r="A10" s="253">
        <v>6</v>
      </c>
      <c r="B10" s="150" t="s">
        <v>698</v>
      </c>
      <c r="C10" s="210" t="s">
        <v>405</v>
      </c>
      <c r="D10" s="108" t="str">
        <f>VLOOKUP(C10,'TS Gantry - AP44'!$C$8:$D$646,2,0)</f>
        <v>DA+6</v>
      </c>
      <c r="E10" s="123">
        <v>46106</v>
      </c>
      <c r="F10" s="123">
        <v>46106</v>
      </c>
      <c r="G10" s="108" t="s">
        <v>769</v>
      </c>
      <c r="H10" s="108" t="s">
        <v>770</v>
      </c>
      <c r="I10" s="143"/>
      <c r="J10" s="117"/>
      <c r="K10" s="117"/>
      <c r="L10" s="117"/>
      <c r="M10" s="117"/>
      <c r="N10" s="117"/>
      <c r="O10" s="117"/>
      <c r="P10" s="117"/>
      <c r="Q10" s="117"/>
      <c r="R10" s="117"/>
      <c r="S10" s="117"/>
      <c r="T10" s="117"/>
      <c r="U10" s="117"/>
      <c r="V10" s="117"/>
      <c r="W10" s="117"/>
      <c r="X10" s="117"/>
      <c r="Y10" s="117"/>
      <c r="Z10" s="117"/>
    </row>
    <row r="11" spans="1:26">
      <c r="A11" s="253">
        <v>7</v>
      </c>
      <c r="B11" s="150" t="s">
        <v>698</v>
      </c>
      <c r="C11" s="210" t="s">
        <v>404</v>
      </c>
      <c r="D11" s="108" t="str">
        <f>VLOOKUP(C11,'TS Gantry - AP44'!$C$8:$D$646,2,0)</f>
        <v>DA+6</v>
      </c>
      <c r="E11" s="123">
        <v>46107</v>
      </c>
      <c r="F11" s="123">
        <v>46107</v>
      </c>
      <c r="G11" s="108" t="s">
        <v>769</v>
      </c>
      <c r="H11" s="108" t="s">
        <v>770</v>
      </c>
      <c r="I11" s="143"/>
      <c r="J11" s="117"/>
      <c r="K11" s="117"/>
      <c r="L11" s="117"/>
      <c r="M11" s="117"/>
      <c r="N11" s="117"/>
      <c r="O11" s="117"/>
      <c r="P11" s="117"/>
      <c r="Q11" s="117"/>
      <c r="R11" s="117"/>
      <c r="S11" s="117"/>
      <c r="T11" s="117"/>
      <c r="U11" s="117"/>
      <c r="V11" s="117"/>
      <c r="W11" s="117"/>
      <c r="X11" s="117"/>
      <c r="Y11" s="117"/>
      <c r="Z11" s="117"/>
    </row>
    <row r="12" spans="1:26">
      <c r="A12" s="253">
        <v>8</v>
      </c>
      <c r="B12" s="150" t="s">
        <v>698</v>
      </c>
      <c r="C12" s="210" t="s">
        <v>402</v>
      </c>
      <c r="D12" s="108" t="str">
        <f>VLOOKUP(C12,'TS Gantry - AP44'!$C$8:$D$646,2,0)</f>
        <v>DC1+6</v>
      </c>
      <c r="E12" s="123">
        <v>46108</v>
      </c>
      <c r="F12" s="123">
        <v>46108</v>
      </c>
      <c r="G12" s="108" t="s">
        <v>769</v>
      </c>
      <c r="H12" s="108" t="s">
        <v>770</v>
      </c>
      <c r="I12" s="143"/>
      <c r="J12" s="117"/>
      <c r="K12" s="117"/>
      <c r="L12" s="117"/>
      <c r="M12" s="117"/>
      <c r="N12" s="117"/>
      <c r="O12" s="117"/>
      <c r="P12" s="117"/>
      <c r="Q12" s="117"/>
      <c r="R12" s="117"/>
      <c r="S12" s="117"/>
      <c r="T12" s="117"/>
      <c r="U12" s="117"/>
      <c r="V12" s="117"/>
      <c r="W12" s="117"/>
      <c r="X12" s="117"/>
      <c r="Y12" s="117"/>
      <c r="Z12" s="117"/>
    </row>
    <row r="13" spans="1:26">
      <c r="A13" s="253">
        <v>9</v>
      </c>
      <c r="B13" s="150" t="s">
        <v>698</v>
      </c>
      <c r="C13" s="210" t="s">
        <v>352</v>
      </c>
      <c r="D13" s="108" t="str">
        <f>VLOOKUP(C13,'TS Gantry - AP44'!$C$8:$D$646,2,0)</f>
        <v>DA-1.5</v>
      </c>
      <c r="E13" s="123">
        <v>46108</v>
      </c>
      <c r="F13" s="123">
        <v>46108</v>
      </c>
      <c r="G13" s="108" t="s">
        <v>769</v>
      </c>
      <c r="H13" s="108" t="s">
        <v>770</v>
      </c>
      <c r="I13" s="143"/>
      <c r="J13" s="117"/>
      <c r="K13" s="117"/>
      <c r="L13" s="117"/>
      <c r="M13" s="117"/>
      <c r="N13" s="117"/>
      <c r="O13" s="117"/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7"/>
    </row>
    <row r="14" spans="1:26">
      <c r="A14" s="253">
        <v>10</v>
      </c>
      <c r="B14" s="150" t="s">
        <v>698</v>
      </c>
      <c r="C14" s="210" t="s">
        <v>353</v>
      </c>
      <c r="D14" s="108" t="str">
        <f>VLOOKUP(C14,'TS Gantry - AP44'!$C$8:$D$646,2,0)</f>
        <v>DA+3</v>
      </c>
      <c r="E14" s="123">
        <v>46109</v>
      </c>
      <c r="F14" s="123">
        <v>46109</v>
      </c>
      <c r="G14" s="108" t="s">
        <v>769</v>
      </c>
      <c r="H14" s="108" t="s">
        <v>770</v>
      </c>
      <c r="I14" s="143"/>
      <c r="J14" s="117"/>
      <c r="K14" s="117"/>
      <c r="L14" s="117"/>
      <c r="M14" s="117"/>
      <c r="N14" s="117"/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7"/>
    </row>
    <row r="15" spans="1:26">
      <c r="A15" s="253">
        <v>11</v>
      </c>
      <c r="B15" s="150" t="s">
        <v>698</v>
      </c>
      <c r="C15" s="210" t="s">
        <v>354</v>
      </c>
      <c r="D15" s="108" t="str">
        <f>VLOOKUP(C15,'TS Gantry - AP44'!$C$8:$D$646,2,0)</f>
        <v>DA+0</v>
      </c>
      <c r="E15" s="123">
        <v>46109</v>
      </c>
      <c r="F15" s="123">
        <v>46109</v>
      </c>
      <c r="G15" s="108" t="s">
        <v>769</v>
      </c>
      <c r="H15" s="108" t="s">
        <v>770</v>
      </c>
      <c r="I15" s="143"/>
      <c r="J15" s="117"/>
      <c r="K15" s="117"/>
      <c r="L15" s="117"/>
      <c r="M15" s="117"/>
      <c r="N15" s="117"/>
      <c r="O15" s="117"/>
      <c r="P15" s="117"/>
      <c r="Q15" s="117"/>
      <c r="R15" s="117"/>
      <c r="S15" s="117"/>
      <c r="T15" s="117"/>
      <c r="U15" s="117"/>
      <c r="V15" s="117"/>
      <c r="W15" s="117"/>
      <c r="X15" s="117"/>
      <c r="Y15" s="117"/>
      <c r="Z15" s="117"/>
    </row>
    <row r="16" spans="1:26">
      <c r="A16" s="253">
        <v>12</v>
      </c>
      <c r="B16" s="150" t="s">
        <v>698</v>
      </c>
      <c r="C16" s="210" t="s">
        <v>357</v>
      </c>
      <c r="D16" s="108" t="str">
        <f>VLOOKUP(C16,'TS Gantry - AP44'!$C$8:$D$646,2,0)</f>
        <v>DA+3</v>
      </c>
      <c r="E16" s="123">
        <v>46110</v>
      </c>
      <c r="F16" s="123">
        <v>46110</v>
      </c>
      <c r="G16" s="108" t="s">
        <v>769</v>
      </c>
      <c r="H16" s="108" t="s">
        <v>770</v>
      </c>
      <c r="I16" s="143"/>
      <c r="J16" s="117"/>
      <c r="K16" s="117"/>
      <c r="L16" s="117"/>
      <c r="M16" s="117"/>
      <c r="N16" s="117"/>
      <c r="O16" s="117"/>
      <c r="P16" s="117"/>
      <c r="Q16" s="117"/>
      <c r="R16" s="117"/>
      <c r="S16" s="117"/>
      <c r="T16" s="117"/>
      <c r="U16" s="117"/>
      <c r="V16" s="117"/>
      <c r="W16" s="117"/>
      <c r="X16" s="117"/>
      <c r="Y16" s="117"/>
      <c r="Z16" s="117"/>
    </row>
    <row r="17" spans="1:26">
      <c r="A17" s="253">
        <v>13</v>
      </c>
      <c r="B17" s="150" t="s">
        <v>698</v>
      </c>
      <c r="C17" s="210" t="s">
        <v>358</v>
      </c>
      <c r="D17" s="108" t="str">
        <f>VLOOKUP(C17,'TS Gantry - AP44'!$C$8:$D$646,2,0)</f>
        <v>DA-1.5</v>
      </c>
      <c r="E17" s="123">
        <v>46110</v>
      </c>
      <c r="F17" s="123">
        <v>46110</v>
      </c>
      <c r="G17" s="108" t="s">
        <v>769</v>
      </c>
      <c r="H17" s="108" t="s">
        <v>770</v>
      </c>
      <c r="I17" s="143"/>
      <c r="J17" s="117"/>
      <c r="K17" s="117"/>
      <c r="L17" s="117"/>
      <c r="M17" s="117"/>
      <c r="N17" s="117"/>
      <c r="O17" s="117"/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7"/>
    </row>
    <row r="18" spans="1:26">
      <c r="A18" s="253">
        <v>14</v>
      </c>
      <c r="B18" s="150" t="s">
        <v>698</v>
      </c>
      <c r="C18" s="210" t="s">
        <v>397</v>
      </c>
      <c r="D18" s="108" t="str">
        <f>VLOOKUP(C18,'TS Gantry - AP44'!$C$8:$D$646,2,0)</f>
        <v>DA-1.5</v>
      </c>
      <c r="E18" s="123">
        <v>46111</v>
      </c>
      <c r="F18" s="123">
        <v>46111</v>
      </c>
      <c r="G18" s="108" t="s">
        <v>769</v>
      </c>
      <c r="H18" s="108" t="s">
        <v>770</v>
      </c>
      <c r="I18" s="143"/>
      <c r="J18" s="117"/>
      <c r="K18" s="117"/>
      <c r="L18" s="117"/>
      <c r="M18" s="117"/>
      <c r="N18" s="117"/>
      <c r="O18" s="117"/>
      <c r="P18" s="117"/>
      <c r="Q18" s="117"/>
      <c r="R18" s="117"/>
      <c r="S18" s="117"/>
      <c r="T18" s="117"/>
      <c r="U18" s="117"/>
      <c r="V18" s="117"/>
      <c r="W18" s="117"/>
      <c r="X18" s="117"/>
      <c r="Y18" s="117"/>
      <c r="Z18" s="117"/>
    </row>
    <row r="19" spans="1:26">
      <c r="A19" s="253">
        <v>15</v>
      </c>
      <c r="B19" s="150" t="s">
        <v>698</v>
      </c>
      <c r="C19" s="176" t="s">
        <v>399</v>
      </c>
      <c r="D19" s="108" t="str">
        <f>VLOOKUP(C19,'TS Gantry - AP44'!$C$8:$D$646,2,0)</f>
        <v>DA+3</v>
      </c>
      <c r="E19" s="123">
        <v>46112</v>
      </c>
      <c r="F19" s="123">
        <v>46112</v>
      </c>
      <c r="G19" s="108" t="s">
        <v>769</v>
      </c>
      <c r="H19" s="108" t="s">
        <v>770</v>
      </c>
      <c r="I19" s="143"/>
      <c r="J19" s="117"/>
      <c r="K19" s="117"/>
      <c r="L19" s="117"/>
      <c r="M19" s="117"/>
      <c r="N19" s="117"/>
      <c r="O19" s="117"/>
      <c r="P19" s="117"/>
      <c r="Q19" s="117"/>
      <c r="R19" s="117"/>
      <c r="S19" s="117"/>
      <c r="T19" s="117"/>
      <c r="U19" s="117"/>
      <c r="V19" s="117"/>
      <c r="W19" s="117"/>
      <c r="X19" s="117"/>
      <c r="Y19" s="117"/>
      <c r="Z19" s="117"/>
    </row>
    <row r="20" spans="1:26">
      <c r="A20" s="254">
        <v>16</v>
      </c>
      <c r="B20" s="184" t="s">
        <v>698</v>
      </c>
      <c r="C20" s="185" t="s">
        <v>389</v>
      </c>
      <c r="D20" s="112" t="str">
        <f>VLOOKUP(C20,'TS Gantry - AP44'!$C$8:$D$646,2,0)</f>
        <v>DA+3</v>
      </c>
      <c r="E20" s="147">
        <v>46112</v>
      </c>
      <c r="F20" s="147">
        <v>46112</v>
      </c>
      <c r="G20" s="112" t="s">
        <v>769</v>
      </c>
      <c r="H20" s="112" t="s">
        <v>770</v>
      </c>
      <c r="I20" s="166"/>
      <c r="J20" s="205"/>
      <c r="K20" s="205"/>
      <c r="L20" s="205"/>
      <c r="M20" s="205"/>
      <c r="N20" s="205"/>
      <c r="O20" s="205"/>
      <c r="P20" s="205"/>
      <c r="Q20" s="205"/>
      <c r="R20" s="205"/>
      <c r="S20" s="205"/>
      <c r="T20" s="205"/>
      <c r="U20" s="205"/>
      <c r="V20" s="205"/>
      <c r="W20" s="205"/>
      <c r="X20" s="205"/>
      <c r="Y20" s="205"/>
      <c r="Z20" s="205"/>
    </row>
    <row r="21" spans="1:26" ht="15.75" customHeight="1">
      <c r="A21" s="150">
        <v>17</v>
      </c>
      <c r="B21" s="570" t="s">
        <v>699</v>
      </c>
      <c r="C21" s="221" t="s">
        <v>391</v>
      </c>
      <c r="D21" s="150" t="str">
        <f>VLOOKUP(C21,'TS Gantry - AP44'!$C$8:$D$646,2,0)</f>
        <v>DA+6</v>
      </c>
      <c r="E21" s="152">
        <v>46113</v>
      </c>
      <c r="F21" s="152">
        <v>46113</v>
      </c>
      <c r="G21" s="150" t="s">
        <v>769</v>
      </c>
      <c r="H21" s="108" t="s">
        <v>770</v>
      </c>
      <c r="I21" s="255"/>
      <c r="J21" s="117"/>
      <c r="K21" s="117"/>
      <c r="L21" s="117"/>
      <c r="M21" s="117"/>
      <c r="N21" s="117"/>
      <c r="O21" s="117"/>
      <c r="P21" s="117"/>
      <c r="Q21" s="117"/>
      <c r="R21" s="117"/>
      <c r="S21" s="117"/>
      <c r="T21" s="117"/>
      <c r="U21" s="117"/>
      <c r="V21" s="117"/>
      <c r="W21" s="117"/>
      <c r="X21" s="117"/>
      <c r="Y21" s="117"/>
      <c r="Z21" s="117"/>
    </row>
    <row r="22" spans="1:26" ht="15.75" customHeight="1">
      <c r="A22" s="256">
        <v>18</v>
      </c>
      <c r="B22" s="549" t="s">
        <v>699</v>
      </c>
      <c r="C22" s="568" t="s">
        <v>392</v>
      </c>
      <c r="D22" s="150" t="str">
        <f>VLOOKUP(C22,'TS Gantry - AP44'!$C$8:$D$646,2,0)</f>
        <v>DA+6</v>
      </c>
      <c r="E22" s="123">
        <v>46113</v>
      </c>
      <c r="F22" s="123">
        <v>46113</v>
      </c>
      <c r="G22" s="150" t="s">
        <v>769</v>
      </c>
      <c r="H22" s="108" t="s">
        <v>770</v>
      </c>
      <c r="I22" s="143"/>
      <c r="J22" s="117"/>
      <c r="K22" s="117"/>
      <c r="L22" s="117"/>
      <c r="M22" s="117"/>
      <c r="N22" s="117"/>
      <c r="O22" s="117"/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</row>
    <row r="23" spans="1:26" ht="15.75" customHeight="1">
      <c r="A23" s="253">
        <v>19</v>
      </c>
      <c r="B23" s="549" t="s">
        <v>699</v>
      </c>
      <c r="C23" s="569" t="s">
        <v>393</v>
      </c>
      <c r="D23" s="150" t="str">
        <f>VLOOKUP(C23,'TS Gantry - AP44'!$C$8:$D$646,2,0)</f>
        <v>DA+0</v>
      </c>
      <c r="E23" s="546">
        <v>46057</v>
      </c>
      <c r="F23" s="546">
        <v>46057</v>
      </c>
      <c r="G23" s="150" t="s">
        <v>769</v>
      </c>
      <c r="H23" s="108" t="s">
        <v>770</v>
      </c>
      <c r="I23" s="143"/>
      <c r="J23" s="117"/>
      <c r="K23" s="117"/>
      <c r="L23" s="117"/>
      <c r="M23" s="117"/>
      <c r="N23" s="117"/>
      <c r="O23" s="117"/>
      <c r="P23" s="117"/>
      <c r="Q23" s="117"/>
      <c r="R23" s="117"/>
      <c r="S23" s="117"/>
      <c r="T23" s="117"/>
      <c r="U23" s="117"/>
      <c r="V23" s="117"/>
      <c r="W23" s="117"/>
      <c r="X23" s="117"/>
      <c r="Y23" s="117"/>
      <c r="Z23" s="117"/>
    </row>
    <row r="24" spans="1:26" ht="15.75" customHeight="1">
      <c r="A24" s="253">
        <v>20</v>
      </c>
      <c r="B24" s="549" t="s">
        <v>699</v>
      </c>
      <c r="C24" s="569" t="s">
        <v>396</v>
      </c>
      <c r="D24" s="150" t="str">
        <f>VLOOKUP(C24,'TS Gantry - AP44'!$C$8:$D$646,2,0)</f>
        <v>DA+6</v>
      </c>
      <c r="E24" s="546">
        <v>46057</v>
      </c>
      <c r="F24" s="546">
        <v>46057</v>
      </c>
      <c r="G24" s="150" t="s">
        <v>769</v>
      </c>
      <c r="H24" s="108" t="s">
        <v>770</v>
      </c>
      <c r="I24" s="143"/>
      <c r="J24" s="117"/>
      <c r="K24" s="117"/>
      <c r="L24" s="117"/>
      <c r="M24" s="117"/>
      <c r="N24" s="117"/>
      <c r="O24" s="117"/>
      <c r="P24" s="117"/>
      <c r="Q24" s="117"/>
      <c r="R24" s="117"/>
      <c r="S24" s="117"/>
      <c r="T24" s="117"/>
      <c r="U24" s="117"/>
      <c r="V24" s="117"/>
      <c r="W24" s="117"/>
      <c r="X24" s="117"/>
      <c r="Y24" s="117"/>
      <c r="Z24" s="117"/>
    </row>
    <row r="25" spans="1:26" ht="15.75" customHeight="1">
      <c r="A25" s="253">
        <v>21</v>
      </c>
      <c r="B25" s="549" t="s">
        <v>699</v>
      </c>
      <c r="C25" s="568" t="s">
        <v>400</v>
      </c>
      <c r="D25" s="150" t="str">
        <f>VLOOKUP(C25,'TS Gantry - AP44'!$C$8:$D$646,2,0)</f>
        <v>DA+3</v>
      </c>
      <c r="E25" s="546">
        <v>46115</v>
      </c>
      <c r="F25" s="546">
        <v>46115</v>
      </c>
      <c r="G25" s="150" t="s">
        <v>769</v>
      </c>
      <c r="H25" s="108" t="s">
        <v>770</v>
      </c>
      <c r="I25" s="143"/>
      <c r="J25" s="117"/>
      <c r="K25" s="117"/>
      <c r="L25" s="117"/>
      <c r="M25" s="117"/>
      <c r="N25" s="117"/>
      <c r="O25" s="117"/>
      <c r="P25" s="117"/>
      <c r="Q25" s="117"/>
      <c r="R25" s="117"/>
      <c r="S25" s="117"/>
      <c r="T25" s="117"/>
      <c r="U25" s="117"/>
      <c r="V25" s="117"/>
      <c r="W25" s="117"/>
      <c r="X25" s="117"/>
      <c r="Y25" s="117"/>
      <c r="Z25" s="117"/>
    </row>
    <row r="26" spans="1:26" ht="15.75" customHeight="1">
      <c r="A26" s="253">
        <v>22</v>
      </c>
      <c r="B26" s="549" t="s">
        <v>699</v>
      </c>
      <c r="C26" s="572" t="s">
        <v>401</v>
      </c>
      <c r="D26" s="150" t="str">
        <f>VLOOKUP(C26,'TS Gantry - AP44'!$C$8:$D$646,2,0)</f>
        <v>DA+6</v>
      </c>
      <c r="E26" s="546">
        <v>46116</v>
      </c>
      <c r="F26" s="546">
        <v>46116</v>
      </c>
      <c r="G26" s="150" t="s">
        <v>769</v>
      </c>
      <c r="H26" s="108" t="s">
        <v>770</v>
      </c>
      <c r="I26" s="143"/>
      <c r="J26" s="117"/>
      <c r="K26" s="117"/>
      <c r="L26" s="117"/>
      <c r="M26" s="117"/>
      <c r="N26" s="117"/>
      <c r="O26" s="117"/>
      <c r="P26" s="117"/>
      <c r="Q26" s="117"/>
      <c r="R26" s="117"/>
      <c r="S26" s="117"/>
      <c r="T26" s="117"/>
      <c r="U26" s="117"/>
      <c r="V26" s="117"/>
      <c r="W26" s="117"/>
      <c r="X26" s="117"/>
      <c r="Y26" s="117"/>
      <c r="Z26" s="117"/>
    </row>
    <row r="27" spans="1:26" ht="15.75" customHeight="1">
      <c r="A27" s="253">
        <v>23</v>
      </c>
      <c r="B27" s="549" t="s">
        <v>699</v>
      </c>
      <c r="C27" s="572" t="s">
        <v>395</v>
      </c>
      <c r="D27" s="150" t="str">
        <f>VLOOKUP(C27,'TS Gantry - AP44'!$C$8:$D$646,2,0)</f>
        <v>DA+3</v>
      </c>
      <c r="E27" s="546">
        <v>46116</v>
      </c>
      <c r="F27" s="546">
        <v>46116</v>
      </c>
      <c r="G27" s="150" t="s">
        <v>769</v>
      </c>
      <c r="H27" s="108" t="s">
        <v>770</v>
      </c>
      <c r="I27" s="143"/>
      <c r="J27" s="117"/>
      <c r="K27" s="117"/>
      <c r="L27" s="117"/>
      <c r="M27" s="117"/>
      <c r="N27" s="117"/>
      <c r="O27" s="117"/>
      <c r="P27" s="117"/>
      <c r="Q27" s="117"/>
      <c r="R27" s="117"/>
      <c r="S27" s="117"/>
      <c r="T27" s="117"/>
      <c r="U27" s="117"/>
      <c r="V27" s="117"/>
      <c r="W27" s="117"/>
      <c r="X27" s="117"/>
      <c r="Y27" s="117"/>
      <c r="Z27" s="117"/>
    </row>
    <row r="28" spans="1:26" ht="15.75" customHeight="1">
      <c r="A28" s="253">
        <v>24</v>
      </c>
      <c r="B28" s="549" t="s">
        <v>699</v>
      </c>
      <c r="C28" s="106" t="s">
        <v>398</v>
      </c>
      <c r="D28" s="150" t="str">
        <f>VLOOKUP(C28,'TS Gantry - AP44'!$C$8:$D$646,2,0)</f>
        <v>DA+9</v>
      </c>
      <c r="E28" s="546">
        <v>46117</v>
      </c>
      <c r="F28" s="546">
        <v>46117</v>
      </c>
      <c r="G28" s="150" t="s">
        <v>769</v>
      </c>
      <c r="H28" s="108" t="s">
        <v>770</v>
      </c>
      <c r="I28" s="143"/>
      <c r="J28" s="117"/>
      <c r="K28" s="117"/>
      <c r="L28" s="117"/>
      <c r="M28" s="117"/>
      <c r="N28" s="117"/>
      <c r="O28" s="117"/>
      <c r="P28" s="117"/>
      <c r="Q28" s="117"/>
      <c r="R28" s="117"/>
      <c r="S28" s="117"/>
      <c r="T28" s="117"/>
      <c r="U28" s="117"/>
      <c r="V28" s="117"/>
      <c r="W28" s="117"/>
      <c r="X28" s="117"/>
      <c r="Y28" s="117"/>
      <c r="Z28" s="117"/>
    </row>
    <row r="29" spans="1:26" ht="15.75" customHeight="1">
      <c r="A29" s="253">
        <v>25</v>
      </c>
      <c r="B29" s="549" t="s">
        <v>699</v>
      </c>
      <c r="C29" s="106" t="s">
        <v>440</v>
      </c>
      <c r="D29" s="150" t="str">
        <f>VLOOKUP(C29,'TS Gantry - AP44'!$C$8:$D$646,2,0)</f>
        <v>DA+0</v>
      </c>
      <c r="E29" s="546">
        <v>46118</v>
      </c>
      <c r="F29" s="546">
        <v>46118</v>
      </c>
      <c r="G29" s="150" t="s">
        <v>769</v>
      </c>
      <c r="H29" s="108" t="s">
        <v>770</v>
      </c>
      <c r="I29" s="143"/>
      <c r="J29" s="117"/>
      <c r="K29" s="117"/>
      <c r="L29" s="117"/>
      <c r="M29" s="117"/>
      <c r="N29" s="117"/>
      <c r="O29" s="117"/>
      <c r="P29" s="117"/>
      <c r="Q29" s="117"/>
      <c r="R29" s="117"/>
      <c r="S29" s="117"/>
      <c r="T29" s="117"/>
      <c r="U29" s="117"/>
      <c r="V29" s="117"/>
      <c r="W29" s="117"/>
      <c r="X29" s="117"/>
      <c r="Y29" s="117"/>
      <c r="Z29" s="117"/>
    </row>
    <row r="30" spans="1:26" ht="15.75" customHeight="1">
      <c r="A30" s="253">
        <v>26</v>
      </c>
      <c r="B30" s="549" t="s">
        <v>699</v>
      </c>
      <c r="C30" s="106" t="s">
        <v>442</v>
      </c>
      <c r="D30" s="150" t="str">
        <f>VLOOKUP(C30,'TS Gantry - AP44'!$C$8:$D$646,2,0)</f>
        <v>DA+0</v>
      </c>
      <c r="E30" s="546">
        <v>46118</v>
      </c>
      <c r="F30" s="546">
        <v>46118</v>
      </c>
      <c r="G30" s="150" t="s">
        <v>769</v>
      </c>
      <c r="H30" s="108" t="s">
        <v>770</v>
      </c>
      <c r="I30" s="143"/>
      <c r="J30" s="117"/>
      <c r="K30" s="117"/>
      <c r="L30" s="117"/>
      <c r="M30" s="117"/>
      <c r="N30" s="117"/>
      <c r="O30" s="117"/>
      <c r="P30" s="117"/>
      <c r="Q30" s="117"/>
      <c r="R30" s="117"/>
      <c r="S30" s="117"/>
      <c r="T30" s="117"/>
      <c r="U30" s="117"/>
      <c r="V30" s="117"/>
      <c r="W30" s="117"/>
      <c r="X30" s="117"/>
      <c r="Y30" s="117"/>
      <c r="Z30" s="117"/>
    </row>
    <row r="31" spans="1:26" ht="15.75" customHeight="1">
      <c r="A31" s="253">
        <v>27</v>
      </c>
      <c r="B31" s="549" t="s">
        <v>699</v>
      </c>
      <c r="C31" s="575" t="s">
        <v>444</v>
      </c>
      <c r="D31" s="150" t="str">
        <f>VLOOKUP(C31,'TS Gantry - AP44'!$C$8:$D$646,2,0)</f>
        <v>DA+6</v>
      </c>
      <c r="E31" s="546">
        <v>46119</v>
      </c>
      <c r="F31" s="546">
        <v>46119</v>
      </c>
      <c r="G31" s="150" t="s">
        <v>769</v>
      </c>
      <c r="H31" s="108" t="s">
        <v>770</v>
      </c>
      <c r="I31" s="143"/>
      <c r="J31" s="117"/>
      <c r="K31" s="117"/>
      <c r="L31" s="117"/>
      <c r="M31" s="117"/>
      <c r="N31" s="117"/>
      <c r="O31" s="117"/>
      <c r="P31" s="117"/>
      <c r="Q31" s="117"/>
      <c r="R31" s="117"/>
      <c r="S31" s="117"/>
      <c r="T31" s="117"/>
      <c r="U31" s="117"/>
      <c r="V31" s="117"/>
      <c r="W31" s="117"/>
      <c r="X31" s="117"/>
      <c r="Y31" s="117"/>
      <c r="Z31" s="117"/>
    </row>
    <row r="32" spans="1:26" ht="15.75" customHeight="1">
      <c r="A32" s="253">
        <v>28</v>
      </c>
      <c r="B32" s="549" t="s">
        <v>699</v>
      </c>
      <c r="C32" s="575" t="s">
        <v>453</v>
      </c>
      <c r="D32" s="150" t="str">
        <f>VLOOKUP(C32,'TS Gantry - AP44'!$C$8:$D$646,2,0)</f>
        <v>DA+3</v>
      </c>
      <c r="E32" s="546">
        <v>46120</v>
      </c>
      <c r="F32" s="546">
        <v>46120</v>
      </c>
      <c r="G32" s="150" t="s">
        <v>769</v>
      </c>
      <c r="H32" s="108" t="s">
        <v>770</v>
      </c>
      <c r="I32" s="143"/>
      <c r="J32" s="117"/>
      <c r="K32" s="117"/>
      <c r="L32" s="117"/>
      <c r="M32" s="117"/>
      <c r="N32" s="117"/>
      <c r="O32" s="117"/>
      <c r="P32" s="117"/>
      <c r="Q32" s="117"/>
      <c r="R32" s="117"/>
      <c r="S32" s="117"/>
      <c r="T32" s="117"/>
      <c r="U32" s="117"/>
      <c r="V32" s="117"/>
      <c r="W32" s="117"/>
      <c r="X32" s="117"/>
      <c r="Y32" s="117"/>
      <c r="Z32" s="117"/>
    </row>
    <row r="33" spans="1:26" ht="15.75" customHeight="1">
      <c r="A33" s="253">
        <v>29</v>
      </c>
      <c r="B33" s="549" t="s">
        <v>699</v>
      </c>
      <c r="C33" s="106" t="s">
        <v>449</v>
      </c>
      <c r="D33" s="150" t="str">
        <f>VLOOKUP(C33,'TS Gantry - AP44'!$C$8:$D$646,2,0)</f>
        <v>DA+6</v>
      </c>
      <c r="E33" s="546">
        <v>46120</v>
      </c>
      <c r="F33" s="546">
        <v>46120</v>
      </c>
      <c r="G33" s="150" t="s">
        <v>769</v>
      </c>
      <c r="H33" s="108" t="s">
        <v>770</v>
      </c>
      <c r="I33" s="143"/>
      <c r="J33" s="117"/>
      <c r="K33" s="117"/>
      <c r="L33" s="117"/>
      <c r="M33" s="117"/>
      <c r="N33" s="117"/>
      <c r="O33" s="117"/>
      <c r="P33" s="117"/>
      <c r="Q33" s="117"/>
      <c r="R33" s="117"/>
      <c r="S33" s="117"/>
      <c r="T33" s="117"/>
      <c r="U33" s="117"/>
      <c r="V33" s="117"/>
      <c r="W33" s="117"/>
      <c r="X33" s="117"/>
      <c r="Y33" s="117"/>
      <c r="Z33" s="117"/>
    </row>
    <row r="34" spans="1:26" ht="15.75" customHeight="1">
      <c r="A34" s="253">
        <v>30</v>
      </c>
      <c r="B34" s="549" t="s">
        <v>699</v>
      </c>
      <c r="C34" s="106" t="s">
        <v>361</v>
      </c>
      <c r="D34" s="150" t="str">
        <f>VLOOKUP(C34,'TS Gantry - AP44'!$C$8:$D$646,2,0)</f>
        <v>DA+3</v>
      </c>
      <c r="E34" s="546">
        <v>46121</v>
      </c>
      <c r="F34" s="546">
        <v>46121</v>
      </c>
      <c r="G34" s="150" t="s">
        <v>769</v>
      </c>
      <c r="H34" s="108" t="s">
        <v>770</v>
      </c>
      <c r="I34" s="143"/>
      <c r="J34" s="117"/>
      <c r="K34" s="117"/>
      <c r="L34" s="117"/>
      <c r="M34" s="117"/>
      <c r="N34" s="117"/>
      <c r="O34" s="117"/>
      <c r="P34" s="117"/>
      <c r="Q34" s="117"/>
      <c r="R34" s="117"/>
      <c r="S34" s="117"/>
      <c r="T34" s="117"/>
      <c r="U34" s="117"/>
      <c r="V34" s="117"/>
      <c r="W34" s="117"/>
      <c r="X34" s="117"/>
      <c r="Y34" s="117"/>
      <c r="Z34" s="117"/>
    </row>
    <row r="35" spans="1:26" ht="15.75" customHeight="1">
      <c r="A35" s="253">
        <v>31</v>
      </c>
      <c r="B35" s="549" t="s">
        <v>699</v>
      </c>
      <c r="C35" s="106" t="s">
        <v>460</v>
      </c>
      <c r="D35" s="150" t="str">
        <f>VLOOKUP(C35,'TS Gantry - AP44'!$C$8:$D$646,2,0)</f>
        <v>DA+0</v>
      </c>
      <c r="E35" s="546">
        <v>46121</v>
      </c>
      <c r="F35" s="546">
        <v>46121</v>
      </c>
      <c r="G35" s="150" t="s">
        <v>769</v>
      </c>
      <c r="H35" s="108" t="s">
        <v>770</v>
      </c>
      <c r="I35" s="143"/>
      <c r="J35" s="117"/>
      <c r="K35" s="117"/>
      <c r="L35" s="117"/>
      <c r="M35" s="117"/>
      <c r="N35" s="117"/>
      <c r="O35" s="117"/>
      <c r="P35" s="117"/>
      <c r="Q35" s="117"/>
      <c r="R35" s="117"/>
      <c r="S35" s="117"/>
      <c r="T35" s="117"/>
      <c r="U35" s="117"/>
      <c r="V35" s="117"/>
      <c r="W35" s="117"/>
      <c r="X35" s="117"/>
      <c r="Y35" s="117"/>
      <c r="Z35" s="117"/>
    </row>
    <row r="36" spans="1:26" ht="15.75" customHeight="1">
      <c r="A36" s="253">
        <v>32</v>
      </c>
      <c r="B36" s="549" t="s">
        <v>699</v>
      </c>
      <c r="C36" s="106" t="s">
        <v>469</v>
      </c>
      <c r="D36" s="150" t="str">
        <f>VLOOKUP(C36,'TS Gantry - AP44'!$C$8:$D$646,2,0)</f>
        <v>DA+0</v>
      </c>
      <c r="E36" s="546">
        <v>46123</v>
      </c>
      <c r="F36" s="546">
        <v>46123</v>
      </c>
      <c r="G36" s="150" t="s">
        <v>769</v>
      </c>
      <c r="H36" s="108" t="s">
        <v>770</v>
      </c>
      <c r="I36" s="143"/>
      <c r="J36" s="117"/>
      <c r="K36" s="117"/>
      <c r="L36" s="117"/>
      <c r="M36" s="117"/>
      <c r="N36" s="117"/>
      <c r="O36" s="117"/>
      <c r="P36" s="117"/>
      <c r="Q36" s="117"/>
      <c r="R36" s="117"/>
      <c r="S36" s="117"/>
      <c r="T36" s="117"/>
      <c r="U36" s="117"/>
      <c r="V36" s="117"/>
      <c r="W36" s="117"/>
      <c r="X36" s="117"/>
      <c r="Y36" s="117"/>
      <c r="Z36" s="117"/>
    </row>
    <row r="37" spans="1:26" ht="15.75" customHeight="1">
      <c r="A37" s="253">
        <v>33</v>
      </c>
      <c r="B37" s="549" t="s">
        <v>699</v>
      </c>
      <c r="C37" s="176" t="s">
        <v>474</v>
      </c>
      <c r="D37" s="150" t="str">
        <f>VLOOKUP(C37,'TS Gantry - AP44'!$C$8:$D$646,2,0)</f>
        <v>DA+0</v>
      </c>
      <c r="E37" s="546">
        <v>46123</v>
      </c>
      <c r="F37" s="546">
        <v>46123</v>
      </c>
      <c r="G37" s="150" t="s">
        <v>769</v>
      </c>
      <c r="H37" s="108" t="s">
        <v>770</v>
      </c>
      <c r="I37" s="143"/>
      <c r="J37" s="117"/>
      <c r="K37" s="117"/>
      <c r="L37" s="117"/>
      <c r="M37" s="117"/>
      <c r="N37" s="117"/>
      <c r="O37" s="117"/>
      <c r="P37" s="117"/>
      <c r="Q37" s="117"/>
      <c r="R37" s="117"/>
      <c r="S37" s="117"/>
      <c r="T37" s="117"/>
      <c r="U37" s="117"/>
      <c r="V37" s="117"/>
      <c r="W37" s="117"/>
      <c r="X37" s="117"/>
      <c r="Y37" s="117"/>
      <c r="Z37" s="117"/>
    </row>
    <row r="38" spans="1:26" ht="15.75" customHeight="1">
      <c r="A38" s="253">
        <v>34</v>
      </c>
      <c r="B38" s="549" t="s">
        <v>699</v>
      </c>
      <c r="C38" s="176" t="s">
        <v>320</v>
      </c>
      <c r="D38" s="150" t="str">
        <f>VLOOKUP(C38,'TS Gantry - AP44'!$C$8:$D$646,2,0)</f>
        <v>DA+6</v>
      </c>
      <c r="E38" s="546">
        <v>46125</v>
      </c>
      <c r="F38" s="546">
        <v>46125</v>
      </c>
      <c r="G38" s="150" t="s">
        <v>769</v>
      </c>
      <c r="H38" s="108" t="s">
        <v>770</v>
      </c>
      <c r="I38" s="143"/>
      <c r="J38" s="117"/>
      <c r="K38" s="117"/>
      <c r="L38" s="117"/>
      <c r="M38" s="117"/>
      <c r="N38" s="117"/>
      <c r="O38" s="117"/>
      <c r="P38" s="117"/>
      <c r="Q38" s="117"/>
      <c r="R38" s="117"/>
      <c r="S38" s="117"/>
      <c r="T38" s="117"/>
      <c r="U38" s="117"/>
      <c r="V38" s="117"/>
      <c r="W38" s="117"/>
      <c r="X38" s="117"/>
      <c r="Y38" s="117"/>
      <c r="Z38" s="117"/>
    </row>
    <row r="39" spans="1:26" ht="15.75" customHeight="1">
      <c r="A39" s="811">
        <v>35</v>
      </c>
      <c r="B39" s="549" t="s">
        <v>699</v>
      </c>
      <c r="C39" s="176" t="s">
        <v>322</v>
      </c>
      <c r="D39" s="150" t="str">
        <f>VLOOKUP(C39,'TS Gantry - AP44'!$C$8:$D$646,2,0)</f>
        <v>DA+0</v>
      </c>
      <c r="E39" s="546">
        <v>46125</v>
      </c>
      <c r="F39" s="546">
        <v>46125</v>
      </c>
      <c r="G39" s="150" t="s">
        <v>769</v>
      </c>
      <c r="H39" s="108" t="s">
        <v>770</v>
      </c>
      <c r="I39" s="143"/>
      <c r="J39" s="117"/>
      <c r="K39" s="117"/>
      <c r="L39" s="117"/>
      <c r="M39" s="117"/>
      <c r="N39" s="117"/>
      <c r="O39" s="117"/>
      <c r="P39" s="117"/>
      <c r="Q39" s="117"/>
      <c r="R39" s="117"/>
      <c r="S39" s="117"/>
      <c r="T39" s="117"/>
      <c r="U39" s="117"/>
      <c r="V39" s="117"/>
      <c r="W39" s="117"/>
      <c r="X39" s="117"/>
      <c r="Y39" s="117"/>
      <c r="Z39" s="117"/>
    </row>
    <row r="40" spans="1:26" ht="15.75" customHeight="1">
      <c r="A40" s="549">
        <v>36</v>
      </c>
      <c r="B40" s="810" t="s">
        <v>699</v>
      </c>
      <c r="C40" s="176" t="s">
        <v>323</v>
      </c>
      <c r="D40" s="150" t="str">
        <f>VLOOKUP(C40,'TS Gantry - AP44'!$C$8:$D$646,2,0)</f>
        <v>DA+0</v>
      </c>
      <c r="E40" s="546">
        <v>46126</v>
      </c>
      <c r="F40" s="546">
        <v>46126</v>
      </c>
      <c r="G40" s="150" t="s">
        <v>769</v>
      </c>
      <c r="H40" s="108" t="s">
        <v>770</v>
      </c>
      <c r="I40" s="143"/>
      <c r="J40" s="117"/>
      <c r="K40" s="117"/>
      <c r="L40" s="117"/>
      <c r="M40" s="117"/>
      <c r="N40" s="117"/>
      <c r="O40" s="117"/>
      <c r="P40" s="117"/>
      <c r="Q40" s="117"/>
      <c r="R40" s="117"/>
      <c r="S40" s="117"/>
      <c r="T40" s="117"/>
      <c r="U40" s="117"/>
      <c r="V40" s="117"/>
      <c r="W40" s="117"/>
      <c r="X40" s="117"/>
      <c r="Y40" s="117"/>
      <c r="Z40" s="117"/>
    </row>
    <row r="41" spans="1:26" ht="15.75" customHeight="1">
      <c r="A41" s="549">
        <v>37</v>
      </c>
      <c r="B41" s="810" t="s">
        <v>699</v>
      </c>
      <c r="C41" s="176" t="s">
        <v>252</v>
      </c>
      <c r="D41" s="150" t="str">
        <f>VLOOKUP(C41,'TS Gantry - AP44'!$C$8:$D$646,2,0)</f>
        <v>DA+9</v>
      </c>
      <c r="E41" s="546">
        <v>46128</v>
      </c>
      <c r="F41" s="546">
        <v>46128</v>
      </c>
      <c r="G41" s="150" t="s">
        <v>769</v>
      </c>
      <c r="H41" s="108" t="s">
        <v>770</v>
      </c>
      <c r="I41" s="143"/>
      <c r="J41" s="117"/>
      <c r="K41" s="117"/>
      <c r="L41" s="117"/>
      <c r="M41" s="117"/>
      <c r="N41" s="117"/>
      <c r="O41" s="117"/>
      <c r="P41" s="117"/>
      <c r="Q41" s="117"/>
      <c r="R41" s="117"/>
      <c r="S41" s="117"/>
      <c r="T41" s="117"/>
      <c r="U41" s="117"/>
      <c r="V41" s="117"/>
      <c r="W41" s="117"/>
      <c r="X41" s="117"/>
      <c r="Y41" s="117"/>
      <c r="Z41" s="117"/>
    </row>
    <row r="42" spans="1:26" ht="15.75" customHeight="1">
      <c r="A42" s="549">
        <v>38</v>
      </c>
      <c r="B42" s="614"/>
      <c r="C42" s="108"/>
      <c r="D42" s="108"/>
      <c r="E42" s="108"/>
      <c r="F42" s="108"/>
      <c r="G42" s="108"/>
      <c r="H42" s="108"/>
      <c r="I42" s="143"/>
      <c r="J42" s="117"/>
      <c r="K42" s="117"/>
      <c r="L42" s="117"/>
      <c r="M42" s="117"/>
      <c r="N42" s="117"/>
      <c r="O42" s="117"/>
      <c r="P42" s="117"/>
      <c r="Q42" s="117"/>
      <c r="R42" s="117"/>
      <c r="S42" s="117"/>
      <c r="T42" s="117"/>
      <c r="U42" s="117"/>
      <c r="V42" s="117"/>
      <c r="W42" s="117"/>
      <c r="X42" s="117"/>
      <c r="Y42" s="117"/>
      <c r="Z42" s="117"/>
    </row>
    <row r="43" spans="1:26" ht="15.75" customHeight="1">
      <c r="A43" s="256">
        <v>39</v>
      </c>
      <c r="B43" s="108"/>
      <c r="C43" s="108"/>
      <c r="D43" s="108"/>
      <c r="E43" s="108"/>
      <c r="F43" s="108"/>
      <c r="G43" s="108"/>
      <c r="H43" s="108"/>
      <c r="I43" s="143"/>
      <c r="J43" s="117"/>
      <c r="K43" s="117"/>
      <c r="L43" s="117"/>
      <c r="M43" s="117"/>
      <c r="N43" s="117"/>
      <c r="O43" s="117"/>
      <c r="P43" s="117"/>
      <c r="Q43" s="117"/>
      <c r="R43" s="117"/>
      <c r="S43" s="117"/>
      <c r="T43" s="117"/>
      <c r="U43" s="117"/>
      <c r="V43" s="117"/>
      <c r="W43" s="117"/>
      <c r="X43" s="117"/>
      <c r="Y43" s="117"/>
      <c r="Z43" s="117"/>
    </row>
    <row r="44" spans="1:26" ht="15.75" customHeight="1">
      <c r="A44" s="253">
        <v>40</v>
      </c>
      <c r="B44" s="108"/>
      <c r="C44" s="212"/>
      <c r="D44" s="108"/>
      <c r="E44" s="108"/>
      <c r="F44" s="108"/>
      <c r="G44" s="108"/>
      <c r="H44" s="108"/>
      <c r="I44" s="143"/>
      <c r="J44" s="117"/>
      <c r="K44" s="117"/>
      <c r="L44" s="117"/>
      <c r="M44" s="117"/>
      <c r="N44" s="117"/>
      <c r="O44" s="117"/>
      <c r="P44" s="117"/>
      <c r="Q44" s="117"/>
      <c r="R44" s="117"/>
      <c r="S44" s="117"/>
      <c r="T44" s="117"/>
      <c r="U44" s="117"/>
      <c r="V44" s="117"/>
      <c r="W44" s="117"/>
      <c r="X44" s="117"/>
      <c r="Y44" s="117"/>
      <c r="Z44" s="117"/>
    </row>
    <row r="45" spans="1:26" ht="15.75" customHeight="1">
      <c r="A45" s="253">
        <v>41</v>
      </c>
      <c r="B45" s="108"/>
      <c r="C45" s="212"/>
      <c r="D45" s="257"/>
      <c r="E45" s="108"/>
      <c r="F45" s="108"/>
      <c r="G45" s="108"/>
      <c r="H45" s="108"/>
      <c r="I45" s="143"/>
      <c r="J45" s="117"/>
      <c r="K45" s="117"/>
      <c r="L45" s="117"/>
      <c r="M45" s="117"/>
      <c r="N45" s="117"/>
      <c r="O45" s="117"/>
      <c r="P45" s="117"/>
      <c r="Q45" s="117"/>
      <c r="R45" s="117"/>
      <c r="S45" s="117"/>
      <c r="T45" s="117"/>
      <c r="U45" s="117"/>
      <c r="V45" s="117"/>
      <c r="W45" s="117"/>
      <c r="X45" s="117"/>
      <c r="Y45" s="117"/>
      <c r="Z45" s="117"/>
    </row>
    <row r="46" spans="1:26" ht="15.75" customHeight="1">
      <c r="A46" s="253">
        <v>42</v>
      </c>
      <c r="B46" s="108"/>
      <c r="C46" s="212"/>
      <c r="D46" s="108"/>
      <c r="E46" s="108"/>
      <c r="F46" s="108"/>
      <c r="G46" s="108"/>
      <c r="H46" s="108"/>
      <c r="I46" s="143"/>
      <c r="J46" s="117"/>
      <c r="K46" s="117"/>
      <c r="L46" s="117"/>
      <c r="M46" s="117"/>
      <c r="N46" s="117"/>
      <c r="O46" s="117"/>
      <c r="P46" s="117"/>
      <c r="Q46" s="117"/>
      <c r="R46" s="117"/>
      <c r="S46" s="117"/>
      <c r="T46" s="117"/>
      <c r="U46" s="117"/>
      <c r="V46" s="117"/>
      <c r="W46" s="117"/>
      <c r="X46" s="117"/>
      <c r="Y46" s="117"/>
      <c r="Z46" s="117"/>
    </row>
    <row r="47" spans="1:26" ht="15.75" customHeight="1">
      <c r="A47" s="253">
        <v>43</v>
      </c>
      <c r="B47" s="108"/>
      <c r="C47" s="212"/>
      <c r="D47" s="257"/>
      <c r="E47" s="108"/>
      <c r="F47" s="108"/>
      <c r="G47" s="108"/>
      <c r="H47" s="108"/>
      <c r="I47" s="143"/>
      <c r="J47" s="117"/>
      <c r="K47" s="117"/>
      <c r="L47" s="117"/>
      <c r="M47" s="117"/>
      <c r="N47" s="117"/>
      <c r="O47" s="117"/>
      <c r="P47" s="117"/>
      <c r="Q47" s="117"/>
      <c r="R47" s="117"/>
      <c r="S47" s="117"/>
      <c r="T47" s="117"/>
      <c r="U47" s="117"/>
      <c r="V47" s="117"/>
      <c r="W47" s="117"/>
      <c r="X47" s="117"/>
      <c r="Y47" s="117"/>
      <c r="Z47" s="117"/>
    </row>
    <row r="48" spans="1:26" ht="15.75" customHeight="1">
      <c r="A48" s="253">
        <v>44</v>
      </c>
      <c r="B48" s="108"/>
      <c r="C48" s="212"/>
      <c r="D48" s="108"/>
      <c r="E48" s="108"/>
      <c r="F48" s="108"/>
      <c r="G48" s="108"/>
      <c r="H48" s="108"/>
      <c r="I48" s="143"/>
      <c r="J48" s="117"/>
      <c r="K48" s="117"/>
      <c r="L48" s="117"/>
      <c r="M48" s="117"/>
      <c r="N48" s="117"/>
      <c r="O48" s="117"/>
      <c r="P48" s="117"/>
      <c r="Q48" s="117"/>
      <c r="R48" s="117"/>
      <c r="S48" s="117"/>
      <c r="T48" s="117"/>
      <c r="U48" s="117"/>
      <c r="V48" s="117"/>
      <c r="W48" s="117"/>
      <c r="X48" s="117"/>
      <c r="Y48" s="117"/>
      <c r="Z48" s="117"/>
    </row>
    <row r="49" spans="1:26" ht="15.75" customHeight="1">
      <c r="A49" s="253">
        <v>45</v>
      </c>
      <c r="B49" s="108"/>
      <c r="C49" s="108"/>
      <c r="D49" s="108"/>
      <c r="E49" s="108"/>
      <c r="F49" s="108"/>
      <c r="G49" s="108"/>
      <c r="H49" s="108"/>
      <c r="I49" s="143"/>
      <c r="J49" s="117"/>
      <c r="K49" s="117"/>
      <c r="L49" s="117"/>
      <c r="M49" s="117"/>
      <c r="N49" s="117"/>
      <c r="O49" s="117"/>
      <c r="P49" s="117"/>
      <c r="Q49" s="117"/>
      <c r="R49" s="117"/>
      <c r="S49" s="117"/>
      <c r="T49" s="117"/>
      <c r="U49" s="117"/>
      <c r="V49" s="117"/>
      <c r="W49" s="117"/>
      <c r="X49" s="117"/>
      <c r="Y49" s="117"/>
      <c r="Z49" s="117"/>
    </row>
    <row r="50" spans="1:26" ht="15.75" customHeight="1">
      <c r="A50" s="258">
        <v>46</v>
      </c>
      <c r="B50" s="108"/>
      <c r="C50" s="108"/>
      <c r="D50" s="108"/>
      <c r="E50" s="108"/>
      <c r="F50" s="108"/>
      <c r="G50" s="108"/>
      <c r="H50" s="108"/>
      <c r="I50" s="108"/>
      <c r="J50" s="117"/>
      <c r="K50" s="117"/>
      <c r="L50" s="117"/>
      <c r="M50" s="117"/>
      <c r="N50" s="117"/>
      <c r="O50" s="117"/>
      <c r="P50" s="117"/>
      <c r="Q50" s="117"/>
      <c r="R50" s="117"/>
      <c r="S50" s="117"/>
      <c r="T50" s="117"/>
      <c r="U50" s="117"/>
      <c r="V50" s="117"/>
      <c r="W50" s="117"/>
      <c r="X50" s="117"/>
      <c r="Y50" s="117"/>
      <c r="Z50" s="117"/>
    </row>
    <row r="51" spans="1:26" ht="15.75" customHeight="1">
      <c r="A51" s="251">
        <v>47</v>
      </c>
      <c r="B51" s="108"/>
      <c r="C51" s="212"/>
      <c r="D51" s="108"/>
      <c r="E51" s="108"/>
      <c r="F51" s="108"/>
      <c r="G51" s="108"/>
      <c r="H51" s="108"/>
      <c r="I51" s="143"/>
      <c r="J51" s="117"/>
      <c r="K51" s="117"/>
      <c r="L51" s="117"/>
      <c r="M51" s="117"/>
      <c r="N51" s="117"/>
      <c r="O51" s="117"/>
      <c r="P51" s="117"/>
      <c r="Q51" s="117"/>
      <c r="R51" s="117"/>
      <c r="S51" s="117"/>
      <c r="T51" s="117"/>
      <c r="U51" s="117"/>
      <c r="V51" s="117"/>
      <c r="W51" s="117"/>
      <c r="X51" s="117"/>
      <c r="Y51" s="117"/>
      <c r="Z51" s="117"/>
    </row>
    <row r="52" spans="1:26" ht="15.75" customHeight="1">
      <c r="A52" s="253">
        <v>48</v>
      </c>
      <c r="B52" s="108"/>
      <c r="C52" s="157"/>
      <c r="D52" s="212"/>
      <c r="E52" s="259"/>
      <c r="F52" s="259"/>
      <c r="G52" s="108"/>
      <c r="H52" s="108"/>
      <c r="I52" s="143"/>
      <c r="J52" s="117"/>
      <c r="K52" s="117"/>
      <c r="L52" s="117"/>
      <c r="M52" s="117"/>
      <c r="N52" s="117"/>
      <c r="O52" s="117"/>
      <c r="P52" s="117"/>
      <c r="Q52" s="117"/>
      <c r="R52" s="117"/>
      <c r="S52" s="117"/>
      <c r="T52" s="117"/>
      <c r="U52" s="117"/>
      <c r="V52" s="117"/>
      <c r="W52" s="117"/>
      <c r="X52" s="117"/>
      <c r="Y52" s="117"/>
      <c r="Z52" s="117"/>
    </row>
    <row r="53" spans="1:26" ht="15.75" customHeight="1">
      <c r="A53" s="253">
        <v>49</v>
      </c>
      <c r="B53" s="108"/>
      <c r="C53" s="260"/>
      <c r="D53" s="212"/>
      <c r="E53" s="259"/>
      <c r="F53" s="259"/>
      <c r="G53" s="108"/>
      <c r="H53" s="108"/>
      <c r="I53" s="143"/>
      <c r="J53" s="117"/>
      <c r="K53" s="117"/>
      <c r="L53" s="117"/>
      <c r="M53" s="117"/>
      <c r="N53" s="117"/>
      <c r="O53" s="117"/>
      <c r="P53" s="117"/>
      <c r="Q53" s="117"/>
      <c r="R53" s="117"/>
      <c r="S53" s="117"/>
      <c r="T53" s="117"/>
      <c r="U53" s="117"/>
      <c r="V53" s="117"/>
      <c r="W53" s="117"/>
      <c r="X53" s="117"/>
      <c r="Y53" s="117"/>
      <c r="Z53" s="117"/>
    </row>
    <row r="54" spans="1:26" ht="15.75" customHeight="1">
      <c r="A54" s="253">
        <v>50</v>
      </c>
      <c r="B54" s="108"/>
      <c r="C54" s="260"/>
      <c r="D54" s="212"/>
      <c r="E54" s="259"/>
      <c r="F54" s="259"/>
      <c r="G54" s="108"/>
      <c r="H54" s="108"/>
      <c r="I54" s="143"/>
      <c r="J54" s="117"/>
      <c r="K54" s="117"/>
      <c r="L54" s="117"/>
      <c r="M54" s="117"/>
      <c r="N54" s="117"/>
      <c r="O54" s="117"/>
      <c r="P54" s="117"/>
      <c r="Q54" s="117"/>
      <c r="R54" s="117"/>
      <c r="S54" s="117"/>
      <c r="T54" s="117"/>
      <c r="U54" s="117"/>
      <c r="V54" s="117"/>
      <c r="W54" s="117"/>
      <c r="X54" s="117"/>
      <c r="Y54" s="117"/>
      <c r="Z54" s="117"/>
    </row>
    <row r="55" spans="1:26" ht="15.75" customHeight="1">
      <c r="A55" s="253">
        <v>51</v>
      </c>
      <c r="B55" s="108"/>
      <c r="C55" s="260"/>
      <c r="D55" s="212"/>
      <c r="E55" s="108"/>
      <c r="F55" s="108"/>
      <c r="G55" s="108"/>
      <c r="H55" s="108"/>
      <c r="I55" s="143"/>
      <c r="J55" s="117"/>
      <c r="K55" s="117"/>
      <c r="L55" s="117"/>
      <c r="M55" s="117"/>
      <c r="N55" s="117"/>
      <c r="O55" s="117"/>
      <c r="P55" s="117"/>
      <c r="Q55" s="117"/>
      <c r="R55" s="117"/>
      <c r="S55" s="117"/>
      <c r="T55" s="117"/>
      <c r="U55" s="117"/>
      <c r="V55" s="117"/>
      <c r="W55" s="117"/>
      <c r="X55" s="117"/>
      <c r="Y55" s="117"/>
      <c r="Z55" s="117"/>
    </row>
    <row r="56" spans="1:26" ht="15.75" customHeight="1">
      <c r="A56" s="253">
        <v>52</v>
      </c>
      <c r="B56" s="108"/>
      <c r="C56" s="260"/>
      <c r="D56" s="212"/>
      <c r="E56" s="108"/>
      <c r="F56" s="108"/>
      <c r="G56" s="108"/>
      <c r="H56" s="108"/>
      <c r="I56" s="143"/>
      <c r="J56" s="117"/>
      <c r="K56" s="117"/>
      <c r="L56" s="117"/>
      <c r="M56" s="117"/>
      <c r="N56" s="117"/>
      <c r="O56" s="117"/>
      <c r="P56" s="117"/>
      <c r="Q56" s="117"/>
      <c r="R56" s="117"/>
      <c r="S56" s="117"/>
      <c r="T56" s="117"/>
      <c r="U56" s="117"/>
      <c r="V56" s="117"/>
      <c r="W56" s="117"/>
      <c r="X56" s="117"/>
      <c r="Y56" s="117"/>
      <c r="Z56" s="117"/>
    </row>
    <row r="57" spans="1:26" ht="15.75" customHeight="1">
      <c r="A57" s="253">
        <v>53</v>
      </c>
      <c r="B57" s="108"/>
      <c r="C57" s="260"/>
      <c r="D57" s="212"/>
      <c r="E57" s="108"/>
      <c r="F57" s="108"/>
      <c r="G57" s="108"/>
      <c r="H57" s="108"/>
      <c r="I57" s="143"/>
      <c r="J57" s="117"/>
      <c r="K57" s="117"/>
      <c r="L57" s="117"/>
      <c r="M57" s="117"/>
      <c r="N57" s="117"/>
      <c r="O57" s="117"/>
      <c r="P57" s="117"/>
      <c r="Q57" s="117"/>
      <c r="R57" s="117"/>
      <c r="S57" s="117"/>
      <c r="T57" s="117"/>
      <c r="U57" s="117"/>
      <c r="V57" s="117"/>
      <c r="W57" s="117"/>
      <c r="X57" s="117"/>
      <c r="Y57" s="117"/>
      <c r="Z57" s="117"/>
    </row>
    <row r="58" spans="1:26" ht="15.75" customHeight="1">
      <c r="A58" s="253">
        <v>54</v>
      </c>
      <c r="B58" s="108"/>
      <c r="C58" s="260"/>
      <c r="D58" s="212"/>
      <c r="E58" s="259"/>
      <c r="F58" s="259"/>
      <c r="G58" s="108"/>
      <c r="H58" s="108"/>
      <c r="I58" s="143"/>
      <c r="J58" s="117"/>
      <c r="K58" s="117"/>
      <c r="L58" s="117"/>
      <c r="M58" s="117"/>
      <c r="N58" s="117"/>
      <c r="O58" s="117"/>
      <c r="P58" s="117"/>
      <c r="Q58" s="117"/>
      <c r="R58" s="117"/>
      <c r="S58" s="117"/>
      <c r="T58" s="117"/>
      <c r="U58" s="117"/>
      <c r="V58" s="117"/>
      <c r="W58" s="117"/>
      <c r="X58" s="117"/>
      <c r="Y58" s="117"/>
      <c r="Z58" s="117"/>
    </row>
    <row r="59" spans="1:26" ht="15.75" customHeight="1">
      <c r="A59" s="253">
        <v>55</v>
      </c>
      <c r="B59" s="108"/>
      <c r="C59" s="260"/>
      <c r="D59" s="212"/>
      <c r="E59" s="108"/>
      <c r="F59" s="108"/>
      <c r="G59" s="108"/>
      <c r="H59" s="108"/>
      <c r="I59" s="143"/>
      <c r="J59" s="117"/>
      <c r="K59" s="117"/>
      <c r="L59" s="117"/>
      <c r="M59" s="117"/>
      <c r="N59" s="117"/>
      <c r="O59" s="117"/>
      <c r="P59" s="117"/>
      <c r="Q59" s="117"/>
      <c r="R59" s="117"/>
      <c r="S59" s="117"/>
      <c r="T59" s="117"/>
      <c r="U59" s="117"/>
      <c r="V59" s="117"/>
      <c r="W59" s="117"/>
      <c r="X59" s="117"/>
      <c r="Y59" s="117"/>
      <c r="Z59" s="117"/>
    </row>
    <row r="60" spans="1:26" ht="15.75" customHeight="1">
      <c r="A60" s="253">
        <v>56</v>
      </c>
      <c r="B60" s="108"/>
      <c r="C60" s="260"/>
      <c r="D60" s="212"/>
      <c r="E60" s="259"/>
      <c r="F60" s="259"/>
      <c r="G60" s="108"/>
      <c r="H60" s="108"/>
      <c r="I60" s="143"/>
      <c r="J60" s="117"/>
      <c r="K60" s="117"/>
      <c r="L60" s="117"/>
      <c r="M60" s="117"/>
      <c r="N60" s="117"/>
      <c r="O60" s="117"/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</row>
    <row r="61" spans="1:26" ht="15.75" customHeight="1">
      <c r="A61" s="253">
        <v>57</v>
      </c>
      <c r="B61" s="108"/>
      <c r="C61" s="157"/>
      <c r="D61" s="212"/>
      <c r="E61" s="259"/>
      <c r="F61" s="259"/>
      <c r="G61" s="108"/>
      <c r="H61" s="108"/>
      <c r="I61" s="143"/>
      <c r="J61" s="117"/>
      <c r="K61" s="117"/>
      <c r="L61" s="117"/>
      <c r="M61" s="117"/>
      <c r="N61" s="117"/>
      <c r="O61" s="117"/>
      <c r="P61" s="117"/>
      <c r="Q61" s="117"/>
      <c r="R61" s="117"/>
      <c r="S61" s="117"/>
      <c r="T61" s="117"/>
      <c r="U61" s="117"/>
      <c r="V61" s="117"/>
      <c r="W61" s="117"/>
      <c r="X61" s="117"/>
      <c r="Y61" s="117"/>
      <c r="Z61" s="117"/>
    </row>
    <row r="62" spans="1:26" ht="15.75" customHeight="1">
      <c r="A62" s="253">
        <v>58</v>
      </c>
      <c r="B62" s="108"/>
      <c r="C62" s="157"/>
      <c r="D62" s="212"/>
      <c r="E62" s="259"/>
      <c r="F62" s="259"/>
      <c r="G62" s="108"/>
      <c r="H62" s="108"/>
      <c r="I62" s="143"/>
      <c r="J62" s="117"/>
      <c r="K62" s="117"/>
      <c r="L62" s="117"/>
      <c r="M62" s="117"/>
      <c r="N62" s="117"/>
      <c r="O62" s="117"/>
      <c r="P62" s="117"/>
      <c r="Q62" s="117"/>
      <c r="R62" s="117"/>
      <c r="S62" s="117"/>
      <c r="T62" s="117"/>
      <c r="U62" s="117"/>
      <c r="V62" s="117"/>
      <c r="W62" s="117"/>
      <c r="X62" s="117"/>
      <c r="Y62" s="117"/>
      <c r="Z62" s="117"/>
    </row>
    <row r="63" spans="1:26" ht="15.75" customHeight="1">
      <c r="A63" s="256">
        <v>59</v>
      </c>
      <c r="B63" s="108"/>
      <c r="C63" s="157"/>
      <c r="D63" s="212"/>
      <c r="E63" s="259"/>
      <c r="F63" s="259"/>
      <c r="G63" s="108"/>
      <c r="H63" s="108"/>
      <c r="I63" s="143"/>
      <c r="J63" s="117"/>
      <c r="K63" s="117"/>
      <c r="L63" s="117"/>
      <c r="M63" s="117"/>
      <c r="N63" s="117"/>
      <c r="O63" s="117"/>
      <c r="P63" s="117"/>
      <c r="Q63" s="117"/>
      <c r="R63" s="117"/>
      <c r="S63" s="117"/>
      <c r="T63" s="117"/>
      <c r="U63" s="117"/>
      <c r="V63" s="117"/>
      <c r="W63" s="117"/>
      <c r="X63" s="117"/>
      <c r="Y63" s="117"/>
      <c r="Z63" s="117"/>
    </row>
    <row r="64" spans="1:26" ht="15.75" customHeight="1">
      <c r="A64" s="253">
        <v>60</v>
      </c>
      <c r="B64" s="108"/>
      <c r="C64" s="157"/>
      <c r="D64" s="212"/>
      <c r="E64" s="259"/>
      <c r="F64" s="259"/>
      <c r="G64" s="108"/>
      <c r="H64" s="108"/>
      <c r="I64" s="143"/>
      <c r="J64" s="117"/>
      <c r="K64" s="117"/>
      <c r="L64" s="117"/>
      <c r="M64" s="117"/>
      <c r="N64" s="117"/>
      <c r="O64" s="117"/>
      <c r="P64" s="117"/>
      <c r="Q64" s="117"/>
      <c r="R64" s="117"/>
      <c r="S64" s="117"/>
      <c r="T64" s="117"/>
      <c r="U64" s="117"/>
      <c r="V64" s="117"/>
      <c r="W64" s="117"/>
      <c r="X64" s="117"/>
      <c r="Y64" s="117"/>
      <c r="Z64" s="117"/>
    </row>
    <row r="65" spans="1:26" ht="15.75" customHeight="1">
      <c r="A65" s="253">
        <v>61</v>
      </c>
      <c r="B65" s="108"/>
      <c r="C65" s="157"/>
      <c r="D65" s="212"/>
      <c r="E65" s="259"/>
      <c r="F65" s="108"/>
      <c r="G65" s="108"/>
      <c r="H65" s="108"/>
      <c r="I65" s="143"/>
      <c r="J65" s="117"/>
      <c r="K65" s="117"/>
      <c r="L65" s="117"/>
      <c r="M65" s="117"/>
      <c r="N65" s="117"/>
      <c r="O65" s="117"/>
      <c r="P65" s="117"/>
      <c r="Q65" s="117"/>
      <c r="R65" s="117"/>
      <c r="S65" s="117"/>
      <c r="T65" s="117"/>
      <c r="U65" s="117"/>
      <c r="V65" s="117"/>
      <c r="W65" s="117"/>
      <c r="X65" s="117"/>
      <c r="Y65" s="117"/>
      <c r="Z65" s="117"/>
    </row>
    <row r="66" spans="1:26" ht="15.75" customHeight="1">
      <c r="A66" s="253">
        <v>62</v>
      </c>
      <c r="B66" s="108"/>
      <c r="C66" s="157"/>
      <c r="D66" s="212"/>
      <c r="E66" s="108"/>
      <c r="F66" s="108"/>
      <c r="G66" s="108"/>
      <c r="H66" s="108"/>
      <c r="I66" s="143"/>
      <c r="J66" s="117"/>
      <c r="K66" s="117"/>
      <c r="L66" s="117"/>
      <c r="M66" s="117"/>
      <c r="N66" s="117"/>
      <c r="O66" s="117"/>
      <c r="P66" s="117"/>
      <c r="Q66" s="117"/>
      <c r="R66" s="117"/>
      <c r="S66" s="117"/>
      <c r="T66" s="117"/>
      <c r="U66" s="117"/>
      <c r="V66" s="117"/>
      <c r="W66" s="117"/>
      <c r="X66" s="117"/>
      <c r="Y66" s="117"/>
      <c r="Z66" s="117"/>
    </row>
    <row r="67" spans="1:26" ht="15.75" customHeight="1">
      <c r="A67" s="253">
        <v>63</v>
      </c>
      <c r="B67" s="108"/>
      <c r="C67" s="157"/>
      <c r="D67" s="212"/>
      <c r="E67" s="108"/>
      <c r="F67" s="108"/>
      <c r="G67" s="108"/>
      <c r="H67" s="108"/>
      <c r="I67" s="143"/>
      <c r="J67" s="117"/>
      <c r="K67" s="117"/>
      <c r="L67" s="117"/>
      <c r="M67" s="117"/>
      <c r="N67" s="117"/>
      <c r="O67" s="117"/>
      <c r="P67" s="117"/>
      <c r="Q67" s="117"/>
      <c r="R67" s="117"/>
      <c r="S67" s="117"/>
      <c r="T67" s="117"/>
      <c r="U67" s="117"/>
      <c r="V67" s="117"/>
      <c r="W67" s="117"/>
      <c r="X67" s="117"/>
      <c r="Y67" s="117"/>
      <c r="Z67" s="117"/>
    </row>
    <row r="68" spans="1:26" ht="15.75" customHeight="1">
      <c r="A68" s="253">
        <v>64</v>
      </c>
      <c r="B68" s="108"/>
      <c r="C68" s="157"/>
      <c r="D68" s="212"/>
      <c r="E68" s="108"/>
      <c r="F68" s="108"/>
      <c r="G68" s="108"/>
      <c r="H68" s="108"/>
      <c r="I68" s="143"/>
      <c r="J68" s="117"/>
      <c r="K68" s="117"/>
      <c r="L68" s="117"/>
      <c r="M68" s="117"/>
      <c r="N68" s="117"/>
      <c r="O68" s="117"/>
      <c r="P68" s="117"/>
      <c r="Q68" s="117"/>
      <c r="R68" s="117"/>
      <c r="S68" s="117"/>
      <c r="T68" s="117"/>
      <c r="U68" s="117"/>
      <c r="V68" s="117"/>
      <c r="W68" s="117"/>
      <c r="X68" s="117"/>
      <c r="Y68" s="117"/>
      <c r="Z68" s="117"/>
    </row>
    <row r="69" spans="1:26" ht="15.75" customHeight="1">
      <c r="A69" s="253">
        <v>65</v>
      </c>
      <c r="B69" s="108"/>
      <c r="C69" s="157"/>
      <c r="D69" s="212"/>
      <c r="E69" s="108"/>
      <c r="F69" s="108"/>
      <c r="G69" s="108"/>
      <c r="H69" s="108"/>
      <c r="I69" s="143"/>
      <c r="J69" s="117"/>
      <c r="K69" s="117"/>
      <c r="L69" s="117"/>
      <c r="M69" s="117"/>
      <c r="N69" s="117"/>
      <c r="O69" s="117"/>
      <c r="P69" s="117"/>
      <c r="Q69" s="117"/>
      <c r="R69" s="117"/>
      <c r="S69" s="117"/>
      <c r="T69" s="117"/>
      <c r="U69" s="117"/>
      <c r="V69" s="117"/>
      <c r="W69" s="117"/>
      <c r="X69" s="117"/>
      <c r="Y69" s="117"/>
      <c r="Z69" s="117"/>
    </row>
    <row r="70" spans="1:26" ht="15.75" customHeight="1">
      <c r="A70" s="253">
        <v>66</v>
      </c>
      <c r="B70" s="108"/>
      <c r="C70" s="157"/>
      <c r="D70" s="212"/>
      <c r="E70" s="108"/>
      <c r="F70" s="108"/>
      <c r="G70" s="108"/>
      <c r="H70" s="108"/>
      <c r="I70" s="143"/>
      <c r="J70" s="117"/>
      <c r="K70" s="117"/>
      <c r="L70" s="117"/>
      <c r="M70" s="117"/>
      <c r="N70" s="117"/>
      <c r="O70" s="117"/>
      <c r="P70" s="117"/>
      <c r="Q70" s="117"/>
      <c r="R70" s="117"/>
      <c r="S70" s="117"/>
      <c r="T70" s="117"/>
      <c r="U70" s="117"/>
      <c r="V70" s="117"/>
      <c r="W70" s="117"/>
      <c r="X70" s="117"/>
      <c r="Y70" s="117"/>
      <c r="Z70" s="117"/>
    </row>
    <row r="71" spans="1:26" ht="15.75" customHeight="1">
      <c r="A71" s="253">
        <v>67</v>
      </c>
      <c r="B71" s="108"/>
      <c r="C71" s="157"/>
      <c r="D71" s="212"/>
      <c r="E71" s="108"/>
      <c r="F71" s="108"/>
      <c r="G71" s="108"/>
      <c r="H71" s="108"/>
      <c r="I71" s="143"/>
      <c r="J71" s="117"/>
      <c r="K71" s="117"/>
      <c r="L71" s="117"/>
      <c r="M71" s="117"/>
      <c r="N71" s="117"/>
      <c r="O71" s="117"/>
      <c r="P71" s="117"/>
      <c r="Q71" s="117"/>
      <c r="R71" s="117"/>
      <c r="S71" s="117"/>
      <c r="T71" s="117"/>
      <c r="U71" s="117"/>
      <c r="V71" s="117"/>
      <c r="W71" s="117"/>
      <c r="X71" s="117"/>
      <c r="Y71" s="117"/>
      <c r="Z71" s="117"/>
    </row>
    <row r="72" spans="1:26" ht="15.75" customHeight="1">
      <c r="A72" s="253">
        <v>68</v>
      </c>
      <c r="B72" s="108"/>
      <c r="C72" s="157"/>
      <c r="D72" s="212"/>
      <c r="E72" s="108"/>
      <c r="F72" s="108"/>
      <c r="G72" s="108"/>
      <c r="H72" s="108"/>
      <c r="I72" s="143"/>
      <c r="J72" s="117"/>
      <c r="K72" s="117"/>
      <c r="L72" s="117"/>
      <c r="M72" s="117"/>
      <c r="N72" s="117"/>
      <c r="O72" s="117"/>
      <c r="P72" s="117"/>
      <c r="Q72" s="117"/>
      <c r="R72" s="117"/>
      <c r="S72" s="117"/>
      <c r="T72" s="117"/>
      <c r="U72" s="117"/>
      <c r="V72" s="117"/>
      <c r="W72" s="117"/>
      <c r="X72" s="117"/>
      <c r="Y72" s="117"/>
      <c r="Z72" s="117"/>
    </row>
    <row r="73" spans="1:26" ht="15.75" customHeight="1">
      <c r="A73" s="253">
        <v>69</v>
      </c>
      <c r="B73" s="108"/>
      <c r="C73" s="157"/>
      <c r="D73" s="212"/>
      <c r="E73" s="108"/>
      <c r="F73" s="108"/>
      <c r="G73" s="108"/>
      <c r="H73" s="108"/>
      <c r="I73" s="143"/>
      <c r="J73" s="117"/>
      <c r="K73" s="117"/>
      <c r="L73" s="117"/>
      <c r="M73" s="117"/>
      <c r="N73" s="117"/>
      <c r="O73" s="117"/>
      <c r="P73" s="117"/>
      <c r="Q73" s="117"/>
      <c r="R73" s="117"/>
      <c r="S73" s="117"/>
      <c r="T73" s="117"/>
      <c r="U73" s="117"/>
      <c r="V73" s="117"/>
      <c r="W73" s="117"/>
      <c r="X73" s="117"/>
      <c r="Y73" s="117"/>
      <c r="Z73" s="117"/>
    </row>
    <row r="74" spans="1:26" ht="15.75" customHeight="1">
      <c r="A74" s="253">
        <v>70</v>
      </c>
      <c r="B74" s="108"/>
      <c r="C74" s="157"/>
      <c r="D74" s="212"/>
      <c r="E74" s="108"/>
      <c r="F74" s="108"/>
      <c r="G74" s="108"/>
      <c r="H74" s="108"/>
      <c r="I74" s="143"/>
      <c r="J74" s="117"/>
      <c r="K74" s="117"/>
      <c r="L74" s="117"/>
      <c r="M74" s="117"/>
      <c r="N74" s="117"/>
      <c r="O74" s="117"/>
      <c r="P74" s="117"/>
      <c r="Q74" s="117"/>
      <c r="R74" s="117"/>
      <c r="S74" s="117"/>
      <c r="T74" s="117"/>
      <c r="U74" s="117"/>
      <c r="V74" s="117"/>
      <c r="W74" s="117"/>
      <c r="X74" s="117"/>
      <c r="Y74" s="117"/>
      <c r="Z74" s="117"/>
    </row>
    <row r="75" spans="1:26" ht="15.75" customHeight="1">
      <c r="A75" s="253">
        <v>71</v>
      </c>
      <c r="B75" s="108"/>
      <c r="C75" s="157"/>
      <c r="D75" s="212"/>
      <c r="E75" s="108"/>
      <c r="F75" s="108"/>
      <c r="G75" s="108"/>
      <c r="H75" s="108"/>
      <c r="I75" s="143"/>
      <c r="J75" s="117"/>
      <c r="K75" s="117"/>
      <c r="L75" s="117"/>
      <c r="M75" s="117"/>
      <c r="N75" s="117"/>
      <c r="O75" s="117"/>
      <c r="P75" s="117"/>
      <c r="Q75" s="117"/>
      <c r="R75" s="117"/>
      <c r="S75" s="117"/>
      <c r="T75" s="117"/>
      <c r="U75" s="117"/>
      <c r="V75" s="117"/>
      <c r="W75" s="117"/>
      <c r="X75" s="117"/>
      <c r="Y75" s="117"/>
      <c r="Z75" s="117"/>
    </row>
    <row r="76" spans="1:26" ht="15.75" customHeight="1">
      <c r="A76" s="253">
        <v>72</v>
      </c>
      <c r="B76" s="108"/>
      <c r="C76" s="157"/>
      <c r="D76" s="212"/>
      <c r="E76" s="108"/>
      <c r="F76" s="108"/>
      <c r="G76" s="108"/>
      <c r="H76" s="108"/>
      <c r="I76" s="143"/>
      <c r="J76" s="117"/>
      <c r="K76" s="117"/>
      <c r="L76" s="117"/>
      <c r="M76" s="117"/>
      <c r="N76" s="117"/>
      <c r="O76" s="117"/>
      <c r="P76" s="117"/>
      <c r="Q76" s="117"/>
      <c r="R76" s="117"/>
      <c r="S76" s="117"/>
      <c r="T76" s="117"/>
      <c r="U76" s="117"/>
      <c r="V76" s="117"/>
      <c r="W76" s="117"/>
      <c r="X76" s="117"/>
      <c r="Y76" s="117"/>
      <c r="Z76" s="117"/>
    </row>
    <row r="77" spans="1:26" ht="15.75" customHeight="1">
      <c r="A77" s="253">
        <v>73</v>
      </c>
      <c r="B77" s="108"/>
      <c r="C77" s="157"/>
      <c r="D77" s="212"/>
      <c r="E77" s="108"/>
      <c r="F77" s="108"/>
      <c r="G77" s="108"/>
      <c r="H77" s="108"/>
      <c r="I77" s="143"/>
      <c r="J77" s="117"/>
      <c r="K77" s="117"/>
      <c r="L77" s="117"/>
      <c r="M77" s="117"/>
      <c r="N77" s="117"/>
      <c r="O77" s="117"/>
      <c r="P77" s="117"/>
      <c r="Q77" s="117"/>
      <c r="R77" s="117"/>
      <c r="S77" s="117"/>
      <c r="T77" s="117"/>
      <c r="U77" s="117"/>
      <c r="V77" s="117"/>
      <c r="W77" s="117"/>
      <c r="X77" s="117"/>
      <c r="Y77" s="117"/>
      <c r="Z77" s="117"/>
    </row>
    <row r="78" spans="1:26" ht="15.75" customHeight="1">
      <c r="A78" s="254">
        <v>74</v>
      </c>
      <c r="B78" s="108"/>
      <c r="C78" s="212"/>
      <c r="D78" s="212"/>
      <c r="E78" s="108"/>
      <c r="F78" s="108"/>
      <c r="G78" s="108"/>
      <c r="H78" s="108"/>
      <c r="I78" s="143"/>
      <c r="J78" s="117"/>
      <c r="K78" s="117"/>
      <c r="L78" s="117"/>
      <c r="M78" s="117"/>
      <c r="N78" s="117"/>
      <c r="O78" s="117"/>
      <c r="P78" s="117"/>
      <c r="Q78" s="117"/>
      <c r="R78" s="117"/>
      <c r="S78" s="117"/>
      <c r="T78" s="117"/>
      <c r="U78" s="117"/>
      <c r="V78" s="117"/>
      <c r="W78" s="117"/>
      <c r="X78" s="117"/>
      <c r="Y78" s="117"/>
      <c r="Z78" s="117"/>
    </row>
    <row r="79" spans="1:26" ht="15.75" customHeight="1">
      <c r="A79" s="251">
        <v>75</v>
      </c>
      <c r="B79" s="108"/>
      <c r="C79" s="212"/>
      <c r="D79" s="108"/>
      <c r="E79" s="261"/>
      <c r="F79" s="261"/>
      <c r="G79" s="108"/>
      <c r="H79" s="108"/>
      <c r="I79" s="143"/>
      <c r="J79" s="117"/>
      <c r="K79" s="117"/>
      <c r="L79" s="117"/>
      <c r="M79" s="117"/>
      <c r="N79" s="117"/>
      <c r="O79" s="117"/>
      <c r="P79" s="117"/>
      <c r="Q79" s="117"/>
      <c r="R79" s="117"/>
      <c r="S79" s="117"/>
      <c r="T79" s="117"/>
      <c r="U79" s="117"/>
      <c r="V79" s="117"/>
      <c r="W79" s="117"/>
      <c r="X79" s="117"/>
      <c r="Y79" s="117"/>
      <c r="Z79" s="117"/>
    </row>
    <row r="80" spans="1:26" ht="15.75" customHeight="1">
      <c r="A80" s="253">
        <v>76</v>
      </c>
      <c r="B80" s="108"/>
      <c r="C80" s="212"/>
      <c r="D80" s="108"/>
      <c r="E80" s="261"/>
      <c r="F80" s="261"/>
      <c r="G80" s="108"/>
      <c r="H80" s="108"/>
      <c r="I80" s="143"/>
      <c r="J80" s="117"/>
      <c r="K80" s="117"/>
      <c r="L80" s="117"/>
      <c r="M80" s="117"/>
      <c r="N80" s="117"/>
      <c r="O80" s="117"/>
      <c r="P80" s="117"/>
      <c r="Q80" s="117"/>
      <c r="R80" s="117"/>
      <c r="S80" s="117"/>
      <c r="T80" s="117"/>
      <c r="U80" s="117"/>
      <c r="V80" s="117"/>
      <c r="W80" s="117"/>
      <c r="X80" s="117"/>
      <c r="Y80" s="117"/>
      <c r="Z80" s="117"/>
    </row>
    <row r="81" spans="1:26" ht="15.75" customHeight="1">
      <c r="A81" s="253">
        <v>77</v>
      </c>
      <c r="B81" s="108"/>
      <c r="C81" s="212"/>
      <c r="D81" s="108"/>
      <c r="E81" s="261"/>
      <c r="F81" s="261"/>
      <c r="G81" s="108"/>
      <c r="H81" s="108"/>
      <c r="I81" s="143"/>
      <c r="J81" s="117"/>
      <c r="K81" s="117"/>
      <c r="L81" s="117"/>
      <c r="M81" s="117"/>
      <c r="N81" s="117"/>
      <c r="O81" s="117"/>
      <c r="P81" s="117"/>
      <c r="Q81" s="117"/>
      <c r="R81" s="117"/>
      <c r="S81" s="117"/>
      <c r="T81" s="117"/>
      <c r="U81" s="117"/>
      <c r="V81" s="117"/>
      <c r="W81" s="117"/>
      <c r="X81" s="117"/>
      <c r="Y81" s="117"/>
      <c r="Z81" s="117"/>
    </row>
    <row r="82" spans="1:26" ht="15.75" customHeight="1">
      <c r="A82" s="253">
        <v>78</v>
      </c>
      <c r="B82" s="108"/>
      <c r="C82" s="212"/>
      <c r="D82" s="108"/>
      <c r="E82" s="108"/>
      <c r="F82" s="108"/>
      <c r="G82" s="108"/>
      <c r="H82" s="108"/>
      <c r="I82" s="143"/>
      <c r="J82" s="117"/>
      <c r="K82" s="117"/>
      <c r="L82" s="117"/>
      <c r="M82" s="117"/>
      <c r="N82" s="117"/>
      <c r="O82" s="117"/>
      <c r="P82" s="117"/>
      <c r="Q82" s="117"/>
      <c r="R82" s="117"/>
      <c r="S82" s="117"/>
      <c r="T82" s="117"/>
      <c r="U82" s="117"/>
      <c r="V82" s="117"/>
      <c r="W82" s="117"/>
      <c r="X82" s="117"/>
      <c r="Y82" s="117"/>
      <c r="Z82" s="117"/>
    </row>
    <row r="83" spans="1:26" ht="15.75" customHeight="1">
      <c r="A83" s="253">
        <v>79</v>
      </c>
      <c r="B83" s="108"/>
      <c r="C83" s="212"/>
      <c r="D83" s="108"/>
      <c r="E83" s="108"/>
      <c r="F83" s="108"/>
      <c r="G83" s="108"/>
      <c r="H83" s="108"/>
      <c r="I83" s="143"/>
      <c r="J83" s="117"/>
      <c r="K83" s="117"/>
      <c r="L83" s="117"/>
      <c r="M83" s="117"/>
      <c r="N83" s="117"/>
      <c r="O83" s="117"/>
      <c r="P83" s="117"/>
      <c r="Q83" s="117"/>
      <c r="R83" s="117"/>
      <c r="S83" s="117"/>
      <c r="T83" s="117"/>
      <c r="U83" s="117"/>
      <c r="V83" s="117"/>
      <c r="W83" s="117"/>
      <c r="X83" s="117"/>
      <c r="Y83" s="117"/>
      <c r="Z83" s="117"/>
    </row>
    <row r="84" spans="1:26" ht="15.75" customHeight="1">
      <c r="A84" s="253">
        <v>80</v>
      </c>
      <c r="B84" s="108"/>
      <c r="C84" s="212"/>
      <c r="D84" s="108"/>
      <c r="E84" s="261"/>
      <c r="F84" s="261"/>
      <c r="G84" s="108"/>
      <c r="H84" s="108"/>
      <c r="I84" s="143"/>
      <c r="J84" s="117"/>
      <c r="K84" s="117"/>
      <c r="L84" s="117"/>
      <c r="M84" s="117"/>
      <c r="N84" s="117"/>
      <c r="O84" s="117"/>
      <c r="P84" s="117"/>
      <c r="Q84" s="117"/>
      <c r="R84" s="117"/>
      <c r="S84" s="117"/>
      <c r="T84" s="117"/>
      <c r="U84" s="117"/>
      <c r="V84" s="117"/>
      <c r="W84" s="117"/>
      <c r="X84" s="117"/>
      <c r="Y84" s="117"/>
      <c r="Z84" s="117"/>
    </row>
    <row r="85" spans="1:26" ht="15.75" customHeight="1">
      <c r="A85" s="253">
        <v>81</v>
      </c>
      <c r="B85" s="108"/>
      <c r="C85" s="212"/>
      <c r="D85" s="108"/>
      <c r="E85" s="108"/>
      <c r="F85" s="108"/>
      <c r="G85" s="108"/>
      <c r="H85" s="108"/>
      <c r="I85" s="143"/>
      <c r="J85" s="117"/>
      <c r="K85" s="117"/>
      <c r="L85" s="117"/>
      <c r="M85" s="117"/>
      <c r="N85" s="117"/>
      <c r="O85" s="117"/>
      <c r="P85" s="117"/>
      <c r="Q85" s="117"/>
      <c r="R85" s="117"/>
      <c r="S85" s="117"/>
      <c r="T85" s="117"/>
      <c r="U85" s="117"/>
      <c r="V85" s="117"/>
      <c r="W85" s="117"/>
      <c r="X85" s="117"/>
      <c r="Y85" s="117"/>
      <c r="Z85" s="117"/>
    </row>
    <row r="86" spans="1:26" ht="15.75" customHeight="1">
      <c r="A86" s="253">
        <v>82</v>
      </c>
      <c r="B86" s="108"/>
      <c r="C86" s="212"/>
      <c r="D86" s="108"/>
      <c r="E86" s="108"/>
      <c r="F86" s="108"/>
      <c r="G86" s="108"/>
      <c r="H86" s="108"/>
      <c r="I86" s="143"/>
      <c r="J86" s="117"/>
      <c r="K86" s="117"/>
      <c r="L86" s="117"/>
      <c r="M86" s="117"/>
      <c r="N86" s="117"/>
      <c r="O86" s="117"/>
      <c r="P86" s="117"/>
      <c r="Q86" s="117"/>
      <c r="R86" s="117"/>
      <c r="S86" s="117"/>
      <c r="T86" s="117"/>
      <c r="U86" s="117"/>
      <c r="V86" s="117"/>
      <c r="W86" s="117"/>
      <c r="X86" s="117"/>
      <c r="Y86" s="117"/>
      <c r="Z86" s="117"/>
    </row>
    <row r="87" spans="1:26" ht="15.75" customHeight="1">
      <c r="A87" s="253">
        <v>83</v>
      </c>
      <c r="B87" s="108"/>
      <c r="C87" s="212"/>
      <c r="D87" s="108"/>
      <c r="E87" s="261"/>
      <c r="F87" s="261"/>
      <c r="G87" s="108"/>
      <c r="H87" s="108"/>
      <c r="I87" s="143"/>
      <c r="J87" s="117"/>
      <c r="K87" s="117"/>
      <c r="L87" s="117"/>
      <c r="M87" s="117"/>
      <c r="N87" s="117"/>
      <c r="O87" s="117"/>
      <c r="P87" s="117"/>
      <c r="Q87" s="117"/>
      <c r="R87" s="117"/>
      <c r="S87" s="117"/>
      <c r="T87" s="117"/>
      <c r="U87" s="117"/>
      <c r="V87" s="117"/>
      <c r="W87" s="117"/>
      <c r="X87" s="117"/>
      <c r="Y87" s="117"/>
      <c r="Z87" s="117"/>
    </row>
    <row r="88" spans="1:26" ht="15.75" customHeight="1">
      <c r="A88" s="253">
        <v>84</v>
      </c>
      <c r="B88" s="108"/>
      <c r="C88" s="212"/>
      <c r="D88" s="108"/>
      <c r="E88" s="261"/>
      <c r="F88" s="261"/>
      <c r="G88" s="108"/>
      <c r="H88" s="108"/>
      <c r="I88" s="143"/>
      <c r="J88" s="117"/>
      <c r="K88" s="117"/>
      <c r="L88" s="117"/>
      <c r="M88" s="117"/>
      <c r="N88" s="117"/>
      <c r="O88" s="117"/>
      <c r="P88" s="117"/>
      <c r="Q88" s="117"/>
      <c r="R88" s="117"/>
      <c r="S88" s="117"/>
      <c r="T88" s="117"/>
      <c r="U88" s="117"/>
      <c r="V88" s="117"/>
      <c r="W88" s="117"/>
      <c r="X88" s="117"/>
      <c r="Y88" s="117"/>
      <c r="Z88" s="117"/>
    </row>
    <row r="89" spans="1:26" ht="15.75" customHeight="1">
      <c r="A89" s="253">
        <v>85</v>
      </c>
      <c r="B89" s="108"/>
      <c r="C89" s="212"/>
      <c r="D89" s="212"/>
      <c r="E89" s="108"/>
      <c r="F89" s="108"/>
      <c r="G89" s="108"/>
      <c r="H89" s="108"/>
      <c r="I89" s="143"/>
      <c r="J89" s="117"/>
      <c r="K89" s="117"/>
      <c r="L89" s="117"/>
      <c r="M89" s="117"/>
      <c r="N89" s="117"/>
      <c r="O89" s="117"/>
      <c r="P89" s="117"/>
      <c r="Q89" s="117"/>
      <c r="R89" s="117"/>
      <c r="S89" s="117"/>
      <c r="T89" s="117"/>
      <c r="U89" s="117"/>
      <c r="V89" s="117"/>
      <c r="W89" s="117"/>
      <c r="X89" s="117"/>
      <c r="Y89" s="117"/>
      <c r="Z89" s="117"/>
    </row>
    <row r="90" spans="1:26" ht="15.75" customHeight="1">
      <c r="A90" s="253">
        <v>86</v>
      </c>
      <c r="B90" s="108"/>
      <c r="C90" s="212"/>
      <c r="D90" s="212"/>
      <c r="E90" s="108"/>
      <c r="F90" s="108"/>
      <c r="G90" s="108"/>
      <c r="H90" s="108"/>
      <c r="I90" s="143"/>
      <c r="J90" s="117"/>
      <c r="K90" s="117"/>
      <c r="L90" s="117"/>
      <c r="M90" s="117"/>
      <c r="N90" s="117"/>
      <c r="O90" s="117"/>
      <c r="P90" s="117"/>
      <c r="Q90" s="117"/>
      <c r="R90" s="117"/>
      <c r="S90" s="117"/>
      <c r="T90" s="117"/>
      <c r="U90" s="117"/>
      <c r="V90" s="117"/>
      <c r="W90" s="117"/>
      <c r="X90" s="117"/>
      <c r="Y90" s="117"/>
      <c r="Z90" s="117"/>
    </row>
    <row r="91" spans="1:26" ht="15.75" customHeight="1">
      <c r="A91" s="253">
        <v>87</v>
      </c>
      <c r="B91" s="108"/>
      <c r="C91" s="212"/>
      <c r="D91" s="212"/>
      <c r="E91" s="108"/>
      <c r="F91" s="108"/>
      <c r="G91" s="108"/>
      <c r="H91" s="108"/>
      <c r="I91" s="143"/>
      <c r="J91" s="117"/>
      <c r="K91" s="117"/>
      <c r="L91" s="117"/>
      <c r="M91" s="117"/>
      <c r="N91" s="117"/>
      <c r="O91" s="117"/>
      <c r="P91" s="117"/>
      <c r="Q91" s="117"/>
      <c r="R91" s="117"/>
      <c r="S91" s="117"/>
      <c r="T91" s="117"/>
      <c r="U91" s="117"/>
      <c r="V91" s="117"/>
      <c r="W91" s="117"/>
      <c r="X91" s="117"/>
      <c r="Y91" s="117"/>
      <c r="Z91" s="117"/>
    </row>
    <row r="92" spans="1:26" ht="15.75" customHeight="1">
      <c r="A92" s="253">
        <v>88</v>
      </c>
      <c r="B92" s="108"/>
      <c r="C92" s="212"/>
      <c r="D92" s="212"/>
      <c r="E92" s="108"/>
      <c r="F92" s="108"/>
      <c r="G92" s="108"/>
      <c r="H92" s="108"/>
      <c r="I92" s="143"/>
      <c r="J92" s="117"/>
      <c r="K92" s="117"/>
      <c r="L92" s="117"/>
      <c r="M92" s="117"/>
      <c r="N92" s="117"/>
      <c r="O92" s="117"/>
      <c r="P92" s="117"/>
      <c r="Q92" s="117"/>
      <c r="R92" s="117"/>
      <c r="S92" s="117"/>
      <c r="T92" s="117"/>
      <c r="U92" s="117"/>
      <c r="V92" s="117"/>
      <c r="W92" s="117"/>
      <c r="X92" s="117"/>
      <c r="Y92" s="117"/>
      <c r="Z92" s="117"/>
    </row>
    <row r="93" spans="1:26" ht="15.75" customHeight="1">
      <c r="A93" s="253">
        <v>89</v>
      </c>
      <c r="B93" s="108"/>
      <c r="C93" s="212"/>
      <c r="D93" s="212"/>
      <c r="E93" s="108"/>
      <c r="F93" s="108"/>
      <c r="G93" s="108"/>
      <c r="H93" s="108"/>
      <c r="I93" s="143"/>
      <c r="J93" s="117"/>
      <c r="K93" s="117"/>
      <c r="L93" s="117"/>
      <c r="M93" s="117"/>
      <c r="N93" s="117"/>
      <c r="O93" s="117"/>
      <c r="P93" s="117"/>
      <c r="Q93" s="117"/>
      <c r="R93" s="117"/>
      <c r="S93" s="117"/>
      <c r="T93" s="117"/>
      <c r="U93" s="117"/>
      <c r="V93" s="117"/>
      <c r="W93" s="117"/>
      <c r="X93" s="117"/>
      <c r="Y93" s="117"/>
      <c r="Z93" s="117"/>
    </row>
    <row r="94" spans="1:26" ht="15.75" customHeight="1">
      <c r="A94" s="253">
        <v>90</v>
      </c>
      <c r="B94" s="108"/>
      <c r="C94" s="157"/>
      <c r="D94" s="212"/>
      <c r="E94" s="108"/>
      <c r="F94" s="108"/>
      <c r="G94" s="108"/>
      <c r="H94" s="108"/>
      <c r="I94" s="143"/>
      <c r="J94" s="117"/>
      <c r="K94" s="117"/>
      <c r="L94" s="117"/>
      <c r="M94" s="117"/>
      <c r="N94" s="117"/>
      <c r="O94" s="117"/>
      <c r="P94" s="117"/>
      <c r="Q94" s="117"/>
      <c r="R94" s="117"/>
      <c r="S94" s="117"/>
      <c r="T94" s="117"/>
      <c r="U94" s="117"/>
      <c r="V94" s="117"/>
      <c r="W94" s="117"/>
      <c r="X94" s="117"/>
      <c r="Y94" s="117"/>
      <c r="Z94" s="117"/>
    </row>
    <row r="95" spans="1:26" ht="15.75" customHeight="1">
      <c r="A95" s="253">
        <v>91</v>
      </c>
      <c r="B95" s="108"/>
      <c r="C95" s="108"/>
      <c r="D95" s="108"/>
      <c r="E95" s="108"/>
      <c r="F95" s="108"/>
      <c r="G95" s="108"/>
      <c r="H95" s="108"/>
      <c r="I95" s="143"/>
      <c r="J95" s="117"/>
      <c r="K95" s="117"/>
      <c r="L95" s="117"/>
      <c r="M95" s="117"/>
      <c r="N95" s="117"/>
      <c r="O95" s="117"/>
      <c r="P95" s="117"/>
      <c r="Q95" s="117"/>
      <c r="R95" s="117"/>
      <c r="S95" s="117"/>
      <c r="T95" s="117"/>
      <c r="U95" s="117"/>
      <c r="V95" s="117"/>
      <c r="W95" s="117"/>
      <c r="X95" s="117"/>
      <c r="Y95" s="117"/>
      <c r="Z95" s="117"/>
    </row>
    <row r="96" spans="1:26" ht="15.75" customHeight="1">
      <c r="A96" s="254">
        <v>92</v>
      </c>
      <c r="B96" s="108"/>
      <c r="C96" s="108"/>
      <c r="D96" s="108"/>
      <c r="E96" s="108"/>
      <c r="F96" s="108"/>
      <c r="G96" s="108"/>
      <c r="H96" s="108"/>
      <c r="I96" s="143"/>
      <c r="J96" s="117"/>
      <c r="K96" s="117"/>
      <c r="L96" s="117"/>
      <c r="M96" s="117"/>
      <c r="N96" s="117"/>
      <c r="O96" s="117"/>
      <c r="P96" s="117"/>
      <c r="Q96" s="117"/>
      <c r="R96" s="117"/>
      <c r="S96" s="117"/>
      <c r="T96" s="117"/>
      <c r="U96" s="117"/>
      <c r="V96" s="117"/>
      <c r="W96" s="117"/>
      <c r="X96" s="117"/>
      <c r="Y96" s="117"/>
      <c r="Z96" s="117"/>
    </row>
    <row r="97" spans="1:26" ht="15.75" customHeight="1">
      <c r="A97" s="251">
        <v>93</v>
      </c>
      <c r="B97" s="108"/>
      <c r="C97" s="212"/>
      <c r="D97" s="212"/>
      <c r="E97" s="108"/>
      <c r="F97" s="108"/>
      <c r="G97" s="108"/>
      <c r="H97" s="108"/>
      <c r="I97" s="143"/>
      <c r="J97" s="117"/>
      <c r="K97" s="117"/>
      <c r="L97" s="117"/>
      <c r="M97" s="117"/>
      <c r="N97" s="117"/>
      <c r="O97" s="117"/>
      <c r="P97" s="117"/>
      <c r="Q97" s="117"/>
      <c r="R97" s="117"/>
      <c r="S97" s="117"/>
      <c r="T97" s="117"/>
      <c r="U97" s="117"/>
      <c r="V97" s="117"/>
      <c r="W97" s="117"/>
      <c r="X97" s="117"/>
      <c r="Y97" s="117"/>
      <c r="Z97" s="117"/>
    </row>
    <row r="98" spans="1:26" ht="15.75" customHeight="1">
      <c r="A98" s="253">
        <v>94</v>
      </c>
      <c r="B98" s="108"/>
      <c r="C98" s="212"/>
      <c r="D98" s="212"/>
      <c r="E98" s="108"/>
      <c r="F98" s="108"/>
      <c r="G98" s="108"/>
      <c r="H98" s="108"/>
      <c r="I98" s="143"/>
      <c r="J98" s="117"/>
      <c r="K98" s="117"/>
      <c r="L98" s="117"/>
      <c r="M98" s="117"/>
      <c r="N98" s="117"/>
      <c r="O98" s="117"/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</row>
    <row r="99" spans="1:26" ht="15.75" customHeight="1">
      <c r="A99" s="253">
        <v>95</v>
      </c>
      <c r="B99" s="108"/>
      <c r="C99" s="212"/>
      <c r="D99" s="108"/>
      <c r="E99" s="108"/>
      <c r="F99" s="108"/>
      <c r="G99" s="108"/>
      <c r="H99" s="108"/>
      <c r="I99" s="143"/>
      <c r="J99" s="117"/>
      <c r="K99" s="117"/>
      <c r="L99" s="117"/>
      <c r="M99" s="117"/>
      <c r="N99" s="117"/>
      <c r="O99" s="117"/>
      <c r="P99" s="117"/>
      <c r="Q99" s="117"/>
      <c r="R99" s="117"/>
      <c r="S99" s="117"/>
      <c r="T99" s="117"/>
      <c r="U99" s="117"/>
      <c r="V99" s="117"/>
      <c r="W99" s="117"/>
      <c r="X99" s="117"/>
      <c r="Y99" s="117"/>
      <c r="Z99" s="117"/>
    </row>
    <row r="100" spans="1:26" ht="15.75" customHeight="1">
      <c r="A100" s="253">
        <v>96</v>
      </c>
      <c r="B100" s="108"/>
      <c r="C100" s="212"/>
      <c r="D100" s="212"/>
      <c r="E100" s="108"/>
      <c r="F100" s="108"/>
      <c r="G100" s="108"/>
      <c r="H100" s="108"/>
      <c r="I100" s="143"/>
      <c r="J100" s="117"/>
      <c r="K100" s="117"/>
      <c r="L100" s="117"/>
      <c r="M100" s="117"/>
      <c r="N100" s="117"/>
      <c r="O100" s="117"/>
      <c r="P100" s="117"/>
      <c r="Q100" s="117"/>
      <c r="R100" s="117"/>
      <c r="S100" s="117"/>
      <c r="T100" s="117"/>
      <c r="U100" s="117"/>
      <c r="V100" s="117"/>
      <c r="W100" s="117"/>
      <c r="X100" s="117"/>
      <c r="Y100" s="117"/>
      <c r="Z100" s="117"/>
    </row>
    <row r="101" spans="1:26" ht="15.75" customHeight="1">
      <c r="A101" s="253">
        <v>97</v>
      </c>
      <c r="B101" s="108"/>
      <c r="C101" s="212"/>
      <c r="D101" s="212"/>
      <c r="E101" s="108"/>
      <c r="F101" s="108"/>
      <c r="G101" s="108"/>
      <c r="H101" s="108"/>
      <c r="I101" s="143"/>
      <c r="J101" s="117"/>
      <c r="K101" s="117"/>
      <c r="L101" s="117"/>
      <c r="M101" s="117"/>
      <c r="N101" s="117"/>
      <c r="O101" s="117"/>
      <c r="P101" s="117"/>
      <c r="Q101" s="117"/>
      <c r="R101" s="117"/>
      <c r="S101" s="117"/>
      <c r="T101" s="117"/>
      <c r="U101" s="117"/>
      <c r="V101" s="117"/>
      <c r="W101" s="117"/>
      <c r="X101" s="117"/>
      <c r="Y101" s="117"/>
      <c r="Z101" s="117"/>
    </row>
    <row r="102" spans="1:26" ht="15.75" customHeight="1">
      <c r="A102" s="253">
        <v>98</v>
      </c>
      <c r="B102" s="108"/>
      <c r="C102" s="212"/>
      <c r="D102" s="212"/>
      <c r="E102" s="108"/>
      <c r="F102" s="108"/>
      <c r="G102" s="108"/>
      <c r="H102" s="108"/>
      <c r="I102" s="143"/>
      <c r="J102" s="117"/>
      <c r="K102" s="117"/>
      <c r="L102" s="117"/>
      <c r="M102" s="117"/>
      <c r="N102" s="117"/>
      <c r="O102" s="117"/>
      <c r="P102" s="117"/>
      <c r="Q102" s="117"/>
      <c r="R102" s="117"/>
      <c r="S102" s="117"/>
      <c r="T102" s="117"/>
      <c r="U102" s="117"/>
      <c r="V102" s="117"/>
      <c r="W102" s="117"/>
      <c r="X102" s="117"/>
      <c r="Y102" s="117"/>
      <c r="Z102" s="117"/>
    </row>
    <row r="103" spans="1:26" ht="15.75" customHeight="1">
      <c r="A103" s="253">
        <v>99</v>
      </c>
      <c r="B103" s="108"/>
      <c r="C103" s="212"/>
      <c r="D103" s="212"/>
      <c r="E103" s="108"/>
      <c r="F103" s="108"/>
      <c r="G103" s="108"/>
      <c r="H103" s="108"/>
      <c r="I103" s="143"/>
      <c r="J103" s="117"/>
      <c r="K103" s="117"/>
      <c r="L103" s="117"/>
      <c r="M103" s="117"/>
      <c r="N103" s="117"/>
      <c r="O103" s="117"/>
      <c r="P103" s="117"/>
      <c r="Q103" s="117"/>
      <c r="R103" s="117"/>
      <c r="S103" s="117"/>
      <c r="T103" s="117"/>
      <c r="U103" s="117"/>
      <c r="V103" s="117"/>
      <c r="W103" s="117"/>
      <c r="X103" s="117"/>
      <c r="Y103" s="117"/>
      <c r="Z103" s="117"/>
    </row>
    <row r="104" spans="1:26" ht="15.75" customHeight="1">
      <c r="A104" s="253">
        <v>100</v>
      </c>
      <c r="B104" s="108"/>
      <c r="C104" s="212"/>
      <c r="D104" s="212"/>
      <c r="E104" s="108"/>
      <c r="F104" s="108"/>
      <c r="G104" s="108"/>
      <c r="H104" s="108"/>
      <c r="I104" s="143"/>
      <c r="J104" s="117"/>
      <c r="K104" s="117"/>
      <c r="L104" s="117"/>
      <c r="M104" s="117"/>
      <c r="N104" s="117"/>
      <c r="O104" s="117"/>
      <c r="P104" s="117"/>
      <c r="Q104" s="117"/>
      <c r="R104" s="117"/>
      <c r="S104" s="117"/>
      <c r="T104" s="117"/>
      <c r="U104" s="117"/>
      <c r="V104" s="117"/>
      <c r="W104" s="117"/>
      <c r="X104" s="117"/>
      <c r="Y104" s="117"/>
      <c r="Z104" s="117"/>
    </row>
    <row r="105" spans="1:26" ht="15.75" customHeight="1">
      <c r="A105" s="253">
        <v>101</v>
      </c>
      <c r="B105" s="108"/>
      <c r="C105" s="212"/>
      <c r="D105" s="212"/>
      <c r="E105" s="108"/>
      <c r="F105" s="108"/>
      <c r="G105" s="108"/>
      <c r="H105" s="108"/>
      <c r="I105" s="143"/>
      <c r="J105" s="117"/>
      <c r="K105" s="117"/>
      <c r="L105" s="117"/>
      <c r="M105" s="117"/>
      <c r="N105" s="117"/>
      <c r="O105" s="117"/>
      <c r="P105" s="117"/>
      <c r="Q105" s="117"/>
      <c r="R105" s="117"/>
      <c r="S105" s="117"/>
      <c r="T105" s="117"/>
      <c r="U105" s="117"/>
      <c r="V105" s="117"/>
      <c r="W105" s="117"/>
      <c r="X105" s="117"/>
      <c r="Y105" s="117"/>
      <c r="Z105" s="117"/>
    </row>
    <row r="106" spans="1:26" ht="15.75" customHeight="1">
      <c r="A106" s="253">
        <v>102</v>
      </c>
      <c r="B106" s="108"/>
      <c r="C106" s="212"/>
      <c r="D106" s="212"/>
      <c r="E106" s="108"/>
      <c r="F106" s="108"/>
      <c r="G106" s="108"/>
      <c r="H106" s="108"/>
      <c r="I106" s="143"/>
      <c r="J106" s="117"/>
      <c r="K106" s="117"/>
      <c r="L106" s="117"/>
      <c r="M106" s="117"/>
      <c r="N106" s="117"/>
      <c r="O106" s="117"/>
      <c r="P106" s="117"/>
      <c r="Q106" s="117"/>
      <c r="R106" s="117"/>
      <c r="S106" s="117"/>
      <c r="T106" s="117"/>
      <c r="U106" s="117"/>
      <c r="V106" s="117"/>
      <c r="W106" s="117"/>
      <c r="X106" s="117"/>
      <c r="Y106" s="117"/>
      <c r="Z106" s="117"/>
    </row>
    <row r="107" spans="1:26" ht="15.75" customHeight="1">
      <c r="A107" s="253">
        <v>103</v>
      </c>
      <c r="B107" s="108"/>
      <c r="C107" s="212"/>
      <c r="D107" s="212"/>
      <c r="E107" s="108"/>
      <c r="F107" s="108"/>
      <c r="G107" s="108"/>
      <c r="H107" s="108"/>
      <c r="I107" s="143"/>
      <c r="J107" s="117"/>
      <c r="K107" s="117"/>
      <c r="L107" s="117"/>
      <c r="M107" s="117"/>
      <c r="N107" s="117"/>
      <c r="O107" s="117"/>
      <c r="P107" s="117"/>
      <c r="Q107" s="117"/>
      <c r="R107" s="117"/>
      <c r="S107" s="117"/>
      <c r="T107" s="117"/>
      <c r="U107" s="117"/>
      <c r="V107" s="117"/>
      <c r="W107" s="117"/>
      <c r="X107" s="117"/>
      <c r="Y107" s="117"/>
      <c r="Z107" s="117"/>
    </row>
    <row r="108" spans="1:26" ht="15.75" customHeight="1">
      <c r="A108" s="253">
        <v>104</v>
      </c>
      <c r="B108" s="108"/>
      <c r="C108" s="212"/>
      <c r="D108" s="212"/>
      <c r="E108" s="108"/>
      <c r="F108" s="108"/>
      <c r="G108" s="108"/>
      <c r="H108" s="108"/>
      <c r="I108" s="143"/>
      <c r="J108" s="117"/>
      <c r="K108" s="117"/>
      <c r="L108" s="117"/>
      <c r="M108" s="117"/>
      <c r="N108" s="117"/>
      <c r="O108" s="117"/>
      <c r="P108" s="117"/>
      <c r="Q108" s="117"/>
      <c r="R108" s="117"/>
      <c r="S108" s="117"/>
      <c r="T108" s="117"/>
      <c r="U108" s="117"/>
      <c r="V108" s="117"/>
      <c r="W108" s="117"/>
      <c r="X108" s="117"/>
      <c r="Y108" s="117"/>
      <c r="Z108" s="117"/>
    </row>
    <row r="109" spans="1:26" ht="15.75" customHeight="1">
      <c r="A109" s="253">
        <v>105</v>
      </c>
      <c r="B109" s="108"/>
      <c r="C109" s="212"/>
      <c r="D109" s="212"/>
      <c r="E109" s="108"/>
      <c r="F109" s="108"/>
      <c r="G109" s="108"/>
      <c r="H109" s="108"/>
      <c r="I109" s="143"/>
      <c r="J109" s="117"/>
      <c r="K109" s="117"/>
      <c r="L109" s="117"/>
      <c r="M109" s="117"/>
      <c r="N109" s="117"/>
      <c r="O109" s="117"/>
      <c r="P109" s="117"/>
      <c r="Q109" s="117"/>
      <c r="R109" s="117"/>
      <c r="S109" s="117"/>
      <c r="T109" s="117"/>
      <c r="U109" s="117"/>
      <c r="V109" s="117"/>
      <c r="W109" s="117"/>
      <c r="X109" s="117"/>
      <c r="Y109" s="117"/>
      <c r="Z109" s="117"/>
    </row>
    <row r="110" spans="1:26" ht="15.75" customHeight="1">
      <c r="A110" s="253">
        <v>106</v>
      </c>
      <c r="B110" s="108"/>
      <c r="C110" s="212"/>
      <c r="D110" s="212"/>
      <c r="E110" s="108"/>
      <c r="F110" s="108"/>
      <c r="G110" s="108"/>
      <c r="H110" s="108"/>
      <c r="I110" s="143"/>
      <c r="J110" s="117"/>
      <c r="K110" s="117"/>
      <c r="L110" s="117"/>
      <c r="M110" s="117"/>
      <c r="N110" s="117"/>
      <c r="O110" s="117"/>
      <c r="P110" s="117"/>
      <c r="Q110" s="117"/>
      <c r="R110" s="117"/>
      <c r="S110" s="117"/>
      <c r="T110" s="117"/>
      <c r="U110" s="117"/>
      <c r="V110" s="117"/>
      <c r="W110" s="117"/>
      <c r="X110" s="117"/>
      <c r="Y110" s="117"/>
      <c r="Z110" s="117"/>
    </row>
    <row r="111" spans="1:26" ht="15.75" customHeight="1">
      <c r="A111" s="253">
        <v>107</v>
      </c>
      <c r="B111" s="108"/>
      <c r="C111" s="212"/>
      <c r="D111" s="212"/>
      <c r="E111" s="108"/>
      <c r="F111" s="108"/>
      <c r="G111" s="108"/>
      <c r="H111" s="108"/>
      <c r="I111" s="143"/>
      <c r="J111" s="117"/>
      <c r="K111" s="117"/>
      <c r="L111" s="117"/>
      <c r="M111" s="117"/>
      <c r="N111" s="117"/>
      <c r="O111" s="117"/>
      <c r="P111" s="117"/>
      <c r="Q111" s="117"/>
      <c r="R111" s="117"/>
      <c r="S111" s="117"/>
      <c r="T111" s="117"/>
      <c r="U111" s="117"/>
      <c r="V111" s="117"/>
      <c r="W111" s="117"/>
      <c r="X111" s="117"/>
      <c r="Y111" s="117"/>
      <c r="Z111" s="117"/>
    </row>
    <row r="112" spans="1:26" ht="15.75" customHeight="1">
      <c r="A112" s="253">
        <v>108</v>
      </c>
      <c r="B112" s="108"/>
      <c r="C112" s="212"/>
      <c r="D112" s="212"/>
      <c r="E112" s="108"/>
      <c r="F112" s="108"/>
      <c r="G112" s="108"/>
      <c r="H112" s="108"/>
      <c r="I112" s="143"/>
      <c r="J112" s="117"/>
      <c r="K112" s="117"/>
      <c r="L112" s="117"/>
      <c r="M112" s="117"/>
      <c r="N112" s="117"/>
      <c r="O112" s="117"/>
      <c r="P112" s="117"/>
      <c r="Q112" s="117"/>
      <c r="R112" s="117"/>
      <c r="S112" s="117"/>
      <c r="T112" s="117"/>
      <c r="U112" s="117"/>
      <c r="V112" s="117"/>
      <c r="W112" s="117"/>
      <c r="X112" s="117"/>
      <c r="Y112" s="117"/>
      <c r="Z112" s="117"/>
    </row>
    <row r="113" spans="1:26" ht="15.75" customHeight="1">
      <c r="A113" s="253">
        <v>109</v>
      </c>
      <c r="B113" s="108"/>
      <c r="C113" s="212"/>
      <c r="D113" s="212"/>
      <c r="E113" s="108"/>
      <c r="F113" s="108"/>
      <c r="G113" s="108"/>
      <c r="H113" s="108"/>
      <c r="I113" s="143"/>
      <c r="J113" s="117"/>
      <c r="K113" s="117"/>
      <c r="L113" s="117"/>
      <c r="M113" s="117"/>
      <c r="N113" s="117"/>
      <c r="O113" s="117"/>
      <c r="P113" s="117"/>
      <c r="Q113" s="117"/>
      <c r="R113" s="117"/>
      <c r="S113" s="117"/>
      <c r="T113" s="117"/>
      <c r="U113" s="117"/>
      <c r="V113" s="117"/>
      <c r="W113" s="117"/>
      <c r="X113" s="117"/>
      <c r="Y113" s="117"/>
      <c r="Z113" s="117"/>
    </row>
    <row r="114" spans="1:26" ht="15.75" customHeight="1">
      <c r="A114" s="253">
        <v>110</v>
      </c>
      <c r="B114" s="108"/>
      <c r="C114" s="212"/>
      <c r="D114" s="212"/>
      <c r="E114" s="108"/>
      <c r="F114" s="108"/>
      <c r="G114" s="108"/>
      <c r="H114" s="108"/>
      <c r="I114" s="143"/>
      <c r="J114" s="117"/>
      <c r="K114" s="117"/>
      <c r="L114" s="117"/>
      <c r="M114" s="117"/>
      <c r="N114" s="117"/>
      <c r="O114" s="117"/>
      <c r="P114" s="117"/>
      <c r="Q114" s="117"/>
      <c r="R114" s="117"/>
      <c r="S114" s="117"/>
      <c r="T114" s="117"/>
      <c r="U114" s="117"/>
      <c r="V114" s="117"/>
      <c r="W114" s="117"/>
      <c r="X114" s="117"/>
      <c r="Y114" s="117"/>
      <c r="Z114" s="117"/>
    </row>
    <row r="115" spans="1:26" ht="15.75" customHeight="1">
      <c r="A115" s="253">
        <v>111</v>
      </c>
      <c r="B115" s="108"/>
      <c r="C115" s="212"/>
      <c r="D115" s="212"/>
      <c r="E115" s="108"/>
      <c r="F115" s="108"/>
      <c r="G115" s="108"/>
      <c r="H115" s="108"/>
      <c r="I115" s="143"/>
      <c r="J115" s="117"/>
      <c r="K115" s="117"/>
      <c r="L115" s="117"/>
      <c r="M115" s="117"/>
      <c r="N115" s="117"/>
      <c r="O115" s="117"/>
      <c r="P115" s="117"/>
      <c r="Q115" s="117"/>
      <c r="R115" s="117"/>
      <c r="S115" s="117"/>
      <c r="T115" s="117"/>
      <c r="U115" s="117"/>
      <c r="V115" s="117"/>
      <c r="W115" s="117"/>
      <c r="X115" s="117"/>
      <c r="Y115" s="117"/>
      <c r="Z115" s="117"/>
    </row>
    <row r="116" spans="1:26" ht="15.75" customHeight="1">
      <c r="A116" s="254">
        <v>112</v>
      </c>
      <c r="B116" s="108"/>
      <c r="C116" s="212"/>
      <c r="D116" s="212"/>
      <c r="E116" s="108"/>
      <c r="F116" s="108"/>
      <c r="G116" s="108"/>
      <c r="H116" s="108"/>
      <c r="I116" s="143"/>
      <c r="J116" s="117"/>
      <c r="K116" s="117"/>
      <c r="L116" s="117"/>
      <c r="M116" s="117"/>
      <c r="N116" s="117"/>
      <c r="O116" s="117"/>
      <c r="P116" s="117"/>
      <c r="Q116" s="117"/>
      <c r="R116" s="117"/>
      <c r="S116" s="117"/>
      <c r="T116" s="117"/>
      <c r="U116" s="117"/>
      <c r="V116" s="117"/>
      <c r="W116" s="117"/>
      <c r="X116" s="117"/>
      <c r="Y116" s="117"/>
      <c r="Z116" s="117"/>
    </row>
    <row r="117" spans="1:26" ht="15.75" customHeight="1">
      <c r="A117" s="256">
        <v>113</v>
      </c>
      <c r="B117" s="108"/>
      <c r="C117" s="212"/>
      <c r="D117" s="108"/>
      <c r="E117" s="108"/>
      <c r="F117" s="108"/>
      <c r="G117" s="108"/>
      <c r="H117" s="108"/>
      <c r="I117" s="143"/>
      <c r="J117" s="117"/>
      <c r="K117" s="117"/>
      <c r="L117" s="117"/>
      <c r="M117" s="117"/>
      <c r="N117" s="117"/>
      <c r="O117" s="117"/>
      <c r="P117" s="117"/>
      <c r="Q117" s="117"/>
      <c r="R117" s="117"/>
      <c r="S117" s="117"/>
      <c r="T117" s="117"/>
      <c r="U117" s="117"/>
      <c r="V117" s="117"/>
      <c r="W117" s="117"/>
      <c r="X117" s="117"/>
      <c r="Y117" s="117"/>
      <c r="Z117" s="117"/>
    </row>
    <row r="118" spans="1:26" ht="15.75" customHeight="1">
      <c r="A118" s="253">
        <v>114</v>
      </c>
      <c r="B118" s="108"/>
      <c r="C118" s="212"/>
      <c r="D118" s="108"/>
      <c r="E118" s="108"/>
      <c r="F118" s="108"/>
      <c r="G118" s="108"/>
      <c r="H118" s="108"/>
      <c r="I118" s="143"/>
      <c r="J118" s="117"/>
      <c r="K118" s="117"/>
      <c r="L118" s="117"/>
      <c r="M118" s="117"/>
      <c r="N118" s="117"/>
      <c r="O118" s="117"/>
      <c r="P118" s="117"/>
      <c r="Q118" s="117"/>
      <c r="R118" s="117"/>
      <c r="S118" s="117"/>
      <c r="T118" s="117"/>
      <c r="U118" s="117"/>
      <c r="V118" s="117"/>
      <c r="W118" s="117"/>
      <c r="X118" s="117"/>
      <c r="Y118" s="117"/>
      <c r="Z118" s="117"/>
    </row>
    <row r="119" spans="1:26" ht="15.75" customHeight="1">
      <c r="A119" s="253">
        <v>115</v>
      </c>
      <c r="B119" s="108"/>
      <c r="C119" s="212"/>
      <c r="D119" s="108"/>
      <c r="E119" s="108"/>
      <c r="F119" s="108"/>
      <c r="G119" s="108"/>
      <c r="H119" s="108"/>
      <c r="I119" s="143"/>
      <c r="J119" s="117"/>
      <c r="K119" s="117"/>
      <c r="L119" s="117"/>
      <c r="M119" s="117"/>
      <c r="N119" s="117"/>
      <c r="O119" s="117"/>
      <c r="P119" s="117"/>
      <c r="Q119" s="117"/>
      <c r="R119" s="117"/>
      <c r="S119" s="117"/>
      <c r="T119" s="117"/>
      <c r="U119" s="117"/>
      <c r="V119" s="117"/>
      <c r="W119" s="117"/>
      <c r="X119" s="117"/>
      <c r="Y119" s="117"/>
      <c r="Z119" s="117"/>
    </row>
    <row r="120" spans="1:26" ht="15.75" customHeight="1">
      <c r="A120" s="253">
        <v>116</v>
      </c>
      <c r="B120" s="108"/>
      <c r="C120" s="212"/>
      <c r="D120" s="108"/>
      <c r="E120" s="108"/>
      <c r="F120" s="108"/>
      <c r="G120" s="108"/>
      <c r="H120" s="108"/>
      <c r="I120" s="143"/>
      <c r="J120" s="117"/>
      <c r="K120" s="117"/>
      <c r="L120" s="117"/>
      <c r="M120" s="117"/>
      <c r="N120" s="117"/>
      <c r="O120" s="117"/>
      <c r="P120" s="117"/>
      <c r="Q120" s="117"/>
      <c r="R120" s="117"/>
      <c r="S120" s="117"/>
      <c r="T120" s="117"/>
      <c r="U120" s="117"/>
      <c r="V120" s="117"/>
      <c r="W120" s="117"/>
      <c r="X120" s="117"/>
      <c r="Y120" s="117"/>
      <c r="Z120" s="117"/>
    </row>
    <row r="121" spans="1:26" ht="15.75" customHeight="1">
      <c r="A121" s="253">
        <v>117</v>
      </c>
      <c r="B121" s="108"/>
      <c r="C121" s="157"/>
      <c r="D121" s="212"/>
      <c r="E121" s="108"/>
      <c r="F121" s="108"/>
      <c r="G121" s="108"/>
      <c r="H121" s="108"/>
      <c r="I121" s="143"/>
      <c r="J121" s="117"/>
      <c r="K121" s="117"/>
      <c r="L121" s="117"/>
      <c r="M121" s="117"/>
      <c r="N121" s="117"/>
      <c r="O121" s="117"/>
      <c r="P121" s="117"/>
      <c r="Q121" s="117"/>
      <c r="R121" s="117"/>
      <c r="S121" s="117"/>
      <c r="T121" s="117"/>
      <c r="U121" s="117"/>
      <c r="V121" s="117"/>
      <c r="W121" s="117"/>
      <c r="X121" s="117"/>
      <c r="Y121" s="117"/>
      <c r="Z121" s="117"/>
    </row>
    <row r="122" spans="1:26" ht="15.75" customHeight="1">
      <c r="A122" s="253">
        <v>118</v>
      </c>
      <c r="B122" s="108"/>
      <c r="C122" s="157"/>
      <c r="D122" s="212"/>
      <c r="E122" s="108"/>
      <c r="F122" s="108"/>
      <c r="G122" s="108"/>
      <c r="H122" s="108"/>
      <c r="I122" s="143"/>
      <c r="J122" s="117"/>
      <c r="K122" s="117"/>
      <c r="L122" s="117"/>
      <c r="M122" s="117"/>
      <c r="N122" s="117"/>
      <c r="O122" s="117"/>
      <c r="P122" s="117"/>
      <c r="Q122" s="117"/>
      <c r="R122" s="117"/>
      <c r="S122" s="117"/>
      <c r="T122" s="117"/>
      <c r="U122" s="117"/>
      <c r="V122" s="117"/>
      <c r="W122" s="117"/>
      <c r="X122" s="117"/>
      <c r="Y122" s="117"/>
      <c r="Z122" s="117"/>
    </row>
    <row r="123" spans="1:26" ht="15.75" customHeight="1">
      <c r="A123" s="253">
        <v>119</v>
      </c>
      <c r="B123" s="108"/>
      <c r="C123" s="157"/>
      <c r="D123" s="212"/>
      <c r="E123" s="108"/>
      <c r="F123" s="108"/>
      <c r="G123" s="108"/>
      <c r="H123" s="108"/>
      <c r="I123" s="143"/>
      <c r="J123" s="117"/>
      <c r="K123" s="117"/>
      <c r="L123" s="117"/>
      <c r="M123" s="117"/>
      <c r="N123" s="117"/>
      <c r="O123" s="117"/>
      <c r="P123" s="117"/>
      <c r="Q123" s="117"/>
      <c r="R123" s="117"/>
      <c r="S123" s="117"/>
      <c r="T123" s="117"/>
      <c r="U123" s="117"/>
      <c r="V123" s="117"/>
      <c r="W123" s="117"/>
      <c r="X123" s="117"/>
      <c r="Y123" s="117"/>
      <c r="Z123" s="117"/>
    </row>
    <row r="124" spans="1:26" ht="15.75" customHeight="1">
      <c r="A124" s="253">
        <v>120</v>
      </c>
      <c r="B124" s="108"/>
      <c r="C124" s="212"/>
      <c r="D124" s="108"/>
      <c r="E124" s="108"/>
      <c r="F124" s="108"/>
      <c r="G124" s="108"/>
      <c r="H124" s="108"/>
      <c r="I124" s="143"/>
      <c r="J124" s="117"/>
      <c r="K124" s="117"/>
      <c r="L124" s="117"/>
      <c r="M124" s="117"/>
      <c r="N124" s="117"/>
      <c r="O124" s="117"/>
      <c r="P124" s="117"/>
      <c r="Q124" s="117"/>
      <c r="R124" s="117"/>
      <c r="S124" s="117"/>
      <c r="T124" s="117"/>
      <c r="U124" s="117"/>
      <c r="V124" s="117"/>
      <c r="W124" s="117"/>
      <c r="X124" s="117"/>
      <c r="Y124" s="117"/>
      <c r="Z124" s="117"/>
    </row>
    <row r="125" spans="1:26" ht="15.75" customHeight="1">
      <c r="A125" s="253">
        <v>121</v>
      </c>
      <c r="B125" s="108"/>
      <c r="C125" s="212"/>
      <c r="D125" s="108"/>
      <c r="E125" s="108"/>
      <c r="F125" s="108"/>
      <c r="G125" s="108"/>
      <c r="H125" s="108"/>
      <c r="I125" s="143"/>
      <c r="J125" s="117"/>
      <c r="K125" s="117"/>
      <c r="L125" s="117"/>
      <c r="M125" s="117"/>
      <c r="N125" s="117"/>
      <c r="O125" s="117"/>
      <c r="P125" s="117"/>
      <c r="Q125" s="117"/>
      <c r="R125" s="117"/>
      <c r="S125" s="117"/>
      <c r="T125" s="117"/>
      <c r="U125" s="117"/>
      <c r="V125" s="117"/>
      <c r="W125" s="117"/>
      <c r="X125" s="117"/>
      <c r="Y125" s="117"/>
      <c r="Z125" s="117"/>
    </row>
    <row r="126" spans="1:26" ht="15.75" customHeight="1">
      <c r="A126" s="253">
        <v>122</v>
      </c>
      <c r="B126" s="108"/>
      <c r="C126" s="212"/>
      <c r="D126" s="108"/>
      <c r="E126" s="108"/>
      <c r="F126" s="108"/>
      <c r="G126" s="108"/>
      <c r="H126" s="108"/>
      <c r="I126" s="143"/>
      <c r="J126" s="117"/>
      <c r="K126" s="117"/>
      <c r="L126" s="117"/>
      <c r="M126" s="117"/>
      <c r="N126" s="117"/>
      <c r="O126" s="117"/>
      <c r="P126" s="117"/>
      <c r="Q126" s="117"/>
      <c r="R126" s="117"/>
      <c r="S126" s="117"/>
      <c r="T126" s="117"/>
      <c r="U126" s="117"/>
      <c r="V126" s="117"/>
      <c r="W126" s="117"/>
      <c r="X126" s="117"/>
      <c r="Y126" s="117"/>
      <c r="Z126" s="117"/>
    </row>
    <row r="127" spans="1:26" ht="15.75" customHeight="1">
      <c r="A127" s="253">
        <v>123</v>
      </c>
      <c r="B127" s="108"/>
      <c r="C127" s="212"/>
      <c r="D127" s="108"/>
      <c r="E127" s="108"/>
      <c r="F127" s="108"/>
      <c r="G127" s="108"/>
      <c r="H127" s="108"/>
      <c r="I127" s="143"/>
      <c r="J127" s="117"/>
      <c r="K127" s="117"/>
      <c r="L127" s="117"/>
      <c r="M127" s="117"/>
      <c r="N127" s="117"/>
      <c r="O127" s="117"/>
      <c r="P127" s="117"/>
      <c r="Q127" s="117"/>
      <c r="R127" s="117"/>
      <c r="S127" s="117"/>
      <c r="T127" s="117"/>
      <c r="U127" s="117"/>
      <c r="V127" s="117"/>
      <c r="W127" s="117"/>
      <c r="X127" s="117"/>
      <c r="Y127" s="117"/>
      <c r="Z127" s="117"/>
    </row>
    <row r="128" spans="1:26" ht="15.75" customHeight="1">
      <c r="A128" s="253">
        <v>124</v>
      </c>
      <c r="B128" s="108"/>
      <c r="C128" s="212"/>
      <c r="D128" s="108"/>
      <c r="E128" s="108"/>
      <c r="F128" s="108"/>
      <c r="G128" s="108"/>
      <c r="H128" s="108"/>
      <c r="I128" s="143"/>
      <c r="J128" s="117"/>
      <c r="K128" s="117"/>
      <c r="L128" s="117"/>
      <c r="M128" s="117"/>
      <c r="N128" s="117"/>
      <c r="O128" s="117"/>
      <c r="P128" s="117"/>
      <c r="Q128" s="117"/>
      <c r="R128" s="117"/>
      <c r="S128" s="117"/>
      <c r="T128" s="117"/>
      <c r="U128" s="117"/>
      <c r="V128" s="117"/>
      <c r="W128" s="117"/>
      <c r="X128" s="117"/>
      <c r="Y128" s="117"/>
      <c r="Z128" s="117"/>
    </row>
    <row r="129" spans="1:26" ht="15.75" customHeight="1">
      <c r="A129" s="253">
        <v>125</v>
      </c>
      <c r="B129" s="108"/>
      <c r="C129" s="212"/>
      <c r="D129" s="108"/>
      <c r="E129" s="108"/>
      <c r="F129" s="108"/>
      <c r="G129" s="108"/>
      <c r="H129" s="108"/>
      <c r="I129" s="143"/>
      <c r="J129" s="117"/>
      <c r="K129" s="117"/>
      <c r="L129" s="117"/>
      <c r="M129" s="117"/>
      <c r="N129" s="117"/>
      <c r="O129" s="117"/>
      <c r="P129" s="117"/>
      <c r="Q129" s="117"/>
      <c r="R129" s="117"/>
      <c r="S129" s="117"/>
      <c r="T129" s="117"/>
      <c r="U129" s="117"/>
      <c r="V129" s="117"/>
      <c r="W129" s="117"/>
      <c r="X129" s="117"/>
      <c r="Y129" s="117"/>
      <c r="Z129" s="117"/>
    </row>
    <row r="130" spans="1:26" ht="15.75" customHeight="1">
      <c r="A130" s="253">
        <v>126</v>
      </c>
      <c r="B130" s="108"/>
      <c r="C130" s="157"/>
      <c r="D130" s="108"/>
      <c r="E130" s="108"/>
      <c r="F130" s="108"/>
      <c r="G130" s="108"/>
      <c r="H130" s="108"/>
      <c r="I130" s="143"/>
      <c r="J130" s="117"/>
      <c r="K130" s="117"/>
      <c r="L130" s="117"/>
      <c r="M130" s="117"/>
      <c r="N130" s="117"/>
      <c r="O130" s="117"/>
      <c r="P130" s="117"/>
      <c r="Q130" s="117"/>
      <c r="R130" s="117"/>
      <c r="S130" s="117"/>
      <c r="T130" s="117"/>
      <c r="U130" s="117"/>
      <c r="V130" s="117"/>
      <c r="W130" s="117"/>
      <c r="X130" s="117"/>
      <c r="Y130" s="117"/>
      <c r="Z130" s="117"/>
    </row>
    <row r="131" spans="1:26" ht="15.75" customHeight="1">
      <c r="A131" s="253">
        <v>127</v>
      </c>
      <c r="B131" s="108"/>
      <c r="C131" s="157"/>
      <c r="D131" s="262"/>
      <c r="E131" s="108"/>
      <c r="F131" s="108"/>
      <c r="G131" s="108"/>
      <c r="H131" s="108"/>
      <c r="I131" s="143"/>
      <c r="J131" s="117"/>
      <c r="K131" s="117"/>
      <c r="L131" s="117"/>
      <c r="M131" s="117"/>
      <c r="N131" s="117"/>
      <c r="O131" s="117"/>
      <c r="P131" s="117"/>
      <c r="Q131" s="117"/>
      <c r="R131" s="117"/>
      <c r="S131" s="117"/>
      <c r="T131" s="117"/>
      <c r="U131" s="117"/>
      <c r="V131" s="117"/>
      <c r="W131" s="117"/>
      <c r="X131" s="117"/>
      <c r="Y131" s="117"/>
      <c r="Z131" s="117"/>
    </row>
    <row r="132" spans="1:26" ht="15.75" customHeight="1">
      <c r="A132" s="253">
        <v>128</v>
      </c>
      <c r="B132" s="108"/>
      <c r="C132" s="157"/>
      <c r="D132" s="262"/>
      <c r="E132" s="108"/>
      <c r="F132" s="108"/>
      <c r="G132" s="108"/>
      <c r="H132" s="108"/>
      <c r="I132" s="143"/>
      <c r="J132" s="117"/>
      <c r="K132" s="117"/>
      <c r="L132" s="117"/>
      <c r="M132" s="117"/>
      <c r="N132" s="117"/>
      <c r="O132" s="117"/>
      <c r="P132" s="117"/>
      <c r="Q132" s="117"/>
      <c r="R132" s="117"/>
      <c r="S132" s="117"/>
      <c r="T132" s="117"/>
      <c r="U132" s="117"/>
      <c r="V132" s="117"/>
      <c r="W132" s="117"/>
      <c r="X132" s="117"/>
      <c r="Y132" s="117"/>
      <c r="Z132" s="117"/>
    </row>
    <row r="133" spans="1:26" ht="15.75" customHeight="1">
      <c r="A133" s="253">
        <v>129</v>
      </c>
      <c r="B133" s="108"/>
      <c r="C133" s="212"/>
      <c r="D133" s="262"/>
      <c r="E133" s="108"/>
      <c r="F133" s="108"/>
      <c r="G133" s="108"/>
      <c r="H133" s="108"/>
      <c r="I133" s="143"/>
      <c r="J133" s="117"/>
      <c r="K133" s="117"/>
      <c r="L133" s="117"/>
      <c r="M133" s="117"/>
      <c r="N133" s="117"/>
      <c r="O133" s="117"/>
      <c r="P133" s="117"/>
      <c r="Q133" s="117"/>
      <c r="R133" s="117"/>
      <c r="S133" s="117"/>
      <c r="T133" s="117"/>
      <c r="U133" s="117"/>
      <c r="V133" s="117"/>
      <c r="W133" s="117"/>
      <c r="X133" s="117"/>
      <c r="Y133" s="117"/>
      <c r="Z133" s="117"/>
    </row>
    <row r="134" spans="1:26" ht="15.75" customHeight="1">
      <c r="A134" s="253">
        <v>130</v>
      </c>
      <c r="B134" s="108"/>
      <c r="C134" s="212"/>
      <c r="D134" s="108"/>
      <c r="E134" s="108"/>
      <c r="F134" s="108"/>
      <c r="G134" s="108"/>
      <c r="H134" s="108"/>
      <c r="I134" s="143"/>
      <c r="J134" s="117"/>
      <c r="K134" s="117"/>
      <c r="L134" s="117"/>
      <c r="M134" s="117"/>
      <c r="N134" s="117"/>
      <c r="O134" s="117"/>
      <c r="P134" s="117"/>
      <c r="Q134" s="117"/>
      <c r="R134" s="117"/>
      <c r="S134" s="117"/>
      <c r="T134" s="117"/>
      <c r="U134" s="117"/>
      <c r="V134" s="117"/>
      <c r="W134" s="117"/>
      <c r="X134" s="117"/>
      <c r="Y134" s="117"/>
      <c r="Z134" s="117"/>
    </row>
    <row r="135" spans="1:26" ht="15.75" customHeight="1">
      <c r="A135" s="253">
        <v>131</v>
      </c>
      <c r="B135" s="108"/>
      <c r="C135" s="157"/>
      <c r="D135" s="108"/>
      <c r="E135" s="108"/>
      <c r="F135" s="108"/>
      <c r="G135" s="108"/>
      <c r="H135" s="108"/>
      <c r="I135" s="143"/>
      <c r="J135" s="117"/>
      <c r="K135" s="117"/>
      <c r="L135" s="117"/>
      <c r="M135" s="117"/>
      <c r="N135" s="117"/>
      <c r="O135" s="117"/>
      <c r="P135" s="117"/>
      <c r="Q135" s="117"/>
      <c r="R135" s="117"/>
      <c r="S135" s="117"/>
      <c r="T135" s="117"/>
      <c r="U135" s="117"/>
      <c r="V135" s="117"/>
      <c r="W135" s="117"/>
      <c r="X135" s="117"/>
      <c r="Y135" s="117"/>
      <c r="Z135" s="117"/>
    </row>
    <row r="136" spans="1:26" ht="15.75" customHeight="1">
      <c r="A136" s="253">
        <v>132</v>
      </c>
      <c r="B136" s="108"/>
      <c r="C136" s="157"/>
      <c r="D136" s="262"/>
      <c r="E136" s="108"/>
      <c r="F136" s="108"/>
      <c r="G136" s="108"/>
      <c r="H136" s="108"/>
      <c r="I136" s="143"/>
      <c r="J136" s="117"/>
      <c r="K136" s="117"/>
      <c r="L136" s="117"/>
      <c r="M136" s="117"/>
      <c r="N136" s="117"/>
      <c r="O136" s="117"/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</row>
    <row r="137" spans="1:26" ht="15.75" customHeight="1">
      <c r="A137" s="253">
        <v>133</v>
      </c>
      <c r="B137" s="108"/>
      <c r="C137" s="212"/>
      <c r="D137" s="262"/>
      <c r="E137" s="108"/>
      <c r="F137" s="108"/>
      <c r="G137" s="108"/>
      <c r="H137" s="108"/>
      <c r="I137" s="143"/>
      <c r="J137" s="117"/>
      <c r="K137" s="117"/>
      <c r="L137" s="117"/>
      <c r="M137" s="117"/>
      <c r="N137" s="117"/>
      <c r="O137" s="117"/>
      <c r="P137" s="117"/>
      <c r="Q137" s="117"/>
      <c r="R137" s="117"/>
      <c r="S137" s="117"/>
      <c r="T137" s="117"/>
      <c r="U137" s="117"/>
      <c r="V137" s="117"/>
      <c r="W137" s="117"/>
      <c r="X137" s="117"/>
      <c r="Y137" s="117"/>
      <c r="Z137" s="117"/>
    </row>
    <row r="138" spans="1:26" ht="15.75" customHeight="1">
      <c r="A138" s="253">
        <v>134</v>
      </c>
      <c r="B138" s="108"/>
      <c r="C138" s="212"/>
      <c r="D138" s="108"/>
      <c r="E138" s="108"/>
      <c r="F138" s="108"/>
      <c r="G138" s="108"/>
      <c r="H138" s="108"/>
      <c r="I138" s="143"/>
      <c r="J138" s="117"/>
      <c r="K138" s="117"/>
      <c r="L138" s="117"/>
      <c r="M138" s="117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  <c r="X138" s="117"/>
      <c r="Y138" s="117"/>
      <c r="Z138" s="117"/>
    </row>
    <row r="139" spans="1:26" ht="15.75" customHeight="1">
      <c r="A139" s="253">
        <v>135</v>
      </c>
      <c r="B139" s="108"/>
      <c r="C139" s="157"/>
      <c r="D139" s="262"/>
      <c r="E139" s="108"/>
      <c r="F139" s="108"/>
      <c r="G139" s="108"/>
      <c r="H139" s="108"/>
      <c r="I139" s="143"/>
      <c r="J139" s="117"/>
      <c r="K139" s="117"/>
      <c r="L139" s="117"/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  <c r="X139" s="117"/>
      <c r="Y139" s="117"/>
      <c r="Z139" s="117"/>
    </row>
    <row r="140" spans="1:26" ht="15.75" customHeight="1">
      <c r="A140" s="253">
        <v>136</v>
      </c>
      <c r="B140" s="108"/>
      <c r="C140" s="212"/>
      <c r="D140" s="262"/>
      <c r="E140" s="108"/>
      <c r="F140" s="108"/>
      <c r="G140" s="108"/>
      <c r="H140" s="108"/>
      <c r="I140" s="143"/>
      <c r="J140" s="117"/>
      <c r="K140" s="117"/>
      <c r="L140" s="117"/>
      <c r="M140" s="117"/>
      <c r="N140" s="117"/>
      <c r="O140" s="117"/>
      <c r="P140" s="117"/>
      <c r="Q140" s="117"/>
      <c r="R140" s="117"/>
      <c r="S140" s="117"/>
      <c r="T140" s="117"/>
      <c r="U140" s="117"/>
      <c r="V140" s="117"/>
      <c r="W140" s="117"/>
      <c r="X140" s="117"/>
      <c r="Y140" s="117"/>
      <c r="Z140" s="117"/>
    </row>
    <row r="141" spans="1:26" ht="15.75" customHeight="1">
      <c r="A141" s="253">
        <v>137</v>
      </c>
      <c r="B141" s="108"/>
      <c r="C141" s="212"/>
      <c r="D141" s="108"/>
      <c r="E141" s="108"/>
      <c r="F141" s="108"/>
      <c r="G141" s="108"/>
      <c r="H141" s="108"/>
      <c r="I141" s="143"/>
      <c r="J141" s="117"/>
      <c r="K141" s="117"/>
      <c r="L141" s="117"/>
      <c r="M141" s="117"/>
      <c r="N141" s="117"/>
      <c r="O141" s="117"/>
      <c r="P141" s="117"/>
      <c r="Q141" s="117"/>
      <c r="R141" s="117"/>
      <c r="S141" s="117"/>
      <c r="T141" s="117"/>
      <c r="U141" s="117"/>
      <c r="V141" s="117"/>
      <c r="W141" s="117"/>
      <c r="X141" s="117"/>
      <c r="Y141" s="117"/>
      <c r="Z141" s="117"/>
    </row>
    <row r="142" spans="1:26" ht="15.75" customHeight="1">
      <c r="A142" s="253">
        <v>138</v>
      </c>
      <c r="B142" s="108"/>
      <c r="C142" s="157"/>
      <c r="D142" s="262"/>
      <c r="E142" s="108"/>
      <c r="F142" s="108"/>
      <c r="G142" s="108"/>
      <c r="H142" s="108"/>
      <c r="I142" s="143"/>
      <c r="J142" s="117"/>
      <c r="K142" s="117"/>
      <c r="L142" s="117"/>
      <c r="M142" s="117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  <c r="Y142" s="117"/>
      <c r="Z142" s="117"/>
    </row>
    <row r="143" spans="1:26" ht="15.75" customHeight="1">
      <c r="A143" s="253">
        <v>139</v>
      </c>
      <c r="B143" s="108"/>
      <c r="C143" s="212"/>
      <c r="D143" s="262"/>
      <c r="E143" s="108"/>
      <c r="F143" s="108"/>
      <c r="G143" s="108"/>
      <c r="H143" s="108"/>
      <c r="I143" s="143"/>
      <c r="J143" s="117"/>
      <c r="K143" s="117"/>
      <c r="L143" s="117"/>
      <c r="M143" s="117"/>
      <c r="N143" s="117"/>
      <c r="O143" s="117"/>
      <c r="P143" s="117"/>
      <c r="Q143" s="117"/>
      <c r="R143" s="117"/>
      <c r="S143" s="117"/>
      <c r="T143" s="117"/>
      <c r="U143" s="117"/>
      <c r="V143" s="117"/>
      <c r="W143" s="117"/>
      <c r="X143" s="117"/>
      <c r="Y143" s="117"/>
      <c r="Z143" s="117"/>
    </row>
    <row r="144" spans="1:26" ht="15.75" customHeight="1">
      <c r="A144" s="253">
        <v>140</v>
      </c>
      <c r="B144" s="108"/>
      <c r="C144" s="212"/>
      <c r="D144" s="108"/>
      <c r="E144" s="108"/>
      <c r="F144" s="108"/>
      <c r="G144" s="108"/>
      <c r="H144" s="108"/>
      <c r="I144" s="143"/>
      <c r="J144" s="117"/>
      <c r="K144" s="117"/>
      <c r="L144" s="117"/>
      <c r="M144" s="117"/>
      <c r="N144" s="117"/>
      <c r="O144" s="117"/>
      <c r="P144" s="117"/>
      <c r="Q144" s="117"/>
      <c r="R144" s="117"/>
      <c r="S144" s="117"/>
      <c r="T144" s="117"/>
      <c r="U144" s="117"/>
      <c r="V144" s="117"/>
      <c r="W144" s="117"/>
      <c r="X144" s="117"/>
      <c r="Y144" s="117"/>
      <c r="Z144" s="117"/>
    </row>
    <row r="145" spans="1:26" ht="15.75" customHeight="1">
      <c r="A145" s="253">
        <v>141</v>
      </c>
      <c r="B145" s="108"/>
      <c r="C145" s="157"/>
      <c r="D145" s="262"/>
      <c r="E145" s="108"/>
      <c r="F145" s="108"/>
      <c r="G145" s="108"/>
      <c r="H145" s="108"/>
      <c r="I145" s="143"/>
      <c r="J145" s="117"/>
      <c r="K145" s="117"/>
      <c r="L145" s="117"/>
      <c r="M145" s="117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  <c r="X145" s="117"/>
      <c r="Y145" s="117"/>
      <c r="Z145" s="117"/>
    </row>
    <row r="146" spans="1:26" ht="15.75" customHeight="1">
      <c r="A146" s="253">
        <v>142</v>
      </c>
      <c r="B146" s="108"/>
      <c r="C146" s="212"/>
      <c r="D146" s="262"/>
      <c r="E146" s="108"/>
      <c r="F146" s="108"/>
      <c r="G146" s="108"/>
      <c r="H146" s="108"/>
      <c r="I146" s="143"/>
      <c r="J146" s="117"/>
      <c r="K146" s="117"/>
      <c r="L146" s="117"/>
      <c r="M146" s="117"/>
      <c r="N146" s="117"/>
      <c r="O146" s="117"/>
      <c r="P146" s="117"/>
      <c r="Q146" s="117"/>
      <c r="R146" s="117"/>
      <c r="S146" s="117"/>
      <c r="T146" s="117"/>
      <c r="U146" s="117"/>
      <c r="V146" s="117"/>
      <c r="W146" s="117"/>
      <c r="X146" s="117"/>
      <c r="Y146" s="117"/>
      <c r="Z146" s="117"/>
    </row>
    <row r="147" spans="1:26" ht="15.75" customHeight="1">
      <c r="A147" s="253">
        <v>143</v>
      </c>
      <c r="B147" s="108"/>
      <c r="C147" s="212"/>
      <c r="D147" s="108"/>
      <c r="E147" s="108"/>
      <c r="F147" s="108"/>
      <c r="G147" s="108"/>
      <c r="H147" s="108"/>
      <c r="I147" s="143"/>
      <c r="J147" s="117"/>
      <c r="K147" s="117"/>
      <c r="L147" s="117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</row>
    <row r="148" spans="1:26" ht="15.75" customHeight="1">
      <c r="A148" s="253">
        <v>144</v>
      </c>
      <c r="B148" s="108"/>
      <c r="C148" s="157"/>
      <c r="D148" s="262"/>
      <c r="E148" s="108"/>
      <c r="F148" s="108"/>
      <c r="G148" s="108"/>
      <c r="H148" s="108"/>
      <c r="I148" s="143"/>
      <c r="J148" s="117"/>
      <c r="K148" s="117"/>
      <c r="L148" s="117"/>
      <c r="M148" s="117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  <c r="X148" s="117"/>
      <c r="Y148" s="117"/>
      <c r="Z148" s="117"/>
    </row>
    <row r="149" spans="1:26" ht="15.75" customHeight="1">
      <c r="A149" s="253">
        <v>145</v>
      </c>
      <c r="B149" s="108"/>
      <c r="C149" s="157"/>
      <c r="D149" s="262"/>
      <c r="E149" s="108"/>
      <c r="F149" s="108"/>
      <c r="G149" s="108"/>
      <c r="H149" s="108"/>
      <c r="I149" s="143"/>
      <c r="J149" s="117"/>
      <c r="K149" s="117"/>
      <c r="L149" s="117"/>
      <c r="M149" s="117"/>
      <c r="N149" s="117"/>
      <c r="O149" s="117"/>
      <c r="P149" s="117"/>
      <c r="Q149" s="117"/>
      <c r="R149" s="117"/>
      <c r="S149" s="117"/>
      <c r="T149" s="117"/>
      <c r="U149" s="117"/>
      <c r="V149" s="117"/>
      <c r="W149" s="117"/>
      <c r="X149" s="117"/>
      <c r="Y149" s="117"/>
      <c r="Z149" s="117"/>
    </row>
    <row r="150" spans="1:26" ht="15.75" customHeight="1">
      <c r="A150" s="253">
        <v>146</v>
      </c>
      <c r="B150" s="108"/>
      <c r="C150" s="157"/>
      <c r="D150" s="262"/>
      <c r="E150" s="108"/>
      <c r="F150" s="108"/>
      <c r="G150" s="108"/>
      <c r="H150" s="108"/>
      <c r="I150" s="143"/>
      <c r="J150" s="117"/>
      <c r="K150" s="117"/>
      <c r="L150" s="117"/>
      <c r="M150" s="117"/>
      <c r="N150" s="117"/>
      <c r="O150" s="117"/>
      <c r="P150" s="117"/>
      <c r="Q150" s="117"/>
      <c r="R150" s="117"/>
      <c r="S150" s="117"/>
      <c r="T150" s="117"/>
      <c r="U150" s="117"/>
      <c r="V150" s="117"/>
      <c r="W150" s="117"/>
      <c r="X150" s="117"/>
      <c r="Y150" s="117"/>
      <c r="Z150" s="117"/>
    </row>
    <row r="151" spans="1:26" ht="15.75" customHeight="1">
      <c r="A151" s="253">
        <v>147</v>
      </c>
      <c r="B151" s="108"/>
      <c r="C151" s="262"/>
      <c r="D151" s="262"/>
      <c r="E151" s="108"/>
      <c r="F151" s="108"/>
      <c r="G151" s="108"/>
      <c r="H151" s="108"/>
      <c r="I151" s="143"/>
      <c r="J151" s="117"/>
      <c r="K151" s="117"/>
      <c r="L151" s="117"/>
      <c r="M151" s="117"/>
      <c r="N151" s="117"/>
      <c r="O151" s="117"/>
      <c r="P151" s="117"/>
      <c r="Q151" s="117"/>
      <c r="R151" s="117"/>
      <c r="S151" s="117"/>
      <c r="T151" s="117"/>
      <c r="U151" s="117"/>
      <c r="V151" s="117"/>
      <c r="W151" s="117"/>
      <c r="X151" s="117"/>
      <c r="Y151" s="117"/>
      <c r="Z151" s="117"/>
    </row>
    <row r="152" spans="1:26" ht="15.75" customHeight="1">
      <c r="A152" s="253">
        <v>148</v>
      </c>
      <c r="B152" s="108"/>
      <c r="C152" s="262"/>
      <c r="D152" s="262"/>
      <c r="E152" s="108"/>
      <c r="F152" s="108"/>
      <c r="G152" s="108"/>
      <c r="H152" s="108"/>
      <c r="I152" s="143"/>
      <c r="J152" s="117"/>
      <c r="K152" s="117"/>
      <c r="L152" s="117"/>
      <c r="M152" s="117"/>
      <c r="N152" s="117"/>
      <c r="O152" s="117"/>
      <c r="P152" s="117"/>
      <c r="Q152" s="117"/>
      <c r="R152" s="117"/>
      <c r="S152" s="117"/>
      <c r="T152" s="117"/>
      <c r="U152" s="117"/>
      <c r="V152" s="117"/>
      <c r="W152" s="117"/>
      <c r="X152" s="117"/>
      <c r="Y152" s="117"/>
      <c r="Z152" s="117"/>
    </row>
    <row r="153" spans="1:26" ht="15.75" customHeight="1">
      <c r="A153" s="253">
        <v>149</v>
      </c>
      <c r="B153" s="108"/>
      <c r="C153" s="262"/>
      <c r="D153" s="262"/>
      <c r="E153" s="108"/>
      <c r="F153" s="108"/>
      <c r="G153" s="108"/>
      <c r="H153" s="108"/>
      <c r="I153" s="143"/>
      <c r="J153" s="117"/>
      <c r="K153" s="117"/>
      <c r="L153" s="117"/>
      <c r="M153" s="117"/>
      <c r="N153" s="117"/>
      <c r="O153" s="117"/>
      <c r="P153" s="117"/>
      <c r="Q153" s="117"/>
      <c r="R153" s="117"/>
      <c r="S153" s="117"/>
      <c r="T153" s="117"/>
      <c r="U153" s="117"/>
      <c r="V153" s="117"/>
      <c r="W153" s="117"/>
      <c r="X153" s="117"/>
      <c r="Y153" s="117"/>
      <c r="Z153" s="117"/>
    </row>
    <row r="154" spans="1:26" ht="15.75" customHeight="1">
      <c r="A154" s="253">
        <v>150</v>
      </c>
      <c r="B154" s="108"/>
      <c r="C154" s="262"/>
      <c r="D154" s="108"/>
      <c r="E154" s="108"/>
      <c r="F154" s="108"/>
      <c r="G154" s="108"/>
      <c r="H154" s="108"/>
      <c r="I154" s="143"/>
      <c r="J154" s="117"/>
      <c r="K154" s="117"/>
      <c r="L154" s="117"/>
      <c r="M154" s="117"/>
      <c r="N154" s="117"/>
      <c r="O154" s="117"/>
      <c r="P154" s="117"/>
      <c r="Q154" s="117"/>
      <c r="R154" s="117"/>
      <c r="S154" s="117"/>
      <c r="T154" s="117"/>
      <c r="U154" s="117"/>
      <c r="V154" s="117"/>
      <c r="W154" s="117"/>
      <c r="X154" s="117"/>
      <c r="Y154" s="117"/>
      <c r="Z154" s="117"/>
    </row>
    <row r="155" spans="1:26" ht="15.75" customHeight="1">
      <c r="A155" s="253">
        <v>151</v>
      </c>
      <c r="B155" s="108"/>
      <c r="C155" s="262"/>
      <c r="D155" s="108"/>
      <c r="E155" s="108"/>
      <c r="F155" s="108"/>
      <c r="G155" s="108"/>
      <c r="H155" s="108"/>
      <c r="I155" s="143"/>
      <c r="J155" s="117"/>
      <c r="K155" s="117"/>
      <c r="L155" s="117"/>
      <c r="M155" s="117"/>
      <c r="N155" s="117"/>
      <c r="O155" s="117"/>
      <c r="P155" s="117"/>
      <c r="Q155" s="117"/>
      <c r="R155" s="117"/>
      <c r="S155" s="117"/>
      <c r="T155" s="117"/>
      <c r="U155" s="117"/>
      <c r="V155" s="117"/>
      <c r="W155" s="117"/>
      <c r="X155" s="117"/>
      <c r="Y155" s="117"/>
      <c r="Z155" s="117"/>
    </row>
    <row r="156" spans="1:26" ht="15.75" customHeight="1">
      <c r="A156" s="253">
        <v>152</v>
      </c>
      <c r="B156" s="108"/>
      <c r="C156" s="262"/>
      <c r="D156" s="108"/>
      <c r="E156" s="108"/>
      <c r="F156" s="108"/>
      <c r="G156" s="108"/>
      <c r="H156" s="108"/>
      <c r="I156" s="143"/>
      <c r="J156" s="117"/>
      <c r="K156" s="117"/>
      <c r="L156" s="117"/>
      <c r="M156" s="117"/>
      <c r="N156" s="117"/>
      <c r="O156" s="117"/>
      <c r="P156" s="117"/>
      <c r="Q156" s="117"/>
      <c r="R156" s="117"/>
      <c r="S156" s="117"/>
      <c r="T156" s="117"/>
      <c r="U156" s="117"/>
      <c r="V156" s="117"/>
      <c r="W156" s="117"/>
      <c r="X156" s="117"/>
      <c r="Y156" s="117"/>
      <c r="Z156" s="117"/>
    </row>
    <row r="157" spans="1:26" ht="15.75" customHeight="1">
      <c r="A157" s="253">
        <v>153</v>
      </c>
      <c r="B157" s="108"/>
      <c r="C157" s="262"/>
      <c r="D157" s="108"/>
      <c r="E157" s="108"/>
      <c r="F157" s="108"/>
      <c r="G157" s="108"/>
      <c r="H157" s="108"/>
      <c r="I157" s="143"/>
      <c r="J157" s="117"/>
      <c r="K157" s="117"/>
      <c r="L157" s="117"/>
      <c r="M157" s="117"/>
      <c r="N157" s="117"/>
      <c r="O157" s="117"/>
      <c r="P157" s="117"/>
      <c r="Q157" s="117"/>
      <c r="R157" s="117"/>
      <c r="S157" s="117"/>
      <c r="T157" s="117"/>
      <c r="U157" s="117"/>
      <c r="V157" s="117"/>
      <c r="W157" s="117"/>
      <c r="X157" s="117"/>
      <c r="Y157" s="117"/>
      <c r="Z157" s="117"/>
    </row>
    <row r="158" spans="1:26" ht="15.75" customHeight="1">
      <c r="A158" s="253">
        <v>154</v>
      </c>
      <c r="B158" s="108"/>
      <c r="C158" s="262"/>
      <c r="D158" s="108"/>
      <c r="E158" s="108"/>
      <c r="F158" s="108"/>
      <c r="G158" s="108"/>
      <c r="H158" s="108"/>
      <c r="I158" s="143"/>
      <c r="J158" s="117"/>
      <c r="K158" s="117"/>
      <c r="L158" s="117"/>
      <c r="M158" s="117"/>
      <c r="N158" s="117"/>
      <c r="O158" s="117"/>
      <c r="P158" s="117"/>
      <c r="Q158" s="117"/>
      <c r="R158" s="117"/>
      <c r="S158" s="117"/>
      <c r="T158" s="117"/>
      <c r="U158" s="117"/>
      <c r="V158" s="117"/>
      <c r="W158" s="117"/>
      <c r="X158" s="117"/>
      <c r="Y158" s="117"/>
      <c r="Z158" s="117"/>
    </row>
    <row r="159" spans="1:26" ht="15.75" customHeight="1">
      <c r="A159" s="253">
        <v>155</v>
      </c>
      <c r="B159" s="108"/>
      <c r="C159" s="262"/>
      <c r="D159" s="262"/>
      <c r="E159" s="108"/>
      <c r="F159" s="108"/>
      <c r="G159" s="108"/>
      <c r="H159" s="108"/>
      <c r="I159" s="143"/>
      <c r="J159" s="117"/>
      <c r="K159" s="117"/>
      <c r="L159" s="117"/>
      <c r="M159" s="117"/>
      <c r="N159" s="117"/>
      <c r="O159" s="117"/>
      <c r="P159" s="117"/>
      <c r="Q159" s="117"/>
      <c r="R159" s="117"/>
      <c r="S159" s="117"/>
      <c r="T159" s="117"/>
      <c r="U159" s="117"/>
      <c r="V159" s="117"/>
      <c r="W159" s="117"/>
      <c r="X159" s="117"/>
      <c r="Y159" s="117"/>
      <c r="Z159" s="117"/>
    </row>
    <row r="160" spans="1:26" ht="15.75" customHeight="1">
      <c r="A160" s="253">
        <v>156</v>
      </c>
      <c r="B160" s="108"/>
      <c r="C160" s="262"/>
      <c r="D160" s="262"/>
      <c r="E160" s="108"/>
      <c r="F160" s="108"/>
      <c r="G160" s="108"/>
      <c r="H160" s="108"/>
      <c r="I160" s="143"/>
      <c r="J160" s="117"/>
      <c r="K160" s="117"/>
      <c r="L160" s="117"/>
      <c r="M160" s="117"/>
      <c r="N160" s="117"/>
      <c r="O160" s="117"/>
      <c r="P160" s="117"/>
      <c r="Q160" s="117"/>
      <c r="R160" s="117"/>
      <c r="S160" s="117"/>
      <c r="T160" s="117"/>
      <c r="U160" s="117"/>
      <c r="V160" s="117"/>
      <c r="W160" s="117"/>
      <c r="X160" s="117"/>
      <c r="Y160" s="117"/>
      <c r="Z160" s="117"/>
    </row>
    <row r="161" spans="1:26" ht="15.75" customHeight="1">
      <c r="A161" s="253">
        <v>157</v>
      </c>
      <c r="B161" s="108"/>
      <c r="C161" s="262"/>
      <c r="D161" s="108"/>
      <c r="E161" s="108"/>
      <c r="F161" s="108"/>
      <c r="G161" s="108"/>
      <c r="H161" s="108"/>
      <c r="I161" s="143"/>
      <c r="J161" s="117"/>
      <c r="K161" s="117"/>
      <c r="L161" s="117"/>
      <c r="M161" s="117"/>
      <c r="N161" s="117"/>
      <c r="O161" s="117"/>
      <c r="P161" s="117"/>
      <c r="Q161" s="117"/>
      <c r="R161" s="117"/>
      <c r="S161" s="117"/>
      <c r="T161" s="117"/>
      <c r="U161" s="117"/>
      <c r="V161" s="117"/>
      <c r="W161" s="117"/>
      <c r="X161" s="117"/>
      <c r="Y161" s="117"/>
      <c r="Z161" s="117"/>
    </row>
    <row r="162" spans="1:26" ht="15.75" customHeight="1">
      <c r="A162" s="253">
        <v>158</v>
      </c>
      <c r="B162" s="108"/>
      <c r="C162" s="262"/>
      <c r="D162" s="108"/>
      <c r="E162" s="108"/>
      <c r="F162" s="108"/>
      <c r="G162" s="108"/>
      <c r="H162" s="108"/>
      <c r="I162" s="143"/>
      <c r="J162" s="117"/>
      <c r="K162" s="117"/>
      <c r="L162" s="117"/>
      <c r="M162" s="117"/>
      <c r="N162" s="117"/>
      <c r="O162" s="117"/>
      <c r="P162" s="117"/>
      <c r="Q162" s="117"/>
      <c r="R162" s="117"/>
      <c r="S162" s="117"/>
      <c r="T162" s="117"/>
      <c r="U162" s="117"/>
      <c r="V162" s="117"/>
      <c r="W162" s="117"/>
      <c r="X162" s="117"/>
      <c r="Y162" s="117"/>
      <c r="Z162" s="117"/>
    </row>
    <row r="163" spans="1:26" ht="15.75" customHeight="1">
      <c r="A163" s="253">
        <v>159</v>
      </c>
      <c r="B163" s="108"/>
      <c r="C163" s="262"/>
      <c r="D163" s="262"/>
      <c r="E163" s="108"/>
      <c r="F163" s="108"/>
      <c r="G163" s="108"/>
      <c r="H163" s="108"/>
      <c r="I163" s="143"/>
      <c r="J163" s="117"/>
      <c r="K163" s="117"/>
      <c r="L163" s="117"/>
      <c r="M163" s="117"/>
      <c r="N163" s="117"/>
      <c r="O163" s="117"/>
      <c r="P163" s="117"/>
      <c r="Q163" s="117"/>
      <c r="R163" s="117"/>
      <c r="S163" s="117"/>
      <c r="T163" s="117"/>
      <c r="U163" s="117"/>
      <c r="V163" s="117"/>
      <c r="W163" s="117"/>
      <c r="X163" s="117"/>
      <c r="Y163" s="117"/>
      <c r="Z163" s="117"/>
    </row>
    <row r="164" spans="1:26" ht="15.75" customHeight="1">
      <c r="A164" s="253">
        <v>160</v>
      </c>
      <c r="B164" s="108"/>
      <c r="C164" s="262"/>
      <c r="D164" s="262"/>
      <c r="E164" s="108"/>
      <c r="F164" s="108"/>
      <c r="G164" s="108"/>
      <c r="H164" s="108"/>
      <c r="I164" s="143"/>
      <c r="J164" s="117"/>
      <c r="K164" s="117"/>
      <c r="L164" s="117"/>
      <c r="M164" s="117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  <c r="X164" s="117"/>
      <c r="Y164" s="117"/>
      <c r="Z164" s="117"/>
    </row>
    <row r="165" spans="1:26" ht="15.75" customHeight="1">
      <c r="A165" s="253">
        <v>161</v>
      </c>
      <c r="B165" s="108"/>
      <c r="C165" s="212"/>
      <c r="D165" s="108"/>
      <c r="E165" s="108"/>
      <c r="F165" s="108"/>
      <c r="G165" s="108"/>
      <c r="H165" s="108"/>
      <c r="I165" s="143"/>
      <c r="J165" s="117"/>
      <c r="K165" s="117"/>
      <c r="L165" s="117"/>
      <c r="M165" s="117"/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  <c r="X165" s="117"/>
      <c r="Y165" s="117"/>
      <c r="Z165" s="117"/>
    </row>
    <row r="166" spans="1:26" ht="15.75" customHeight="1">
      <c r="A166" s="253">
        <v>162</v>
      </c>
      <c r="B166" s="108"/>
      <c r="C166" s="212"/>
      <c r="D166" s="108"/>
      <c r="E166" s="108"/>
      <c r="F166" s="108"/>
      <c r="G166" s="108"/>
      <c r="H166" s="108"/>
      <c r="I166" s="143"/>
      <c r="J166" s="117"/>
      <c r="K166" s="117"/>
      <c r="L166" s="117"/>
      <c r="M166" s="117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  <c r="X166" s="117"/>
      <c r="Y166" s="117"/>
      <c r="Z166" s="117"/>
    </row>
    <row r="167" spans="1:26" ht="15.75" customHeight="1">
      <c r="A167" s="253">
        <v>163</v>
      </c>
      <c r="B167" s="108"/>
      <c r="C167" s="212"/>
      <c r="D167" s="262"/>
      <c r="E167" s="108"/>
      <c r="F167" s="108"/>
      <c r="G167" s="108"/>
      <c r="H167" s="108"/>
      <c r="I167" s="143"/>
      <c r="J167" s="117"/>
      <c r="K167" s="117"/>
      <c r="L167" s="117"/>
      <c r="M167" s="117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7"/>
      <c r="Y167" s="117"/>
      <c r="Z167" s="117"/>
    </row>
    <row r="168" spans="1:26" ht="15.75" customHeight="1">
      <c r="A168" s="253">
        <v>164</v>
      </c>
      <c r="B168" s="108"/>
      <c r="C168" s="108"/>
      <c r="D168" s="108"/>
      <c r="E168" s="108"/>
      <c r="F168" s="108"/>
      <c r="G168" s="108"/>
      <c r="H168" s="108"/>
      <c r="I168" s="143"/>
      <c r="J168" s="117"/>
      <c r="K168" s="117"/>
      <c r="L168" s="117"/>
      <c r="M168" s="117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  <c r="Y168" s="117"/>
      <c r="Z168" s="117"/>
    </row>
    <row r="169" spans="1:26" ht="15.75" customHeight="1">
      <c r="A169" s="253">
        <v>165</v>
      </c>
      <c r="B169" s="108"/>
      <c r="C169" s="108"/>
      <c r="D169" s="108"/>
      <c r="E169" s="108"/>
      <c r="F169" s="108"/>
      <c r="G169" s="108"/>
      <c r="H169" s="108"/>
      <c r="I169" s="143"/>
      <c r="J169" s="117"/>
      <c r="K169" s="117"/>
      <c r="L169" s="117"/>
      <c r="M169" s="117"/>
      <c r="N169" s="117"/>
      <c r="O169" s="117"/>
      <c r="P169" s="117"/>
      <c r="Q169" s="117"/>
      <c r="R169" s="117"/>
      <c r="S169" s="117"/>
      <c r="T169" s="117"/>
      <c r="U169" s="117"/>
      <c r="V169" s="117"/>
      <c r="W169" s="117"/>
      <c r="X169" s="117"/>
      <c r="Y169" s="117"/>
      <c r="Z169" s="117"/>
    </row>
    <row r="170" spans="1:26" ht="15.75" customHeight="1">
      <c r="A170" s="253">
        <v>166</v>
      </c>
      <c r="B170" s="108"/>
      <c r="C170" s="108"/>
      <c r="D170" s="108"/>
      <c r="E170" s="107"/>
      <c r="F170" s="107"/>
      <c r="G170" s="108"/>
      <c r="H170" s="108"/>
      <c r="I170" s="143"/>
      <c r="J170" s="117"/>
      <c r="K170" s="117"/>
      <c r="L170" s="117"/>
      <c r="M170" s="117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  <c r="X170" s="117"/>
      <c r="Y170" s="117"/>
      <c r="Z170" s="117"/>
    </row>
    <row r="171" spans="1:26" ht="15.75" customHeight="1">
      <c r="A171" s="253">
        <v>167</v>
      </c>
      <c r="B171" s="108"/>
      <c r="C171" s="212"/>
      <c r="D171" s="108"/>
      <c r="E171" s="107"/>
      <c r="F171" s="107"/>
      <c r="G171" s="108"/>
      <c r="H171" s="108"/>
      <c r="I171" s="143"/>
      <c r="J171" s="117"/>
      <c r="K171" s="117"/>
      <c r="L171" s="117"/>
      <c r="M171" s="117"/>
      <c r="N171" s="117"/>
      <c r="O171" s="117"/>
      <c r="P171" s="117"/>
      <c r="Q171" s="117"/>
      <c r="R171" s="117"/>
      <c r="S171" s="117"/>
      <c r="T171" s="117"/>
      <c r="U171" s="117"/>
      <c r="V171" s="117"/>
      <c r="W171" s="117"/>
      <c r="X171" s="117"/>
      <c r="Y171" s="117"/>
      <c r="Z171" s="117"/>
    </row>
    <row r="172" spans="1:26" ht="15.75" customHeight="1">
      <c r="A172" s="253">
        <v>168</v>
      </c>
      <c r="B172" s="108"/>
      <c r="C172" s="157"/>
      <c r="D172" s="262"/>
      <c r="E172" s="108"/>
      <c r="F172" s="108"/>
      <c r="G172" s="108"/>
      <c r="H172" s="108"/>
      <c r="I172" s="143"/>
      <c r="J172" s="117"/>
      <c r="K172" s="117"/>
      <c r="L172" s="117"/>
      <c r="M172" s="117"/>
      <c r="N172" s="117"/>
      <c r="O172" s="117"/>
      <c r="P172" s="117"/>
      <c r="Q172" s="117"/>
      <c r="R172" s="117"/>
      <c r="S172" s="117"/>
      <c r="T172" s="117"/>
      <c r="U172" s="117"/>
      <c r="V172" s="117"/>
      <c r="W172" s="117"/>
      <c r="X172" s="117"/>
      <c r="Y172" s="117"/>
      <c r="Z172" s="117"/>
    </row>
    <row r="173" spans="1:26" ht="15.75" customHeight="1">
      <c r="A173" s="253">
        <v>169</v>
      </c>
      <c r="B173" s="108"/>
      <c r="C173" s="108"/>
      <c r="D173" s="103"/>
      <c r="E173" s="107"/>
      <c r="F173" s="107"/>
      <c r="G173" s="108"/>
      <c r="H173" s="108"/>
      <c r="I173" s="143"/>
      <c r="J173" s="117"/>
      <c r="K173" s="117"/>
      <c r="L173" s="117"/>
      <c r="M173" s="117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  <c r="X173" s="117"/>
      <c r="Y173" s="117"/>
      <c r="Z173" s="117"/>
    </row>
    <row r="174" spans="1:26" ht="15.75" customHeight="1">
      <c r="A174" s="253">
        <v>170</v>
      </c>
      <c r="B174" s="108"/>
      <c r="C174" s="212"/>
      <c r="D174" s="108"/>
      <c r="E174" s="107"/>
      <c r="F174" s="107"/>
      <c r="G174" s="108"/>
      <c r="H174" s="108"/>
      <c r="I174" s="143"/>
      <c r="J174" s="117"/>
      <c r="K174" s="117"/>
      <c r="L174" s="117"/>
      <c r="M174" s="117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</row>
    <row r="175" spans="1:26" ht="15.75" customHeight="1">
      <c r="A175" s="253">
        <v>171</v>
      </c>
      <c r="B175" s="108"/>
      <c r="C175" s="108"/>
      <c r="D175" s="108"/>
      <c r="E175" s="107"/>
      <c r="F175" s="107"/>
      <c r="G175" s="108"/>
      <c r="H175" s="108"/>
      <c r="I175" s="143"/>
      <c r="J175" s="117"/>
      <c r="K175" s="117"/>
      <c r="L175" s="117"/>
      <c r="M175" s="117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  <c r="X175" s="117"/>
      <c r="Y175" s="117"/>
      <c r="Z175" s="117"/>
    </row>
    <row r="176" spans="1:26" ht="15.75" customHeight="1">
      <c r="A176" s="253">
        <v>172</v>
      </c>
      <c r="B176" s="108"/>
      <c r="C176" s="108"/>
      <c r="D176" s="108"/>
      <c r="E176" s="107"/>
      <c r="F176" s="107"/>
      <c r="G176" s="108"/>
      <c r="H176" s="108"/>
      <c r="I176" s="143"/>
      <c r="J176" s="117"/>
      <c r="K176" s="117"/>
      <c r="L176" s="117"/>
      <c r="M176" s="117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  <c r="X176" s="117"/>
      <c r="Y176" s="117"/>
      <c r="Z176" s="117"/>
    </row>
    <row r="177" spans="1:26" ht="15.75" customHeight="1">
      <c r="A177" s="253">
        <v>173</v>
      </c>
      <c r="B177" s="108"/>
      <c r="C177" s="108"/>
      <c r="D177" s="108"/>
      <c r="E177" s="107"/>
      <c r="F177" s="107"/>
      <c r="G177" s="108"/>
      <c r="H177" s="108"/>
      <c r="I177" s="143"/>
      <c r="J177" s="117"/>
      <c r="K177" s="117"/>
      <c r="L177" s="117"/>
      <c r="M177" s="117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  <c r="X177" s="117"/>
      <c r="Y177" s="117"/>
      <c r="Z177" s="117"/>
    </row>
    <row r="178" spans="1:26" ht="15.75" customHeight="1">
      <c r="A178" s="253">
        <v>174</v>
      </c>
      <c r="B178" s="108"/>
      <c r="C178" s="108"/>
      <c r="D178" s="108"/>
      <c r="E178" s="107"/>
      <c r="F178" s="107"/>
      <c r="G178" s="108"/>
      <c r="H178" s="108"/>
      <c r="I178" s="143"/>
      <c r="J178" s="117"/>
      <c r="K178" s="117"/>
      <c r="L178" s="117"/>
      <c r="M178" s="117"/>
      <c r="N178" s="117"/>
      <c r="O178" s="117"/>
      <c r="P178" s="117"/>
      <c r="Q178" s="117"/>
      <c r="R178" s="117"/>
      <c r="S178" s="117"/>
      <c r="T178" s="117"/>
      <c r="U178" s="117"/>
      <c r="V178" s="117"/>
      <c r="W178" s="117"/>
      <c r="X178" s="117"/>
      <c r="Y178" s="117"/>
      <c r="Z178" s="117"/>
    </row>
    <row r="179" spans="1:26" ht="15.75" customHeight="1">
      <c r="A179" s="253">
        <v>175</v>
      </c>
      <c r="B179" s="108"/>
      <c r="C179" s="157"/>
      <c r="D179" s="108"/>
      <c r="E179" s="107"/>
      <c r="F179" s="107"/>
      <c r="G179" s="108"/>
      <c r="H179" s="108"/>
      <c r="I179" s="143"/>
      <c r="J179" s="117"/>
      <c r="K179" s="117"/>
      <c r="L179" s="117"/>
      <c r="M179" s="117"/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  <c r="X179" s="117"/>
      <c r="Y179" s="117"/>
      <c r="Z179" s="117"/>
    </row>
    <row r="180" spans="1:26" ht="15.75" customHeight="1">
      <c r="A180" s="253">
        <v>176</v>
      </c>
      <c r="B180" s="108"/>
      <c r="C180" s="157"/>
      <c r="D180" s="108"/>
      <c r="E180" s="108"/>
      <c r="F180" s="108"/>
      <c r="G180" s="108"/>
      <c r="H180" s="108"/>
      <c r="I180" s="143"/>
      <c r="J180" s="117"/>
      <c r="K180" s="117"/>
      <c r="L180" s="117"/>
      <c r="M180" s="117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  <c r="X180" s="117"/>
      <c r="Y180" s="117"/>
      <c r="Z180" s="117"/>
    </row>
    <row r="181" spans="1:26" ht="15.75" customHeight="1">
      <c r="A181" s="253">
        <v>177</v>
      </c>
      <c r="B181" s="108"/>
      <c r="C181" s="157"/>
      <c r="D181" s="108"/>
      <c r="E181" s="108"/>
      <c r="F181" s="108"/>
      <c r="G181" s="108"/>
      <c r="H181" s="108"/>
      <c r="I181" s="143"/>
      <c r="J181" s="117"/>
      <c r="K181" s="117"/>
      <c r="L181" s="117"/>
      <c r="M181" s="117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  <c r="X181" s="117"/>
      <c r="Y181" s="117"/>
      <c r="Z181" s="117"/>
    </row>
    <row r="182" spans="1:26" ht="15.75" customHeight="1">
      <c r="A182" s="253">
        <v>178</v>
      </c>
      <c r="B182" s="108"/>
      <c r="C182" s="108"/>
      <c r="D182" s="108"/>
      <c r="E182" s="108"/>
      <c r="F182" s="108"/>
      <c r="G182" s="108"/>
      <c r="H182" s="108"/>
      <c r="I182" s="143"/>
      <c r="J182" s="117"/>
      <c r="K182" s="117"/>
      <c r="L182" s="117"/>
      <c r="M182" s="117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</row>
    <row r="183" spans="1:26" ht="15.75" customHeight="1">
      <c r="A183" s="253">
        <v>179</v>
      </c>
      <c r="B183" s="108"/>
      <c r="C183" s="108"/>
      <c r="D183" s="108"/>
      <c r="E183" s="108"/>
      <c r="F183" s="108"/>
      <c r="G183" s="108"/>
      <c r="H183" s="108"/>
      <c r="I183" s="143"/>
      <c r="J183" s="117"/>
      <c r="K183" s="117"/>
      <c r="L183" s="117"/>
      <c r="M183" s="117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  <c r="X183" s="117"/>
      <c r="Y183" s="117"/>
      <c r="Z183" s="117"/>
    </row>
    <row r="184" spans="1:26" ht="15.75" customHeight="1">
      <c r="A184" s="253">
        <v>180</v>
      </c>
      <c r="B184" s="108"/>
      <c r="C184" s="108"/>
      <c r="D184" s="108"/>
      <c r="E184" s="108"/>
      <c r="F184" s="108"/>
      <c r="G184" s="108"/>
      <c r="H184" s="108"/>
      <c r="I184" s="143"/>
      <c r="J184" s="117"/>
      <c r="K184" s="117"/>
      <c r="L184" s="117"/>
      <c r="M184" s="117"/>
      <c r="N184" s="117"/>
      <c r="O184" s="117"/>
      <c r="P184" s="117"/>
      <c r="Q184" s="117"/>
      <c r="R184" s="117"/>
      <c r="S184" s="117"/>
      <c r="T184" s="117"/>
      <c r="U184" s="117"/>
      <c r="V184" s="117"/>
      <c r="W184" s="117"/>
      <c r="X184" s="117"/>
      <c r="Y184" s="117"/>
      <c r="Z184" s="117"/>
    </row>
    <row r="185" spans="1:26" ht="15.75" customHeight="1">
      <c r="A185" s="253">
        <v>181</v>
      </c>
      <c r="B185" s="108"/>
      <c r="C185" s="108"/>
      <c r="D185" s="108"/>
      <c r="E185" s="108"/>
      <c r="F185" s="108"/>
      <c r="G185" s="108"/>
      <c r="H185" s="108"/>
      <c r="I185" s="143"/>
      <c r="J185" s="117"/>
      <c r="K185" s="117"/>
      <c r="L185" s="117"/>
      <c r="M185" s="117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  <c r="X185" s="117"/>
      <c r="Y185" s="117"/>
      <c r="Z185" s="117"/>
    </row>
    <row r="186" spans="1:26" ht="15.75" customHeight="1">
      <c r="A186" s="253">
        <v>182</v>
      </c>
      <c r="B186" s="108"/>
      <c r="C186" s="108"/>
      <c r="D186" s="108"/>
      <c r="E186" s="108"/>
      <c r="F186" s="108"/>
      <c r="G186" s="108"/>
      <c r="H186" s="108"/>
      <c r="I186" s="143"/>
      <c r="J186" s="117"/>
      <c r="K186" s="117"/>
      <c r="L186" s="117"/>
      <c r="M186" s="117"/>
      <c r="N186" s="117"/>
      <c r="O186" s="117"/>
      <c r="P186" s="117"/>
      <c r="Q186" s="117"/>
      <c r="R186" s="117"/>
      <c r="S186" s="117"/>
      <c r="T186" s="117"/>
      <c r="U186" s="117"/>
      <c r="V186" s="117"/>
      <c r="W186" s="117"/>
      <c r="X186" s="117"/>
      <c r="Y186" s="117"/>
      <c r="Z186" s="117"/>
    </row>
    <row r="187" spans="1:26" ht="15.75" customHeight="1">
      <c r="A187" s="253">
        <v>183</v>
      </c>
      <c r="B187" s="108"/>
      <c r="C187" s="108"/>
      <c r="D187" s="212"/>
      <c r="E187" s="108"/>
      <c r="F187" s="108"/>
      <c r="G187" s="108"/>
      <c r="H187" s="108"/>
      <c r="I187" s="143"/>
      <c r="J187" s="117"/>
      <c r="K187" s="117"/>
      <c r="L187" s="117"/>
      <c r="M187" s="117"/>
      <c r="N187" s="117"/>
      <c r="O187" s="117"/>
      <c r="P187" s="117"/>
      <c r="Q187" s="117"/>
      <c r="R187" s="117"/>
      <c r="S187" s="117"/>
      <c r="T187" s="117"/>
      <c r="U187" s="117"/>
      <c r="V187" s="117"/>
      <c r="W187" s="117"/>
      <c r="X187" s="117"/>
      <c r="Y187" s="117"/>
      <c r="Z187" s="117"/>
    </row>
    <row r="188" spans="1:26" ht="15.75" customHeight="1">
      <c r="A188" s="253">
        <v>184</v>
      </c>
      <c r="B188" s="108"/>
      <c r="C188" s="108"/>
      <c r="D188" s="108"/>
      <c r="E188" s="108"/>
      <c r="F188" s="108"/>
      <c r="G188" s="108"/>
      <c r="H188" s="108"/>
      <c r="I188" s="143"/>
      <c r="J188" s="117"/>
      <c r="K188" s="117"/>
      <c r="L188" s="117"/>
      <c r="M188" s="117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  <c r="X188" s="117"/>
      <c r="Y188" s="117"/>
      <c r="Z188" s="117"/>
    </row>
    <row r="189" spans="1:26" ht="15.75" customHeight="1">
      <c r="A189" s="253">
        <v>185</v>
      </c>
      <c r="B189" s="108"/>
      <c r="C189" s="108"/>
      <c r="D189" s="108"/>
      <c r="E189" s="108"/>
      <c r="F189" s="108"/>
      <c r="G189" s="108"/>
      <c r="H189" s="108"/>
      <c r="I189" s="143"/>
      <c r="J189" s="117"/>
      <c r="K189" s="117"/>
      <c r="L189" s="117"/>
      <c r="M189" s="117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  <c r="X189" s="117"/>
      <c r="Y189" s="117"/>
      <c r="Z189" s="117"/>
    </row>
    <row r="190" spans="1:26" ht="15.75" customHeight="1">
      <c r="A190" s="253">
        <v>186</v>
      </c>
      <c r="B190" s="108"/>
      <c r="C190" s="108"/>
      <c r="D190" s="108"/>
      <c r="E190" s="108"/>
      <c r="F190" s="108"/>
      <c r="G190" s="108"/>
      <c r="H190" s="108"/>
      <c r="I190" s="143"/>
      <c r="J190" s="117"/>
      <c r="K190" s="117"/>
      <c r="L190" s="117"/>
      <c r="M190" s="117"/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</row>
    <row r="191" spans="1:26" ht="15.75" customHeight="1">
      <c r="A191" s="253">
        <v>187</v>
      </c>
      <c r="B191" s="108"/>
      <c r="C191" s="108"/>
      <c r="D191" s="108"/>
      <c r="E191" s="108"/>
      <c r="F191" s="108"/>
      <c r="G191" s="108"/>
      <c r="H191" s="108"/>
      <c r="I191" s="143"/>
      <c r="J191" s="117"/>
      <c r="K191" s="117"/>
      <c r="L191" s="117"/>
      <c r="M191" s="117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  <c r="X191" s="117"/>
      <c r="Y191" s="117"/>
      <c r="Z191" s="117"/>
    </row>
    <row r="192" spans="1:26" ht="15.75" customHeight="1">
      <c r="A192" s="253">
        <v>188</v>
      </c>
      <c r="B192" s="108"/>
      <c r="C192" s="212"/>
      <c r="D192" s="108"/>
      <c r="E192" s="108"/>
      <c r="F192" s="108"/>
      <c r="G192" s="108"/>
      <c r="H192" s="108"/>
      <c r="I192" s="143"/>
      <c r="J192" s="117"/>
      <c r="K192" s="117"/>
      <c r="L192" s="117"/>
      <c r="M192" s="117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  <c r="X192" s="117"/>
      <c r="Y192" s="117"/>
      <c r="Z192" s="117"/>
    </row>
    <row r="193" spans="1:26" ht="15.75" customHeight="1">
      <c r="A193" s="253">
        <v>189</v>
      </c>
      <c r="B193" s="108"/>
      <c r="C193" s="108"/>
      <c r="D193" s="108"/>
      <c r="E193" s="108"/>
      <c r="F193" s="108"/>
      <c r="G193" s="108"/>
      <c r="H193" s="108"/>
      <c r="I193" s="143"/>
      <c r="J193" s="117"/>
      <c r="K193" s="117"/>
      <c r="L193" s="117"/>
      <c r="M193" s="117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</row>
    <row r="194" spans="1:26" ht="15.75" customHeight="1">
      <c r="A194" s="253">
        <v>190</v>
      </c>
      <c r="B194" s="108"/>
      <c r="C194" s="212"/>
      <c r="D194" s="262"/>
      <c r="E194" s="108"/>
      <c r="F194" s="108"/>
      <c r="G194" s="108"/>
      <c r="H194" s="108"/>
      <c r="I194" s="143"/>
      <c r="J194" s="117"/>
      <c r="K194" s="117"/>
      <c r="L194" s="117"/>
      <c r="M194" s="117"/>
      <c r="N194" s="117"/>
      <c r="O194" s="117"/>
      <c r="P194" s="117"/>
      <c r="Q194" s="117"/>
      <c r="R194" s="117"/>
      <c r="S194" s="117"/>
      <c r="T194" s="117"/>
      <c r="U194" s="117"/>
      <c r="V194" s="117"/>
      <c r="W194" s="117"/>
      <c r="X194" s="117"/>
      <c r="Y194" s="117"/>
      <c r="Z194" s="117"/>
    </row>
    <row r="195" spans="1:26" ht="15.75" customHeight="1">
      <c r="A195" s="253">
        <v>191</v>
      </c>
      <c r="B195" s="108"/>
      <c r="C195" s="108"/>
      <c r="D195" s="108"/>
      <c r="E195" s="108"/>
      <c r="F195" s="108"/>
      <c r="G195" s="108"/>
      <c r="H195" s="108"/>
      <c r="I195" s="143"/>
      <c r="J195" s="117"/>
      <c r="K195" s="117"/>
      <c r="L195" s="117"/>
      <c r="M195" s="117"/>
      <c r="N195" s="117"/>
      <c r="O195" s="117"/>
      <c r="P195" s="117"/>
      <c r="Q195" s="117"/>
      <c r="R195" s="117"/>
      <c r="S195" s="117"/>
      <c r="T195" s="117"/>
      <c r="U195" s="117"/>
      <c r="V195" s="117"/>
      <c r="W195" s="117"/>
      <c r="X195" s="117"/>
      <c r="Y195" s="117"/>
      <c r="Z195" s="117"/>
    </row>
    <row r="196" spans="1:26" ht="15.75" customHeight="1">
      <c r="A196" s="253">
        <v>192</v>
      </c>
      <c r="B196" s="108"/>
      <c r="C196" s="108"/>
      <c r="D196" s="108"/>
      <c r="E196" s="108"/>
      <c r="F196" s="108"/>
      <c r="G196" s="108"/>
      <c r="H196" s="108"/>
      <c r="I196" s="143"/>
      <c r="J196" s="117"/>
      <c r="K196" s="117"/>
      <c r="L196" s="117"/>
      <c r="M196" s="117"/>
      <c r="N196" s="117"/>
      <c r="O196" s="117"/>
      <c r="P196" s="117"/>
      <c r="Q196" s="117"/>
      <c r="R196" s="117"/>
      <c r="S196" s="117"/>
      <c r="T196" s="117"/>
      <c r="U196" s="117"/>
      <c r="V196" s="117"/>
      <c r="W196" s="117"/>
      <c r="X196" s="117"/>
      <c r="Y196" s="117"/>
      <c r="Z196" s="117"/>
    </row>
    <row r="197" spans="1:26" ht="15.75" customHeight="1">
      <c r="A197" s="253">
        <v>193</v>
      </c>
      <c r="B197" s="108"/>
      <c r="C197" s="108"/>
      <c r="D197" s="108"/>
      <c r="E197" s="108"/>
      <c r="F197" s="108"/>
      <c r="G197" s="108"/>
      <c r="H197" s="108"/>
      <c r="I197" s="143"/>
      <c r="J197" s="117"/>
      <c r="K197" s="117"/>
      <c r="L197" s="117"/>
      <c r="M197" s="117"/>
      <c r="N197" s="117"/>
      <c r="O197" s="117"/>
      <c r="P197" s="117"/>
      <c r="Q197" s="117"/>
      <c r="R197" s="117"/>
      <c r="S197" s="117"/>
      <c r="T197" s="117"/>
      <c r="U197" s="117"/>
      <c r="V197" s="117"/>
      <c r="W197" s="117"/>
      <c r="X197" s="117"/>
      <c r="Y197" s="117"/>
      <c r="Z197" s="117"/>
    </row>
    <row r="198" spans="1:26" ht="15.75" customHeight="1">
      <c r="A198" s="253">
        <v>194</v>
      </c>
      <c r="B198" s="108"/>
      <c r="C198" s="108"/>
      <c r="D198" s="108"/>
      <c r="E198" s="108"/>
      <c r="F198" s="108"/>
      <c r="G198" s="108"/>
      <c r="H198" s="108"/>
      <c r="I198" s="143"/>
      <c r="J198" s="117"/>
      <c r="K198" s="117"/>
      <c r="L198" s="117"/>
      <c r="M198" s="117"/>
      <c r="N198" s="117"/>
      <c r="O198" s="117"/>
      <c r="P198" s="117"/>
      <c r="Q198" s="117"/>
      <c r="R198" s="117"/>
      <c r="S198" s="117"/>
      <c r="T198" s="117"/>
      <c r="U198" s="117"/>
      <c r="V198" s="117"/>
      <c r="W198" s="117"/>
      <c r="X198" s="117"/>
      <c r="Y198" s="117"/>
      <c r="Z198" s="117"/>
    </row>
    <row r="199" spans="1:26" ht="15.75" customHeight="1">
      <c r="A199" s="253">
        <v>195</v>
      </c>
      <c r="B199" s="108"/>
      <c r="C199" s="108"/>
      <c r="D199" s="108"/>
      <c r="E199" s="108"/>
      <c r="F199" s="108"/>
      <c r="G199" s="108"/>
      <c r="H199" s="108"/>
      <c r="I199" s="143"/>
      <c r="J199" s="117"/>
      <c r="K199" s="117"/>
      <c r="L199" s="117"/>
      <c r="M199" s="117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  <c r="X199" s="117"/>
      <c r="Y199" s="117"/>
      <c r="Z199" s="117"/>
    </row>
    <row r="200" spans="1:26" ht="15.75" customHeight="1">
      <c r="A200" s="253">
        <v>196</v>
      </c>
      <c r="B200" s="108"/>
      <c r="C200" s="212"/>
      <c r="D200" s="108"/>
      <c r="E200" s="108"/>
      <c r="F200" s="108"/>
      <c r="G200" s="108"/>
      <c r="H200" s="108"/>
      <c r="I200" s="143"/>
      <c r="J200" s="117"/>
      <c r="K200" s="117"/>
      <c r="L200" s="117"/>
      <c r="M200" s="117"/>
      <c r="N200" s="117"/>
      <c r="O200" s="117"/>
      <c r="P200" s="117"/>
      <c r="Q200" s="117"/>
      <c r="R200" s="117"/>
      <c r="S200" s="117"/>
      <c r="T200" s="117"/>
      <c r="U200" s="117"/>
      <c r="V200" s="117"/>
      <c r="W200" s="117"/>
      <c r="X200" s="117"/>
      <c r="Y200" s="117"/>
      <c r="Z200" s="117"/>
    </row>
    <row r="201" spans="1:26" ht="15.75" customHeight="1">
      <c r="A201" s="253">
        <v>197</v>
      </c>
      <c r="B201" s="108"/>
      <c r="C201" s="108"/>
      <c r="D201" s="108"/>
      <c r="E201" s="108"/>
      <c r="F201" s="108"/>
      <c r="G201" s="108"/>
      <c r="H201" s="108"/>
      <c r="I201" s="143"/>
      <c r="J201" s="117"/>
      <c r="K201" s="117"/>
      <c r="L201" s="117"/>
      <c r="M201" s="117"/>
      <c r="N201" s="117"/>
      <c r="O201" s="117"/>
      <c r="P201" s="117"/>
      <c r="Q201" s="117"/>
      <c r="R201" s="117"/>
      <c r="S201" s="117"/>
      <c r="T201" s="117"/>
      <c r="U201" s="117"/>
      <c r="V201" s="117"/>
      <c r="W201" s="117"/>
      <c r="X201" s="117"/>
      <c r="Y201" s="117"/>
      <c r="Z201" s="117"/>
    </row>
    <row r="202" spans="1:26" ht="15.75" customHeight="1">
      <c r="A202" s="253">
        <v>198</v>
      </c>
      <c r="B202" s="108"/>
      <c r="C202" s="108"/>
      <c r="D202" s="108"/>
      <c r="E202" s="108"/>
      <c r="F202" s="108"/>
      <c r="G202" s="108"/>
      <c r="H202" s="108"/>
      <c r="I202" s="143"/>
      <c r="J202" s="117"/>
      <c r="K202" s="117"/>
      <c r="L202" s="117"/>
      <c r="M202" s="117"/>
      <c r="N202" s="117"/>
      <c r="O202" s="117"/>
      <c r="P202" s="117"/>
      <c r="Q202" s="117"/>
      <c r="R202" s="117"/>
      <c r="S202" s="117"/>
      <c r="T202" s="117"/>
      <c r="U202" s="117"/>
      <c r="V202" s="117"/>
      <c r="W202" s="117"/>
      <c r="X202" s="117"/>
      <c r="Y202" s="117"/>
      <c r="Z202" s="117"/>
    </row>
    <row r="203" spans="1:26" ht="15.75" customHeight="1">
      <c r="A203" s="253">
        <v>199</v>
      </c>
      <c r="B203" s="108"/>
      <c r="C203" s="108"/>
      <c r="D203" s="108"/>
      <c r="E203" s="108"/>
      <c r="F203" s="108"/>
      <c r="G203" s="108"/>
      <c r="H203" s="108"/>
      <c r="I203" s="143"/>
      <c r="J203" s="117"/>
      <c r="K203" s="117"/>
      <c r="L203" s="117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</row>
    <row r="204" spans="1:26" ht="15.75" customHeight="1">
      <c r="A204" s="253">
        <v>200</v>
      </c>
      <c r="B204" s="108"/>
      <c r="C204" s="108"/>
      <c r="D204" s="108"/>
      <c r="E204" s="108"/>
      <c r="F204" s="108"/>
      <c r="G204" s="108"/>
      <c r="H204" s="108"/>
      <c r="I204" s="143"/>
      <c r="J204" s="117"/>
      <c r="K204" s="117"/>
      <c r="L204" s="117"/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</row>
    <row r="205" spans="1:26" ht="15.75" customHeight="1">
      <c r="A205" s="253">
        <v>201</v>
      </c>
      <c r="B205" s="108"/>
      <c r="C205" s="108"/>
      <c r="D205" s="108"/>
      <c r="E205" s="108"/>
      <c r="F205" s="108"/>
      <c r="G205" s="108"/>
      <c r="H205" s="108"/>
      <c r="I205" s="143"/>
      <c r="J205" s="117"/>
      <c r="K205" s="117"/>
      <c r="L205" s="117"/>
      <c r="M205" s="117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  <c r="X205" s="117"/>
      <c r="Y205" s="117"/>
      <c r="Z205" s="117"/>
    </row>
    <row r="206" spans="1:26" ht="15.75" customHeight="1">
      <c r="A206" s="253">
        <v>202</v>
      </c>
      <c r="B206" s="108"/>
      <c r="C206" s="108"/>
      <c r="D206" s="108"/>
      <c r="E206" s="108"/>
      <c r="F206" s="108"/>
      <c r="G206" s="108"/>
      <c r="H206" s="108"/>
      <c r="I206" s="143"/>
      <c r="J206" s="117"/>
      <c r="K206" s="117"/>
      <c r="L206" s="117"/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  <c r="X206" s="117"/>
      <c r="Y206" s="117"/>
      <c r="Z206" s="117"/>
    </row>
    <row r="207" spans="1:26" ht="15.75" customHeight="1">
      <c r="A207" s="253">
        <v>203</v>
      </c>
      <c r="B207" s="108"/>
      <c r="C207" s="108"/>
      <c r="D207" s="108"/>
      <c r="E207" s="108"/>
      <c r="F207" s="108"/>
      <c r="G207" s="108"/>
      <c r="H207" s="108"/>
      <c r="I207" s="143"/>
      <c r="J207" s="117"/>
      <c r="K207" s="117"/>
      <c r="L207" s="117"/>
      <c r="M207" s="117"/>
      <c r="N207" s="117"/>
      <c r="O207" s="117"/>
      <c r="P207" s="117"/>
      <c r="Q207" s="117"/>
      <c r="R207" s="117"/>
      <c r="S207" s="117"/>
      <c r="T207" s="117"/>
      <c r="U207" s="117"/>
      <c r="V207" s="117"/>
      <c r="W207" s="117"/>
      <c r="X207" s="117"/>
      <c r="Y207" s="117"/>
      <c r="Z207" s="117"/>
    </row>
    <row r="208" spans="1:26" ht="15.75" customHeight="1">
      <c r="A208" s="253">
        <v>204</v>
      </c>
      <c r="B208" s="108"/>
      <c r="C208" s="108"/>
      <c r="D208" s="108"/>
      <c r="E208" s="108"/>
      <c r="F208" s="108"/>
      <c r="G208" s="108"/>
      <c r="H208" s="108"/>
      <c r="I208" s="143"/>
      <c r="J208" s="117"/>
      <c r="K208" s="117"/>
      <c r="L208" s="117"/>
      <c r="M208" s="117"/>
      <c r="N208" s="117"/>
      <c r="O208" s="117"/>
      <c r="P208" s="117"/>
      <c r="Q208" s="117"/>
      <c r="R208" s="117"/>
      <c r="S208" s="117"/>
      <c r="T208" s="117"/>
      <c r="U208" s="117"/>
      <c r="V208" s="117"/>
      <c r="W208" s="117"/>
      <c r="X208" s="117"/>
      <c r="Y208" s="117"/>
      <c r="Z208" s="117"/>
    </row>
    <row r="209" spans="1:26" ht="15.75" customHeight="1">
      <c r="A209" s="253">
        <v>205</v>
      </c>
      <c r="B209" s="108"/>
      <c r="C209" s="108"/>
      <c r="D209" s="108"/>
      <c r="E209" s="108"/>
      <c r="F209" s="108"/>
      <c r="G209" s="108"/>
      <c r="H209" s="108"/>
      <c r="I209" s="143"/>
      <c r="J209" s="117"/>
      <c r="K209" s="117"/>
      <c r="L209" s="117"/>
      <c r="M209" s="117"/>
      <c r="N209" s="117"/>
      <c r="O209" s="117"/>
      <c r="P209" s="117"/>
      <c r="Q209" s="117"/>
      <c r="R209" s="117"/>
      <c r="S209" s="117"/>
      <c r="T209" s="117"/>
      <c r="U209" s="117"/>
      <c r="V209" s="117"/>
      <c r="W209" s="117"/>
      <c r="X209" s="117"/>
      <c r="Y209" s="117"/>
      <c r="Z209" s="117"/>
    </row>
    <row r="210" spans="1:26" ht="15.75" customHeight="1">
      <c r="A210" s="253">
        <v>206</v>
      </c>
      <c r="B210" s="108"/>
      <c r="C210" s="108"/>
      <c r="D210" s="108"/>
      <c r="E210" s="108"/>
      <c r="F210" s="108"/>
      <c r="G210" s="108"/>
      <c r="H210" s="108"/>
      <c r="I210" s="143"/>
      <c r="J210" s="117"/>
      <c r="K210" s="117"/>
      <c r="L210" s="117"/>
      <c r="M210" s="117"/>
      <c r="N210" s="117"/>
      <c r="O210" s="117"/>
      <c r="P210" s="117"/>
      <c r="Q210" s="117"/>
      <c r="R210" s="117"/>
      <c r="S210" s="117"/>
      <c r="T210" s="117"/>
      <c r="U210" s="117"/>
      <c r="V210" s="117"/>
      <c r="W210" s="117"/>
      <c r="X210" s="117"/>
      <c r="Y210" s="117"/>
      <c r="Z210" s="117"/>
    </row>
    <row r="211" spans="1:26" ht="15.75" customHeight="1">
      <c r="A211" s="253">
        <v>207</v>
      </c>
      <c r="B211" s="108"/>
      <c r="C211" s="212"/>
      <c r="D211" s="108"/>
      <c r="E211" s="108"/>
      <c r="F211" s="108"/>
      <c r="G211" s="108"/>
      <c r="H211" s="108"/>
      <c r="I211" s="143"/>
      <c r="J211" s="117"/>
      <c r="K211" s="117"/>
      <c r="L211" s="117"/>
      <c r="M211" s="117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  <c r="X211" s="117"/>
      <c r="Y211" s="117"/>
      <c r="Z211" s="117"/>
    </row>
    <row r="212" spans="1:26" ht="15.75" customHeight="1">
      <c r="A212" s="253">
        <v>208</v>
      </c>
      <c r="B212" s="108"/>
      <c r="C212" s="212"/>
      <c r="D212" s="108"/>
      <c r="E212" s="108"/>
      <c r="F212" s="108"/>
      <c r="G212" s="108"/>
      <c r="H212" s="108"/>
      <c r="I212" s="143"/>
      <c r="J212" s="117"/>
      <c r="K212" s="117"/>
      <c r="L212" s="117"/>
      <c r="M212" s="117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</row>
    <row r="213" spans="1:26" ht="15.75" customHeight="1">
      <c r="A213" s="253">
        <v>209</v>
      </c>
      <c r="B213" s="108"/>
      <c r="C213" s="108"/>
      <c r="D213" s="108"/>
      <c r="E213" s="108"/>
      <c r="F213" s="108"/>
      <c r="G213" s="108"/>
      <c r="H213" s="108"/>
      <c r="I213" s="143"/>
      <c r="J213" s="117"/>
      <c r="K213" s="117"/>
      <c r="L213" s="117"/>
      <c r="M213" s="117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  <c r="Y213" s="117"/>
      <c r="Z213" s="117"/>
    </row>
    <row r="214" spans="1:26" ht="15.75" customHeight="1">
      <c r="A214" s="253">
        <v>210</v>
      </c>
      <c r="B214" s="108"/>
      <c r="C214" s="108"/>
      <c r="D214" s="108"/>
      <c r="E214" s="108"/>
      <c r="F214" s="108"/>
      <c r="G214" s="108"/>
      <c r="H214" s="108"/>
      <c r="I214" s="143"/>
      <c r="J214" s="117"/>
      <c r="K214" s="117"/>
      <c r="L214" s="117"/>
      <c r="M214" s="117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7"/>
      <c r="Y214" s="117"/>
      <c r="Z214" s="117"/>
    </row>
    <row r="215" spans="1:26" ht="15.75" customHeight="1">
      <c r="A215" s="253">
        <v>211</v>
      </c>
      <c r="B215" s="108"/>
      <c r="C215" s="108"/>
      <c r="D215" s="108"/>
      <c r="E215" s="108"/>
      <c r="F215" s="108"/>
      <c r="G215" s="108"/>
      <c r="H215" s="108"/>
      <c r="I215" s="143"/>
      <c r="J215" s="117"/>
      <c r="K215" s="117"/>
      <c r="L215" s="117"/>
      <c r="M215" s="117"/>
      <c r="N215" s="117"/>
      <c r="O215" s="117"/>
      <c r="P215" s="117"/>
      <c r="Q215" s="117"/>
      <c r="R215" s="117"/>
      <c r="S215" s="117"/>
      <c r="T215" s="117"/>
      <c r="U215" s="117"/>
      <c r="V215" s="117"/>
      <c r="W215" s="117"/>
      <c r="X215" s="117"/>
      <c r="Y215" s="117"/>
      <c r="Z215" s="117"/>
    </row>
    <row r="216" spans="1:26" ht="15.75" customHeight="1">
      <c r="A216" s="253">
        <v>212</v>
      </c>
      <c r="B216" s="108"/>
      <c r="C216" s="108"/>
      <c r="D216" s="108"/>
      <c r="E216" s="108"/>
      <c r="F216" s="108"/>
      <c r="G216" s="108"/>
      <c r="H216" s="108"/>
      <c r="I216" s="108"/>
      <c r="J216" s="117"/>
      <c r="K216" s="117"/>
      <c r="L216" s="117"/>
      <c r="M216" s="117"/>
      <c r="N216" s="117"/>
      <c r="O216" s="117"/>
      <c r="P216" s="117"/>
      <c r="Q216" s="117"/>
      <c r="R216" s="117"/>
      <c r="S216" s="117"/>
      <c r="T216" s="117"/>
      <c r="U216" s="117"/>
      <c r="V216" s="117"/>
      <c r="W216" s="117"/>
      <c r="X216" s="117"/>
      <c r="Y216" s="117"/>
      <c r="Z216" s="117"/>
    </row>
    <row r="217" spans="1:26" ht="15.75" customHeight="1">
      <c r="A217" s="253">
        <v>213</v>
      </c>
      <c r="B217" s="108"/>
      <c r="C217" s="108"/>
      <c r="D217" s="108"/>
      <c r="E217" s="108"/>
      <c r="F217" s="108"/>
      <c r="G217" s="108"/>
      <c r="H217" s="108"/>
      <c r="I217" s="108"/>
      <c r="J217" s="117"/>
      <c r="K217" s="117"/>
      <c r="L217" s="117"/>
      <c r="M217" s="117"/>
      <c r="N217" s="117"/>
      <c r="O217" s="117"/>
      <c r="P217" s="117"/>
      <c r="Q217" s="117"/>
      <c r="R217" s="117"/>
      <c r="S217" s="117"/>
      <c r="T217" s="117"/>
      <c r="U217" s="117"/>
      <c r="V217" s="117"/>
      <c r="W217" s="117"/>
      <c r="X217" s="117"/>
      <c r="Y217" s="117"/>
      <c r="Z217" s="117"/>
    </row>
    <row r="218" spans="1:26" ht="15.75" customHeight="1">
      <c r="A218" s="253">
        <v>214</v>
      </c>
      <c r="B218" s="108"/>
      <c r="C218" s="212"/>
      <c r="D218" s="107"/>
      <c r="E218" s="108"/>
      <c r="F218" s="123"/>
      <c r="G218" s="108"/>
      <c r="H218" s="108"/>
      <c r="I218" s="108"/>
      <c r="J218" s="117"/>
      <c r="K218" s="117"/>
      <c r="L218" s="117"/>
      <c r="M218" s="117"/>
      <c r="N218" s="117"/>
      <c r="O218" s="117"/>
      <c r="P218" s="117"/>
      <c r="Q218" s="117"/>
      <c r="R218" s="117"/>
      <c r="S218" s="117"/>
      <c r="T218" s="117"/>
      <c r="U218" s="117"/>
      <c r="V218" s="117"/>
      <c r="W218" s="117"/>
      <c r="X218" s="117"/>
      <c r="Y218" s="117"/>
      <c r="Z218" s="117"/>
    </row>
    <row r="219" spans="1:26" ht="15.75" customHeight="1">
      <c r="A219" s="253">
        <v>215</v>
      </c>
      <c r="B219" s="108"/>
      <c r="C219" s="212"/>
      <c r="D219" s="108"/>
      <c r="E219" s="108"/>
      <c r="F219" s="108"/>
      <c r="G219" s="108"/>
      <c r="H219" s="108"/>
      <c r="I219" s="108"/>
      <c r="J219" s="117"/>
      <c r="K219" s="117"/>
      <c r="L219" s="117"/>
      <c r="M219" s="117"/>
      <c r="N219" s="117"/>
      <c r="O219" s="117"/>
      <c r="P219" s="117"/>
      <c r="Q219" s="117"/>
      <c r="R219" s="117"/>
      <c r="S219" s="117"/>
      <c r="T219" s="117"/>
      <c r="U219" s="117"/>
      <c r="V219" s="117"/>
      <c r="W219" s="117"/>
      <c r="X219" s="117"/>
      <c r="Y219" s="117"/>
      <c r="Z219" s="117"/>
    </row>
    <row r="220" spans="1:26" ht="15.75" customHeight="1">
      <c r="A220" s="253">
        <v>216</v>
      </c>
      <c r="B220" s="108"/>
      <c r="C220" s="212"/>
      <c r="D220" s="108"/>
      <c r="E220" s="108"/>
      <c r="F220" s="123"/>
      <c r="G220" s="108"/>
      <c r="H220" s="108"/>
      <c r="I220" s="108"/>
      <c r="J220" s="117"/>
      <c r="K220" s="117"/>
      <c r="L220" s="117"/>
      <c r="M220" s="117"/>
      <c r="N220" s="117"/>
      <c r="O220" s="117"/>
      <c r="P220" s="117"/>
      <c r="Q220" s="117"/>
      <c r="R220" s="117"/>
      <c r="S220" s="117"/>
      <c r="T220" s="117"/>
      <c r="U220" s="117"/>
      <c r="V220" s="117"/>
      <c r="W220" s="117"/>
      <c r="X220" s="117"/>
      <c r="Y220" s="117"/>
      <c r="Z220" s="117"/>
    </row>
    <row r="221" spans="1:26" ht="15.75" customHeight="1">
      <c r="A221" s="253">
        <v>217</v>
      </c>
      <c r="B221" s="108"/>
      <c r="C221" s="212"/>
      <c r="D221" s="108"/>
      <c r="E221" s="108"/>
      <c r="F221" s="108"/>
      <c r="G221" s="108"/>
      <c r="H221" s="108"/>
      <c r="I221" s="108"/>
      <c r="J221" s="117"/>
      <c r="K221" s="117"/>
      <c r="L221" s="117"/>
      <c r="M221" s="117"/>
      <c r="N221" s="117"/>
      <c r="O221" s="117"/>
      <c r="P221" s="117"/>
      <c r="Q221" s="117"/>
      <c r="R221" s="117"/>
      <c r="S221" s="117"/>
      <c r="T221" s="117"/>
      <c r="U221" s="117"/>
      <c r="V221" s="117"/>
      <c r="W221" s="117"/>
      <c r="X221" s="117"/>
      <c r="Y221" s="117"/>
      <c r="Z221" s="117"/>
    </row>
    <row r="222" spans="1:26" ht="15.75" customHeight="1">
      <c r="A222" s="253">
        <v>218</v>
      </c>
      <c r="B222" s="108"/>
      <c r="C222" s="108"/>
      <c r="D222" s="108"/>
      <c r="E222" s="123"/>
      <c r="F222" s="123"/>
      <c r="G222" s="108"/>
      <c r="H222" s="108"/>
      <c r="I222" s="108"/>
      <c r="J222" s="117"/>
      <c r="K222" s="117"/>
      <c r="L222" s="117"/>
      <c r="M222" s="117"/>
      <c r="N222" s="117"/>
      <c r="O222" s="117"/>
      <c r="P222" s="117"/>
      <c r="Q222" s="117"/>
      <c r="R222" s="117"/>
      <c r="S222" s="117"/>
      <c r="T222" s="117"/>
      <c r="U222" s="117"/>
      <c r="V222" s="117"/>
      <c r="W222" s="117"/>
      <c r="X222" s="117"/>
      <c r="Y222" s="117"/>
      <c r="Z222" s="117"/>
    </row>
    <row r="223" spans="1:26" ht="15.75" customHeight="1">
      <c r="A223" s="253">
        <v>219</v>
      </c>
      <c r="B223" s="108"/>
      <c r="C223" s="108"/>
      <c r="D223" s="108"/>
      <c r="E223" s="108"/>
      <c r="F223" s="108"/>
      <c r="G223" s="108"/>
      <c r="H223" s="108"/>
      <c r="I223" s="108"/>
      <c r="J223" s="117"/>
      <c r="K223" s="117"/>
      <c r="L223" s="117"/>
      <c r="M223" s="117"/>
      <c r="N223" s="117"/>
      <c r="O223" s="117"/>
      <c r="P223" s="117"/>
      <c r="Q223" s="117"/>
      <c r="R223" s="117"/>
      <c r="S223" s="117"/>
      <c r="T223" s="117"/>
      <c r="U223" s="117"/>
      <c r="V223" s="117"/>
      <c r="W223" s="117"/>
      <c r="X223" s="117"/>
      <c r="Y223" s="117"/>
      <c r="Z223" s="117"/>
    </row>
    <row r="224" spans="1:26" ht="15.75" customHeight="1">
      <c r="A224" s="117"/>
      <c r="B224" s="117"/>
      <c r="C224" s="117"/>
      <c r="D224" s="117"/>
      <c r="E224" s="117"/>
      <c r="F224" s="117"/>
      <c r="G224" s="117"/>
      <c r="H224" s="117"/>
      <c r="I224" s="117"/>
      <c r="J224" s="117"/>
      <c r="K224" s="117"/>
      <c r="L224" s="117"/>
      <c r="M224" s="117"/>
      <c r="N224" s="117"/>
      <c r="O224" s="117"/>
      <c r="P224" s="117"/>
      <c r="Q224" s="117"/>
      <c r="R224" s="117"/>
      <c r="S224" s="117"/>
      <c r="T224" s="117"/>
      <c r="U224" s="117"/>
      <c r="V224" s="117"/>
      <c r="W224" s="117"/>
      <c r="X224" s="117"/>
      <c r="Y224" s="117"/>
      <c r="Z224" s="117"/>
    </row>
    <row r="225" spans="1:26" ht="15.75" customHeight="1">
      <c r="A225" s="117"/>
      <c r="B225" s="117"/>
      <c r="C225" s="117"/>
      <c r="D225" s="117"/>
      <c r="E225" s="117"/>
      <c r="F225" s="117"/>
      <c r="G225" s="117"/>
      <c r="H225" s="117"/>
      <c r="I225" s="117"/>
      <c r="J225" s="117"/>
      <c r="K225" s="117"/>
      <c r="L225" s="117"/>
      <c r="M225" s="117"/>
      <c r="N225" s="117"/>
      <c r="O225" s="117"/>
      <c r="P225" s="117"/>
      <c r="Q225" s="117"/>
      <c r="R225" s="117"/>
      <c r="S225" s="117"/>
      <c r="T225" s="117"/>
      <c r="U225" s="117"/>
      <c r="V225" s="117"/>
      <c r="W225" s="117"/>
      <c r="X225" s="117"/>
      <c r="Y225" s="117"/>
      <c r="Z225" s="117"/>
    </row>
    <row r="226" spans="1:26" ht="15.75" customHeight="1">
      <c r="A226" s="117"/>
      <c r="B226" s="117"/>
      <c r="C226" s="117"/>
      <c r="D226" s="117"/>
      <c r="E226" s="117"/>
      <c r="F226" s="117"/>
      <c r="G226" s="117"/>
      <c r="H226" s="117"/>
      <c r="I226" s="117"/>
      <c r="J226" s="117"/>
      <c r="K226" s="117"/>
      <c r="L226" s="117"/>
      <c r="M226" s="117"/>
      <c r="N226" s="117"/>
      <c r="O226" s="117"/>
      <c r="P226" s="117"/>
      <c r="Q226" s="117"/>
      <c r="R226" s="117"/>
      <c r="S226" s="117"/>
      <c r="T226" s="117"/>
      <c r="U226" s="117"/>
      <c r="V226" s="117"/>
      <c r="W226" s="117"/>
      <c r="X226" s="117"/>
      <c r="Y226" s="117"/>
      <c r="Z226" s="117"/>
    </row>
    <row r="227" spans="1:26" ht="15.75" customHeight="1">
      <c r="A227" s="117"/>
      <c r="B227" s="117"/>
      <c r="C227" s="117"/>
      <c r="D227" s="117"/>
      <c r="E227" s="117"/>
      <c r="F227" s="117"/>
      <c r="G227" s="117"/>
      <c r="H227" s="117"/>
      <c r="I227" s="117"/>
      <c r="J227" s="117"/>
      <c r="K227" s="117"/>
      <c r="L227" s="117"/>
      <c r="M227" s="117"/>
      <c r="N227" s="117"/>
      <c r="O227" s="117"/>
      <c r="P227" s="117"/>
      <c r="Q227" s="117"/>
      <c r="R227" s="117"/>
      <c r="S227" s="117"/>
      <c r="T227" s="117"/>
      <c r="U227" s="117"/>
      <c r="V227" s="117"/>
      <c r="W227" s="117"/>
      <c r="X227" s="117"/>
      <c r="Y227" s="117"/>
      <c r="Z227" s="117"/>
    </row>
    <row r="228" spans="1:26" ht="15.75" customHeight="1">
      <c r="A228" s="117"/>
      <c r="B228" s="117"/>
      <c r="C228" s="117"/>
      <c r="D228" s="117"/>
      <c r="E228" s="117"/>
      <c r="F228" s="117"/>
      <c r="G228" s="117"/>
      <c r="H228" s="117"/>
      <c r="I228" s="117"/>
      <c r="J228" s="117"/>
      <c r="K228" s="117"/>
      <c r="L228" s="117"/>
      <c r="M228" s="117"/>
      <c r="N228" s="117"/>
      <c r="O228" s="117"/>
      <c r="P228" s="117"/>
      <c r="Q228" s="117"/>
      <c r="R228" s="117"/>
      <c r="S228" s="117"/>
      <c r="T228" s="117"/>
      <c r="U228" s="117"/>
      <c r="V228" s="117"/>
      <c r="W228" s="117"/>
      <c r="X228" s="117"/>
      <c r="Y228" s="117"/>
      <c r="Z228" s="117"/>
    </row>
    <row r="229" spans="1:26" ht="15.75" customHeight="1">
      <c r="A229" s="117"/>
      <c r="B229" s="117"/>
      <c r="C229" s="117"/>
      <c r="D229" s="117"/>
      <c r="E229" s="117"/>
      <c r="F229" s="117"/>
      <c r="G229" s="117"/>
      <c r="H229" s="117"/>
      <c r="I229" s="117"/>
      <c r="J229" s="117"/>
      <c r="K229" s="117"/>
      <c r="L229" s="117"/>
      <c r="M229" s="117"/>
      <c r="N229" s="117"/>
      <c r="O229" s="117"/>
      <c r="P229" s="117"/>
      <c r="Q229" s="117"/>
      <c r="R229" s="117"/>
      <c r="S229" s="117"/>
      <c r="T229" s="117"/>
      <c r="U229" s="117"/>
      <c r="V229" s="117"/>
      <c r="W229" s="117"/>
      <c r="X229" s="117"/>
      <c r="Y229" s="117"/>
      <c r="Z229" s="117"/>
    </row>
    <row r="230" spans="1:26" ht="15.75" customHeight="1">
      <c r="A230" s="117"/>
      <c r="B230" s="117"/>
      <c r="C230" s="117"/>
      <c r="D230" s="117"/>
      <c r="E230" s="117"/>
      <c r="F230" s="117"/>
      <c r="G230" s="117"/>
      <c r="H230" s="117"/>
      <c r="I230" s="117"/>
      <c r="J230" s="117"/>
      <c r="K230" s="117"/>
      <c r="L230" s="117"/>
      <c r="M230" s="117"/>
      <c r="N230" s="117"/>
      <c r="O230" s="117"/>
      <c r="P230" s="117"/>
      <c r="Q230" s="117"/>
      <c r="R230" s="117"/>
      <c r="S230" s="117"/>
      <c r="T230" s="117"/>
      <c r="U230" s="117"/>
      <c r="V230" s="117"/>
      <c r="W230" s="117"/>
      <c r="X230" s="117"/>
      <c r="Y230" s="117"/>
      <c r="Z230" s="117"/>
    </row>
    <row r="231" spans="1:26" ht="15.75" customHeight="1">
      <c r="A231" s="117"/>
      <c r="B231" s="117"/>
      <c r="C231" s="117"/>
      <c r="D231" s="117"/>
      <c r="E231" s="117"/>
      <c r="F231" s="117"/>
      <c r="G231" s="117"/>
      <c r="H231" s="117"/>
      <c r="I231" s="117"/>
      <c r="J231" s="117"/>
      <c r="K231" s="117"/>
      <c r="L231" s="117"/>
      <c r="M231" s="117"/>
      <c r="N231" s="117"/>
      <c r="O231" s="117"/>
      <c r="P231" s="117"/>
      <c r="Q231" s="117"/>
      <c r="R231" s="117"/>
      <c r="S231" s="117"/>
      <c r="T231" s="117"/>
      <c r="U231" s="117"/>
      <c r="V231" s="117"/>
      <c r="W231" s="117"/>
      <c r="X231" s="117"/>
      <c r="Y231" s="117"/>
      <c r="Z231" s="117"/>
    </row>
    <row r="232" spans="1:26" ht="15.75" customHeight="1">
      <c r="A232" s="117"/>
      <c r="B232" s="117"/>
      <c r="C232" s="117"/>
      <c r="D232" s="117"/>
      <c r="E232" s="117"/>
      <c r="F232" s="117"/>
      <c r="G232" s="117"/>
      <c r="H232" s="117"/>
      <c r="I232" s="117"/>
      <c r="J232" s="117"/>
      <c r="K232" s="117"/>
      <c r="L232" s="117"/>
      <c r="M232" s="117"/>
      <c r="N232" s="117"/>
      <c r="O232" s="117"/>
      <c r="P232" s="117"/>
      <c r="Q232" s="117"/>
      <c r="R232" s="117"/>
      <c r="S232" s="117"/>
      <c r="T232" s="117"/>
      <c r="U232" s="117"/>
      <c r="V232" s="117"/>
      <c r="W232" s="117"/>
      <c r="X232" s="117"/>
      <c r="Y232" s="117"/>
      <c r="Z232" s="117"/>
    </row>
    <row r="233" spans="1:26" ht="15.75" customHeight="1">
      <c r="A233" s="117"/>
      <c r="B233" s="117"/>
      <c r="C233" s="117"/>
      <c r="D233" s="117"/>
      <c r="E233" s="117"/>
      <c r="F233" s="117"/>
      <c r="G233" s="117"/>
      <c r="H233" s="117"/>
      <c r="I233" s="117"/>
      <c r="J233" s="117"/>
      <c r="K233" s="117"/>
      <c r="L233" s="117"/>
      <c r="M233" s="117"/>
      <c r="N233" s="117"/>
      <c r="O233" s="117"/>
      <c r="P233" s="117"/>
      <c r="Q233" s="117"/>
      <c r="R233" s="117"/>
      <c r="S233" s="117"/>
      <c r="T233" s="117"/>
      <c r="U233" s="117"/>
      <c r="V233" s="117"/>
      <c r="W233" s="117"/>
      <c r="X233" s="117"/>
      <c r="Y233" s="117"/>
      <c r="Z233" s="117"/>
    </row>
    <row r="234" spans="1:26" ht="15.75" customHeight="1">
      <c r="A234" s="117"/>
      <c r="B234" s="117"/>
      <c r="C234" s="117"/>
      <c r="D234" s="117"/>
      <c r="E234" s="117"/>
      <c r="F234" s="117"/>
      <c r="G234" s="117"/>
      <c r="H234" s="117"/>
      <c r="I234" s="117"/>
      <c r="J234" s="117"/>
      <c r="K234" s="117"/>
      <c r="L234" s="117"/>
      <c r="M234" s="117"/>
      <c r="N234" s="117"/>
      <c r="O234" s="117"/>
      <c r="P234" s="117"/>
      <c r="Q234" s="117"/>
      <c r="R234" s="117"/>
      <c r="S234" s="117"/>
      <c r="T234" s="117"/>
      <c r="U234" s="117"/>
      <c r="V234" s="117"/>
      <c r="W234" s="117"/>
      <c r="X234" s="117"/>
      <c r="Y234" s="117"/>
      <c r="Z234" s="117"/>
    </row>
    <row r="235" spans="1:26" ht="15.75" customHeight="1">
      <c r="A235" s="117"/>
      <c r="B235" s="117"/>
      <c r="C235" s="117"/>
      <c r="D235" s="117"/>
      <c r="E235" s="117"/>
      <c r="F235" s="117"/>
      <c r="G235" s="117"/>
      <c r="H235" s="117"/>
      <c r="I235" s="117"/>
      <c r="J235" s="117"/>
      <c r="K235" s="117"/>
      <c r="L235" s="117"/>
      <c r="M235" s="117"/>
      <c r="N235" s="117"/>
      <c r="O235" s="117"/>
      <c r="P235" s="117"/>
      <c r="Q235" s="117"/>
      <c r="R235" s="117"/>
      <c r="S235" s="117"/>
      <c r="T235" s="117"/>
      <c r="U235" s="117"/>
      <c r="V235" s="117"/>
      <c r="W235" s="117"/>
      <c r="X235" s="117"/>
      <c r="Y235" s="117"/>
      <c r="Z235" s="117"/>
    </row>
    <row r="236" spans="1:26" ht="15.75" customHeight="1">
      <c r="A236" s="117"/>
      <c r="B236" s="117"/>
      <c r="C236" s="117"/>
      <c r="D236" s="117"/>
      <c r="E236" s="117"/>
      <c r="F236" s="117"/>
      <c r="G236" s="117"/>
      <c r="H236" s="117"/>
      <c r="I236" s="117"/>
      <c r="J236" s="117"/>
      <c r="K236" s="117"/>
      <c r="L236" s="117"/>
      <c r="M236" s="117"/>
      <c r="N236" s="117"/>
      <c r="O236" s="117"/>
      <c r="P236" s="117"/>
      <c r="Q236" s="117"/>
      <c r="R236" s="117"/>
      <c r="S236" s="117"/>
      <c r="T236" s="117"/>
      <c r="U236" s="117"/>
      <c r="V236" s="117"/>
      <c r="W236" s="117"/>
      <c r="X236" s="117"/>
      <c r="Y236" s="117"/>
      <c r="Z236" s="117"/>
    </row>
    <row r="237" spans="1:26" ht="15.75" customHeight="1">
      <c r="A237" s="117"/>
      <c r="B237" s="117"/>
      <c r="C237" s="117"/>
      <c r="D237" s="117"/>
      <c r="E237" s="117"/>
      <c r="F237" s="117"/>
      <c r="G237" s="117"/>
      <c r="H237" s="117"/>
      <c r="I237" s="117"/>
      <c r="J237" s="117"/>
      <c r="K237" s="117"/>
      <c r="L237" s="117"/>
      <c r="M237" s="117"/>
      <c r="N237" s="117"/>
      <c r="O237" s="117"/>
      <c r="P237" s="117"/>
      <c r="Q237" s="117"/>
      <c r="R237" s="117"/>
      <c r="S237" s="117"/>
      <c r="T237" s="117"/>
      <c r="U237" s="117"/>
      <c r="V237" s="117"/>
      <c r="W237" s="117"/>
      <c r="X237" s="117"/>
      <c r="Y237" s="117"/>
      <c r="Z237" s="117"/>
    </row>
    <row r="238" spans="1:26" ht="15.75" customHeight="1">
      <c r="A238" s="117"/>
      <c r="B238" s="117"/>
      <c r="C238" s="117"/>
      <c r="D238" s="117"/>
      <c r="E238" s="117"/>
      <c r="F238" s="117"/>
      <c r="G238" s="117"/>
      <c r="H238" s="117"/>
      <c r="I238" s="117"/>
      <c r="J238" s="117"/>
      <c r="K238" s="117"/>
      <c r="L238" s="117"/>
      <c r="M238" s="117"/>
      <c r="N238" s="117"/>
      <c r="O238" s="117"/>
      <c r="P238" s="117"/>
      <c r="Q238" s="117"/>
      <c r="R238" s="117"/>
      <c r="S238" s="117"/>
      <c r="T238" s="117"/>
      <c r="U238" s="117"/>
      <c r="V238" s="117"/>
      <c r="W238" s="117"/>
      <c r="X238" s="117"/>
      <c r="Y238" s="117"/>
      <c r="Z238" s="117"/>
    </row>
    <row r="239" spans="1:26" ht="15.75" customHeight="1">
      <c r="A239" s="117"/>
      <c r="B239" s="117"/>
      <c r="C239" s="117"/>
      <c r="D239" s="117"/>
      <c r="E239" s="117"/>
      <c r="F239" s="117"/>
      <c r="G239" s="117"/>
      <c r="H239" s="117"/>
      <c r="I239" s="117"/>
      <c r="J239" s="117"/>
      <c r="K239" s="117"/>
      <c r="L239" s="117"/>
      <c r="M239" s="117"/>
      <c r="N239" s="117"/>
      <c r="O239" s="117"/>
      <c r="P239" s="117"/>
      <c r="Q239" s="117"/>
      <c r="R239" s="117"/>
      <c r="S239" s="117"/>
      <c r="T239" s="117"/>
      <c r="U239" s="117"/>
      <c r="V239" s="117"/>
      <c r="W239" s="117"/>
      <c r="X239" s="117"/>
      <c r="Y239" s="117"/>
      <c r="Z239" s="117"/>
    </row>
    <row r="240" spans="1:26" ht="15.75" customHeight="1">
      <c r="A240" s="117"/>
      <c r="B240" s="117"/>
      <c r="C240" s="117"/>
      <c r="D240" s="117"/>
      <c r="E240" s="117"/>
      <c r="F240" s="117"/>
      <c r="G240" s="117"/>
      <c r="H240" s="117"/>
      <c r="I240" s="117"/>
      <c r="J240" s="117"/>
      <c r="K240" s="117"/>
      <c r="L240" s="117"/>
      <c r="M240" s="117"/>
      <c r="N240" s="117"/>
      <c r="O240" s="117"/>
      <c r="P240" s="117"/>
      <c r="Q240" s="117"/>
      <c r="R240" s="117"/>
      <c r="S240" s="117"/>
      <c r="T240" s="117"/>
      <c r="U240" s="117"/>
      <c r="V240" s="117"/>
      <c r="W240" s="117"/>
      <c r="X240" s="117"/>
      <c r="Y240" s="117"/>
      <c r="Z240" s="117"/>
    </row>
    <row r="241" spans="1:26" ht="15.75" customHeight="1">
      <c r="A241" s="117"/>
      <c r="B241" s="117"/>
      <c r="C241" s="117"/>
      <c r="D241" s="117"/>
      <c r="E241" s="117"/>
      <c r="F241" s="117"/>
      <c r="G241" s="117"/>
      <c r="H241" s="117"/>
      <c r="I241" s="117"/>
      <c r="J241" s="117"/>
      <c r="K241" s="117"/>
      <c r="L241" s="117"/>
      <c r="M241" s="117"/>
      <c r="N241" s="117"/>
      <c r="O241" s="117"/>
      <c r="P241" s="117"/>
      <c r="Q241" s="117"/>
      <c r="R241" s="117"/>
      <c r="S241" s="117"/>
      <c r="T241" s="117"/>
      <c r="U241" s="117"/>
      <c r="V241" s="117"/>
      <c r="W241" s="117"/>
      <c r="X241" s="117"/>
      <c r="Y241" s="117"/>
      <c r="Z241" s="117"/>
    </row>
    <row r="242" spans="1:26" ht="15.75" customHeight="1">
      <c r="A242" s="117"/>
      <c r="B242" s="117"/>
      <c r="C242" s="117"/>
      <c r="D242" s="117"/>
      <c r="E242" s="117"/>
      <c r="F242" s="117"/>
      <c r="G242" s="117"/>
      <c r="H242" s="117"/>
      <c r="I242" s="117"/>
      <c r="J242" s="117"/>
      <c r="K242" s="117"/>
      <c r="L242" s="117"/>
      <c r="M242" s="117"/>
      <c r="N242" s="117"/>
      <c r="O242" s="117"/>
      <c r="P242" s="117"/>
      <c r="Q242" s="117"/>
      <c r="R242" s="117"/>
      <c r="S242" s="117"/>
      <c r="T242" s="117"/>
      <c r="U242" s="117"/>
      <c r="V242" s="117"/>
      <c r="W242" s="117"/>
      <c r="X242" s="117"/>
      <c r="Y242" s="117"/>
      <c r="Z242" s="117"/>
    </row>
    <row r="243" spans="1:26" ht="15.75" customHeight="1">
      <c r="A243" s="117"/>
      <c r="B243" s="117"/>
      <c r="C243" s="117"/>
      <c r="D243" s="117"/>
      <c r="E243" s="117"/>
      <c r="F243" s="117"/>
      <c r="G243" s="117"/>
      <c r="H243" s="117"/>
      <c r="I243" s="117"/>
      <c r="J243" s="117"/>
      <c r="K243" s="117"/>
      <c r="L243" s="117"/>
      <c r="M243" s="117"/>
      <c r="N243" s="117"/>
      <c r="O243" s="117"/>
      <c r="P243" s="117"/>
      <c r="Q243" s="117"/>
      <c r="R243" s="117"/>
      <c r="S243" s="117"/>
      <c r="T243" s="117"/>
      <c r="U243" s="117"/>
      <c r="V243" s="117"/>
      <c r="W243" s="117"/>
      <c r="X243" s="117"/>
      <c r="Y243" s="117"/>
      <c r="Z243" s="117"/>
    </row>
    <row r="244" spans="1:26" ht="15.75" customHeight="1">
      <c r="A244" s="117"/>
      <c r="B244" s="117"/>
      <c r="C244" s="117"/>
      <c r="D244" s="117"/>
      <c r="E244" s="117"/>
      <c r="F244" s="117"/>
      <c r="G244" s="117"/>
      <c r="H244" s="117"/>
      <c r="I244" s="117"/>
      <c r="J244" s="117"/>
      <c r="K244" s="117"/>
      <c r="L244" s="117"/>
      <c r="M244" s="117"/>
      <c r="N244" s="117"/>
      <c r="O244" s="117"/>
      <c r="P244" s="117"/>
      <c r="Q244" s="117"/>
      <c r="R244" s="117"/>
      <c r="S244" s="117"/>
      <c r="T244" s="117"/>
      <c r="U244" s="117"/>
      <c r="V244" s="117"/>
      <c r="W244" s="117"/>
      <c r="X244" s="117"/>
      <c r="Y244" s="117"/>
      <c r="Z244" s="117"/>
    </row>
    <row r="245" spans="1:26" ht="15.75" customHeight="1">
      <c r="A245" s="117"/>
      <c r="B245" s="117"/>
      <c r="C245" s="117"/>
      <c r="D245" s="117"/>
      <c r="E245" s="117"/>
      <c r="F245" s="117"/>
      <c r="G245" s="117"/>
      <c r="H245" s="117"/>
      <c r="I245" s="117"/>
      <c r="J245" s="117"/>
      <c r="K245" s="117"/>
      <c r="L245" s="117"/>
      <c r="M245" s="117"/>
      <c r="N245" s="117"/>
      <c r="O245" s="117"/>
      <c r="P245" s="117"/>
      <c r="Q245" s="117"/>
      <c r="R245" s="117"/>
      <c r="S245" s="117"/>
      <c r="T245" s="117"/>
      <c r="U245" s="117"/>
      <c r="V245" s="117"/>
      <c r="W245" s="117"/>
      <c r="X245" s="117"/>
      <c r="Y245" s="117"/>
      <c r="Z245" s="117"/>
    </row>
    <row r="246" spans="1:26" ht="15.75" customHeight="1">
      <c r="A246" s="117"/>
      <c r="B246" s="117"/>
      <c r="C246" s="117"/>
      <c r="D246" s="117"/>
      <c r="E246" s="117"/>
      <c r="F246" s="117"/>
      <c r="G246" s="117"/>
      <c r="H246" s="117"/>
      <c r="I246" s="117"/>
      <c r="J246" s="117"/>
      <c r="K246" s="117"/>
      <c r="L246" s="117"/>
      <c r="M246" s="117"/>
      <c r="N246" s="117"/>
      <c r="O246" s="117"/>
      <c r="P246" s="117"/>
      <c r="Q246" s="117"/>
      <c r="R246" s="117"/>
      <c r="S246" s="117"/>
      <c r="T246" s="117"/>
      <c r="U246" s="117"/>
      <c r="V246" s="117"/>
      <c r="W246" s="117"/>
      <c r="X246" s="117"/>
      <c r="Y246" s="117"/>
      <c r="Z246" s="117"/>
    </row>
    <row r="247" spans="1:26" ht="15.75" customHeight="1">
      <c r="A247" s="117"/>
      <c r="B247" s="117"/>
      <c r="C247" s="117"/>
      <c r="D247" s="117"/>
      <c r="E247" s="117"/>
      <c r="F247" s="117"/>
      <c r="G247" s="117"/>
      <c r="H247" s="117"/>
      <c r="I247" s="117"/>
      <c r="J247" s="117"/>
      <c r="K247" s="117"/>
      <c r="L247" s="117"/>
      <c r="M247" s="117"/>
      <c r="N247" s="117"/>
      <c r="O247" s="117"/>
      <c r="P247" s="117"/>
      <c r="Q247" s="117"/>
      <c r="R247" s="117"/>
      <c r="S247" s="117"/>
      <c r="T247" s="117"/>
      <c r="U247" s="117"/>
      <c r="V247" s="117"/>
      <c r="W247" s="117"/>
      <c r="X247" s="117"/>
      <c r="Y247" s="117"/>
      <c r="Z247" s="117"/>
    </row>
    <row r="248" spans="1:26" ht="15.75" customHeight="1">
      <c r="A248" s="117"/>
      <c r="B248" s="117"/>
      <c r="C248" s="117"/>
      <c r="D248" s="117"/>
      <c r="E248" s="117"/>
      <c r="F248" s="117"/>
      <c r="G248" s="117"/>
      <c r="H248" s="117"/>
      <c r="I248" s="117"/>
      <c r="J248" s="117"/>
      <c r="K248" s="117"/>
      <c r="L248" s="117"/>
      <c r="M248" s="117"/>
      <c r="N248" s="117"/>
      <c r="O248" s="117"/>
      <c r="P248" s="117"/>
      <c r="Q248" s="117"/>
      <c r="R248" s="117"/>
      <c r="S248" s="117"/>
      <c r="T248" s="117"/>
      <c r="U248" s="117"/>
      <c r="V248" s="117"/>
      <c r="W248" s="117"/>
      <c r="X248" s="117"/>
      <c r="Y248" s="117"/>
      <c r="Z248" s="117"/>
    </row>
    <row r="249" spans="1:26" ht="15.75" customHeight="1">
      <c r="A249" s="117"/>
      <c r="B249" s="117"/>
      <c r="C249" s="117"/>
      <c r="D249" s="117"/>
      <c r="E249" s="117"/>
      <c r="F249" s="117"/>
      <c r="G249" s="117"/>
      <c r="H249" s="117"/>
      <c r="I249" s="117"/>
      <c r="J249" s="117"/>
      <c r="K249" s="117"/>
      <c r="L249" s="117"/>
      <c r="M249" s="117"/>
      <c r="N249" s="117"/>
      <c r="O249" s="117"/>
      <c r="P249" s="117"/>
      <c r="Q249" s="117"/>
      <c r="R249" s="117"/>
      <c r="S249" s="117"/>
      <c r="T249" s="117"/>
      <c r="U249" s="117"/>
      <c r="V249" s="117"/>
      <c r="W249" s="117"/>
      <c r="X249" s="117"/>
      <c r="Y249" s="117"/>
      <c r="Z249" s="117"/>
    </row>
    <row r="250" spans="1:26" ht="15.75" customHeight="1">
      <c r="A250" s="117"/>
      <c r="B250" s="117"/>
      <c r="C250" s="117"/>
      <c r="D250" s="117"/>
      <c r="E250" s="117"/>
      <c r="F250" s="117"/>
      <c r="G250" s="117"/>
      <c r="H250" s="117"/>
      <c r="I250" s="117"/>
      <c r="J250" s="117"/>
      <c r="K250" s="117"/>
      <c r="L250" s="117"/>
      <c r="M250" s="117"/>
      <c r="N250" s="117"/>
      <c r="O250" s="117"/>
      <c r="P250" s="117"/>
      <c r="Q250" s="117"/>
      <c r="R250" s="117"/>
      <c r="S250" s="117"/>
      <c r="T250" s="117"/>
      <c r="U250" s="117"/>
      <c r="V250" s="117"/>
      <c r="W250" s="117"/>
      <c r="X250" s="117"/>
      <c r="Y250" s="117"/>
      <c r="Z250" s="117"/>
    </row>
    <row r="251" spans="1:26" ht="15.75" customHeight="1">
      <c r="A251" s="117"/>
      <c r="B251" s="117"/>
      <c r="C251" s="117"/>
      <c r="D251" s="117"/>
      <c r="E251" s="117"/>
      <c r="F251" s="117"/>
      <c r="G251" s="117"/>
      <c r="H251" s="117"/>
      <c r="I251" s="117"/>
      <c r="J251" s="117"/>
      <c r="K251" s="117"/>
      <c r="L251" s="117"/>
      <c r="M251" s="117"/>
      <c r="N251" s="117"/>
      <c r="O251" s="117"/>
      <c r="P251" s="117"/>
      <c r="Q251" s="117"/>
      <c r="R251" s="117"/>
      <c r="S251" s="117"/>
      <c r="T251" s="117"/>
      <c r="U251" s="117"/>
      <c r="V251" s="117"/>
      <c r="W251" s="117"/>
      <c r="X251" s="117"/>
      <c r="Y251" s="117"/>
      <c r="Z251" s="117"/>
    </row>
    <row r="252" spans="1:26" ht="15.75" customHeight="1">
      <c r="A252" s="117"/>
      <c r="B252" s="117"/>
      <c r="C252" s="117"/>
      <c r="D252" s="117"/>
      <c r="E252" s="117"/>
      <c r="F252" s="117"/>
      <c r="G252" s="117"/>
      <c r="H252" s="117"/>
      <c r="I252" s="117"/>
      <c r="J252" s="117"/>
      <c r="K252" s="117"/>
      <c r="L252" s="117"/>
      <c r="M252" s="117"/>
      <c r="N252" s="117"/>
      <c r="O252" s="117"/>
      <c r="P252" s="117"/>
      <c r="Q252" s="117"/>
      <c r="R252" s="117"/>
      <c r="S252" s="117"/>
      <c r="T252" s="117"/>
      <c r="U252" s="117"/>
      <c r="V252" s="117"/>
      <c r="W252" s="117"/>
      <c r="X252" s="117"/>
      <c r="Y252" s="117"/>
      <c r="Z252" s="117"/>
    </row>
    <row r="253" spans="1:26" ht="15.75" customHeight="1">
      <c r="A253" s="117"/>
      <c r="B253" s="117"/>
      <c r="C253" s="117"/>
      <c r="D253" s="117"/>
      <c r="E253" s="117"/>
      <c r="F253" s="117"/>
      <c r="G253" s="117"/>
      <c r="H253" s="117"/>
      <c r="I253" s="117"/>
      <c r="J253" s="117"/>
      <c r="K253" s="117"/>
      <c r="L253" s="117"/>
      <c r="M253" s="117"/>
      <c r="N253" s="117"/>
      <c r="O253" s="117"/>
      <c r="P253" s="117"/>
      <c r="Q253" s="117"/>
      <c r="R253" s="117"/>
      <c r="S253" s="117"/>
      <c r="T253" s="117"/>
      <c r="U253" s="117"/>
      <c r="V253" s="117"/>
      <c r="W253" s="117"/>
      <c r="X253" s="117"/>
      <c r="Y253" s="117"/>
      <c r="Z253" s="117"/>
    </row>
    <row r="254" spans="1:26" ht="15.75" customHeight="1">
      <c r="A254" s="117"/>
      <c r="B254" s="117"/>
      <c r="C254" s="117"/>
      <c r="D254" s="117"/>
      <c r="E254" s="117"/>
      <c r="F254" s="117"/>
      <c r="G254" s="117"/>
      <c r="H254" s="117"/>
      <c r="I254" s="117"/>
      <c r="J254" s="117"/>
      <c r="K254" s="117"/>
      <c r="L254" s="117"/>
      <c r="M254" s="117"/>
      <c r="N254" s="117"/>
      <c r="O254" s="117"/>
      <c r="P254" s="117"/>
      <c r="Q254" s="117"/>
      <c r="R254" s="117"/>
      <c r="S254" s="117"/>
      <c r="T254" s="117"/>
      <c r="U254" s="117"/>
      <c r="V254" s="117"/>
      <c r="W254" s="117"/>
      <c r="X254" s="117"/>
      <c r="Y254" s="117"/>
      <c r="Z254" s="117"/>
    </row>
    <row r="255" spans="1:26" ht="15.75" customHeight="1">
      <c r="A255" s="117"/>
      <c r="B255" s="117"/>
      <c r="C255" s="117"/>
      <c r="D255" s="117"/>
      <c r="E255" s="117"/>
      <c r="F255" s="117"/>
      <c r="G255" s="117"/>
      <c r="H255" s="117"/>
      <c r="I255" s="117"/>
      <c r="J255" s="117"/>
      <c r="K255" s="117"/>
      <c r="L255" s="117"/>
      <c r="M255" s="117"/>
      <c r="N255" s="117"/>
      <c r="O255" s="117"/>
      <c r="P255" s="117"/>
      <c r="Q255" s="117"/>
      <c r="R255" s="117"/>
      <c r="S255" s="117"/>
      <c r="T255" s="117"/>
      <c r="U255" s="117"/>
      <c r="V255" s="117"/>
      <c r="W255" s="117"/>
      <c r="X255" s="117"/>
      <c r="Y255" s="117"/>
      <c r="Z255" s="117"/>
    </row>
    <row r="256" spans="1:26" ht="15.75" customHeight="1">
      <c r="A256" s="117"/>
      <c r="B256" s="117"/>
      <c r="C256" s="117"/>
      <c r="D256" s="117"/>
      <c r="E256" s="117"/>
      <c r="F256" s="117"/>
      <c r="G256" s="117"/>
      <c r="H256" s="117"/>
      <c r="I256" s="117"/>
      <c r="J256" s="117"/>
      <c r="K256" s="117"/>
      <c r="L256" s="117"/>
      <c r="M256" s="117"/>
      <c r="N256" s="117"/>
      <c r="O256" s="117"/>
      <c r="P256" s="117"/>
      <c r="Q256" s="117"/>
      <c r="R256" s="117"/>
      <c r="S256" s="117"/>
      <c r="T256" s="117"/>
      <c r="U256" s="117"/>
      <c r="V256" s="117"/>
      <c r="W256" s="117"/>
      <c r="X256" s="117"/>
      <c r="Y256" s="117"/>
      <c r="Z256" s="117"/>
    </row>
    <row r="257" spans="1:26" ht="15.75" customHeight="1">
      <c r="A257" s="117"/>
      <c r="B257" s="117"/>
      <c r="C257" s="117"/>
      <c r="D257" s="117"/>
      <c r="E257" s="117"/>
      <c r="F257" s="117"/>
      <c r="G257" s="117"/>
      <c r="H257" s="117"/>
      <c r="I257" s="117"/>
      <c r="J257" s="117"/>
      <c r="K257" s="117"/>
      <c r="L257" s="117"/>
      <c r="M257" s="117"/>
      <c r="N257" s="117"/>
      <c r="O257" s="117"/>
      <c r="P257" s="117"/>
      <c r="Q257" s="117"/>
      <c r="R257" s="117"/>
      <c r="S257" s="117"/>
      <c r="T257" s="117"/>
      <c r="U257" s="117"/>
      <c r="V257" s="117"/>
      <c r="W257" s="117"/>
      <c r="X257" s="117"/>
      <c r="Y257" s="117"/>
      <c r="Z257" s="117"/>
    </row>
    <row r="258" spans="1:26" ht="15.75" customHeight="1">
      <c r="A258" s="117"/>
      <c r="B258" s="117"/>
      <c r="C258" s="117"/>
      <c r="D258" s="117"/>
      <c r="E258" s="117"/>
      <c r="F258" s="117"/>
      <c r="G258" s="117"/>
      <c r="H258" s="117"/>
      <c r="I258" s="117"/>
      <c r="J258" s="117"/>
      <c r="K258" s="117"/>
      <c r="L258" s="117"/>
      <c r="M258" s="117"/>
      <c r="N258" s="117"/>
      <c r="O258" s="117"/>
      <c r="P258" s="117"/>
      <c r="Q258" s="117"/>
      <c r="R258" s="117"/>
      <c r="S258" s="117"/>
      <c r="T258" s="117"/>
      <c r="U258" s="117"/>
      <c r="V258" s="117"/>
      <c r="W258" s="117"/>
      <c r="X258" s="117"/>
      <c r="Y258" s="117"/>
      <c r="Z258" s="117"/>
    </row>
    <row r="259" spans="1:26" ht="15.75" customHeight="1">
      <c r="A259" s="117"/>
      <c r="B259" s="117"/>
      <c r="C259" s="117"/>
      <c r="D259" s="117"/>
      <c r="E259" s="117"/>
      <c r="F259" s="117"/>
      <c r="G259" s="117"/>
      <c r="H259" s="117"/>
      <c r="I259" s="117"/>
      <c r="J259" s="117"/>
      <c r="K259" s="117"/>
      <c r="L259" s="117"/>
      <c r="M259" s="117"/>
      <c r="N259" s="117"/>
      <c r="O259" s="117"/>
      <c r="P259" s="117"/>
      <c r="Q259" s="117"/>
      <c r="R259" s="117"/>
      <c r="S259" s="117"/>
      <c r="T259" s="117"/>
      <c r="U259" s="117"/>
      <c r="V259" s="117"/>
      <c r="W259" s="117"/>
      <c r="X259" s="117"/>
      <c r="Y259" s="117"/>
      <c r="Z259" s="117"/>
    </row>
    <row r="260" spans="1:26" ht="15.75" customHeight="1">
      <c r="A260" s="117"/>
      <c r="B260" s="117"/>
      <c r="C260" s="117"/>
      <c r="D260" s="117"/>
      <c r="E260" s="117"/>
      <c r="F260" s="117"/>
      <c r="G260" s="117"/>
      <c r="H260" s="117"/>
      <c r="I260" s="117"/>
      <c r="J260" s="117"/>
      <c r="K260" s="117"/>
      <c r="L260" s="117"/>
      <c r="M260" s="117"/>
      <c r="N260" s="117"/>
      <c r="O260" s="117"/>
      <c r="P260" s="117"/>
      <c r="Q260" s="117"/>
      <c r="R260" s="117"/>
      <c r="S260" s="117"/>
      <c r="T260" s="117"/>
      <c r="U260" s="117"/>
      <c r="V260" s="117"/>
      <c r="W260" s="117"/>
      <c r="X260" s="117"/>
      <c r="Y260" s="117"/>
      <c r="Z260" s="117"/>
    </row>
    <row r="261" spans="1:26" ht="15.75" customHeight="1">
      <c r="A261" s="117"/>
      <c r="B261" s="117"/>
      <c r="C261" s="117"/>
      <c r="D261" s="117"/>
      <c r="E261" s="117"/>
      <c r="F261" s="117"/>
      <c r="G261" s="117"/>
      <c r="H261" s="117"/>
      <c r="I261" s="117"/>
      <c r="J261" s="117"/>
      <c r="K261" s="117"/>
      <c r="L261" s="117"/>
      <c r="M261" s="117"/>
      <c r="N261" s="117"/>
      <c r="O261" s="117"/>
      <c r="P261" s="117"/>
      <c r="Q261" s="117"/>
      <c r="R261" s="117"/>
      <c r="S261" s="117"/>
      <c r="T261" s="117"/>
      <c r="U261" s="117"/>
      <c r="V261" s="117"/>
      <c r="W261" s="117"/>
      <c r="X261" s="117"/>
      <c r="Y261" s="117"/>
      <c r="Z261" s="117"/>
    </row>
    <row r="262" spans="1:26" ht="15.75" customHeight="1">
      <c r="A262" s="117"/>
      <c r="B262" s="117"/>
      <c r="C262" s="117"/>
      <c r="D262" s="117"/>
      <c r="E262" s="117"/>
      <c r="F262" s="117"/>
      <c r="G262" s="117"/>
      <c r="H262" s="117"/>
      <c r="I262" s="117"/>
      <c r="J262" s="117"/>
      <c r="K262" s="117"/>
      <c r="L262" s="117"/>
      <c r="M262" s="117"/>
      <c r="N262" s="117"/>
      <c r="O262" s="117"/>
      <c r="P262" s="117"/>
      <c r="Q262" s="117"/>
      <c r="R262" s="117"/>
      <c r="S262" s="117"/>
      <c r="T262" s="117"/>
      <c r="U262" s="117"/>
      <c r="V262" s="117"/>
      <c r="W262" s="117"/>
      <c r="X262" s="117"/>
      <c r="Y262" s="117"/>
      <c r="Z262" s="117"/>
    </row>
    <row r="263" spans="1:26" ht="15.75" customHeight="1">
      <c r="A263" s="117"/>
      <c r="B263" s="117"/>
      <c r="C263" s="117"/>
      <c r="D263" s="117"/>
      <c r="E263" s="117"/>
      <c r="F263" s="117"/>
      <c r="G263" s="117"/>
      <c r="H263" s="117"/>
      <c r="I263" s="117"/>
      <c r="J263" s="117"/>
      <c r="K263" s="117"/>
      <c r="L263" s="117"/>
      <c r="M263" s="117"/>
      <c r="N263" s="117"/>
      <c r="O263" s="117"/>
      <c r="P263" s="117"/>
      <c r="Q263" s="117"/>
      <c r="R263" s="117"/>
      <c r="S263" s="117"/>
      <c r="T263" s="117"/>
      <c r="U263" s="117"/>
      <c r="V263" s="117"/>
      <c r="W263" s="117"/>
      <c r="X263" s="117"/>
      <c r="Y263" s="117"/>
      <c r="Z263" s="117"/>
    </row>
    <row r="264" spans="1:26" ht="15.75" customHeight="1">
      <c r="A264" s="117"/>
      <c r="B264" s="117"/>
      <c r="C264" s="117"/>
      <c r="D264" s="117"/>
      <c r="E264" s="117"/>
      <c r="F264" s="117"/>
      <c r="G264" s="117"/>
      <c r="H264" s="117"/>
      <c r="I264" s="117"/>
      <c r="J264" s="117"/>
      <c r="K264" s="117"/>
      <c r="L264" s="117"/>
      <c r="M264" s="117"/>
      <c r="N264" s="117"/>
      <c r="O264" s="117"/>
      <c r="P264" s="117"/>
      <c r="Q264" s="117"/>
      <c r="R264" s="117"/>
      <c r="S264" s="117"/>
      <c r="T264" s="117"/>
      <c r="U264" s="117"/>
      <c r="V264" s="117"/>
      <c r="W264" s="117"/>
      <c r="X264" s="117"/>
      <c r="Y264" s="117"/>
      <c r="Z264" s="117"/>
    </row>
    <row r="265" spans="1:26" ht="15.75" customHeight="1">
      <c r="A265" s="117"/>
      <c r="B265" s="117"/>
      <c r="C265" s="117"/>
      <c r="D265" s="117"/>
      <c r="E265" s="117"/>
      <c r="F265" s="117"/>
      <c r="G265" s="117"/>
      <c r="H265" s="117"/>
      <c r="I265" s="117"/>
      <c r="J265" s="117"/>
      <c r="K265" s="117"/>
      <c r="L265" s="117"/>
      <c r="M265" s="117"/>
      <c r="N265" s="117"/>
      <c r="O265" s="117"/>
      <c r="P265" s="117"/>
      <c r="Q265" s="117"/>
      <c r="R265" s="117"/>
      <c r="S265" s="117"/>
      <c r="T265" s="117"/>
      <c r="U265" s="117"/>
      <c r="V265" s="117"/>
      <c r="W265" s="117"/>
      <c r="X265" s="117"/>
      <c r="Y265" s="117"/>
      <c r="Z265" s="117"/>
    </row>
    <row r="266" spans="1:26" ht="15.75" customHeight="1">
      <c r="A266" s="117"/>
      <c r="B266" s="117"/>
      <c r="C266" s="117"/>
      <c r="D266" s="117"/>
      <c r="E266" s="117"/>
      <c r="F266" s="117"/>
      <c r="G266" s="117"/>
      <c r="H266" s="117"/>
      <c r="I266" s="117"/>
      <c r="J266" s="117"/>
      <c r="K266" s="117"/>
      <c r="L266" s="117"/>
      <c r="M266" s="117"/>
      <c r="N266" s="117"/>
      <c r="O266" s="117"/>
      <c r="P266" s="117"/>
      <c r="Q266" s="117"/>
      <c r="R266" s="117"/>
      <c r="S266" s="117"/>
      <c r="T266" s="117"/>
      <c r="U266" s="117"/>
      <c r="V266" s="117"/>
      <c r="W266" s="117"/>
      <c r="X266" s="117"/>
      <c r="Y266" s="117"/>
      <c r="Z266" s="117"/>
    </row>
    <row r="267" spans="1:26" ht="15.75" customHeight="1">
      <c r="A267" s="117"/>
      <c r="B267" s="117"/>
      <c r="C267" s="117"/>
      <c r="D267" s="117"/>
      <c r="E267" s="117"/>
      <c r="F267" s="117"/>
      <c r="G267" s="117"/>
      <c r="H267" s="117"/>
      <c r="I267" s="117"/>
      <c r="J267" s="117"/>
      <c r="K267" s="117"/>
      <c r="L267" s="117"/>
      <c r="M267" s="117"/>
      <c r="N267" s="117"/>
      <c r="O267" s="117"/>
      <c r="P267" s="117"/>
      <c r="Q267" s="117"/>
      <c r="R267" s="117"/>
      <c r="S267" s="117"/>
      <c r="T267" s="117"/>
      <c r="U267" s="117"/>
      <c r="V267" s="117"/>
      <c r="W267" s="117"/>
      <c r="X267" s="117"/>
      <c r="Y267" s="117"/>
      <c r="Z267" s="117"/>
    </row>
    <row r="268" spans="1:26" ht="15.75" customHeight="1">
      <c r="A268" s="117"/>
      <c r="B268" s="117"/>
      <c r="C268" s="117"/>
      <c r="D268" s="117"/>
      <c r="E268" s="117"/>
      <c r="F268" s="117"/>
      <c r="G268" s="117"/>
      <c r="H268" s="117"/>
      <c r="I268" s="117"/>
      <c r="J268" s="117"/>
      <c r="K268" s="117"/>
      <c r="L268" s="117"/>
      <c r="M268" s="117"/>
      <c r="N268" s="117"/>
      <c r="O268" s="117"/>
      <c r="P268" s="117"/>
      <c r="Q268" s="117"/>
      <c r="R268" s="117"/>
      <c r="S268" s="117"/>
      <c r="T268" s="117"/>
      <c r="U268" s="117"/>
      <c r="V268" s="117"/>
      <c r="W268" s="117"/>
      <c r="X268" s="117"/>
      <c r="Y268" s="117"/>
      <c r="Z268" s="117"/>
    </row>
    <row r="269" spans="1:26" ht="15.75" customHeight="1">
      <c r="A269" s="117"/>
      <c r="B269" s="117"/>
      <c r="C269" s="117"/>
      <c r="D269" s="117"/>
      <c r="E269" s="117"/>
      <c r="F269" s="117"/>
      <c r="G269" s="117"/>
      <c r="H269" s="117"/>
      <c r="I269" s="117"/>
      <c r="J269" s="117"/>
      <c r="K269" s="117"/>
      <c r="L269" s="117"/>
      <c r="M269" s="117"/>
      <c r="N269" s="117"/>
      <c r="O269" s="117"/>
      <c r="P269" s="117"/>
      <c r="Q269" s="117"/>
      <c r="R269" s="117"/>
      <c r="S269" s="117"/>
      <c r="T269" s="117"/>
      <c r="U269" s="117"/>
      <c r="V269" s="117"/>
      <c r="W269" s="117"/>
      <c r="X269" s="117"/>
      <c r="Y269" s="117"/>
      <c r="Z269" s="117"/>
    </row>
    <row r="270" spans="1:26" ht="15.75" customHeight="1">
      <c r="A270" s="117"/>
      <c r="B270" s="117"/>
      <c r="C270" s="117"/>
      <c r="D270" s="117"/>
      <c r="E270" s="117"/>
      <c r="F270" s="117"/>
      <c r="G270" s="117"/>
      <c r="H270" s="117"/>
      <c r="I270" s="117"/>
      <c r="J270" s="117"/>
      <c r="K270" s="117"/>
      <c r="L270" s="117"/>
      <c r="M270" s="117"/>
      <c r="N270" s="117"/>
      <c r="O270" s="117"/>
      <c r="P270" s="117"/>
      <c r="Q270" s="117"/>
      <c r="R270" s="117"/>
      <c r="S270" s="117"/>
      <c r="T270" s="117"/>
      <c r="U270" s="117"/>
      <c r="V270" s="117"/>
      <c r="W270" s="117"/>
      <c r="X270" s="117"/>
      <c r="Y270" s="117"/>
      <c r="Z270" s="117"/>
    </row>
    <row r="271" spans="1:26" ht="15.75" customHeight="1">
      <c r="A271" s="117"/>
      <c r="B271" s="117"/>
      <c r="C271" s="117"/>
      <c r="D271" s="117"/>
      <c r="E271" s="117"/>
      <c r="F271" s="117"/>
      <c r="G271" s="117"/>
      <c r="H271" s="117"/>
      <c r="I271" s="117"/>
      <c r="J271" s="117"/>
      <c r="K271" s="117"/>
      <c r="L271" s="117"/>
      <c r="M271" s="117"/>
      <c r="N271" s="117"/>
      <c r="O271" s="117"/>
      <c r="P271" s="117"/>
      <c r="Q271" s="117"/>
      <c r="R271" s="117"/>
      <c r="S271" s="117"/>
      <c r="T271" s="117"/>
      <c r="U271" s="117"/>
      <c r="V271" s="117"/>
      <c r="W271" s="117"/>
      <c r="X271" s="117"/>
      <c r="Y271" s="117"/>
      <c r="Z271" s="117"/>
    </row>
    <row r="272" spans="1:26" ht="15.75" customHeight="1">
      <c r="A272" s="117"/>
      <c r="B272" s="117"/>
      <c r="C272" s="117"/>
      <c r="D272" s="117"/>
      <c r="E272" s="117"/>
      <c r="F272" s="117"/>
      <c r="G272" s="117"/>
      <c r="H272" s="117"/>
      <c r="I272" s="117"/>
      <c r="J272" s="117"/>
      <c r="K272" s="117"/>
      <c r="L272" s="117"/>
      <c r="M272" s="117"/>
      <c r="N272" s="117"/>
      <c r="O272" s="117"/>
      <c r="P272" s="117"/>
      <c r="Q272" s="117"/>
      <c r="R272" s="117"/>
      <c r="S272" s="117"/>
      <c r="T272" s="117"/>
      <c r="U272" s="117"/>
      <c r="V272" s="117"/>
      <c r="W272" s="117"/>
      <c r="X272" s="117"/>
      <c r="Y272" s="117"/>
      <c r="Z272" s="117"/>
    </row>
    <row r="273" spans="1:26" ht="15.75" customHeight="1">
      <c r="A273" s="117"/>
      <c r="B273" s="117"/>
      <c r="C273" s="117"/>
      <c r="D273" s="117"/>
      <c r="E273" s="117"/>
      <c r="F273" s="117"/>
      <c r="G273" s="117"/>
      <c r="H273" s="117"/>
      <c r="I273" s="117"/>
      <c r="J273" s="117"/>
      <c r="K273" s="117"/>
      <c r="L273" s="117"/>
      <c r="M273" s="117"/>
      <c r="N273" s="117"/>
      <c r="O273" s="117"/>
      <c r="P273" s="117"/>
      <c r="Q273" s="117"/>
      <c r="R273" s="117"/>
      <c r="S273" s="117"/>
      <c r="T273" s="117"/>
      <c r="U273" s="117"/>
      <c r="V273" s="117"/>
      <c r="W273" s="117"/>
      <c r="X273" s="117"/>
      <c r="Y273" s="117"/>
      <c r="Z273" s="117"/>
    </row>
    <row r="274" spans="1:26" ht="15.75" customHeight="1">
      <c r="A274" s="117"/>
      <c r="B274" s="117"/>
      <c r="C274" s="117"/>
      <c r="D274" s="117"/>
      <c r="E274" s="117"/>
      <c r="F274" s="117"/>
      <c r="G274" s="117"/>
      <c r="H274" s="117"/>
      <c r="I274" s="117"/>
      <c r="J274" s="117"/>
      <c r="K274" s="117"/>
      <c r="L274" s="117"/>
      <c r="M274" s="117"/>
      <c r="N274" s="117"/>
      <c r="O274" s="117"/>
      <c r="P274" s="117"/>
      <c r="Q274" s="117"/>
      <c r="R274" s="117"/>
      <c r="S274" s="117"/>
      <c r="T274" s="117"/>
      <c r="U274" s="117"/>
      <c r="V274" s="117"/>
      <c r="W274" s="117"/>
      <c r="X274" s="117"/>
      <c r="Y274" s="117"/>
      <c r="Z274" s="117"/>
    </row>
    <row r="275" spans="1:26" ht="15.75" customHeight="1">
      <c r="A275" s="117"/>
      <c r="B275" s="117"/>
      <c r="C275" s="117"/>
      <c r="D275" s="117"/>
      <c r="E275" s="117"/>
      <c r="F275" s="117"/>
      <c r="G275" s="117"/>
      <c r="H275" s="117"/>
      <c r="I275" s="117"/>
      <c r="J275" s="117"/>
      <c r="K275" s="117"/>
      <c r="L275" s="117"/>
      <c r="M275" s="117"/>
      <c r="N275" s="117"/>
      <c r="O275" s="117"/>
      <c r="P275" s="117"/>
      <c r="Q275" s="117"/>
      <c r="R275" s="117"/>
      <c r="S275" s="117"/>
      <c r="T275" s="117"/>
      <c r="U275" s="117"/>
      <c r="V275" s="117"/>
      <c r="W275" s="117"/>
      <c r="X275" s="117"/>
      <c r="Y275" s="117"/>
      <c r="Z275" s="117"/>
    </row>
    <row r="276" spans="1:26" ht="15.75" customHeight="1">
      <c r="A276" s="117"/>
      <c r="B276" s="117"/>
      <c r="C276" s="117"/>
      <c r="D276" s="117"/>
      <c r="E276" s="117"/>
      <c r="F276" s="117"/>
      <c r="G276" s="117"/>
      <c r="H276" s="117"/>
      <c r="I276" s="117"/>
      <c r="J276" s="117"/>
      <c r="K276" s="117"/>
      <c r="L276" s="117"/>
      <c r="M276" s="117"/>
      <c r="N276" s="117"/>
      <c r="O276" s="117"/>
      <c r="P276" s="117"/>
      <c r="Q276" s="117"/>
      <c r="R276" s="117"/>
      <c r="S276" s="117"/>
      <c r="T276" s="117"/>
      <c r="U276" s="117"/>
      <c r="V276" s="117"/>
      <c r="W276" s="117"/>
      <c r="X276" s="117"/>
      <c r="Y276" s="117"/>
      <c r="Z276" s="117"/>
    </row>
    <row r="277" spans="1:26" ht="15.75" customHeight="1">
      <c r="A277" s="117"/>
      <c r="B277" s="117"/>
      <c r="C277" s="117"/>
      <c r="D277" s="117"/>
      <c r="E277" s="117"/>
      <c r="F277" s="117"/>
      <c r="G277" s="117"/>
      <c r="H277" s="117"/>
      <c r="I277" s="117"/>
      <c r="J277" s="117"/>
      <c r="K277" s="117"/>
      <c r="L277" s="117"/>
      <c r="M277" s="117"/>
      <c r="N277" s="117"/>
      <c r="O277" s="117"/>
      <c r="P277" s="117"/>
      <c r="Q277" s="117"/>
      <c r="R277" s="117"/>
      <c r="S277" s="117"/>
      <c r="T277" s="117"/>
      <c r="U277" s="117"/>
      <c r="V277" s="117"/>
      <c r="W277" s="117"/>
      <c r="X277" s="117"/>
      <c r="Y277" s="117"/>
      <c r="Z277" s="117"/>
    </row>
    <row r="278" spans="1:26" ht="15.75" customHeight="1">
      <c r="A278" s="117"/>
      <c r="B278" s="117"/>
      <c r="C278" s="117"/>
      <c r="D278" s="117"/>
      <c r="E278" s="117"/>
      <c r="F278" s="117"/>
      <c r="G278" s="117"/>
      <c r="H278" s="117"/>
      <c r="I278" s="117"/>
      <c r="J278" s="117"/>
      <c r="K278" s="117"/>
      <c r="L278" s="117"/>
      <c r="M278" s="117"/>
      <c r="N278" s="117"/>
      <c r="O278" s="117"/>
      <c r="P278" s="117"/>
      <c r="Q278" s="117"/>
      <c r="R278" s="117"/>
      <c r="S278" s="117"/>
      <c r="T278" s="117"/>
      <c r="U278" s="117"/>
      <c r="V278" s="117"/>
      <c r="W278" s="117"/>
      <c r="X278" s="117"/>
      <c r="Y278" s="117"/>
      <c r="Z278" s="117"/>
    </row>
    <row r="279" spans="1:26" ht="15.75" customHeight="1">
      <c r="A279" s="117"/>
      <c r="B279" s="117"/>
      <c r="C279" s="117"/>
      <c r="D279" s="117"/>
      <c r="E279" s="117"/>
      <c r="F279" s="117"/>
      <c r="G279" s="117"/>
      <c r="H279" s="117"/>
      <c r="I279" s="117"/>
      <c r="J279" s="117"/>
      <c r="K279" s="117"/>
      <c r="L279" s="117"/>
      <c r="M279" s="117"/>
      <c r="N279" s="117"/>
      <c r="O279" s="117"/>
      <c r="P279" s="117"/>
      <c r="Q279" s="117"/>
      <c r="R279" s="117"/>
      <c r="S279" s="117"/>
      <c r="T279" s="117"/>
      <c r="U279" s="117"/>
      <c r="V279" s="117"/>
      <c r="W279" s="117"/>
      <c r="X279" s="117"/>
      <c r="Y279" s="117"/>
      <c r="Z279" s="117"/>
    </row>
    <row r="280" spans="1:26" ht="15.75" customHeight="1">
      <c r="A280" s="117"/>
      <c r="B280" s="117"/>
      <c r="C280" s="117"/>
      <c r="D280" s="117"/>
      <c r="E280" s="117"/>
      <c r="F280" s="117"/>
      <c r="G280" s="117"/>
      <c r="H280" s="117"/>
      <c r="I280" s="117"/>
      <c r="J280" s="117"/>
      <c r="K280" s="117"/>
      <c r="L280" s="117"/>
      <c r="M280" s="117"/>
      <c r="N280" s="117"/>
      <c r="O280" s="117"/>
      <c r="P280" s="117"/>
      <c r="Q280" s="117"/>
      <c r="R280" s="117"/>
      <c r="S280" s="117"/>
      <c r="T280" s="117"/>
      <c r="U280" s="117"/>
      <c r="V280" s="117"/>
      <c r="W280" s="117"/>
      <c r="X280" s="117"/>
      <c r="Y280" s="117"/>
      <c r="Z280" s="117"/>
    </row>
    <row r="281" spans="1:26" ht="15.75" customHeight="1">
      <c r="A281" s="117"/>
      <c r="B281" s="117"/>
      <c r="C281" s="117"/>
      <c r="D281" s="117"/>
      <c r="E281" s="117"/>
      <c r="F281" s="117"/>
      <c r="G281" s="117"/>
      <c r="H281" s="117"/>
      <c r="I281" s="117"/>
      <c r="J281" s="117"/>
      <c r="K281" s="117"/>
      <c r="L281" s="117"/>
      <c r="M281" s="117"/>
      <c r="N281" s="117"/>
      <c r="O281" s="117"/>
      <c r="P281" s="117"/>
      <c r="Q281" s="117"/>
      <c r="R281" s="117"/>
      <c r="S281" s="117"/>
      <c r="T281" s="117"/>
      <c r="U281" s="117"/>
      <c r="V281" s="117"/>
      <c r="W281" s="117"/>
      <c r="X281" s="117"/>
      <c r="Y281" s="117"/>
      <c r="Z281" s="117"/>
    </row>
    <row r="282" spans="1:26" ht="15.75" customHeight="1">
      <c r="A282" s="117"/>
      <c r="B282" s="117"/>
      <c r="C282" s="117"/>
      <c r="D282" s="117"/>
      <c r="E282" s="117"/>
      <c r="F282" s="117"/>
      <c r="G282" s="117"/>
      <c r="H282" s="117"/>
      <c r="I282" s="117"/>
      <c r="J282" s="117"/>
      <c r="K282" s="117"/>
      <c r="L282" s="117"/>
      <c r="M282" s="117"/>
      <c r="N282" s="117"/>
      <c r="O282" s="117"/>
      <c r="P282" s="117"/>
      <c r="Q282" s="117"/>
      <c r="R282" s="117"/>
      <c r="S282" s="117"/>
      <c r="T282" s="117"/>
      <c r="U282" s="117"/>
      <c r="V282" s="117"/>
      <c r="W282" s="117"/>
      <c r="X282" s="117"/>
      <c r="Y282" s="117"/>
      <c r="Z282" s="117"/>
    </row>
    <row r="283" spans="1:26" ht="15.75" customHeight="1">
      <c r="A283" s="117"/>
      <c r="B283" s="117"/>
      <c r="C283" s="117"/>
      <c r="D283" s="117"/>
      <c r="E283" s="117"/>
      <c r="F283" s="117"/>
      <c r="G283" s="117"/>
      <c r="H283" s="117"/>
      <c r="I283" s="117"/>
      <c r="J283" s="117"/>
      <c r="K283" s="117"/>
      <c r="L283" s="117"/>
      <c r="M283" s="117"/>
      <c r="N283" s="117"/>
      <c r="O283" s="117"/>
      <c r="P283" s="117"/>
      <c r="Q283" s="117"/>
      <c r="R283" s="117"/>
      <c r="S283" s="117"/>
      <c r="T283" s="117"/>
      <c r="U283" s="117"/>
      <c r="V283" s="117"/>
      <c r="W283" s="117"/>
      <c r="X283" s="117"/>
      <c r="Y283" s="117"/>
      <c r="Z283" s="117"/>
    </row>
    <row r="284" spans="1:26" ht="15.75" customHeight="1">
      <c r="A284" s="117"/>
      <c r="B284" s="117"/>
      <c r="C284" s="117"/>
      <c r="D284" s="117"/>
      <c r="E284" s="117"/>
      <c r="F284" s="117"/>
      <c r="G284" s="117"/>
      <c r="H284" s="117"/>
      <c r="I284" s="117"/>
      <c r="J284" s="117"/>
      <c r="K284" s="117"/>
      <c r="L284" s="117"/>
      <c r="M284" s="117"/>
      <c r="N284" s="117"/>
      <c r="O284" s="117"/>
      <c r="P284" s="117"/>
      <c r="Q284" s="117"/>
      <c r="R284" s="117"/>
      <c r="S284" s="117"/>
      <c r="T284" s="117"/>
      <c r="U284" s="117"/>
      <c r="V284" s="117"/>
      <c r="W284" s="117"/>
      <c r="X284" s="117"/>
      <c r="Y284" s="117"/>
      <c r="Z284" s="117"/>
    </row>
    <row r="285" spans="1:26" ht="15.75" customHeight="1">
      <c r="A285" s="117"/>
      <c r="B285" s="117"/>
      <c r="C285" s="117"/>
      <c r="D285" s="117"/>
      <c r="E285" s="117"/>
      <c r="F285" s="117"/>
      <c r="G285" s="117"/>
      <c r="H285" s="117"/>
      <c r="I285" s="117"/>
      <c r="J285" s="117"/>
      <c r="K285" s="117"/>
      <c r="L285" s="117"/>
      <c r="M285" s="117"/>
      <c r="N285" s="117"/>
      <c r="O285" s="117"/>
      <c r="P285" s="117"/>
      <c r="Q285" s="117"/>
      <c r="R285" s="117"/>
      <c r="S285" s="117"/>
      <c r="T285" s="117"/>
      <c r="U285" s="117"/>
      <c r="V285" s="117"/>
      <c r="W285" s="117"/>
      <c r="X285" s="117"/>
      <c r="Y285" s="117"/>
      <c r="Z285" s="117"/>
    </row>
    <row r="286" spans="1:26" ht="15.75" customHeight="1">
      <c r="A286" s="117"/>
      <c r="B286" s="117"/>
      <c r="C286" s="117"/>
      <c r="D286" s="117"/>
      <c r="E286" s="117"/>
      <c r="F286" s="117"/>
      <c r="G286" s="117"/>
      <c r="H286" s="117"/>
      <c r="I286" s="117"/>
      <c r="J286" s="117"/>
      <c r="K286" s="117"/>
      <c r="L286" s="117"/>
      <c r="M286" s="117"/>
      <c r="N286" s="117"/>
      <c r="O286" s="117"/>
      <c r="P286" s="117"/>
      <c r="Q286" s="117"/>
      <c r="R286" s="117"/>
      <c r="S286" s="117"/>
      <c r="T286" s="117"/>
      <c r="U286" s="117"/>
      <c r="V286" s="117"/>
      <c r="W286" s="117"/>
      <c r="X286" s="117"/>
      <c r="Y286" s="117"/>
      <c r="Z286" s="117"/>
    </row>
    <row r="287" spans="1:26" ht="15.75" customHeight="1">
      <c r="A287" s="117"/>
      <c r="B287" s="117"/>
      <c r="C287" s="117"/>
      <c r="D287" s="117"/>
      <c r="E287" s="117"/>
      <c r="F287" s="117"/>
      <c r="G287" s="117"/>
      <c r="H287" s="117"/>
      <c r="I287" s="117"/>
      <c r="J287" s="117"/>
      <c r="K287" s="117"/>
      <c r="L287" s="117"/>
      <c r="M287" s="117"/>
      <c r="N287" s="117"/>
      <c r="O287" s="117"/>
      <c r="P287" s="117"/>
      <c r="Q287" s="117"/>
      <c r="R287" s="117"/>
      <c r="S287" s="117"/>
      <c r="T287" s="117"/>
      <c r="U287" s="117"/>
      <c r="V287" s="117"/>
      <c r="W287" s="117"/>
      <c r="X287" s="117"/>
      <c r="Y287" s="117"/>
      <c r="Z287" s="117"/>
    </row>
    <row r="288" spans="1:26" ht="15.75" customHeight="1">
      <c r="A288" s="117"/>
      <c r="B288" s="117"/>
      <c r="C288" s="117"/>
      <c r="D288" s="117"/>
      <c r="E288" s="117"/>
      <c r="F288" s="117"/>
      <c r="G288" s="117"/>
      <c r="H288" s="117"/>
      <c r="I288" s="117"/>
      <c r="J288" s="117"/>
      <c r="K288" s="117"/>
      <c r="L288" s="117"/>
      <c r="M288" s="117"/>
      <c r="N288" s="117"/>
      <c r="O288" s="117"/>
      <c r="P288" s="117"/>
      <c r="Q288" s="117"/>
      <c r="R288" s="117"/>
      <c r="S288" s="117"/>
      <c r="T288" s="117"/>
      <c r="U288" s="117"/>
      <c r="V288" s="117"/>
      <c r="W288" s="117"/>
      <c r="X288" s="117"/>
      <c r="Y288" s="117"/>
      <c r="Z288" s="117"/>
    </row>
    <row r="289" spans="1:26" ht="15.75" customHeight="1">
      <c r="A289" s="117"/>
      <c r="B289" s="117"/>
      <c r="C289" s="117"/>
      <c r="D289" s="117"/>
      <c r="E289" s="117"/>
      <c r="F289" s="117"/>
      <c r="G289" s="117"/>
      <c r="H289" s="117"/>
      <c r="I289" s="117"/>
      <c r="J289" s="117"/>
      <c r="K289" s="117"/>
      <c r="L289" s="117"/>
      <c r="M289" s="117"/>
      <c r="N289" s="117"/>
      <c r="O289" s="117"/>
      <c r="P289" s="117"/>
      <c r="Q289" s="117"/>
      <c r="R289" s="117"/>
      <c r="S289" s="117"/>
      <c r="T289" s="117"/>
      <c r="U289" s="117"/>
      <c r="V289" s="117"/>
      <c r="W289" s="117"/>
      <c r="X289" s="117"/>
      <c r="Y289" s="117"/>
      <c r="Z289" s="117"/>
    </row>
    <row r="290" spans="1:26" ht="15.75" customHeight="1">
      <c r="A290" s="117"/>
      <c r="B290" s="117"/>
      <c r="C290" s="117"/>
      <c r="D290" s="117"/>
      <c r="E290" s="117"/>
      <c r="F290" s="117"/>
      <c r="G290" s="117"/>
      <c r="H290" s="117"/>
      <c r="I290" s="117"/>
      <c r="J290" s="117"/>
      <c r="K290" s="117"/>
      <c r="L290" s="117"/>
      <c r="M290" s="117"/>
      <c r="N290" s="117"/>
      <c r="O290" s="117"/>
      <c r="P290" s="117"/>
      <c r="Q290" s="117"/>
      <c r="R290" s="117"/>
      <c r="S290" s="117"/>
      <c r="T290" s="117"/>
      <c r="U290" s="117"/>
      <c r="V290" s="117"/>
      <c r="W290" s="117"/>
      <c r="X290" s="117"/>
      <c r="Y290" s="117"/>
      <c r="Z290" s="117"/>
    </row>
    <row r="291" spans="1:26" ht="15.75" customHeight="1">
      <c r="A291" s="117"/>
      <c r="B291" s="117"/>
      <c r="C291" s="117"/>
      <c r="D291" s="117"/>
      <c r="E291" s="117"/>
      <c r="F291" s="117"/>
      <c r="G291" s="117"/>
      <c r="H291" s="117"/>
      <c r="I291" s="117"/>
      <c r="J291" s="117"/>
      <c r="K291" s="117"/>
      <c r="L291" s="117"/>
      <c r="M291" s="117"/>
      <c r="N291" s="117"/>
      <c r="O291" s="117"/>
      <c r="P291" s="117"/>
      <c r="Q291" s="117"/>
      <c r="R291" s="117"/>
      <c r="S291" s="117"/>
      <c r="T291" s="117"/>
      <c r="U291" s="117"/>
      <c r="V291" s="117"/>
      <c r="W291" s="117"/>
      <c r="X291" s="117"/>
      <c r="Y291" s="117"/>
      <c r="Z291" s="117"/>
    </row>
    <row r="292" spans="1:26" ht="15.75" customHeight="1">
      <c r="A292" s="117"/>
      <c r="B292" s="117"/>
      <c r="C292" s="117"/>
      <c r="D292" s="117"/>
      <c r="E292" s="117"/>
      <c r="F292" s="117"/>
      <c r="G292" s="117"/>
      <c r="H292" s="117"/>
      <c r="I292" s="117"/>
      <c r="J292" s="117"/>
      <c r="K292" s="117"/>
      <c r="L292" s="117"/>
      <c r="M292" s="117"/>
      <c r="N292" s="117"/>
      <c r="O292" s="117"/>
      <c r="P292" s="117"/>
      <c r="Q292" s="117"/>
      <c r="R292" s="117"/>
      <c r="S292" s="117"/>
      <c r="T292" s="117"/>
      <c r="U292" s="117"/>
      <c r="V292" s="117"/>
      <c r="W292" s="117"/>
      <c r="X292" s="117"/>
      <c r="Y292" s="117"/>
      <c r="Z292" s="117"/>
    </row>
    <row r="293" spans="1:26" ht="15.75" customHeight="1">
      <c r="A293" s="117"/>
      <c r="B293" s="117"/>
      <c r="C293" s="117"/>
      <c r="D293" s="117"/>
      <c r="E293" s="117"/>
      <c r="F293" s="117"/>
      <c r="G293" s="117"/>
      <c r="H293" s="117"/>
      <c r="I293" s="117"/>
      <c r="J293" s="117"/>
      <c r="K293" s="117"/>
      <c r="L293" s="117"/>
      <c r="M293" s="117"/>
      <c r="N293" s="117"/>
      <c r="O293" s="117"/>
      <c r="P293" s="117"/>
      <c r="Q293" s="117"/>
      <c r="R293" s="117"/>
      <c r="S293" s="117"/>
      <c r="T293" s="117"/>
      <c r="U293" s="117"/>
      <c r="V293" s="117"/>
      <c r="W293" s="117"/>
      <c r="X293" s="117"/>
      <c r="Y293" s="117"/>
      <c r="Z293" s="117"/>
    </row>
    <row r="294" spans="1:26" ht="15.75" customHeight="1">
      <c r="A294" s="117"/>
      <c r="B294" s="117"/>
      <c r="C294" s="117"/>
      <c r="D294" s="117"/>
      <c r="E294" s="117"/>
      <c r="F294" s="117"/>
      <c r="G294" s="117"/>
      <c r="H294" s="117"/>
      <c r="I294" s="117"/>
      <c r="J294" s="117"/>
      <c r="K294" s="117"/>
      <c r="L294" s="117"/>
      <c r="M294" s="117"/>
      <c r="N294" s="117"/>
      <c r="O294" s="117"/>
      <c r="P294" s="117"/>
      <c r="Q294" s="117"/>
      <c r="R294" s="117"/>
      <c r="S294" s="117"/>
      <c r="T294" s="117"/>
      <c r="U294" s="117"/>
      <c r="V294" s="117"/>
      <c r="W294" s="117"/>
      <c r="X294" s="117"/>
      <c r="Y294" s="117"/>
      <c r="Z294" s="117"/>
    </row>
    <row r="295" spans="1:26" ht="15.75" customHeight="1">
      <c r="A295" s="117"/>
      <c r="B295" s="117"/>
      <c r="C295" s="117"/>
      <c r="D295" s="117"/>
      <c r="E295" s="117"/>
      <c r="F295" s="117"/>
      <c r="G295" s="117"/>
      <c r="H295" s="117"/>
      <c r="I295" s="117"/>
      <c r="J295" s="117"/>
      <c r="K295" s="117"/>
      <c r="L295" s="117"/>
      <c r="M295" s="117"/>
      <c r="N295" s="117"/>
      <c r="O295" s="117"/>
      <c r="P295" s="117"/>
      <c r="Q295" s="117"/>
      <c r="R295" s="117"/>
      <c r="S295" s="117"/>
      <c r="T295" s="117"/>
      <c r="U295" s="117"/>
      <c r="V295" s="117"/>
      <c r="W295" s="117"/>
      <c r="X295" s="117"/>
      <c r="Y295" s="117"/>
      <c r="Z295" s="117"/>
    </row>
    <row r="296" spans="1:26" ht="15.75" customHeight="1">
      <c r="A296" s="117"/>
      <c r="B296" s="117"/>
      <c r="C296" s="117"/>
      <c r="D296" s="117"/>
      <c r="E296" s="117"/>
      <c r="F296" s="117"/>
      <c r="G296" s="117"/>
      <c r="H296" s="117"/>
      <c r="I296" s="117"/>
      <c r="J296" s="117"/>
      <c r="K296" s="117"/>
      <c r="L296" s="117"/>
      <c r="M296" s="117"/>
      <c r="N296" s="117"/>
      <c r="O296" s="117"/>
      <c r="P296" s="117"/>
      <c r="Q296" s="117"/>
      <c r="R296" s="117"/>
      <c r="S296" s="117"/>
      <c r="T296" s="117"/>
      <c r="U296" s="117"/>
      <c r="V296" s="117"/>
      <c r="W296" s="117"/>
      <c r="X296" s="117"/>
      <c r="Y296" s="117"/>
      <c r="Z296" s="117"/>
    </row>
    <row r="297" spans="1:26" ht="15.75" customHeight="1">
      <c r="A297" s="117"/>
      <c r="B297" s="117"/>
      <c r="C297" s="117"/>
      <c r="D297" s="117"/>
      <c r="E297" s="117"/>
      <c r="F297" s="117"/>
      <c r="G297" s="117"/>
      <c r="H297" s="117"/>
      <c r="I297" s="117"/>
      <c r="J297" s="117"/>
      <c r="K297" s="117"/>
      <c r="L297" s="117"/>
      <c r="M297" s="117"/>
      <c r="N297" s="117"/>
      <c r="O297" s="117"/>
      <c r="P297" s="117"/>
      <c r="Q297" s="117"/>
      <c r="R297" s="117"/>
      <c r="S297" s="117"/>
      <c r="T297" s="117"/>
      <c r="U297" s="117"/>
      <c r="V297" s="117"/>
      <c r="W297" s="117"/>
      <c r="X297" s="117"/>
      <c r="Y297" s="117"/>
      <c r="Z297" s="117"/>
    </row>
    <row r="298" spans="1:26" ht="15.75" customHeight="1">
      <c r="A298" s="117"/>
      <c r="B298" s="117"/>
      <c r="C298" s="117"/>
      <c r="D298" s="117"/>
      <c r="E298" s="117"/>
      <c r="F298" s="117"/>
      <c r="G298" s="117"/>
      <c r="H298" s="117"/>
      <c r="I298" s="117"/>
      <c r="J298" s="117"/>
      <c r="K298" s="117"/>
      <c r="L298" s="117"/>
      <c r="M298" s="117"/>
      <c r="N298" s="117"/>
      <c r="O298" s="117"/>
      <c r="P298" s="117"/>
      <c r="Q298" s="117"/>
      <c r="R298" s="117"/>
      <c r="S298" s="117"/>
      <c r="T298" s="117"/>
      <c r="U298" s="117"/>
      <c r="V298" s="117"/>
      <c r="W298" s="117"/>
      <c r="X298" s="117"/>
      <c r="Y298" s="117"/>
      <c r="Z298" s="117"/>
    </row>
    <row r="299" spans="1:26" ht="15.75" customHeight="1">
      <c r="A299" s="117"/>
      <c r="B299" s="117"/>
      <c r="C299" s="117"/>
      <c r="D299" s="117"/>
      <c r="E299" s="117"/>
      <c r="F299" s="117"/>
      <c r="G299" s="117"/>
      <c r="H299" s="117"/>
      <c r="I299" s="117"/>
      <c r="J299" s="117"/>
      <c r="K299" s="117"/>
      <c r="L299" s="117"/>
      <c r="M299" s="117"/>
      <c r="N299" s="117"/>
      <c r="O299" s="117"/>
      <c r="P299" s="117"/>
      <c r="Q299" s="117"/>
      <c r="R299" s="117"/>
      <c r="S299" s="117"/>
      <c r="T299" s="117"/>
      <c r="U299" s="117"/>
      <c r="V299" s="117"/>
      <c r="W299" s="117"/>
      <c r="X299" s="117"/>
      <c r="Y299" s="117"/>
      <c r="Z299" s="117"/>
    </row>
    <row r="300" spans="1:26" ht="15.75" customHeight="1">
      <c r="A300" s="117"/>
      <c r="B300" s="117"/>
      <c r="C300" s="117"/>
      <c r="D300" s="117"/>
      <c r="E300" s="117"/>
      <c r="F300" s="117"/>
      <c r="G300" s="117"/>
      <c r="H300" s="117"/>
      <c r="I300" s="117"/>
      <c r="J300" s="117"/>
      <c r="K300" s="117"/>
      <c r="L300" s="117"/>
      <c r="M300" s="117"/>
      <c r="N300" s="117"/>
      <c r="O300" s="117"/>
      <c r="P300" s="117"/>
      <c r="Q300" s="117"/>
      <c r="R300" s="117"/>
      <c r="S300" s="117"/>
      <c r="T300" s="117"/>
      <c r="U300" s="117"/>
      <c r="V300" s="117"/>
      <c r="W300" s="117"/>
      <c r="X300" s="117"/>
      <c r="Y300" s="117"/>
      <c r="Z300" s="117"/>
    </row>
    <row r="301" spans="1:26" ht="15.75" customHeight="1">
      <c r="A301" s="117"/>
      <c r="B301" s="117"/>
      <c r="C301" s="117"/>
      <c r="D301" s="117"/>
      <c r="E301" s="117"/>
      <c r="F301" s="117"/>
      <c r="G301" s="117"/>
      <c r="H301" s="117"/>
      <c r="I301" s="117"/>
      <c r="J301" s="117"/>
      <c r="K301" s="117"/>
      <c r="L301" s="117"/>
      <c r="M301" s="117"/>
      <c r="N301" s="117"/>
      <c r="O301" s="117"/>
      <c r="P301" s="117"/>
      <c r="Q301" s="117"/>
      <c r="R301" s="117"/>
      <c r="S301" s="117"/>
      <c r="T301" s="117"/>
      <c r="U301" s="117"/>
      <c r="V301" s="117"/>
      <c r="W301" s="117"/>
      <c r="X301" s="117"/>
      <c r="Y301" s="117"/>
      <c r="Z301" s="117"/>
    </row>
    <row r="302" spans="1:26" ht="15.75" customHeight="1">
      <c r="A302" s="117"/>
      <c r="B302" s="117"/>
      <c r="C302" s="117"/>
      <c r="D302" s="117"/>
      <c r="E302" s="117"/>
      <c r="F302" s="117"/>
      <c r="G302" s="117"/>
      <c r="H302" s="117"/>
      <c r="I302" s="117"/>
      <c r="J302" s="117"/>
      <c r="K302" s="117"/>
      <c r="L302" s="117"/>
      <c r="M302" s="117"/>
      <c r="N302" s="117"/>
      <c r="O302" s="117"/>
      <c r="P302" s="117"/>
      <c r="Q302" s="117"/>
      <c r="R302" s="117"/>
      <c r="S302" s="117"/>
      <c r="T302" s="117"/>
      <c r="U302" s="117"/>
      <c r="V302" s="117"/>
      <c r="W302" s="117"/>
      <c r="X302" s="117"/>
      <c r="Y302" s="117"/>
      <c r="Z302" s="117"/>
    </row>
    <row r="303" spans="1:26" ht="15.75" customHeight="1">
      <c r="A303" s="117"/>
      <c r="B303" s="117"/>
      <c r="C303" s="117"/>
      <c r="D303" s="117"/>
      <c r="E303" s="117"/>
      <c r="F303" s="117"/>
      <c r="G303" s="117"/>
      <c r="H303" s="117"/>
      <c r="I303" s="117"/>
      <c r="J303" s="117"/>
      <c r="K303" s="117"/>
      <c r="L303" s="117"/>
      <c r="M303" s="117"/>
      <c r="N303" s="117"/>
      <c r="O303" s="117"/>
      <c r="P303" s="117"/>
      <c r="Q303" s="117"/>
      <c r="R303" s="117"/>
      <c r="S303" s="117"/>
      <c r="T303" s="117"/>
      <c r="U303" s="117"/>
      <c r="V303" s="117"/>
      <c r="W303" s="117"/>
      <c r="X303" s="117"/>
      <c r="Y303" s="117"/>
      <c r="Z303" s="117"/>
    </row>
    <row r="304" spans="1:26" ht="15.75" customHeight="1">
      <c r="A304" s="117"/>
      <c r="B304" s="117"/>
      <c r="C304" s="117"/>
      <c r="D304" s="117"/>
      <c r="E304" s="117"/>
      <c r="F304" s="117"/>
      <c r="G304" s="117"/>
      <c r="H304" s="117"/>
      <c r="I304" s="117"/>
      <c r="J304" s="117"/>
      <c r="K304" s="117"/>
      <c r="L304" s="117"/>
      <c r="M304" s="117"/>
      <c r="N304" s="117"/>
      <c r="O304" s="117"/>
      <c r="P304" s="117"/>
      <c r="Q304" s="117"/>
      <c r="R304" s="117"/>
      <c r="S304" s="117"/>
      <c r="T304" s="117"/>
      <c r="U304" s="117"/>
      <c r="V304" s="117"/>
      <c r="W304" s="117"/>
      <c r="X304" s="117"/>
      <c r="Y304" s="117"/>
      <c r="Z304" s="117"/>
    </row>
    <row r="305" spans="1:26" ht="15.75" customHeight="1">
      <c r="A305" s="117"/>
      <c r="B305" s="117"/>
      <c r="C305" s="117"/>
      <c r="D305" s="117"/>
      <c r="E305" s="117"/>
      <c r="F305" s="117"/>
      <c r="G305" s="117"/>
      <c r="H305" s="117"/>
      <c r="I305" s="117"/>
      <c r="J305" s="117"/>
      <c r="K305" s="117"/>
      <c r="L305" s="117"/>
      <c r="M305" s="117"/>
      <c r="N305" s="117"/>
      <c r="O305" s="117"/>
      <c r="P305" s="117"/>
      <c r="Q305" s="117"/>
      <c r="R305" s="117"/>
      <c r="S305" s="117"/>
      <c r="T305" s="117"/>
      <c r="U305" s="117"/>
      <c r="V305" s="117"/>
      <c r="W305" s="117"/>
      <c r="X305" s="117"/>
      <c r="Y305" s="117"/>
      <c r="Z305" s="117"/>
    </row>
    <row r="306" spans="1:26" ht="15.75" customHeight="1">
      <c r="A306" s="117"/>
      <c r="B306" s="117"/>
      <c r="C306" s="117"/>
      <c r="D306" s="117"/>
      <c r="E306" s="117"/>
      <c r="F306" s="117"/>
      <c r="G306" s="117"/>
      <c r="H306" s="117"/>
      <c r="I306" s="117"/>
      <c r="J306" s="117"/>
      <c r="K306" s="117"/>
      <c r="L306" s="117"/>
      <c r="M306" s="117"/>
      <c r="N306" s="117"/>
      <c r="O306" s="117"/>
      <c r="P306" s="117"/>
      <c r="Q306" s="117"/>
      <c r="R306" s="117"/>
      <c r="S306" s="117"/>
      <c r="T306" s="117"/>
      <c r="U306" s="117"/>
      <c r="V306" s="117"/>
      <c r="W306" s="117"/>
      <c r="X306" s="117"/>
      <c r="Y306" s="117"/>
      <c r="Z306" s="117"/>
    </row>
    <row r="307" spans="1:26" ht="15.75" customHeight="1">
      <c r="A307" s="117"/>
      <c r="B307" s="117"/>
      <c r="C307" s="117"/>
      <c r="D307" s="117"/>
      <c r="E307" s="117"/>
      <c r="F307" s="117"/>
      <c r="G307" s="117"/>
      <c r="H307" s="117"/>
      <c r="I307" s="117"/>
      <c r="J307" s="117"/>
      <c r="K307" s="117"/>
      <c r="L307" s="117"/>
      <c r="M307" s="117"/>
      <c r="N307" s="117"/>
      <c r="O307" s="117"/>
      <c r="P307" s="117"/>
      <c r="Q307" s="117"/>
      <c r="R307" s="117"/>
      <c r="S307" s="117"/>
      <c r="T307" s="117"/>
      <c r="U307" s="117"/>
      <c r="V307" s="117"/>
      <c r="W307" s="117"/>
      <c r="X307" s="117"/>
      <c r="Y307" s="117"/>
      <c r="Z307" s="117"/>
    </row>
    <row r="308" spans="1:26" ht="15.75" customHeight="1">
      <c r="A308" s="117"/>
      <c r="B308" s="117"/>
      <c r="C308" s="117"/>
      <c r="D308" s="117"/>
      <c r="E308" s="117"/>
      <c r="F308" s="117"/>
      <c r="G308" s="117"/>
      <c r="H308" s="117"/>
      <c r="I308" s="117"/>
      <c r="J308" s="117"/>
      <c r="K308" s="117"/>
      <c r="L308" s="117"/>
      <c r="M308" s="117"/>
      <c r="N308" s="117"/>
      <c r="O308" s="117"/>
      <c r="P308" s="117"/>
      <c r="Q308" s="117"/>
      <c r="R308" s="117"/>
      <c r="S308" s="117"/>
      <c r="T308" s="117"/>
      <c r="U308" s="117"/>
      <c r="V308" s="117"/>
      <c r="W308" s="117"/>
      <c r="X308" s="117"/>
      <c r="Y308" s="117"/>
      <c r="Z308" s="117"/>
    </row>
    <row r="309" spans="1:26" ht="15.75" customHeight="1">
      <c r="A309" s="117"/>
      <c r="B309" s="117"/>
      <c r="C309" s="117"/>
      <c r="D309" s="117"/>
      <c r="E309" s="117"/>
      <c r="F309" s="117"/>
      <c r="G309" s="117"/>
      <c r="H309" s="117"/>
      <c r="I309" s="117"/>
      <c r="J309" s="117"/>
      <c r="K309" s="117"/>
      <c r="L309" s="117"/>
      <c r="M309" s="117"/>
      <c r="N309" s="117"/>
      <c r="O309" s="117"/>
      <c r="P309" s="117"/>
      <c r="Q309" s="117"/>
      <c r="R309" s="117"/>
      <c r="S309" s="117"/>
      <c r="T309" s="117"/>
      <c r="U309" s="117"/>
      <c r="V309" s="117"/>
      <c r="W309" s="117"/>
      <c r="X309" s="117"/>
      <c r="Y309" s="117"/>
      <c r="Z309" s="117"/>
    </row>
    <row r="310" spans="1:26" ht="15.75" customHeight="1">
      <c r="A310" s="117"/>
      <c r="B310" s="117"/>
      <c r="C310" s="117"/>
      <c r="D310" s="117"/>
      <c r="E310" s="117"/>
      <c r="F310" s="117"/>
      <c r="G310" s="117"/>
      <c r="H310" s="117"/>
      <c r="I310" s="117"/>
      <c r="J310" s="117"/>
      <c r="K310" s="117"/>
      <c r="L310" s="117"/>
      <c r="M310" s="117"/>
      <c r="N310" s="117"/>
      <c r="O310" s="117"/>
      <c r="P310" s="117"/>
      <c r="Q310" s="117"/>
      <c r="R310" s="117"/>
      <c r="S310" s="117"/>
      <c r="T310" s="117"/>
      <c r="U310" s="117"/>
      <c r="V310" s="117"/>
      <c r="W310" s="117"/>
      <c r="X310" s="117"/>
      <c r="Y310" s="117"/>
      <c r="Z310" s="117"/>
    </row>
    <row r="311" spans="1:26" ht="15.75" customHeight="1">
      <c r="A311" s="117"/>
      <c r="B311" s="117"/>
      <c r="C311" s="117"/>
      <c r="D311" s="117"/>
      <c r="E311" s="117"/>
      <c r="F311" s="117"/>
      <c r="G311" s="117"/>
      <c r="H311" s="117"/>
      <c r="I311" s="117"/>
      <c r="J311" s="117"/>
      <c r="K311" s="117"/>
      <c r="L311" s="117"/>
      <c r="M311" s="117"/>
      <c r="N311" s="117"/>
      <c r="O311" s="117"/>
      <c r="P311" s="117"/>
      <c r="Q311" s="117"/>
      <c r="R311" s="117"/>
      <c r="S311" s="117"/>
      <c r="T311" s="117"/>
      <c r="U311" s="117"/>
      <c r="V311" s="117"/>
      <c r="W311" s="117"/>
      <c r="X311" s="117"/>
      <c r="Y311" s="117"/>
      <c r="Z311" s="117"/>
    </row>
    <row r="312" spans="1:26" ht="15.75" customHeight="1">
      <c r="A312" s="117"/>
      <c r="B312" s="117"/>
      <c r="C312" s="117"/>
      <c r="D312" s="117"/>
      <c r="E312" s="117"/>
      <c r="F312" s="117"/>
      <c r="G312" s="117"/>
      <c r="H312" s="117"/>
      <c r="I312" s="117"/>
      <c r="J312" s="117"/>
      <c r="K312" s="117"/>
      <c r="L312" s="117"/>
      <c r="M312" s="117"/>
      <c r="N312" s="117"/>
      <c r="O312" s="117"/>
      <c r="P312" s="117"/>
      <c r="Q312" s="117"/>
      <c r="R312" s="117"/>
      <c r="S312" s="117"/>
      <c r="T312" s="117"/>
      <c r="U312" s="117"/>
      <c r="V312" s="117"/>
      <c r="W312" s="117"/>
      <c r="X312" s="117"/>
      <c r="Y312" s="117"/>
      <c r="Z312" s="117"/>
    </row>
    <row r="313" spans="1:26" ht="15.75" customHeight="1">
      <c r="A313" s="117"/>
      <c r="B313" s="117"/>
      <c r="C313" s="117"/>
      <c r="D313" s="117"/>
      <c r="E313" s="117"/>
      <c r="F313" s="117"/>
      <c r="G313" s="117"/>
      <c r="H313" s="117"/>
      <c r="I313" s="117"/>
      <c r="J313" s="117"/>
      <c r="K313" s="117"/>
      <c r="L313" s="117"/>
      <c r="M313" s="117"/>
      <c r="N313" s="117"/>
      <c r="O313" s="117"/>
      <c r="P313" s="117"/>
      <c r="Q313" s="117"/>
      <c r="R313" s="117"/>
      <c r="S313" s="117"/>
      <c r="T313" s="117"/>
      <c r="U313" s="117"/>
      <c r="V313" s="117"/>
      <c r="W313" s="117"/>
      <c r="X313" s="117"/>
      <c r="Y313" s="117"/>
      <c r="Z313" s="117"/>
    </row>
    <row r="314" spans="1:26" ht="15.75" customHeight="1">
      <c r="A314" s="117"/>
      <c r="B314" s="117"/>
      <c r="C314" s="117"/>
      <c r="D314" s="117"/>
      <c r="E314" s="117"/>
      <c r="F314" s="117"/>
      <c r="G314" s="117"/>
      <c r="H314" s="117"/>
      <c r="I314" s="117"/>
      <c r="J314" s="117"/>
      <c r="K314" s="117"/>
      <c r="L314" s="117"/>
      <c r="M314" s="117"/>
      <c r="N314" s="117"/>
      <c r="O314" s="117"/>
      <c r="P314" s="117"/>
      <c r="Q314" s="117"/>
      <c r="R314" s="117"/>
      <c r="S314" s="117"/>
      <c r="T314" s="117"/>
      <c r="U314" s="117"/>
      <c r="V314" s="117"/>
      <c r="W314" s="117"/>
      <c r="X314" s="117"/>
      <c r="Y314" s="117"/>
      <c r="Z314" s="117"/>
    </row>
    <row r="315" spans="1:26" ht="15.75" customHeight="1">
      <c r="A315" s="117"/>
      <c r="B315" s="117"/>
      <c r="C315" s="117"/>
      <c r="D315" s="117"/>
      <c r="E315" s="117"/>
      <c r="F315" s="117"/>
      <c r="G315" s="117"/>
      <c r="H315" s="117"/>
      <c r="I315" s="117"/>
      <c r="J315" s="117"/>
      <c r="K315" s="117"/>
      <c r="L315" s="117"/>
      <c r="M315" s="117"/>
      <c r="N315" s="117"/>
      <c r="O315" s="117"/>
      <c r="P315" s="117"/>
      <c r="Q315" s="117"/>
      <c r="R315" s="117"/>
      <c r="S315" s="117"/>
      <c r="T315" s="117"/>
      <c r="U315" s="117"/>
      <c r="V315" s="117"/>
      <c r="W315" s="117"/>
      <c r="X315" s="117"/>
      <c r="Y315" s="117"/>
      <c r="Z315" s="117"/>
    </row>
    <row r="316" spans="1:26" ht="15.75" customHeight="1">
      <c r="A316" s="117"/>
      <c r="B316" s="117"/>
      <c r="C316" s="117"/>
      <c r="D316" s="117"/>
      <c r="E316" s="117"/>
      <c r="F316" s="117"/>
      <c r="G316" s="117"/>
      <c r="H316" s="117"/>
      <c r="I316" s="117"/>
      <c r="J316" s="117"/>
      <c r="K316" s="117"/>
      <c r="L316" s="117"/>
      <c r="M316" s="117"/>
      <c r="N316" s="117"/>
      <c r="O316" s="117"/>
      <c r="P316" s="117"/>
      <c r="Q316" s="117"/>
      <c r="R316" s="117"/>
      <c r="S316" s="117"/>
      <c r="T316" s="117"/>
      <c r="U316" s="117"/>
      <c r="V316" s="117"/>
      <c r="W316" s="117"/>
      <c r="X316" s="117"/>
      <c r="Y316" s="117"/>
      <c r="Z316" s="117"/>
    </row>
    <row r="317" spans="1:26" ht="15.75" customHeight="1">
      <c r="A317" s="117"/>
      <c r="B317" s="117"/>
      <c r="C317" s="117"/>
      <c r="D317" s="117"/>
      <c r="E317" s="117"/>
      <c r="F317" s="117"/>
      <c r="G317" s="117"/>
      <c r="H317" s="117"/>
      <c r="I317" s="117"/>
      <c r="J317" s="117"/>
      <c r="K317" s="117"/>
      <c r="L317" s="117"/>
      <c r="M317" s="117"/>
      <c r="N317" s="117"/>
      <c r="O317" s="117"/>
      <c r="P317" s="117"/>
      <c r="Q317" s="117"/>
      <c r="R317" s="117"/>
      <c r="S317" s="117"/>
      <c r="T317" s="117"/>
      <c r="U317" s="117"/>
      <c r="V317" s="117"/>
      <c r="W317" s="117"/>
      <c r="X317" s="117"/>
      <c r="Y317" s="117"/>
      <c r="Z317" s="117"/>
    </row>
    <row r="318" spans="1:26" ht="15.75" customHeight="1">
      <c r="A318" s="117"/>
      <c r="B318" s="117"/>
      <c r="C318" s="117"/>
      <c r="D318" s="117"/>
      <c r="E318" s="117"/>
      <c r="F318" s="117"/>
      <c r="G318" s="117"/>
      <c r="H318" s="117"/>
      <c r="I318" s="117"/>
      <c r="J318" s="117"/>
      <c r="K318" s="117"/>
      <c r="L318" s="117"/>
      <c r="M318" s="117"/>
      <c r="N318" s="117"/>
      <c r="O318" s="117"/>
      <c r="P318" s="117"/>
      <c r="Q318" s="117"/>
      <c r="R318" s="117"/>
      <c r="S318" s="117"/>
      <c r="T318" s="117"/>
      <c r="U318" s="117"/>
      <c r="V318" s="117"/>
      <c r="W318" s="117"/>
      <c r="X318" s="117"/>
      <c r="Y318" s="117"/>
      <c r="Z318" s="117"/>
    </row>
    <row r="319" spans="1:26" ht="15.75" customHeight="1">
      <c r="A319" s="117"/>
      <c r="B319" s="117"/>
      <c r="C319" s="117"/>
      <c r="D319" s="117"/>
      <c r="E319" s="117"/>
      <c r="F319" s="117"/>
      <c r="G319" s="117"/>
      <c r="H319" s="117"/>
      <c r="I319" s="117"/>
      <c r="J319" s="117"/>
      <c r="K319" s="117"/>
      <c r="L319" s="117"/>
      <c r="M319" s="117"/>
      <c r="N319" s="117"/>
      <c r="O319" s="117"/>
      <c r="P319" s="117"/>
      <c r="Q319" s="117"/>
      <c r="R319" s="117"/>
      <c r="S319" s="117"/>
      <c r="T319" s="117"/>
      <c r="U319" s="117"/>
      <c r="V319" s="117"/>
      <c r="W319" s="117"/>
      <c r="X319" s="117"/>
      <c r="Y319" s="117"/>
      <c r="Z319" s="117"/>
    </row>
    <row r="320" spans="1:26" ht="15.75" customHeight="1">
      <c r="A320" s="117"/>
      <c r="B320" s="117"/>
      <c r="C320" s="117"/>
      <c r="D320" s="117"/>
      <c r="E320" s="117"/>
      <c r="F320" s="117"/>
      <c r="G320" s="117"/>
      <c r="H320" s="117"/>
      <c r="I320" s="117"/>
      <c r="J320" s="117"/>
      <c r="K320" s="117"/>
      <c r="L320" s="117"/>
      <c r="M320" s="117"/>
      <c r="N320" s="117"/>
      <c r="O320" s="117"/>
      <c r="P320" s="117"/>
      <c r="Q320" s="117"/>
      <c r="R320" s="117"/>
      <c r="S320" s="117"/>
      <c r="T320" s="117"/>
      <c r="U320" s="117"/>
      <c r="V320" s="117"/>
      <c r="W320" s="117"/>
      <c r="X320" s="117"/>
      <c r="Y320" s="117"/>
      <c r="Z320" s="117"/>
    </row>
    <row r="321" spans="1:26" ht="15.75" customHeight="1">
      <c r="A321" s="117"/>
      <c r="B321" s="117"/>
      <c r="C321" s="117"/>
      <c r="D321" s="117"/>
      <c r="E321" s="117"/>
      <c r="F321" s="117"/>
      <c r="G321" s="117"/>
      <c r="H321" s="117"/>
      <c r="I321" s="117"/>
      <c r="J321" s="117"/>
      <c r="K321" s="117"/>
      <c r="L321" s="117"/>
      <c r="M321" s="117"/>
      <c r="N321" s="117"/>
      <c r="O321" s="117"/>
      <c r="P321" s="117"/>
      <c r="Q321" s="117"/>
      <c r="R321" s="117"/>
      <c r="S321" s="117"/>
      <c r="T321" s="117"/>
      <c r="U321" s="117"/>
      <c r="V321" s="117"/>
      <c r="W321" s="117"/>
      <c r="X321" s="117"/>
      <c r="Y321" s="117"/>
      <c r="Z321" s="117"/>
    </row>
    <row r="322" spans="1:26" ht="15.75" customHeight="1">
      <c r="A322" s="117"/>
      <c r="B322" s="117"/>
      <c r="C322" s="117"/>
      <c r="D322" s="117"/>
      <c r="E322" s="117"/>
      <c r="F322" s="117"/>
      <c r="G322" s="117"/>
      <c r="H322" s="117"/>
      <c r="I322" s="117"/>
      <c r="J322" s="117"/>
      <c r="K322" s="117"/>
      <c r="L322" s="117"/>
      <c r="M322" s="117"/>
      <c r="N322" s="117"/>
      <c r="O322" s="117"/>
      <c r="P322" s="117"/>
      <c r="Q322" s="117"/>
      <c r="R322" s="117"/>
      <c r="S322" s="117"/>
      <c r="T322" s="117"/>
      <c r="U322" s="117"/>
      <c r="V322" s="117"/>
      <c r="W322" s="117"/>
      <c r="X322" s="117"/>
      <c r="Y322" s="117"/>
      <c r="Z322" s="117"/>
    </row>
    <row r="323" spans="1:26" ht="15.75" customHeight="1">
      <c r="A323" s="117"/>
      <c r="B323" s="117"/>
      <c r="C323" s="117"/>
      <c r="D323" s="117"/>
      <c r="E323" s="117"/>
      <c r="F323" s="117"/>
      <c r="G323" s="117"/>
      <c r="H323" s="117"/>
      <c r="I323" s="117"/>
      <c r="J323" s="117"/>
      <c r="K323" s="117"/>
      <c r="L323" s="117"/>
      <c r="M323" s="117"/>
      <c r="N323" s="117"/>
      <c r="O323" s="117"/>
      <c r="P323" s="117"/>
      <c r="Q323" s="117"/>
      <c r="R323" s="117"/>
      <c r="S323" s="117"/>
      <c r="T323" s="117"/>
      <c r="U323" s="117"/>
      <c r="V323" s="117"/>
      <c r="W323" s="117"/>
      <c r="X323" s="117"/>
      <c r="Y323" s="117"/>
      <c r="Z323" s="117"/>
    </row>
    <row r="324" spans="1:26" ht="15.75" customHeight="1">
      <c r="A324" s="117"/>
      <c r="B324" s="117"/>
      <c r="C324" s="117"/>
      <c r="D324" s="117"/>
      <c r="E324" s="117"/>
      <c r="F324" s="117"/>
      <c r="G324" s="117"/>
      <c r="H324" s="117"/>
      <c r="I324" s="117"/>
      <c r="J324" s="117"/>
      <c r="K324" s="117"/>
      <c r="L324" s="117"/>
      <c r="M324" s="117"/>
      <c r="N324" s="117"/>
      <c r="O324" s="117"/>
      <c r="P324" s="117"/>
      <c r="Q324" s="117"/>
      <c r="R324" s="117"/>
      <c r="S324" s="117"/>
      <c r="T324" s="117"/>
      <c r="U324" s="117"/>
      <c r="V324" s="117"/>
      <c r="W324" s="117"/>
      <c r="X324" s="117"/>
      <c r="Y324" s="117"/>
      <c r="Z324" s="117"/>
    </row>
    <row r="325" spans="1:26" ht="15.75" customHeight="1">
      <c r="A325" s="117"/>
      <c r="B325" s="117"/>
      <c r="C325" s="117"/>
      <c r="D325" s="117"/>
      <c r="E325" s="117"/>
      <c r="F325" s="117"/>
      <c r="G325" s="117"/>
      <c r="H325" s="117"/>
      <c r="I325" s="117"/>
      <c r="J325" s="117"/>
      <c r="K325" s="117"/>
      <c r="L325" s="117"/>
      <c r="M325" s="117"/>
      <c r="N325" s="117"/>
      <c r="O325" s="117"/>
      <c r="P325" s="117"/>
      <c r="Q325" s="117"/>
      <c r="R325" s="117"/>
      <c r="S325" s="117"/>
      <c r="T325" s="117"/>
      <c r="U325" s="117"/>
      <c r="V325" s="117"/>
      <c r="W325" s="117"/>
      <c r="X325" s="117"/>
      <c r="Y325" s="117"/>
      <c r="Z325" s="117"/>
    </row>
    <row r="326" spans="1:26" ht="15.75" customHeight="1">
      <c r="A326" s="117"/>
      <c r="B326" s="117"/>
      <c r="C326" s="117"/>
      <c r="D326" s="117"/>
      <c r="E326" s="117"/>
      <c r="F326" s="117"/>
      <c r="G326" s="117"/>
      <c r="H326" s="117"/>
      <c r="I326" s="117"/>
      <c r="J326" s="117"/>
      <c r="K326" s="117"/>
      <c r="L326" s="117"/>
      <c r="M326" s="117"/>
      <c r="N326" s="117"/>
      <c r="O326" s="117"/>
      <c r="P326" s="117"/>
      <c r="Q326" s="117"/>
      <c r="R326" s="117"/>
      <c r="S326" s="117"/>
      <c r="T326" s="117"/>
      <c r="U326" s="117"/>
      <c r="V326" s="117"/>
      <c r="W326" s="117"/>
      <c r="X326" s="117"/>
      <c r="Y326" s="117"/>
      <c r="Z326" s="117"/>
    </row>
    <row r="327" spans="1:26" ht="15.75" customHeight="1">
      <c r="A327" s="117"/>
      <c r="B327" s="117"/>
      <c r="C327" s="117"/>
      <c r="D327" s="117"/>
      <c r="E327" s="117"/>
      <c r="F327" s="117"/>
      <c r="G327" s="117"/>
      <c r="H327" s="117"/>
      <c r="I327" s="117"/>
      <c r="J327" s="117"/>
      <c r="K327" s="117"/>
      <c r="L327" s="117"/>
      <c r="M327" s="117"/>
      <c r="N327" s="117"/>
      <c r="O327" s="117"/>
      <c r="P327" s="117"/>
      <c r="Q327" s="117"/>
      <c r="R327" s="117"/>
      <c r="S327" s="117"/>
      <c r="T327" s="117"/>
      <c r="U327" s="117"/>
      <c r="V327" s="117"/>
      <c r="W327" s="117"/>
      <c r="X327" s="117"/>
      <c r="Y327" s="117"/>
      <c r="Z327" s="117"/>
    </row>
    <row r="328" spans="1:26" ht="15.75" customHeight="1">
      <c r="A328" s="117"/>
      <c r="B328" s="117"/>
      <c r="C328" s="117"/>
      <c r="D328" s="117"/>
      <c r="E328" s="117"/>
      <c r="F328" s="117"/>
      <c r="G328" s="117"/>
      <c r="H328" s="117"/>
      <c r="I328" s="117"/>
      <c r="J328" s="117"/>
      <c r="K328" s="117"/>
      <c r="L328" s="117"/>
      <c r="M328" s="117"/>
      <c r="N328" s="117"/>
      <c r="O328" s="117"/>
      <c r="P328" s="117"/>
      <c r="Q328" s="117"/>
      <c r="R328" s="117"/>
      <c r="S328" s="117"/>
      <c r="T328" s="117"/>
      <c r="U328" s="117"/>
      <c r="V328" s="117"/>
      <c r="W328" s="117"/>
      <c r="X328" s="117"/>
      <c r="Y328" s="117"/>
      <c r="Z328" s="117"/>
    </row>
    <row r="329" spans="1:26" ht="15.75" customHeight="1">
      <c r="A329" s="117"/>
      <c r="B329" s="117"/>
      <c r="C329" s="117"/>
      <c r="D329" s="117"/>
      <c r="E329" s="117"/>
      <c r="F329" s="117"/>
      <c r="G329" s="117"/>
      <c r="H329" s="117"/>
      <c r="I329" s="117"/>
      <c r="J329" s="117"/>
      <c r="K329" s="117"/>
      <c r="L329" s="117"/>
      <c r="M329" s="117"/>
      <c r="N329" s="117"/>
      <c r="O329" s="117"/>
      <c r="P329" s="117"/>
      <c r="Q329" s="117"/>
      <c r="R329" s="117"/>
      <c r="S329" s="117"/>
      <c r="T329" s="117"/>
      <c r="U329" s="117"/>
      <c r="V329" s="117"/>
      <c r="W329" s="117"/>
      <c r="X329" s="117"/>
      <c r="Y329" s="117"/>
      <c r="Z329" s="117"/>
    </row>
    <row r="330" spans="1:26" ht="15.75" customHeight="1">
      <c r="A330" s="117"/>
      <c r="B330" s="117"/>
      <c r="C330" s="117"/>
      <c r="D330" s="117"/>
      <c r="E330" s="117"/>
      <c r="F330" s="117"/>
      <c r="G330" s="117"/>
      <c r="H330" s="117"/>
      <c r="I330" s="117"/>
      <c r="J330" s="117"/>
      <c r="K330" s="117"/>
      <c r="L330" s="117"/>
      <c r="M330" s="117"/>
      <c r="N330" s="117"/>
      <c r="O330" s="117"/>
      <c r="P330" s="117"/>
      <c r="Q330" s="117"/>
      <c r="R330" s="117"/>
      <c r="S330" s="117"/>
      <c r="T330" s="117"/>
      <c r="U330" s="117"/>
      <c r="V330" s="117"/>
      <c r="W330" s="117"/>
      <c r="X330" s="117"/>
      <c r="Y330" s="117"/>
      <c r="Z330" s="117"/>
    </row>
    <row r="331" spans="1:26" ht="15.75" customHeight="1">
      <c r="A331" s="117"/>
      <c r="B331" s="117"/>
      <c r="C331" s="117"/>
      <c r="D331" s="117"/>
      <c r="E331" s="117"/>
      <c r="F331" s="117"/>
      <c r="G331" s="117"/>
      <c r="H331" s="117"/>
      <c r="I331" s="117"/>
      <c r="J331" s="117"/>
      <c r="K331" s="117"/>
      <c r="L331" s="117"/>
      <c r="M331" s="117"/>
      <c r="N331" s="117"/>
      <c r="O331" s="117"/>
      <c r="P331" s="117"/>
      <c r="Q331" s="117"/>
      <c r="R331" s="117"/>
      <c r="S331" s="117"/>
      <c r="T331" s="117"/>
      <c r="U331" s="117"/>
      <c r="V331" s="117"/>
      <c r="W331" s="117"/>
      <c r="X331" s="117"/>
      <c r="Y331" s="117"/>
      <c r="Z331" s="117"/>
    </row>
    <row r="332" spans="1:26" ht="15.75" customHeight="1">
      <c r="A332" s="117"/>
      <c r="B332" s="117"/>
      <c r="C332" s="117"/>
      <c r="D332" s="117"/>
      <c r="E332" s="117"/>
      <c r="F332" s="117"/>
      <c r="G332" s="117"/>
      <c r="H332" s="117"/>
      <c r="I332" s="117"/>
      <c r="J332" s="117"/>
      <c r="K332" s="117"/>
      <c r="L332" s="117"/>
      <c r="M332" s="117"/>
      <c r="N332" s="117"/>
      <c r="O332" s="117"/>
      <c r="P332" s="117"/>
      <c r="Q332" s="117"/>
      <c r="R332" s="117"/>
      <c r="S332" s="117"/>
      <c r="T332" s="117"/>
      <c r="U332" s="117"/>
      <c r="V332" s="117"/>
      <c r="W332" s="117"/>
      <c r="X332" s="117"/>
      <c r="Y332" s="117"/>
      <c r="Z332" s="117"/>
    </row>
    <row r="333" spans="1:26" ht="15.75" customHeight="1">
      <c r="A333" s="117"/>
      <c r="B333" s="117"/>
      <c r="C333" s="117"/>
      <c r="D333" s="117"/>
      <c r="E333" s="117"/>
      <c r="F333" s="117"/>
      <c r="G333" s="117"/>
      <c r="H333" s="117"/>
      <c r="I333" s="117"/>
      <c r="J333" s="117"/>
      <c r="K333" s="117"/>
      <c r="L333" s="117"/>
      <c r="M333" s="117"/>
      <c r="N333" s="117"/>
      <c r="O333" s="117"/>
      <c r="P333" s="117"/>
      <c r="Q333" s="117"/>
      <c r="R333" s="117"/>
      <c r="S333" s="117"/>
      <c r="T333" s="117"/>
      <c r="U333" s="117"/>
      <c r="V333" s="117"/>
      <c r="W333" s="117"/>
      <c r="X333" s="117"/>
      <c r="Y333" s="117"/>
      <c r="Z333" s="117"/>
    </row>
    <row r="334" spans="1:26" ht="15.75" customHeight="1">
      <c r="A334" s="117"/>
      <c r="B334" s="117"/>
      <c r="C334" s="117"/>
      <c r="D334" s="117"/>
      <c r="E334" s="117"/>
      <c r="F334" s="117"/>
      <c r="G334" s="117"/>
      <c r="H334" s="117"/>
      <c r="I334" s="117"/>
      <c r="J334" s="117"/>
      <c r="K334" s="117"/>
      <c r="L334" s="117"/>
      <c r="M334" s="117"/>
      <c r="N334" s="117"/>
      <c r="O334" s="117"/>
      <c r="P334" s="117"/>
      <c r="Q334" s="117"/>
      <c r="R334" s="117"/>
      <c r="S334" s="117"/>
      <c r="T334" s="117"/>
      <c r="U334" s="117"/>
      <c r="V334" s="117"/>
      <c r="W334" s="117"/>
      <c r="X334" s="117"/>
      <c r="Y334" s="117"/>
      <c r="Z334" s="117"/>
    </row>
    <row r="335" spans="1:26" ht="15.75" customHeight="1">
      <c r="A335" s="117"/>
      <c r="B335" s="117"/>
      <c r="C335" s="117"/>
      <c r="D335" s="117"/>
      <c r="E335" s="117"/>
      <c r="F335" s="117"/>
      <c r="G335" s="117"/>
      <c r="H335" s="117"/>
      <c r="I335" s="117"/>
      <c r="J335" s="117"/>
      <c r="K335" s="117"/>
      <c r="L335" s="117"/>
      <c r="M335" s="117"/>
      <c r="N335" s="117"/>
      <c r="O335" s="117"/>
      <c r="P335" s="117"/>
      <c r="Q335" s="117"/>
      <c r="R335" s="117"/>
      <c r="S335" s="117"/>
      <c r="T335" s="117"/>
      <c r="U335" s="117"/>
      <c r="V335" s="117"/>
      <c r="W335" s="117"/>
      <c r="X335" s="117"/>
      <c r="Y335" s="117"/>
      <c r="Z335" s="117"/>
    </row>
    <row r="336" spans="1:26" ht="15.75" customHeight="1">
      <c r="A336" s="117"/>
      <c r="B336" s="117"/>
      <c r="C336" s="117"/>
      <c r="D336" s="117"/>
      <c r="E336" s="117"/>
      <c r="F336" s="117"/>
      <c r="G336" s="117"/>
      <c r="H336" s="117"/>
      <c r="I336" s="117"/>
      <c r="J336" s="117"/>
      <c r="K336" s="117"/>
      <c r="L336" s="117"/>
      <c r="M336" s="117"/>
      <c r="N336" s="117"/>
      <c r="O336" s="117"/>
      <c r="P336" s="117"/>
      <c r="Q336" s="117"/>
      <c r="R336" s="117"/>
      <c r="S336" s="117"/>
      <c r="T336" s="117"/>
      <c r="U336" s="117"/>
      <c r="V336" s="117"/>
      <c r="W336" s="117"/>
      <c r="X336" s="117"/>
      <c r="Y336" s="117"/>
      <c r="Z336" s="117"/>
    </row>
    <row r="337" spans="1:26" ht="15.75" customHeight="1">
      <c r="A337" s="117"/>
      <c r="B337" s="117"/>
      <c r="C337" s="117"/>
      <c r="D337" s="117"/>
      <c r="E337" s="117"/>
      <c r="F337" s="117"/>
      <c r="G337" s="117"/>
      <c r="H337" s="117"/>
      <c r="I337" s="117"/>
      <c r="J337" s="117"/>
      <c r="K337" s="117"/>
      <c r="L337" s="117"/>
      <c r="M337" s="117"/>
      <c r="N337" s="117"/>
      <c r="O337" s="117"/>
      <c r="P337" s="117"/>
      <c r="Q337" s="117"/>
      <c r="R337" s="117"/>
      <c r="S337" s="117"/>
      <c r="T337" s="117"/>
      <c r="U337" s="117"/>
      <c r="V337" s="117"/>
      <c r="W337" s="117"/>
      <c r="X337" s="117"/>
      <c r="Y337" s="117"/>
      <c r="Z337" s="117"/>
    </row>
    <row r="338" spans="1:26" ht="15.75" customHeight="1">
      <c r="A338" s="117"/>
      <c r="B338" s="117"/>
      <c r="C338" s="117"/>
      <c r="D338" s="117"/>
      <c r="E338" s="117"/>
      <c r="F338" s="117"/>
      <c r="G338" s="117"/>
      <c r="H338" s="117"/>
      <c r="I338" s="117"/>
      <c r="J338" s="117"/>
      <c r="K338" s="117"/>
      <c r="L338" s="117"/>
      <c r="M338" s="117"/>
      <c r="N338" s="117"/>
      <c r="O338" s="117"/>
      <c r="P338" s="117"/>
      <c r="Q338" s="117"/>
      <c r="R338" s="117"/>
      <c r="S338" s="117"/>
      <c r="T338" s="117"/>
      <c r="U338" s="117"/>
      <c r="V338" s="117"/>
      <c r="W338" s="117"/>
      <c r="X338" s="117"/>
      <c r="Y338" s="117"/>
      <c r="Z338" s="117"/>
    </row>
    <row r="339" spans="1:26" ht="15.75" customHeight="1">
      <c r="A339" s="117"/>
      <c r="B339" s="117"/>
      <c r="C339" s="117"/>
      <c r="D339" s="117"/>
      <c r="E339" s="117"/>
      <c r="F339" s="117"/>
      <c r="G339" s="117"/>
      <c r="H339" s="117"/>
      <c r="I339" s="117"/>
      <c r="J339" s="117"/>
      <c r="K339" s="117"/>
      <c r="L339" s="117"/>
      <c r="M339" s="117"/>
      <c r="N339" s="117"/>
      <c r="O339" s="117"/>
      <c r="P339" s="117"/>
      <c r="Q339" s="117"/>
      <c r="R339" s="117"/>
      <c r="S339" s="117"/>
      <c r="T339" s="117"/>
      <c r="U339" s="117"/>
      <c r="V339" s="117"/>
      <c r="W339" s="117"/>
      <c r="X339" s="117"/>
      <c r="Y339" s="117"/>
      <c r="Z339" s="117"/>
    </row>
    <row r="340" spans="1:26" ht="15.75" customHeight="1">
      <c r="A340" s="117"/>
      <c r="B340" s="117"/>
      <c r="C340" s="117"/>
      <c r="D340" s="117"/>
      <c r="E340" s="117"/>
      <c r="F340" s="117"/>
      <c r="G340" s="117"/>
      <c r="H340" s="117"/>
      <c r="I340" s="117"/>
      <c r="J340" s="117"/>
      <c r="K340" s="117"/>
      <c r="L340" s="117"/>
      <c r="M340" s="117"/>
      <c r="N340" s="117"/>
      <c r="O340" s="117"/>
      <c r="P340" s="117"/>
      <c r="Q340" s="117"/>
      <c r="R340" s="117"/>
      <c r="S340" s="117"/>
      <c r="T340" s="117"/>
      <c r="U340" s="117"/>
      <c r="V340" s="117"/>
      <c r="W340" s="117"/>
      <c r="X340" s="117"/>
      <c r="Y340" s="117"/>
      <c r="Z340" s="117"/>
    </row>
    <row r="341" spans="1:26" ht="15.75" customHeight="1">
      <c r="A341" s="117"/>
      <c r="B341" s="117"/>
      <c r="C341" s="117"/>
      <c r="D341" s="117"/>
      <c r="E341" s="117"/>
      <c r="F341" s="117"/>
      <c r="G341" s="117"/>
      <c r="H341" s="117"/>
      <c r="I341" s="117"/>
      <c r="J341" s="117"/>
      <c r="K341" s="117"/>
      <c r="L341" s="117"/>
      <c r="M341" s="117"/>
      <c r="N341" s="117"/>
      <c r="O341" s="117"/>
      <c r="P341" s="117"/>
      <c r="Q341" s="117"/>
      <c r="R341" s="117"/>
      <c r="S341" s="117"/>
      <c r="T341" s="117"/>
      <c r="U341" s="117"/>
      <c r="V341" s="117"/>
      <c r="W341" s="117"/>
      <c r="X341" s="117"/>
      <c r="Y341" s="117"/>
      <c r="Z341" s="117"/>
    </row>
    <row r="342" spans="1:26" ht="15.75" customHeight="1">
      <c r="A342" s="117"/>
      <c r="B342" s="117"/>
      <c r="C342" s="117"/>
      <c r="D342" s="117"/>
      <c r="E342" s="117"/>
      <c r="F342" s="117"/>
      <c r="G342" s="117"/>
      <c r="H342" s="117"/>
      <c r="I342" s="117"/>
      <c r="J342" s="117"/>
      <c r="K342" s="117"/>
      <c r="L342" s="117"/>
      <c r="M342" s="117"/>
      <c r="N342" s="117"/>
      <c r="O342" s="117"/>
      <c r="P342" s="117"/>
      <c r="Q342" s="117"/>
      <c r="R342" s="117"/>
      <c r="S342" s="117"/>
      <c r="T342" s="117"/>
      <c r="U342" s="117"/>
      <c r="V342" s="117"/>
      <c r="W342" s="117"/>
      <c r="X342" s="117"/>
      <c r="Y342" s="117"/>
      <c r="Z342" s="117"/>
    </row>
    <row r="343" spans="1:26" ht="15.75" customHeight="1">
      <c r="A343" s="117"/>
      <c r="B343" s="117"/>
      <c r="C343" s="117"/>
      <c r="D343" s="117"/>
      <c r="E343" s="117"/>
      <c r="F343" s="117"/>
      <c r="G343" s="117"/>
      <c r="H343" s="117"/>
      <c r="I343" s="117"/>
      <c r="J343" s="117"/>
      <c r="K343" s="117"/>
      <c r="L343" s="117"/>
      <c r="M343" s="117"/>
      <c r="N343" s="117"/>
      <c r="O343" s="117"/>
      <c r="P343" s="117"/>
      <c r="Q343" s="117"/>
      <c r="R343" s="117"/>
      <c r="S343" s="117"/>
      <c r="T343" s="117"/>
      <c r="U343" s="117"/>
      <c r="V343" s="117"/>
      <c r="W343" s="117"/>
      <c r="X343" s="117"/>
      <c r="Y343" s="117"/>
      <c r="Z343" s="117"/>
    </row>
    <row r="344" spans="1:26" ht="15.75" customHeight="1">
      <c r="A344" s="117"/>
      <c r="B344" s="117"/>
      <c r="C344" s="117"/>
      <c r="D344" s="117"/>
      <c r="E344" s="117"/>
      <c r="F344" s="117"/>
      <c r="G344" s="117"/>
      <c r="H344" s="117"/>
      <c r="I344" s="117"/>
      <c r="J344" s="117"/>
      <c r="K344" s="117"/>
      <c r="L344" s="117"/>
      <c r="M344" s="117"/>
      <c r="N344" s="117"/>
      <c r="O344" s="117"/>
      <c r="P344" s="117"/>
      <c r="Q344" s="117"/>
      <c r="R344" s="117"/>
      <c r="S344" s="117"/>
      <c r="T344" s="117"/>
      <c r="U344" s="117"/>
      <c r="V344" s="117"/>
      <c r="W344" s="117"/>
      <c r="X344" s="117"/>
      <c r="Y344" s="117"/>
      <c r="Z344" s="117"/>
    </row>
    <row r="345" spans="1:26" ht="15.75" customHeight="1">
      <c r="A345" s="117"/>
      <c r="B345" s="117"/>
      <c r="C345" s="117"/>
      <c r="D345" s="117"/>
      <c r="E345" s="117"/>
      <c r="F345" s="117"/>
      <c r="G345" s="117"/>
      <c r="H345" s="117"/>
      <c r="I345" s="117"/>
      <c r="J345" s="117"/>
      <c r="K345" s="117"/>
      <c r="L345" s="117"/>
      <c r="M345" s="117"/>
      <c r="N345" s="117"/>
      <c r="O345" s="117"/>
      <c r="P345" s="117"/>
      <c r="Q345" s="117"/>
      <c r="R345" s="117"/>
      <c r="S345" s="117"/>
      <c r="T345" s="117"/>
      <c r="U345" s="117"/>
      <c r="V345" s="117"/>
      <c r="W345" s="117"/>
      <c r="X345" s="117"/>
      <c r="Y345" s="117"/>
      <c r="Z345" s="117"/>
    </row>
    <row r="346" spans="1:26" ht="15.75" customHeight="1">
      <c r="A346" s="117"/>
      <c r="B346" s="117"/>
      <c r="C346" s="117"/>
      <c r="D346" s="117"/>
      <c r="E346" s="117"/>
      <c r="F346" s="117"/>
      <c r="G346" s="117"/>
      <c r="H346" s="117"/>
      <c r="I346" s="117"/>
      <c r="J346" s="117"/>
      <c r="K346" s="117"/>
      <c r="L346" s="117"/>
      <c r="M346" s="117"/>
      <c r="N346" s="117"/>
      <c r="O346" s="117"/>
      <c r="P346" s="117"/>
      <c r="Q346" s="117"/>
      <c r="R346" s="117"/>
      <c r="S346" s="117"/>
      <c r="T346" s="117"/>
      <c r="U346" s="117"/>
      <c r="V346" s="117"/>
      <c r="W346" s="117"/>
      <c r="X346" s="117"/>
      <c r="Y346" s="117"/>
      <c r="Z346" s="117"/>
    </row>
    <row r="347" spans="1:26" ht="15.75" customHeight="1">
      <c r="A347" s="117"/>
      <c r="B347" s="117"/>
      <c r="C347" s="117"/>
      <c r="D347" s="117"/>
      <c r="E347" s="117"/>
      <c r="F347" s="117"/>
      <c r="G347" s="117"/>
      <c r="H347" s="117"/>
      <c r="I347" s="117"/>
      <c r="J347" s="117"/>
      <c r="K347" s="117"/>
      <c r="L347" s="117"/>
      <c r="M347" s="117"/>
      <c r="N347" s="117"/>
      <c r="O347" s="117"/>
      <c r="P347" s="117"/>
      <c r="Q347" s="117"/>
      <c r="R347" s="117"/>
      <c r="S347" s="117"/>
      <c r="T347" s="117"/>
      <c r="U347" s="117"/>
      <c r="V347" s="117"/>
      <c r="W347" s="117"/>
      <c r="X347" s="117"/>
      <c r="Y347" s="117"/>
      <c r="Z347" s="117"/>
    </row>
    <row r="348" spans="1:26" ht="15.75" customHeight="1">
      <c r="A348" s="117"/>
      <c r="B348" s="117"/>
      <c r="C348" s="117"/>
      <c r="D348" s="117"/>
      <c r="E348" s="117"/>
      <c r="F348" s="117"/>
      <c r="G348" s="117"/>
      <c r="H348" s="117"/>
      <c r="I348" s="117"/>
      <c r="J348" s="117"/>
      <c r="K348" s="117"/>
      <c r="L348" s="117"/>
      <c r="M348" s="117"/>
      <c r="N348" s="117"/>
      <c r="O348" s="117"/>
      <c r="P348" s="117"/>
      <c r="Q348" s="117"/>
      <c r="R348" s="117"/>
      <c r="S348" s="117"/>
      <c r="T348" s="117"/>
      <c r="U348" s="117"/>
      <c r="V348" s="117"/>
      <c r="W348" s="117"/>
      <c r="X348" s="117"/>
      <c r="Y348" s="117"/>
      <c r="Z348" s="117"/>
    </row>
    <row r="349" spans="1:26" ht="15.75" customHeight="1">
      <c r="A349" s="117"/>
      <c r="B349" s="117"/>
      <c r="C349" s="117"/>
      <c r="D349" s="117"/>
      <c r="E349" s="117"/>
      <c r="F349" s="117"/>
      <c r="G349" s="117"/>
      <c r="H349" s="117"/>
      <c r="I349" s="117"/>
      <c r="J349" s="117"/>
      <c r="K349" s="117"/>
      <c r="L349" s="117"/>
      <c r="M349" s="117"/>
      <c r="N349" s="117"/>
      <c r="O349" s="117"/>
      <c r="P349" s="117"/>
      <c r="Q349" s="117"/>
      <c r="R349" s="117"/>
      <c r="S349" s="117"/>
      <c r="T349" s="117"/>
      <c r="U349" s="117"/>
      <c r="V349" s="117"/>
      <c r="W349" s="117"/>
      <c r="X349" s="117"/>
      <c r="Y349" s="117"/>
      <c r="Z349" s="117"/>
    </row>
    <row r="350" spans="1:26" ht="15.75" customHeight="1">
      <c r="A350" s="117"/>
      <c r="B350" s="117"/>
      <c r="C350" s="117"/>
      <c r="D350" s="117"/>
      <c r="E350" s="117"/>
      <c r="F350" s="117"/>
      <c r="G350" s="117"/>
      <c r="H350" s="117"/>
      <c r="I350" s="117"/>
      <c r="J350" s="117"/>
      <c r="K350" s="117"/>
      <c r="L350" s="117"/>
      <c r="M350" s="117"/>
      <c r="N350" s="117"/>
      <c r="O350" s="117"/>
      <c r="P350" s="117"/>
      <c r="Q350" s="117"/>
      <c r="R350" s="117"/>
      <c r="S350" s="117"/>
      <c r="T350" s="117"/>
      <c r="U350" s="117"/>
      <c r="V350" s="117"/>
      <c r="W350" s="117"/>
      <c r="X350" s="117"/>
      <c r="Y350" s="117"/>
      <c r="Z350" s="117"/>
    </row>
    <row r="351" spans="1:26" ht="15.75" customHeight="1">
      <c r="A351" s="117"/>
      <c r="B351" s="117"/>
      <c r="C351" s="117"/>
      <c r="D351" s="117"/>
      <c r="E351" s="117"/>
      <c r="F351" s="117"/>
      <c r="G351" s="117"/>
      <c r="H351" s="117"/>
      <c r="I351" s="117"/>
      <c r="J351" s="117"/>
      <c r="K351" s="117"/>
      <c r="L351" s="117"/>
      <c r="M351" s="117"/>
      <c r="N351" s="117"/>
      <c r="O351" s="117"/>
      <c r="P351" s="117"/>
      <c r="Q351" s="117"/>
      <c r="R351" s="117"/>
      <c r="S351" s="117"/>
      <c r="T351" s="117"/>
      <c r="U351" s="117"/>
      <c r="V351" s="117"/>
      <c r="W351" s="117"/>
      <c r="X351" s="117"/>
      <c r="Y351" s="117"/>
      <c r="Z351" s="117"/>
    </row>
    <row r="352" spans="1:26" ht="15.75" customHeight="1">
      <c r="A352" s="117"/>
      <c r="B352" s="117"/>
      <c r="C352" s="117"/>
      <c r="D352" s="117"/>
      <c r="E352" s="117"/>
      <c r="F352" s="117"/>
      <c r="G352" s="117"/>
      <c r="H352" s="117"/>
      <c r="I352" s="117"/>
      <c r="J352" s="117"/>
      <c r="K352" s="117"/>
      <c r="L352" s="117"/>
      <c r="M352" s="117"/>
      <c r="N352" s="117"/>
      <c r="O352" s="117"/>
      <c r="P352" s="117"/>
      <c r="Q352" s="117"/>
      <c r="R352" s="117"/>
      <c r="S352" s="117"/>
      <c r="T352" s="117"/>
      <c r="U352" s="117"/>
      <c r="V352" s="117"/>
      <c r="W352" s="117"/>
      <c r="X352" s="117"/>
      <c r="Y352" s="117"/>
      <c r="Z352" s="117"/>
    </row>
    <row r="353" spans="1:26" ht="15.75" customHeight="1">
      <c r="A353" s="117"/>
      <c r="B353" s="117"/>
      <c r="C353" s="117"/>
      <c r="D353" s="117"/>
      <c r="E353" s="117"/>
      <c r="F353" s="117"/>
      <c r="G353" s="117"/>
      <c r="H353" s="117"/>
      <c r="I353" s="117"/>
      <c r="J353" s="117"/>
      <c r="K353" s="117"/>
      <c r="L353" s="117"/>
      <c r="M353" s="117"/>
      <c r="N353" s="117"/>
      <c r="O353" s="117"/>
      <c r="P353" s="117"/>
      <c r="Q353" s="117"/>
      <c r="R353" s="117"/>
      <c r="S353" s="117"/>
      <c r="T353" s="117"/>
      <c r="U353" s="117"/>
      <c r="V353" s="117"/>
      <c r="W353" s="117"/>
      <c r="X353" s="117"/>
      <c r="Y353" s="117"/>
      <c r="Z353" s="117"/>
    </row>
    <row r="354" spans="1:26" ht="15.75" customHeight="1">
      <c r="A354" s="117"/>
      <c r="B354" s="117"/>
      <c r="C354" s="117"/>
      <c r="D354" s="117"/>
      <c r="E354" s="117"/>
      <c r="F354" s="117"/>
      <c r="G354" s="117"/>
      <c r="H354" s="117"/>
      <c r="I354" s="117"/>
      <c r="J354" s="117"/>
      <c r="K354" s="117"/>
      <c r="L354" s="117"/>
      <c r="M354" s="117"/>
      <c r="N354" s="117"/>
      <c r="O354" s="117"/>
      <c r="P354" s="117"/>
      <c r="Q354" s="117"/>
      <c r="R354" s="117"/>
      <c r="S354" s="117"/>
      <c r="T354" s="117"/>
      <c r="U354" s="117"/>
      <c r="V354" s="117"/>
      <c r="W354" s="117"/>
      <c r="X354" s="117"/>
      <c r="Y354" s="117"/>
      <c r="Z354" s="117"/>
    </row>
    <row r="355" spans="1:26" ht="15.75" customHeight="1">
      <c r="A355" s="117"/>
      <c r="B355" s="117"/>
      <c r="C355" s="117"/>
      <c r="D355" s="117"/>
      <c r="E355" s="117"/>
      <c r="F355" s="117"/>
      <c r="G355" s="117"/>
      <c r="H355" s="117"/>
      <c r="I355" s="117"/>
      <c r="J355" s="117"/>
      <c r="K355" s="117"/>
      <c r="L355" s="117"/>
      <c r="M355" s="117"/>
      <c r="N355" s="117"/>
      <c r="O355" s="117"/>
      <c r="P355" s="117"/>
      <c r="Q355" s="117"/>
      <c r="R355" s="117"/>
      <c r="S355" s="117"/>
      <c r="T355" s="117"/>
      <c r="U355" s="117"/>
      <c r="V355" s="117"/>
      <c r="W355" s="117"/>
      <c r="X355" s="117"/>
      <c r="Y355" s="117"/>
      <c r="Z355" s="117"/>
    </row>
    <row r="356" spans="1:26" ht="15.75" customHeight="1">
      <c r="A356" s="117"/>
      <c r="B356" s="117"/>
      <c r="C356" s="117"/>
      <c r="D356" s="117"/>
      <c r="E356" s="117"/>
      <c r="F356" s="117"/>
      <c r="G356" s="117"/>
      <c r="H356" s="117"/>
      <c r="I356" s="117"/>
      <c r="J356" s="117"/>
      <c r="K356" s="117"/>
      <c r="L356" s="117"/>
      <c r="M356" s="117"/>
      <c r="N356" s="117"/>
      <c r="O356" s="117"/>
      <c r="P356" s="117"/>
      <c r="Q356" s="117"/>
      <c r="R356" s="117"/>
      <c r="S356" s="117"/>
      <c r="T356" s="117"/>
      <c r="U356" s="117"/>
      <c r="V356" s="117"/>
      <c r="W356" s="117"/>
      <c r="X356" s="117"/>
      <c r="Y356" s="117"/>
      <c r="Z356" s="117"/>
    </row>
    <row r="357" spans="1:26" ht="15.75" customHeight="1">
      <c r="A357" s="117"/>
      <c r="B357" s="117"/>
      <c r="C357" s="117"/>
      <c r="D357" s="117"/>
      <c r="E357" s="117"/>
      <c r="F357" s="117"/>
      <c r="G357" s="117"/>
      <c r="H357" s="117"/>
      <c r="I357" s="117"/>
      <c r="J357" s="117"/>
      <c r="K357" s="117"/>
      <c r="L357" s="117"/>
      <c r="M357" s="117"/>
      <c r="N357" s="117"/>
      <c r="O357" s="117"/>
      <c r="P357" s="117"/>
      <c r="Q357" s="117"/>
      <c r="R357" s="117"/>
      <c r="S357" s="117"/>
      <c r="T357" s="117"/>
      <c r="U357" s="117"/>
      <c r="V357" s="117"/>
      <c r="W357" s="117"/>
      <c r="X357" s="117"/>
      <c r="Y357" s="117"/>
      <c r="Z357" s="117"/>
    </row>
    <row r="358" spans="1:26" ht="15.75" customHeight="1">
      <c r="A358" s="117"/>
      <c r="B358" s="117"/>
      <c r="C358" s="117"/>
      <c r="D358" s="117"/>
      <c r="E358" s="117"/>
      <c r="F358" s="117"/>
      <c r="G358" s="117"/>
      <c r="H358" s="117"/>
      <c r="I358" s="117"/>
      <c r="J358" s="117"/>
      <c r="K358" s="117"/>
      <c r="L358" s="117"/>
      <c r="M358" s="117"/>
      <c r="N358" s="117"/>
      <c r="O358" s="117"/>
      <c r="P358" s="117"/>
      <c r="Q358" s="117"/>
      <c r="R358" s="117"/>
      <c r="S358" s="117"/>
      <c r="T358" s="117"/>
      <c r="U358" s="117"/>
      <c r="V358" s="117"/>
      <c r="W358" s="117"/>
      <c r="X358" s="117"/>
      <c r="Y358" s="117"/>
      <c r="Z358" s="117"/>
    </row>
    <row r="359" spans="1:26" ht="15.75" customHeight="1">
      <c r="A359" s="117"/>
      <c r="B359" s="117"/>
      <c r="C359" s="117"/>
      <c r="D359" s="117"/>
      <c r="E359" s="117"/>
      <c r="F359" s="117"/>
      <c r="G359" s="117"/>
      <c r="H359" s="117"/>
      <c r="I359" s="117"/>
      <c r="J359" s="117"/>
      <c r="K359" s="117"/>
      <c r="L359" s="117"/>
      <c r="M359" s="117"/>
      <c r="N359" s="117"/>
      <c r="O359" s="117"/>
      <c r="P359" s="117"/>
      <c r="Q359" s="117"/>
      <c r="R359" s="117"/>
      <c r="S359" s="117"/>
      <c r="T359" s="117"/>
      <c r="U359" s="117"/>
      <c r="V359" s="117"/>
      <c r="W359" s="117"/>
      <c r="X359" s="117"/>
      <c r="Y359" s="117"/>
      <c r="Z359" s="117"/>
    </row>
    <row r="360" spans="1:26" ht="15.75" customHeight="1">
      <c r="A360" s="117"/>
      <c r="B360" s="117"/>
      <c r="C360" s="117"/>
      <c r="D360" s="117"/>
      <c r="E360" s="117"/>
      <c r="F360" s="117"/>
      <c r="G360" s="117"/>
      <c r="H360" s="117"/>
      <c r="I360" s="117"/>
      <c r="J360" s="117"/>
      <c r="K360" s="117"/>
      <c r="L360" s="117"/>
      <c r="M360" s="117"/>
      <c r="N360" s="117"/>
      <c r="O360" s="117"/>
      <c r="P360" s="117"/>
      <c r="Q360" s="117"/>
      <c r="R360" s="117"/>
      <c r="S360" s="117"/>
      <c r="T360" s="117"/>
      <c r="U360" s="117"/>
      <c r="V360" s="117"/>
      <c r="W360" s="117"/>
      <c r="X360" s="117"/>
      <c r="Y360" s="117"/>
      <c r="Z360" s="117"/>
    </row>
    <row r="361" spans="1:26" ht="15.75" customHeight="1">
      <c r="A361" s="117"/>
      <c r="B361" s="117"/>
      <c r="C361" s="117"/>
      <c r="D361" s="117"/>
      <c r="E361" s="117"/>
      <c r="F361" s="117"/>
      <c r="G361" s="117"/>
      <c r="H361" s="117"/>
      <c r="I361" s="117"/>
      <c r="J361" s="117"/>
      <c r="K361" s="117"/>
      <c r="L361" s="117"/>
      <c r="M361" s="117"/>
      <c r="N361" s="117"/>
      <c r="O361" s="117"/>
      <c r="P361" s="117"/>
      <c r="Q361" s="117"/>
      <c r="R361" s="117"/>
      <c r="S361" s="117"/>
      <c r="T361" s="117"/>
      <c r="U361" s="117"/>
      <c r="V361" s="117"/>
      <c r="W361" s="117"/>
      <c r="X361" s="117"/>
      <c r="Y361" s="117"/>
      <c r="Z361" s="117"/>
    </row>
    <row r="362" spans="1:26" ht="15.75" customHeight="1">
      <c r="A362" s="117"/>
      <c r="B362" s="117"/>
      <c r="C362" s="117"/>
      <c r="D362" s="117"/>
      <c r="E362" s="117"/>
      <c r="F362" s="117"/>
      <c r="G362" s="117"/>
      <c r="H362" s="117"/>
      <c r="I362" s="117"/>
      <c r="J362" s="117"/>
      <c r="K362" s="117"/>
      <c r="L362" s="117"/>
      <c r="M362" s="117"/>
      <c r="N362" s="117"/>
      <c r="O362" s="117"/>
      <c r="P362" s="117"/>
      <c r="Q362" s="117"/>
      <c r="R362" s="117"/>
      <c r="S362" s="117"/>
      <c r="T362" s="117"/>
      <c r="U362" s="117"/>
      <c r="V362" s="117"/>
      <c r="W362" s="117"/>
      <c r="X362" s="117"/>
      <c r="Y362" s="117"/>
      <c r="Z362" s="117"/>
    </row>
    <row r="363" spans="1:26" ht="15.75" customHeight="1">
      <c r="A363" s="117"/>
      <c r="B363" s="117"/>
      <c r="C363" s="117"/>
      <c r="D363" s="117"/>
      <c r="E363" s="117"/>
      <c r="F363" s="117"/>
      <c r="G363" s="117"/>
      <c r="H363" s="117"/>
      <c r="I363" s="117"/>
      <c r="J363" s="117"/>
      <c r="K363" s="117"/>
      <c r="L363" s="117"/>
      <c r="M363" s="117"/>
      <c r="N363" s="117"/>
      <c r="O363" s="117"/>
      <c r="P363" s="117"/>
      <c r="Q363" s="117"/>
      <c r="R363" s="117"/>
      <c r="S363" s="117"/>
      <c r="T363" s="117"/>
      <c r="U363" s="117"/>
      <c r="V363" s="117"/>
      <c r="W363" s="117"/>
      <c r="X363" s="117"/>
      <c r="Y363" s="117"/>
      <c r="Z363" s="117"/>
    </row>
    <row r="364" spans="1:26" ht="15.75" customHeight="1">
      <c r="A364" s="117"/>
      <c r="B364" s="117"/>
      <c r="C364" s="117"/>
      <c r="D364" s="117"/>
      <c r="E364" s="117"/>
      <c r="F364" s="117"/>
      <c r="G364" s="117"/>
      <c r="H364" s="117"/>
      <c r="I364" s="117"/>
      <c r="J364" s="117"/>
      <c r="K364" s="117"/>
      <c r="L364" s="117"/>
      <c r="M364" s="117"/>
      <c r="N364" s="117"/>
      <c r="O364" s="117"/>
      <c r="P364" s="117"/>
      <c r="Q364" s="117"/>
      <c r="R364" s="117"/>
      <c r="S364" s="117"/>
      <c r="T364" s="117"/>
      <c r="U364" s="117"/>
      <c r="V364" s="117"/>
      <c r="W364" s="117"/>
      <c r="X364" s="117"/>
      <c r="Y364" s="117"/>
      <c r="Z364" s="117"/>
    </row>
    <row r="365" spans="1:26" ht="15.75" customHeight="1">
      <c r="A365" s="117"/>
      <c r="B365" s="117"/>
      <c r="C365" s="117"/>
      <c r="D365" s="117"/>
      <c r="E365" s="117"/>
      <c r="F365" s="117"/>
      <c r="G365" s="117"/>
      <c r="H365" s="117"/>
      <c r="I365" s="117"/>
      <c r="J365" s="117"/>
      <c r="K365" s="117"/>
      <c r="L365" s="117"/>
      <c r="M365" s="117"/>
      <c r="N365" s="117"/>
      <c r="O365" s="117"/>
      <c r="P365" s="117"/>
      <c r="Q365" s="117"/>
      <c r="R365" s="117"/>
      <c r="S365" s="117"/>
      <c r="T365" s="117"/>
      <c r="U365" s="117"/>
      <c r="V365" s="117"/>
      <c r="W365" s="117"/>
      <c r="X365" s="117"/>
      <c r="Y365" s="117"/>
      <c r="Z365" s="117"/>
    </row>
    <row r="366" spans="1:26" ht="15.75" customHeight="1">
      <c r="A366" s="117"/>
      <c r="B366" s="117"/>
      <c r="C366" s="117"/>
      <c r="D366" s="117"/>
      <c r="E366" s="117"/>
      <c r="F366" s="117"/>
      <c r="G366" s="117"/>
      <c r="H366" s="117"/>
      <c r="I366" s="117"/>
      <c r="J366" s="117"/>
      <c r="K366" s="117"/>
      <c r="L366" s="117"/>
      <c r="M366" s="117"/>
      <c r="N366" s="117"/>
      <c r="O366" s="117"/>
      <c r="P366" s="117"/>
      <c r="Q366" s="117"/>
      <c r="R366" s="117"/>
      <c r="S366" s="117"/>
      <c r="T366" s="117"/>
      <c r="U366" s="117"/>
      <c r="V366" s="117"/>
      <c r="W366" s="117"/>
      <c r="X366" s="117"/>
      <c r="Y366" s="117"/>
      <c r="Z366" s="117"/>
    </row>
    <row r="367" spans="1:26" ht="15.75" customHeight="1">
      <c r="A367" s="117"/>
      <c r="B367" s="117"/>
      <c r="C367" s="117"/>
      <c r="D367" s="117"/>
      <c r="E367" s="117"/>
      <c r="F367" s="117"/>
      <c r="G367" s="117"/>
      <c r="H367" s="117"/>
      <c r="I367" s="117"/>
      <c r="J367" s="117"/>
      <c r="K367" s="117"/>
      <c r="L367" s="117"/>
      <c r="M367" s="117"/>
      <c r="N367" s="117"/>
      <c r="O367" s="117"/>
      <c r="P367" s="117"/>
      <c r="Q367" s="117"/>
      <c r="R367" s="117"/>
      <c r="S367" s="117"/>
      <c r="T367" s="117"/>
      <c r="U367" s="117"/>
      <c r="V367" s="117"/>
      <c r="W367" s="117"/>
      <c r="X367" s="117"/>
      <c r="Y367" s="117"/>
      <c r="Z367" s="117"/>
    </row>
    <row r="368" spans="1:26" ht="15.75" customHeight="1">
      <c r="A368" s="117"/>
      <c r="B368" s="117"/>
      <c r="C368" s="117"/>
      <c r="D368" s="117"/>
      <c r="E368" s="117"/>
      <c r="F368" s="117"/>
      <c r="G368" s="117"/>
      <c r="H368" s="117"/>
      <c r="I368" s="117"/>
      <c r="J368" s="117"/>
      <c r="K368" s="117"/>
      <c r="L368" s="117"/>
      <c r="M368" s="117"/>
      <c r="N368" s="117"/>
      <c r="O368" s="117"/>
      <c r="P368" s="117"/>
      <c r="Q368" s="117"/>
      <c r="R368" s="117"/>
      <c r="S368" s="117"/>
      <c r="T368" s="117"/>
      <c r="U368" s="117"/>
      <c r="V368" s="117"/>
      <c r="W368" s="117"/>
      <c r="X368" s="117"/>
      <c r="Y368" s="117"/>
      <c r="Z368" s="117"/>
    </row>
    <row r="369" spans="1:26" ht="15.75" customHeight="1">
      <c r="A369" s="117"/>
      <c r="B369" s="117"/>
      <c r="C369" s="117"/>
      <c r="D369" s="117"/>
      <c r="E369" s="117"/>
      <c r="F369" s="117"/>
      <c r="G369" s="117"/>
      <c r="H369" s="117"/>
      <c r="I369" s="117"/>
      <c r="J369" s="117"/>
      <c r="K369" s="117"/>
      <c r="L369" s="117"/>
      <c r="M369" s="117"/>
      <c r="N369" s="117"/>
      <c r="O369" s="117"/>
      <c r="P369" s="117"/>
      <c r="Q369" s="117"/>
      <c r="R369" s="117"/>
      <c r="S369" s="117"/>
      <c r="T369" s="117"/>
      <c r="U369" s="117"/>
      <c r="V369" s="117"/>
      <c r="W369" s="117"/>
      <c r="X369" s="117"/>
      <c r="Y369" s="117"/>
      <c r="Z369" s="117"/>
    </row>
    <row r="370" spans="1:26" ht="15.75" customHeight="1">
      <c r="A370" s="117"/>
      <c r="B370" s="117"/>
      <c r="C370" s="117"/>
      <c r="D370" s="117"/>
      <c r="E370" s="117"/>
      <c r="F370" s="117"/>
      <c r="G370" s="117"/>
      <c r="H370" s="117"/>
      <c r="I370" s="117"/>
      <c r="J370" s="117"/>
      <c r="K370" s="117"/>
      <c r="L370" s="117"/>
      <c r="M370" s="117"/>
      <c r="N370" s="117"/>
      <c r="O370" s="117"/>
      <c r="P370" s="117"/>
      <c r="Q370" s="117"/>
      <c r="R370" s="117"/>
      <c r="S370" s="117"/>
      <c r="T370" s="117"/>
      <c r="U370" s="117"/>
      <c r="V370" s="117"/>
      <c r="W370" s="117"/>
      <c r="X370" s="117"/>
      <c r="Y370" s="117"/>
      <c r="Z370" s="117"/>
    </row>
    <row r="371" spans="1:26" ht="15.75" customHeight="1">
      <c r="A371" s="117"/>
      <c r="B371" s="117"/>
      <c r="C371" s="117"/>
      <c r="D371" s="117"/>
      <c r="E371" s="117"/>
      <c r="F371" s="117"/>
      <c r="G371" s="117"/>
      <c r="H371" s="117"/>
      <c r="I371" s="117"/>
      <c r="J371" s="117"/>
      <c r="K371" s="117"/>
      <c r="L371" s="117"/>
      <c r="M371" s="117"/>
      <c r="N371" s="117"/>
      <c r="O371" s="117"/>
      <c r="P371" s="117"/>
      <c r="Q371" s="117"/>
      <c r="R371" s="117"/>
      <c r="S371" s="117"/>
      <c r="T371" s="117"/>
      <c r="U371" s="117"/>
      <c r="V371" s="117"/>
      <c r="W371" s="117"/>
      <c r="X371" s="117"/>
      <c r="Y371" s="117"/>
      <c r="Z371" s="117"/>
    </row>
    <row r="372" spans="1:26" ht="15.75" customHeight="1">
      <c r="A372" s="117"/>
      <c r="B372" s="117"/>
      <c r="C372" s="117"/>
      <c r="D372" s="117"/>
      <c r="E372" s="117"/>
      <c r="F372" s="117"/>
      <c r="G372" s="117"/>
      <c r="H372" s="117"/>
      <c r="I372" s="117"/>
      <c r="J372" s="117"/>
      <c r="K372" s="117"/>
      <c r="L372" s="117"/>
      <c r="M372" s="117"/>
      <c r="N372" s="117"/>
      <c r="O372" s="117"/>
      <c r="P372" s="117"/>
      <c r="Q372" s="117"/>
      <c r="R372" s="117"/>
      <c r="S372" s="117"/>
      <c r="T372" s="117"/>
      <c r="U372" s="117"/>
      <c r="V372" s="117"/>
      <c r="W372" s="117"/>
      <c r="X372" s="117"/>
      <c r="Y372" s="117"/>
      <c r="Z372" s="117"/>
    </row>
    <row r="373" spans="1:26" ht="15.75" customHeight="1">
      <c r="A373" s="117"/>
      <c r="B373" s="117"/>
      <c r="C373" s="117"/>
      <c r="D373" s="117"/>
      <c r="E373" s="117"/>
      <c r="F373" s="117"/>
      <c r="G373" s="117"/>
      <c r="H373" s="117"/>
      <c r="I373" s="117"/>
      <c r="J373" s="117"/>
      <c r="K373" s="117"/>
      <c r="L373" s="117"/>
      <c r="M373" s="117"/>
      <c r="N373" s="117"/>
      <c r="O373" s="117"/>
      <c r="P373" s="117"/>
      <c r="Q373" s="117"/>
      <c r="R373" s="117"/>
      <c r="S373" s="117"/>
      <c r="T373" s="117"/>
      <c r="U373" s="117"/>
      <c r="V373" s="117"/>
      <c r="W373" s="117"/>
      <c r="X373" s="117"/>
      <c r="Y373" s="117"/>
      <c r="Z373" s="117"/>
    </row>
    <row r="374" spans="1:26" ht="15.75" customHeight="1">
      <c r="A374" s="117"/>
      <c r="B374" s="117"/>
      <c r="C374" s="117"/>
      <c r="D374" s="117"/>
      <c r="E374" s="117"/>
      <c r="F374" s="117"/>
      <c r="G374" s="117"/>
      <c r="H374" s="117"/>
      <c r="I374" s="117"/>
      <c r="J374" s="117"/>
      <c r="K374" s="117"/>
      <c r="L374" s="117"/>
      <c r="M374" s="117"/>
      <c r="N374" s="117"/>
      <c r="O374" s="117"/>
      <c r="P374" s="117"/>
      <c r="Q374" s="117"/>
      <c r="R374" s="117"/>
      <c r="S374" s="117"/>
      <c r="T374" s="117"/>
      <c r="U374" s="117"/>
      <c r="V374" s="117"/>
      <c r="W374" s="117"/>
      <c r="X374" s="117"/>
      <c r="Y374" s="117"/>
      <c r="Z374" s="117"/>
    </row>
    <row r="375" spans="1:26" ht="15.75" customHeight="1">
      <c r="A375" s="117"/>
      <c r="B375" s="117"/>
      <c r="C375" s="117"/>
      <c r="D375" s="117"/>
      <c r="E375" s="117"/>
      <c r="F375" s="117"/>
      <c r="G375" s="117"/>
      <c r="H375" s="117"/>
      <c r="I375" s="117"/>
      <c r="J375" s="117"/>
      <c r="K375" s="117"/>
      <c r="L375" s="117"/>
      <c r="M375" s="117"/>
      <c r="N375" s="117"/>
      <c r="O375" s="117"/>
      <c r="P375" s="117"/>
      <c r="Q375" s="117"/>
      <c r="R375" s="117"/>
      <c r="S375" s="117"/>
      <c r="T375" s="117"/>
      <c r="U375" s="117"/>
      <c r="V375" s="117"/>
      <c r="W375" s="117"/>
      <c r="X375" s="117"/>
      <c r="Y375" s="117"/>
      <c r="Z375" s="117"/>
    </row>
    <row r="376" spans="1:26" ht="15.75" customHeight="1">
      <c r="A376" s="117"/>
      <c r="B376" s="117"/>
      <c r="C376" s="117"/>
      <c r="D376" s="117"/>
      <c r="E376" s="117"/>
      <c r="F376" s="117"/>
      <c r="G376" s="117"/>
      <c r="H376" s="117"/>
      <c r="I376" s="117"/>
      <c r="J376" s="117"/>
      <c r="K376" s="117"/>
      <c r="L376" s="117"/>
      <c r="M376" s="117"/>
      <c r="N376" s="117"/>
      <c r="O376" s="117"/>
      <c r="P376" s="117"/>
      <c r="Q376" s="117"/>
      <c r="R376" s="117"/>
      <c r="S376" s="117"/>
      <c r="T376" s="117"/>
      <c r="U376" s="117"/>
      <c r="V376" s="117"/>
      <c r="W376" s="117"/>
      <c r="X376" s="117"/>
      <c r="Y376" s="117"/>
      <c r="Z376" s="117"/>
    </row>
    <row r="377" spans="1:26" ht="15.75" customHeight="1">
      <c r="A377" s="117"/>
      <c r="B377" s="117"/>
      <c r="C377" s="117"/>
      <c r="D377" s="117"/>
      <c r="E377" s="117"/>
      <c r="F377" s="117"/>
      <c r="G377" s="117"/>
      <c r="H377" s="117"/>
      <c r="I377" s="117"/>
      <c r="J377" s="117"/>
      <c r="K377" s="117"/>
      <c r="L377" s="117"/>
      <c r="M377" s="117"/>
      <c r="N377" s="117"/>
      <c r="O377" s="117"/>
      <c r="P377" s="117"/>
      <c r="Q377" s="117"/>
      <c r="R377" s="117"/>
      <c r="S377" s="117"/>
      <c r="T377" s="117"/>
      <c r="U377" s="117"/>
      <c r="V377" s="117"/>
      <c r="W377" s="117"/>
      <c r="X377" s="117"/>
      <c r="Y377" s="117"/>
      <c r="Z377" s="117"/>
    </row>
    <row r="378" spans="1:26" ht="15.75" customHeight="1">
      <c r="A378" s="117"/>
      <c r="B378" s="117"/>
      <c r="C378" s="117"/>
      <c r="D378" s="117"/>
      <c r="E378" s="117"/>
      <c r="F378" s="117"/>
      <c r="G378" s="117"/>
      <c r="H378" s="117"/>
      <c r="I378" s="117"/>
      <c r="J378" s="117"/>
      <c r="K378" s="117"/>
      <c r="L378" s="117"/>
      <c r="M378" s="117"/>
      <c r="N378" s="117"/>
      <c r="O378" s="117"/>
      <c r="P378" s="117"/>
      <c r="Q378" s="117"/>
      <c r="R378" s="117"/>
      <c r="S378" s="117"/>
      <c r="T378" s="117"/>
      <c r="U378" s="117"/>
      <c r="V378" s="117"/>
      <c r="W378" s="117"/>
      <c r="X378" s="117"/>
      <c r="Y378" s="117"/>
      <c r="Z378" s="117"/>
    </row>
    <row r="379" spans="1:26" ht="15.75" customHeight="1">
      <c r="A379" s="117"/>
      <c r="B379" s="117"/>
      <c r="C379" s="117"/>
      <c r="D379" s="117"/>
      <c r="E379" s="117"/>
      <c r="F379" s="117"/>
      <c r="G379" s="117"/>
      <c r="H379" s="117"/>
      <c r="I379" s="117"/>
      <c r="J379" s="117"/>
      <c r="K379" s="117"/>
      <c r="L379" s="117"/>
      <c r="M379" s="117"/>
      <c r="N379" s="117"/>
      <c r="O379" s="117"/>
      <c r="P379" s="117"/>
      <c r="Q379" s="117"/>
      <c r="R379" s="117"/>
      <c r="S379" s="117"/>
      <c r="T379" s="117"/>
      <c r="U379" s="117"/>
      <c r="V379" s="117"/>
      <c r="W379" s="117"/>
      <c r="X379" s="117"/>
      <c r="Y379" s="117"/>
      <c r="Z379" s="117"/>
    </row>
    <row r="380" spans="1:26" ht="15.75" customHeight="1">
      <c r="A380" s="117"/>
      <c r="B380" s="117"/>
      <c r="C380" s="117"/>
      <c r="D380" s="117"/>
      <c r="E380" s="117"/>
      <c r="F380" s="117"/>
      <c r="G380" s="117"/>
      <c r="H380" s="117"/>
      <c r="I380" s="117"/>
      <c r="J380" s="117"/>
      <c r="K380" s="117"/>
      <c r="L380" s="117"/>
      <c r="M380" s="117"/>
      <c r="N380" s="117"/>
      <c r="O380" s="117"/>
      <c r="P380" s="117"/>
      <c r="Q380" s="117"/>
      <c r="R380" s="117"/>
      <c r="S380" s="117"/>
      <c r="T380" s="117"/>
      <c r="U380" s="117"/>
      <c r="V380" s="117"/>
      <c r="W380" s="117"/>
      <c r="X380" s="117"/>
      <c r="Y380" s="117"/>
      <c r="Z380" s="117"/>
    </row>
    <row r="381" spans="1:26" ht="15.75" customHeight="1">
      <c r="A381" s="117"/>
      <c r="B381" s="117"/>
      <c r="C381" s="117"/>
      <c r="D381" s="117"/>
      <c r="E381" s="117"/>
      <c r="F381" s="117"/>
      <c r="G381" s="117"/>
      <c r="H381" s="117"/>
      <c r="I381" s="117"/>
      <c r="J381" s="117"/>
      <c r="K381" s="117"/>
      <c r="L381" s="117"/>
      <c r="M381" s="117"/>
      <c r="N381" s="117"/>
      <c r="O381" s="117"/>
      <c r="P381" s="117"/>
      <c r="Q381" s="117"/>
      <c r="R381" s="117"/>
      <c r="S381" s="117"/>
      <c r="T381" s="117"/>
      <c r="U381" s="117"/>
      <c r="V381" s="117"/>
      <c r="W381" s="117"/>
      <c r="X381" s="117"/>
      <c r="Y381" s="117"/>
      <c r="Z381" s="117"/>
    </row>
    <row r="382" spans="1:26" ht="15.75" customHeight="1">
      <c r="A382" s="117"/>
      <c r="B382" s="117"/>
      <c r="C382" s="117"/>
      <c r="D382" s="117"/>
      <c r="E382" s="117"/>
      <c r="F382" s="117"/>
      <c r="G382" s="117"/>
      <c r="H382" s="117"/>
      <c r="I382" s="117"/>
      <c r="J382" s="117"/>
      <c r="K382" s="117"/>
      <c r="L382" s="117"/>
      <c r="M382" s="117"/>
      <c r="N382" s="117"/>
      <c r="O382" s="117"/>
      <c r="P382" s="117"/>
      <c r="Q382" s="117"/>
      <c r="R382" s="117"/>
      <c r="S382" s="117"/>
      <c r="T382" s="117"/>
      <c r="U382" s="117"/>
      <c r="V382" s="117"/>
      <c r="W382" s="117"/>
      <c r="X382" s="117"/>
      <c r="Y382" s="117"/>
      <c r="Z382" s="117"/>
    </row>
    <row r="383" spans="1:26" ht="15.75" customHeight="1">
      <c r="A383" s="117"/>
      <c r="B383" s="117"/>
      <c r="C383" s="117"/>
      <c r="D383" s="117"/>
      <c r="E383" s="117"/>
      <c r="F383" s="117"/>
      <c r="G383" s="117"/>
      <c r="H383" s="117"/>
      <c r="I383" s="117"/>
      <c r="J383" s="117"/>
      <c r="K383" s="117"/>
      <c r="L383" s="117"/>
      <c r="M383" s="117"/>
      <c r="N383" s="117"/>
      <c r="O383" s="117"/>
      <c r="P383" s="117"/>
      <c r="Q383" s="117"/>
      <c r="R383" s="117"/>
      <c r="S383" s="117"/>
      <c r="T383" s="117"/>
      <c r="U383" s="117"/>
      <c r="V383" s="117"/>
      <c r="W383" s="117"/>
      <c r="X383" s="117"/>
      <c r="Y383" s="117"/>
      <c r="Z383" s="117"/>
    </row>
    <row r="384" spans="1:26" ht="15.75" customHeight="1">
      <c r="A384" s="117"/>
      <c r="B384" s="117"/>
      <c r="C384" s="117"/>
      <c r="D384" s="117"/>
      <c r="E384" s="117"/>
      <c r="F384" s="117"/>
      <c r="G384" s="117"/>
      <c r="H384" s="117"/>
      <c r="I384" s="117"/>
      <c r="J384" s="117"/>
      <c r="K384" s="117"/>
      <c r="L384" s="117"/>
      <c r="M384" s="117"/>
      <c r="N384" s="117"/>
      <c r="O384" s="117"/>
      <c r="P384" s="117"/>
      <c r="Q384" s="117"/>
      <c r="R384" s="117"/>
      <c r="S384" s="117"/>
      <c r="T384" s="117"/>
      <c r="U384" s="117"/>
      <c r="V384" s="117"/>
      <c r="W384" s="117"/>
      <c r="X384" s="117"/>
      <c r="Y384" s="117"/>
      <c r="Z384" s="117"/>
    </row>
    <row r="385" spans="1:26" ht="15.75" customHeight="1">
      <c r="A385" s="117"/>
      <c r="B385" s="117"/>
      <c r="C385" s="117"/>
      <c r="D385" s="117"/>
      <c r="E385" s="117"/>
      <c r="F385" s="117"/>
      <c r="G385" s="117"/>
      <c r="H385" s="117"/>
      <c r="I385" s="117"/>
      <c r="J385" s="117"/>
      <c r="K385" s="117"/>
      <c r="L385" s="117"/>
      <c r="M385" s="117"/>
      <c r="N385" s="117"/>
      <c r="O385" s="117"/>
      <c r="P385" s="117"/>
      <c r="Q385" s="117"/>
      <c r="R385" s="117"/>
      <c r="S385" s="117"/>
      <c r="T385" s="117"/>
      <c r="U385" s="117"/>
      <c r="V385" s="117"/>
      <c r="W385" s="117"/>
      <c r="X385" s="117"/>
      <c r="Y385" s="117"/>
      <c r="Z385" s="117"/>
    </row>
    <row r="386" spans="1:26" ht="15.75" customHeight="1">
      <c r="A386" s="117"/>
      <c r="B386" s="117"/>
      <c r="C386" s="117"/>
      <c r="D386" s="117"/>
      <c r="E386" s="117"/>
      <c r="F386" s="117"/>
      <c r="G386" s="117"/>
      <c r="H386" s="117"/>
      <c r="I386" s="117"/>
      <c r="J386" s="117"/>
      <c r="K386" s="117"/>
      <c r="L386" s="117"/>
      <c r="M386" s="117"/>
      <c r="N386" s="117"/>
      <c r="O386" s="117"/>
      <c r="P386" s="117"/>
      <c r="Q386" s="117"/>
      <c r="R386" s="117"/>
      <c r="S386" s="117"/>
      <c r="T386" s="117"/>
      <c r="U386" s="117"/>
      <c r="V386" s="117"/>
      <c r="W386" s="117"/>
      <c r="X386" s="117"/>
      <c r="Y386" s="117"/>
      <c r="Z386" s="117"/>
    </row>
    <row r="387" spans="1:26" ht="15.75" customHeight="1">
      <c r="A387" s="117"/>
      <c r="B387" s="117"/>
      <c r="C387" s="117"/>
      <c r="D387" s="117"/>
      <c r="E387" s="117"/>
      <c r="F387" s="117"/>
      <c r="G387" s="117"/>
      <c r="H387" s="117"/>
      <c r="I387" s="117"/>
      <c r="J387" s="117"/>
      <c r="K387" s="117"/>
      <c r="L387" s="117"/>
      <c r="M387" s="117"/>
      <c r="N387" s="117"/>
      <c r="O387" s="117"/>
      <c r="P387" s="117"/>
      <c r="Q387" s="117"/>
      <c r="R387" s="117"/>
      <c r="S387" s="117"/>
      <c r="T387" s="117"/>
      <c r="U387" s="117"/>
      <c r="V387" s="117"/>
      <c r="W387" s="117"/>
      <c r="X387" s="117"/>
      <c r="Y387" s="117"/>
      <c r="Z387" s="117"/>
    </row>
    <row r="388" spans="1:26" ht="15.75" customHeight="1">
      <c r="A388" s="117"/>
      <c r="B388" s="117"/>
      <c r="C388" s="117"/>
      <c r="D388" s="117"/>
      <c r="E388" s="117"/>
      <c r="F388" s="117"/>
      <c r="G388" s="117"/>
      <c r="H388" s="117"/>
      <c r="I388" s="117"/>
      <c r="J388" s="117"/>
      <c r="K388" s="117"/>
      <c r="L388" s="117"/>
      <c r="M388" s="117"/>
      <c r="N388" s="117"/>
      <c r="O388" s="117"/>
      <c r="P388" s="117"/>
      <c r="Q388" s="117"/>
      <c r="R388" s="117"/>
      <c r="S388" s="117"/>
      <c r="T388" s="117"/>
      <c r="U388" s="117"/>
      <c r="V388" s="117"/>
      <c r="W388" s="117"/>
      <c r="X388" s="117"/>
      <c r="Y388" s="117"/>
      <c r="Z388" s="117"/>
    </row>
    <row r="389" spans="1:26" ht="15.75" customHeight="1">
      <c r="A389" s="117"/>
      <c r="B389" s="117"/>
      <c r="C389" s="117"/>
      <c r="D389" s="117"/>
      <c r="E389" s="117"/>
      <c r="F389" s="117"/>
      <c r="G389" s="117"/>
      <c r="H389" s="117"/>
      <c r="I389" s="117"/>
      <c r="J389" s="117"/>
      <c r="K389" s="117"/>
      <c r="L389" s="117"/>
      <c r="M389" s="117"/>
      <c r="N389" s="117"/>
      <c r="O389" s="117"/>
      <c r="P389" s="117"/>
      <c r="Q389" s="117"/>
      <c r="R389" s="117"/>
      <c r="S389" s="117"/>
      <c r="T389" s="117"/>
      <c r="U389" s="117"/>
      <c r="V389" s="117"/>
      <c r="W389" s="117"/>
      <c r="X389" s="117"/>
      <c r="Y389" s="117"/>
      <c r="Z389" s="117"/>
    </row>
    <row r="390" spans="1:26" ht="15.75" customHeight="1">
      <c r="A390" s="117"/>
      <c r="B390" s="117"/>
      <c r="C390" s="117"/>
      <c r="D390" s="117"/>
      <c r="E390" s="117"/>
      <c r="F390" s="117"/>
      <c r="G390" s="117"/>
      <c r="H390" s="117"/>
      <c r="I390" s="117"/>
      <c r="J390" s="117"/>
      <c r="K390" s="117"/>
      <c r="L390" s="117"/>
      <c r="M390" s="117"/>
      <c r="N390" s="117"/>
      <c r="O390" s="117"/>
      <c r="P390" s="117"/>
      <c r="Q390" s="117"/>
      <c r="R390" s="117"/>
      <c r="S390" s="117"/>
      <c r="T390" s="117"/>
      <c r="U390" s="117"/>
      <c r="V390" s="117"/>
      <c r="W390" s="117"/>
      <c r="X390" s="117"/>
      <c r="Y390" s="117"/>
      <c r="Z390" s="117"/>
    </row>
    <row r="391" spans="1:26" ht="15.75" customHeight="1">
      <c r="A391" s="117"/>
      <c r="B391" s="117"/>
      <c r="C391" s="117"/>
      <c r="D391" s="117"/>
      <c r="E391" s="117"/>
      <c r="F391" s="117"/>
      <c r="G391" s="117"/>
      <c r="H391" s="117"/>
      <c r="I391" s="117"/>
      <c r="J391" s="117"/>
      <c r="K391" s="117"/>
      <c r="L391" s="117"/>
      <c r="M391" s="117"/>
      <c r="N391" s="117"/>
      <c r="O391" s="117"/>
      <c r="P391" s="117"/>
      <c r="Q391" s="117"/>
      <c r="R391" s="117"/>
      <c r="S391" s="117"/>
      <c r="T391" s="117"/>
      <c r="U391" s="117"/>
      <c r="V391" s="117"/>
      <c r="W391" s="117"/>
      <c r="X391" s="117"/>
      <c r="Y391" s="117"/>
      <c r="Z391" s="117"/>
    </row>
    <row r="392" spans="1:26" ht="15.75" customHeight="1">
      <c r="A392" s="117"/>
      <c r="B392" s="117"/>
      <c r="C392" s="117"/>
      <c r="D392" s="117"/>
      <c r="E392" s="117"/>
      <c r="F392" s="117"/>
      <c r="G392" s="117"/>
      <c r="H392" s="117"/>
      <c r="I392" s="117"/>
      <c r="J392" s="117"/>
      <c r="K392" s="117"/>
      <c r="L392" s="117"/>
      <c r="M392" s="117"/>
      <c r="N392" s="117"/>
      <c r="O392" s="117"/>
      <c r="P392" s="117"/>
      <c r="Q392" s="117"/>
      <c r="R392" s="117"/>
      <c r="S392" s="117"/>
      <c r="T392" s="117"/>
      <c r="U392" s="117"/>
      <c r="V392" s="117"/>
      <c r="W392" s="117"/>
      <c r="X392" s="117"/>
      <c r="Y392" s="117"/>
      <c r="Z392" s="117"/>
    </row>
    <row r="393" spans="1:26" ht="15.75" customHeight="1">
      <c r="A393" s="117"/>
      <c r="B393" s="117"/>
      <c r="C393" s="117"/>
      <c r="D393" s="117"/>
      <c r="E393" s="117"/>
      <c r="F393" s="117"/>
      <c r="G393" s="117"/>
      <c r="H393" s="117"/>
      <c r="I393" s="117"/>
      <c r="J393" s="117"/>
      <c r="K393" s="117"/>
      <c r="L393" s="117"/>
      <c r="M393" s="117"/>
      <c r="N393" s="117"/>
      <c r="O393" s="117"/>
      <c r="P393" s="117"/>
      <c r="Q393" s="117"/>
      <c r="R393" s="117"/>
      <c r="S393" s="117"/>
      <c r="T393" s="117"/>
      <c r="U393" s="117"/>
      <c r="V393" s="117"/>
      <c r="W393" s="117"/>
      <c r="X393" s="117"/>
      <c r="Y393" s="117"/>
      <c r="Z393" s="117"/>
    </row>
    <row r="394" spans="1:26" ht="15.75" customHeight="1">
      <c r="A394" s="117"/>
      <c r="B394" s="117"/>
      <c r="C394" s="117"/>
      <c r="D394" s="117"/>
      <c r="E394" s="117"/>
      <c r="F394" s="117"/>
      <c r="G394" s="117"/>
      <c r="H394" s="117"/>
      <c r="I394" s="117"/>
      <c r="J394" s="117"/>
      <c r="K394" s="117"/>
      <c r="L394" s="117"/>
      <c r="M394" s="117"/>
      <c r="N394" s="117"/>
      <c r="O394" s="117"/>
      <c r="P394" s="117"/>
      <c r="Q394" s="117"/>
      <c r="R394" s="117"/>
      <c r="S394" s="117"/>
      <c r="T394" s="117"/>
      <c r="U394" s="117"/>
      <c r="V394" s="117"/>
      <c r="W394" s="117"/>
      <c r="X394" s="117"/>
      <c r="Y394" s="117"/>
      <c r="Z394" s="117"/>
    </row>
    <row r="395" spans="1:26" ht="15.75" customHeight="1">
      <c r="A395" s="117"/>
      <c r="B395" s="117"/>
      <c r="C395" s="117"/>
      <c r="D395" s="117"/>
      <c r="E395" s="117"/>
      <c r="F395" s="117"/>
      <c r="G395" s="117"/>
      <c r="H395" s="117"/>
      <c r="I395" s="117"/>
      <c r="J395" s="117"/>
      <c r="K395" s="117"/>
      <c r="L395" s="117"/>
      <c r="M395" s="117"/>
      <c r="N395" s="117"/>
      <c r="O395" s="117"/>
      <c r="P395" s="117"/>
      <c r="Q395" s="117"/>
      <c r="R395" s="117"/>
      <c r="S395" s="117"/>
      <c r="T395" s="117"/>
      <c r="U395" s="117"/>
      <c r="V395" s="117"/>
      <c r="W395" s="117"/>
      <c r="X395" s="117"/>
      <c r="Y395" s="117"/>
      <c r="Z395" s="117"/>
    </row>
    <row r="396" spans="1:26" ht="15.75" customHeight="1">
      <c r="A396" s="117"/>
      <c r="B396" s="117"/>
      <c r="C396" s="117"/>
      <c r="D396" s="117"/>
      <c r="E396" s="117"/>
      <c r="F396" s="117"/>
      <c r="G396" s="117"/>
      <c r="H396" s="117"/>
      <c r="I396" s="117"/>
      <c r="J396" s="117"/>
      <c r="K396" s="117"/>
      <c r="L396" s="117"/>
      <c r="M396" s="117"/>
      <c r="N396" s="117"/>
      <c r="O396" s="117"/>
      <c r="P396" s="117"/>
      <c r="Q396" s="117"/>
      <c r="R396" s="117"/>
      <c r="S396" s="117"/>
      <c r="T396" s="117"/>
      <c r="U396" s="117"/>
      <c r="V396" s="117"/>
      <c r="W396" s="117"/>
      <c r="X396" s="117"/>
      <c r="Y396" s="117"/>
      <c r="Z396" s="117"/>
    </row>
    <row r="397" spans="1:26" ht="15.75" customHeight="1">
      <c r="A397" s="117"/>
      <c r="B397" s="117"/>
      <c r="C397" s="117"/>
      <c r="D397" s="117"/>
      <c r="E397" s="117"/>
      <c r="F397" s="117"/>
      <c r="G397" s="117"/>
      <c r="H397" s="117"/>
      <c r="I397" s="117"/>
      <c r="J397" s="117"/>
      <c r="K397" s="117"/>
      <c r="L397" s="117"/>
      <c r="M397" s="117"/>
      <c r="N397" s="117"/>
      <c r="O397" s="117"/>
      <c r="P397" s="117"/>
      <c r="Q397" s="117"/>
      <c r="R397" s="117"/>
      <c r="S397" s="117"/>
      <c r="T397" s="117"/>
      <c r="U397" s="117"/>
      <c r="V397" s="117"/>
      <c r="W397" s="117"/>
      <c r="X397" s="117"/>
      <c r="Y397" s="117"/>
      <c r="Z397" s="117"/>
    </row>
    <row r="398" spans="1:26" ht="15.75" customHeight="1">
      <c r="A398" s="117"/>
      <c r="B398" s="117"/>
      <c r="C398" s="117"/>
      <c r="D398" s="117"/>
      <c r="E398" s="117"/>
      <c r="F398" s="117"/>
      <c r="G398" s="117"/>
      <c r="H398" s="117"/>
      <c r="I398" s="117"/>
      <c r="J398" s="117"/>
      <c r="K398" s="117"/>
      <c r="L398" s="117"/>
      <c r="M398" s="117"/>
      <c r="N398" s="117"/>
      <c r="O398" s="117"/>
      <c r="P398" s="117"/>
      <c r="Q398" s="117"/>
      <c r="R398" s="117"/>
      <c r="S398" s="117"/>
      <c r="T398" s="117"/>
      <c r="U398" s="117"/>
      <c r="V398" s="117"/>
      <c r="W398" s="117"/>
      <c r="X398" s="117"/>
      <c r="Y398" s="117"/>
      <c r="Z398" s="117"/>
    </row>
    <row r="399" spans="1:26" ht="15.75" customHeight="1">
      <c r="A399" s="117"/>
      <c r="B399" s="117"/>
      <c r="C399" s="117"/>
      <c r="D399" s="117"/>
      <c r="E399" s="117"/>
      <c r="F399" s="117"/>
      <c r="G399" s="117"/>
      <c r="H399" s="117"/>
      <c r="I399" s="117"/>
      <c r="J399" s="117"/>
      <c r="K399" s="117"/>
      <c r="L399" s="117"/>
      <c r="M399" s="117"/>
      <c r="N399" s="117"/>
      <c r="O399" s="117"/>
      <c r="P399" s="117"/>
      <c r="Q399" s="117"/>
      <c r="R399" s="117"/>
      <c r="S399" s="117"/>
      <c r="T399" s="117"/>
      <c r="U399" s="117"/>
      <c r="V399" s="117"/>
      <c r="W399" s="117"/>
      <c r="X399" s="117"/>
      <c r="Y399" s="117"/>
      <c r="Z399" s="117"/>
    </row>
    <row r="400" spans="1:26" ht="15.75" customHeight="1">
      <c r="A400" s="117"/>
      <c r="B400" s="117"/>
      <c r="C400" s="117"/>
      <c r="D400" s="117"/>
      <c r="E400" s="117"/>
      <c r="F400" s="117"/>
      <c r="G400" s="117"/>
      <c r="H400" s="117"/>
      <c r="I400" s="117"/>
      <c r="J400" s="117"/>
      <c r="K400" s="117"/>
      <c r="L400" s="117"/>
      <c r="M400" s="117"/>
      <c r="N400" s="117"/>
      <c r="O400" s="117"/>
      <c r="P400" s="117"/>
      <c r="Q400" s="117"/>
      <c r="R400" s="117"/>
      <c r="S400" s="117"/>
      <c r="T400" s="117"/>
      <c r="U400" s="117"/>
      <c r="V400" s="117"/>
      <c r="W400" s="117"/>
      <c r="X400" s="117"/>
      <c r="Y400" s="117"/>
      <c r="Z400" s="117"/>
    </row>
    <row r="401" spans="1:26" ht="15.75" customHeight="1">
      <c r="A401" s="117"/>
      <c r="B401" s="117"/>
      <c r="C401" s="117"/>
      <c r="D401" s="117"/>
      <c r="E401" s="117"/>
      <c r="F401" s="117"/>
      <c r="G401" s="117"/>
      <c r="H401" s="117"/>
      <c r="I401" s="117"/>
      <c r="J401" s="117"/>
      <c r="K401" s="117"/>
      <c r="L401" s="117"/>
      <c r="M401" s="117"/>
      <c r="N401" s="117"/>
      <c r="O401" s="117"/>
      <c r="P401" s="117"/>
      <c r="Q401" s="117"/>
      <c r="R401" s="117"/>
      <c r="S401" s="117"/>
      <c r="T401" s="117"/>
      <c r="U401" s="117"/>
      <c r="V401" s="117"/>
      <c r="W401" s="117"/>
      <c r="X401" s="117"/>
      <c r="Y401" s="117"/>
      <c r="Z401" s="117"/>
    </row>
    <row r="402" spans="1:26" ht="15.75" customHeight="1">
      <c r="A402" s="117"/>
      <c r="B402" s="117"/>
      <c r="C402" s="117"/>
      <c r="D402" s="117"/>
      <c r="E402" s="117"/>
      <c r="F402" s="117"/>
      <c r="G402" s="117"/>
      <c r="H402" s="117"/>
      <c r="I402" s="117"/>
      <c r="J402" s="117"/>
      <c r="K402" s="117"/>
      <c r="L402" s="117"/>
      <c r="M402" s="117"/>
      <c r="N402" s="117"/>
      <c r="O402" s="117"/>
      <c r="P402" s="117"/>
      <c r="Q402" s="117"/>
      <c r="R402" s="117"/>
      <c r="S402" s="117"/>
      <c r="T402" s="117"/>
      <c r="U402" s="117"/>
      <c r="V402" s="117"/>
      <c r="W402" s="117"/>
      <c r="X402" s="117"/>
      <c r="Y402" s="117"/>
      <c r="Z402" s="117"/>
    </row>
    <row r="403" spans="1:26" ht="15.75" customHeight="1">
      <c r="A403" s="117"/>
      <c r="B403" s="117"/>
      <c r="C403" s="117"/>
      <c r="D403" s="117"/>
      <c r="E403" s="117"/>
      <c r="F403" s="117"/>
      <c r="G403" s="117"/>
      <c r="H403" s="117"/>
      <c r="I403" s="117"/>
      <c r="J403" s="117"/>
      <c r="K403" s="117"/>
      <c r="L403" s="117"/>
      <c r="M403" s="117"/>
      <c r="N403" s="117"/>
      <c r="O403" s="117"/>
      <c r="P403" s="117"/>
      <c r="Q403" s="117"/>
      <c r="R403" s="117"/>
      <c r="S403" s="117"/>
      <c r="T403" s="117"/>
      <c r="U403" s="117"/>
      <c r="V403" s="117"/>
      <c r="W403" s="117"/>
      <c r="X403" s="117"/>
      <c r="Y403" s="117"/>
      <c r="Z403" s="117"/>
    </row>
    <row r="404" spans="1:26" ht="15.75" customHeight="1">
      <c r="A404" s="117"/>
      <c r="B404" s="117"/>
      <c r="C404" s="117"/>
      <c r="D404" s="117"/>
      <c r="E404" s="117"/>
      <c r="F404" s="117"/>
      <c r="G404" s="117"/>
      <c r="H404" s="117"/>
      <c r="I404" s="117"/>
      <c r="J404" s="117"/>
      <c r="K404" s="117"/>
      <c r="L404" s="117"/>
      <c r="M404" s="117"/>
      <c r="N404" s="117"/>
      <c r="O404" s="117"/>
      <c r="P404" s="117"/>
      <c r="Q404" s="117"/>
      <c r="R404" s="117"/>
      <c r="S404" s="117"/>
      <c r="T404" s="117"/>
      <c r="U404" s="117"/>
      <c r="V404" s="117"/>
      <c r="W404" s="117"/>
      <c r="X404" s="117"/>
      <c r="Y404" s="117"/>
      <c r="Z404" s="117"/>
    </row>
    <row r="405" spans="1:26" ht="15.75" customHeight="1">
      <c r="A405" s="117"/>
      <c r="B405" s="117"/>
      <c r="C405" s="117"/>
      <c r="D405" s="117"/>
      <c r="E405" s="117"/>
      <c r="F405" s="117"/>
      <c r="G405" s="117"/>
      <c r="H405" s="117"/>
      <c r="I405" s="117"/>
      <c r="J405" s="117"/>
      <c r="K405" s="117"/>
      <c r="L405" s="117"/>
      <c r="M405" s="117"/>
      <c r="N405" s="117"/>
      <c r="O405" s="117"/>
      <c r="P405" s="117"/>
      <c r="Q405" s="117"/>
      <c r="R405" s="117"/>
      <c r="S405" s="117"/>
      <c r="T405" s="117"/>
      <c r="U405" s="117"/>
      <c r="V405" s="117"/>
      <c r="W405" s="117"/>
      <c r="X405" s="117"/>
      <c r="Y405" s="117"/>
      <c r="Z405" s="117"/>
    </row>
    <row r="406" spans="1:26" ht="15.75" customHeight="1">
      <c r="A406" s="117"/>
      <c r="B406" s="117"/>
      <c r="C406" s="117"/>
      <c r="D406" s="117"/>
      <c r="E406" s="117"/>
      <c r="F406" s="117"/>
      <c r="G406" s="117"/>
      <c r="H406" s="117"/>
      <c r="I406" s="117"/>
      <c r="J406" s="117"/>
      <c r="K406" s="117"/>
      <c r="L406" s="117"/>
      <c r="M406" s="117"/>
      <c r="N406" s="117"/>
      <c r="O406" s="117"/>
      <c r="P406" s="117"/>
      <c r="Q406" s="117"/>
      <c r="R406" s="117"/>
      <c r="S406" s="117"/>
      <c r="T406" s="117"/>
      <c r="U406" s="117"/>
      <c r="V406" s="117"/>
      <c r="W406" s="117"/>
      <c r="X406" s="117"/>
      <c r="Y406" s="117"/>
      <c r="Z406" s="117"/>
    </row>
    <row r="407" spans="1:26" ht="15.75" customHeight="1">
      <c r="A407" s="117"/>
      <c r="B407" s="117"/>
      <c r="C407" s="117"/>
      <c r="D407" s="117"/>
      <c r="E407" s="117"/>
      <c r="F407" s="117"/>
      <c r="G407" s="117"/>
      <c r="H407" s="117"/>
      <c r="I407" s="117"/>
      <c r="J407" s="117"/>
      <c r="K407" s="117"/>
      <c r="L407" s="117"/>
      <c r="M407" s="117"/>
      <c r="N407" s="117"/>
      <c r="O407" s="117"/>
      <c r="P407" s="117"/>
      <c r="Q407" s="117"/>
      <c r="R407" s="117"/>
      <c r="S407" s="117"/>
      <c r="T407" s="117"/>
      <c r="U407" s="117"/>
      <c r="V407" s="117"/>
      <c r="W407" s="117"/>
      <c r="X407" s="117"/>
      <c r="Y407" s="117"/>
      <c r="Z407" s="117"/>
    </row>
    <row r="408" spans="1:26" ht="15.75" customHeight="1">
      <c r="A408" s="117"/>
      <c r="B408" s="117"/>
      <c r="C408" s="117"/>
      <c r="D408" s="117"/>
      <c r="E408" s="117"/>
      <c r="F408" s="117"/>
      <c r="G408" s="117"/>
      <c r="H408" s="117"/>
      <c r="I408" s="117"/>
      <c r="J408" s="117"/>
      <c r="K408" s="117"/>
      <c r="L408" s="117"/>
      <c r="M408" s="117"/>
      <c r="N408" s="117"/>
      <c r="O408" s="117"/>
      <c r="P408" s="117"/>
      <c r="Q408" s="117"/>
      <c r="R408" s="117"/>
      <c r="S408" s="117"/>
      <c r="T408" s="117"/>
      <c r="U408" s="117"/>
      <c r="V408" s="117"/>
      <c r="W408" s="117"/>
      <c r="X408" s="117"/>
      <c r="Y408" s="117"/>
      <c r="Z408" s="117"/>
    </row>
    <row r="409" spans="1:26" ht="15.75" customHeight="1">
      <c r="A409" s="117"/>
      <c r="B409" s="117"/>
      <c r="C409" s="117"/>
      <c r="D409" s="117"/>
      <c r="E409" s="117"/>
      <c r="F409" s="117"/>
      <c r="G409" s="117"/>
      <c r="H409" s="117"/>
      <c r="I409" s="117"/>
      <c r="J409" s="117"/>
      <c r="K409" s="117"/>
      <c r="L409" s="117"/>
      <c r="M409" s="117"/>
      <c r="N409" s="117"/>
      <c r="O409" s="117"/>
      <c r="P409" s="117"/>
      <c r="Q409" s="117"/>
      <c r="R409" s="117"/>
      <c r="S409" s="117"/>
      <c r="T409" s="117"/>
      <c r="U409" s="117"/>
      <c r="V409" s="117"/>
      <c r="W409" s="117"/>
      <c r="X409" s="117"/>
      <c r="Y409" s="117"/>
      <c r="Z409" s="117"/>
    </row>
    <row r="410" spans="1:26" ht="15.75" customHeight="1">
      <c r="A410" s="117"/>
      <c r="B410" s="117"/>
      <c r="C410" s="117"/>
      <c r="D410" s="117"/>
      <c r="E410" s="117"/>
      <c r="F410" s="117"/>
      <c r="G410" s="117"/>
      <c r="H410" s="117"/>
      <c r="I410" s="117"/>
      <c r="J410" s="117"/>
      <c r="K410" s="117"/>
      <c r="L410" s="117"/>
      <c r="M410" s="117"/>
      <c r="N410" s="117"/>
      <c r="O410" s="117"/>
      <c r="P410" s="117"/>
      <c r="Q410" s="117"/>
      <c r="R410" s="117"/>
      <c r="S410" s="117"/>
      <c r="T410" s="117"/>
      <c r="U410" s="117"/>
      <c r="V410" s="117"/>
      <c r="W410" s="117"/>
      <c r="X410" s="117"/>
      <c r="Y410" s="117"/>
      <c r="Z410" s="117"/>
    </row>
    <row r="411" spans="1:26" ht="15.75" customHeight="1">
      <c r="A411" s="117"/>
      <c r="B411" s="117"/>
      <c r="C411" s="117"/>
      <c r="D411" s="117"/>
      <c r="E411" s="117"/>
      <c r="F411" s="117"/>
      <c r="G411" s="117"/>
      <c r="H411" s="117"/>
      <c r="I411" s="117"/>
      <c r="J411" s="117"/>
      <c r="K411" s="117"/>
      <c r="L411" s="117"/>
      <c r="M411" s="117"/>
      <c r="N411" s="117"/>
      <c r="O411" s="117"/>
      <c r="P411" s="117"/>
      <c r="Q411" s="117"/>
      <c r="R411" s="117"/>
      <c r="S411" s="117"/>
      <c r="T411" s="117"/>
      <c r="U411" s="117"/>
      <c r="V411" s="117"/>
      <c r="W411" s="117"/>
      <c r="X411" s="117"/>
      <c r="Y411" s="117"/>
      <c r="Z411" s="117"/>
    </row>
    <row r="412" spans="1:26" ht="15.75" customHeight="1">
      <c r="A412" s="117"/>
      <c r="B412" s="117"/>
      <c r="C412" s="117"/>
      <c r="D412" s="117"/>
      <c r="E412" s="117"/>
      <c r="F412" s="117"/>
      <c r="G412" s="117"/>
      <c r="H412" s="117"/>
      <c r="I412" s="117"/>
      <c r="J412" s="117"/>
      <c r="K412" s="117"/>
      <c r="L412" s="117"/>
      <c r="M412" s="117"/>
      <c r="N412" s="117"/>
      <c r="O412" s="117"/>
      <c r="P412" s="117"/>
      <c r="Q412" s="117"/>
      <c r="R412" s="117"/>
      <c r="S412" s="117"/>
      <c r="T412" s="117"/>
      <c r="U412" s="117"/>
      <c r="V412" s="117"/>
      <c r="W412" s="117"/>
      <c r="X412" s="117"/>
      <c r="Y412" s="117"/>
      <c r="Z412" s="117"/>
    </row>
    <row r="413" spans="1:26" ht="15.75" customHeight="1">
      <c r="A413" s="117"/>
      <c r="B413" s="117"/>
      <c r="C413" s="117"/>
      <c r="D413" s="117"/>
      <c r="E413" s="117"/>
      <c r="F413" s="117"/>
      <c r="G413" s="117"/>
      <c r="H413" s="117"/>
      <c r="I413" s="117"/>
      <c r="J413" s="117"/>
      <c r="K413" s="117"/>
      <c r="L413" s="117"/>
      <c r="M413" s="117"/>
      <c r="N413" s="117"/>
      <c r="O413" s="117"/>
      <c r="P413" s="117"/>
      <c r="Q413" s="117"/>
      <c r="R413" s="117"/>
      <c r="S413" s="117"/>
      <c r="T413" s="117"/>
      <c r="U413" s="117"/>
      <c r="V413" s="117"/>
      <c r="W413" s="117"/>
      <c r="X413" s="117"/>
      <c r="Y413" s="117"/>
      <c r="Z413" s="117"/>
    </row>
    <row r="414" spans="1:26" ht="15.75" customHeight="1">
      <c r="A414" s="117"/>
      <c r="B414" s="117"/>
      <c r="C414" s="117"/>
      <c r="D414" s="117"/>
      <c r="E414" s="117"/>
      <c r="F414" s="117"/>
      <c r="G414" s="117"/>
      <c r="H414" s="117"/>
      <c r="I414" s="117"/>
      <c r="J414" s="117"/>
      <c r="K414" s="117"/>
      <c r="L414" s="117"/>
      <c r="M414" s="117"/>
      <c r="N414" s="117"/>
      <c r="O414" s="117"/>
      <c r="P414" s="117"/>
      <c r="Q414" s="117"/>
      <c r="R414" s="117"/>
      <c r="S414" s="117"/>
      <c r="T414" s="117"/>
      <c r="U414" s="117"/>
      <c r="V414" s="117"/>
      <c r="W414" s="117"/>
      <c r="X414" s="117"/>
      <c r="Y414" s="117"/>
      <c r="Z414" s="117"/>
    </row>
    <row r="415" spans="1:26" ht="15.75" customHeight="1">
      <c r="A415" s="117"/>
      <c r="B415" s="117"/>
      <c r="C415" s="117"/>
      <c r="D415" s="117"/>
      <c r="E415" s="117"/>
      <c r="F415" s="117"/>
      <c r="G415" s="117"/>
      <c r="H415" s="117"/>
      <c r="I415" s="117"/>
      <c r="J415" s="117"/>
      <c r="K415" s="117"/>
      <c r="L415" s="117"/>
      <c r="M415" s="117"/>
      <c r="N415" s="117"/>
      <c r="O415" s="117"/>
      <c r="P415" s="117"/>
      <c r="Q415" s="117"/>
      <c r="R415" s="117"/>
      <c r="S415" s="117"/>
      <c r="T415" s="117"/>
      <c r="U415" s="117"/>
      <c r="V415" s="117"/>
      <c r="W415" s="117"/>
      <c r="X415" s="117"/>
      <c r="Y415" s="117"/>
      <c r="Z415" s="117"/>
    </row>
    <row r="416" spans="1:26" ht="15.75" customHeight="1">
      <c r="A416" s="117"/>
      <c r="B416" s="117"/>
      <c r="C416" s="117"/>
      <c r="D416" s="117"/>
      <c r="E416" s="117"/>
      <c r="F416" s="117"/>
      <c r="G416" s="117"/>
      <c r="H416" s="117"/>
      <c r="I416" s="117"/>
      <c r="J416" s="117"/>
      <c r="K416" s="117"/>
      <c r="L416" s="117"/>
      <c r="M416" s="117"/>
      <c r="N416" s="117"/>
      <c r="O416" s="117"/>
      <c r="P416" s="117"/>
      <c r="Q416" s="117"/>
      <c r="R416" s="117"/>
      <c r="S416" s="117"/>
      <c r="T416" s="117"/>
      <c r="U416" s="117"/>
      <c r="V416" s="117"/>
      <c r="W416" s="117"/>
      <c r="X416" s="117"/>
      <c r="Y416" s="117"/>
      <c r="Z416" s="117"/>
    </row>
    <row r="417" spans="1:26" ht="15.75" customHeight="1">
      <c r="A417" s="117"/>
      <c r="B417" s="117"/>
      <c r="C417" s="117"/>
      <c r="D417" s="117"/>
      <c r="E417" s="117"/>
      <c r="F417" s="117"/>
      <c r="G417" s="117"/>
      <c r="H417" s="117"/>
      <c r="I417" s="117"/>
      <c r="J417" s="117"/>
      <c r="K417" s="117"/>
      <c r="L417" s="117"/>
      <c r="M417" s="117"/>
      <c r="N417" s="117"/>
      <c r="O417" s="117"/>
      <c r="P417" s="117"/>
      <c r="Q417" s="117"/>
      <c r="R417" s="117"/>
      <c r="S417" s="117"/>
      <c r="T417" s="117"/>
      <c r="U417" s="117"/>
      <c r="V417" s="117"/>
      <c r="W417" s="117"/>
      <c r="X417" s="117"/>
      <c r="Y417" s="117"/>
      <c r="Z417" s="117"/>
    </row>
    <row r="418" spans="1:26" ht="15.75" customHeight="1">
      <c r="A418" s="117"/>
      <c r="B418" s="117"/>
      <c r="C418" s="117"/>
      <c r="D418" s="117"/>
      <c r="E418" s="117"/>
      <c r="F418" s="117"/>
      <c r="G418" s="117"/>
      <c r="H418" s="117"/>
      <c r="I418" s="117"/>
      <c r="J418" s="117"/>
      <c r="K418" s="117"/>
      <c r="L418" s="117"/>
      <c r="M418" s="117"/>
      <c r="N418" s="117"/>
      <c r="O418" s="117"/>
      <c r="P418" s="117"/>
      <c r="Q418" s="117"/>
      <c r="R418" s="117"/>
      <c r="S418" s="117"/>
      <c r="T418" s="117"/>
      <c r="U418" s="117"/>
      <c r="V418" s="117"/>
      <c r="W418" s="117"/>
      <c r="X418" s="117"/>
      <c r="Y418" s="117"/>
      <c r="Z418" s="117"/>
    </row>
    <row r="419" spans="1:26" ht="15.75" customHeight="1">
      <c r="A419" s="117"/>
      <c r="B419" s="117"/>
      <c r="C419" s="117"/>
      <c r="D419" s="117"/>
      <c r="E419" s="117"/>
      <c r="F419" s="117"/>
      <c r="G419" s="117"/>
      <c r="H419" s="117"/>
      <c r="I419" s="117"/>
      <c r="J419" s="117"/>
      <c r="K419" s="117"/>
      <c r="L419" s="117"/>
      <c r="M419" s="117"/>
      <c r="N419" s="117"/>
      <c r="O419" s="117"/>
      <c r="P419" s="117"/>
      <c r="Q419" s="117"/>
      <c r="R419" s="117"/>
      <c r="S419" s="117"/>
      <c r="T419" s="117"/>
      <c r="U419" s="117"/>
      <c r="V419" s="117"/>
      <c r="W419" s="117"/>
      <c r="X419" s="117"/>
      <c r="Y419" s="117"/>
      <c r="Z419" s="117"/>
    </row>
    <row r="420" spans="1:26" ht="15.75" customHeight="1">
      <c r="A420" s="117"/>
      <c r="B420" s="117"/>
      <c r="C420" s="117"/>
      <c r="D420" s="117"/>
      <c r="E420" s="117"/>
      <c r="F420" s="117"/>
      <c r="G420" s="117"/>
      <c r="H420" s="117"/>
      <c r="I420" s="117"/>
      <c r="J420" s="117"/>
      <c r="K420" s="117"/>
      <c r="L420" s="117"/>
      <c r="M420" s="117"/>
      <c r="N420" s="117"/>
      <c r="O420" s="117"/>
      <c r="P420" s="117"/>
      <c r="Q420" s="117"/>
      <c r="R420" s="117"/>
      <c r="S420" s="117"/>
      <c r="T420" s="117"/>
      <c r="U420" s="117"/>
      <c r="V420" s="117"/>
      <c r="W420" s="117"/>
      <c r="X420" s="117"/>
      <c r="Y420" s="117"/>
      <c r="Z420" s="117"/>
    </row>
    <row r="421" spans="1:26" ht="15.75" customHeight="1">
      <c r="A421" s="117"/>
      <c r="B421" s="117"/>
      <c r="C421" s="117"/>
      <c r="D421" s="117"/>
      <c r="E421" s="117"/>
      <c r="F421" s="117"/>
      <c r="G421" s="117"/>
      <c r="H421" s="117"/>
      <c r="I421" s="117"/>
      <c r="J421" s="117"/>
      <c r="K421" s="117"/>
      <c r="L421" s="117"/>
      <c r="M421" s="117"/>
      <c r="N421" s="117"/>
      <c r="O421" s="117"/>
      <c r="P421" s="117"/>
      <c r="Q421" s="117"/>
      <c r="R421" s="117"/>
      <c r="S421" s="117"/>
      <c r="T421" s="117"/>
      <c r="U421" s="117"/>
      <c r="V421" s="117"/>
      <c r="W421" s="117"/>
      <c r="X421" s="117"/>
      <c r="Y421" s="117"/>
      <c r="Z421" s="117"/>
    </row>
    <row r="422" spans="1:26" ht="15.75" customHeight="1">
      <c r="A422" s="117"/>
      <c r="B422" s="117"/>
      <c r="C422" s="117"/>
      <c r="D422" s="117"/>
      <c r="E422" s="117"/>
      <c r="F422" s="117"/>
      <c r="G422" s="117"/>
      <c r="H422" s="117"/>
      <c r="I422" s="117"/>
      <c r="J422" s="117"/>
      <c r="K422" s="117"/>
      <c r="L422" s="117"/>
      <c r="M422" s="117"/>
      <c r="N422" s="117"/>
      <c r="O422" s="117"/>
      <c r="P422" s="117"/>
      <c r="Q422" s="117"/>
      <c r="R422" s="117"/>
      <c r="S422" s="117"/>
      <c r="T422" s="117"/>
      <c r="U422" s="117"/>
      <c r="V422" s="117"/>
      <c r="W422" s="117"/>
      <c r="X422" s="117"/>
      <c r="Y422" s="117"/>
      <c r="Z422" s="117"/>
    </row>
    <row r="423" spans="1:26" ht="15.75" customHeight="1">
      <c r="A423" s="117"/>
      <c r="B423" s="117"/>
      <c r="C423" s="117"/>
      <c r="D423" s="117"/>
      <c r="E423" s="117"/>
      <c r="F423" s="117"/>
      <c r="G423" s="117"/>
      <c r="H423" s="117"/>
      <c r="I423" s="117"/>
      <c r="J423" s="117"/>
      <c r="K423" s="117"/>
      <c r="L423" s="117"/>
      <c r="M423" s="117"/>
      <c r="N423" s="117"/>
      <c r="O423" s="117"/>
      <c r="P423" s="117"/>
      <c r="Q423" s="117"/>
      <c r="R423" s="117"/>
      <c r="S423" s="117"/>
      <c r="T423" s="117"/>
      <c r="U423" s="117"/>
      <c r="V423" s="117"/>
      <c r="W423" s="117"/>
      <c r="X423" s="117"/>
      <c r="Y423" s="117"/>
      <c r="Z423" s="117"/>
    </row>
    <row r="424" spans="1:26" ht="15.75" customHeight="1"/>
    <row r="425" spans="1:26" ht="15.75" customHeight="1"/>
    <row r="426" spans="1:26" ht="15.75" customHeight="1"/>
    <row r="427" spans="1:26" ht="15.75" customHeight="1"/>
    <row r="428" spans="1:26" ht="15.75" customHeight="1"/>
    <row r="429" spans="1:26" ht="15.75" customHeight="1"/>
    <row r="430" spans="1:26" ht="15.75" customHeight="1"/>
    <row r="431" spans="1:26" ht="15.75" customHeight="1"/>
    <row r="432" spans="1:26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4:I223" xr:uid="{00000000-0009-0000-0000-00000A000000}"/>
  <mergeCells count="3">
    <mergeCell ref="A1:I1"/>
    <mergeCell ref="A2:I2"/>
    <mergeCell ref="A3:H3"/>
  </mergeCells>
  <pageMargins left="0.7" right="0.7" top="0.75" bottom="0.75" header="0" footer="0"/>
  <pageSetup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0000"/>
  </sheetPr>
  <dimension ref="A1:AY1000"/>
  <sheetViews>
    <sheetView showGridLines="0" workbookViewId="0">
      <selection activeCell="AS112" sqref="AS112"/>
    </sheetView>
  </sheetViews>
  <sheetFormatPr defaultColWidth="14.42578125" defaultRowHeight="15" customHeight="1"/>
  <cols>
    <col min="1" max="1" width="3.5703125" customWidth="1"/>
    <col min="2" max="2" width="5.42578125" customWidth="1"/>
    <col min="3" max="3" width="6.28515625" customWidth="1"/>
    <col min="4" max="4" width="7.7109375" customWidth="1"/>
    <col min="5" max="5" width="6.28515625" customWidth="1"/>
    <col min="6" max="6" width="7.7109375" customWidth="1"/>
    <col min="7" max="7" width="6.28515625" customWidth="1"/>
    <col min="8" max="8" width="7.7109375" customWidth="1"/>
    <col min="9" max="9" width="6.28515625" customWidth="1"/>
    <col min="10" max="10" width="7.7109375" customWidth="1"/>
    <col min="11" max="11" width="6.28515625" customWidth="1"/>
    <col min="12" max="12" width="7.7109375" customWidth="1"/>
    <col min="13" max="13" width="6.28515625" customWidth="1"/>
    <col min="14" max="14" width="7.7109375" customWidth="1"/>
    <col min="15" max="15" width="6.28515625" customWidth="1"/>
    <col min="16" max="16" width="7.7109375" customWidth="1"/>
    <col min="17" max="17" width="6.28515625" customWidth="1"/>
    <col min="18" max="18" width="7.7109375" customWidth="1"/>
    <col min="19" max="19" width="6.28515625" customWidth="1"/>
    <col min="20" max="20" width="7.7109375" customWidth="1"/>
    <col min="21" max="21" width="6.28515625" customWidth="1"/>
    <col min="22" max="22" width="7.7109375" customWidth="1"/>
    <col min="23" max="23" width="6.28515625" customWidth="1"/>
    <col min="24" max="24" width="7.7109375" customWidth="1"/>
    <col min="25" max="25" width="6.28515625" customWidth="1"/>
    <col min="26" max="26" width="7.7109375" customWidth="1"/>
    <col min="27" max="27" width="6.28515625" customWidth="1"/>
    <col min="28" max="28" width="7.7109375" customWidth="1"/>
    <col min="29" max="29" width="6.28515625" customWidth="1"/>
    <col min="30" max="30" width="7.7109375" customWidth="1"/>
    <col min="31" max="31" width="6.28515625" customWidth="1"/>
    <col min="32" max="32" width="7.7109375" customWidth="1"/>
    <col min="33" max="33" width="6.28515625" customWidth="1"/>
    <col min="34" max="34" width="7.7109375" customWidth="1"/>
    <col min="35" max="35" width="6.28515625" customWidth="1"/>
    <col min="36" max="36" width="7.7109375" customWidth="1"/>
    <col min="37" max="37" width="6.28515625" customWidth="1"/>
    <col min="38" max="38" width="7.7109375" customWidth="1"/>
    <col min="39" max="39" width="6.28515625" customWidth="1"/>
    <col min="40" max="40" width="7.7109375" customWidth="1"/>
    <col min="41" max="41" width="6.28515625" customWidth="1"/>
    <col min="42" max="42" width="7.7109375" customWidth="1"/>
    <col min="43" max="43" width="6.28515625" customWidth="1"/>
    <col min="44" max="44" width="7.7109375" customWidth="1"/>
    <col min="45" max="45" width="6.28515625" customWidth="1"/>
    <col min="46" max="46" width="7.7109375" customWidth="1"/>
    <col min="47" max="47" width="5.7109375" customWidth="1"/>
    <col min="48" max="51" width="4" hidden="1" customWidth="1"/>
  </cols>
  <sheetData>
    <row r="1" spans="1:51" ht="33.75">
      <c r="A1" s="263"/>
      <c r="B1" s="661" t="s">
        <v>771</v>
      </c>
      <c r="C1" s="662"/>
      <c r="D1" s="662"/>
      <c r="E1" s="662"/>
      <c r="F1" s="662"/>
      <c r="G1" s="662"/>
      <c r="H1" s="662"/>
      <c r="I1" s="662"/>
      <c r="J1" s="662"/>
      <c r="K1" s="662"/>
      <c r="L1" s="662"/>
      <c r="M1" s="662"/>
      <c r="N1" s="662"/>
      <c r="O1" s="662"/>
      <c r="P1" s="662"/>
      <c r="Q1" s="662"/>
      <c r="R1" s="662"/>
      <c r="S1" s="662"/>
      <c r="T1" s="662"/>
      <c r="U1" s="662"/>
      <c r="V1" s="662"/>
      <c r="W1" s="662"/>
      <c r="X1" s="662"/>
      <c r="Y1" s="662"/>
      <c r="Z1" s="662"/>
      <c r="AA1" s="662"/>
      <c r="AB1" s="662"/>
      <c r="AC1" s="662"/>
      <c r="AD1" s="662"/>
      <c r="AE1" s="662"/>
      <c r="AF1" s="662"/>
      <c r="AG1" s="662"/>
      <c r="AH1" s="662"/>
      <c r="AI1" s="662"/>
      <c r="AJ1" s="662"/>
      <c r="AK1" s="662"/>
      <c r="AL1" s="662"/>
      <c r="AM1" s="662"/>
      <c r="AN1" s="662"/>
      <c r="AO1" s="662"/>
      <c r="AP1" s="662"/>
      <c r="AQ1" s="662"/>
      <c r="AR1" s="662"/>
      <c r="AS1" s="662"/>
      <c r="AT1" s="663"/>
      <c r="AU1" s="263"/>
      <c r="AV1" s="263"/>
      <c r="AW1" s="263"/>
      <c r="AX1" s="263"/>
      <c r="AY1" s="263"/>
    </row>
    <row r="2" spans="1:51" ht="20.25" customHeight="1">
      <c r="A2" s="263"/>
      <c r="B2" s="264" t="s">
        <v>772</v>
      </c>
      <c r="C2" s="265"/>
      <c r="D2" s="265"/>
      <c r="E2" s="265"/>
      <c r="F2" s="265"/>
      <c r="G2" s="265"/>
      <c r="H2" s="265"/>
      <c r="I2" s="265"/>
      <c r="J2" s="265"/>
      <c r="K2" s="265"/>
      <c r="L2" s="265"/>
      <c r="M2" s="265"/>
      <c r="N2" s="265"/>
      <c r="O2" s="265"/>
      <c r="P2" s="265"/>
      <c r="Q2" s="265"/>
      <c r="R2" s="265"/>
      <c r="S2" s="265"/>
      <c r="T2" s="265"/>
      <c r="U2" s="265"/>
      <c r="V2" s="266" t="s">
        <v>773</v>
      </c>
      <c r="W2" s="265"/>
      <c r="X2" s="265"/>
      <c r="Y2" s="265"/>
      <c r="Z2" s="267"/>
      <c r="AA2" s="267"/>
      <c r="AB2" s="267"/>
      <c r="AC2" s="267"/>
      <c r="AD2" s="267"/>
      <c r="AE2" s="267"/>
      <c r="AF2" s="267"/>
      <c r="AG2" s="267"/>
      <c r="AH2" s="267"/>
      <c r="AI2" s="267"/>
      <c r="AJ2" s="267"/>
      <c r="AK2" s="267"/>
      <c r="AL2" s="267"/>
      <c r="AM2" s="267"/>
      <c r="AN2" s="267"/>
      <c r="AO2" s="267"/>
      <c r="AP2" s="267"/>
      <c r="AQ2" s="664">
        <f ca="1">TODAY()-1</f>
        <v>46128</v>
      </c>
      <c r="AR2" s="665"/>
      <c r="AS2" s="665"/>
      <c r="AT2" s="268"/>
      <c r="AU2" s="263"/>
      <c r="AV2" s="263"/>
      <c r="AW2" s="263"/>
      <c r="AX2" s="263"/>
      <c r="AY2" s="263"/>
    </row>
    <row r="3" spans="1:51" ht="15.75" customHeight="1">
      <c r="A3" s="263"/>
      <c r="B3" s="269"/>
      <c r="C3" s="270"/>
      <c r="D3" s="270"/>
      <c r="E3" s="270"/>
      <c r="F3" s="270"/>
      <c r="G3" s="270"/>
      <c r="H3" s="270"/>
      <c r="I3" s="270"/>
      <c r="J3" s="270"/>
      <c r="K3" s="270"/>
      <c r="L3" s="270"/>
      <c r="M3" s="270"/>
      <c r="N3" s="270"/>
      <c r="O3" s="270"/>
      <c r="P3" s="270"/>
      <c r="Q3" s="270"/>
      <c r="R3" s="270"/>
      <c r="S3" s="270"/>
      <c r="T3" s="270"/>
      <c r="U3" s="270"/>
      <c r="V3" s="270"/>
      <c r="W3" s="270"/>
      <c r="X3" s="270"/>
      <c r="Y3" s="271"/>
      <c r="Z3" s="271"/>
      <c r="AA3" s="271"/>
      <c r="AB3" s="271"/>
      <c r="AC3" s="271"/>
      <c r="AD3" s="271"/>
      <c r="AE3" s="271"/>
      <c r="AF3" s="271"/>
      <c r="AG3" s="271"/>
      <c r="AH3" s="271"/>
      <c r="AI3" s="271"/>
      <c r="AJ3" s="271"/>
      <c r="AK3" s="271"/>
      <c r="AL3" s="271"/>
      <c r="AM3" s="271"/>
      <c r="AN3" s="271"/>
      <c r="AO3" s="271"/>
      <c r="AP3" s="271"/>
      <c r="AQ3" s="271"/>
      <c r="AR3" s="270"/>
      <c r="AS3" s="270"/>
      <c r="AT3" s="272"/>
      <c r="AU3" s="263"/>
      <c r="AV3" s="263"/>
      <c r="AW3" s="263"/>
      <c r="AX3" s="263"/>
      <c r="AY3" s="263"/>
    </row>
    <row r="4" spans="1:51" ht="15" customHeight="1">
      <c r="A4" s="263"/>
      <c r="B4" s="273"/>
      <c r="C4" s="666" t="s">
        <v>774</v>
      </c>
      <c r="D4" s="655"/>
      <c r="E4" s="666" t="s">
        <v>775</v>
      </c>
      <c r="F4" s="667"/>
      <c r="G4" s="667"/>
      <c r="H4" s="655"/>
      <c r="I4" s="666" t="s">
        <v>776</v>
      </c>
      <c r="J4" s="655"/>
      <c r="K4" s="666" t="s">
        <v>777</v>
      </c>
      <c r="L4" s="655"/>
      <c r="M4" s="666" t="s">
        <v>236</v>
      </c>
      <c r="N4" s="667"/>
      <c r="O4" s="655"/>
      <c r="P4" s="666" t="s">
        <v>11</v>
      </c>
      <c r="Q4" s="655"/>
      <c r="R4" s="274"/>
      <c r="S4" s="274"/>
      <c r="T4" s="274" t="s">
        <v>778</v>
      </c>
      <c r="U4" s="274"/>
      <c r="V4" s="274"/>
      <c r="W4" s="274"/>
      <c r="X4" s="274"/>
      <c r="Y4" s="263"/>
      <c r="Z4" s="275"/>
      <c r="AA4" s="276"/>
      <c r="AB4" s="263"/>
      <c r="AC4" s="671" t="s">
        <v>779</v>
      </c>
      <c r="AD4" s="667"/>
      <c r="AE4" s="667"/>
      <c r="AF4" s="655"/>
      <c r="AG4" s="263"/>
      <c r="AH4" s="263"/>
      <c r="AI4" s="275"/>
      <c r="AJ4" s="276"/>
      <c r="AK4" s="263"/>
      <c r="AL4" s="668" t="s">
        <v>780</v>
      </c>
      <c r="AM4" s="667"/>
      <c r="AN4" s="667"/>
      <c r="AO4" s="667"/>
      <c r="AP4" s="667"/>
      <c r="AQ4" s="655"/>
      <c r="AR4" s="274"/>
      <c r="AS4" s="274"/>
      <c r="AT4" s="277"/>
      <c r="AU4" s="263"/>
      <c r="AV4" s="263"/>
      <c r="AW4" s="263"/>
      <c r="AX4" s="263"/>
      <c r="AY4" s="263"/>
    </row>
    <row r="5" spans="1:51" ht="15" customHeight="1">
      <c r="A5" s="263"/>
      <c r="B5" s="273"/>
      <c r="C5" s="666">
        <v>1</v>
      </c>
      <c r="D5" s="655"/>
      <c r="E5" s="668" t="s">
        <v>781</v>
      </c>
      <c r="F5" s="667"/>
      <c r="G5" s="667"/>
      <c r="H5" s="655"/>
      <c r="I5" s="666" t="s">
        <v>782</v>
      </c>
      <c r="J5" s="655"/>
      <c r="K5" s="669">
        <v>319</v>
      </c>
      <c r="L5" s="655"/>
      <c r="M5" s="666">
        <f>AU141</f>
        <v>298</v>
      </c>
      <c r="N5" s="667"/>
      <c r="O5" s="655"/>
      <c r="P5" s="669">
        <f t="shared" ref="P5:P10" si="0">K5-M5</f>
        <v>21</v>
      </c>
      <c r="Q5" s="655"/>
      <c r="R5" s="274"/>
      <c r="S5" s="274"/>
      <c r="T5" s="274"/>
      <c r="U5" s="274"/>
      <c r="V5" s="274"/>
      <c r="W5" s="274"/>
      <c r="X5" s="274"/>
      <c r="Y5" s="263"/>
      <c r="Z5" s="275"/>
      <c r="AA5" s="275"/>
      <c r="AB5" s="263"/>
      <c r="AC5" s="671" t="s">
        <v>783</v>
      </c>
      <c r="AD5" s="667"/>
      <c r="AE5" s="667"/>
      <c r="AF5" s="655"/>
      <c r="AG5" s="263"/>
      <c r="AH5" s="263"/>
      <c r="AI5" s="275"/>
      <c r="AJ5" s="275"/>
      <c r="AK5" s="263"/>
      <c r="AL5" s="668" t="s">
        <v>784</v>
      </c>
      <c r="AM5" s="667"/>
      <c r="AN5" s="667"/>
      <c r="AO5" s="667"/>
      <c r="AP5" s="667"/>
      <c r="AQ5" s="655"/>
      <c r="AR5" s="274"/>
      <c r="AS5" s="274"/>
      <c r="AT5" s="277"/>
      <c r="AU5" s="263"/>
      <c r="AV5" s="263"/>
      <c r="AW5" s="263"/>
      <c r="AX5" s="263"/>
      <c r="AY5" s="263"/>
    </row>
    <row r="6" spans="1:51">
      <c r="A6" s="263"/>
      <c r="B6" s="273"/>
      <c r="C6" s="666">
        <v>2</v>
      </c>
      <c r="D6" s="655"/>
      <c r="E6" s="668" t="s">
        <v>785</v>
      </c>
      <c r="F6" s="667"/>
      <c r="G6" s="667"/>
      <c r="H6" s="655"/>
      <c r="I6" s="666" t="s">
        <v>782</v>
      </c>
      <c r="J6" s="655"/>
      <c r="K6" s="669">
        <v>319</v>
      </c>
      <c r="L6" s="655"/>
      <c r="M6" s="666">
        <f>M5</f>
        <v>298</v>
      </c>
      <c r="N6" s="667"/>
      <c r="O6" s="655"/>
      <c r="P6" s="669">
        <f t="shared" si="0"/>
        <v>21</v>
      </c>
      <c r="Q6" s="655"/>
      <c r="R6" s="274"/>
      <c r="S6" s="274"/>
      <c r="T6" s="274" t="s">
        <v>786</v>
      </c>
      <c r="U6" s="274"/>
      <c r="V6" s="274"/>
      <c r="W6" s="274"/>
      <c r="X6" s="274"/>
      <c r="Y6" s="263"/>
      <c r="Z6" s="672"/>
      <c r="AA6" s="275"/>
      <c r="AB6" s="672"/>
      <c r="AC6" s="671" t="s">
        <v>787</v>
      </c>
      <c r="AD6" s="667"/>
      <c r="AE6" s="667"/>
      <c r="AF6" s="655"/>
      <c r="AG6" s="263"/>
      <c r="AH6" s="263"/>
      <c r="AI6" s="672"/>
      <c r="AJ6" s="275">
        <v>4</v>
      </c>
      <c r="AK6" s="672"/>
      <c r="AL6" s="668" t="s">
        <v>788</v>
      </c>
      <c r="AM6" s="667"/>
      <c r="AN6" s="667"/>
      <c r="AO6" s="667"/>
      <c r="AP6" s="667"/>
      <c r="AQ6" s="655"/>
      <c r="AR6" s="274"/>
      <c r="AS6" s="274"/>
      <c r="AT6" s="277"/>
      <c r="AU6" s="263"/>
      <c r="AV6" s="263"/>
      <c r="AW6" s="263"/>
      <c r="AX6" s="263"/>
      <c r="AY6" s="263"/>
    </row>
    <row r="7" spans="1:51">
      <c r="A7" s="263"/>
      <c r="B7" s="273"/>
      <c r="C7" s="666">
        <v>3</v>
      </c>
      <c r="D7" s="655"/>
      <c r="E7" s="679" t="s">
        <v>789</v>
      </c>
      <c r="F7" s="667"/>
      <c r="G7" s="667"/>
      <c r="H7" s="655"/>
      <c r="I7" s="666" t="s">
        <v>782</v>
      </c>
      <c r="J7" s="655"/>
      <c r="K7" s="669">
        <v>319</v>
      </c>
      <c r="L7" s="655"/>
      <c r="M7" s="666">
        <v>269</v>
      </c>
      <c r="N7" s="667"/>
      <c r="O7" s="655"/>
      <c r="P7" s="669">
        <f t="shared" si="0"/>
        <v>50</v>
      </c>
      <c r="Q7" s="655"/>
      <c r="R7" s="274"/>
      <c r="S7" s="274"/>
      <c r="T7" s="274"/>
      <c r="U7" s="274"/>
      <c r="V7" s="274"/>
      <c r="W7" s="274"/>
      <c r="X7" s="274"/>
      <c r="Y7" s="263"/>
      <c r="Z7" s="673"/>
      <c r="AA7" s="674">
        <v>1</v>
      </c>
      <c r="AB7" s="673"/>
      <c r="AC7" s="671" t="s">
        <v>790</v>
      </c>
      <c r="AD7" s="667"/>
      <c r="AE7" s="667"/>
      <c r="AF7" s="655"/>
      <c r="AG7" s="263"/>
      <c r="AH7" s="263"/>
      <c r="AI7" s="673"/>
      <c r="AJ7" s="278"/>
      <c r="AK7" s="673"/>
      <c r="AL7" s="668" t="s">
        <v>791</v>
      </c>
      <c r="AM7" s="667"/>
      <c r="AN7" s="667"/>
      <c r="AO7" s="667"/>
      <c r="AP7" s="667"/>
      <c r="AQ7" s="655"/>
      <c r="AR7" s="274"/>
      <c r="AS7" s="274"/>
      <c r="AT7" s="277"/>
      <c r="AU7" s="263"/>
      <c r="AV7" s="263"/>
      <c r="AW7" s="263"/>
      <c r="AX7" s="263"/>
      <c r="AY7" s="263"/>
    </row>
    <row r="8" spans="1:51" ht="15" customHeight="1">
      <c r="A8" s="263"/>
      <c r="B8" s="273"/>
      <c r="C8" s="666">
        <v>4</v>
      </c>
      <c r="D8" s="655"/>
      <c r="E8" s="668" t="s">
        <v>792</v>
      </c>
      <c r="F8" s="667"/>
      <c r="G8" s="667"/>
      <c r="H8" s="655"/>
      <c r="I8" s="666" t="s">
        <v>782</v>
      </c>
      <c r="J8" s="655"/>
      <c r="K8" s="666">
        <v>319</v>
      </c>
      <c r="L8" s="655"/>
      <c r="M8" s="670">
        <v>209</v>
      </c>
      <c r="N8" s="667"/>
      <c r="O8" s="655"/>
      <c r="P8" s="669">
        <f t="shared" si="0"/>
        <v>110</v>
      </c>
      <c r="Q8" s="655"/>
      <c r="R8" s="274"/>
      <c r="S8" s="274"/>
      <c r="T8" s="274" t="s">
        <v>793</v>
      </c>
      <c r="U8" s="274"/>
      <c r="V8" s="274"/>
      <c r="W8" s="274"/>
      <c r="X8" s="274"/>
      <c r="Y8" s="263"/>
      <c r="Z8" s="673"/>
      <c r="AA8" s="675"/>
      <c r="AB8" s="673"/>
      <c r="AC8" s="671" t="s">
        <v>794</v>
      </c>
      <c r="AD8" s="667"/>
      <c r="AE8" s="667"/>
      <c r="AF8" s="655"/>
      <c r="AG8" s="263"/>
      <c r="AH8" s="263"/>
      <c r="AI8" s="673"/>
      <c r="AJ8" s="279">
        <v>3</v>
      </c>
      <c r="AK8" s="673"/>
      <c r="AL8" s="668" t="s">
        <v>794</v>
      </c>
      <c r="AM8" s="667"/>
      <c r="AN8" s="667"/>
      <c r="AO8" s="667"/>
      <c r="AP8" s="667"/>
      <c r="AQ8" s="655"/>
      <c r="AR8" s="274"/>
      <c r="AS8" s="274"/>
      <c r="AT8" s="277"/>
      <c r="AU8" s="263"/>
      <c r="AV8" s="263"/>
      <c r="AW8" s="263"/>
      <c r="AX8" s="263"/>
      <c r="AY8" s="263"/>
    </row>
    <row r="9" spans="1:51" ht="15" customHeight="1">
      <c r="A9" s="263"/>
      <c r="B9" s="273"/>
      <c r="C9" s="666">
        <v>5</v>
      </c>
      <c r="D9" s="655"/>
      <c r="E9" s="668" t="s">
        <v>795</v>
      </c>
      <c r="F9" s="667"/>
      <c r="G9" s="667"/>
      <c r="H9" s="655"/>
      <c r="I9" s="666" t="s">
        <v>796</v>
      </c>
      <c r="J9" s="655"/>
      <c r="K9" s="669">
        <v>124.657</v>
      </c>
      <c r="L9" s="655"/>
      <c r="M9" s="669"/>
      <c r="N9" s="667"/>
      <c r="O9" s="655"/>
      <c r="P9" s="669">
        <f t="shared" si="0"/>
        <v>124.657</v>
      </c>
      <c r="Q9" s="655"/>
      <c r="R9" s="274"/>
      <c r="S9" s="274"/>
      <c r="T9" s="274"/>
      <c r="U9" s="274"/>
      <c r="V9" s="274"/>
      <c r="W9" s="274"/>
      <c r="X9" s="274"/>
      <c r="Y9" s="263"/>
      <c r="Z9" s="673"/>
      <c r="AA9" s="280">
        <v>1</v>
      </c>
      <c r="AB9" s="673"/>
      <c r="AC9" s="671" t="s">
        <v>797</v>
      </c>
      <c r="AD9" s="667"/>
      <c r="AE9" s="667"/>
      <c r="AF9" s="655"/>
      <c r="AG9" s="263"/>
      <c r="AH9" s="263"/>
      <c r="AI9" s="673"/>
      <c r="AJ9" s="281">
        <v>2</v>
      </c>
      <c r="AK9" s="673"/>
      <c r="AL9" s="668" t="s">
        <v>798</v>
      </c>
      <c r="AM9" s="667"/>
      <c r="AN9" s="667"/>
      <c r="AO9" s="667"/>
      <c r="AP9" s="667"/>
      <c r="AQ9" s="655"/>
      <c r="AR9" s="274"/>
      <c r="AS9" s="274"/>
      <c r="AT9" s="277"/>
      <c r="AU9" s="263"/>
      <c r="AV9" s="263"/>
      <c r="AW9" s="263"/>
      <c r="AX9" s="263"/>
      <c r="AY9" s="263"/>
    </row>
    <row r="10" spans="1:51" ht="15" customHeight="1">
      <c r="A10" s="263"/>
      <c r="B10" s="273"/>
      <c r="C10" s="666">
        <v>6</v>
      </c>
      <c r="D10" s="655"/>
      <c r="E10" s="668" t="s">
        <v>799</v>
      </c>
      <c r="F10" s="667"/>
      <c r="G10" s="667"/>
      <c r="H10" s="655"/>
      <c r="I10" s="666" t="s">
        <v>796</v>
      </c>
      <c r="J10" s="655"/>
      <c r="K10" s="669">
        <v>124.657</v>
      </c>
      <c r="L10" s="655"/>
      <c r="M10" s="669"/>
      <c r="N10" s="667"/>
      <c r="O10" s="655"/>
      <c r="P10" s="669">
        <f t="shared" si="0"/>
        <v>124.657</v>
      </c>
      <c r="Q10" s="655"/>
      <c r="R10" s="274"/>
      <c r="S10" s="274"/>
      <c r="T10" s="274" t="s">
        <v>800</v>
      </c>
      <c r="U10" s="274"/>
      <c r="V10" s="274"/>
      <c r="W10" s="274"/>
      <c r="X10" s="274"/>
      <c r="Y10" s="263"/>
      <c r="Z10" s="275"/>
      <c r="AA10" s="275"/>
      <c r="AB10" s="263"/>
      <c r="AC10" s="658"/>
      <c r="AD10" s="667"/>
      <c r="AE10" s="667"/>
      <c r="AF10" s="655"/>
      <c r="AG10" s="263"/>
      <c r="AH10" s="263"/>
      <c r="AI10" s="275"/>
      <c r="AJ10" s="275"/>
      <c r="AK10" s="263"/>
      <c r="AL10" s="668" t="s">
        <v>801</v>
      </c>
      <c r="AM10" s="667"/>
      <c r="AN10" s="667"/>
      <c r="AO10" s="667"/>
      <c r="AP10" s="667"/>
      <c r="AQ10" s="655"/>
      <c r="AR10" s="274"/>
      <c r="AS10" s="274"/>
      <c r="AT10" s="277"/>
      <c r="AU10" s="263"/>
      <c r="AV10" s="263"/>
      <c r="AW10" s="263"/>
      <c r="AX10" s="263"/>
      <c r="AY10" s="263"/>
    </row>
    <row r="11" spans="1:51" ht="15" customHeight="1">
      <c r="A11" s="263"/>
      <c r="B11" s="273"/>
      <c r="C11" s="274"/>
      <c r="D11" s="274"/>
      <c r="E11" s="274"/>
      <c r="F11" s="274"/>
      <c r="G11" s="274"/>
      <c r="H11" s="274"/>
      <c r="I11" s="274"/>
      <c r="J11" s="274"/>
      <c r="K11" s="274"/>
      <c r="L11" s="274"/>
      <c r="M11" s="274"/>
      <c r="N11" s="274"/>
      <c r="O11" s="274"/>
      <c r="P11" s="682"/>
      <c r="Q11" s="673"/>
      <c r="R11" s="274"/>
      <c r="S11" s="274"/>
      <c r="T11" s="274"/>
      <c r="U11" s="274"/>
      <c r="V11" s="274"/>
      <c r="W11" s="274"/>
      <c r="X11" s="274"/>
      <c r="Y11" s="274"/>
      <c r="Z11" s="274"/>
      <c r="AA11" s="274"/>
      <c r="AB11" s="274"/>
      <c r="AC11" s="274"/>
      <c r="AD11" s="274"/>
      <c r="AE11" s="274"/>
      <c r="AF11" s="274"/>
      <c r="AG11" s="274"/>
      <c r="AH11" s="274"/>
      <c r="AI11" s="274"/>
      <c r="AJ11" s="274"/>
      <c r="AK11" s="274"/>
      <c r="AL11" s="274"/>
      <c r="AM11" s="274"/>
      <c r="AN11" s="274"/>
      <c r="AO11" s="274"/>
      <c r="AP11" s="274"/>
      <c r="AQ11" s="274"/>
      <c r="AR11" s="274"/>
      <c r="AS11" s="274"/>
      <c r="AT11" s="277"/>
      <c r="AU11" s="263"/>
      <c r="AV11" s="263"/>
      <c r="AW11" s="263"/>
      <c r="AX11" s="263"/>
      <c r="AY11" s="263"/>
    </row>
    <row r="12" spans="1:51" ht="18" customHeight="1">
      <c r="A12" s="263"/>
      <c r="B12" s="283"/>
      <c r="C12" s="282"/>
      <c r="D12" s="284"/>
      <c r="E12" s="282"/>
      <c r="F12" s="282"/>
      <c r="G12" s="282"/>
      <c r="H12" s="285"/>
      <c r="I12" s="282"/>
      <c r="J12" s="285"/>
      <c r="K12" s="282"/>
      <c r="L12" s="282"/>
      <c r="M12" s="282"/>
      <c r="N12" s="285"/>
      <c r="O12" s="282"/>
      <c r="P12" s="285"/>
      <c r="Q12" s="282"/>
      <c r="R12" s="282"/>
      <c r="S12" s="282">
        <v>1</v>
      </c>
      <c r="T12" s="282"/>
      <c r="U12" s="282">
        <v>2</v>
      </c>
      <c r="V12" s="282"/>
      <c r="W12" s="282">
        <f>U12+1</f>
        <v>3</v>
      </c>
      <c r="X12" s="282"/>
      <c r="Y12" s="282">
        <f>W12+1</f>
        <v>4</v>
      </c>
      <c r="Z12" s="282"/>
      <c r="AA12" s="282">
        <f>Y12+1</f>
        <v>5</v>
      </c>
      <c r="AB12" s="282"/>
      <c r="AC12" s="282">
        <f>AA12+1</f>
        <v>6</v>
      </c>
      <c r="AD12" s="282"/>
      <c r="AE12" s="282">
        <f>AC12+1</f>
        <v>7</v>
      </c>
      <c r="AF12" s="282"/>
      <c r="AG12" s="282">
        <f>AE12+1</f>
        <v>8</v>
      </c>
      <c r="AH12" s="282"/>
      <c r="AI12" s="282">
        <f>AG12+1</f>
        <v>9</v>
      </c>
      <c r="AJ12" s="282"/>
      <c r="AK12" s="282">
        <f>AI12+1</f>
        <v>10</v>
      </c>
      <c r="AL12" s="282"/>
      <c r="AM12" s="282">
        <f>AK12+1</f>
        <v>11</v>
      </c>
      <c r="AN12" s="282"/>
      <c r="AO12" s="282">
        <f>AM12+1</f>
        <v>12</v>
      </c>
      <c r="AP12" s="282"/>
      <c r="AQ12" s="282">
        <f>AO12+1</f>
        <v>13</v>
      </c>
      <c r="AR12" s="282"/>
      <c r="AS12" s="282">
        <f>AQ12+1</f>
        <v>14</v>
      </c>
      <c r="AT12" s="286"/>
      <c r="AU12" s="263"/>
      <c r="AV12" s="263"/>
      <c r="AW12" s="263"/>
      <c r="AX12" s="263"/>
      <c r="AY12" s="263"/>
    </row>
    <row r="13" spans="1:51" ht="18" customHeight="1">
      <c r="A13" s="263"/>
      <c r="B13" s="283"/>
      <c r="C13" s="282"/>
      <c r="D13" s="287" t="s">
        <v>802</v>
      </c>
      <c r="E13" s="282"/>
      <c r="F13" s="284"/>
      <c r="G13" s="284"/>
      <c r="H13" s="287" t="s">
        <v>803</v>
      </c>
      <c r="I13" s="282"/>
      <c r="J13" s="284"/>
      <c r="K13" s="284"/>
      <c r="L13" s="284"/>
      <c r="M13" s="114"/>
      <c r="N13" s="287" t="s">
        <v>804</v>
      </c>
      <c r="O13" s="282"/>
      <c r="P13" s="282"/>
      <c r="Q13" s="288" t="s">
        <v>805</v>
      </c>
      <c r="R13" s="289"/>
      <c r="S13" s="289" t="str">
        <f>VLOOKUP(S12,'TS Gantry - AP44'!$A$8:$C$638,3,FALSE)</f>
        <v>1/0</v>
      </c>
      <c r="T13" s="285"/>
      <c r="U13" s="289" t="str">
        <f>VLOOKUP(U12,'TS Gantry - AP44'!$A$10:$C$638,3,FALSE)</f>
        <v>1/1</v>
      </c>
      <c r="V13" s="289"/>
      <c r="W13" s="289" t="str">
        <f>VLOOKUP(W12,'TS Gantry - AP44'!$A$10:$C$638,3,FALSE)</f>
        <v>1/2</v>
      </c>
      <c r="X13" s="289"/>
      <c r="Y13" s="289" t="str">
        <f>VLOOKUP(Y12,'TS Gantry - AP44'!$A$10:$C$638,3,FALSE)</f>
        <v>1A/0</v>
      </c>
      <c r="Z13" s="289"/>
      <c r="AA13" s="289" t="str">
        <f>VLOOKUP(AA12,'TS Gantry - AP44'!$A$10:$C$638,3,FALSE)</f>
        <v>1A/1</v>
      </c>
      <c r="AB13" s="289"/>
      <c r="AC13" s="289" t="str">
        <f>VLOOKUP(AC12,'TS Gantry - AP44'!$A$10:$C$638,3,FALSE)</f>
        <v>1A/2</v>
      </c>
      <c r="AD13" s="289"/>
      <c r="AE13" s="289" t="str">
        <f>VLOOKUP(AE12,'TS Gantry - AP44'!$A$10:$C$638,3,FALSE)</f>
        <v>1A/3</v>
      </c>
      <c r="AF13" s="289"/>
      <c r="AG13" s="289" t="str">
        <f>VLOOKUP(AG12,'TS Gantry - AP44'!$A$10:$C$638,3,FALSE)</f>
        <v>2/0</v>
      </c>
      <c r="AH13" s="289"/>
      <c r="AI13" s="289" t="str">
        <f>VLOOKUP(AI12,'TS Gantry - AP44'!$A$10:$C$638,3,FALSE)</f>
        <v>2/1</v>
      </c>
      <c r="AJ13" s="289"/>
      <c r="AK13" s="289" t="str">
        <f>VLOOKUP(AK12,'TS Gantry - AP44'!$A$10:$C$638,3,FALSE)</f>
        <v>2/2</v>
      </c>
      <c r="AL13" s="289"/>
      <c r="AM13" s="289" t="str">
        <f>VLOOKUP(AM12,'TS Gantry - AP44'!$A$10:$C$638,3,FALSE)</f>
        <v>2/3</v>
      </c>
      <c r="AN13" s="289"/>
      <c r="AO13" s="289" t="str">
        <f>VLOOKUP(AO12,'TS Gantry - AP44'!$A$10:$C$638,3,FALSE)</f>
        <v>2/4</v>
      </c>
      <c r="AP13" s="289"/>
      <c r="AQ13" s="289" t="str">
        <f>VLOOKUP(AQ12,'TS Gantry - AP44'!$A$10:$C$638,3,FALSE)</f>
        <v>2/5</v>
      </c>
      <c r="AR13" s="289"/>
      <c r="AS13" s="289" t="str">
        <f>VLOOKUP(AS12,'TS Gantry - AP44'!$A$10:$C$638,3,FALSE)</f>
        <v>2/6</v>
      </c>
      <c r="AT13" s="286"/>
      <c r="AU13" s="263"/>
      <c r="AV13" s="263"/>
      <c r="AW13" s="263"/>
      <c r="AX13" s="263"/>
      <c r="AY13" s="263"/>
    </row>
    <row r="14" spans="1:51" ht="15" customHeight="1">
      <c r="A14" s="263"/>
      <c r="B14" s="290"/>
      <c r="C14" s="263"/>
      <c r="D14" s="263"/>
      <c r="E14" s="263"/>
      <c r="F14" s="263"/>
      <c r="G14" s="263"/>
      <c r="H14" s="263"/>
      <c r="I14" s="263"/>
      <c r="J14" s="263"/>
      <c r="K14" s="263"/>
      <c r="L14" s="263"/>
      <c r="M14" s="263"/>
      <c r="N14" s="263"/>
      <c r="O14" s="263"/>
      <c r="P14" s="263"/>
      <c r="Q14" s="263"/>
      <c r="R14" s="263"/>
      <c r="S14" s="263"/>
      <c r="T14" s="291" t="s">
        <v>806</v>
      </c>
      <c r="U14" s="263"/>
      <c r="V14" s="275"/>
      <c r="W14" s="263"/>
      <c r="X14" s="275"/>
      <c r="Y14" s="263"/>
      <c r="Z14" s="275"/>
      <c r="AA14" s="263"/>
      <c r="AB14" s="275"/>
      <c r="AC14" s="263"/>
      <c r="AD14" s="275"/>
      <c r="AE14" s="263"/>
      <c r="AF14" s="275"/>
      <c r="AG14" s="263"/>
      <c r="AH14" s="275"/>
      <c r="AI14" s="263"/>
      <c r="AJ14" s="275"/>
      <c r="AK14" s="263"/>
      <c r="AL14" s="275"/>
      <c r="AM14" s="263"/>
      <c r="AN14" s="275"/>
      <c r="AO14" s="263"/>
      <c r="AP14" s="275"/>
      <c r="AQ14" s="263"/>
      <c r="AR14" s="275"/>
      <c r="AS14" s="263"/>
      <c r="AT14" s="286"/>
      <c r="AU14" s="263"/>
      <c r="AV14" s="263"/>
      <c r="AW14" s="263"/>
      <c r="AX14" s="263"/>
      <c r="AY14" s="263"/>
    </row>
    <row r="15" spans="1:51" ht="15" customHeight="1">
      <c r="A15" s="263"/>
      <c r="B15" s="676"/>
      <c r="C15" s="263"/>
      <c r="D15" s="287" t="s">
        <v>807</v>
      </c>
      <c r="E15" s="263"/>
      <c r="F15" s="263"/>
      <c r="G15" s="263"/>
      <c r="H15" s="293"/>
      <c r="I15" s="263"/>
      <c r="J15" s="263"/>
      <c r="K15" s="263"/>
      <c r="L15" s="263"/>
      <c r="M15" s="263"/>
      <c r="N15" s="263"/>
      <c r="O15" s="263"/>
      <c r="P15" s="263"/>
      <c r="Q15" s="263"/>
      <c r="R15" s="263"/>
      <c r="S15" s="263"/>
      <c r="T15" s="291" t="s">
        <v>808</v>
      </c>
      <c r="U15" s="263"/>
      <c r="V15" s="263"/>
      <c r="W15" s="263"/>
      <c r="X15" s="263"/>
      <c r="Y15" s="263"/>
      <c r="Z15" s="263"/>
      <c r="AA15" s="263"/>
      <c r="AB15" s="263"/>
      <c r="AC15" s="263"/>
      <c r="AD15" s="263"/>
      <c r="AE15" s="263"/>
      <c r="AF15" s="263"/>
      <c r="AG15" s="263"/>
      <c r="AH15" s="263"/>
      <c r="AI15" s="263"/>
      <c r="AJ15" s="263"/>
      <c r="AK15" s="263"/>
      <c r="AL15" s="263"/>
      <c r="AM15" s="263"/>
      <c r="AN15" s="263"/>
      <c r="AO15" s="263"/>
      <c r="AP15" s="263"/>
      <c r="AQ15" s="263"/>
      <c r="AR15" s="263"/>
      <c r="AS15" s="263"/>
      <c r="AT15" s="286"/>
      <c r="AU15" s="263"/>
      <c r="AV15" s="263"/>
      <c r="AW15" s="263"/>
      <c r="AX15" s="263"/>
      <c r="AY15" s="263"/>
    </row>
    <row r="16" spans="1:51" ht="19.5" customHeight="1">
      <c r="A16" s="263"/>
      <c r="B16" s="677"/>
      <c r="C16" s="263"/>
      <c r="D16" s="263"/>
      <c r="E16" s="263"/>
      <c r="F16" s="263"/>
      <c r="G16" s="263"/>
      <c r="H16" s="263"/>
      <c r="I16" s="294"/>
      <c r="J16" s="263"/>
      <c r="K16" s="263"/>
      <c r="L16" s="263"/>
      <c r="M16" s="295" t="s">
        <v>809</v>
      </c>
      <c r="N16" s="263"/>
      <c r="O16" s="263"/>
      <c r="P16" s="275"/>
      <c r="Q16" s="296"/>
      <c r="R16" s="297">
        <f>VLOOKUP(Q13,'TS Gantry - AP44'!$C$8:$E$638,3,FALSE)</f>
        <v>146</v>
      </c>
      <c r="S16" s="298"/>
      <c r="T16" s="297">
        <f>VLOOKUP(S13,'TS Gantry - AP44'!$C$8:$E$638,3,FALSE)</f>
        <v>289</v>
      </c>
      <c r="U16" s="298"/>
      <c r="V16" s="297">
        <f>VLOOKUP(U13,'TS Gantry - AP44'!$C$8:$E$638,3,FALSE)</f>
        <v>408</v>
      </c>
      <c r="W16" s="298"/>
      <c r="X16" s="297">
        <f>VLOOKUP(W13,'TS Gantry - AP44'!$C$8:$E$638,3,FALSE)</f>
        <v>382.11799999999999</v>
      </c>
      <c r="Y16" s="298"/>
      <c r="Z16" s="297">
        <f>VLOOKUP(Y13,'TS Gantry - AP44'!$C$8:$E$638,3,FALSE)</f>
        <v>360</v>
      </c>
      <c r="AA16" s="298">
        <v>3</v>
      </c>
      <c r="AB16" s="297">
        <f>VLOOKUP(AA13,'TS Gantry - AP44'!$C$8:$E$638,3,FALSE)</f>
        <v>384</v>
      </c>
      <c r="AC16" s="298">
        <v>3</v>
      </c>
      <c r="AD16" s="297">
        <f>VLOOKUP(AC13,'TS Gantry - AP44'!$C$8:$E$638,3,FALSE)</f>
        <v>385</v>
      </c>
      <c r="AE16" s="298">
        <v>3</v>
      </c>
      <c r="AF16" s="297">
        <f>VLOOKUP(AE13,'TS Gantry - AP44'!$C$8:$E$638,3,FALSE)</f>
        <v>370.34699999999998</v>
      </c>
      <c r="AG16" s="298">
        <v>3</v>
      </c>
      <c r="AH16" s="297">
        <f>VLOOKUP(AG13,'TS Gantry - AP44'!$C$8:$E$638,3,FALSE)</f>
        <v>351</v>
      </c>
      <c r="AI16" s="298">
        <v>3</v>
      </c>
      <c r="AJ16" s="297">
        <f>VLOOKUP(AI13,'TS Gantry - AP44'!$C$8:$E$638,3,FALSE)</f>
        <v>420</v>
      </c>
      <c r="AK16" s="298">
        <v>3</v>
      </c>
      <c r="AL16" s="297">
        <f>VLOOKUP(AK13,'TS Gantry - AP44'!$C$8:$E$638,3,FALSE)</f>
        <v>419</v>
      </c>
      <c r="AM16" s="298">
        <v>3</v>
      </c>
      <c r="AN16" s="297">
        <f>VLOOKUP(AM13,'TS Gantry - AP44'!$C$8:$E$638,3,FALSE)</f>
        <v>350</v>
      </c>
      <c r="AO16" s="298">
        <v>3</v>
      </c>
      <c r="AP16" s="297">
        <f>VLOOKUP(AO13,'TS Gantry - AP44'!$C$8:$E$638,3,FALSE)</f>
        <v>445</v>
      </c>
      <c r="AQ16" s="298">
        <v>3</v>
      </c>
      <c r="AR16" s="297">
        <f>VLOOKUP(AQ13,'TS Gantry - AP44'!$C$8:$E$638,3,FALSE)</f>
        <v>384</v>
      </c>
      <c r="AS16" s="298">
        <v>3</v>
      </c>
      <c r="AT16" s="299">
        <f>VLOOKUP(AS13,'TS Gantry - AP44'!$C$8:$E$638,3,FALSE)</f>
        <v>440.89800000000002</v>
      </c>
      <c r="AU16" s="263">
        <f>COUNTIF(P16:AT16,"3")</f>
        <v>10</v>
      </c>
      <c r="AV16" s="263"/>
      <c r="AW16" s="263"/>
      <c r="AX16" s="263"/>
      <c r="AY16" s="263"/>
    </row>
    <row r="17" spans="1:51" ht="19.5" customHeight="1">
      <c r="A17" s="263"/>
      <c r="B17" s="677"/>
      <c r="C17" s="282"/>
      <c r="D17" s="287" t="s">
        <v>810</v>
      </c>
      <c r="E17" s="274"/>
      <c r="F17" s="300"/>
      <c r="G17" s="282"/>
      <c r="H17" s="287" t="s">
        <v>811</v>
      </c>
      <c r="I17" s="282"/>
      <c r="J17" s="282"/>
      <c r="K17" s="263"/>
      <c r="L17" s="282"/>
      <c r="M17" s="263"/>
      <c r="N17" s="263"/>
      <c r="O17" s="263"/>
      <c r="P17" s="282"/>
      <c r="Q17" s="301"/>
      <c r="R17" s="263"/>
      <c r="S17" s="302"/>
      <c r="T17" s="263"/>
      <c r="U17" s="302"/>
      <c r="V17" s="263"/>
      <c r="W17" s="302"/>
      <c r="X17" s="263"/>
      <c r="Y17" s="302"/>
      <c r="Z17" s="263"/>
      <c r="AA17" s="302">
        <v>2</v>
      </c>
      <c r="AB17" s="263"/>
      <c r="AC17" s="302">
        <v>2</v>
      </c>
      <c r="AD17" s="263"/>
      <c r="AE17" s="302">
        <v>2</v>
      </c>
      <c r="AF17" s="263"/>
      <c r="AG17" s="302">
        <v>2</v>
      </c>
      <c r="AH17" s="263"/>
      <c r="AI17" s="302">
        <v>2</v>
      </c>
      <c r="AJ17" s="263"/>
      <c r="AK17" s="302">
        <v>2</v>
      </c>
      <c r="AL17" s="263"/>
      <c r="AM17" s="302">
        <v>2</v>
      </c>
      <c r="AN17" s="263"/>
      <c r="AO17" s="302">
        <v>2</v>
      </c>
      <c r="AP17" s="263"/>
      <c r="AQ17" s="302">
        <v>2</v>
      </c>
      <c r="AR17" s="263"/>
      <c r="AS17" s="302">
        <v>2</v>
      </c>
      <c r="AT17" s="286"/>
      <c r="AU17" s="263"/>
      <c r="AV17" s="263"/>
      <c r="AW17" s="263"/>
      <c r="AX17" s="263"/>
      <c r="AY17" s="263"/>
    </row>
    <row r="18" spans="1:51" ht="18" customHeight="1">
      <c r="A18" s="263"/>
      <c r="B18" s="292"/>
      <c r="C18" s="282"/>
      <c r="D18" s="282"/>
      <c r="E18" s="282"/>
      <c r="F18" s="282"/>
      <c r="G18" s="282"/>
      <c r="H18" s="282"/>
      <c r="I18" s="282"/>
      <c r="J18" s="282"/>
      <c r="K18" s="282"/>
      <c r="L18" s="282"/>
      <c r="M18" s="263"/>
      <c r="N18" s="263"/>
      <c r="O18" s="275"/>
      <c r="P18" s="282"/>
      <c r="Q18" s="275" t="str">
        <f>VLOOKUP(Q13,'TS Gantry - AP44'!$C$8:$D$638,2,FALSE)</f>
        <v>Gantry</v>
      </c>
      <c r="R18" s="282"/>
      <c r="S18" s="275" t="str">
        <f>VLOOKUP(S13,'TS Gantry - AP44'!$C$8:$D$638,2,FALSE)</f>
        <v>DD60+3</v>
      </c>
      <c r="T18" s="303"/>
      <c r="U18" s="275" t="str">
        <f>VLOOKUP(U13,'TS Gantry - AP44'!$C$8:$D$638,2,FALSE)</f>
        <v>DB1+18</v>
      </c>
      <c r="V18" s="303"/>
      <c r="W18" s="275" t="str">
        <f>VLOOKUP(W13,'TS Gantry - AP44'!$C$8:$D$638,2,FALSE)</f>
        <v>DA+0</v>
      </c>
      <c r="X18" s="303"/>
      <c r="Y18" s="275" t="str">
        <f>VLOOKUP(Y13,'TS Gantry - AP44'!$C$8:$D$638,2,FALSE)</f>
        <v>DD45+0</v>
      </c>
      <c r="Z18" s="303"/>
      <c r="AA18" s="275" t="str">
        <f>VLOOKUP(AA13,'TS Gantry - AP44'!$C$8:$D$638,2,FALSE)</f>
        <v>DA-1.5</v>
      </c>
      <c r="AB18" s="275"/>
      <c r="AC18" s="275" t="str">
        <f>VLOOKUP(AC13,'TS Gantry - AP44'!$C$8:$D$638,2,FALSE)</f>
        <v>DA-1.5</v>
      </c>
      <c r="AD18" s="275"/>
      <c r="AE18" s="275" t="str">
        <f>VLOOKUP(AE13,'TS Gantry - AP44'!$C$8:$D$638,2,FALSE)</f>
        <v>DA-3</v>
      </c>
      <c r="AF18" s="275"/>
      <c r="AG18" s="275" t="str">
        <f>VLOOKUP(AG13,'TS Gantry - AP44'!$C$8:$D$638,2,FALSE)</f>
        <v>DD60+3</v>
      </c>
      <c r="AH18" s="303"/>
      <c r="AI18" s="275" t="str">
        <f>VLOOKUP(AI13,'TS Gantry - AP44'!$C$8:$D$638,2,FALSE)</f>
        <v>DA+6</v>
      </c>
      <c r="AJ18" s="303"/>
      <c r="AK18" s="275" t="str">
        <f>VLOOKUP(AK13,'TS Gantry - AP44'!$C$8:$D$638,2,FALSE)</f>
        <v>DA+9</v>
      </c>
      <c r="AL18" s="303"/>
      <c r="AM18" s="275" t="str">
        <f>VLOOKUP(AM13,'TS Gantry - AP44'!$C$8:$D$638,2,FALSE)</f>
        <v>DA+9</v>
      </c>
      <c r="AN18" s="275"/>
      <c r="AO18" s="275" t="str">
        <f>VLOOKUP(AO13,'TS Gantry - AP44'!$C$8:$D$638,2,FALSE)</f>
        <v>DA+9</v>
      </c>
      <c r="AP18" s="303"/>
      <c r="AQ18" s="275" t="str">
        <f>VLOOKUP(AQ13,'TS Gantry - AP44'!$C$8:$D$638,2,FALSE)</f>
        <v>DA+0</v>
      </c>
      <c r="AR18" s="263"/>
      <c r="AS18" s="275" t="str">
        <f>VLOOKUP(AS13,'TS Gantry - AP44'!$C$8:$D$638,2,FALSE)</f>
        <v>DA+9</v>
      </c>
      <c r="AT18" s="304"/>
      <c r="AU18" s="263"/>
      <c r="AV18" s="263"/>
      <c r="AW18" s="263"/>
      <c r="AX18" s="263"/>
      <c r="AY18" s="263"/>
    </row>
    <row r="19" spans="1:51" ht="15" customHeight="1">
      <c r="A19" s="263"/>
      <c r="B19" s="292"/>
      <c r="C19" s="282"/>
      <c r="D19" s="282"/>
      <c r="E19" s="282"/>
      <c r="F19" s="282"/>
      <c r="G19" s="282"/>
      <c r="H19" s="282"/>
      <c r="I19" s="282"/>
      <c r="J19" s="282"/>
      <c r="K19" s="282"/>
      <c r="L19" s="282"/>
      <c r="M19" s="282"/>
      <c r="N19" s="282"/>
      <c r="O19" s="282"/>
      <c r="P19" s="282"/>
      <c r="Q19" s="275"/>
      <c r="R19" s="303"/>
      <c r="S19" s="275"/>
      <c r="T19" s="303"/>
      <c r="U19" s="275"/>
      <c r="V19" s="303"/>
      <c r="W19" s="275"/>
      <c r="X19" s="303"/>
      <c r="Y19" s="305"/>
      <c r="Z19" s="303"/>
      <c r="AA19" s="275"/>
      <c r="AB19" s="303"/>
      <c r="AC19" s="275"/>
      <c r="AD19" s="303"/>
      <c r="AE19" s="275"/>
      <c r="AF19" s="303"/>
      <c r="AG19" s="306"/>
      <c r="AH19" s="306"/>
      <c r="AI19" s="306"/>
      <c r="AJ19" s="306"/>
      <c r="AK19" s="306"/>
      <c r="AL19" s="306"/>
      <c r="AM19" s="306"/>
      <c r="AN19" s="306"/>
      <c r="AO19" s="306"/>
      <c r="AP19" s="306"/>
      <c r="AQ19" s="306"/>
      <c r="AR19" s="306"/>
      <c r="AS19" s="306"/>
      <c r="AT19" s="286"/>
      <c r="AU19" s="263"/>
      <c r="AV19" s="263"/>
      <c r="AW19" s="263"/>
      <c r="AX19" s="263"/>
      <c r="AY19" s="263"/>
    </row>
    <row r="20" spans="1:51" ht="18" customHeight="1">
      <c r="A20" s="263"/>
      <c r="B20" s="307"/>
      <c r="C20" s="305">
        <f>AS12+1</f>
        <v>15</v>
      </c>
      <c r="D20" s="305"/>
      <c r="E20" s="305">
        <f>C20+1</f>
        <v>16</v>
      </c>
      <c r="F20" s="305"/>
      <c r="G20" s="305">
        <f>E20+1</f>
        <v>17</v>
      </c>
      <c r="H20" s="305"/>
      <c r="I20" s="305">
        <f>G20+1</f>
        <v>18</v>
      </c>
      <c r="J20" s="305"/>
      <c r="K20" s="305">
        <f>I20+1</f>
        <v>19</v>
      </c>
      <c r="L20" s="305"/>
      <c r="M20" s="305">
        <f>K20+1</f>
        <v>20</v>
      </c>
      <c r="N20" s="305"/>
      <c r="O20" s="305">
        <f>M20+1</f>
        <v>21</v>
      </c>
      <c r="P20" s="305"/>
      <c r="Q20" s="305">
        <f>O20+1</f>
        <v>22</v>
      </c>
      <c r="R20" s="305"/>
      <c r="S20" s="305">
        <f>Q20+1</f>
        <v>23</v>
      </c>
      <c r="T20" s="305"/>
      <c r="U20" s="305">
        <f>S20+1</f>
        <v>24</v>
      </c>
      <c r="V20" s="305"/>
      <c r="W20" s="305">
        <f>U20+1</f>
        <v>25</v>
      </c>
      <c r="X20" s="305"/>
      <c r="Y20" s="305">
        <f>W20+1</f>
        <v>26</v>
      </c>
      <c r="Z20" s="305"/>
      <c r="AA20" s="305">
        <f>Y20+1</f>
        <v>27</v>
      </c>
      <c r="AB20" s="305"/>
      <c r="AC20" s="305">
        <f>AA20+1</f>
        <v>28</v>
      </c>
      <c r="AD20" s="305"/>
      <c r="AE20" s="305">
        <f>AC20+1</f>
        <v>29</v>
      </c>
      <c r="AF20" s="305"/>
      <c r="AG20" s="305">
        <f>AE20+1</f>
        <v>30</v>
      </c>
      <c r="AH20" s="305"/>
      <c r="AI20" s="305">
        <f>AG20+1</f>
        <v>31</v>
      </c>
      <c r="AJ20" s="305"/>
      <c r="AK20" s="305">
        <f>AI20+1</f>
        <v>32</v>
      </c>
      <c r="AL20" s="305"/>
      <c r="AM20" s="305">
        <f>AK20+1</f>
        <v>33</v>
      </c>
      <c r="AN20" s="305"/>
      <c r="AO20" s="305">
        <f>AM20+1</f>
        <v>34</v>
      </c>
      <c r="AP20" s="305"/>
      <c r="AQ20" s="305">
        <f>AO20+1</f>
        <v>35</v>
      </c>
      <c r="AR20" s="305"/>
      <c r="AS20" s="305">
        <f>AQ20+1</f>
        <v>36</v>
      </c>
      <c r="AT20" s="286"/>
      <c r="AU20" s="263"/>
      <c r="AV20" s="263"/>
      <c r="AW20" s="263"/>
      <c r="AX20" s="263"/>
      <c r="AY20" s="263"/>
    </row>
    <row r="21" spans="1:51" ht="18" customHeight="1">
      <c r="A21" s="284"/>
      <c r="B21" s="308"/>
      <c r="C21" s="289" t="str">
        <f>VLOOKUP(C20,'TS Gantry - AP44'!$A$8:$C$638,3,FALSE)</f>
        <v>2A/0</v>
      </c>
      <c r="D21" s="289"/>
      <c r="E21" s="289" t="str">
        <f>VLOOKUP(E20,'TS Gantry - AP44'!$A$8:$C$638,3,FALSE)</f>
        <v>2A/1</v>
      </c>
      <c r="F21" s="289"/>
      <c r="G21" s="289" t="str">
        <f>VLOOKUP(G20,'TS Gantry - AP44'!$A$8:$C$638,3,FALSE)</f>
        <v>2A/2</v>
      </c>
      <c r="H21" s="289"/>
      <c r="I21" s="289" t="str">
        <f>VLOOKUP(I20,'TS Gantry - AP44'!$A$8:$C$638,3,FALSE)</f>
        <v>2A/3</v>
      </c>
      <c r="J21" s="289"/>
      <c r="K21" s="289" t="str">
        <f>VLOOKUP(K20,'TS Gantry - AP44'!$A$8:$C$638,3,FALSE)</f>
        <v>2A/4</v>
      </c>
      <c r="L21" s="289"/>
      <c r="M21" s="289" t="str">
        <f>VLOOKUP(M20,'TS Gantry - AP44'!$A$8:$C$638,3,FALSE)</f>
        <v>2A/5</v>
      </c>
      <c r="N21" s="289"/>
      <c r="O21" s="289" t="str">
        <f>VLOOKUP(O20,'TS Gantry - AP44'!$A$8:$C$638,3,FALSE)</f>
        <v>3/0</v>
      </c>
      <c r="P21" s="289"/>
      <c r="Q21" s="289" t="str">
        <f>VLOOKUP(Q20,'TS Gantry - AP44'!$A$8:$C$638,3,FALSE)</f>
        <v>3/1</v>
      </c>
      <c r="R21" s="289"/>
      <c r="S21" s="289" t="str">
        <f>VLOOKUP(S20,'TS Gantry - AP44'!$A$8:$C$638,3,FALSE)</f>
        <v>3/2</v>
      </c>
      <c r="T21" s="289"/>
      <c r="U21" s="289" t="str">
        <f>VLOOKUP(U20,'TS Gantry - AP44'!$A$8:$C$638,3,FALSE)</f>
        <v>3/3</v>
      </c>
      <c r="V21" s="289"/>
      <c r="W21" s="289" t="str">
        <f>VLOOKUP(W20,'TS Gantry - AP44'!$A$8:$C$638,3,FALSE)</f>
        <v>3/4</v>
      </c>
      <c r="X21" s="289"/>
      <c r="Y21" s="289" t="str">
        <f>VLOOKUP(Y20,'TS Gantry - AP44'!$A$8:$C$638,3,FALSE)</f>
        <v>3/5</v>
      </c>
      <c r="Z21" s="289"/>
      <c r="AA21" s="289" t="str">
        <f>VLOOKUP(AA20,'TS Gantry - AP44'!$A$8:$C$638,3,FALSE)</f>
        <v>3/6</v>
      </c>
      <c r="AB21" s="289"/>
      <c r="AC21" s="289" t="str">
        <f>VLOOKUP(AC20,'TS Gantry - AP44'!$A$8:$C$638,3,FALSE)</f>
        <v>3/7</v>
      </c>
      <c r="AD21" s="289"/>
      <c r="AE21" s="289" t="str">
        <f>VLOOKUP(AE20,'TS Gantry - AP44'!$A$8:$C$638,3,FALSE)</f>
        <v>3A/0</v>
      </c>
      <c r="AF21" s="289"/>
      <c r="AG21" s="289" t="str">
        <f>VLOOKUP(AG20,'TS Gantry - AP44'!$A$8:$C$638,3,FALSE)</f>
        <v>3A/1</v>
      </c>
      <c r="AH21" s="289"/>
      <c r="AI21" s="289" t="str">
        <f>VLOOKUP(AI20,'TS Gantry - AP44'!$A$8:$C$638,3,FALSE)</f>
        <v>3A/2</v>
      </c>
      <c r="AJ21" s="289"/>
      <c r="AK21" s="289" t="str">
        <f>VLOOKUP(AK20,'TS Gantry - AP44'!$A$8:$C$638,3,FALSE)</f>
        <v>3A/3</v>
      </c>
      <c r="AL21" s="289"/>
      <c r="AM21" s="289" t="str">
        <f>VLOOKUP(AM20,'TS Gantry - AP44'!$A$8:$C$638,3,FALSE)</f>
        <v>4/0</v>
      </c>
      <c r="AN21" s="289"/>
      <c r="AO21" s="289" t="str">
        <f>VLOOKUP(AO20,'TS Gantry - AP44'!$A$8:$C$638,3,FALSE)</f>
        <v>4/1</v>
      </c>
      <c r="AP21" s="289"/>
      <c r="AQ21" s="289" t="str">
        <f>VLOOKUP(AQ20,'TS Gantry - AP44'!$A$8:$C$638,3,FALSE)</f>
        <v>4/2</v>
      </c>
      <c r="AR21" s="289"/>
      <c r="AS21" s="289" t="str">
        <f>VLOOKUP(AS20,'TS Gantry - AP44'!$A$8:$C$638,3,FALSE)</f>
        <v>4/3</v>
      </c>
      <c r="AT21" s="309"/>
      <c r="AU21" s="289"/>
      <c r="AV21" s="284"/>
      <c r="AW21" s="284"/>
      <c r="AX21" s="284"/>
      <c r="AY21" s="284"/>
    </row>
    <row r="22" spans="1:51" ht="15" customHeight="1">
      <c r="A22" s="263"/>
      <c r="B22" s="290"/>
      <c r="C22" s="263"/>
      <c r="D22" s="263"/>
      <c r="E22" s="263"/>
      <c r="F22" s="263"/>
      <c r="G22" s="263"/>
      <c r="H22" s="263"/>
      <c r="I22" s="263"/>
      <c r="J22" s="263"/>
      <c r="K22" s="263"/>
      <c r="L22" s="263"/>
      <c r="M22" s="263"/>
      <c r="N22" s="263"/>
      <c r="O22" s="263"/>
      <c r="P22" s="263"/>
      <c r="Q22" s="263"/>
      <c r="R22" s="263"/>
      <c r="S22" s="263"/>
      <c r="T22" s="275"/>
      <c r="U22" s="263"/>
      <c r="V22" s="275"/>
      <c r="W22" s="263"/>
      <c r="X22" s="275"/>
      <c r="Y22" s="263"/>
      <c r="Z22" s="275"/>
      <c r="AA22" s="263"/>
      <c r="AB22" s="275"/>
      <c r="AC22" s="263"/>
      <c r="AD22" s="275"/>
      <c r="AE22" s="263"/>
      <c r="AF22" s="275"/>
      <c r="AG22" s="263"/>
      <c r="AH22" s="275"/>
      <c r="AI22" s="263"/>
      <c r="AJ22" s="275"/>
      <c r="AK22" s="263"/>
      <c r="AL22" s="275"/>
      <c r="AM22" s="263"/>
      <c r="AN22" s="275"/>
      <c r="AO22" s="263"/>
      <c r="AP22" s="275"/>
      <c r="AQ22" s="263"/>
      <c r="AR22" s="275"/>
      <c r="AS22" s="263"/>
      <c r="AT22" s="286"/>
      <c r="AU22" s="263"/>
      <c r="AV22" s="263"/>
      <c r="AW22" s="263"/>
      <c r="AX22" s="263"/>
      <c r="AY22" s="263"/>
    </row>
    <row r="23" spans="1:51" ht="15" customHeight="1">
      <c r="A23" s="263"/>
      <c r="B23" s="676"/>
      <c r="C23" s="263"/>
      <c r="D23" s="263"/>
      <c r="E23" s="263"/>
      <c r="F23" s="263"/>
      <c r="G23" s="263"/>
      <c r="H23" s="263"/>
      <c r="I23" s="263"/>
      <c r="J23" s="263"/>
      <c r="K23" s="263"/>
      <c r="L23" s="263"/>
      <c r="M23" s="263"/>
      <c r="N23" s="263"/>
      <c r="O23" s="263"/>
      <c r="P23" s="263"/>
      <c r="Q23" s="263"/>
      <c r="R23" s="263"/>
      <c r="S23" s="263"/>
      <c r="T23" s="263"/>
      <c r="U23" s="263"/>
      <c r="V23" s="263"/>
      <c r="W23" s="263"/>
      <c r="X23" s="263"/>
      <c r="Y23" s="263"/>
      <c r="Z23" s="263"/>
      <c r="AA23" s="263"/>
      <c r="AB23" s="263"/>
      <c r="AC23" s="263"/>
      <c r="AD23" s="263"/>
      <c r="AE23" s="263"/>
      <c r="AF23" s="263"/>
      <c r="AG23" s="263"/>
      <c r="AH23" s="263"/>
      <c r="AI23" s="263"/>
      <c r="AJ23" s="263"/>
      <c r="AK23" s="263"/>
      <c r="AL23" s="263"/>
      <c r="AM23" s="263"/>
      <c r="AN23" s="263"/>
      <c r="AO23" s="263"/>
      <c r="AP23" s="263"/>
      <c r="AQ23" s="263"/>
      <c r="AR23" s="263"/>
      <c r="AS23" s="263"/>
      <c r="AT23" s="286"/>
      <c r="AU23" s="263"/>
      <c r="AV23" s="263"/>
      <c r="AW23" s="263"/>
      <c r="AX23" s="263"/>
      <c r="AY23" s="263"/>
    </row>
    <row r="24" spans="1:51" ht="19.5" customHeight="1">
      <c r="A24" s="263"/>
      <c r="B24" s="677"/>
      <c r="C24" s="298">
        <v>3</v>
      </c>
      <c r="D24" s="297">
        <f>VLOOKUP(C21,'TS Gantry - AP44'!$C$8:$E$638,3,FALSE)</f>
        <v>367</v>
      </c>
      <c r="E24" s="298">
        <v>3</v>
      </c>
      <c r="F24" s="297">
        <f>VLOOKUP(E21,'TS Gantry - AP44'!$C$8:$E$638,3,FALSE)</f>
        <v>412</v>
      </c>
      <c r="G24" s="298">
        <v>3</v>
      </c>
      <c r="H24" s="297">
        <f>VLOOKUP(G21,'TS Gantry - AP44'!$C$8:$E$638,3,FALSE)</f>
        <v>426</v>
      </c>
      <c r="I24" s="298">
        <v>3</v>
      </c>
      <c r="J24" s="297">
        <f>VLOOKUP(I21,'TS Gantry - AP44'!$C$8:$E$638,3,FALSE)</f>
        <v>414</v>
      </c>
      <c r="K24" s="298">
        <v>3</v>
      </c>
      <c r="L24" s="297">
        <f>VLOOKUP(K21,'TS Gantry - AP44'!$C$8:$E$638,3,FALSE)</f>
        <v>400</v>
      </c>
      <c r="M24" s="298">
        <v>3</v>
      </c>
      <c r="N24" s="297">
        <f>VLOOKUP(M21,'TS Gantry - AP44'!$C$8:$E$638,3,FALSE)</f>
        <v>434.96899999999999</v>
      </c>
      <c r="O24" s="298">
        <v>3</v>
      </c>
      <c r="P24" s="297">
        <f>VLOOKUP(O21,'TS Gantry - AP44'!$C$8:$E$638,3,FALSE)</f>
        <v>480</v>
      </c>
      <c r="Q24" s="298">
        <v>3</v>
      </c>
      <c r="R24" s="297">
        <f>VLOOKUP(Q21,'TS Gantry - AP44'!$C$8:$E$638,3,FALSE)</f>
        <v>482</v>
      </c>
      <c r="S24" s="298">
        <v>3</v>
      </c>
      <c r="T24" s="297">
        <f>VLOOKUP(S21,'TS Gantry - AP44'!$C$8:$E$638,3,FALSE)</f>
        <v>358</v>
      </c>
      <c r="U24" s="298">
        <v>3</v>
      </c>
      <c r="V24" s="297">
        <f>VLOOKUP(U21,'TS Gantry - AP44'!$C$8:$E$638,3,FALSE)</f>
        <v>325</v>
      </c>
      <c r="W24" s="298">
        <v>3</v>
      </c>
      <c r="X24" s="297">
        <f>VLOOKUP(W21,'TS Gantry - AP44'!$C$8:$E$638,3,FALSE)</f>
        <v>406</v>
      </c>
      <c r="Y24" s="298">
        <v>3</v>
      </c>
      <c r="Z24" s="297">
        <f>VLOOKUP(Y21,'TS Gantry - AP44'!$C$8:$E$638,3,FALSE)</f>
        <v>385</v>
      </c>
      <c r="AA24" s="298">
        <v>3</v>
      </c>
      <c r="AB24" s="297">
        <f>VLOOKUP(AA21,'TS Gantry - AP44'!$C$8:$E$638,3,FALSE)</f>
        <v>404</v>
      </c>
      <c r="AC24" s="298">
        <v>3</v>
      </c>
      <c r="AD24" s="297">
        <f>VLOOKUP(AC21,'TS Gantry - AP44'!$C$8:$E$638,3,FALSE)</f>
        <v>409.26900000000001</v>
      </c>
      <c r="AE24" s="298">
        <v>3</v>
      </c>
      <c r="AF24" s="297">
        <f>VLOOKUP(AE21,'TS Gantry - AP44'!$C$8:$E$638,3,FALSE)</f>
        <v>359</v>
      </c>
      <c r="AG24" s="298">
        <v>3</v>
      </c>
      <c r="AH24" s="297">
        <f>VLOOKUP(AG21,'TS Gantry - AP44'!$C$8:$E$638,3,FALSE)</f>
        <v>349</v>
      </c>
      <c r="AI24" s="298">
        <v>3</v>
      </c>
      <c r="AJ24" s="297">
        <f>VLOOKUP(AI21,'TS Gantry - AP44'!$C$8:$E$638,3,FALSE)</f>
        <v>347</v>
      </c>
      <c r="AK24" s="298">
        <v>3</v>
      </c>
      <c r="AL24" s="297">
        <f>VLOOKUP(AK21,'TS Gantry - AP44'!$C$8:$E$638,3,FALSE)</f>
        <v>378.99200000000002</v>
      </c>
      <c r="AM24" s="298">
        <v>3</v>
      </c>
      <c r="AN24" s="297">
        <f>VLOOKUP(AM21,'TS Gantry - AP44'!$C$8:$E$638,3,FALSE)</f>
        <v>367</v>
      </c>
      <c r="AO24" s="298">
        <v>3</v>
      </c>
      <c r="AP24" s="297">
        <f>VLOOKUP(AO21,'TS Gantry - AP44'!$C$8:$E$638,3,FALSE)</f>
        <v>406</v>
      </c>
      <c r="AQ24" s="298">
        <v>3</v>
      </c>
      <c r="AR24" s="297">
        <f>VLOOKUP(AQ21,'TS Gantry - AP44'!$C$8:$E$638,3,FALSE)</f>
        <v>434</v>
      </c>
      <c r="AS24" s="298">
        <v>3</v>
      </c>
      <c r="AT24" s="299">
        <f>VLOOKUP(AS21,'TS Gantry - AP44'!$C$8:$E$638,3,FALSE)</f>
        <v>404</v>
      </c>
      <c r="AU24" s="263">
        <f>COUNTIF(B24:AT24,"3")</f>
        <v>22</v>
      </c>
      <c r="AV24" s="263"/>
      <c r="AW24" s="263"/>
      <c r="AX24" s="263"/>
      <c r="AY24" s="263"/>
    </row>
    <row r="25" spans="1:51" ht="19.5" customHeight="1">
      <c r="A25" s="263"/>
      <c r="B25" s="677"/>
      <c r="C25" s="302">
        <v>2</v>
      </c>
      <c r="D25" s="263"/>
      <c r="E25" s="302">
        <v>2</v>
      </c>
      <c r="F25" s="263"/>
      <c r="G25" s="302">
        <v>2</v>
      </c>
      <c r="H25" s="263"/>
      <c r="I25" s="302">
        <v>2</v>
      </c>
      <c r="J25" s="263"/>
      <c r="K25" s="302">
        <v>2</v>
      </c>
      <c r="L25" s="263"/>
      <c r="M25" s="302">
        <v>2</v>
      </c>
      <c r="N25" s="263"/>
      <c r="O25" s="302">
        <v>2</v>
      </c>
      <c r="P25" s="263"/>
      <c r="Q25" s="302">
        <v>2</v>
      </c>
      <c r="R25" s="263"/>
      <c r="S25" s="302">
        <v>2</v>
      </c>
      <c r="T25" s="263"/>
      <c r="U25" s="302">
        <v>2</v>
      </c>
      <c r="V25" s="263"/>
      <c r="W25" s="302">
        <v>2</v>
      </c>
      <c r="X25" s="263"/>
      <c r="Y25" s="302">
        <v>2</v>
      </c>
      <c r="Z25" s="263"/>
      <c r="AA25" s="302">
        <v>2</v>
      </c>
      <c r="AB25" s="263"/>
      <c r="AC25" s="302">
        <v>2</v>
      </c>
      <c r="AD25" s="263"/>
      <c r="AE25" s="302">
        <v>2</v>
      </c>
      <c r="AF25" s="263"/>
      <c r="AG25" s="302">
        <v>2</v>
      </c>
      <c r="AH25" s="263"/>
      <c r="AI25" s="302">
        <v>2</v>
      </c>
      <c r="AJ25" s="263"/>
      <c r="AK25" s="302">
        <v>2</v>
      </c>
      <c r="AL25" s="263"/>
      <c r="AM25" s="302">
        <v>2</v>
      </c>
      <c r="AN25" s="263"/>
      <c r="AO25" s="302">
        <v>2</v>
      </c>
      <c r="AP25" s="263"/>
      <c r="AQ25" s="302">
        <v>2</v>
      </c>
      <c r="AR25" s="263"/>
      <c r="AS25" s="302">
        <v>2</v>
      </c>
      <c r="AT25" s="286"/>
      <c r="AU25" s="263"/>
      <c r="AV25" s="263"/>
      <c r="AW25" s="263"/>
      <c r="AX25" s="263"/>
      <c r="AY25" s="263"/>
    </row>
    <row r="26" spans="1:51" ht="18" customHeight="1">
      <c r="A26" s="263"/>
      <c r="B26" s="290"/>
      <c r="C26" s="275" t="str">
        <f>VLOOKUP(C21,'TS Gantry - AP44'!$C$8:$D$638,2,FALSE)</f>
        <v>DB2+3</v>
      </c>
      <c r="D26" s="275"/>
      <c r="E26" s="275" t="str">
        <f>VLOOKUP(E21,'TS Gantry - AP44'!$C$8:$D$638,2,FALSE)</f>
        <v>DA+9</v>
      </c>
      <c r="F26" s="275"/>
      <c r="G26" s="275" t="str">
        <f>VLOOKUP(G21,'TS Gantry - AP44'!$C$8:$D$638,2,FALSE)</f>
        <v>DA-1.5</v>
      </c>
      <c r="H26" s="275"/>
      <c r="I26" s="275" t="str">
        <f>VLOOKUP(I21,'TS Gantry - AP44'!$C$8:$D$638,2,FALSE)</f>
        <v>DA+3</v>
      </c>
      <c r="J26" s="275"/>
      <c r="K26" s="275" t="str">
        <f>VLOOKUP(K21,'TS Gantry - AP44'!$C$8:$D$638,2,FALSE)</f>
        <v>DA+9</v>
      </c>
      <c r="L26" s="275"/>
      <c r="M26" s="275" t="str">
        <f>VLOOKUP(M21,'TS Gantry - AP44'!$C$8:$D$638,2,FALSE)</f>
        <v>DA+9</v>
      </c>
      <c r="N26" s="275"/>
      <c r="O26" s="275" t="str">
        <f>VLOOKUP(O21,'TS Gantry - AP44'!$C$8:$D$638,2,FALSE)</f>
        <v>DC2+9</v>
      </c>
      <c r="P26" s="275"/>
      <c r="Q26" s="275" t="str">
        <f>VLOOKUP(Q21,'TS Gantry - AP44'!$C$8:$D$638,2,FALSE)</f>
        <v>DB1+9</v>
      </c>
      <c r="R26" s="275"/>
      <c r="S26" s="275" t="str">
        <f>VLOOKUP(S21,'TS Gantry - AP44'!$C$8:$D$638,2,FALSE)</f>
        <v>DA+9</v>
      </c>
      <c r="T26" s="275"/>
      <c r="U26" s="275" t="str">
        <f>VLOOKUP(U21,'TS Gantry - AP44'!$C$8:$D$638,2,FALSE)</f>
        <v>DA+9</v>
      </c>
      <c r="V26" s="275"/>
      <c r="W26" s="275" t="str">
        <f>VLOOKUP(W21,'TS Gantry - AP44'!$C$8:$D$638,2,FALSE)</f>
        <v>DA-1.5</v>
      </c>
      <c r="X26" s="275"/>
      <c r="Y26" s="275" t="str">
        <f>VLOOKUP(Y21,'TS Gantry - AP44'!$C$8:$D$638,2,FALSE)</f>
        <v>DA+6</v>
      </c>
      <c r="Z26" s="275"/>
      <c r="AA26" s="275" t="str">
        <f>VLOOKUP(AA21,'TS Gantry - AP44'!$C$8:$D$638,2,FALSE)</f>
        <v>DA+3</v>
      </c>
      <c r="AB26" s="275"/>
      <c r="AC26" s="275" t="str">
        <f>VLOOKUP(AC21,'TS Gantry - AP44'!$C$8:$D$638,2,FALSE)</f>
        <v>DA+3</v>
      </c>
      <c r="AD26" s="275"/>
      <c r="AE26" s="275" t="str">
        <f>VLOOKUP(AE21,'TS Gantry - AP44'!$C$8:$D$638,2,FALSE)</f>
        <v>DD45+0</v>
      </c>
      <c r="AF26" s="275"/>
      <c r="AG26" s="275" t="str">
        <f>VLOOKUP(AG21,'TS Gantry - AP44'!$C$8:$D$638,2,FALSE)</f>
        <v>DA+0</v>
      </c>
      <c r="AH26" s="275"/>
      <c r="AI26" s="275" t="str">
        <f>VLOOKUP(AI21,'TS Gantry - AP44'!$C$8:$D$638,2,FALSE)</f>
        <v>DA-1.5</v>
      </c>
      <c r="AJ26" s="275"/>
      <c r="AK26" s="275" t="str">
        <f>VLOOKUP(AK21,'TS Gantry - AP44'!$C$8:$D$638,2,FALSE)</f>
        <v>DA-1.5</v>
      </c>
      <c r="AL26" s="275"/>
      <c r="AM26" s="275" t="str">
        <f>VLOOKUP(AM21,'TS Gantry - AP44'!$C$8:$D$638,2,FALSE)</f>
        <v>DB2+0</v>
      </c>
      <c r="AN26" s="275"/>
      <c r="AO26" s="275" t="str">
        <f>VLOOKUP(AO21,'TS Gantry - AP44'!$C$8:$D$638,2,FALSE)</f>
        <v>DA-3</v>
      </c>
      <c r="AP26" s="275"/>
      <c r="AQ26" s="275" t="str">
        <f>VLOOKUP(AQ21,'TS Gantry - AP44'!$C$8:$D$638,2,FALSE)</f>
        <v>DA+6</v>
      </c>
      <c r="AR26" s="275"/>
      <c r="AS26" s="275" t="str">
        <f>VLOOKUP(AS21,'TS Gantry - AP44'!$C$8:$D$638,2,FALSE)</f>
        <v>DA-3</v>
      </c>
      <c r="AT26" s="304"/>
      <c r="AU26" s="263"/>
      <c r="AV26" s="263"/>
      <c r="AW26" s="263"/>
      <c r="AX26" s="263"/>
      <c r="AY26" s="263"/>
    </row>
    <row r="27" spans="1:51" ht="15" customHeight="1">
      <c r="A27" s="263"/>
      <c r="B27" s="678"/>
      <c r="C27" s="673"/>
      <c r="D27" s="673"/>
      <c r="E27" s="285"/>
      <c r="F27" s="310"/>
      <c r="G27" s="285"/>
      <c r="H27" s="310"/>
      <c r="I27" s="285"/>
      <c r="J27" s="310"/>
      <c r="K27" s="285"/>
      <c r="L27" s="285"/>
      <c r="M27" s="285"/>
      <c r="N27" s="285"/>
      <c r="O27" s="275"/>
      <c r="P27" s="275"/>
      <c r="Q27" s="275"/>
      <c r="R27" s="275"/>
      <c r="S27" s="275"/>
      <c r="T27" s="275"/>
      <c r="U27" s="275"/>
      <c r="V27" s="275"/>
      <c r="W27" s="275"/>
      <c r="X27" s="275"/>
      <c r="Y27" s="275"/>
      <c r="Z27" s="275"/>
      <c r="AA27" s="275"/>
      <c r="AB27" s="275"/>
      <c r="AC27" s="275"/>
      <c r="AD27" s="275"/>
      <c r="AE27" s="275"/>
      <c r="AF27" s="275"/>
      <c r="AG27" s="275"/>
      <c r="AH27" s="275"/>
      <c r="AI27" s="275"/>
      <c r="AJ27" s="275"/>
      <c r="AK27" s="275"/>
      <c r="AL27" s="263"/>
      <c r="AM27" s="275"/>
      <c r="AN27" s="263"/>
      <c r="AO27" s="263"/>
      <c r="AP27" s="263"/>
      <c r="AQ27" s="263"/>
      <c r="AR27" s="263"/>
      <c r="AS27" s="263"/>
      <c r="AT27" s="286"/>
      <c r="AU27" s="263"/>
      <c r="AV27" s="263"/>
      <c r="AW27" s="263"/>
      <c r="AX27" s="263"/>
      <c r="AY27" s="263"/>
    </row>
    <row r="28" spans="1:51" ht="18" customHeight="1">
      <c r="A28" s="263"/>
      <c r="B28" s="307"/>
      <c r="C28" s="305">
        <f>AS20+1</f>
        <v>37</v>
      </c>
      <c r="D28" s="305"/>
      <c r="E28" s="305">
        <f>C28+1</f>
        <v>38</v>
      </c>
      <c r="F28" s="305"/>
      <c r="G28" s="305">
        <f>E28+1</f>
        <v>39</v>
      </c>
      <c r="H28" s="305"/>
      <c r="I28" s="305">
        <f>G28+1</f>
        <v>40</v>
      </c>
      <c r="J28" s="305"/>
      <c r="K28" s="305">
        <f>I28+1</f>
        <v>41</v>
      </c>
      <c r="L28" s="305"/>
      <c r="M28" s="305">
        <f>K28+1</f>
        <v>42</v>
      </c>
      <c r="N28" s="305"/>
      <c r="O28" s="305">
        <f>M28+1</f>
        <v>43</v>
      </c>
      <c r="P28" s="305"/>
      <c r="Q28" s="305">
        <f>O28+1</f>
        <v>44</v>
      </c>
      <c r="R28" s="305"/>
      <c r="S28" s="305">
        <f>Q28+1</f>
        <v>45</v>
      </c>
      <c r="T28" s="305"/>
      <c r="U28" s="305">
        <f>S28+1</f>
        <v>46</v>
      </c>
      <c r="V28" s="305"/>
      <c r="W28" s="305">
        <f>U28+1</f>
        <v>47</v>
      </c>
      <c r="X28" s="305"/>
      <c r="Y28" s="305">
        <f>W28+1</f>
        <v>48</v>
      </c>
      <c r="Z28" s="305"/>
      <c r="AA28" s="305">
        <f>Y28+1</f>
        <v>49</v>
      </c>
      <c r="AB28" s="305"/>
      <c r="AC28" s="305">
        <f>AA28+1</f>
        <v>50</v>
      </c>
      <c r="AD28" s="305"/>
      <c r="AE28" s="305">
        <f>AC28+1</f>
        <v>51</v>
      </c>
      <c r="AF28" s="305"/>
      <c r="AG28" s="305">
        <f>AE28+1</f>
        <v>52</v>
      </c>
      <c r="AH28" s="305"/>
      <c r="AI28" s="305">
        <f>AG28+1</f>
        <v>53</v>
      </c>
      <c r="AJ28" s="305"/>
      <c r="AK28" s="305">
        <f>AI28+1</f>
        <v>54</v>
      </c>
      <c r="AL28" s="305"/>
      <c r="AM28" s="305">
        <f>AK28+1</f>
        <v>55</v>
      </c>
      <c r="AN28" s="305"/>
      <c r="AO28" s="305">
        <f>AM28+1</f>
        <v>56</v>
      </c>
      <c r="AP28" s="305"/>
      <c r="AQ28" s="305">
        <f>AO28+1</f>
        <v>57</v>
      </c>
      <c r="AR28" s="305"/>
      <c r="AS28" s="305">
        <f>AQ28+1</f>
        <v>58</v>
      </c>
      <c r="AT28" s="286"/>
      <c r="AU28" s="263"/>
      <c r="AV28" s="263"/>
      <c r="AW28" s="263"/>
      <c r="AX28" s="263"/>
      <c r="AY28" s="263"/>
    </row>
    <row r="29" spans="1:51" ht="18" customHeight="1">
      <c r="A29" s="311"/>
      <c r="B29" s="308"/>
      <c r="C29" s="289" t="str">
        <f>VLOOKUP(C28,'TS Gantry - AP44'!$A$8:$C$638,3,FALSE)</f>
        <v>4/4</v>
      </c>
      <c r="D29" s="289"/>
      <c r="E29" s="289" t="str">
        <f>VLOOKUP(E28,'TS Gantry - AP44'!$A$8:$C$638,3,FALSE)</f>
        <v>4/5</v>
      </c>
      <c r="F29" s="289"/>
      <c r="G29" s="289" t="str">
        <f>VLOOKUP(G28,'TS Gantry - AP44'!$A$8:$C$638,3,FALSE)</f>
        <v>4/6</v>
      </c>
      <c r="H29" s="289"/>
      <c r="I29" s="289" t="str">
        <f>VLOOKUP(I28,'TS Gantry - AP44'!$A$8:$C$638,3,FALSE)</f>
        <v>4/7</v>
      </c>
      <c r="J29" s="289"/>
      <c r="K29" s="289" t="str">
        <f>VLOOKUP(K28,'TS Gantry - AP44'!$A$8:$C$638,3,FALSE)</f>
        <v>4/8</v>
      </c>
      <c r="L29" s="289"/>
      <c r="M29" s="289" t="str">
        <f>VLOOKUP(M28,'TS Gantry - AP44'!$A$8:$C$638,3,FALSE)</f>
        <v>4/9</v>
      </c>
      <c r="N29" s="289"/>
      <c r="O29" s="289" t="str">
        <f>VLOOKUP(O28,'TS Gantry - AP44'!$A$8:$C$638,3,FALSE)</f>
        <v>4/10</v>
      </c>
      <c r="P29" s="289"/>
      <c r="Q29" s="289" t="str">
        <f>VLOOKUP(Q28,'TS Gantry - AP44'!$A$8:$C$638,3,FALSE)</f>
        <v>4/11</v>
      </c>
      <c r="R29" s="275"/>
      <c r="S29" s="289" t="str">
        <f>VLOOKUP(S28,'TS Gantry - AP44'!$A$8:$C$638,3,FALSE)</f>
        <v>4/12</v>
      </c>
      <c r="T29" s="289"/>
      <c r="U29" s="289" t="str">
        <f>VLOOKUP(U28,'TS Gantry - AP44'!$A$8:$C$638,3,FALSE)</f>
        <v>4/13</v>
      </c>
      <c r="V29" s="289"/>
      <c r="W29" s="289" t="str">
        <f>VLOOKUP(W28,'TS Gantry - AP44'!$A$8:$C$638,3,FALSE)</f>
        <v>4/14</v>
      </c>
      <c r="X29" s="289"/>
      <c r="Y29" s="289" t="str">
        <f>VLOOKUP(Y28,'TS Gantry - AP44'!$A$8:$C$638,3,FALSE)</f>
        <v>5/0</v>
      </c>
      <c r="Z29" s="289"/>
      <c r="AA29" s="289" t="str">
        <f>VLOOKUP(AA28,'TS Gantry - AP44'!$A$8:$C$638,3,FALSE)</f>
        <v>5/1</v>
      </c>
      <c r="AB29" s="289"/>
      <c r="AC29" s="289" t="str">
        <f>VLOOKUP(AC28,'TS Gantry - AP44'!$A$8:$C$638,3,FALSE)</f>
        <v>5/2</v>
      </c>
      <c r="AD29" s="289"/>
      <c r="AE29" s="289" t="str">
        <f>VLOOKUP(AE28,'TS Gantry - AP44'!$A$8:$C$638,3,FALSE)</f>
        <v>5/3</v>
      </c>
      <c r="AF29" s="289"/>
      <c r="AG29" s="289" t="str">
        <f>VLOOKUP(AG28,'TS Gantry - AP44'!$A$8:$C$638,3,FALSE)</f>
        <v>5/4</v>
      </c>
      <c r="AH29" s="289"/>
      <c r="AI29" s="289" t="str">
        <f>VLOOKUP(AI28,'TS Gantry - AP44'!$A$8:$C$638,3,FALSE)</f>
        <v>5/5</v>
      </c>
      <c r="AJ29" s="289"/>
      <c r="AK29" s="289" t="str">
        <f>VLOOKUP(AK28,'TS Gantry - AP44'!$A$8:$C$638,3,FALSE)</f>
        <v>5/6</v>
      </c>
      <c r="AL29" s="289"/>
      <c r="AM29" s="289" t="str">
        <f>VLOOKUP(AM28,'TS Gantry - AP44'!$A$8:$C$638,3,FALSE)</f>
        <v>5/7</v>
      </c>
      <c r="AN29" s="289"/>
      <c r="AO29" s="289" t="str">
        <f>VLOOKUP(AO28,'TS Gantry - AP44'!$A$8:$C$638,3,FALSE)</f>
        <v>5/8</v>
      </c>
      <c r="AP29" s="289"/>
      <c r="AQ29" s="289" t="str">
        <f>VLOOKUP(AQ28,'TS Gantry - AP44'!$A$8:$C$638,3,FALSE)</f>
        <v>5/9</v>
      </c>
      <c r="AR29" s="289"/>
      <c r="AS29" s="289" t="str">
        <f>VLOOKUP(AS28,'TS Gantry - AP44'!$A$8:$C$638,3,FALSE)</f>
        <v>5/10</v>
      </c>
      <c r="AT29" s="312"/>
      <c r="AU29" s="311"/>
      <c r="AV29" s="311"/>
      <c r="AW29" s="311"/>
      <c r="AX29" s="311"/>
      <c r="AY29" s="311"/>
    </row>
    <row r="30" spans="1:51" ht="15" customHeight="1">
      <c r="A30" s="263"/>
      <c r="B30" s="308"/>
      <c r="C30" s="263"/>
      <c r="D30" s="263"/>
      <c r="E30" s="263"/>
      <c r="F30" s="263"/>
      <c r="G30" s="263"/>
      <c r="H30" s="263"/>
      <c r="I30" s="263"/>
      <c r="J30" s="263"/>
      <c r="K30" s="263"/>
      <c r="L30" s="263"/>
      <c r="M30" s="263"/>
      <c r="N30" s="263"/>
      <c r="O30" s="263"/>
      <c r="P30" s="263"/>
      <c r="Q30" s="263"/>
      <c r="R30" s="263"/>
      <c r="S30" s="263"/>
      <c r="T30" s="275"/>
      <c r="U30" s="263"/>
      <c r="V30" s="275"/>
      <c r="W30" s="263"/>
      <c r="X30" s="275"/>
      <c r="Y30" s="263"/>
      <c r="Z30" s="275"/>
      <c r="AA30" s="263"/>
      <c r="AB30" s="275"/>
      <c r="AC30" s="263"/>
      <c r="AD30" s="275"/>
      <c r="AE30" s="263"/>
      <c r="AF30" s="275"/>
      <c r="AG30" s="263"/>
      <c r="AH30" s="275"/>
      <c r="AI30" s="263"/>
      <c r="AJ30" s="275"/>
      <c r="AK30" s="263"/>
      <c r="AL30" s="275"/>
      <c r="AM30" s="263"/>
      <c r="AN30" s="275"/>
      <c r="AO30" s="263"/>
      <c r="AP30" s="275"/>
      <c r="AQ30" s="263"/>
      <c r="AR30" s="275"/>
      <c r="AS30" s="263"/>
      <c r="AT30" s="286"/>
      <c r="AU30" s="263"/>
      <c r="AV30" s="263"/>
      <c r="AW30" s="263"/>
      <c r="AX30" s="263"/>
      <c r="AY30" s="263"/>
    </row>
    <row r="31" spans="1:51" ht="15" customHeight="1">
      <c r="A31" s="263"/>
      <c r="B31" s="308"/>
      <c r="C31" s="263"/>
      <c r="D31" s="263"/>
      <c r="E31" s="263"/>
      <c r="F31" s="263"/>
      <c r="G31" s="263"/>
      <c r="H31" s="263"/>
      <c r="I31" s="263"/>
      <c r="J31" s="263"/>
      <c r="K31" s="263"/>
      <c r="L31" s="263"/>
      <c r="M31" s="263"/>
      <c r="N31" s="263"/>
      <c r="O31" s="263"/>
      <c r="P31" s="263"/>
      <c r="Q31" s="263"/>
      <c r="R31" s="263"/>
      <c r="S31" s="263"/>
      <c r="T31" s="263"/>
      <c r="U31" s="263"/>
      <c r="V31" s="263"/>
      <c r="W31" s="263"/>
      <c r="X31" s="263"/>
      <c r="Y31" s="263"/>
      <c r="Z31" s="263"/>
      <c r="AA31" s="263"/>
      <c r="AB31" s="263"/>
      <c r="AC31" s="263"/>
      <c r="AD31" s="263"/>
      <c r="AE31" s="263"/>
      <c r="AF31" s="263"/>
      <c r="AG31" s="263"/>
      <c r="AH31" s="263"/>
      <c r="AI31" s="263"/>
      <c r="AJ31" s="263"/>
      <c r="AK31" s="263"/>
      <c r="AL31" s="263"/>
      <c r="AM31" s="263"/>
      <c r="AN31" s="263"/>
      <c r="AO31" s="263"/>
      <c r="AP31" s="263"/>
      <c r="AQ31" s="263"/>
      <c r="AR31" s="263"/>
      <c r="AS31" s="263"/>
      <c r="AT31" s="286"/>
      <c r="AU31" s="263"/>
      <c r="AV31" s="263"/>
      <c r="AW31" s="263"/>
      <c r="AX31" s="263"/>
      <c r="AY31" s="263"/>
    </row>
    <row r="32" spans="1:51" ht="19.5" customHeight="1">
      <c r="A32" s="263"/>
      <c r="B32" s="313"/>
      <c r="C32" s="298">
        <v>3</v>
      </c>
      <c r="D32" s="297">
        <f>VLOOKUP(C29,'TS Gantry - AP44'!$C$8:$E$638,3,FALSE)</f>
        <v>387</v>
      </c>
      <c r="E32" s="298">
        <v>3</v>
      </c>
      <c r="F32" s="297">
        <f>VLOOKUP(E29,'TS Gantry - AP44'!$C$8:$E$638,3,FALSE)</f>
        <v>442</v>
      </c>
      <c r="G32" s="298">
        <v>3</v>
      </c>
      <c r="H32" s="297">
        <f>VLOOKUP(G29,'TS Gantry - AP44'!$C$8:$E$638,3,FALSE)</f>
        <v>398</v>
      </c>
      <c r="I32" s="298">
        <v>3</v>
      </c>
      <c r="J32" s="297">
        <f>VLOOKUP(I29,'TS Gantry - AP44'!$C$8:$E$638,3,FALSE)</f>
        <v>442</v>
      </c>
      <c r="K32" s="298">
        <v>3</v>
      </c>
      <c r="L32" s="297">
        <f>VLOOKUP(K29,'TS Gantry - AP44'!$C$8:$E$638,3,FALSE)</f>
        <v>376</v>
      </c>
      <c r="M32" s="298">
        <v>3</v>
      </c>
      <c r="N32" s="297">
        <f>VLOOKUP(M29,'TS Gantry - AP44'!$C$8:$E$638,3,FALSE)</f>
        <v>464</v>
      </c>
      <c r="O32" s="298">
        <v>3</v>
      </c>
      <c r="P32" s="297">
        <f>VLOOKUP(O29,'TS Gantry - AP44'!$C$8:$E$638,3,FALSE)</f>
        <v>365</v>
      </c>
      <c r="Q32" s="298">
        <v>3</v>
      </c>
      <c r="R32" s="297">
        <f>VLOOKUP(Q29,'TS Gantry - AP44'!$C$8:$E$638,3,FALSE)</f>
        <v>406</v>
      </c>
      <c r="S32" s="298">
        <v>3</v>
      </c>
      <c r="T32" s="297">
        <f>VLOOKUP(S29,'TS Gantry - AP44'!$C$8:$E$638,3,FALSE)</f>
        <v>419</v>
      </c>
      <c r="U32" s="298">
        <v>3</v>
      </c>
      <c r="V32" s="297">
        <f>VLOOKUP(U29,'TS Gantry - AP44'!$C$8:$E$638,3,FALSE)</f>
        <v>400</v>
      </c>
      <c r="W32" s="298">
        <v>3</v>
      </c>
      <c r="X32" s="297">
        <f>VLOOKUP(W29,'TS Gantry - AP44'!$C$8:$E$638,3,FALSE)</f>
        <v>379.42399999999998</v>
      </c>
      <c r="Y32" s="298">
        <v>3</v>
      </c>
      <c r="Z32" s="297">
        <f>VLOOKUP(Y29,'TS Gantry - AP44'!$C$8:$E$638,3,FALSE)</f>
        <v>420</v>
      </c>
      <c r="AA32" s="298">
        <v>3</v>
      </c>
      <c r="AB32" s="297">
        <f>VLOOKUP(AA29,'TS Gantry - AP44'!$C$8:$E$638,3,FALSE)</f>
        <v>419</v>
      </c>
      <c r="AC32" s="298">
        <v>3</v>
      </c>
      <c r="AD32" s="297">
        <f>VLOOKUP(AC29,'TS Gantry - AP44'!$C$8:$E$638,3,FALSE)</f>
        <v>421</v>
      </c>
      <c r="AE32" s="298">
        <v>3</v>
      </c>
      <c r="AF32" s="297">
        <f>VLOOKUP(AE29,'TS Gantry - AP44'!$C$8:$E$638,3,FALSE)</f>
        <v>417</v>
      </c>
      <c r="AG32" s="298">
        <v>3</v>
      </c>
      <c r="AH32" s="297">
        <f>VLOOKUP(AG29,'TS Gantry - AP44'!$C$8:$E$638,3,FALSE)</f>
        <v>419</v>
      </c>
      <c r="AI32" s="298">
        <v>3</v>
      </c>
      <c r="AJ32" s="297">
        <f>VLOOKUP(AI29,'TS Gantry - AP44'!$C$8:$E$638,3,FALSE)</f>
        <v>419</v>
      </c>
      <c r="AK32" s="298">
        <v>3</v>
      </c>
      <c r="AL32" s="297">
        <f>VLOOKUP(AK29,'TS Gantry - AP44'!$C$8:$E$638,3,FALSE)</f>
        <v>420</v>
      </c>
      <c r="AM32" s="298">
        <v>3</v>
      </c>
      <c r="AN32" s="297">
        <f>VLOOKUP(AM29,'TS Gantry - AP44'!$C$8:$E$638,3,FALSE)</f>
        <v>419</v>
      </c>
      <c r="AO32" s="298">
        <v>3</v>
      </c>
      <c r="AP32" s="297">
        <f>VLOOKUP(AO29,'TS Gantry - AP44'!$C$8:$E$638,3,FALSE)</f>
        <v>420</v>
      </c>
      <c r="AQ32" s="298">
        <v>3</v>
      </c>
      <c r="AR32" s="297">
        <f>VLOOKUP(AQ29,'TS Gantry - AP44'!$C$8:$E$638,3,FALSE)</f>
        <v>419</v>
      </c>
      <c r="AS32" s="298">
        <v>3</v>
      </c>
      <c r="AT32" s="299">
        <f>VLOOKUP(AS29,'TS Gantry - AP44'!$C$8:$E$638,3,FALSE)</f>
        <v>419</v>
      </c>
      <c r="AU32" s="263">
        <f>COUNTIF(B32:AT32,"3")</f>
        <v>22</v>
      </c>
      <c r="AV32" s="263"/>
      <c r="AW32" s="263"/>
      <c r="AX32" s="263"/>
      <c r="AY32" s="263"/>
    </row>
    <row r="33" spans="1:51" ht="19.5" customHeight="1">
      <c r="A33" s="263"/>
      <c r="B33" s="314"/>
      <c r="C33" s="302">
        <v>2</v>
      </c>
      <c r="D33" s="263"/>
      <c r="E33" s="302">
        <v>2</v>
      </c>
      <c r="F33" s="263"/>
      <c r="G33" s="302">
        <v>2</v>
      </c>
      <c r="H33" s="263"/>
      <c r="I33" s="302">
        <v>2</v>
      </c>
      <c r="J33" s="263"/>
      <c r="K33" s="302">
        <v>2</v>
      </c>
      <c r="L33" s="263"/>
      <c r="M33" s="302">
        <v>2</v>
      </c>
      <c r="N33" s="263"/>
      <c r="O33" s="302">
        <v>2</v>
      </c>
      <c r="P33" s="263"/>
      <c r="Q33" s="302">
        <v>2</v>
      </c>
      <c r="R33" s="263"/>
      <c r="S33" s="302">
        <v>2</v>
      </c>
      <c r="T33" s="263"/>
      <c r="U33" s="302">
        <v>2</v>
      </c>
      <c r="V33" s="263"/>
      <c r="W33" s="302">
        <v>2</v>
      </c>
      <c r="X33" s="263"/>
      <c r="Y33" s="302">
        <v>2</v>
      </c>
      <c r="Z33" s="263"/>
      <c r="AA33" s="302">
        <v>2</v>
      </c>
      <c r="AB33" s="263"/>
      <c r="AC33" s="302">
        <v>2</v>
      </c>
      <c r="AD33" s="263"/>
      <c r="AE33" s="302">
        <v>2</v>
      </c>
      <c r="AF33" s="263"/>
      <c r="AG33" s="302">
        <v>2</v>
      </c>
      <c r="AH33" s="263"/>
      <c r="AI33" s="302">
        <v>2</v>
      </c>
      <c r="AJ33" s="263"/>
      <c r="AK33" s="302">
        <v>2</v>
      </c>
      <c r="AL33" s="263"/>
      <c r="AM33" s="302">
        <v>2</v>
      </c>
      <c r="AN33" s="263"/>
      <c r="AO33" s="302">
        <v>2</v>
      </c>
      <c r="AP33" s="263"/>
      <c r="AQ33" s="302">
        <v>2</v>
      </c>
      <c r="AR33" s="263"/>
      <c r="AS33" s="302">
        <v>2</v>
      </c>
      <c r="AT33" s="286"/>
      <c r="AU33" s="263"/>
      <c r="AV33" s="263"/>
      <c r="AW33" s="263"/>
      <c r="AX33" s="263"/>
      <c r="AY33" s="263"/>
    </row>
    <row r="34" spans="1:51" ht="18" customHeight="1">
      <c r="A34" s="263"/>
      <c r="B34" s="290"/>
      <c r="C34" s="275" t="str">
        <f>VLOOKUP(C29,'TS Gantry - AP44'!$C$8:$D$638,2,FALSE)</f>
        <v>DA+9</v>
      </c>
      <c r="D34" s="275"/>
      <c r="E34" s="275" t="str">
        <f>VLOOKUP(E29,'TS Gantry - AP44'!$C$8:$D$638,2,FALSE)</f>
        <v>DA+9</v>
      </c>
      <c r="F34" s="275"/>
      <c r="G34" s="275" t="str">
        <f>VLOOKUP(G29,'TS Gantry - AP44'!$C$8:$D$638,2,FALSE)</f>
        <v>DA+3</v>
      </c>
      <c r="H34" s="275"/>
      <c r="I34" s="275" t="str">
        <f>VLOOKUP(I29,'TS Gantry - AP44'!$C$8:$D$638,2,FALSE)</f>
        <v>DB1+0</v>
      </c>
      <c r="J34" s="275"/>
      <c r="K34" s="275" t="str">
        <f>VLOOKUP(K29,'TS Gantry - AP44'!$C$8:$D$638,2,FALSE)</f>
        <v>DA+9</v>
      </c>
      <c r="L34" s="275"/>
      <c r="M34" s="275" t="str">
        <f>VLOOKUP(M29,'TS Gantry - AP44'!$C$8:$D$638,2,FALSE)</f>
        <v>DA+3</v>
      </c>
      <c r="N34" s="275"/>
      <c r="O34" s="275" t="str">
        <f>VLOOKUP(O29,'TS Gantry - AP44'!$C$8:$D$638,2,FALSE)</f>
        <v>DA-1.5</v>
      </c>
      <c r="P34" s="275"/>
      <c r="Q34" s="275" t="str">
        <f>VLOOKUP(Q29,'TS Gantry - AP44'!$C$8:$D$638,2,FALSE)</f>
        <v>DA+0</v>
      </c>
      <c r="R34" s="275"/>
      <c r="S34" s="275" t="str">
        <f>VLOOKUP(S29,'TS Gantry - AP44'!$C$8:$D$638,2,FALSE)</f>
        <v>DA+3</v>
      </c>
      <c r="T34" s="275"/>
      <c r="U34" s="275" t="str">
        <f>VLOOKUP(U29,'TS Gantry - AP44'!$C$8:$D$638,2,FALSE)</f>
        <v>DA+0</v>
      </c>
      <c r="V34" s="275"/>
      <c r="W34" s="275" t="str">
        <f>VLOOKUP(W29,'TS Gantry - AP44'!$C$8:$D$638,2,FALSE)</f>
        <v>DA+3</v>
      </c>
      <c r="X34" s="275"/>
      <c r="Y34" s="275" t="str">
        <f>VLOOKUP(Y29,'TS Gantry - AP44'!$C$8:$D$638,2,FALSE)</f>
        <v>DB1+0</v>
      </c>
      <c r="Z34" s="275"/>
      <c r="AA34" s="275" t="str">
        <f>VLOOKUP(AA29,'TS Gantry - AP44'!$C$8:$D$638,2,FALSE)</f>
        <v>DA+6</v>
      </c>
      <c r="AB34" s="275"/>
      <c r="AC34" s="275" t="str">
        <f>VLOOKUP(AC29,'TS Gantry - AP44'!$C$8:$D$638,2,FALSE)</f>
        <v>DA+0</v>
      </c>
      <c r="AD34" s="275"/>
      <c r="AE34" s="275" t="str">
        <f>VLOOKUP(AE29,'TS Gantry - AP44'!$C$8:$D$638,2,FALSE)</f>
        <v>DA+3</v>
      </c>
      <c r="AF34" s="275"/>
      <c r="AG34" s="275" t="str">
        <f>VLOOKUP(AG29,'TS Gantry - AP44'!$C$8:$D$638,2,FALSE)</f>
        <v>DA+3</v>
      </c>
      <c r="AH34" s="275"/>
      <c r="AI34" s="275" t="str">
        <f>VLOOKUP(AI29,'TS Gantry - AP44'!$C$8:$D$638,2,FALSE)</f>
        <v>DA+6</v>
      </c>
      <c r="AJ34" s="275"/>
      <c r="AK34" s="275" t="str">
        <f>VLOOKUP(AK29,'TS Gantry - AP44'!$C$8:$D$638,2,FALSE)</f>
        <v>DA+6</v>
      </c>
      <c r="AL34" s="275"/>
      <c r="AM34" s="275" t="str">
        <f>VLOOKUP(AM29,'TS Gantry - AP44'!$C$8:$D$638,2,FALSE)</f>
        <v>DB1+3</v>
      </c>
      <c r="AN34" s="275"/>
      <c r="AO34" s="275" t="str">
        <f>VLOOKUP(AO29,'TS Gantry - AP44'!$C$8:$D$638,2,FALSE)</f>
        <v>DA+6</v>
      </c>
      <c r="AP34" s="275"/>
      <c r="AQ34" s="275" t="str">
        <f>VLOOKUP(AQ29,'TS Gantry - AP44'!$C$8:$D$638,2,FALSE)</f>
        <v>DA+3</v>
      </c>
      <c r="AR34" s="275"/>
      <c r="AS34" s="275" t="str">
        <f>VLOOKUP(AS29,'TS Gantry - AP44'!$C$8:$D$638,2,FALSE)</f>
        <v>DA+3</v>
      </c>
      <c r="AT34" s="304"/>
      <c r="AU34" s="263"/>
      <c r="AV34" s="263"/>
      <c r="AW34" s="263"/>
      <c r="AX34" s="263"/>
      <c r="AY34" s="263"/>
    </row>
    <row r="35" spans="1:51" ht="15" customHeight="1">
      <c r="A35" s="263"/>
      <c r="B35" s="290"/>
      <c r="C35" s="275"/>
      <c r="D35" s="275"/>
      <c r="E35" s="275"/>
      <c r="F35" s="275"/>
      <c r="G35" s="275"/>
      <c r="H35" s="275"/>
      <c r="I35" s="275"/>
      <c r="J35" s="275"/>
      <c r="K35" s="275"/>
      <c r="L35" s="275"/>
      <c r="M35" s="275"/>
      <c r="N35" s="275"/>
      <c r="O35" s="275"/>
      <c r="P35" s="275"/>
      <c r="Q35" s="275"/>
      <c r="R35" s="275"/>
      <c r="S35" s="275"/>
      <c r="T35" s="275"/>
      <c r="U35" s="275"/>
      <c r="V35" s="275"/>
      <c r="W35" s="275"/>
      <c r="X35" s="275"/>
      <c r="Y35" s="275"/>
      <c r="Z35" s="275"/>
      <c r="AA35" s="275"/>
      <c r="AB35" s="275"/>
      <c r="AC35" s="275"/>
      <c r="AD35" s="275"/>
      <c r="AE35" s="275"/>
      <c r="AF35" s="275"/>
      <c r="AG35" s="275"/>
      <c r="AH35" s="275"/>
      <c r="AI35" s="275"/>
      <c r="AJ35" s="275"/>
      <c r="AK35" s="275"/>
      <c r="AL35" s="275"/>
      <c r="AM35" s="275"/>
      <c r="AN35" s="275"/>
      <c r="AO35" s="275"/>
      <c r="AP35" s="275"/>
      <c r="AQ35" s="275"/>
      <c r="AR35" s="275"/>
      <c r="AS35" s="275"/>
      <c r="AT35" s="304"/>
      <c r="AU35" s="263"/>
      <c r="AV35" s="263"/>
      <c r="AW35" s="263"/>
      <c r="AX35" s="263"/>
      <c r="AY35" s="263"/>
    </row>
    <row r="36" spans="1:51" ht="18" customHeight="1">
      <c r="A36" s="263"/>
      <c r="B36" s="307"/>
      <c r="C36" s="305">
        <f>AS28+1</f>
        <v>59</v>
      </c>
      <c r="D36" s="285"/>
      <c r="E36" s="305">
        <f>C36+1</f>
        <v>60</v>
      </c>
      <c r="F36" s="285"/>
      <c r="G36" s="305">
        <f>E36+1</f>
        <v>61</v>
      </c>
      <c r="H36" s="285"/>
      <c r="I36" s="305">
        <f>G36+1</f>
        <v>62</v>
      </c>
      <c r="J36" s="285"/>
      <c r="K36" s="305">
        <f>I36+1</f>
        <v>63</v>
      </c>
      <c r="L36" s="285"/>
      <c r="M36" s="305">
        <f>K36+1</f>
        <v>64</v>
      </c>
      <c r="N36" s="285"/>
      <c r="O36" s="305">
        <f>M36+1</f>
        <v>65</v>
      </c>
      <c r="P36" s="285"/>
      <c r="Q36" s="305">
        <f>O36+1</f>
        <v>66</v>
      </c>
      <c r="R36" s="285"/>
      <c r="S36" s="305">
        <f>Q36+1</f>
        <v>67</v>
      </c>
      <c r="T36" s="285"/>
      <c r="U36" s="305">
        <f>S36+1</f>
        <v>68</v>
      </c>
      <c r="V36" s="285"/>
      <c r="W36" s="305">
        <f>U36+1</f>
        <v>69</v>
      </c>
      <c r="X36" s="285"/>
      <c r="Y36" s="305">
        <f>W36+1</f>
        <v>70</v>
      </c>
      <c r="Z36" s="285"/>
      <c r="AA36" s="305">
        <f>Y36+1</f>
        <v>71</v>
      </c>
      <c r="AB36" s="285"/>
      <c r="AC36" s="305">
        <f>AA36+1</f>
        <v>72</v>
      </c>
      <c r="AD36" s="285"/>
      <c r="AE36" s="305">
        <f>AC36+1</f>
        <v>73</v>
      </c>
      <c r="AF36" s="285"/>
      <c r="AG36" s="305">
        <f>AE36+1</f>
        <v>74</v>
      </c>
      <c r="AH36" s="285"/>
      <c r="AI36" s="305">
        <f>AG36+1</f>
        <v>75</v>
      </c>
      <c r="AJ36" s="285"/>
      <c r="AK36" s="305">
        <f>AI36+1</f>
        <v>76</v>
      </c>
      <c r="AL36" s="285"/>
      <c r="AM36" s="305">
        <f>AK36+1</f>
        <v>77</v>
      </c>
      <c r="AN36" s="285"/>
      <c r="AO36" s="305">
        <f>AM36+1</f>
        <v>78</v>
      </c>
      <c r="AP36" s="285"/>
      <c r="AQ36" s="305">
        <f>AO36+1</f>
        <v>79</v>
      </c>
      <c r="AR36" s="285"/>
      <c r="AS36" s="305">
        <f>AQ36+1</f>
        <v>80</v>
      </c>
      <c r="AT36" s="315"/>
      <c r="AU36" s="263"/>
      <c r="AV36" s="263"/>
      <c r="AW36" s="263"/>
      <c r="AX36" s="263"/>
      <c r="AY36" s="263"/>
    </row>
    <row r="37" spans="1:51" ht="18" customHeight="1">
      <c r="A37" s="311"/>
      <c r="B37" s="308"/>
      <c r="C37" s="289" t="str">
        <f>VLOOKUP(C36,'TS Gantry - AP44'!$A$8:$C$638,3,FALSE)</f>
        <v>5/11</v>
      </c>
      <c r="D37" s="289"/>
      <c r="E37" s="289" t="str">
        <f>VLOOKUP(E36,'TS Gantry - AP44'!$A$8:$C$638,3,FALSE)</f>
        <v>6/0</v>
      </c>
      <c r="F37" s="289"/>
      <c r="G37" s="289" t="str">
        <f>VLOOKUP(G36,'TS Gantry - AP44'!$A$8:$C$638,3,FALSE)</f>
        <v>6/1</v>
      </c>
      <c r="H37" s="289"/>
      <c r="I37" s="289" t="str">
        <f>VLOOKUP(I36,'TS Gantry - AP44'!$A$8:$C$638,3,FALSE)</f>
        <v>6/2</v>
      </c>
      <c r="J37" s="289"/>
      <c r="K37" s="289" t="str">
        <f>VLOOKUP(K36,'TS Gantry - AP44'!$A$8:$C$638,3,FALSE)</f>
        <v>6/3</v>
      </c>
      <c r="L37" s="289"/>
      <c r="M37" s="289" t="str">
        <f>VLOOKUP(M36,'TS Gantry - AP44'!$A$8:$C$638,3,FALSE)</f>
        <v>6/4</v>
      </c>
      <c r="N37" s="289"/>
      <c r="O37" s="289" t="str">
        <f>VLOOKUP(O36,'TS Gantry - AP44'!$A$8:$C$638,3,FALSE)</f>
        <v>6/5</v>
      </c>
      <c r="P37" s="289"/>
      <c r="Q37" s="289" t="str">
        <f>VLOOKUP(Q36,'TS Gantry - AP44'!$A$8:$C$638,3,FALSE)</f>
        <v>6/6</v>
      </c>
      <c r="R37" s="289"/>
      <c r="S37" s="289" t="str">
        <f>VLOOKUP(S36,'TS Gantry - AP44'!$A$8:$C$638,3,FALSE)</f>
        <v>6/7</v>
      </c>
      <c r="T37" s="289"/>
      <c r="U37" s="289" t="str">
        <f>VLOOKUP(U36,'TS Gantry - AP44'!$A$8:$C$638,3,FALSE)</f>
        <v>6/8</v>
      </c>
      <c r="V37" s="289"/>
      <c r="W37" s="289" t="str">
        <f>VLOOKUP(W36,'TS Gantry - AP44'!$A$8:$C$638,3,FALSE)</f>
        <v>6/9</v>
      </c>
      <c r="X37" s="289"/>
      <c r="Y37" s="289" t="str">
        <f>VLOOKUP(Y36,'TS Gantry - AP44'!$A$8:$C$638,3,FALSE)</f>
        <v>6/10</v>
      </c>
      <c r="Z37" s="289"/>
      <c r="AA37" s="289" t="str">
        <f>VLOOKUP(AA36,'TS Gantry - AP44'!$A$8:$C$638,3,FALSE)</f>
        <v>7/0</v>
      </c>
      <c r="AB37" s="289"/>
      <c r="AC37" s="289" t="str">
        <f>VLOOKUP(AC36,'TS Gantry - AP44'!$A$8:$C$638,3,FALSE)</f>
        <v>7/1</v>
      </c>
      <c r="AD37" s="289"/>
      <c r="AE37" s="289" t="str">
        <f>VLOOKUP(AE36,'TS Gantry - AP44'!$A$8:$C$638,3,FALSE)</f>
        <v>7/2</v>
      </c>
      <c r="AF37" s="289"/>
      <c r="AG37" s="289" t="str">
        <f>VLOOKUP(AG36,'TS Gantry - AP44'!$A$8:$C$638,3,FALSE)</f>
        <v>7/3</v>
      </c>
      <c r="AH37" s="289"/>
      <c r="AI37" s="289" t="str">
        <f>VLOOKUP(AI36,'TS Gantry - AP44'!$A$8:$C$638,3,FALSE)</f>
        <v>7/4</v>
      </c>
      <c r="AJ37" s="289"/>
      <c r="AK37" s="289" t="str">
        <f>VLOOKUP(AK36,'TS Gantry - AP44'!$A$8:$C$638,3,FALSE)</f>
        <v>7/5</v>
      </c>
      <c r="AL37" s="289"/>
      <c r="AM37" s="289" t="str">
        <f>VLOOKUP(AM36,'TS Gantry - AP44'!$A$8:$C$638,3,FALSE)</f>
        <v>7/6</v>
      </c>
      <c r="AN37" s="289"/>
      <c r="AO37" s="289" t="str">
        <f>VLOOKUP(AO36,'TS Gantry - AP44'!$A$8:$C$638,3,FALSE)</f>
        <v>7/7</v>
      </c>
      <c r="AP37" s="289"/>
      <c r="AQ37" s="289" t="str">
        <f>VLOOKUP(AQ36,'TS Gantry - AP44'!$A$8:$C$638,3,FALSE)</f>
        <v>7/8</v>
      </c>
      <c r="AR37" s="289"/>
      <c r="AS37" s="289" t="str">
        <f>VLOOKUP(AS36,'TS Gantry - AP44'!$A$8:$C$638,3,FALSE)</f>
        <v>7/9</v>
      </c>
      <c r="AT37" s="316"/>
      <c r="AU37" s="311"/>
      <c r="AV37" s="311"/>
      <c r="AW37" s="311"/>
      <c r="AX37" s="311"/>
      <c r="AY37" s="311"/>
    </row>
    <row r="38" spans="1:51" ht="15" customHeight="1">
      <c r="A38" s="285"/>
      <c r="B38" s="290"/>
      <c r="C38" s="285"/>
      <c r="D38" s="285"/>
      <c r="E38" s="285"/>
      <c r="F38" s="285"/>
      <c r="G38" s="285"/>
      <c r="H38" s="285"/>
      <c r="I38" s="285"/>
      <c r="J38" s="285"/>
      <c r="K38" s="285"/>
      <c r="L38" s="282"/>
      <c r="M38" s="285"/>
      <c r="N38" s="285"/>
      <c r="O38" s="285"/>
      <c r="P38" s="285"/>
      <c r="Q38" s="285"/>
      <c r="R38" s="285"/>
      <c r="S38" s="285"/>
      <c r="T38" s="285"/>
      <c r="U38" s="285"/>
      <c r="V38" s="285"/>
      <c r="W38" s="285"/>
      <c r="X38" s="285"/>
      <c r="Y38" s="285"/>
      <c r="Z38" s="285"/>
      <c r="AA38" s="285"/>
      <c r="AB38" s="285"/>
      <c r="AC38" s="285"/>
      <c r="AD38" s="285"/>
      <c r="AE38" s="285"/>
      <c r="AF38" s="285"/>
      <c r="AG38" s="285"/>
      <c r="AH38" s="285"/>
      <c r="AI38" s="285"/>
      <c r="AJ38" s="285"/>
      <c r="AK38" s="285"/>
      <c r="AL38" s="285"/>
      <c r="AM38" s="285"/>
      <c r="AN38" s="285"/>
      <c r="AO38" s="285"/>
      <c r="AP38" s="285"/>
      <c r="AQ38" s="285"/>
      <c r="AR38" s="282"/>
      <c r="AS38" s="285"/>
      <c r="AT38" s="315"/>
      <c r="AU38" s="285"/>
      <c r="AV38" s="285"/>
      <c r="AW38" s="285"/>
      <c r="AX38" s="285"/>
      <c r="AY38" s="285"/>
    </row>
    <row r="39" spans="1:51" ht="15" customHeight="1">
      <c r="A39" s="263"/>
      <c r="B39" s="313"/>
      <c r="C39" s="263"/>
      <c r="D39" s="263"/>
      <c r="E39" s="263"/>
      <c r="F39" s="263"/>
      <c r="G39" s="263"/>
      <c r="H39" s="263"/>
      <c r="I39" s="263"/>
      <c r="J39" s="263"/>
      <c r="K39" s="263"/>
      <c r="L39" s="263"/>
      <c r="M39" s="263"/>
      <c r="N39" s="263"/>
      <c r="O39" s="263"/>
      <c r="P39" s="263"/>
      <c r="Q39" s="263"/>
      <c r="R39" s="263"/>
      <c r="S39" s="263"/>
      <c r="T39" s="263"/>
      <c r="U39" s="263"/>
      <c r="V39" s="263"/>
      <c r="W39" s="263"/>
      <c r="X39" s="263"/>
      <c r="Y39" s="263"/>
      <c r="Z39" s="263"/>
      <c r="AA39" s="263"/>
      <c r="AB39" s="263"/>
      <c r="AC39" s="263"/>
      <c r="AD39" s="263"/>
      <c r="AE39" s="263"/>
      <c r="AF39" s="263"/>
      <c r="AG39" s="263"/>
      <c r="AH39" s="263"/>
      <c r="AI39" s="263"/>
      <c r="AJ39" s="263"/>
      <c r="AK39" s="263"/>
      <c r="AL39" s="263"/>
      <c r="AM39" s="263"/>
      <c r="AN39" s="263"/>
      <c r="AO39" s="263"/>
      <c r="AP39" s="263"/>
      <c r="AQ39" s="263"/>
      <c r="AR39" s="263"/>
      <c r="AS39" s="263"/>
      <c r="AT39" s="286"/>
      <c r="AU39" s="263"/>
      <c r="AV39" s="263"/>
      <c r="AW39" s="263"/>
      <c r="AX39" s="263"/>
      <c r="AY39" s="263"/>
    </row>
    <row r="40" spans="1:51" ht="19.5" customHeight="1">
      <c r="A40" s="263"/>
      <c r="B40" s="313"/>
      <c r="C40" s="298">
        <v>3</v>
      </c>
      <c r="D40" s="297">
        <f>VLOOKUP(C37,'TS Gantry - AP44'!$C$8:$E$638,3,FALSE)</f>
        <v>419.40600000000001</v>
      </c>
      <c r="E40" s="298">
        <v>3</v>
      </c>
      <c r="F40" s="297">
        <f>VLOOKUP(E37,'TS Gantry - AP44'!$C$8:$E$638,3,FALSE)</f>
        <v>403</v>
      </c>
      <c r="G40" s="298">
        <v>3</v>
      </c>
      <c r="H40" s="297">
        <f>VLOOKUP(G37,'TS Gantry - AP44'!$C$8:$E$638,3,FALSE)</f>
        <v>437</v>
      </c>
      <c r="I40" s="298">
        <v>3</v>
      </c>
      <c r="J40" s="297">
        <f>VLOOKUP(I37,'TS Gantry - AP44'!$C$8:$E$638,3,FALSE)</f>
        <v>403</v>
      </c>
      <c r="K40" s="298">
        <v>3</v>
      </c>
      <c r="L40" s="297">
        <f>VLOOKUP(K37,'TS Gantry - AP44'!$C$8:$E$638,3,FALSE)</f>
        <v>437</v>
      </c>
      <c r="M40" s="298">
        <v>3</v>
      </c>
      <c r="N40" s="297">
        <f>VLOOKUP(M37,'TS Gantry - AP44'!$C$8:$E$638,3,FALSE)</f>
        <v>363</v>
      </c>
      <c r="O40" s="298">
        <v>3</v>
      </c>
      <c r="P40" s="297">
        <f>VLOOKUP(O37,'TS Gantry - AP44'!$C$8:$E$638,3,FALSE)</f>
        <v>469</v>
      </c>
      <c r="Q40" s="298">
        <v>3</v>
      </c>
      <c r="R40" s="297">
        <f>VLOOKUP(Q37,'TS Gantry - AP44'!$C$8:$E$638,3,FALSE)</f>
        <v>403</v>
      </c>
      <c r="S40" s="298">
        <v>3</v>
      </c>
      <c r="T40" s="297">
        <f>VLOOKUP(S37,'TS Gantry - AP44'!$C$8:$E$638,3,FALSE)</f>
        <v>432</v>
      </c>
      <c r="U40" s="298">
        <v>3</v>
      </c>
      <c r="V40" s="297">
        <f>VLOOKUP(U37,'TS Gantry - AP44'!$C$8:$E$638,3,FALSE)</f>
        <v>407</v>
      </c>
      <c r="W40" s="298">
        <v>3</v>
      </c>
      <c r="X40" s="297">
        <f>VLOOKUP(W37,'TS Gantry - AP44'!$C$8:$E$638,3,FALSE)</f>
        <v>427</v>
      </c>
      <c r="Y40" s="298">
        <v>3</v>
      </c>
      <c r="Z40" s="297">
        <f>VLOOKUP(Y37,'TS Gantry - AP44'!$C$8:$E$638,3,FALSE)</f>
        <v>385.06700000000001</v>
      </c>
      <c r="AA40" s="298">
        <v>3</v>
      </c>
      <c r="AB40" s="297">
        <f>VLOOKUP(AA37,'TS Gantry - AP44'!$C$8:$E$638,3,FALSE)</f>
        <v>444</v>
      </c>
      <c r="AC40" s="298">
        <v>3</v>
      </c>
      <c r="AD40" s="297">
        <f>VLOOKUP(AC37,'TS Gantry - AP44'!$C$8:$E$638,3,FALSE)</f>
        <v>394</v>
      </c>
      <c r="AE40" s="298">
        <v>3</v>
      </c>
      <c r="AF40" s="297">
        <f>VLOOKUP(AE37,'TS Gantry - AP44'!$C$8:$E$638,3,FALSE)</f>
        <v>367</v>
      </c>
      <c r="AG40" s="298">
        <v>3</v>
      </c>
      <c r="AH40" s="297">
        <f>VLOOKUP(AG37,'TS Gantry - AP44'!$C$8:$E$638,3,FALSE)</f>
        <v>388</v>
      </c>
      <c r="AI40" s="298">
        <v>3</v>
      </c>
      <c r="AJ40" s="297">
        <f>VLOOKUP(AI37,'TS Gantry - AP44'!$C$8:$E$638,3,FALSE)</f>
        <v>389</v>
      </c>
      <c r="AK40" s="298">
        <v>3</v>
      </c>
      <c r="AL40" s="297">
        <f>VLOOKUP(AK37,'TS Gantry - AP44'!$C$8:$E$638,3,FALSE)</f>
        <v>385</v>
      </c>
      <c r="AM40" s="317">
        <v>3</v>
      </c>
      <c r="AN40" s="297">
        <f>VLOOKUP(AM37,'TS Gantry - AP44'!$C$8:$E$638,3,FALSE)</f>
        <v>389</v>
      </c>
      <c r="AO40" s="298">
        <v>3</v>
      </c>
      <c r="AP40" s="297">
        <f>VLOOKUP(AO37,'TS Gantry - AP44'!$C$8:$E$638,3,FALSE)</f>
        <v>395</v>
      </c>
      <c r="AQ40" s="298">
        <v>3</v>
      </c>
      <c r="AR40" s="297">
        <f>VLOOKUP(AQ37,'TS Gantry - AP44'!$C$8:$E$638,3,FALSE)</f>
        <v>432</v>
      </c>
      <c r="AS40" s="298">
        <v>3</v>
      </c>
      <c r="AT40" s="299">
        <f>VLOOKUP(AS37,'TS Gantry - AP44'!$C$8:$E$638,3,FALSE)</f>
        <v>371</v>
      </c>
      <c r="AU40" s="263">
        <f>COUNTIF(B40:AT40,"3")</f>
        <v>22</v>
      </c>
      <c r="AV40" s="263"/>
      <c r="AW40" s="263"/>
      <c r="AX40" s="263"/>
      <c r="AY40" s="263"/>
    </row>
    <row r="41" spans="1:51" ht="19.5" customHeight="1">
      <c r="A41" s="263"/>
      <c r="B41" s="313"/>
      <c r="C41" s="302">
        <v>2</v>
      </c>
      <c r="D41" s="263"/>
      <c r="E41" s="302">
        <v>2</v>
      </c>
      <c r="F41" s="263"/>
      <c r="G41" s="302">
        <v>2</v>
      </c>
      <c r="H41" s="263"/>
      <c r="I41" s="302">
        <v>2</v>
      </c>
      <c r="J41" s="263"/>
      <c r="K41" s="302">
        <v>2</v>
      </c>
      <c r="L41" s="263"/>
      <c r="M41" s="302">
        <v>2</v>
      </c>
      <c r="N41" s="263"/>
      <c r="O41" s="302">
        <v>2</v>
      </c>
      <c r="P41" s="263"/>
      <c r="Q41" s="302">
        <v>2</v>
      </c>
      <c r="R41" s="263"/>
      <c r="S41" s="302">
        <v>2</v>
      </c>
      <c r="T41" s="263"/>
      <c r="U41" s="302">
        <v>2</v>
      </c>
      <c r="V41" s="263"/>
      <c r="W41" s="302">
        <v>2</v>
      </c>
      <c r="X41" s="263"/>
      <c r="Y41" s="302">
        <v>2</v>
      </c>
      <c r="Z41" s="263"/>
      <c r="AA41" s="318">
        <v>2</v>
      </c>
      <c r="AB41" s="263"/>
      <c r="AC41" s="302">
        <v>2</v>
      </c>
      <c r="AD41" s="263"/>
      <c r="AE41" s="302">
        <v>2</v>
      </c>
      <c r="AF41" s="263"/>
      <c r="AG41" s="302">
        <v>2</v>
      </c>
      <c r="AH41" s="263"/>
      <c r="AI41" s="302">
        <v>2</v>
      </c>
      <c r="AJ41" s="263"/>
      <c r="AK41" s="302">
        <v>2</v>
      </c>
      <c r="AL41" s="263"/>
      <c r="AM41" s="302">
        <v>2</v>
      </c>
      <c r="AN41" s="263"/>
      <c r="AO41" s="302">
        <v>2</v>
      </c>
      <c r="AP41" s="263"/>
      <c r="AQ41" s="302">
        <v>2</v>
      </c>
      <c r="AR41" s="263"/>
      <c r="AS41" s="302">
        <v>2</v>
      </c>
      <c r="AT41" s="286"/>
      <c r="AU41" s="263"/>
      <c r="AV41" s="263"/>
      <c r="AW41" s="263"/>
      <c r="AX41" s="263"/>
      <c r="AY41" s="263"/>
    </row>
    <row r="42" spans="1:51" ht="18" customHeight="1">
      <c r="A42" s="263"/>
      <c r="B42" s="290"/>
      <c r="C42" s="275" t="str">
        <f>VLOOKUP(C37,'TS Gantry - AP44'!$C$8:$D$638,2,FALSE)</f>
        <v>DA+9</v>
      </c>
      <c r="D42" s="275"/>
      <c r="E42" s="275" t="str">
        <f>VLOOKUP(E37,'TS Gantry - AP44'!$C$8:$D$638,2,FALSE)</f>
        <v>DB1+0</v>
      </c>
      <c r="F42" s="275"/>
      <c r="G42" s="275" t="str">
        <f>VLOOKUP(G37,'TS Gantry - AP44'!$C$8:$D$638,2,FALSE)</f>
        <v>DA+3</v>
      </c>
      <c r="H42" s="275"/>
      <c r="I42" s="275" t="str">
        <f>VLOOKUP(I37,'TS Gantry - AP44'!$C$8:$D$638,2,FALSE)</f>
        <v>DA+3</v>
      </c>
      <c r="J42" s="275"/>
      <c r="K42" s="275" t="str">
        <f>VLOOKUP(K37,'TS Gantry - AP44'!$C$8:$D$638,2,FALSE)</f>
        <v>DA+6</v>
      </c>
      <c r="L42" s="275"/>
      <c r="M42" s="275" t="str">
        <f>VLOOKUP(M37,'TS Gantry - AP44'!$C$8:$D$638,2,FALSE)</f>
        <v>DA+3</v>
      </c>
      <c r="N42" s="275"/>
      <c r="O42" s="275" t="str">
        <f>VLOOKUP(O37,'TS Gantry - AP44'!$C$8:$D$638,2,FALSE)</f>
        <v>DA+9</v>
      </c>
      <c r="P42" s="275"/>
      <c r="Q42" s="275" t="str">
        <f>VLOOKUP(Q37,'TS Gantry - AP44'!$C$8:$D$638,2,FALSE)</f>
        <v>DB1+3</v>
      </c>
      <c r="R42" s="275"/>
      <c r="S42" s="275" t="str">
        <f>VLOOKUP(S37,'TS Gantry - AP44'!$C$8:$D$638,2,FALSE)</f>
        <v>DA+0</v>
      </c>
      <c r="T42" s="275"/>
      <c r="U42" s="275" t="str">
        <f>VLOOKUP(U37,'TS Gantry - AP44'!$C$8:$D$638,2,FALSE)</f>
        <v>DA+6</v>
      </c>
      <c r="V42" s="275"/>
      <c r="W42" s="275" t="str">
        <f>VLOOKUP(W37,'TS Gantry - AP44'!$C$8:$D$638,2,FALSE)</f>
        <v>DA+3</v>
      </c>
      <c r="X42" s="275"/>
      <c r="Y42" s="275" t="str">
        <f>VLOOKUP(Y37,'TS Gantry - AP44'!$C$8:$D$638,2,FALSE)</f>
        <v>DA+6</v>
      </c>
      <c r="Z42" s="275"/>
      <c r="AA42" s="275" t="str">
        <f>VLOOKUP(AA37,'TS Gantry - AP44'!$C$8:$D$638,2,FALSE)</f>
        <v>DB1+3</v>
      </c>
      <c r="AB42" s="275"/>
      <c r="AC42" s="275" t="str">
        <f>VLOOKUP(AC37,'TS Gantry - AP44'!$C$8:$D$638,2,FALSE)</f>
        <v>DA+6</v>
      </c>
      <c r="AD42" s="275"/>
      <c r="AE42" s="275" t="str">
        <f>VLOOKUP(AE37,'TS Gantry - AP44'!$C$8:$D$638,2,FALSE)</f>
        <v>DA-1.5</v>
      </c>
      <c r="AF42" s="275"/>
      <c r="AG42" s="275" t="str">
        <f>VLOOKUP(AG37,'TS Gantry - AP44'!$C$8:$D$638,2,FALSE)</f>
        <v>DA+0</v>
      </c>
      <c r="AH42" s="275"/>
      <c r="AI42" s="275" t="str">
        <f>VLOOKUP(AI37,'TS Gantry - AP44'!$C$8:$D$638,2,FALSE)</f>
        <v>DA+0</v>
      </c>
      <c r="AJ42" s="275"/>
      <c r="AK42" s="275" t="str">
        <f>VLOOKUP(AK37,'TS Gantry - AP44'!$C$8:$D$638,2,FALSE)</f>
        <v>DA-1.5</v>
      </c>
      <c r="AL42" s="275"/>
      <c r="AM42" s="275" t="str">
        <f>VLOOKUP(AM37,'TS Gantry - AP44'!$C$8:$D$638,2,FALSE)</f>
        <v>DA+0</v>
      </c>
      <c r="AN42" s="275"/>
      <c r="AO42" s="275" t="str">
        <f>VLOOKUP(AO37,'TS Gantry - AP44'!$C$8:$D$638,2,FALSE)</f>
        <v>DA-1.5</v>
      </c>
      <c r="AP42" s="275"/>
      <c r="AQ42" s="275" t="str">
        <f>VLOOKUP(AQ37,'TS Gantry - AP44'!$C$8:$D$638,2,FALSE)</f>
        <v>DA+3</v>
      </c>
      <c r="AR42" s="275"/>
      <c r="AS42" s="275" t="str">
        <f>VLOOKUP(AS37,'TS Gantry - AP44'!$C$8:$D$638,2,FALSE)</f>
        <v>DA+3</v>
      </c>
      <c r="AT42" s="304"/>
      <c r="AU42" s="263"/>
      <c r="AV42" s="263"/>
      <c r="AW42" s="263"/>
      <c r="AX42" s="263"/>
      <c r="AY42" s="263"/>
    </row>
    <row r="43" spans="1:51" ht="15" customHeight="1">
      <c r="A43" s="263"/>
      <c r="B43" s="290"/>
      <c r="C43" s="275"/>
      <c r="D43" s="275"/>
      <c r="E43" s="275"/>
      <c r="F43" s="275"/>
      <c r="G43" s="275"/>
      <c r="H43" s="275"/>
      <c r="I43" s="275"/>
      <c r="J43" s="275"/>
      <c r="K43" s="275"/>
      <c r="L43" s="275"/>
      <c r="M43" s="275"/>
      <c r="N43" s="275"/>
      <c r="O43" s="275"/>
      <c r="P43" s="275"/>
      <c r="Q43" s="275"/>
      <c r="R43" s="275"/>
      <c r="S43" s="275"/>
      <c r="T43" s="275"/>
      <c r="U43" s="275"/>
      <c r="V43" s="275"/>
      <c r="W43" s="275"/>
      <c r="X43" s="275"/>
      <c r="Y43" s="275"/>
      <c r="Z43" s="275"/>
      <c r="AA43" s="275"/>
      <c r="AB43" s="275"/>
      <c r="AC43" s="275"/>
      <c r="AD43" s="275"/>
      <c r="AE43" s="275"/>
      <c r="AF43" s="275"/>
      <c r="AG43" s="275"/>
      <c r="AH43" s="275"/>
      <c r="AI43" s="275"/>
      <c r="AJ43" s="275"/>
      <c r="AK43" s="275"/>
      <c r="AL43" s="275"/>
      <c r="AM43" s="275"/>
      <c r="AN43" s="275"/>
      <c r="AO43" s="275"/>
      <c r="AP43" s="275"/>
      <c r="AQ43" s="275"/>
      <c r="AR43" s="285"/>
      <c r="AS43" s="275"/>
      <c r="AT43" s="304"/>
      <c r="AU43" s="263"/>
      <c r="AV43" s="263"/>
      <c r="AW43" s="263"/>
      <c r="AX43" s="263"/>
      <c r="AY43" s="263"/>
    </row>
    <row r="44" spans="1:51" ht="18" customHeight="1">
      <c r="A44" s="263"/>
      <c r="B44" s="307"/>
      <c r="C44" s="305">
        <f>AS36+1</f>
        <v>81</v>
      </c>
      <c r="D44" s="285"/>
      <c r="E44" s="305">
        <f>C44+1</f>
        <v>82</v>
      </c>
      <c r="F44" s="285"/>
      <c r="G44" s="305">
        <f>E44+1</f>
        <v>83</v>
      </c>
      <c r="H44" s="285"/>
      <c r="I44" s="305">
        <f>G44+1</f>
        <v>84</v>
      </c>
      <c r="J44" s="285"/>
      <c r="K44" s="305">
        <f>I44+1</f>
        <v>85</v>
      </c>
      <c r="L44" s="285"/>
      <c r="M44" s="305">
        <f>K44+1</f>
        <v>86</v>
      </c>
      <c r="N44" s="285"/>
      <c r="O44" s="305">
        <f>M44+1</f>
        <v>87</v>
      </c>
      <c r="P44" s="285"/>
      <c r="Q44" s="305">
        <f>O44+1</f>
        <v>88</v>
      </c>
      <c r="R44" s="285"/>
      <c r="S44" s="305">
        <f>Q44+1</f>
        <v>89</v>
      </c>
      <c r="T44" s="285"/>
      <c r="U44" s="305">
        <f>S44+1</f>
        <v>90</v>
      </c>
      <c r="V44" s="285"/>
      <c r="W44" s="305">
        <f>U44+1</f>
        <v>91</v>
      </c>
      <c r="X44" s="285"/>
      <c r="Y44" s="305">
        <f>W44+1</f>
        <v>92</v>
      </c>
      <c r="Z44" s="285"/>
      <c r="AA44" s="305">
        <f>Y44+1</f>
        <v>93</v>
      </c>
      <c r="AB44" s="285"/>
      <c r="AC44" s="305">
        <f>AA44+1</f>
        <v>94</v>
      </c>
      <c r="AD44" s="285"/>
      <c r="AE44" s="305">
        <f>AC44+1</f>
        <v>95</v>
      </c>
      <c r="AF44" s="285"/>
      <c r="AG44" s="305">
        <f>AE44+1</f>
        <v>96</v>
      </c>
      <c r="AH44" s="285"/>
      <c r="AI44" s="305">
        <f>AG44+1</f>
        <v>97</v>
      </c>
      <c r="AJ44" s="285"/>
      <c r="AK44" s="305">
        <f>AI44+1</f>
        <v>98</v>
      </c>
      <c r="AL44" s="285"/>
      <c r="AM44" s="305">
        <f>AK44+1</f>
        <v>99</v>
      </c>
      <c r="AN44" s="285"/>
      <c r="AO44" s="305">
        <f>AM44+1</f>
        <v>100</v>
      </c>
      <c r="AP44" s="285"/>
      <c r="AQ44" s="305">
        <f>AO44+1</f>
        <v>101</v>
      </c>
      <c r="AR44" s="263"/>
      <c r="AS44" s="305">
        <f>AQ44+1</f>
        <v>102</v>
      </c>
      <c r="AT44" s="315"/>
      <c r="AU44" s="263"/>
      <c r="AV44" s="263"/>
      <c r="AW44" s="263"/>
      <c r="AX44" s="263"/>
      <c r="AY44" s="263"/>
    </row>
    <row r="45" spans="1:51" ht="18" customHeight="1">
      <c r="A45" s="319"/>
      <c r="B45" s="320"/>
      <c r="C45" s="289" t="str">
        <f>VLOOKUP(C44,'TS Gantry - AP44'!$A$8:$C$638,3,FALSE)</f>
        <v>7/10</v>
      </c>
      <c r="D45" s="289"/>
      <c r="E45" s="289" t="str">
        <f>VLOOKUP(E44,'TS Gantry - AP44'!$A$8:$C$638,3,FALSE)</f>
        <v>7/11</v>
      </c>
      <c r="F45" s="289"/>
      <c r="G45" s="289" t="str">
        <f>VLOOKUP(G44,'TS Gantry - AP44'!$A$8:$C$638,3,FALSE)</f>
        <v>8/0</v>
      </c>
      <c r="H45" s="289"/>
      <c r="I45" s="289" t="str">
        <f>VLOOKUP(I44,'TS Gantry - AP44'!$A$8:$C$638,3,FALSE)</f>
        <v>8/1</v>
      </c>
      <c r="J45" s="289"/>
      <c r="K45" s="289" t="str">
        <f>VLOOKUP(K44,'TS Gantry - AP44'!$A$8:$C$638,3,FALSE)</f>
        <v>8/2</v>
      </c>
      <c r="L45" s="289"/>
      <c r="M45" s="289" t="str">
        <f>VLOOKUP(M44,'TS Gantry - AP44'!$A$8:$C$638,3,FALSE)</f>
        <v>8/3</v>
      </c>
      <c r="N45" s="289"/>
      <c r="O45" s="289" t="str">
        <f>VLOOKUP(O44,'TS Gantry - AP44'!$A$8:$C$638,3,FALSE)</f>
        <v>8/4</v>
      </c>
      <c r="P45" s="289"/>
      <c r="Q45" s="289" t="str">
        <f>VLOOKUP(Q44,'TS Gantry - AP44'!$A$8:$C$638,3,FALSE)</f>
        <v>8/5</v>
      </c>
      <c r="R45" s="289"/>
      <c r="S45" s="289" t="str">
        <f>VLOOKUP(S44,'TS Gantry - AP44'!$A$8:$C$638,3,FALSE)</f>
        <v>8/6</v>
      </c>
      <c r="T45" s="289"/>
      <c r="U45" s="289" t="str">
        <f>VLOOKUP(U44,'TS Gantry - AP44'!$A$8:$C$638,3,FALSE)</f>
        <v>8/7</v>
      </c>
      <c r="V45" s="289"/>
      <c r="W45" s="289" t="str">
        <f>VLOOKUP(W44,'TS Gantry - AP44'!$A$8:$C$638,3,FALSE)</f>
        <v>8/8</v>
      </c>
      <c r="X45" s="289"/>
      <c r="Y45" s="289" t="str">
        <f>VLOOKUP(Y44,'TS Gantry - AP44'!$A$8:$C$638,3,FALSE)</f>
        <v>9/0</v>
      </c>
      <c r="Z45" s="289"/>
      <c r="AA45" s="289" t="str">
        <f>VLOOKUP(AA44,'TS Gantry - AP44'!$A$8:$C$638,3,FALSE)</f>
        <v>9/1</v>
      </c>
      <c r="AB45" s="289"/>
      <c r="AC45" s="289" t="str">
        <f>VLOOKUP(AC44,'TS Gantry - AP44'!$A$8:$C$638,3,FALSE)</f>
        <v>9/2</v>
      </c>
      <c r="AD45" s="289"/>
      <c r="AE45" s="289" t="str">
        <f>VLOOKUP(AE44,'TS Gantry - AP44'!$A$8:$C$638,3,FALSE)</f>
        <v>9/3</v>
      </c>
      <c r="AF45" s="289"/>
      <c r="AG45" s="289" t="str">
        <f>VLOOKUP(AG44,'TS Gantry - AP44'!$A$8:$C$638,3,FALSE)</f>
        <v>9/4</v>
      </c>
      <c r="AH45" s="289"/>
      <c r="AI45" s="289" t="str">
        <f>VLOOKUP(AI44,'TS Gantry - AP44'!$A$8:$C$638,3,FALSE)</f>
        <v>10/0</v>
      </c>
      <c r="AJ45" s="289"/>
      <c r="AK45" s="289" t="str">
        <f>VLOOKUP(AK44,'TS Gantry - AP44'!$A$8:$C$638,3,FALSE)</f>
        <v>11/0</v>
      </c>
      <c r="AL45" s="289"/>
      <c r="AM45" s="289" t="str">
        <f>VLOOKUP(AM44,'TS Gantry - AP44'!$A$8:$C$638,3,FALSE)</f>
        <v>11/1</v>
      </c>
      <c r="AN45" s="289"/>
      <c r="AO45" s="289" t="str">
        <f>VLOOKUP(AO44,'TS Gantry - AP44'!$A$8:$C$638,3,FALSE)</f>
        <v>11/2</v>
      </c>
      <c r="AP45" s="289"/>
      <c r="AQ45" s="321" t="s">
        <v>354</v>
      </c>
      <c r="AR45" s="289"/>
      <c r="AS45" s="289" t="str">
        <f>VLOOKUP(AS44,'TS Gantry - AP44'!$A$8:$C$638,3,FALSE)</f>
        <v>11/4</v>
      </c>
      <c r="AT45" s="316"/>
      <c r="AU45" s="319"/>
      <c r="AV45" s="319"/>
      <c r="AW45" s="319"/>
      <c r="AX45" s="319"/>
      <c r="AY45" s="319"/>
    </row>
    <row r="46" spans="1:51" ht="15" customHeight="1">
      <c r="A46" s="285"/>
      <c r="B46" s="290"/>
      <c r="C46" s="285"/>
      <c r="D46" s="285"/>
      <c r="E46" s="285"/>
      <c r="F46" s="285"/>
      <c r="G46" s="285"/>
      <c r="H46" s="285"/>
      <c r="I46" s="285"/>
      <c r="J46" s="285"/>
      <c r="K46" s="285"/>
      <c r="L46" s="285"/>
      <c r="M46" s="285"/>
      <c r="N46" s="285"/>
      <c r="O46" s="285"/>
      <c r="P46" s="285"/>
      <c r="Q46" s="285"/>
      <c r="R46" s="282"/>
      <c r="S46" s="285"/>
      <c r="T46" s="285"/>
      <c r="U46" s="285"/>
      <c r="V46" s="285"/>
      <c r="W46" s="285"/>
      <c r="X46" s="285"/>
      <c r="Y46" s="285"/>
      <c r="Z46" s="285"/>
      <c r="AA46" s="285"/>
      <c r="AB46" s="285"/>
      <c r="AC46" s="285"/>
      <c r="AD46" s="282"/>
      <c r="AE46" s="285"/>
      <c r="AF46" s="285"/>
      <c r="AG46" s="285"/>
      <c r="AH46" s="285"/>
      <c r="AI46" s="285"/>
      <c r="AJ46" s="322" t="s">
        <v>812</v>
      </c>
      <c r="AK46" s="285"/>
      <c r="AL46" s="285"/>
      <c r="AM46" s="285"/>
      <c r="AN46" s="285"/>
      <c r="AO46" s="285"/>
      <c r="AP46" s="285"/>
      <c r="AQ46" s="285"/>
      <c r="AR46" s="285"/>
      <c r="AS46" s="285"/>
      <c r="AT46" s="315"/>
      <c r="AU46" s="285"/>
      <c r="AV46" s="285"/>
      <c r="AW46" s="285"/>
      <c r="AX46" s="285"/>
      <c r="AY46" s="285"/>
    </row>
    <row r="47" spans="1:51" ht="15" customHeight="1">
      <c r="A47" s="263"/>
      <c r="B47" s="313"/>
      <c r="C47" s="263"/>
      <c r="D47" s="263"/>
      <c r="E47" s="263"/>
      <c r="F47" s="263"/>
      <c r="G47" s="263"/>
      <c r="H47" s="263"/>
      <c r="I47" s="263"/>
      <c r="J47" s="263"/>
      <c r="K47" s="263"/>
      <c r="L47" s="263"/>
      <c r="M47" s="263"/>
      <c r="N47" s="263"/>
      <c r="O47" s="263"/>
      <c r="P47" s="263"/>
      <c r="Q47" s="263"/>
      <c r="R47" s="263"/>
      <c r="S47" s="263"/>
      <c r="T47" s="263"/>
      <c r="U47" s="263"/>
      <c r="V47" s="263"/>
      <c r="W47" s="263"/>
      <c r="X47" s="263"/>
      <c r="Y47" s="263"/>
      <c r="Z47" s="263"/>
      <c r="AA47" s="263"/>
      <c r="AB47" s="263"/>
      <c r="AC47" s="263"/>
      <c r="AD47" s="285"/>
      <c r="AE47" s="263"/>
      <c r="AF47" s="263"/>
      <c r="AG47" s="263"/>
      <c r="AH47" s="263"/>
      <c r="AI47" s="263"/>
      <c r="AJ47" s="323" t="s">
        <v>808</v>
      </c>
      <c r="AK47" s="263"/>
      <c r="AL47" s="263"/>
      <c r="AM47" s="263"/>
      <c r="AN47" s="263"/>
      <c r="AO47" s="263"/>
      <c r="AP47" s="263"/>
      <c r="AQ47" s="263"/>
      <c r="AR47" s="263"/>
      <c r="AS47" s="263"/>
      <c r="AT47" s="286"/>
      <c r="AU47" s="263"/>
      <c r="AV47" s="263"/>
      <c r="AW47" s="263"/>
      <c r="AX47" s="263"/>
      <c r="AY47" s="263"/>
    </row>
    <row r="48" spans="1:51" ht="19.5" customHeight="1">
      <c r="A48" s="263"/>
      <c r="B48" s="313"/>
      <c r="C48" s="298">
        <v>3</v>
      </c>
      <c r="D48" s="297">
        <f>VLOOKUP(C45,'TS Gantry - AP44'!$C$8:$E$638,3,FALSE)</f>
        <v>385</v>
      </c>
      <c r="E48" s="298">
        <v>3</v>
      </c>
      <c r="F48" s="297">
        <f>VLOOKUP(E45,'TS Gantry - AP44'!$C$8:$E$638,3,FALSE)</f>
        <v>408.06200000000001</v>
      </c>
      <c r="G48" s="298">
        <v>3</v>
      </c>
      <c r="H48" s="297">
        <f>VLOOKUP(G45,'TS Gantry - AP44'!$C$8:$E$638,3,FALSE)</f>
        <v>372</v>
      </c>
      <c r="I48" s="298">
        <v>3</v>
      </c>
      <c r="J48" s="297">
        <f>VLOOKUP(I45,'TS Gantry - AP44'!$C$8:$E$638,3,FALSE)</f>
        <v>383</v>
      </c>
      <c r="K48" s="298">
        <v>3</v>
      </c>
      <c r="L48" s="297">
        <f>VLOOKUP(K45,'TS Gantry - AP44'!$C$8:$E$638,3,FALSE)</f>
        <v>427</v>
      </c>
      <c r="M48" s="298">
        <v>3</v>
      </c>
      <c r="N48" s="297">
        <f>VLOOKUP(M45,'TS Gantry - AP44'!$C$8:$E$638,3,FALSE)</f>
        <v>402</v>
      </c>
      <c r="O48" s="298">
        <v>3</v>
      </c>
      <c r="P48" s="297">
        <f>VLOOKUP(O45,'TS Gantry - AP44'!$C$8:$E$638,3,FALSE)</f>
        <v>388</v>
      </c>
      <c r="Q48" s="298">
        <v>3</v>
      </c>
      <c r="R48" s="297">
        <f>VLOOKUP(Q45,'TS Gantry - AP44'!$C$8:$E$638,3,FALSE)</f>
        <v>365</v>
      </c>
      <c r="S48" s="298">
        <v>3</v>
      </c>
      <c r="T48" s="297">
        <f>VLOOKUP(S45,'TS Gantry - AP44'!$C$8:$E$638,3,FALSE)</f>
        <v>422</v>
      </c>
      <c r="U48" s="298">
        <v>3</v>
      </c>
      <c r="V48" s="297">
        <f>VLOOKUP(U45,'TS Gantry - AP44'!$C$8:$E$638,3,FALSE)</f>
        <v>384</v>
      </c>
      <c r="W48" s="298">
        <v>3</v>
      </c>
      <c r="X48" s="297">
        <f>VLOOKUP(W45,'TS Gantry - AP44'!$C$8:$E$638,3,FALSE)</f>
        <v>380.38799999999998</v>
      </c>
      <c r="Y48" s="298">
        <v>3</v>
      </c>
      <c r="Z48" s="297">
        <f>VLOOKUP(Y45,'TS Gantry - AP44'!$C$8:$E$638,3,FALSE)</f>
        <v>329</v>
      </c>
      <c r="AA48" s="298">
        <v>3</v>
      </c>
      <c r="AB48" s="297">
        <f>VLOOKUP(AA45,'TS Gantry - AP44'!$C$8:$E$638,3,FALSE)</f>
        <v>429</v>
      </c>
      <c r="AC48" s="298">
        <v>3</v>
      </c>
      <c r="AD48" s="297">
        <f>VLOOKUP(AC45,'TS Gantry - AP44'!$C$8:$E$638,3,FALSE)</f>
        <v>411</v>
      </c>
      <c r="AE48" s="298">
        <v>3</v>
      </c>
      <c r="AF48" s="297">
        <f>VLOOKUP(AE45,'TS Gantry - AP44'!$C$8:$E$638,3,FALSE)</f>
        <v>394</v>
      </c>
      <c r="AG48" s="298">
        <v>3</v>
      </c>
      <c r="AH48" s="297">
        <f>VLOOKUP(AG45,'TS Gantry - AP44'!$C$8:$E$638,3,FALSE)</f>
        <v>445.87099999999998</v>
      </c>
      <c r="AI48" s="298">
        <v>3</v>
      </c>
      <c r="AJ48" s="297">
        <f>VLOOKUP(AI45,'TS Gantry - AP44'!$C$8:$E$638,3,FALSE)</f>
        <v>200.429</v>
      </c>
      <c r="AK48" s="298"/>
      <c r="AL48" s="297">
        <f>VLOOKUP(AK45,'TS Gantry - AP44'!$C$8:$E$638,3,FALSE)</f>
        <v>453</v>
      </c>
      <c r="AM48" s="298">
        <v>3</v>
      </c>
      <c r="AN48" s="297">
        <f>VLOOKUP(AM45,'TS Gantry - AP44'!$C$8:$E$638,3,FALSE)</f>
        <v>387</v>
      </c>
      <c r="AO48" s="298">
        <v>3</v>
      </c>
      <c r="AP48" s="297">
        <f>VLOOKUP(AO45,'TS Gantry - AP44'!$C$8:$E$638,3,FALSE)</f>
        <v>383</v>
      </c>
      <c r="AQ48" s="298">
        <v>3</v>
      </c>
      <c r="AR48" s="297">
        <f>VLOOKUP(AQ45,'TS Gantry - AP44'!$C$8:$E$638,3,FALSE)</f>
        <v>399</v>
      </c>
      <c r="AS48" s="298">
        <v>3</v>
      </c>
      <c r="AT48" s="299">
        <f>VLOOKUP(AS45,'TS Gantry - AP44'!$C$8:$E$638,3,FALSE)</f>
        <v>385</v>
      </c>
      <c r="AU48" s="263">
        <f>COUNTIF(B48:AT48,"3")</f>
        <v>21</v>
      </c>
      <c r="AV48" s="263"/>
      <c r="AW48" s="263"/>
      <c r="AX48" s="263"/>
      <c r="AY48" s="263"/>
    </row>
    <row r="49" spans="1:51" ht="19.5" customHeight="1">
      <c r="A49" s="263"/>
      <c r="B49" s="313"/>
      <c r="C49" s="302">
        <v>2</v>
      </c>
      <c r="D49" s="263"/>
      <c r="E49" s="318">
        <v>2</v>
      </c>
      <c r="F49" s="263"/>
      <c r="G49" s="318">
        <v>2</v>
      </c>
      <c r="H49" s="263"/>
      <c r="I49" s="318">
        <v>2</v>
      </c>
      <c r="J49" s="263"/>
      <c r="K49" s="302">
        <v>2</v>
      </c>
      <c r="L49" s="263"/>
      <c r="M49" s="302">
        <v>2</v>
      </c>
      <c r="N49" s="263"/>
      <c r="O49" s="302">
        <v>2</v>
      </c>
      <c r="P49" s="263"/>
      <c r="Q49" s="302">
        <v>2</v>
      </c>
      <c r="R49" s="263"/>
      <c r="S49" s="302">
        <v>2</v>
      </c>
      <c r="T49" s="263"/>
      <c r="U49" s="318">
        <v>2</v>
      </c>
      <c r="V49" s="263"/>
      <c r="W49" s="302">
        <v>2</v>
      </c>
      <c r="X49" s="263"/>
      <c r="Y49" s="318">
        <v>2</v>
      </c>
      <c r="Z49" s="263"/>
      <c r="AA49" s="318">
        <v>2</v>
      </c>
      <c r="AB49" s="263"/>
      <c r="AC49" s="302">
        <v>2</v>
      </c>
      <c r="AD49" s="263"/>
      <c r="AE49" s="302">
        <v>2</v>
      </c>
      <c r="AF49" s="263"/>
      <c r="AG49" s="302">
        <v>2</v>
      </c>
      <c r="AH49" s="263"/>
      <c r="AI49" s="302">
        <v>2</v>
      </c>
      <c r="AJ49" s="263"/>
      <c r="AK49" s="302"/>
      <c r="AL49" s="263"/>
      <c r="AM49" s="302">
        <v>2</v>
      </c>
      <c r="AN49" s="263"/>
      <c r="AO49" s="302">
        <v>2</v>
      </c>
      <c r="AP49" s="263"/>
      <c r="AQ49" s="318">
        <v>2</v>
      </c>
      <c r="AR49" s="263"/>
      <c r="AS49" s="318">
        <v>2</v>
      </c>
      <c r="AT49" s="286"/>
      <c r="AU49" s="263"/>
      <c r="AV49" s="263"/>
      <c r="AW49" s="263"/>
      <c r="AX49" s="263"/>
      <c r="AY49" s="263"/>
    </row>
    <row r="50" spans="1:51" ht="18" customHeight="1">
      <c r="A50" s="263"/>
      <c r="B50" s="290"/>
      <c r="C50" s="275" t="str">
        <f>VLOOKUP(C45,'TS Gantry - AP44'!$C$8:$D$638,2,FALSE)</f>
        <v>DA+0</v>
      </c>
      <c r="D50" s="275"/>
      <c r="E50" s="275" t="str">
        <f>VLOOKUP(E45,'TS Gantry - AP44'!$C$8:$D$638,2,FALSE)</f>
        <v>DA+3</v>
      </c>
      <c r="F50" s="275"/>
      <c r="G50" s="275" t="str">
        <f>VLOOKUP(G45,'TS Gantry - AP44'!$C$8:$D$638,2,FALSE)</f>
        <v>DC1+0</v>
      </c>
      <c r="H50" s="275"/>
      <c r="I50" s="275" t="str">
        <f>VLOOKUP(I45,'TS Gantry - AP44'!$C$8:$D$638,2,FALSE)</f>
        <v>DA-1.5</v>
      </c>
      <c r="J50" s="275"/>
      <c r="K50" s="275" t="str">
        <f>VLOOKUP(K45,'TS Gantry - AP44'!$C$8:$D$638,2,FALSE)</f>
        <v>DA+3</v>
      </c>
      <c r="L50" s="275"/>
      <c r="M50" s="275" t="str">
        <f>VLOOKUP(M45,'TS Gantry - AP44'!$C$8:$D$638,2,FALSE)</f>
        <v>DA+6</v>
      </c>
      <c r="N50" s="275"/>
      <c r="O50" s="275" t="str">
        <f>VLOOKUP(O45,'TS Gantry - AP44'!$C$8:$D$638,2,FALSE)</f>
        <v>DA+3</v>
      </c>
      <c r="P50" s="275"/>
      <c r="Q50" s="275" t="str">
        <f>VLOOKUP(Q45,'TS Gantry - AP44'!$C$8:$D$638,2,FALSE)</f>
        <v>DA+0</v>
      </c>
      <c r="R50" s="275"/>
      <c r="S50" s="275" t="str">
        <f>VLOOKUP(S45,'TS Gantry - AP44'!$C$8:$D$638,2,FALSE)</f>
        <v>DA+0</v>
      </c>
      <c r="T50" s="275"/>
      <c r="U50" s="275" t="str">
        <f>VLOOKUP(U45,'TS Gantry - AP44'!$C$8:$D$638,2,FALSE)</f>
        <v>DA+3</v>
      </c>
      <c r="V50" s="275"/>
      <c r="W50" s="275" t="str">
        <f>VLOOKUP(W45,'TS Gantry - AP44'!$C$8:$D$638,2,FALSE)</f>
        <v>DA+0</v>
      </c>
      <c r="X50" s="275"/>
      <c r="Y50" s="275" t="str">
        <f>VLOOKUP(Y45,'TS Gantry - AP44'!$C$8:$D$638,2,FALSE)</f>
        <v>DB1+0</v>
      </c>
      <c r="Z50" s="275"/>
      <c r="AA50" s="275" t="str">
        <f>VLOOKUP(AA45,'TS Gantry - AP44'!$C$8:$D$638,2,FALSE)</f>
        <v>DA+0</v>
      </c>
      <c r="AB50" s="275"/>
      <c r="AC50" s="275" t="str">
        <f>VLOOKUP(AC45,'TS Gantry - AP44'!$C$8:$D$638,2,FALSE)</f>
        <v>DA+6</v>
      </c>
      <c r="AD50" s="275"/>
      <c r="AE50" s="275" t="str">
        <f>VLOOKUP(AE45,'TS Gantry - AP44'!$C$8:$D$638,2,FALSE)</f>
        <v>DA+0</v>
      </c>
      <c r="AF50" s="275"/>
      <c r="AG50" s="275" t="str">
        <f>VLOOKUP(AG45,'TS Gantry - AP44'!$C$8:$D$638,2,FALSE)</f>
        <v>DA+3</v>
      </c>
      <c r="AH50" s="275"/>
      <c r="AI50" s="275" t="str">
        <f>VLOOKUP(AI45,'TS Gantry - AP44'!$C$8:$D$638,2,FALSE)</f>
        <v>DD60+25</v>
      </c>
      <c r="AJ50" s="275"/>
      <c r="AK50" s="275" t="str">
        <f>VLOOKUP(AK45,'TS Gantry - AP44'!$C$8:$D$638,2,FALSE)</f>
        <v>DD60+18</v>
      </c>
      <c r="AL50" s="275"/>
      <c r="AM50" s="275" t="str">
        <f>VLOOKUP(AM45,'TS Gantry - AP44'!$C$8:$D$638,2,FALSE)</f>
        <v>DA-1.5</v>
      </c>
      <c r="AN50" s="275"/>
      <c r="AO50" s="275" t="str">
        <f>VLOOKUP(AO45,'TS Gantry - AP44'!$C$8:$D$638,2,FALSE)</f>
        <v>DA+3</v>
      </c>
      <c r="AP50" s="275"/>
      <c r="AQ50" s="275" t="str">
        <f>VLOOKUP(AQ45,'TS Gantry - AP44'!$C$8:$D$638,2,FALSE)</f>
        <v>DA+0</v>
      </c>
      <c r="AR50" s="275"/>
      <c r="AS50" s="275" t="str">
        <f>VLOOKUP(AS45,'TS Gantry - AP44'!$C$8:$D$638,2,FALSE)</f>
        <v>DA+3</v>
      </c>
      <c r="AT50" s="304"/>
      <c r="AU50" s="263"/>
      <c r="AV50" s="263"/>
      <c r="AW50" s="263"/>
      <c r="AX50" s="263"/>
      <c r="AY50" s="263"/>
    </row>
    <row r="51" spans="1:51" ht="18" customHeight="1">
      <c r="A51" s="263"/>
      <c r="B51" s="290"/>
      <c r="C51" s="275"/>
      <c r="D51" s="275"/>
      <c r="E51" s="275"/>
      <c r="F51" s="275"/>
      <c r="G51" s="275"/>
      <c r="H51" s="275"/>
      <c r="I51" s="275"/>
      <c r="J51" s="275"/>
      <c r="K51" s="275"/>
      <c r="L51" s="275"/>
      <c r="M51" s="275"/>
      <c r="N51" s="275"/>
      <c r="O51" s="275"/>
      <c r="P51" s="275"/>
      <c r="Q51" s="275"/>
      <c r="R51" s="275"/>
      <c r="S51" s="275"/>
      <c r="T51" s="275"/>
      <c r="U51" s="275"/>
      <c r="V51" s="275"/>
      <c r="W51" s="275"/>
      <c r="X51" s="275"/>
      <c r="Y51" s="275"/>
      <c r="Z51" s="275"/>
      <c r="AA51" s="275"/>
      <c r="AB51" s="275"/>
      <c r="AC51" s="275"/>
      <c r="AD51" s="275"/>
      <c r="AE51" s="275"/>
      <c r="AF51" s="275"/>
      <c r="AG51" s="275"/>
      <c r="AH51" s="275"/>
      <c r="AI51" s="305"/>
      <c r="AJ51" s="275"/>
      <c r="AK51" s="305" t="s">
        <v>813</v>
      </c>
      <c r="AL51" s="275"/>
      <c r="AM51" s="275"/>
      <c r="AN51" s="275"/>
      <c r="AO51" s="275"/>
      <c r="AP51" s="275"/>
      <c r="AQ51" s="275"/>
      <c r="AR51" s="275"/>
      <c r="AS51" s="275"/>
      <c r="AT51" s="304"/>
      <c r="AU51" s="263"/>
      <c r="AV51" s="263"/>
      <c r="AW51" s="263"/>
      <c r="AX51" s="263"/>
      <c r="AY51" s="263"/>
    </row>
    <row r="52" spans="1:51" ht="18" customHeight="1">
      <c r="A52" s="263"/>
      <c r="B52" s="290"/>
      <c r="C52" s="275"/>
      <c r="D52" s="275"/>
      <c r="E52" s="275"/>
      <c r="F52" s="275"/>
      <c r="G52" s="275"/>
      <c r="H52" s="275"/>
      <c r="I52" s="275"/>
      <c r="J52" s="275"/>
      <c r="K52" s="275"/>
      <c r="L52" s="275"/>
      <c r="M52" s="275"/>
      <c r="N52" s="275"/>
      <c r="O52" s="275"/>
      <c r="P52" s="275"/>
      <c r="Q52" s="275"/>
      <c r="R52" s="275"/>
      <c r="S52" s="275"/>
      <c r="T52" s="275"/>
      <c r="U52" s="275"/>
      <c r="V52" s="275"/>
      <c r="W52" s="275"/>
      <c r="X52" s="275"/>
      <c r="Y52" s="275"/>
      <c r="Z52" s="275"/>
      <c r="AA52" s="275"/>
      <c r="AB52" s="275"/>
      <c r="AC52" s="275"/>
      <c r="AD52" s="275"/>
      <c r="AE52" s="275"/>
      <c r="AF52" s="275"/>
      <c r="AG52" s="275"/>
      <c r="AH52" s="275"/>
      <c r="AI52" s="324"/>
      <c r="AJ52" s="291" t="s">
        <v>814</v>
      </c>
      <c r="AK52" s="324"/>
      <c r="AL52" s="275"/>
      <c r="AM52" s="275"/>
      <c r="AN52" s="275"/>
      <c r="AO52" s="275"/>
      <c r="AP52" s="275"/>
      <c r="AQ52" s="275"/>
      <c r="AR52" s="275"/>
      <c r="AS52" s="275"/>
      <c r="AT52" s="304"/>
      <c r="AU52" s="263"/>
      <c r="AV52" s="263"/>
      <c r="AW52" s="263"/>
      <c r="AX52" s="263"/>
      <c r="AY52" s="263"/>
    </row>
    <row r="53" spans="1:51" ht="15" customHeight="1">
      <c r="A53" s="263"/>
      <c r="B53" s="290"/>
      <c r="C53" s="275"/>
      <c r="D53" s="275"/>
      <c r="E53" s="275"/>
      <c r="F53" s="275"/>
      <c r="G53" s="275"/>
      <c r="H53" s="275"/>
      <c r="I53" s="275"/>
      <c r="J53" s="275"/>
      <c r="K53" s="275"/>
      <c r="L53" s="275"/>
      <c r="M53" s="275"/>
      <c r="N53" s="275"/>
      <c r="O53" s="275"/>
      <c r="P53" s="275"/>
      <c r="Q53" s="275"/>
      <c r="R53" s="275"/>
      <c r="S53" s="275"/>
      <c r="T53" s="275"/>
      <c r="U53" s="275"/>
      <c r="V53" s="275"/>
      <c r="W53" s="275"/>
      <c r="X53" s="275"/>
      <c r="Y53" s="275"/>
      <c r="Z53" s="275"/>
      <c r="AA53" s="275"/>
      <c r="AB53" s="275"/>
      <c r="AC53" s="275"/>
      <c r="AD53" s="275"/>
      <c r="AE53" s="275"/>
      <c r="AF53" s="275"/>
      <c r="AG53" s="275"/>
      <c r="AH53" s="275"/>
      <c r="AI53" s="275"/>
      <c r="AJ53" s="275"/>
      <c r="AK53" s="275"/>
      <c r="AL53" s="275"/>
      <c r="AM53" s="275"/>
      <c r="AN53" s="275"/>
      <c r="AO53" s="275"/>
      <c r="AP53" s="275"/>
      <c r="AQ53" s="275"/>
      <c r="AR53" s="275"/>
      <c r="AS53" s="275"/>
      <c r="AT53" s="304"/>
      <c r="AU53" s="263"/>
      <c r="AV53" s="263"/>
      <c r="AW53" s="263"/>
      <c r="AX53" s="263"/>
      <c r="AY53" s="263"/>
    </row>
    <row r="54" spans="1:51" ht="18" customHeight="1">
      <c r="A54" s="263"/>
      <c r="B54" s="307"/>
      <c r="C54" s="305">
        <f>AS44+1</f>
        <v>103</v>
      </c>
      <c r="D54" s="285"/>
      <c r="E54" s="305">
        <f>C54+1</f>
        <v>104</v>
      </c>
      <c r="F54" s="285"/>
      <c r="G54" s="305">
        <f>E54+1</f>
        <v>105</v>
      </c>
      <c r="H54" s="285"/>
      <c r="I54" s="305">
        <f>G54+1</f>
        <v>106</v>
      </c>
      <c r="J54" s="285"/>
      <c r="K54" s="305">
        <f>I54+1</f>
        <v>107</v>
      </c>
      <c r="L54" s="285"/>
      <c r="M54" s="305">
        <f>K54+1</f>
        <v>108</v>
      </c>
      <c r="N54" s="285"/>
      <c r="O54" s="305">
        <f>M54+1</f>
        <v>109</v>
      </c>
      <c r="P54" s="285"/>
      <c r="Q54" s="305">
        <f>O54+1</f>
        <v>110</v>
      </c>
      <c r="R54" s="285"/>
      <c r="S54" s="305">
        <f>Q54+1</f>
        <v>111</v>
      </c>
      <c r="T54" s="285"/>
      <c r="U54" s="305">
        <f>S54+1</f>
        <v>112</v>
      </c>
      <c r="V54" s="285"/>
      <c r="W54" s="305">
        <f>U54+1</f>
        <v>113</v>
      </c>
      <c r="X54" s="285"/>
      <c r="Y54" s="305">
        <f>W54+1</f>
        <v>114</v>
      </c>
      <c r="Z54" s="285"/>
      <c r="AA54" s="305">
        <f>Y54+1</f>
        <v>115</v>
      </c>
      <c r="AB54" s="285"/>
      <c r="AC54" s="305">
        <f>AA54+1</f>
        <v>116</v>
      </c>
      <c r="AD54" s="285"/>
      <c r="AE54" s="305">
        <f>AC54+1</f>
        <v>117</v>
      </c>
      <c r="AF54" s="285"/>
      <c r="AG54" s="305">
        <f>AE54+1</f>
        <v>118</v>
      </c>
      <c r="AH54" s="285"/>
      <c r="AI54" s="305">
        <f>AG54+1</f>
        <v>119</v>
      </c>
      <c r="AJ54" s="285"/>
      <c r="AK54" s="305">
        <f>AI54+1</f>
        <v>120</v>
      </c>
      <c r="AL54" s="285"/>
      <c r="AM54" s="305">
        <f>AK54+1</f>
        <v>121</v>
      </c>
      <c r="AN54" s="285"/>
      <c r="AO54" s="305">
        <f>AM54+1</f>
        <v>122</v>
      </c>
      <c r="AP54" s="285"/>
      <c r="AQ54" s="305">
        <f>AO54+1</f>
        <v>123</v>
      </c>
      <c r="AR54" s="285"/>
      <c r="AS54" s="305">
        <f>AQ54+1</f>
        <v>124</v>
      </c>
      <c r="AT54" s="315"/>
      <c r="AU54" s="263"/>
      <c r="AV54" s="263"/>
      <c r="AW54" s="263"/>
      <c r="AX54" s="263"/>
      <c r="AY54" s="263"/>
    </row>
    <row r="55" spans="1:51" ht="18" customHeight="1">
      <c r="A55" s="319"/>
      <c r="B55" s="320"/>
      <c r="C55" s="289" t="str">
        <f>VLOOKUP(C54,'TS Gantry - AP44'!$A$8:$C$638,3,FALSE)</f>
        <v>11/5</v>
      </c>
      <c r="D55" s="289"/>
      <c r="E55" s="289" t="str">
        <f>VLOOKUP(E54,'TS Gantry - AP44'!$A$8:$C$638,3,FALSE)</f>
        <v>11/6</v>
      </c>
      <c r="F55" s="289"/>
      <c r="G55" s="289" t="str">
        <f>VLOOKUP(G54,'TS Gantry - AP44'!$A$8:$C$638,3,FALSE)</f>
        <v>11/7</v>
      </c>
      <c r="H55" s="289"/>
      <c r="I55" s="289" t="str">
        <f>VLOOKUP(I54,'TS Gantry - AP44'!$A$8:$C$638,3,FALSE)</f>
        <v>11/8</v>
      </c>
      <c r="J55" s="289"/>
      <c r="K55" s="289" t="str">
        <f>VLOOKUP(K54,'TS Gantry - AP44'!$A$8:$C$638,3,FALSE)</f>
        <v>12/0</v>
      </c>
      <c r="L55" s="289"/>
      <c r="M55" s="289" t="str">
        <f>VLOOKUP(M54,'TS Gantry - AP44'!$A$8:$C$638,3,FALSE)</f>
        <v>12/1</v>
      </c>
      <c r="N55" s="289"/>
      <c r="O55" s="289" t="str">
        <f>VLOOKUP(O54,'TS Gantry - AP44'!$A$8:$C$638,3,FALSE)</f>
        <v>12/2</v>
      </c>
      <c r="P55" s="289"/>
      <c r="Q55" s="289" t="str">
        <f>VLOOKUP(Q54,'TS Gantry - AP44'!$A$8:$C$638,3,FALSE)</f>
        <v>12/3</v>
      </c>
      <c r="R55" s="289"/>
      <c r="S55" s="289" t="str">
        <f>VLOOKUP(S54,'TS Gantry - AP44'!$A$8:$C$638,3,FALSE)</f>
        <v>12/4</v>
      </c>
      <c r="T55" s="289"/>
      <c r="U55" s="289" t="str">
        <f>VLOOKUP(U54,'TS Gantry - AP44'!$A$8:$C$638,3,FALSE)</f>
        <v>12/5</v>
      </c>
      <c r="V55" s="289"/>
      <c r="W55" s="289" t="str">
        <f>VLOOKUP(W54,'TS Gantry - AP44'!$A$8:$C$638,3,FALSE)</f>
        <v>13/0</v>
      </c>
      <c r="X55" s="289"/>
      <c r="Y55" s="289" t="str">
        <f>VLOOKUP(Y54,'TS Gantry - AP44'!$A$8:$C$638,3,FALSE)</f>
        <v>13/1</v>
      </c>
      <c r="Z55" s="289"/>
      <c r="AA55" s="289" t="str">
        <f>VLOOKUP(AA54,'TS Gantry - AP44'!$A$8:$C$638,3,FALSE)</f>
        <v>14/0</v>
      </c>
      <c r="AB55" s="289"/>
      <c r="AC55" s="289" t="str">
        <f>VLOOKUP(AC54,'TS Gantry - AP44'!$A$8:$C$638,3,FALSE)</f>
        <v>15/0</v>
      </c>
      <c r="AD55" s="289"/>
      <c r="AE55" s="289" t="str">
        <f>VLOOKUP(AE54,'TS Gantry - AP44'!$A$8:$C$638,3,FALSE)</f>
        <v>16/0</v>
      </c>
      <c r="AF55" s="289"/>
      <c r="AG55" s="289" t="str">
        <f>VLOOKUP(AG54,'TS Gantry - AP44'!$A$8:$C$638,3,FALSE)</f>
        <v>16/1</v>
      </c>
      <c r="AH55" s="289"/>
      <c r="AI55" s="289" t="str">
        <f>VLOOKUP(AI54,'TS Gantry - AP44'!$A$8:$C$638,3,FALSE)</f>
        <v>16/2</v>
      </c>
      <c r="AJ55" s="289"/>
      <c r="AK55" s="289" t="str">
        <f>VLOOKUP(AK54,'TS Gantry - AP44'!$A$8:$C$638,3,FALSE)</f>
        <v>16/3</v>
      </c>
      <c r="AL55" s="289"/>
      <c r="AM55" s="289" t="str">
        <f>VLOOKUP(AM54,'TS Gantry - AP44'!$A$8:$C$638,3,FALSE)</f>
        <v>17/0</v>
      </c>
      <c r="AN55" s="289"/>
      <c r="AO55" s="289" t="str">
        <f>VLOOKUP(AO54,'TS Gantry - AP44'!$A$8:$C$638,3,FALSE)</f>
        <v>18/0</v>
      </c>
      <c r="AP55" s="289"/>
      <c r="AQ55" s="289" t="str">
        <f>VLOOKUP(AQ54,'TS Gantry - AP44'!$A$8:$C$638,3,FALSE)</f>
        <v>18/1</v>
      </c>
      <c r="AR55" s="289"/>
      <c r="AS55" s="289" t="str">
        <f>VLOOKUP(AS54,'TS Gantry - AP44'!$A$8:$C$638,3,FALSE)</f>
        <v>18/2</v>
      </c>
      <c r="AT55" s="316"/>
      <c r="AU55" s="319"/>
      <c r="AV55" s="319"/>
      <c r="AW55" s="319"/>
      <c r="AX55" s="319"/>
      <c r="AY55" s="319"/>
    </row>
    <row r="56" spans="1:51" ht="15" customHeight="1">
      <c r="A56" s="263"/>
      <c r="B56" s="325"/>
      <c r="C56" s="263"/>
      <c r="D56" s="263"/>
      <c r="E56" s="263"/>
      <c r="F56" s="263"/>
      <c r="G56" s="263"/>
      <c r="H56" s="263"/>
      <c r="I56" s="263"/>
      <c r="J56" s="263"/>
      <c r="K56" s="263"/>
      <c r="L56" s="263"/>
      <c r="M56" s="263"/>
      <c r="N56" s="282"/>
      <c r="O56" s="263"/>
      <c r="P56" s="263"/>
      <c r="Q56" s="263"/>
      <c r="R56" s="282"/>
      <c r="S56" s="263"/>
      <c r="T56" s="282"/>
      <c r="U56" s="263"/>
      <c r="V56" s="263"/>
      <c r="W56" s="263"/>
      <c r="X56" s="263"/>
      <c r="Y56" s="263"/>
      <c r="Z56" s="263"/>
      <c r="AA56" s="263"/>
      <c r="AB56" s="263"/>
      <c r="AC56" s="263"/>
      <c r="AD56" s="291" t="s">
        <v>806</v>
      </c>
      <c r="AE56" s="263"/>
      <c r="AF56" s="263"/>
      <c r="AG56" s="263"/>
      <c r="AH56" s="263"/>
      <c r="AI56" s="263"/>
      <c r="AJ56" s="263"/>
      <c r="AK56" s="263"/>
      <c r="AL56" s="263"/>
      <c r="AM56" s="263"/>
      <c r="AN56" s="263"/>
      <c r="AO56" s="263"/>
      <c r="AP56" s="284"/>
      <c r="AQ56" s="263"/>
      <c r="AR56" s="282"/>
      <c r="AS56" s="263"/>
      <c r="AT56" s="286"/>
      <c r="AU56" s="263"/>
      <c r="AV56" s="263"/>
      <c r="AW56" s="263"/>
      <c r="AX56" s="263"/>
      <c r="AY56" s="263"/>
    </row>
    <row r="57" spans="1:51" ht="15" customHeight="1">
      <c r="A57" s="285"/>
      <c r="B57" s="292"/>
      <c r="C57" s="285"/>
      <c r="D57" s="285"/>
      <c r="E57" s="285"/>
      <c r="F57" s="285"/>
      <c r="G57" s="285"/>
      <c r="H57" s="285"/>
      <c r="I57" s="285"/>
      <c r="J57" s="285"/>
      <c r="K57" s="285"/>
      <c r="L57" s="285"/>
      <c r="M57" s="285"/>
      <c r="N57" s="285"/>
      <c r="O57" s="285"/>
      <c r="P57" s="285"/>
      <c r="Q57" s="285"/>
      <c r="R57" s="285"/>
      <c r="S57" s="285"/>
      <c r="T57" s="282"/>
      <c r="U57" s="285"/>
      <c r="V57" s="285"/>
      <c r="W57" s="285"/>
      <c r="X57" s="285"/>
      <c r="Y57" s="285"/>
      <c r="Z57" s="285"/>
      <c r="AA57" s="285"/>
      <c r="AB57" s="285"/>
      <c r="AC57" s="285"/>
      <c r="AD57" s="291" t="s">
        <v>808</v>
      </c>
      <c r="AE57" s="285"/>
      <c r="AF57" s="285"/>
      <c r="AG57" s="285"/>
      <c r="AH57" s="285"/>
      <c r="AI57" s="285"/>
      <c r="AJ57" s="285"/>
      <c r="AK57" s="285"/>
      <c r="AL57" s="285"/>
      <c r="AM57" s="285"/>
      <c r="AN57" s="285"/>
      <c r="AO57" s="285"/>
      <c r="AP57" s="285"/>
      <c r="AQ57" s="285"/>
      <c r="AR57" s="284"/>
      <c r="AS57" s="285"/>
      <c r="AT57" s="315"/>
      <c r="AU57" s="285"/>
      <c r="AV57" s="285"/>
      <c r="AW57" s="285"/>
      <c r="AX57" s="285"/>
      <c r="AY57" s="285"/>
    </row>
    <row r="58" spans="1:51" ht="19.5" customHeight="1">
      <c r="A58" s="263"/>
      <c r="B58" s="313"/>
      <c r="C58" s="298">
        <v>3</v>
      </c>
      <c r="D58" s="297">
        <f>VLOOKUP(C55,'TS Gantry - AP44'!$C$8:$E$638,3,FALSE)</f>
        <v>389</v>
      </c>
      <c r="E58" s="298">
        <v>3</v>
      </c>
      <c r="F58" s="297">
        <f>VLOOKUP(E55,'TS Gantry - AP44'!$C$8:$E$638,3,FALSE)</f>
        <v>403</v>
      </c>
      <c r="G58" s="298"/>
      <c r="H58" s="297">
        <f>VLOOKUP(G55,'TS Gantry - AP44'!$C$8:$E$638,3,FALSE)</f>
        <v>398</v>
      </c>
      <c r="I58" s="298">
        <v>3</v>
      </c>
      <c r="J58" s="297">
        <f>VLOOKUP(I55,'TS Gantry - AP44'!$C$8:$E$638,3,FALSE)</f>
        <v>402.053</v>
      </c>
      <c r="K58" s="298">
        <v>3</v>
      </c>
      <c r="L58" s="297">
        <f>VLOOKUP(K55,'TS Gantry - AP44'!$C$8:$E$638,3,FALSE)</f>
        <v>359</v>
      </c>
      <c r="M58" s="298">
        <v>3</v>
      </c>
      <c r="N58" s="297">
        <f>VLOOKUP(M55,'TS Gantry - AP44'!$C$8:$E$638,3,FALSE)</f>
        <v>381</v>
      </c>
      <c r="O58" s="298">
        <v>3</v>
      </c>
      <c r="P58" s="297">
        <f>VLOOKUP(O55,'TS Gantry - AP44'!$C$8:$E$638,3,FALSE)</f>
        <v>399</v>
      </c>
      <c r="Q58" s="298">
        <v>3</v>
      </c>
      <c r="R58" s="297">
        <f>VLOOKUP(Q55,'TS Gantry - AP44'!$C$8:$E$638,3,FALSE)</f>
        <v>427</v>
      </c>
      <c r="S58" s="298">
        <v>3</v>
      </c>
      <c r="T58" s="297">
        <f>VLOOKUP(S55,'TS Gantry - AP44'!$C$8:$E$638,3,FALSE)</f>
        <v>413</v>
      </c>
      <c r="U58" s="298">
        <v>3</v>
      </c>
      <c r="V58" s="297">
        <f>VLOOKUP(U55,'TS Gantry - AP44'!$C$8:$E$638,3,FALSE)</f>
        <v>409.52699999999999</v>
      </c>
      <c r="W58" s="298">
        <v>3</v>
      </c>
      <c r="X58" s="297">
        <f>VLOOKUP(W55,'TS Gantry - AP44'!$C$8:$E$638,3,FALSE)</f>
        <v>311</v>
      </c>
      <c r="Y58" s="298">
        <v>3</v>
      </c>
      <c r="Z58" s="297">
        <f>VLOOKUP(Y55,'TS Gantry - AP44'!$C$8:$E$638,3,FALSE)</f>
        <v>458.7</v>
      </c>
      <c r="AA58" s="298"/>
      <c r="AB58" s="297">
        <f>VLOOKUP(AA55,'TS Gantry - AP44'!$C$8:$E$638,3,FALSE)</f>
        <v>242.447</v>
      </c>
      <c r="AC58" s="298"/>
      <c r="AD58" s="297">
        <f>VLOOKUP(AC55,'TS Gantry - AP44'!$C$8:$E$638,3,FALSE)</f>
        <v>226.42400000000001</v>
      </c>
      <c r="AE58" s="298">
        <v>1</v>
      </c>
      <c r="AF58" s="297">
        <f>VLOOKUP(AE55,'TS Gantry - AP44'!$C$8:$E$638,3,FALSE)</f>
        <v>353</v>
      </c>
      <c r="AG58" s="298">
        <v>3</v>
      </c>
      <c r="AH58" s="297">
        <f>VLOOKUP(AG55,'TS Gantry - AP44'!$C$8:$E$638,3,FALSE)</f>
        <v>365</v>
      </c>
      <c r="AI58" s="298">
        <v>3</v>
      </c>
      <c r="AJ58" s="297">
        <f>VLOOKUP(AI55,'TS Gantry - AP44'!$C$8:$E$638,3,FALSE)</f>
        <v>344</v>
      </c>
      <c r="AK58" s="298">
        <v>3</v>
      </c>
      <c r="AL58" s="297">
        <f>VLOOKUP(AK55,'TS Gantry - AP44'!$C$8:$E$638,3,FALSE)</f>
        <v>363.58499999999998</v>
      </c>
      <c r="AM58" s="298">
        <v>3</v>
      </c>
      <c r="AN58" s="297">
        <f>VLOOKUP(AM55,'TS Gantry - AP44'!$C$8:$E$638,3,FALSE)</f>
        <v>244.245</v>
      </c>
      <c r="AO58" s="298">
        <v>3</v>
      </c>
      <c r="AP58" s="297">
        <f>VLOOKUP(AO55,'TS Gantry - AP44'!$C$8:$E$638,3,FALSE)</f>
        <v>432</v>
      </c>
      <c r="AQ58" s="298">
        <v>3</v>
      </c>
      <c r="AR58" s="297">
        <f>VLOOKUP(AQ55,'TS Gantry - AP44'!$C$8:$E$638,3,FALSE)</f>
        <v>366</v>
      </c>
      <c r="AS58" s="298">
        <v>3</v>
      </c>
      <c r="AT58" s="299">
        <f>VLOOKUP(AS55,'TS Gantry - AP44'!$C$8:$E$638,3,FALSE)</f>
        <v>424</v>
      </c>
      <c r="AU58" s="263">
        <f>COUNTIF(B58:AT58,"3")</f>
        <v>18</v>
      </c>
      <c r="AV58" s="263"/>
      <c r="AW58" s="263"/>
      <c r="AX58" s="263"/>
      <c r="AY58" s="263"/>
    </row>
    <row r="59" spans="1:51" ht="19.5" customHeight="1">
      <c r="A59" s="263"/>
      <c r="B59" s="313"/>
      <c r="C59" s="302">
        <v>2</v>
      </c>
      <c r="D59" s="263"/>
      <c r="E59" s="302">
        <v>2</v>
      </c>
      <c r="F59" s="263"/>
      <c r="G59" s="302"/>
      <c r="H59" s="263"/>
      <c r="I59" s="302">
        <v>2</v>
      </c>
      <c r="J59" s="263"/>
      <c r="K59" s="302">
        <v>2</v>
      </c>
      <c r="L59" s="263"/>
      <c r="M59" s="302">
        <v>2</v>
      </c>
      <c r="N59" s="263"/>
      <c r="O59" s="302">
        <v>2</v>
      </c>
      <c r="P59" s="263"/>
      <c r="Q59" s="302">
        <v>2</v>
      </c>
      <c r="R59" s="263"/>
      <c r="S59" s="302">
        <v>2</v>
      </c>
      <c r="T59" s="263"/>
      <c r="U59" s="302">
        <v>2</v>
      </c>
      <c r="V59" s="263"/>
      <c r="W59" s="302">
        <v>2</v>
      </c>
      <c r="X59" s="263"/>
      <c r="Y59" s="302">
        <v>2</v>
      </c>
      <c r="Z59" s="263"/>
      <c r="AA59" s="302"/>
      <c r="AB59" s="263"/>
      <c r="AC59" s="302"/>
      <c r="AD59" s="263"/>
      <c r="AE59" s="302">
        <v>2</v>
      </c>
      <c r="AF59" s="263"/>
      <c r="AG59" s="302">
        <v>2</v>
      </c>
      <c r="AH59" s="263"/>
      <c r="AI59" s="302">
        <v>2</v>
      </c>
      <c r="AJ59" s="263"/>
      <c r="AK59" s="302">
        <v>2</v>
      </c>
      <c r="AL59" s="263"/>
      <c r="AM59" s="302">
        <v>2</v>
      </c>
      <c r="AN59" s="263"/>
      <c r="AO59" s="302">
        <v>2</v>
      </c>
      <c r="AP59" s="263"/>
      <c r="AQ59" s="302">
        <v>2</v>
      </c>
      <c r="AR59" s="263"/>
      <c r="AS59" s="302">
        <v>2</v>
      </c>
      <c r="AT59" s="286"/>
      <c r="AU59" s="263"/>
      <c r="AV59" s="263"/>
      <c r="AW59" s="263"/>
      <c r="AX59" s="263"/>
      <c r="AY59" s="263"/>
    </row>
    <row r="60" spans="1:51" ht="18" customHeight="1">
      <c r="A60" s="263"/>
      <c r="B60" s="290"/>
      <c r="C60" s="275" t="str">
        <f>VLOOKUP(C55,'TS Gantry - AP44'!$C$8:$D$638,2,FALSE)</f>
        <v>DA-1.5</v>
      </c>
      <c r="D60" s="275"/>
      <c r="E60" s="275" t="str">
        <f>VLOOKUP(E55,'TS Gantry - AP44'!$C$8:$D$638,2,FALSE)</f>
        <v>DA+3</v>
      </c>
      <c r="F60" s="275"/>
      <c r="G60" s="275" t="str">
        <f>VLOOKUP(G55,'TS Gantry - AP44'!$C$8:$D$638,2,FALSE)</f>
        <v>DA+3</v>
      </c>
      <c r="H60" s="275"/>
      <c r="I60" s="275" t="str">
        <f>VLOOKUP(I55,'TS Gantry - AP44'!$C$8:$D$638,2,FALSE)</f>
        <v>DA+3</v>
      </c>
      <c r="J60" s="275"/>
      <c r="K60" s="275" t="str">
        <f>VLOOKUP(K55,'TS Gantry - AP44'!$C$8:$D$638,2,FALSE)</f>
        <v>DC2+0</v>
      </c>
      <c r="L60" s="275"/>
      <c r="M60" s="275" t="str">
        <f>VLOOKUP(M55,'TS Gantry - AP44'!$C$8:$D$638,2,FALSE)</f>
        <v>DA+3</v>
      </c>
      <c r="N60" s="275"/>
      <c r="O60" s="275" t="str">
        <f>VLOOKUP(O55,'TS Gantry - AP44'!$C$8:$D$638,2,FALSE)</f>
        <v>DA-1.5</v>
      </c>
      <c r="P60" s="275"/>
      <c r="Q60" s="275" t="str">
        <f>VLOOKUP(Q55,'TS Gantry - AP44'!$C$8:$D$638,2,FALSE)</f>
        <v>DA+9</v>
      </c>
      <c r="R60" s="275"/>
      <c r="S60" s="275" t="str">
        <f>VLOOKUP(S55,'TS Gantry - AP44'!$C$8:$D$638,2,FALSE)</f>
        <v>DA+9</v>
      </c>
      <c r="T60" s="275"/>
      <c r="U60" s="275" t="str">
        <f>VLOOKUP(U55,'TS Gantry - AP44'!$C$8:$D$638,2,FALSE)</f>
        <v>DA+9</v>
      </c>
      <c r="V60" s="275"/>
      <c r="W60" s="275" t="str">
        <f>VLOOKUP(W55,'TS Gantry - AP44'!$C$8:$D$638,2,FALSE)</f>
        <v>DC1+3</v>
      </c>
      <c r="X60" s="275"/>
      <c r="Y60" s="275" t="str">
        <f>VLOOKUP(Y55,'TS Gantry - AP44'!$C$8:$D$638,2,FALSE)</f>
        <v>DA+6</v>
      </c>
      <c r="Z60" s="275"/>
      <c r="AA60" s="275" t="str">
        <f>VLOOKUP(AA55,'TS Gantry - AP44'!$C$8:$D$638,2,FALSE)</f>
        <v>DC1+0</v>
      </c>
      <c r="AB60" s="275"/>
      <c r="AC60" s="275" t="str">
        <f>VLOOKUP(AC55,'TS Gantry - AP44'!$C$8:$D$638,2,FALSE)</f>
        <v>DC1+0</v>
      </c>
      <c r="AD60" s="275"/>
      <c r="AE60" s="275" t="str">
        <f>VLOOKUP(AE55,'TS Gantry - AP44'!$C$8:$D$638,2,FALSE)</f>
        <v>DB2+0</v>
      </c>
      <c r="AF60" s="275"/>
      <c r="AG60" s="275" t="str">
        <f>VLOOKUP(AG55,'TS Gantry - AP44'!$C$8:$D$638,2,FALSE)</f>
        <v>DA+3</v>
      </c>
      <c r="AH60" s="275"/>
      <c r="AI60" s="275" t="str">
        <f>VLOOKUP(AI55,'TS Gantry - AP44'!$C$8:$D$638,2,FALSE)</f>
        <v>DA+0</v>
      </c>
      <c r="AJ60" s="275"/>
      <c r="AK60" s="275" t="str">
        <f>VLOOKUP(AK55,'TS Gantry - AP44'!$C$8:$D$638,2,FALSE)</f>
        <v>DA+0</v>
      </c>
      <c r="AL60" s="275"/>
      <c r="AM60" s="275" t="str">
        <f>VLOOKUP(AM55,'TS Gantry - AP44'!$C$8:$D$638,2,FALSE)</f>
        <v>DD60+0</v>
      </c>
      <c r="AN60" s="275"/>
      <c r="AO60" s="275" t="str">
        <f>VLOOKUP(AO55,'TS Gantry - AP44'!$C$8:$D$638,2,FALSE)</f>
        <v>DD60+0</v>
      </c>
      <c r="AP60" s="275"/>
      <c r="AQ60" s="275" t="str">
        <f>VLOOKUP(AQ55,'TS Gantry - AP44'!$C$8:$D$638,2,FALSE)</f>
        <v>DA+6</v>
      </c>
      <c r="AR60" s="275"/>
      <c r="AS60" s="275" t="str">
        <f>VLOOKUP(AS55,'TS Gantry - AP44'!$C$8:$D$638,2,FALSE)</f>
        <v>DA+3</v>
      </c>
      <c r="AT60" s="326"/>
      <c r="AU60" s="263"/>
      <c r="AV60" s="263"/>
      <c r="AW60" s="263"/>
      <c r="AX60" s="263"/>
      <c r="AY60" s="263"/>
    </row>
    <row r="61" spans="1:51" ht="18" customHeight="1">
      <c r="A61" s="263"/>
      <c r="B61" s="290"/>
      <c r="C61" s="275"/>
      <c r="D61" s="275"/>
      <c r="E61" s="275"/>
      <c r="F61" s="275"/>
      <c r="G61" s="275"/>
      <c r="H61" s="275"/>
      <c r="I61" s="275"/>
      <c r="J61" s="275"/>
      <c r="K61" s="275"/>
      <c r="L61" s="275"/>
      <c r="M61" s="275"/>
      <c r="N61" s="275"/>
      <c r="O61" s="275"/>
      <c r="P61" s="275"/>
      <c r="Q61" s="275"/>
      <c r="R61" s="275"/>
      <c r="S61" s="275"/>
      <c r="T61" s="275"/>
      <c r="U61" s="275"/>
      <c r="V61" s="275"/>
      <c r="W61" s="275"/>
      <c r="X61" s="275"/>
      <c r="Y61" s="275"/>
      <c r="Z61" s="275"/>
      <c r="AA61" s="275"/>
      <c r="AB61" s="275"/>
      <c r="AC61" s="275"/>
      <c r="AD61" s="275"/>
      <c r="AE61" s="305" t="s">
        <v>815</v>
      </c>
      <c r="AF61" s="275"/>
      <c r="AG61" s="275"/>
      <c r="AH61" s="275"/>
      <c r="AI61" s="275"/>
      <c r="AJ61" s="275"/>
      <c r="AK61" s="275"/>
      <c r="AL61" s="275"/>
      <c r="AM61" s="305" t="s">
        <v>815</v>
      </c>
      <c r="AN61" s="275"/>
      <c r="AO61" s="275"/>
      <c r="AP61" s="275"/>
      <c r="AQ61" s="275"/>
      <c r="AR61" s="275"/>
      <c r="AS61" s="275"/>
      <c r="AT61" s="326"/>
      <c r="AU61" s="263"/>
      <c r="AV61" s="263"/>
      <c r="AW61" s="263"/>
      <c r="AX61" s="263"/>
      <c r="AY61" s="263"/>
    </row>
    <row r="62" spans="1:51" ht="18" customHeight="1">
      <c r="A62" s="263"/>
      <c r="B62" s="290"/>
      <c r="C62" s="275"/>
      <c r="D62" s="275"/>
      <c r="E62" s="275"/>
      <c r="F62" s="275"/>
      <c r="G62" s="275"/>
      <c r="H62" s="275"/>
      <c r="I62" s="275"/>
      <c r="J62" s="275"/>
      <c r="K62" s="275"/>
      <c r="L62" s="275"/>
      <c r="M62" s="275"/>
      <c r="N62" s="275"/>
      <c r="O62" s="275"/>
      <c r="P62" s="275"/>
      <c r="Q62" s="275"/>
      <c r="R62" s="275"/>
      <c r="S62" s="275"/>
      <c r="T62" s="275"/>
      <c r="U62" s="275"/>
      <c r="V62" s="327" t="s">
        <v>816</v>
      </c>
      <c r="W62" s="275"/>
      <c r="X62" s="275"/>
      <c r="Y62" s="275"/>
      <c r="Z62" s="275"/>
      <c r="AA62" s="275"/>
      <c r="AB62" s="327" t="s">
        <v>816</v>
      </c>
      <c r="AC62" s="324"/>
      <c r="AD62" s="291" t="s">
        <v>817</v>
      </c>
      <c r="AE62" s="324"/>
      <c r="AF62" s="275"/>
      <c r="AG62" s="275"/>
      <c r="AH62" s="275"/>
      <c r="AI62" s="275"/>
      <c r="AJ62" s="275"/>
      <c r="AK62" s="275"/>
      <c r="AL62" s="275"/>
      <c r="AM62" s="324"/>
      <c r="AN62" s="291" t="s">
        <v>818</v>
      </c>
      <c r="AO62" s="324"/>
      <c r="AP62" s="275"/>
      <c r="AQ62" s="275"/>
      <c r="AR62" s="275"/>
      <c r="AS62" s="275"/>
      <c r="AT62" s="326"/>
      <c r="AU62" s="263"/>
      <c r="AV62" s="263"/>
      <c r="AW62" s="263"/>
      <c r="AX62" s="263"/>
      <c r="AY62" s="263"/>
    </row>
    <row r="63" spans="1:51" ht="15" customHeight="1">
      <c r="A63" s="285"/>
      <c r="B63" s="290"/>
      <c r="C63" s="275"/>
      <c r="D63" s="275"/>
      <c r="E63" s="275"/>
      <c r="F63" s="275"/>
      <c r="G63" s="275"/>
      <c r="H63" s="275"/>
      <c r="I63" s="275"/>
      <c r="J63" s="275"/>
      <c r="K63" s="275"/>
      <c r="L63" s="275"/>
      <c r="M63" s="275"/>
      <c r="N63" s="285"/>
      <c r="O63" s="275"/>
      <c r="P63" s="275"/>
      <c r="Q63" s="275"/>
      <c r="R63" s="275"/>
      <c r="S63" s="275"/>
      <c r="T63" s="285"/>
      <c r="U63" s="324"/>
      <c r="V63" s="291" t="s">
        <v>819</v>
      </c>
      <c r="W63" s="324"/>
      <c r="X63" s="275"/>
      <c r="Y63" s="275"/>
      <c r="Z63" s="275"/>
      <c r="AA63" s="324"/>
      <c r="AB63" s="291" t="s">
        <v>820</v>
      </c>
      <c r="AC63" s="324"/>
      <c r="AD63" s="275"/>
      <c r="AE63" s="285"/>
      <c r="AF63" s="285"/>
      <c r="AG63" s="285"/>
      <c r="AH63" s="275"/>
      <c r="AI63" s="275"/>
      <c r="AJ63" s="275"/>
      <c r="AK63" s="275"/>
      <c r="AL63" s="275"/>
      <c r="AM63" s="275"/>
      <c r="AN63" s="275"/>
      <c r="AO63" s="275"/>
      <c r="AP63" s="275"/>
      <c r="AQ63" s="275"/>
      <c r="AR63" s="275"/>
      <c r="AS63" s="275"/>
      <c r="AT63" s="304"/>
      <c r="AU63" s="285"/>
      <c r="AV63" s="285"/>
      <c r="AW63" s="285"/>
      <c r="AX63" s="285"/>
      <c r="AY63" s="285"/>
    </row>
    <row r="64" spans="1:51" ht="18" customHeight="1">
      <c r="A64" s="263"/>
      <c r="B64" s="307"/>
      <c r="C64" s="305">
        <f>AS54+1</f>
        <v>125</v>
      </c>
      <c r="D64" s="285"/>
      <c r="E64" s="305">
        <f>C64+1</f>
        <v>126</v>
      </c>
      <c r="F64" s="285"/>
      <c r="G64" s="305">
        <f>E64+1</f>
        <v>127</v>
      </c>
      <c r="H64" s="285"/>
      <c r="I64" s="305">
        <f>G64+1</f>
        <v>128</v>
      </c>
      <c r="J64" s="285"/>
      <c r="K64" s="305">
        <f>I64+1</f>
        <v>129</v>
      </c>
      <c r="L64" s="285"/>
      <c r="M64" s="305">
        <f>K64+1</f>
        <v>130</v>
      </c>
      <c r="N64" s="285"/>
      <c r="O64" s="305">
        <f>M64+1</f>
        <v>131</v>
      </c>
      <c r="P64" s="285"/>
      <c r="Q64" s="305">
        <f>O64+1</f>
        <v>132</v>
      </c>
      <c r="R64" s="285"/>
      <c r="S64" s="305">
        <f>Q64+1</f>
        <v>133</v>
      </c>
      <c r="T64" s="285"/>
      <c r="U64" s="305">
        <f>S64+1</f>
        <v>134</v>
      </c>
      <c r="V64" s="285"/>
      <c r="W64" s="305">
        <f>U64+1</f>
        <v>135</v>
      </c>
      <c r="X64" s="285"/>
      <c r="Y64" s="305">
        <f>W64+1</f>
        <v>136</v>
      </c>
      <c r="Z64" s="285"/>
      <c r="AA64" s="305">
        <f>Y64+1</f>
        <v>137</v>
      </c>
      <c r="AB64" s="285"/>
      <c r="AC64" s="305">
        <f>AA64+1</f>
        <v>138</v>
      </c>
      <c r="AD64" s="285"/>
      <c r="AE64" s="305">
        <f>AC64+1</f>
        <v>139</v>
      </c>
      <c r="AF64" s="285"/>
      <c r="AG64" s="305">
        <f>AE64+1</f>
        <v>140</v>
      </c>
      <c r="AH64" s="285"/>
      <c r="AI64" s="305">
        <f>AG64+1</f>
        <v>141</v>
      </c>
      <c r="AJ64" s="285"/>
      <c r="AK64" s="305">
        <f>AI64+1</f>
        <v>142</v>
      </c>
      <c r="AL64" s="285"/>
      <c r="AM64" s="305">
        <f>AK64+1</f>
        <v>143</v>
      </c>
      <c r="AN64" s="285"/>
      <c r="AO64" s="305">
        <f>AM64+1</f>
        <v>144</v>
      </c>
      <c r="AP64" s="285"/>
      <c r="AQ64" s="305">
        <f>AO64+1</f>
        <v>145</v>
      </c>
      <c r="AR64" s="285"/>
      <c r="AS64" s="305">
        <f>AQ64+1</f>
        <v>146</v>
      </c>
      <c r="AT64" s="315"/>
      <c r="AU64" s="263"/>
      <c r="AV64" s="263"/>
      <c r="AW64" s="263"/>
      <c r="AX64" s="263"/>
      <c r="AY64" s="263"/>
    </row>
    <row r="65" spans="1:51" ht="18" customHeight="1">
      <c r="A65" s="311"/>
      <c r="B65" s="308"/>
      <c r="C65" s="289" t="str">
        <f>VLOOKUP(C64,'TS Gantry - AP44'!$A$8:$C$638,3,FALSE)</f>
        <v>18/3</v>
      </c>
      <c r="D65" s="289"/>
      <c r="E65" s="289" t="str">
        <f>VLOOKUP(E64,'TS Gantry - AP44'!$A$8:$C$638,3,FALSE)</f>
        <v>18/4</v>
      </c>
      <c r="F65" s="289"/>
      <c r="G65" s="289" t="str">
        <f>VLOOKUP(G64,'TS Gantry - AP44'!$A$8:$C$638,3,FALSE)</f>
        <v>18/5</v>
      </c>
      <c r="H65" s="289"/>
      <c r="I65" s="289" t="str">
        <f>VLOOKUP(I64,'TS Gantry - AP44'!$A$8:$C$638,3,FALSE)</f>
        <v>19/0</v>
      </c>
      <c r="J65" s="289"/>
      <c r="K65" s="289" t="str">
        <f>VLOOKUP(K64,'TS Gantry - AP44'!$A$8:$C$638,3,FALSE)</f>
        <v>19/1</v>
      </c>
      <c r="L65" s="289"/>
      <c r="M65" s="289" t="str">
        <f>VLOOKUP(M64,'TS Gantry - AP44'!$A$8:$C$638,3,FALSE)</f>
        <v>19/2</v>
      </c>
      <c r="N65" s="289"/>
      <c r="O65" s="289" t="str">
        <f>VLOOKUP(O64,'TS Gantry - AP44'!$A$8:$C$638,3,FALSE)</f>
        <v>19/3</v>
      </c>
      <c r="P65" s="289"/>
      <c r="Q65" s="289" t="str">
        <f>VLOOKUP(Q64,'TS Gantry - AP44'!$A$8:$C$638,3,FALSE)</f>
        <v>19/4</v>
      </c>
      <c r="R65" s="289"/>
      <c r="S65" s="289" t="str">
        <f>VLOOKUP(S64,'TS Gantry - AP44'!$A$8:$C$638,3,FALSE)</f>
        <v>19/5</v>
      </c>
      <c r="T65" s="289"/>
      <c r="U65" s="289" t="str">
        <f>VLOOKUP(U64,'TS Gantry - AP44'!$A$8:$C$638,3,FALSE)</f>
        <v>19/6</v>
      </c>
      <c r="V65" s="289"/>
      <c r="W65" s="289" t="str">
        <f>VLOOKUP(W64,'TS Gantry - AP44'!$A$8:$C$638,3,FALSE)</f>
        <v>19/7</v>
      </c>
      <c r="X65" s="289"/>
      <c r="Y65" s="289" t="str">
        <f>VLOOKUP(Y64,'TS Gantry - AP44'!$A$8:$C$638,3,FALSE)</f>
        <v>20/0</v>
      </c>
      <c r="Z65" s="289"/>
      <c r="AA65" s="289" t="str">
        <f>VLOOKUP(AA64,'TS Gantry - AP44'!$A$8:$C$638,3,FALSE)</f>
        <v>20/1</v>
      </c>
      <c r="AB65" s="289"/>
      <c r="AC65" s="289" t="str">
        <f>VLOOKUP(AC64,'TS Gantry - AP44'!$A$8:$C$638,3,FALSE)</f>
        <v>20/2</v>
      </c>
      <c r="AD65" s="289"/>
      <c r="AE65" s="289" t="str">
        <f>VLOOKUP(AE64,'TS Gantry - AP44'!$A$8:$C$638,3,FALSE)</f>
        <v>20/3</v>
      </c>
      <c r="AF65" s="289"/>
      <c r="AG65" s="289" t="str">
        <f>VLOOKUP(AG64,'TS Gantry - AP44'!$A$8:$C$638,3,FALSE)</f>
        <v>20/4</v>
      </c>
      <c r="AH65" s="289"/>
      <c r="AI65" s="289" t="str">
        <f>VLOOKUP(AI64,'TS Gantry - AP44'!$A$8:$C$638,3,FALSE)</f>
        <v>20/5</v>
      </c>
      <c r="AJ65" s="289"/>
      <c r="AK65" s="289" t="str">
        <f>VLOOKUP(AK64,'TS Gantry - AP44'!$A$8:$C$638,3,FALSE)</f>
        <v>20/6</v>
      </c>
      <c r="AL65" s="289"/>
      <c r="AM65" s="289" t="str">
        <f>VLOOKUP(AM64,'TS Gantry - AP44'!$A$8:$C$638,3,FALSE)</f>
        <v>20/7</v>
      </c>
      <c r="AN65" s="289"/>
      <c r="AO65" s="289" t="str">
        <f>VLOOKUP(AO64,'TS Gantry - AP44'!$A$8:$C$638,3,FALSE)</f>
        <v>20A/0</v>
      </c>
      <c r="AP65" s="289"/>
      <c r="AQ65" s="289" t="str">
        <f>VLOOKUP(AQ64,'TS Gantry - AP44'!$A$8:$C$638,3,FALSE)</f>
        <v>21/0</v>
      </c>
      <c r="AR65" s="289"/>
      <c r="AS65" s="289" t="str">
        <f>VLOOKUP(AS64,'TS Gantry - AP44'!$A$8:$C$638,3,FALSE)</f>
        <v>22/0</v>
      </c>
      <c r="AT65" s="316"/>
      <c r="AU65" s="311"/>
      <c r="AV65" s="311"/>
      <c r="AW65" s="311"/>
      <c r="AX65" s="311"/>
      <c r="AY65" s="311"/>
    </row>
    <row r="66" spans="1:51" ht="15" customHeight="1">
      <c r="A66" s="263"/>
      <c r="B66" s="328"/>
      <c r="C66" s="263"/>
      <c r="D66" s="263"/>
      <c r="E66" s="263"/>
      <c r="F66" s="263"/>
      <c r="G66" s="263"/>
      <c r="H66" s="263"/>
      <c r="I66" s="263"/>
      <c r="J66" s="263"/>
      <c r="K66" s="263"/>
      <c r="L66" s="263"/>
      <c r="M66" s="263"/>
      <c r="N66" s="263"/>
      <c r="O66" s="263"/>
      <c r="P66" s="263"/>
      <c r="Q66" s="263"/>
      <c r="R66" s="263"/>
      <c r="S66" s="263"/>
      <c r="T66" s="263"/>
      <c r="U66" s="263"/>
      <c r="V66" s="263"/>
      <c r="W66" s="263"/>
      <c r="X66" s="263"/>
      <c r="Y66" s="263"/>
      <c r="Z66" s="263"/>
      <c r="AA66" s="263"/>
      <c r="AB66" s="263"/>
      <c r="AC66" s="263"/>
      <c r="AD66" s="263"/>
      <c r="AE66" s="263"/>
      <c r="AF66" s="275"/>
      <c r="AG66" s="263"/>
      <c r="AH66" s="282"/>
      <c r="AI66" s="263"/>
      <c r="AJ66" s="263"/>
      <c r="AK66" s="263"/>
      <c r="AL66" s="263"/>
      <c r="AM66" s="263"/>
      <c r="AN66" s="263"/>
      <c r="AO66" s="263"/>
      <c r="AP66" s="291" t="s">
        <v>821</v>
      </c>
      <c r="AQ66" s="263"/>
      <c r="AR66" s="263"/>
      <c r="AS66" s="263"/>
      <c r="AT66" s="329" t="s">
        <v>812</v>
      </c>
      <c r="AU66" s="263"/>
      <c r="AV66" s="263"/>
      <c r="AW66" s="263"/>
      <c r="AX66" s="263"/>
      <c r="AY66" s="263"/>
    </row>
    <row r="67" spans="1:51" ht="15" customHeight="1">
      <c r="A67" s="263"/>
      <c r="B67" s="313"/>
      <c r="C67" s="263"/>
      <c r="D67" s="263"/>
      <c r="E67" s="263"/>
      <c r="F67" s="263"/>
      <c r="G67" s="263"/>
      <c r="H67" s="263"/>
      <c r="I67" s="263"/>
      <c r="J67" s="263"/>
      <c r="K67" s="263"/>
      <c r="L67" s="263"/>
      <c r="M67" s="263"/>
      <c r="N67" s="263"/>
      <c r="O67" s="263"/>
      <c r="P67" s="263"/>
      <c r="Q67" s="263"/>
      <c r="R67" s="263"/>
      <c r="S67" s="263"/>
      <c r="T67" s="263"/>
      <c r="U67" s="263"/>
      <c r="V67" s="263"/>
      <c r="W67" s="263"/>
      <c r="X67" s="263"/>
      <c r="Y67" s="263"/>
      <c r="Z67" s="263"/>
      <c r="AA67" s="263"/>
      <c r="AB67" s="263"/>
      <c r="AC67" s="263"/>
      <c r="AD67" s="263"/>
      <c r="AE67" s="263"/>
      <c r="AF67" s="263"/>
      <c r="AG67" s="263"/>
      <c r="AH67" s="263"/>
      <c r="AI67" s="263"/>
      <c r="AJ67" s="263"/>
      <c r="AK67" s="263"/>
      <c r="AL67" s="263"/>
      <c r="AM67" s="263"/>
      <c r="AN67" s="263"/>
      <c r="AO67" s="263"/>
      <c r="AP67" s="291" t="s">
        <v>808</v>
      </c>
      <c r="AQ67" s="263"/>
      <c r="AR67" s="263"/>
      <c r="AS67" s="263"/>
      <c r="AT67" s="329" t="s">
        <v>808</v>
      </c>
      <c r="AU67" s="263"/>
      <c r="AV67" s="263"/>
      <c r="AW67" s="263"/>
      <c r="AX67" s="263"/>
      <c r="AY67" s="263"/>
    </row>
    <row r="68" spans="1:51" ht="19.5" customHeight="1">
      <c r="A68" s="263"/>
      <c r="B68" s="313"/>
      <c r="C68" s="298">
        <v>3</v>
      </c>
      <c r="D68" s="297">
        <f>VLOOKUP(C65,'TS Gantry - AP44'!$C$8:$E$638,3,FALSE)</f>
        <v>407</v>
      </c>
      <c r="E68" s="298">
        <v>3</v>
      </c>
      <c r="F68" s="297">
        <f>VLOOKUP(E65,'TS Gantry - AP44'!$C$8:$E$638,3,FALSE)</f>
        <v>373</v>
      </c>
      <c r="G68" s="298">
        <v>3</v>
      </c>
      <c r="H68" s="297">
        <f>VLOOKUP(G65,'TS Gantry - AP44'!$C$8:$E$638,3,FALSE)</f>
        <v>353.45600000000002</v>
      </c>
      <c r="I68" s="298">
        <v>3</v>
      </c>
      <c r="J68" s="297">
        <f>VLOOKUP(I65,'TS Gantry - AP44'!$C$8:$E$638,3,FALSE)</f>
        <v>380</v>
      </c>
      <c r="K68" s="298">
        <v>3</v>
      </c>
      <c r="L68" s="297">
        <f>VLOOKUP(K65,'TS Gantry - AP44'!$C$8:$E$638,3,FALSE)</f>
        <v>449</v>
      </c>
      <c r="M68" s="298">
        <v>3</v>
      </c>
      <c r="N68" s="297">
        <f>VLOOKUP(M65,'TS Gantry - AP44'!$C$8:$E$638,3,FALSE)</f>
        <v>391</v>
      </c>
      <c r="O68" s="298">
        <v>3</v>
      </c>
      <c r="P68" s="297">
        <f>VLOOKUP(O65,'TS Gantry - AP44'!$C$8:$E$638,3,FALSE)</f>
        <v>397</v>
      </c>
      <c r="Q68" s="298">
        <v>3</v>
      </c>
      <c r="R68" s="297">
        <f>VLOOKUP(Q65,'TS Gantry - AP44'!$C$8:$E$638,3,FALSE)</f>
        <v>425</v>
      </c>
      <c r="S68" s="298">
        <v>3</v>
      </c>
      <c r="T68" s="297">
        <f>VLOOKUP(S65,'TS Gantry - AP44'!$C$8:$E$638,3,FALSE)</f>
        <v>409</v>
      </c>
      <c r="U68" s="298">
        <v>3</v>
      </c>
      <c r="V68" s="297">
        <f>VLOOKUP(U65,'TS Gantry - AP44'!$C$8:$E$638,3,FALSE)</f>
        <v>381</v>
      </c>
      <c r="W68" s="298">
        <v>3</v>
      </c>
      <c r="X68" s="297">
        <f>VLOOKUP(W65,'TS Gantry - AP44'!$C$8:$E$638,3,FALSE)</f>
        <v>392.00099999999998</v>
      </c>
      <c r="Y68" s="298">
        <v>3</v>
      </c>
      <c r="Z68" s="297">
        <f>VLOOKUP(Y65,'TS Gantry - AP44'!$C$8:$E$638,3,FALSE)</f>
        <v>420</v>
      </c>
      <c r="AA68" s="298">
        <v>3</v>
      </c>
      <c r="AB68" s="297">
        <f>VLOOKUP(AA65,'TS Gantry - AP44'!$C$8:$E$638,3,FALSE)</f>
        <v>361</v>
      </c>
      <c r="AC68" s="298">
        <v>3</v>
      </c>
      <c r="AD68" s="297">
        <f>VLOOKUP(AC65,'TS Gantry - AP44'!$C$8:$E$638,3,FALSE)</f>
        <v>393</v>
      </c>
      <c r="AE68" s="298">
        <v>3</v>
      </c>
      <c r="AF68" s="297">
        <f>VLOOKUP(AE65,'TS Gantry - AP44'!$C$8:$E$638,3,FALSE)</f>
        <v>384</v>
      </c>
      <c r="AG68" s="298">
        <v>3</v>
      </c>
      <c r="AH68" s="297">
        <f>VLOOKUP(AG65,'TS Gantry - AP44'!$C$8:$E$638,3,FALSE)</f>
        <v>345</v>
      </c>
      <c r="AI68" s="298">
        <v>3</v>
      </c>
      <c r="AJ68" s="297">
        <f>VLOOKUP(AI65,'TS Gantry - AP44'!$C$8:$E$638,3,FALSE)</f>
        <v>396</v>
      </c>
      <c r="AK68" s="298">
        <v>3</v>
      </c>
      <c r="AL68" s="297">
        <f>VLOOKUP(AK65,'TS Gantry - AP44'!$C$8:$E$638,3,FALSE)</f>
        <v>370</v>
      </c>
      <c r="AM68" s="298">
        <v>3</v>
      </c>
      <c r="AN68" s="297">
        <f>VLOOKUP(AM65,'TS Gantry - AP44'!$C$8:$E$638,3,FALSE)</f>
        <v>443.47399999999999</v>
      </c>
      <c r="AO68" s="298">
        <v>3</v>
      </c>
      <c r="AP68" s="297">
        <f>VLOOKUP(AO65,'TS Gantry - AP44'!$C$8:$E$638,3,FALSE)</f>
        <v>226.80699999999999</v>
      </c>
      <c r="AQ68" s="298">
        <v>3</v>
      </c>
      <c r="AR68" s="297">
        <f>VLOOKUP(AQ65,'TS Gantry - AP44'!$C$8:$E$638,3,FALSE)</f>
        <v>275.25</v>
      </c>
      <c r="AS68" s="298">
        <v>3</v>
      </c>
      <c r="AT68" s="299">
        <f>VLOOKUP(AS65,'TS Gantry - AP44'!$C$8:$E$638,3,FALSE)</f>
        <v>198.077</v>
      </c>
      <c r="AU68" s="263">
        <f>COUNTIF(B68:AT68,"3")</f>
        <v>22</v>
      </c>
      <c r="AV68" s="263"/>
      <c r="AW68" s="263"/>
      <c r="AX68" s="263"/>
      <c r="AY68" s="263"/>
    </row>
    <row r="69" spans="1:51" ht="19.5" customHeight="1">
      <c r="A69" s="263"/>
      <c r="B69" s="313"/>
      <c r="C69" s="302">
        <v>2</v>
      </c>
      <c r="D69" s="263"/>
      <c r="E69" s="302">
        <v>2</v>
      </c>
      <c r="F69" s="263"/>
      <c r="G69" s="302">
        <v>2</v>
      </c>
      <c r="H69" s="263"/>
      <c r="I69" s="302">
        <v>2</v>
      </c>
      <c r="J69" s="263"/>
      <c r="K69" s="302">
        <v>2</v>
      </c>
      <c r="L69" s="263"/>
      <c r="M69" s="302">
        <v>2</v>
      </c>
      <c r="N69" s="263"/>
      <c r="O69" s="302">
        <v>2</v>
      </c>
      <c r="P69" s="263"/>
      <c r="Q69" s="302">
        <v>2</v>
      </c>
      <c r="R69" s="263"/>
      <c r="S69" s="302">
        <v>2</v>
      </c>
      <c r="T69" s="263"/>
      <c r="U69" s="302">
        <v>2</v>
      </c>
      <c r="V69" s="263"/>
      <c r="W69" s="302">
        <v>2</v>
      </c>
      <c r="X69" s="263"/>
      <c r="Y69" s="302">
        <v>2</v>
      </c>
      <c r="Z69" s="263"/>
      <c r="AA69" s="302">
        <v>2</v>
      </c>
      <c r="AB69" s="263"/>
      <c r="AC69" s="302">
        <v>2</v>
      </c>
      <c r="AD69" s="263"/>
      <c r="AE69" s="302">
        <v>2</v>
      </c>
      <c r="AF69" s="263"/>
      <c r="AG69" s="302">
        <v>2</v>
      </c>
      <c r="AH69" s="263"/>
      <c r="AI69" s="302">
        <v>2</v>
      </c>
      <c r="AJ69" s="263"/>
      <c r="AK69" s="302">
        <v>2</v>
      </c>
      <c r="AL69" s="263"/>
      <c r="AM69" s="302">
        <v>2</v>
      </c>
      <c r="AN69" s="263"/>
      <c r="AO69" s="302">
        <v>2</v>
      </c>
      <c r="AP69" s="263"/>
      <c r="AQ69" s="302">
        <v>2</v>
      </c>
      <c r="AR69" s="263"/>
      <c r="AS69" s="302">
        <v>2</v>
      </c>
      <c r="AT69" s="286"/>
      <c r="AU69" s="263"/>
      <c r="AV69" s="263"/>
      <c r="AW69" s="263"/>
      <c r="AX69" s="263"/>
      <c r="AY69" s="263"/>
    </row>
    <row r="70" spans="1:51" ht="18" customHeight="1">
      <c r="A70" s="263"/>
      <c r="B70" s="290"/>
      <c r="C70" s="275" t="str">
        <f>VLOOKUP(C65,'TS Gantry - AP44'!$C$8:$D$638,2,FALSE)</f>
        <v>DA+6</v>
      </c>
      <c r="D70" s="275"/>
      <c r="E70" s="275" t="str">
        <f>VLOOKUP(E65,'TS Gantry - AP44'!$C$8:$D$638,2,FALSE)</f>
        <v>DA+6</v>
      </c>
      <c r="F70" s="275"/>
      <c r="G70" s="275" t="str">
        <f>VLOOKUP(G65,'TS Gantry - AP44'!$C$8:$D$638,2,FALSE)</f>
        <v>DA+0</v>
      </c>
      <c r="H70" s="275"/>
      <c r="I70" s="275" t="str">
        <f>VLOOKUP(I65,'TS Gantry - AP44'!$C$8:$D$638,2,FALSE)</f>
        <v>DC2+0</v>
      </c>
      <c r="J70" s="275"/>
      <c r="K70" s="275" t="str">
        <f>VLOOKUP(K65,'TS Gantry - AP44'!$C$8:$D$638,2,FALSE)</f>
        <v>DA+3</v>
      </c>
      <c r="L70" s="275"/>
      <c r="M70" s="275" t="str">
        <f>VLOOKUP(M65,'TS Gantry - AP44'!$C$8:$D$638,2,FALSE)</f>
        <v>DA+6</v>
      </c>
      <c r="N70" s="275"/>
      <c r="O70" s="275" t="str">
        <f>VLOOKUP(O65,'TS Gantry - AP44'!$C$8:$D$638,2,FALSE)</f>
        <v>DA-1.5</v>
      </c>
      <c r="P70" s="275"/>
      <c r="Q70" s="275" t="str">
        <f>VLOOKUP(Q65,'TS Gantry - AP44'!$C$8:$D$638,2,FALSE)</f>
        <v>DA+9</v>
      </c>
      <c r="R70" s="275"/>
      <c r="S70" s="275" t="str">
        <f>VLOOKUP(S65,'TS Gantry - AP44'!$C$8:$D$638,2,FALSE)</f>
        <v>DA+3</v>
      </c>
      <c r="T70" s="275"/>
      <c r="U70" s="275" t="str">
        <f>VLOOKUP(U65,'TS Gantry - AP44'!$C$8:$D$638,2,FALSE)</f>
        <v>DA+3</v>
      </c>
      <c r="V70" s="275"/>
      <c r="W70" s="275" t="str">
        <f>VLOOKUP(W65,'TS Gantry - AP44'!$C$8:$D$638,2,FALSE)</f>
        <v>DA+6</v>
      </c>
      <c r="X70" s="275"/>
      <c r="Y70" s="275" t="str">
        <f>VLOOKUP(Y65,'TS Gantry - AP44'!$C$8:$D$638,2,FALSE)</f>
        <v>DC1+6</v>
      </c>
      <c r="Z70" s="275"/>
      <c r="AA70" s="275" t="str">
        <f>VLOOKUP(AA65,'TS Gantry - AP44'!$C$8:$D$638,2,FALSE)</f>
        <v>DA+6</v>
      </c>
      <c r="AB70" s="275"/>
      <c r="AC70" s="275" t="str">
        <f>VLOOKUP(AC65,'TS Gantry - AP44'!$C$8:$D$638,2,FALSE)</f>
        <v>DA+6</v>
      </c>
      <c r="AD70" s="275"/>
      <c r="AE70" s="275" t="str">
        <f>VLOOKUP(AE65,'TS Gantry - AP44'!$C$8:$D$638,2,FALSE)</f>
        <v>DA-3</v>
      </c>
      <c r="AF70" s="275"/>
      <c r="AG70" s="275" t="str">
        <f>VLOOKUP(AG65,'TS Gantry - AP44'!$C$8:$D$638,2,FALSE)</f>
        <v>DA+0</v>
      </c>
      <c r="AH70" s="275"/>
      <c r="AI70" s="275" t="str">
        <f>VLOOKUP(AI65,'TS Gantry - AP44'!$C$8:$D$638,2,FALSE)</f>
        <v>DA+0</v>
      </c>
      <c r="AJ70" s="275"/>
      <c r="AK70" s="275" t="str">
        <f>VLOOKUP(AK65,'TS Gantry - AP44'!$C$8:$D$638,2,FALSE)</f>
        <v>DA+9</v>
      </c>
      <c r="AL70" s="275"/>
      <c r="AM70" s="275" t="str">
        <f>VLOOKUP(AM65,'TS Gantry - AP44'!$C$8:$D$638,2,FALSE)</f>
        <v>DA+0</v>
      </c>
      <c r="AN70" s="275"/>
      <c r="AO70" s="275" t="str">
        <f>VLOOKUP(AO65,'TS Gantry - AP44'!$C$8:$D$638,2,FALSE)</f>
        <v>DD45+9</v>
      </c>
      <c r="AP70" s="275"/>
      <c r="AQ70" s="275" t="str">
        <f>VLOOKUP(AQ65,'TS Gantry - AP44'!$C$8:$D$638,2,FALSE)</f>
        <v>DC2+3</v>
      </c>
      <c r="AR70" s="275"/>
      <c r="AS70" s="275" t="str">
        <f>VLOOKUP(AS65,'TS Gantry - AP44'!$C$8:$D$638,2,FALSE)</f>
        <v>DD60+6</v>
      </c>
      <c r="AT70" s="326"/>
      <c r="AU70" s="263"/>
      <c r="AV70" s="263"/>
      <c r="AW70" s="263"/>
      <c r="AX70" s="263"/>
      <c r="AY70" s="263"/>
    </row>
    <row r="71" spans="1:51" ht="18" customHeight="1">
      <c r="A71" s="263"/>
      <c r="B71" s="330"/>
      <c r="C71" s="331"/>
      <c r="D71" s="331"/>
      <c r="E71" s="331"/>
      <c r="F71" s="331"/>
      <c r="G71" s="331"/>
      <c r="H71" s="331"/>
      <c r="I71" s="331"/>
      <c r="J71" s="331"/>
      <c r="K71" s="331"/>
      <c r="L71" s="331"/>
      <c r="M71" s="331"/>
      <c r="N71" s="331"/>
      <c r="O71" s="331"/>
      <c r="P71" s="331"/>
      <c r="Q71" s="331"/>
      <c r="R71" s="331"/>
      <c r="S71" s="331"/>
      <c r="T71" s="331"/>
      <c r="U71" s="331"/>
      <c r="V71" s="331"/>
      <c r="W71" s="331"/>
      <c r="X71" s="331"/>
      <c r="Y71" s="331"/>
      <c r="Z71" s="331"/>
      <c r="AA71" s="331"/>
      <c r="AB71" s="331"/>
      <c r="AC71" s="331"/>
      <c r="AD71" s="331"/>
      <c r="AE71" s="331"/>
      <c r="AF71" s="331"/>
      <c r="AG71" s="331"/>
      <c r="AH71" s="331"/>
      <c r="AI71" s="331"/>
      <c r="AJ71" s="331"/>
      <c r="AK71" s="331"/>
      <c r="AL71" s="331"/>
      <c r="AM71" s="331"/>
      <c r="AN71" s="331"/>
      <c r="AO71" s="332"/>
      <c r="AP71" s="333" t="s">
        <v>817</v>
      </c>
      <c r="AQ71" s="332"/>
      <c r="AR71" s="331"/>
      <c r="AS71" s="332"/>
      <c r="AT71" s="334" t="s">
        <v>817</v>
      </c>
      <c r="AU71" s="263"/>
      <c r="AV71" s="263"/>
      <c r="AW71" s="263"/>
      <c r="AX71" s="263"/>
      <c r="AY71" s="263"/>
    </row>
    <row r="72" spans="1:51" ht="15" customHeight="1">
      <c r="A72" s="263"/>
      <c r="B72" s="283"/>
      <c r="C72" s="275"/>
      <c r="D72" s="275"/>
      <c r="E72" s="275"/>
      <c r="F72" s="275"/>
      <c r="G72" s="275"/>
      <c r="H72" s="275"/>
      <c r="I72" s="275"/>
      <c r="J72" s="275"/>
      <c r="K72" s="275"/>
      <c r="L72" s="275"/>
      <c r="M72" s="275"/>
      <c r="N72" s="275"/>
      <c r="O72" s="275"/>
      <c r="P72" s="275"/>
      <c r="Q72" s="275"/>
      <c r="R72" s="275"/>
      <c r="S72" s="275"/>
      <c r="T72" s="275"/>
      <c r="U72" s="275"/>
      <c r="V72" s="275"/>
      <c r="W72" s="275"/>
      <c r="X72" s="275"/>
      <c r="Y72" s="275"/>
      <c r="Z72" s="275"/>
      <c r="AA72" s="275"/>
      <c r="AB72" s="275"/>
      <c r="AC72" s="275"/>
      <c r="AD72" s="275"/>
      <c r="AE72" s="275"/>
      <c r="AF72" s="275"/>
      <c r="AG72" s="275"/>
      <c r="AH72" s="275"/>
      <c r="AI72" s="275"/>
      <c r="AJ72" s="275"/>
      <c r="AK72" s="275"/>
      <c r="AL72" s="275"/>
      <c r="AM72" s="275"/>
      <c r="AN72" s="275"/>
      <c r="AO72" s="275"/>
      <c r="AP72" s="275"/>
      <c r="AQ72" s="275"/>
      <c r="AR72" s="275"/>
      <c r="AS72" s="275"/>
      <c r="AT72" s="304"/>
      <c r="AU72" s="263"/>
      <c r="AV72" s="263"/>
      <c r="AW72" s="263"/>
      <c r="AX72" s="263"/>
      <c r="AY72" s="263"/>
    </row>
    <row r="73" spans="1:51" ht="18" customHeight="1">
      <c r="A73" s="263"/>
      <c r="B73" s="307"/>
      <c r="C73" s="305">
        <f>AS64+1</f>
        <v>147</v>
      </c>
      <c r="D73" s="285"/>
      <c r="E73" s="305">
        <f>C73+1</f>
        <v>148</v>
      </c>
      <c r="F73" s="285"/>
      <c r="G73" s="305">
        <f>E73+1</f>
        <v>149</v>
      </c>
      <c r="H73" s="285"/>
      <c r="I73" s="305">
        <f>G73+1</f>
        <v>150</v>
      </c>
      <c r="J73" s="285"/>
      <c r="K73" s="305">
        <f>I73+1</f>
        <v>151</v>
      </c>
      <c r="L73" s="285"/>
      <c r="M73" s="305">
        <f>K73+1</f>
        <v>152</v>
      </c>
      <c r="N73" s="285"/>
      <c r="O73" s="305">
        <f>M73+1</f>
        <v>153</v>
      </c>
      <c r="P73" s="285"/>
      <c r="Q73" s="305">
        <f>O73+1</f>
        <v>154</v>
      </c>
      <c r="R73" s="285"/>
      <c r="S73" s="305">
        <f>Q73+1</f>
        <v>155</v>
      </c>
      <c r="T73" s="285"/>
      <c r="U73" s="305">
        <f>S73+1</f>
        <v>156</v>
      </c>
      <c r="V73" s="285"/>
      <c r="W73" s="305">
        <f>U73+1</f>
        <v>157</v>
      </c>
      <c r="X73" s="285"/>
      <c r="Y73" s="305">
        <f>W73+1</f>
        <v>158</v>
      </c>
      <c r="Z73" s="285"/>
      <c r="AA73" s="305">
        <f>Y73+1</f>
        <v>159</v>
      </c>
      <c r="AB73" s="285"/>
      <c r="AC73" s="305">
        <f>AA73+1</f>
        <v>160</v>
      </c>
      <c r="AD73" s="285"/>
      <c r="AE73" s="305">
        <f>AC73+1</f>
        <v>161</v>
      </c>
      <c r="AF73" s="285"/>
      <c r="AG73" s="305">
        <f>AE73+1</f>
        <v>162</v>
      </c>
      <c r="AH73" s="285"/>
      <c r="AI73" s="305">
        <f>AG73+1</f>
        <v>163</v>
      </c>
      <c r="AJ73" s="285"/>
      <c r="AK73" s="305">
        <f>AI73+1</f>
        <v>164</v>
      </c>
      <c r="AL73" s="285"/>
      <c r="AM73" s="305">
        <f>AK73+1</f>
        <v>165</v>
      </c>
      <c r="AN73" s="285"/>
      <c r="AO73" s="305">
        <f>AM73+1</f>
        <v>166</v>
      </c>
      <c r="AP73" s="285"/>
      <c r="AQ73" s="305">
        <f>AO73+1</f>
        <v>167</v>
      </c>
      <c r="AR73" s="285"/>
      <c r="AS73" s="305">
        <f>AQ73+1</f>
        <v>168</v>
      </c>
      <c r="AT73" s="315"/>
      <c r="AU73" s="263"/>
      <c r="AV73" s="263"/>
      <c r="AW73" s="263"/>
      <c r="AX73" s="263"/>
      <c r="AY73" s="263"/>
    </row>
    <row r="74" spans="1:51" ht="18" customHeight="1">
      <c r="A74" s="311"/>
      <c r="B74" s="308"/>
      <c r="C74" s="289" t="str">
        <f>VLOOKUP(C73,'TS Gantry - AP44'!$A$8:$C$638,3,FALSE)</f>
        <v>23/0</v>
      </c>
      <c r="D74" s="289"/>
      <c r="E74" s="289" t="str">
        <f>VLOOKUP(E73,'TS Gantry - AP44'!$A$8:$C$638,3,FALSE)</f>
        <v>23/1</v>
      </c>
      <c r="F74" s="289"/>
      <c r="G74" s="289" t="str">
        <f>VLOOKUP(G73,'TS Gantry - AP44'!$A$8:$C$638,3,FALSE)</f>
        <v>23/2</v>
      </c>
      <c r="H74" s="289"/>
      <c r="I74" s="289" t="str">
        <f>VLOOKUP(I73,'TS Gantry - AP44'!$A$8:$C$638,3,FALSE)</f>
        <v>23/3</v>
      </c>
      <c r="J74" s="289"/>
      <c r="K74" s="289" t="str">
        <f>VLOOKUP(K73,'TS Gantry - AP44'!$A$8:$C$638,3,FALSE)</f>
        <v>23/4</v>
      </c>
      <c r="L74" s="289"/>
      <c r="M74" s="289" t="str">
        <f>VLOOKUP(M73,'TS Gantry - AP44'!$A$8:$C$638,3,FALSE)</f>
        <v>24/0</v>
      </c>
      <c r="N74" s="289"/>
      <c r="O74" s="289" t="str">
        <f>VLOOKUP(O73,'TS Gantry - AP44'!$A$8:$C$638,3,FALSE)</f>
        <v>25/0</v>
      </c>
      <c r="P74" s="289"/>
      <c r="Q74" s="289" t="str">
        <f>VLOOKUP(Q73,'TS Gantry - AP44'!$A$8:$C$638,3,FALSE)</f>
        <v>25/1</v>
      </c>
      <c r="R74" s="289"/>
      <c r="S74" s="289" t="str">
        <f>VLOOKUP(S73,'TS Gantry - AP44'!$A$8:$C$638,3,FALSE)</f>
        <v>26/0</v>
      </c>
      <c r="T74" s="289"/>
      <c r="U74" s="289" t="str">
        <f>VLOOKUP(U73,'TS Gantry - AP44'!$A$8:$C$638,3,FALSE)</f>
        <v>27/0</v>
      </c>
      <c r="V74" s="289"/>
      <c r="W74" s="289" t="str">
        <f>VLOOKUP(W73,'TS Gantry - AP44'!$A$8:$C$638,3,FALSE)</f>
        <v>27/1</v>
      </c>
      <c r="X74" s="289"/>
      <c r="Y74" s="289" t="str">
        <f>VLOOKUP(Y73,'TS Gantry - AP44'!$A$8:$C$638,3,FALSE)</f>
        <v>27/2</v>
      </c>
      <c r="Z74" s="289"/>
      <c r="AA74" s="289" t="str">
        <f>VLOOKUP(AA73,'TS Gantry - AP44'!$A$8:$C$638,3,FALSE)</f>
        <v>27/3</v>
      </c>
      <c r="AB74" s="289"/>
      <c r="AC74" s="289" t="str">
        <f>VLOOKUP(AC73,'TS Gantry - AP44'!$A$8:$C$638,3,FALSE)</f>
        <v>28/0</v>
      </c>
      <c r="AD74" s="289"/>
      <c r="AE74" s="289" t="str">
        <f>VLOOKUP(AE73,'TS Gantry - AP44'!$A$8:$C$638,3,FALSE)</f>
        <v>28/1</v>
      </c>
      <c r="AF74" s="289"/>
      <c r="AG74" s="289" t="str">
        <f>VLOOKUP(AG73,'TS Gantry - AP44'!$A$8:$C$638,3,FALSE)</f>
        <v>28/2</v>
      </c>
      <c r="AH74" s="289"/>
      <c r="AI74" s="289" t="str">
        <f>VLOOKUP(AI73,'TS Gantry - AP44'!$A$8:$C$638,3,FALSE)</f>
        <v>28/3</v>
      </c>
      <c r="AJ74" s="289"/>
      <c r="AK74" s="289" t="str">
        <f>VLOOKUP(AK73,'TS Gantry - AP44'!$A$8:$C$638,3,FALSE)</f>
        <v>28/4</v>
      </c>
      <c r="AL74" s="289"/>
      <c r="AM74" s="289" t="str">
        <f>VLOOKUP(AM73,'TS Gantry - AP44'!$A$8:$C$638,3,FALSE)</f>
        <v>28/5</v>
      </c>
      <c r="AN74" s="289"/>
      <c r="AO74" s="289" t="str">
        <f>VLOOKUP(AO73,'TS Gantry - AP44'!$A$8:$C$638,3,FALSE)</f>
        <v>28/6</v>
      </c>
      <c r="AP74" s="289"/>
      <c r="AQ74" s="289" t="str">
        <f>VLOOKUP(AQ73,'TS Gantry - AP44'!$A$8:$C$638,3,FALSE)</f>
        <v>28/7</v>
      </c>
      <c r="AR74" s="289"/>
      <c r="AS74" s="289" t="str">
        <f>VLOOKUP(AS73,'TS Gantry - AP44'!$A$8:$C$638,3,FALSE)</f>
        <v>29/0</v>
      </c>
      <c r="AT74" s="316"/>
      <c r="AU74" s="311"/>
      <c r="AV74" s="311"/>
      <c r="AW74" s="311"/>
      <c r="AX74" s="311"/>
      <c r="AY74" s="311"/>
    </row>
    <row r="75" spans="1:51" ht="15" customHeight="1">
      <c r="A75" s="263"/>
      <c r="B75" s="290"/>
      <c r="C75" s="263"/>
      <c r="D75" s="284"/>
      <c r="E75" s="263"/>
      <c r="F75" s="284"/>
      <c r="G75" s="263"/>
      <c r="H75" s="284"/>
      <c r="I75" s="263"/>
      <c r="J75" s="284"/>
      <c r="K75" s="263"/>
      <c r="L75" s="282"/>
      <c r="M75" s="263"/>
      <c r="N75" s="284"/>
      <c r="O75" s="263"/>
      <c r="P75" s="282"/>
      <c r="Q75" s="263"/>
      <c r="R75" s="284"/>
      <c r="S75" s="263"/>
      <c r="T75" s="291" t="s">
        <v>822</v>
      </c>
      <c r="U75" s="263"/>
      <c r="V75" s="282"/>
      <c r="W75" s="263"/>
      <c r="X75" s="284"/>
      <c r="Y75" s="263"/>
      <c r="Z75" s="284"/>
      <c r="AA75" s="263"/>
      <c r="AB75" s="282"/>
      <c r="AC75" s="263"/>
      <c r="AD75" s="284"/>
      <c r="AE75" s="263"/>
      <c r="AF75" s="284"/>
      <c r="AG75" s="263"/>
      <c r="AH75" s="284"/>
      <c r="AI75" s="263"/>
      <c r="AJ75" s="284"/>
      <c r="AK75" s="263"/>
      <c r="AL75" s="284"/>
      <c r="AM75" s="263"/>
      <c r="AN75" s="284"/>
      <c r="AO75" s="263"/>
      <c r="AP75" s="284"/>
      <c r="AQ75" s="263"/>
      <c r="AR75" s="284"/>
      <c r="AS75" s="263"/>
      <c r="AT75" s="335"/>
      <c r="AU75" s="263"/>
      <c r="AV75" s="263"/>
      <c r="AW75" s="263"/>
      <c r="AX75" s="263"/>
      <c r="AY75" s="263"/>
    </row>
    <row r="76" spans="1:51" ht="15" customHeight="1">
      <c r="A76" s="263"/>
      <c r="B76" s="313"/>
      <c r="C76" s="263"/>
      <c r="D76" s="263"/>
      <c r="E76" s="263"/>
      <c r="F76" s="263"/>
      <c r="G76" s="263"/>
      <c r="H76" s="263"/>
      <c r="I76" s="263"/>
      <c r="J76" s="263"/>
      <c r="K76" s="263"/>
      <c r="L76" s="263"/>
      <c r="M76" s="263"/>
      <c r="N76" s="263"/>
      <c r="O76" s="263"/>
      <c r="P76" s="263"/>
      <c r="Q76" s="263"/>
      <c r="R76" s="263"/>
      <c r="S76" s="263"/>
      <c r="T76" s="291" t="s">
        <v>808</v>
      </c>
      <c r="U76" s="263"/>
      <c r="V76" s="282"/>
      <c r="W76" s="263"/>
      <c r="X76" s="263"/>
      <c r="Y76" s="263"/>
      <c r="Z76" s="263"/>
      <c r="AA76" s="263"/>
      <c r="AB76" s="263"/>
      <c r="AC76" s="263"/>
      <c r="AD76" s="263"/>
      <c r="AE76" s="263"/>
      <c r="AF76" s="263"/>
      <c r="AG76" s="263"/>
      <c r="AH76" s="263"/>
      <c r="AI76" s="263"/>
      <c r="AJ76" s="263"/>
      <c r="AK76" s="263"/>
      <c r="AL76" s="263"/>
      <c r="AM76" s="263"/>
      <c r="AN76" s="263"/>
      <c r="AO76" s="263"/>
      <c r="AP76" s="263"/>
      <c r="AQ76" s="263"/>
      <c r="AR76" s="263"/>
      <c r="AS76" s="263"/>
      <c r="AT76" s="286"/>
      <c r="AU76" s="263"/>
      <c r="AV76" s="263"/>
      <c r="AW76" s="263"/>
      <c r="AX76" s="263"/>
      <c r="AY76" s="263"/>
    </row>
    <row r="77" spans="1:51" ht="19.5" customHeight="1">
      <c r="A77" s="263"/>
      <c r="B77" s="313"/>
      <c r="C77" s="298">
        <v>3</v>
      </c>
      <c r="D77" s="297">
        <f>VLOOKUP(C74,'TS Gantry - AP44'!$C$8:$E$638,3,FALSE)</f>
        <v>327.99900000000002</v>
      </c>
      <c r="E77" s="298">
        <v>3</v>
      </c>
      <c r="F77" s="297">
        <f>VLOOKUP(E74,'TS Gantry - AP44'!$C$8:$E$638,3,FALSE)</f>
        <v>318</v>
      </c>
      <c r="G77" s="298">
        <v>3</v>
      </c>
      <c r="H77" s="297">
        <f>VLOOKUP(G74,'TS Gantry - AP44'!$C$8:$E$638,3,FALSE)</f>
        <v>379</v>
      </c>
      <c r="I77" s="298">
        <v>3</v>
      </c>
      <c r="J77" s="297">
        <f>VLOOKUP(I74,'TS Gantry - AP44'!$C$8:$E$638,3,FALSE)</f>
        <v>382</v>
      </c>
      <c r="K77" s="298"/>
      <c r="L77" s="297">
        <f>VLOOKUP(K74,'TS Gantry - AP44'!$C$8:$E$638,3,FALSE)</f>
        <v>353.64499999999998</v>
      </c>
      <c r="M77" s="298"/>
      <c r="N77" s="297">
        <f>VLOOKUP(M74,'TS Gantry - AP44'!$C$8:$E$638,3,FALSE)</f>
        <v>247.381</v>
      </c>
      <c r="O77" s="298"/>
      <c r="P77" s="297">
        <f>VLOOKUP(O74,'TS Gantry - AP44'!$C$8:$E$638,3,FALSE)</f>
        <v>258</v>
      </c>
      <c r="Q77" s="298"/>
      <c r="R77" s="297">
        <f>VLOOKUP(Q74,'TS Gantry - AP44'!$C$8:$E$638,3,FALSE)</f>
        <v>452.89400000000001</v>
      </c>
      <c r="S77" s="298"/>
      <c r="T77" s="297">
        <f>VLOOKUP(S74,'TS Gantry - AP44'!$C$8:$E$638,3,FALSE)</f>
        <v>217.36799999999999</v>
      </c>
      <c r="U77" s="298"/>
      <c r="V77" s="297">
        <f>VLOOKUP(U74,'TS Gantry - AP44'!$C$8:$E$638,3,FALSE)</f>
        <v>368</v>
      </c>
      <c r="W77" s="298">
        <v>3</v>
      </c>
      <c r="X77" s="297">
        <f>VLOOKUP(W74,'TS Gantry - AP44'!$C$8:$E$638,3,FALSE)</f>
        <v>397</v>
      </c>
      <c r="Y77" s="298">
        <v>3</v>
      </c>
      <c r="Z77" s="297">
        <f>VLOOKUP(Y74,'TS Gantry - AP44'!$C$8:$E$638,3,FALSE)</f>
        <v>332</v>
      </c>
      <c r="AA77" s="298">
        <v>3</v>
      </c>
      <c r="AB77" s="297">
        <f>VLOOKUP(AA74,'TS Gantry - AP44'!$C$8:$E$638,3,FALSE)</f>
        <v>338.64299999999997</v>
      </c>
      <c r="AC77" s="298">
        <v>3</v>
      </c>
      <c r="AD77" s="297">
        <f>VLOOKUP(AC74,'TS Gantry - AP44'!$C$8:$E$638,3,FALSE)</f>
        <v>421</v>
      </c>
      <c r="AE77" s="298">
        <v>3</v>
      </c>
      <c r="AF77" s="297">
        <f>VLOOKUP(AE74,'TS Gantry - AP44'!$C$8:$E$638,3,FALSE)</f>
        <v>400</v>
      </c>
      <c r="AG77" s="298">
        <v>3</v>
      </c>
      <c r="AH77" s="297">
        <f>VLOOKUP(AG74,'TS Gantry - AP44'!$C$8:$E$638,3,FALSE)</f>
        <v>396</v>
      </c>
      <c r="AI77" s="298">
        <v>3</v>
      </c>
      <c r="AJ77" s="297">
        <f>VLOOKUP(AI74,'TS Gantry - AP44'!$C$8:$E$638,3,FALSE)</f>
        <v>378</v>
      </c>
      <c r="AK77" s="298">
        <v>3</v>
      </c>
      <c r="AL77" s="297">
        <f>VLOOKUP(AK74,'TS Gantry - AP44'!$C$8:$E$638,3,FALSE)</f>
        <v>386</v>
      </c>
      <c r="AM77" s="298">
        <v>3</v>
      </c>
      <c r="AN77" s="297">
        <f>VLOOKUP(AM74,'TS Gantry - AP44'!$C$8:$E$638,3,FALSE)</f>
        <v>388</v>
      </c>
      <c r="AO77" s="298">
        <v>3</v>
      </c>
      <c r="AP77" s="297">
        <f>VLOOKUP(AO74,'TS Gantry - AP44'!$C$8:$E$638,3,FALSE)</f>
        <v>393</v>
      </c>
      <c r="AQ77" s="298">
        <v>3</v>
      </c>
      <c r="AR77" s="297">
        <f>VLOOKUP(AQ74,'TS Gantry - AP44'!$C$8:$E$638,3,FALSE)</f>
        <v>417.12400000000002</v>
      </c>
      <c r="AS77" s="298">
        <v>3</v>
      </c>
      <c r="AT77" s="299">
        <f>VLOOKUP(AS74,'TS Gantry - AP44'!$C$8:$E$638,3,FALSE)</f>
        <v>424</v>
      </c>
      <c r="AU77" s="263">
        <f>COUNTIF(B77:AT77,"3")</f>
        <v>16</v>
      </c>
      <c r="AV77" s="263"/>
      <c r="AW77" s="263"/>
      <c r="AX77" s="263"/>
      <c r="AY77" s="263"/>
    </row>
    <row r="78" spans="1:51" ht="19.5" customHeight="1">
      <c r="A78" s="263"/>
      <c r="B78" s="313"/>
      <c r="C78" s="302">
        <v>2</v>
      </c>
      <c r="D78" s="263"/>
      <c r="E78" s="302">
        <v>2</v>
      </c>
      <c r="F78" s="263"/>
      <c r="G78" s="302">
        <v>2</v>
      </c>
      <c r="H78" s="263"/>
      <c r="I78" s="302">
        <v>2</v>
      </c>
      <c r="J78" s="263"/>
      <c r="K78" s="302"/>
      <c r="L78" s="263"/>
      <c r="M78" s="302"/>
      <c r="N78" s="263"/>
      <c r="O78" s="302"/>
      <c r="P78" s="263"/>
      <c r="Q78" s="302"/>
      <c r="R78" s="263"/>
      <c r="S78" s="302"/>
      <c r="T78" s="263"/>
      <c r="U78" s="302"/>
      <c r="V78" s="263"/>
      <c r="W78" s="302">
        <v>2</v>
      </c>
      <c r="X78" s="263"/>
      <c r="Y78" s="302">
        <v>2</v>
      </c>
      <c r="Z78" s="263"/>
      <c r="AA78" s="302">
        <v>2</v>
      </c>
      <c r="AB78" s="263"/>
      <c r="AC78" s="302">
        <v>2</v>
      </c>
      <c r="AD78" s="263"/>
      <c r="AE78" s="302">
        <v>2</v>
      </c>
      <c r="AF78" s="263"/>
      <c r="AG78" s="302">
        <v>2</v>
      </c>
      <c r="AH78" s="263"/>
      <c r="AI78" s="302">
        <v>2</v>
      </c>
      <c r="AJ78" s="263"/>
      <c r="AK78" s="302">
        <v>2</v>
      </c>
      <c r="AL78" s="263"/>
      <c r="AM78" s="302">
        <v>2</v>
      </c>
      <c r="AN78" s="263"/>
      <c r="AO78" s="302">
        <v>2</v>
      </c>
      <c r="AP78" s="263"/>
      <c r="AQ78" s="302">
        <v>2</v>
      </c>
      <c r="AR78" s="263"/>
      <c r="AS78" s="302">
        <v>2</v>
      </c>
      <c r="AT78" s="286"/>
      <c r="AU78" s="263"/>
      <c r="AV78" s="263"/>
      <c r="AW78" s="263"/>
      <c r="AX78" s="263"/>
      <c r="AY78" s="263"/>
    </row>
    <row r="79" spans="1:51" ht="18" customHeight="1">
      <c r="A79" s="336"/>
      <c r="B79" s="337"/>
      <c r="C79" s="275" t="str">
        <f>VLOOKUP(C74,'TS Gantry - AP44'!$C$8:$D$638,2,FALSE)</f>
        <v>DD60+9</v>
      </c>
      <c r="D79" s="275"/>
      <c r="E79" s="275" t="str">
        <f>VLOOKUP(E74,'TS Gantry - AP44'!$C$8:$D$638,2,FALSE)</f>
        <v>DA-1.5</v>
      </c>
      <c r="F79" s="275"/>
      <c r="G79" s="275" t="str">
        <f>VLOOKUP(G74,'TS Gantry - AP44'!$C$8:$D$638,2,FALSE)</f>
        <v>DA+3</v>
      </c>
      <c r="H79" s="275"/>
      <c r="I79" s="275" t="str">
        <f>VLOOKUP(I74,'TS Gantry - AP44'!$C$8:$D$638,2,FALSE)</f>
        <v>DA+0</v>
      </c>
      <c r="J79" s="275"/>
      <c r="K79" s="275" t="str">
        <f>VLOOKUP(K74,'TS Gantry - AP44'!$C$8:$D$638,2,FALSE)</f>
        <v>DA+0</v>
      </c>
      <c r="L79" s="275"/>
      <c r="M79" s="275" t="str">
        <f>VLOOKUP(M74,'TS Gantry - AP44'!$C$8:$D$638,2,FALSE)</f>
        <v>DC2+0</v>
      </c>
      <c r="N79" s="275"/>
      <c r="O79" s="275" t="str">
        <f>VLOOKUP(O74,'TS Gantry - AP44'!$C$8:$D$638,2,FALSE)</f>
        <v>DC2+0</v>
      </c>
      <c r="P79" s="275"/>
      <c r="Q79" s="275" t="str">
        <f>VLOOKUP(Q74,'TS Gantry - AP44'!$C$8:$D$638,2,FALSE)</f>
        <v>DA+9</v>
      </c>
      <c r="R79" s="275"/>
      <c r="S79" s="275" t="str">
        <f>VLOOKUP(S74,'TS Gantry - AP44'!$C$8:$D$638,2,FALSE)</f>
        <v>DD60+35</v>
      </c>
      <c r="T79" s="275"/>
      <c r="U79" s="275" t="str">
        <f>VLOOKUP(U74,'TS Gantry - AP44'!$C$8:$D$638,2,FALSE)</f>
        <v>DD60+35</v>
      </c>
      <c r="V79" s="275"/>
      <c r="W79" s="275" t="str">
        <f>VLOOKUP(W74,'TS Gantry - AP44'!$C$8:$D$638,2,FALSE)</f>
        <v>DB1+9</v>
      </c>
      <c r="X79" s="275"/>
      <c r="Y79" s="275" t="str">
        <f>VLOOKUP(Y74,'TS Gantry - AP44'!$C$8:$D$638,2,FALSE)</f>
        <v>DA-1.5</v>
      </c>
      <c r="Z79" s="275"/>
      <c r="AA79" s="275" t="str">
        <f>VLOOKUP(AA74,'TS Gantry - AP44'!$C$8:$D$638,2,FALSE)</f>
        <v>DA-3</v>
      </c>
      <c r="AB79" s="275"/>
      <c r="AC79" s="275" t="str">
        <f>VLOOKUP(AC74,'TS Gantry - AP44'!$C$8:$D$638,2,FALSE)</f>
        <v>DB2+0</v>
      </c>
      <c r="AD79" s="275"/>
      <c r="AE79" s="275" t="str">
        <f>VLOOKUP(AE74,'TS Gantry - AP44'!$C$8:$D$638,2,FALSE)</f>
        <v>DA+6</v>
      </c>
      <c r="AF79" s="275"/>
      <c r="AG79" s="275" t="str">
        <f>VLOOKUP(AG74,'TS Gantry - AP44'!$C$8:$D$638,2,FALSE)</f>
        <v>DA+3</v>
      </c>
      <c r="AH79" s="275"/>
      <c r="AI79" s="275" t="str">
        <f>VLOOKUP(AI74,'TS Gantry - AP44'!$C$8:$D$638,2,FALSE)</f>
        <v>DA+0</v>
      </c>
      <c r="AJ79" s="275"/>
      <c r="AK79" s="275" t="str">
        <f>VLOOKUP(AK74,'TS Gantry - AP44'!$C$8:$D$638,2,FALSE)</f>
        <v>DA+0</v>
      </c>
      <c r="AL79" s="275"/>
      <c r="AM79" s="275" t="str">
        <f>VLOOKUP(AM74,'TS Gantry - AP44'!$C$8:$D$638,2,FALSE)</f>
        <v>DA+0</v>
      </c>
      <c r="AN79" s="275"/>
      <c r="AO79" s="275" t="str">
        <f>VLOOKUP(AO74,'TS Gantry - AP44'!$C$8:$D$638,2,FALSE)</f>
        <v>DA+0</v>
      </c>
      <c r="AP79" s="275"/>
      <c r="AQ79" s="275" t="str">
        <f>VLOOKUP(AQ74,'TS Gantry - AP44'!$C$8:$D$638,2,FALSE)</f>
        <v>DA+6</v>
      </c>
      <c r="AR79" s="275"/>
      <c r="AS79" s="275" t="str">
        <f>VLOOKUP(AS74,'TS Gantry - AP44'!$C$8:$D$638,2,FALSE)</f>
        <v>DB2+0</v>
      </c>
      <c r="AT79" s="326"/>
      <c r="AU79" s="336"/>
      <c r="AV79" s="336"/>
      <c r="AW79" s="336"/>
      <c r="AX79" s="336"/>
      <c r="AY79" s="336"/>
    </row>
    <row r="80" spans="1:51" ht="18" customHeight="1">
      <c r="A80" s="336"/>
      <c r="B80" s="337"/>
      <c r="C80" s="275"/>
      <c r="D80" s="275"/>
      <c r="E80" s="275"/>
      <c r="F80" s="275"/>
      <c r="G80" s="275"/>
      <c r="H80" s="275"/>
      <c r="I80" s="275"/>
      <c r="J80" s="275"/>
      <c r="K80" s="275"/>
      <c r="L80" s="275"/>
      <c r="M80" s="275"/>
      <c r="N80" s="275"/>
      <c r="O80" s="275"/>
      <c r="P80" s="275"/>
      <c r="Q80" s="275"/>
      <c r="R80" s="275"/>
      <c r="S80" s="305" t="s">
        <v>813</v>
      </c>
      <c r="T80" s="275"/>
      <c r="U80" s="305" t="s">
        <v>813</v>
      </c>
      <c r="V80" s="275"/>
      <c r="W80" s="275"/>
      <c r="X80" s="275"/>
      <c r="Y80" s="275"/>
      <c r="Z80" s="275"/>
      <c r="AA80" s="275"/>
      <c r="AB80" s="275"/>
      <c r="AC80" s="275"/>
      <c r="AD80" s="275"/>
      <c r="AE80" s="275"/>
      <c r="AF80" s="275"/>
      <c r="AG80" s="275"/>
      <c r="AH80" s="275"/>
      <c r="AI80" s="275"/>
      <c r="AJ80" s="275"/>
      <c r="AK80" s="275"/>
      <c r="AL80" s="275"/>
      <c r="AM80" s="275"/>
      <c r="AN80" s="275"/>
      <c r="AO80" s="275"/>
      <c r="AP80" s="275"/>
      <c r="AQ80" s="275"/>
      <c r="AR80" s="275"/>
      <c r="AS80" s="275"/>
      <c r="AT80" s="326"/>
      <c r="AU80" s="336"/>
      <c r="AV80" s="336"/>
      <c r="AW80" s="336"/>
      <c r="AX80" s="336"/>
      <c r="AY80" s="336"/>
    </row>
    <row r="81" spans="1:51" ht="15" customHeight="1">
      <c r="A81" s="263"/>
      <c r="B81" s="338"/>
      <c r="C81" s="275"/>
      <c r="D81" s="275"/>
      <c r="E81" s="305"/>
      <c r="F81" s="305"/>
      <c r="G81" s="275"/>
      <c r="H81" s="275"/>
      <c r="I81" s="275"/>
      <c r="J81" s="275"/>
      <c r="K81" s="275"/>
      <c r="L81" s="275"/>
      <c r="M81" s="291"/>
      <c r="N81" s="291" t="s">
        <v>823</v>
      </c>
      <c r="O81" s="324"/>
      <c r="P81" s="275"/>
      <c r="Q81" s="275"/>
      <c r="R81" s="275"/>
      <c r="S81" s="324"/>
      <c r="T81" s="291" t="s">
        <v>824</v>
      </c>
      <c r="U81" s="324"/>
      <c r="V81" s="275"/>
      <c r="W81" s="275"/>
      <c r="X81" s="275"/>
      <c r="Y81" s="275"/>
      <c r="Z81" s="275"/>
      <c r="AA81" s="275"/>
      <c r="AB81" s="275"/>
      <c r="AC81" s="275"/>
      <c r="AD81" s="291" t="s">
        <v>825</v>
      </c>
      <c r="AE81" s="275"/>
      <c r="AF81" s="275"/>
      <c r="AG81" s="275"/>
      <c r="AH81" s="275"/>
      <c r="AI81" s="275"/>
      <c r="AJ81" s="275"/>
      <c r="AK81" s="275"/>
      <c r="AL81" s="275"/>
      <c r="AM81" s="275"/>
      <c r="AN81" s="275"/>
      <c r="AO81" s="275"/>
      <c r="AP81" s="275"/>
      <c r="AQ81" s="275"/>
      <c r="AR81" s="275"/>
      <c r="AS81" s="275"/>
      <c r="AT81" s="304"/>
      <c r="AU81" s="263"/>
      <c r="AV81" s="263"/>
      <c r="AW81" s="263"/>
      <c r="AX81" s="263"/>
      <c r="AY81" s="263"/>
    </row>
    <row r="82" spans="1:51" ht="18" customHeight="1">
      <c r="A82" s="263"/>
      <c r="B82" s="307"/>
      <c r="C82" s="305">
        <f>AS73+1</f>
        <v>169</v>
      </c>
      <c r="D82" s="285"/>
      <c r="E82" s="305">
        <f>C82+1</f>
        <v>170</v>
      </c>
      <c r="F82" s="285"/>
      <c r="G82" s="305">
        <f>E82+1</f>
        <v>171</v>
      </c>
      <c r="H82" s="285"/>
      <c r="I82" s="305">
        <f>G82+1</f>
        <v>172</v>
      </c>
      <c r="J82" s="285"/>
      <c r="K82" s="305">
        <f>I82+1</f>
        <v>173</v>
      </c>
      <c r="L82" s="285"/>
      <c r="M82" s="305">
        <f>K82+1</f>
        <v>174</v>
      </c>
      <c r="N82" s="285"/>
      <c r="O82" s="305">
        <f>M82+1</f>
        <v>175</v>
      </c>
      <c r="P82" s="285"/>
      <c r="Q82" s="305">
        <f>O82+1</f>
        <v>176</v>
      </c>
      <c r="R82" s="285"/>
      <c r="S82" s="305">
        <f>Q82+1</f>
        <v>177</v>
      </c>
      <c r="T82" s="285"/>
      <c r="U82" s="305">
        <f>S82+1</f>
        <v>178</v>
      </c>
      <c r="V82" s="285"/>
      <c r="W82" s="305">
        <f>U82+1</f>
        <v>179</v>
      </c>
      <c r="X82" s="285"/>
      <c r="Y82" s="305">
        <f>W82+1</f>
        <v>180</v>
      </c>
      <c r="Z82" s="285"/>
      <c r="AA82" s="305">
        <f>Y82+1</f>
        <v>181</v>
      </c>
      <c r="AB82" s="285"/>
      <c r="AC82" s="305">
        <f>AA82+1</f>
        <v>182</v>
      </c>
      <c r="AD82" s="285"/>
      <c r="AE82" s="305">
        <f>AC82+1</f>
        <v>183</v>
      </c>
      <c r="AF82" s="285"/>
      <c r="AG82" s="305">
        <f>AE82+1</f>
        <v>184</v>
      </c>
      <c r="AH82" s="285"/>
      <c r="AI82" s="305">
        <f>AG82+1</f>
        <v>185</v>
      </c>
      <c r="AJ82" s="285"/>
      <c r="AK82" s="305">
        <f>AI82+1</f>
        <v>186</v>
      </c>
      <c r="AL82" s="285"/>
      <c r="AM82" s="305">
        <f>AK82+1</f>
        <v>187</v>
      </c>
      <c r="AN82" s="285"/>
      <c r="AO82" s="305">
        <f>AM82+1</f>
        <v>188</v>
      </c>
      <c r="AP82" s="285"/>
      <c r="AQ82" s="305">
        <f>AO82+1</f>
        <v>189</v>
      </c>
      <c r="AR82" s="285"/>
      <c r="AS82" s="305">
        <f>AQ82+1</f>
        <v>190</v>
      </c>
      <c r="AT82" s="315"/>
      <c r="AU82" s="263"/>
      <c r="AV82" s="263"/>
      <c r="AW82" s="263"/>
      <c r="AX82" s="263"/>
      <c r="AY82" s="263"/>
    </row>
    <row r="83" spans="1:51" ht="18" customHeight="1">
      <c r="A83" s="319"/>
      <c r="B83" s="320"/>
      <c r="C83" s="289" t="str">
        <f>VLOOKUP(C82,'TS Gantry - AP44'!$A$8:$C$638,3,FALSE)</f>
        <v>29/1</v>
      </c>
      <c r="D83" s="289"/>
      <c r="E83" s="289" t="str">
        <f>VLOOKUP(E82,'TS Gantry - AP44'!$A$8:$C$638,3,FALSE)</f>
        <v>29/2</v>
      </c>
      <c r="F83" s="289"/>
      <c r="G83" s="289" t="str">
        <f>VLOOKUP(G82,'TS Gantry - AP44'!$A$8:$C$638,3,FALSE)</f>
        <v>29/3</v>
      </c>
      <c r="H83" s="289"/>
      <c r="I83" s="289" t="str">
        <f>VLOOKUP(I82,'TS Gantry - AP44'!$A$8:$C$638,3,FALSE)</f>
        <v>29/4</v>
      </c>
      <c r="J83" s="289"/>
      <c r="K83" s="289" t="str">
        <f>VLOOKUP(K82,'TS Gantry - AP44'!$A$8:$C$638,3,FALSE)</f>
        <v>29/5</v>
      </c>
      <c r="L83" s="289"/>
      <c r="M83" s="289" t="str">
        <f>VLOOKUP(M82,'TS Gantry - AP44'!$A$8:$C$638,3,FALSE)</f>
        <v>29/6</v>
      </c>
      <c r="N83" s="289"/>
      <c r="O83" s="289" t="str">
        <f>VLOOKUP(O82,'TS Gantry - AP44'!$A$8:$C$638,3,FALSE)</f>
        <v>29/7</v>
      </c>
      <c r="P83" s="289"/>
      <c r="Q83" s="289" t="str">
        <f>VLOOKUP(Q82,'TS Gantry - AP44'!$A$8:$C$638,3,FALSE)</f>
        <v>29/8</v>
      </c>
      <c r="R83" s="289"/>
      <c r="S83" s="289" t="str">
        <f>VLOOKUP(S82,'TS Gantry - AP44'!$A$8:$C$638,3,FALSE)</f>
        <v>29/9</v>
      </c>
      <c r="T83" s="289"/>
      <c r="U83" s="289" t="str">
        <f>VLOOKUP(U82,'TS Gantry - AP44'!$A$8:$C$638,3,FALSE)</f>
        <v>29/10</v>
      </c>
      <c r="V83" s="289"/>
      <c r="W83" s="289" t="str">
        <f>VLOOKUP(W82,'TS Gantry - AP44'!$A$8:$C$638,3,FALSE)</f>
        <v>29/11</v>
      </c>
      <c r="X83" s="289"/>
      <c r="Y83" s="289" t="str">
        <f>VLOOKUP(Y82,'TS Gantry - AP44'!$A$8:$C$638,3,FALSE)</f>
        <v>29/12</v>
      </c>
      <c r="Z83" s="289"/>
      <c r="AA83" s="289" t="str">
        <f>VLOOKUP(AA82,'TS Gantry - AP44'!$A$8:$C$638,3,FALSE)</f>
        <v>29/13</v>
      </c>
      <c r="AB83" s="289"/>
      <c r="AC83" s="289" t="str">
        <f>VLOOKUP(AC82,'TS Gantry - AP44'!$A$8:$C$638,3,FALSE)</f>
        <v>29/14</v>
      </c>
      <c r="AD83" s="289"/>
      <c r="AE83" s="289" t="str">
        <f>VLOOKUP(AE82,'TS Gantry - AP44'!$A$8:$C$638,3,FALSE)</f>
        <v>29/15</v>
      </c>
      <c r="AF83" s="289"/>
      <c r="AG83" s="289" t="str">
        <f>VLOOKUP(AG82,'TS Gantry - AP44'!$A$8:$C$638,3,FALSE)</f>
        <v>29/16</v>
      </c>
      <c r="AH83" s="289"/>
      <c r="AI83" s="289" t="str">
        <f>VLOOKUP(AI82,'TS Gantry - AP44'!$A$8:$C$638,3,FALSE)</f>
        <v>29/17</v>
      </c>
      <c r="AJ83" s="289"/>
      <c r="AK83" s="289" t="str">
        <f>VLOOKUP(AK82,'TS Gantry - AP44'!$A$8:$C$638,3,FALSE)</f>
        <v>29/18</v>
      </c>
      <c r="AL83" s="289"/>
      <c r="AM83" s="289" t="str">
        <f>VLOOKUP(AM82,'TS Gantry - AP44'!$A$8:$C$638,3,FALSE)</f>
        <v>29/19</v>
      </c>
      <c r="AN83" s="289"/>
      <c r="AO83" s="289" t="str">
        <f>VLOOKUP(AO82,'TS Gantry - AP44'!$A$8:$C$638,3,FALSE)</f>
        <v>29/20</v>
      </c>
      <c r="AP83" s="289"/>
      <c r="AQ83" s="289" t="str">
        <f>VLOOKUP(AQ82,'TS Gantry - AP44'!$A$8:$C$638,3,FALSE)</f>
        <v>29/21</v>
      </c>
      <c r="AR83" s="289"/>
      <c r="AS83" s="289" t="str">
        <f>VLOOKUP(AS82,'TS Gantry - AP44'!$A$8:$C$638,3,FALSE)</f>
        <v>29/22</v>
      </c>
      <c r="AT83" s="316"/>
      <c r="AU83" s="319"/>
      <c r="AV83" s="319"/>
      <c r="AW83" s="319"/>
      <c r="AX83" s="319"/>
      <c r="AY83" s="319"/>
    </row>
    <row r="84" spans="1:51">
      <c r="A84" s="263"/>
      <c r="B84" s="290"/>
      <c r="C84" s="263"/>
      <c r="D84" s="263"/>
      <c r="E84" s="263"/>
      <c r="F84" s="263"/>
      <c r="G84" s="263"/>
      <c r="H84" s="263"/>
      <c r="I84" s="263"/>
      <c r="J84" s="263"/>
      <c r="K84" s="263"/>
      <c r="L84" s="263"/>
      <c r="M84" s="263"/>
      <c r="N84" s="263"/>
      <c r="O84" s="263"/>
      <c r="P84" s="263"/>
      <c r="Q84" s="263"/>
      <c r="R84" s="263"/>
      <c r="S84" s="263"/>
      <c r="T84" s="263"/>
      <c r="U84" s="263"/>
      <c r="V84" s="263"/>
      <c r="W84" s="263"/>
      <c r="X84" s="263"/>
      <c r="Y84" s="263"/>
      <c r="Z84" s="263"/>
      <c r="AA84" s="263"/>
      <c r="AB84" s="282"/>
      <c r="AC84" s="263"/>
      <c r="AD84" s="263"/>
      <c r="AE84" s="263"/>
      <c r="AF84" s="282"/>
      <c r="AG84" s="263"/>
      <c r="AH84" s="263"/>
      <c r="AI84" s="263"/>
      <c r="AJ84" s="263"/>
      <c r="AK84" s="263"/>
      <c r="AL84" s="263"/>
      <c r="AM84" s="263"/>
      <c r="AN84" s="263"/>
      <c r="AO84" s="263"/>
      <c r="AP84" s="263"/>
      <c r="AQ84" s="263"/>
      <c r="AR84" s="263"/>
      <c r="AS84" s="263"/>
      <c r="AT84" s="286"/>
      <c r="AU84" s="263"/>
      <c r="AV84" s="263"/>
      <c r="AW84" s="263"/>
      <c r="AX84" s="263"/>
      <c r="AY84" s="263"/>
    </row>
    <row r="85" spans="1:51">
      <c r="A85" s="263"/>
      <c r="B85" s="313"/>
      <c r="C85" s="263"/>
      <c r="D85" s="263"/>
      <c r="E85" s="263"/>
      <c r="F85" s="263"/>
      <c r="G85" s="263"/>
      <c r="H85" s="263"/>
      <c r="I85" s="263"/>
      <c r="J85" s="263"/>
      <c r="K85" s="263"/>
      <c r="L85" s="263"/>
      <c r="M85" s="263"/>
      <c r="N85" s="263"/>
      <c r="O85" s="263"/>
      <c r="P85" s="263"/>
      <c r="Q85" s="263"/>
      <c r="R85" s="263"/>
      <c r="S85" s="263"/>
      <c r="T85" s="263"/>
      <c r="U85" s="263"/>
      <c r="V85" s="263"/>
      <c r="W85" s="263"/>
      <c r="X85" s="263"/>
      <c r="Y85" s="263"/>
      <c r="Z85" s="263"/>
      <c r="AA85" s="263"/>
      <c r="AB85" s="263"/>
      <c r="AC85" s="263"/>
      <c r="AD85" s="263"/>
      <c r="AE85" s="263"/>
      <c r="AF85" s="263"/>
      <c r="AG85" s="263"/>
      <c r="AH85" s="263"/>
      <c r="AI85" s="263"/>
      <c r="AJ85" s="263"/>
      <c r="AK85" s="263"/>
      <c r="AL85" s="263"/>
      <c r="AM85" s="263"/>
      <c r="AN85" s="263"/>
      <c r="AO85" s="263"/>
      <c r="AP85" s="263"/>
      <c r="AQ85" s="263"/>
      <c r="AR85" s="263"/>
      <c r="AS85" s="263"/>
      <c r="AT85" s="286"/>
      <c r="AU85" s="263"/>
      <c r="AV85" s="263"/>
      <c r="AW85" s="263"/>
      <c r="AX85" s="263"/>
      <c r="AY85" s="263"/>
    </row>
    <row r="86" spans="1:51" ht="19.5" customHeight="1">
      <c r="A86" s="263"/>
      <c r="B86" s="313"/>
      <c r="C86" s="298">
        <v>3</v>
      </c>
      <c r="D86" s="297">
        <f>VLOOKUP(C83,'TS Gantry - AP44'!$C$8:$E$638,3,FALSE)</f>
        <v>416</v>
      </c>
      <c r="E86" s="298">
        <v>3</v>
      </c>
      <c r="F86" s="297">
        <f>VLOOKUP(E83,'TS Gantry - AP44'!$C$8:$E$638,3,FALSE)</f>
        <v>424</v>
      </c>
      <c r="G86" s="298">
        <v>3</v>
      </c>
      <c r="H86" s="297">
        <f>VLOOKUP(G83,'TS Gantry - AP44'!$C$8:$E$638,3,FALSE)</f>
        <v>412</v>
      </c>
      <c r="I86" s="298">
        <v>3</v>
      </c>
      <c r="J86" s="297">
        <f>VLOOKUP(I83,'TS Gantry - AP44'!$C$8:$E$638,3,FALSE)</f>
        <v>409</v>
      </c>
      <c r="K86" s="298">
        <v>3</v>
      </c>
      <c r="L86" s="297">
        <f>VLOOKUP(K83,'TS Gantry - AP44'!$C$8:$E$638,3,FALSE)</f>
        <v>396</v>
      </c>
      <c r="M86" s="298">
        <v>3</v>
      </c>
      <c r="N86" s="297">
        <f>VLOOKUP(M83,'TS Gantry - AP44'!$C$8:$E$638,3,FALSE)</f>
        <v>419</v>
      </c>
      <c r="O86" s="298">
        <v>3</v>
      </c>
      <c r="P86" s="297">
        <f>VLOOKUP(O83,'TS Gantry - AP44'!$C$8:$E$638,3,FALSE)</f>
        <v>421</v>
      </c>
      <c r="Q86" s="298">
        <v>3</v>
      </c>
      <c r="R86" s="297">
        <f>VLOOKUP(Q83,'TS Gantry - AP44'!$C$8:$E$638,3,FALSE)</f>
        <v>415</v>
      </c>
      <c r="S86" s="298">
        <v>3</v>
      </c>
      <c r="T86" s="297">
        <f>VLOOKUP(S83,'TS Gantry - AP44'!$C$8:$E$638,3,FALSE)</f>
        <v>388</v>
      </c>
      <c r="U86" s="298">
        <v>3</v>
      </c>
      <c r="V86" s="297">
        <f>VLOOKUP(U83,'TS Gantry - AP44'!$C$8:$E$638,3,FALSE)</f>
        <v>393</v>
      </c>
      <c r="W86" s="298">
        <v>3</v>
      </c>
      <c r="X86" s="297">
        <f>VLOOKUP(W83,'TS Gantry - AP44'!$C$8:$E$638,3,FALSE)</f>
        <v>371</v>
      </c>
      <c r="Y86" s="298">
        <v>3</v>
      </c>
      <c r="Z86" s="297">
        <f>VLOOKUP(Y83,'TS Gantry - AP44'!$C$8:$E$638,3,FALSE)</f>
        <v>386</v>
      </c>
      <c r="AA86" s="298">
        <v>3</v>
      </c>
      <c r="AB86" s="297">
        <f>VLOOKUP(AA83,'TS Gantry - AP44'!$C$8:$E$638,3,FALSE)</f>
        <v>390</v>
      </c>
      <c r="AC86" s="298">
        <v>3</v>
      </c>
      <c r="AD86" s="297">
        <f>VLOOKUP(AC83,'TS Gantry - AP44'!$C$8:$E$638,3,FALSE)</f>
        <v>385</v>
      </c>
      <c r="AE86" s="298">
        <v>3</v>
      </c>
      <c r="AF86" s="297">
        <f>VLOOKUP(AE83,'TS Gantry - AP44'!$C$8:$E$638,3,FALSE)</f>
        <v>343</v>
      </c>
      <c r="AG86" s="298">
        <v>3</v>
      </c>
      <c r="AH86" s="297">
        <f>VLOOKUP(AG83,'TS Gantry - AP44'!$C$8:$E$638,3,FALSE)</f>
        <v>385</v>
      </c>
      <c r="AI86" s="298">
        <v>3</v>
      </c>
      <c r="AJ86" s="297">
        <f>VLOOKUP(AI83,'TS Gantry - AP44'!$C$8:$E$638,3,FALSE)</f>
        <v>445</v>
      </c>
      <c r="AK86" s="298">
        <v>3</v>
      </c>
      <c r="AL86" s="297">
        <f>VLOOKUP(AK83,'TS Gantry - AP44'!$C$8:$E$638,3,FALSE)</f>
        <v>395</v>
      </c>
      <c r="AM86" s="298">
        <v>3</v>
      </c>
      <c r="AN86" s="297">
        <f>VLOOKUP(AM83,'TS Gantry - AP44'!$C$8:$E$638,3,FALSE)</f>
        <v>416</v>
      </c>
      <c r="AO86" s="298">
        <v>3</v>
      </c>
      <c r="AP86" s="297">
        <f>VLOOKUP(AO83,'TS Gantry - AP44'!$C$8:$E$638,3,FALSE)</f>
        <v>411</v>
      </c>
      <c r="AQ86" s="298">
        <v>3</v>
      </c>
      <c r="AR86" s="297">
        <f>VLOOKUP(AQ83,'TS Gantry - AP44'!$C$8:$E$638,3,FALSE)</f>
        <v>429</v>
      </c>
      <c r="AS86" s="298">
        <v>3</v>
      </c>
      <c r="AT86" s="299">
        <f>VLOOKUP(AS83,'TS Gantry - AP44'!$C$8:$E$638,3,FALSE)</f>
        <v>392.64299999999997</v>
      </c>
      <c r="AU86" s="263">
        <f>COUNTIF(B86:AT86,"3")</f>
        <v>22</v>
      </c>
      <c r="AV86" s="263"/>
      <c r="AW86" s="263"/>
      <c r="AX86" s="263"/>
      <c r="AY86" s="263"/>
    </row>
    <row r="87" spans="1:51" ht="19.5" customHeight="1">
      <c r="A87" s="263"/>
      <c r="B87" s="313"/>
      <c r="C87" s="302">
        <v>2</v>
      </c>
      <c r="D87" s="263"/>
      <c r="E87" s="302">
        <v>2</v>
      </c>
      <c r="F87" s="263"/>
      <c r="G87" s="302">
        <v>2</v>
      </c>
      <c r="H87" s="263"/>
      <c r="I87" s="302">
        <v>2</v>
      </c>
      <c r="J87" s="263"/>
      <c r="K87" s="302">
        <v>2</v>
      </c>
      <c r="L87" s="263"/>
      <c r="M87" s="302">
        <v>2</v>
      </c>
      <c r="N87" s="263"/>
      <c r="O87" s="302">
        <v>2</v>
      </c>
      <c r="P87" s="263"/>
      <c r="Q87" s="302">
        <v>2</v>
      </c>
      <c r="R87" s="263"/>
      <c r="S87" s="302">
        <v>2</v>
      </c>
      <c r="T87" s="263"/>
      <c r="U87" s="302">
        <v>2</v>
      </c>
      <c r="V87" s="263"/>
      <c r="W87" s="302">
        <v>2</v>
      </c>
      <c r="X87" s="263"/>
      <c r="Y87" s="302">
        <v>2</v>
      </c>
      <c r="Z87" s="263"/>
      <c r="AA87" s="302">
        <v>2</v>
      </c>
      <c r="AB87" s="263"/>
      <c r="AC87" s="302">
        <v>2</v>
      </c>
      <c r="AD87" s="263"/>
      <c r="AE87" s="302">
        <v>2</v>
      </c>
      <c r="AF87" s="263"/>
      <c r="AG87" s="302">
        <v>2</v>
      </c>
      <c r="AH87" s="263"/>
      <c r="AI87" s="302">
        <v>2</v>
      </c>
      <c r="AJ87" s="263"/>
      <c r="AK87" s="302">
        <v>2</v>
      </c>
      <c r="AL87" s="263"/>
      <c r="AM87" s="302">
        <v>2</v>
      </c>
      <c r="AN87" s="263"/>
      <c r="AO87" s="302">
        <v>2</v>
      </c>
      <c r="AP87" s="263"/>
      <c r="AQ87" s="302">
        <v>2</v>
      </c>
      <c r="AR87" s="263"/>
      <c r="AS87" s="302">
        <v>2</v>
      </c>
      <c r="AT87" s="286"/>
      <c r="AU87" s="263"/>
      <c r="AV87" s="263"/>
      <c r="AW87" s="263"/>
      <c r="AX87" s="263"/>
      <c r="AY87" s="263"/>
    </row>
    <row r="88" spans="1:51" ht="18" customHeight="1">
      <c r="A88" s="263"/>
      <c r="B88" s="290"/>
      <c r="C88" s="275" t="str">
        <f>VLOOKUP(C83,'TS Gantry - AP44'!$C$8:$D$638,2,FALSE)</f>
        <v>DA+6</v>
      </c>
      <c r="D88" s="275"/>
      <c r="E88" s="275" t="str">
        <f>VLOOKUP(E83,'TS Gantry - AP44'!$C$8:$D$638,2,FALSE)</f>
        <v>DA+3</v>
      </c>
      <c r="F88" s="275"/>
      <c r="G88" s="275" t="str">
        <f>VLOOKUP(G83,'TS Gantry - AP44'!$C$8:$D$638,2,FALSE)</f>
        <v>DA+6</v>
      </c>
      <c r="H88" s="275"/>
      <c r="I88" s="275" t="str">
        <f>VLOOKUP(I83,'TS Gantry - AP44'!$C$8:$D$638,2,FALSE)</f>
        <v>DA+0</v>
      </c>
      <c r="J88" s="275"/>
      <c r="K88" s="275" t="str">
        <f>VLOOKUP(K83,'TS Gantry - AP44'!$C$8:$D$638,2,FALSE)</f>
        <v>DA+3</v>
      </c>
      <c r="L88" s="275"/>
      <c r="M88" s="275" t="str">
        <f>VLOOKUP(M83,'TS Gantry - AP44'!$C$8:$D$638,2,FALSE)</f>
        <v>DA+0</v>
      </c>
      <c r="N88" s="275"/>
      <c r="O88" s="275" t="str">
        <f>VLOOKUP(O83,'TS Gantry - AP44'!$C$8:$D$638,2,FALSE)</f>
        <v>DA+6</v>
      </c>
      <c r="P88" s="275"/>
      <c r="Q88" s="275" t="str">
        <f>VLOOKUP(Q83,'TS Gantry - AP44'!$C$8:$D$638,2,FALSE)</f>
        <v>DA+0</v>
      </c>
      <c r="R88" s="275"/>
      <c r="S88" s="275" t="str">
        <f>VLOOKUP(S83,'TS Gantry - AP44'!$C$8:$D$638,2,FALSE)</f>
        <v>DA+0</v>
      </c>
      <c r="T88" s="275"/>
      <c r="U88" s="275" t="str">
        <f>VLOOKUP(U83,'TS Gantry - AP44'!$C$8:$D$638,2,FALSE)</f>
        <v>DA+0</v>
      </c>
      <c r="V88" s="275"/>
      <c r="W88" s="275" t="str">
        <f>VLOOKUP(W83,'TS Gantry - AP44'!$C$8:$D$638,2,FALSE)</f>
        <v>DA+0</v>
      </c>
      <c r="X88" s="275"/>
      <c r="Y88" s="275" t="str">
        <f>VLOOKUP(Y83,'TS Gantry - AP44'!$C$8:$D$638,2,FALSE)</f>
        <v>DB1+0</v>
      </c>
      <c r="Z88" s="275"/>
      <c r="AA88" s="275" t="str">
        <f>VLOOKUP(AA83,'TS Gantry - AP44'!$C$8:$D$638,2,FALSE)</f>
        <v>DA+0</v>
      </c>
      <c r="AB88" s="275"/>
      <c r="AC88" s="275" t="str">
        <f>VLOOKUP(AC83,'TS Gantry - AP44'!$C$8:$D$638,2,FALSE)</f>
        <v>DA+0</v>
      </c>
      <c r="AD88" s="275"/>
      <c r="AE88" s="275" t="str">
        <f>VLOOKUP(AE83,'TS Gantry - AP44'!$C$8:$D$638,2,FALSE)</f>
        <v>DA+0</v>
      </c>
      <c r="AF88" s="275"/>
      <c r="AG88" s="275" t="str">
        <f>VLOOKUP(AG83,'TS Gantry - AP44'!$C$8:$D$638,2,FALSE)</f>
        <v>DA+0</v>
      </c>
      <c r="AH88" s="275"/>
      <c r="AI88" s="275" t="str">
        <f>VLOOKUP(AI83,'TS Gantry - AP44'!$C$8:$D$638,2,FALSE)</f>
        <v>DA+0</v>
      </c>
      <c r="AJ88" s="275"/>
      <c r="AK88" s="275" t="str">
        <f>VLOOKUP(AK83,'TS Gantry - AP44'!$C$8:$D$638,2,FALSE)</f>
        <v>DA+3</v>
      </c>
      <c r="AL88" s="275"/>
      <c r="AM88" s="275" t="str">
        <f>VLOOKUP(AM83,'TS Gantry - AP44'!$C$8:$D$638,2,FALSE)</f>
        <v>DA+3</v>
      </c>
      <c r="AN88" s="275"/>
      <c r="AO88" s="275" t="str">
        <f>VLOOKUP(AO83,'TS Gantry - AP44'!$C$8:$D$638,2,FALSE)</f>
        <v>DA+0</v>
      </c>
      <c r="AP88" s="275"/>
      <c r="AQ88" s="275" t="str">
        <f>VLOOKUP(AQ83,'TS Gantry - AP44'!$C$8:$D$638,2,FALSE)</f>
        <v>DA+3</v>
      </c>
      <c r="AR88" s="275"/>
      <c r="AS88" s="275" t="str">
        <f>VLOOKUP(AS83,'TS Gantry - AP44'!$C$8:$D$638,2,FALSE)</f>
        <v>DA+3</v>
      </c>
      <c r="AT88" s="326"/>
      <c r="AU88" s="263"/>
      <c r="AV88" s="263"/>
      <c r="AW88" s="263"/>
      <c r="AX88" s="263"/>
      <c r="AY88" s="263"/>
    </row>
    <row r="89" spans="1:51" ht="15" customHeight="1">
      <c r="A89" s="263"/>
      <c r="B89" s="307"/>
      <c r="C89" s="275"/>
      <c r="D89" s="275"/>
      <c r="E89" s="275"/>
      <c r="F89" s="275"/>
      <c r="G89" s="275"/>
      <c r="H89" s="275"/>
      <c r="I89" s="275"/>
      <c r="J89" s="275"/>
      <c r="K89" s="275"/>
      <c r="L89" s="275"/>
      <c r="M89" s="275"/>
      <c r="N89" s="275"/>
      <c r="O89" s="275"/>
      <c r="P89" s="275"/>
      <c r="Q89" s="275"/>
      <c r="R89" s="275"/>
      <c r="S89" s="275"/>
      <c r="T89" s="275"/>
      <c r="U89" s="275"/>
      <c r="V89" s="275"/>
      <c r="W89" s="275"/>
      <c r="X89" s="275"/>
      <c r="Y89" s="275"/>
      <c r="Z89" s="275"/>
      <c r="AA89" s="275"/>
      <c r="AB89" s="275"/>
      <c r="AC89" s="275"/>
      <c r="AD89" s="275"/>
      <c r="AE89" s="275"/>
      <c r="AF89" s="275"/>
      <c r="AG89" s="275"/>
      <c r="AH89" s="275"/>
      <c r="AI89" s="275"/>
      <c r="AJ89" s="275"/>
      <c r="AK89" s="275"/>
      <c r="AL89" s="275"/>
      <c r="AM89" s="305"/>
      <c r="AN89" s="275"/>
      <c r="AO89" s="275"/>
      <c r="AP89" s="275"/>
      <c r="AQ89" s="275"/>
      <c r="AR89" s="275"/>
      <c r="AS89" s="305"/>
      <c r="AT89" s="304"/>
      <c r="AU89" s="263"/>
      <c r="AV89" s="263"/>
      <c r="AW89" s="263"/>
      <c r="AX89" s="263"/>
      <c r="AY89" s="263"/>
    </row>
    <row r="90" spans="1:51" ht="18" customHeight="1">
      <c r="A90" s="263"/>
      <c r="B90" s="307"/>
      <c r="C90" s="305">
        <f>AS82+1</f>
        <v>191</v>
      </c>
      <c r="D90" s="285"/>
      <c r="E90" s="305">
        <f>C90+1</f>
        <v>192</v>
      </c>
      <c r="F90" s="285"/>
      <c r="G90" s="305">
        <f>E90+1</f>
        <v>193</v>
      </c>
      <c r="H90" s="285"/>
      <c r="I90" s="305">
        <f>G90+1</f>
        <v>194</v>
      </c>
      <c r="J90" s="285"/>
      <c r="K90" s="305">
        <f>I90+1</f>
        <v>195</v>
      </c>
      <c r="L90" s="285"/>
      <c r="M90" s="305">
        <f>K90+1</f>
        <v>196</v>
      </c>
      <c r="N90" s="285"/>
      <c r="O90" s="305">
        <f>M90+1</f>
        <v>197</v>
      </c>
      <c r="P90" s="285"/>
      <c r="Q90" s="305">
        <f>O90+1</f>
        <v>198</v>
      </c>
      <c r="R90" s="285"/>
      <c r="S90" s="305">
        <f>Q90+1</f>
        <v>199</v>
      </c>
      <c r="T90" s="285"/>
      <c r="U90" s="305">
        <f>S90+1</f>
        <v>200</v>
      </c>
      <c r="V90" s="285"/>
      <c r="W90" s="305">
        <f>U90+1</f>
        <v>201</v>
      </c>
      <c r="X90" s="285"/>
      <c r="Y90" s="305">
        <f>W90+1</f>
        <v>202</v>
      </c>
      <c r="Z90" s="285"/>
      <c r="AA90" s="305">
        <f>Y90+1</f>
        <v>203</v>
      </c>
      <c r="AB90" s="285"/>
      <c r="AC90" s="305">
        <f>AA90+1</f>
        <v>204</v>
      </c>
      <c r="AD90" s="285"/>
      <c r="AE90" s="305">
        <f>AC90+1</f>
        <v>205</v>
      </c>
      <c r="AF90" s="285"/>
      <c r="AG90" s="305">
        <f>AE90+1</f>
        <v>206</v>
      </c>
      <c r="AH90" s="285"/>
      <c r="AI90" s="305">
        <f>AG90+1</f>
        <v>207</v>
      </c>
      <c r="AJ90" s="285"/>
      <c r="AK90" s="305">
        <f>AI90+1</f>
        <v>208</v>
      </c>
      <c r="AL90" s="285"/>
      <c r="AM90" s="305">
        <f>AK90+1</f>
        <v>209</v>
      </c>
      <c r="AN90" s="285"/>
      <c r="AO90" s="305">
        <f>AM90+1</f>
        <v>210</v>
      </c>
      <c r="AP90" s="285"/>
      <c r="AQ90" s="305">
        <f>AO90+1</f>
        <v>211</v>
      </c>
      <c r="AR90" s="285"/>
      <c r="AS90" s="305">
        <f>AQ90+1</f>
        <v>212</v>
      </c>
      <c r="AT90" s="315"/>
      <c r="AU90" s="263"/>
      <c r="AV90" s="263"/>
      <c r="AW90" s="263"/>
      <c r="AX90" s="263"/>
      <c r="AY90" s="263"/>
    </row>
    <row r="91" spans="1:51" ht="18" customHeight="1">
      <c r="A91" s="319"/>
      <c r="B91" s="320"/>
      <c r="C91" s="289" t="str">
        <f>VLOOKUP(C90,'TS Gantry - AP44'!$A$8:$C$638,3,FALSE)</f>
        <v>30/0</v>
      </c>
      <c r="D91" s="289"/>
      <c r="E91" s="289" t="str">
        <f>VLOOKUP(E90,'TS Gantry - AP44'!$A$8:$C$638,3,FALSE)</f>
        <v>30/1</v>
      </c>
      <c r="F91" s="289"/>
      <c r="G91" s="289" t="str">
        <f>VLOOKUP(G90,'TS Gantry - AP44'!$A$8:$C$638,3,FALSE)</f>
        <v>30/2</v>
      </c>
      <c r="H91" s="289"/>
      <c r="I91" s="289" t="str">
        <f>VLOOKUP(I90,'TS Gantry - AP44'!$A$8:$C$638,3,FALSE)</f>
        <v>30/3</v>
      </c>
      <c r="J91" s="289"/>
      <c r="K91" s="289" t="str">
        <f>VLOOKUP(K90,'TS Gantry - AP44'!$A$8:$C$638,3,FALSE)</f>
        <v>30/4</v>
      </c>
      <c r="L91" s="289"/>
      <c r="M91" s="289" t="str">
        <f>VLOOKUP(M90,'TS Gantry - AP44'!$A$8:$C$638,3,FALSE)</f>
        <v>30/5</v>
      </c>
      <c r="N91" s="289"/>
      <c r="O91" s="289" t="str">
        <f>VLOOKUP(O90,'TS Gantry - AP44'!$A$8:$C$638,3,FALSE)</f>
        <v>30/6</v>
      </c>
      <c r="P91" s="289"/>
      <c r="Q91" s="289" t="str">
        <f>VLOOKUP(Q90,'TS Gantry - AP44'!$A$8:$C$638,3,FALSE)</f>
        <v>30/7</v>
      </c>
      <c r="R91" s="289"/>
      <c r="S91" s="289" t="str">
        <f>VLOOKUP(S90,'TS Gantry - AP44'!$A$8:$C$638,3,FALSE)</f>
        <v>30/8</v>
      </c>
      <c r="T91" s="289"/>
      <c r="U91" s="289" t="str">
        <f>VLOOKUP(U90,'TS Gantry - AP44'!$A$8:$C$638,3,FALSE)</f>
        <v>30/9</v>
      </c>
      <c r="V91" s="289"/>
      <c r="W91" s="289" t="str">
        <f>VLOOKUP(W90,'TS Gantry - AP44'!$A$8:$C$638,3,FALSE)</f>
        <v>30/10</v>
      </c>
      <c r="X91" s="289"/>
      <c r="Y91" s="289" t="str">
        <f>VLOOKUP(Y90,'TS Gantry - AP44'!$A$8:$C$638,3,FALSE)</f>
        <v>30/11</v>
      </c>
      <c r="Z91" s="289"/>
      <c r="AA91" s="289" t="str">
        <f>VLOOKUP(AA90,'TS Gantry - AP44'!$A$8:$C$638,3,FALSE)</f>
        <v>30/12</v>
      </c>
      <c r="AB91" s="289"/>
      <c r="AC91" s="289" t="str">
        <f>VLOOKUP(AC90,'TS Gantry - AP44'!$A$8:$C$638,3,FALSE)</f>
        <v>30/13</v>
      </c>
      <c r="AD91" s="289"/>
      <c r="AE91" s="289" t="str">
        <f>VLOOKUP(AE90,'TS Gantry - AP44'!$A$8:$C$638,3,FALSE)</f>
        <v>30/14</v>
      </c>
      <c r="AF91" s="289"/>
      <c r="AG91" s="289" t="str">
        <f>VLOOKUP(AG90,'TS Gantry - AP44'!$A$8:$C$638,3,FALSE)</f>
        <v>30/15</v>
      </c>
      <c r="AH91" s="289"/>
      <c r="AI91" s="289" t="str">
        <f>VLOOKUP(AI90,'TS Gantry - AP44'!$A$8:$C$638,3,FALSE)</f>
        <v>30/16</v>
      </c>
      <c r="AJ91" s="289"/>
      <c r="AK91" s="289" t="str">
        <f>VLOOKUP(AK90,'TS Gantry - AP44'!$A$8:$C$638,3,FALSE)</f>
        <v>30/17</v>
      </c>
      <c r="AL91" s="289"/>
      <c r="AM91" s="289" t="str">
        <f>VLOOKUP(AM90,'TS Gantry - AP44'!$A$8:$C$638,3,FALSE)</f>
        <v>30/18</v>
      </c>
      <c r="AN91" s="289"/>
      <c r="AO91" s="289" t="str">
        <f>VLOOKUP(AO90,'TS Gantry - AP44'!$A$8:$C$638,3,FALSE)</f>
        <v>31/0</v>
      </c>
      <c r="AP91" s="289"/>
      <c r="AQ91" s="289" t="str">
        <f>VLOOKUP(AQ90,'TS Gantry - AP44'!$A$8:$C$638,3,FALSE)</f>
        <v>31/1</v>
      </c>
      <c r="AR91" s="289"/>
      <c r="AS91" s="289" t="str">
        <f>VLOOKUP(AS90,'TS Gantry - AP44'!$A$8:$C$638,3,FALSE)</f>
        <v>31/2</v>
      </c>
      <c r="AT91" s="316"/>
      <c r="AU91" s="319"/>
      <c r="AV91" s="319"/>
      <c r="AW91" s="319"/>
      <c r="AX91" s="319"/>
      <c r="AY91" s="319"/>
    </row>
    <row r="92" spans="1:51" ht="15" customHeight="1">
      <c r="A92" s="263"/>
      <c r="B92" s="290"/>
      <c r="C92" s="263"/>
      <c r="D92" s="263"/>
      <c r="E92" s="263"/>
      <c r="F92" s="263"/>
      <c r="G92" s="263"/>
      <c r="H92" s="263"/>
      <c r="I92" s="263"/>
      <c r="J92" s="263"/>
      <c r="K92" s="263"/>
      <c r="L92" s="263"/>
      <c r="M92" s="263"/>
      <c r="N92" s="263"/>
      <c r="O92" s="263"/>
      <c r="P92" s="263"/>
      <c r="Q92" s="263"/>
      <c r="R92" s="263"/>
      <c r="S92" s="263"/>
      <c r="T92" s="263"/>
      <c r="U92" s="263"/>
      <c r="V92" s="263"/>
      <c r="W92" s="263"/>
      <c r="X92" s="263"/>
      <c r="Y92" s="263"/>
      <c r="Z92" s="263"/>
      <c r="AA92" s="263"/>
      <c r="AB92" s="263"/>
      <c r="AC92" s="263"/>
      <c r="AD92" s="263"/>
      <c r="AE92" s="263"/>
      <c r="AF92" s="263"/>
      <c r="AG92" s="263"/>
      <c r="AH92" s="263"/>
      <c r="AI92" s="263"/>
      <c r="AJ92" s="263"/>
      <c r="AK92" s="263"/>
      <c r="AL92" s="263"/>
      <c r="AM92" s="263"/>
      <c r="AN92" s="282"/>
      <c r="AO92" s="263"/>
      <c r="AP92" s="282"/>
      <c r="AQ92" s="263"/>
      <c r="AR92" s="263"/>
      <c r="AS92" s="263"/>
      <c r="AT92" s="286"/>
      <c r="AU92" s="263"/>
      <c r="AV92" s="263"/>
      <c r="AW92" s="263"/>
      <c r="AX92" s="263"/>
      <c r="AY92" s="263"/>
    </row>
    <row r="93" spans="1:51" ht="15" customHeight="1">
      <c r="A93" s="263"/>
      <c r="B93" s="313"/>
      <c r="C93" s="263"/>
      <c r="D93" s="263"/>
      <c r="E93" s="263"/>
      <c r="F93" s="263"/>
      <c r="G93" s="263"/>
      <c r="H93" s="263"/>
      <c r="I93" s="263"/>
      <c r="J93" s="263"/>
      <c r="K93" s="263"/>
      <c r="L93" s="263"/>
      <c r="M93" s="263"/>
      <c r="N93" s="263"/>
      <c r="O93" s="263"/>
      <c r="P93" s="263"/>
      <c r="Q93" s="263"/>
      <c r="R93" s="263"/>
      <c r="S93" s="263"/>
      <c r="T93" s="263"/>
      <c r="U93" s="263"/>
      <c r="V93" s="263"/>
      <c r="W93" s="263"/>
      <c r="X93" s="263"/>
      <c r="Y93" s="263"/>
      <c r="Z93" s="263"/>
      <c r="AA93" s="263"/>
      <c r="AB93" s="263"/>
      <c r="AC93" s="263"/>
      <c r="AD93" s="263"/>
      <c r="AE93" s="263"/>
      <c r="AF93" s="263"/>
      <c r="AG93" s="263"/>
      <c r="AH93" s="263"/>
      <c r="AI93" s="263"/>
      <c r="AJ93" s="263"/>
      <c r="AK93" s="263"/>
      <c r="AL93" s="263"/>
      <c r="AM93" s="263"/>
      <c r="AN93" s="263"/>
      <c r="AO93" s="263"/>
      <c r="AP93" s="263"/>
      <c r="AQ93" s="263"/>
      <c r="AR93" s="263"/>
      <c r="AS93" s="263"/>
      <c r="AT93" s="286"/>
      <c r="AU93" s="263"/>
      <c r="AV93" s="263"/>
      <c r="AW93" s="263"/>
      <c r="AX93" s="263"/>
      <c r="AY93" s="263"/>
    </row>
    <row r="94" spans="1:51" ht="19.5" customHeight="1">
      <c r="A94" s="263"/>
      <c r="B94" s="313"/>
      <c r="C94" s="298">
        <v>3</v>
      </c>
      <c r="D94" s="297">
        <f>VLOOKUP(C91,'TS Gantry - AP44'!$C$8:$E$638,3,FALSE)</f>
        <v>400.99900000000002</v>
      </c>
      <c r="E94" s="298">
        <v>3</v>
      </c>
      <c r="F94" s="297">
        <f>VLOOKUP(E91,'TS Gantry - AP44'!$C$8:$E$638,3,FALSE)</f>
        <v>437</v>
      </c>
      <c r="G94" s="298">
        <v>3</v>
      </c>
      <c r="H94" s="297">
        <f>VLOOKUP(G91,'TS Gantry - AP44'!$C$8:$E$638,3,FALSE)</f>
        <v>403</v>
      </c>
      <c r="I94" s="298">
        <v>3</v>
      </c>
      <c r="J94" s="297">
        <f>VLOOKUP(I91,'TS Gantry - AP44'!$C$8:$E$638,3,FALSE)</f>
        <v>412</v>
      </c>
      <c r="K94" s="298">
        <v>3</v>
      </c>
      <c r="L94" s="297">
        <f>VLOOKUP(K91,'TS Gantry - AP44'!$C$8:$E$638,3,FALSE)</f>
        <v>424</v>
      </c>
      <c r="M94" s="298">
        <v>3</v>
      </c>
      <c r="N94" s="297">
        <f>VLOOKUP(M91,'TS Gantry - AP44'!$C$8:$E$638,3,FALSE)</f>
        <v>416</v>
      </c>
      <c r="O94" s="298">
        <v>3</v>
      </c>
      <c r="P94" s="297">
        <f>VLOOKUP(O91,'TS Gantry - AP44'!$C$8:$E$638,3,FALSE)</f>
        <v>410</v>
      </c>
      <c r="Q94" s="298">
        <v>3</v>
      </c>
      <c r="R94" s="297">
        <f>VLOOKUP(Q91,'TS Gantry - AP44'!$C$8:$E$638,3,FALSE)</f>
        <v>415</v>
      </c>
      <c r="S94" s="298">
        <v>3</v>
      </c>
      <c r="T94" s="297">
        <f>VLOOKUP(S91,'TS Gantry - AP44'!$C$8:$E$638,3,FALSE)</f>
        <v>412</v>
      </c>
      <c r="U94" s="298">
        <v>3</v>
      </c>
      <c r="V94" s="297">
        <f>VLOOKUP(U91,'TS Gantry - AP44'!$C$8:$E$638,3,FALSE)</f>
        <v>409</v>
      </c>
      <c r="W94" s="298">
        <v>3</v>
      </c>
      <c r="X94" s="297">
        <f>VLOOKUP(W91,'TS Gantry - AP44'!$C$8:$E$638,3,FALSE)</f>
        <v>426</v>
      </c>
      <c r="Y94" s="298">
        <v>3</v>
      </c>
      <c r="Z94" s="297">
        <f>VLOOKUP(Y91,'TS Gantry - AP44'!$C$8:$E$638,3,FALSE)</f>
        <v>414</v>
      </c>
      <c r="AA94" s="298">
        <v>3</v>
      </c>
      <c r="AB94" s="297">
        <f>VLOOKUP(AA91,'TS Gantry - AP44'!$C$8:$E$638,3,FALSE)</f>
        <v>415</v>
      </c>
      <c r="AC94" s="298">
        <v>3</v>
      </c>
      <c r="AD94" s="297">
        <f>VLOOKUP(AC91,'TS Gantry - AP44'!$C$8:$E$638,3,FALSE)</f>
        <v>378</v>
      </c>
      <c r="AE94" s="298">
        <v>3</v>
      </c>
      <c r="AF94" s="297">
        <f>VLOOKUP(AE91,'TS Gantry - AP44'!$C$8:$E$638,3,FALSE)</f>
        <v>417</v>
      </c>
      <c r="AG94" s="298"/>
      <c r="AH94" s="297">
        <f>VLOOKUP(AG91,'TS Gantry - AP44'!$C$8:$E$638,3,FALSE)</f>
        <v>346</v>
      </c>
      <c r="AI94" s="298">
        <v>3</v>
      </c>
      <c r="AJ94" s="297">
        <f>VLOOKUP(AI91,'TS Gantry - AP44'!$C$8:$E$638,3,FALSE)</f>
        <v>412</v>
      </c>
      <c r="AK94" s="298">
        <v>3</v>
      </c>
      <c r="AL94" s="297">
        <f>VLOOKUP(AK91,'TS Gantry - AP44'!$C$8:$E$638,3,FALSE)</f>
        <v>428</v>
      </c>
      <c r="AM94" s="298">
        <v>3</v>
      </c>
      <c r="AN94" s="297">
        <f>VLOOKUP(AM91,'TS Gantry - AP44'!$C$8:$E$638,3,FALSE)</f>
        <v>400.73</v>
      </c>
      <c r="AO94" s="298">
        <v>3</v>
      </c>
      <c r="AP94" s="297">
        <f>VLOOKUP(AO91,'TS Gantry - AP44'!$C$8:$E$638,3,FALSE)</f>
        <v>413.99900000000002</v>
      </c>
      <c r="AQ94" s="298">
        <v>3</v>
      </c>
      <c r="AR94" s="297">
        <f>VLOOKUP(AQ91,'TS Gantry - AP44'!$C$8:$E$638,3,FALSE)</f>
        <v>424</v>
      </c>
      <c r="AS94" s="298">
        <v>3</v>
      </c>
      <c r="AT94" s="299">
        <f>VLOOKUP(AS91,'TS Gantry - AP44'!$C$8:$E$638,3,FALSE)</f>
        <v>411</v>
      </c>
      <c r="AU94" s="263">
        <f>COUNTIF(B94:AT94,"3")</f>
        <v>21</v>
      </c>
      <c r="AV94" s="263"/>
      <c r="AW94" s="263"/>
      <c r="AX94" s="263"/>
      <c r="AY94" s="263"/>
    </row>
    <row r="95" spans="1:51" ht="19.5" customHeight="1">
      <c r="A95" s="263"/>
      <c r="B95" s="313"/>
      <c r="C95" s="302">
        <v>2</v>
      </c>
      <c r="D95" s="263"/>
      <c r="E95" s="302">
        <v>2</v>
      </c>
      <c r="F95" s="263"/>
      <c r="G95" s="302">
        <v>2</v>
      </c>
      <c r="H95" s="263"/>
      <c r="I95" s="302">
        <v>2</v>
      </c>
      <c r="J95" s="263"/>
      <c r="K95" s="302">
        <v>2</v>
      </c>
      <c r="L95" s="263"/>
      <c r="M95" s="302">
        <v>2</v>
      </c>
      <c r="N95" s="263"/>
      <c r="O95" s="302">
        <v>2</v>
      </c>
      <c r="P95" s="263"/>
      <c r="Q95" s="302">
        <v>2</v>
      </c>
      <c r="R95" s="263"/>
      <c r="S95" s="302">
        <v>2</v>
      </c>
      <c r="T95" s="263"/>
      <c r="U95" s="302">
        <v>2</v>
      </c>
      <c r="V95" s="263"/>
      <c r="W95" s="302">
        <v>2</v>
      </c>
      <c r="X95" s="263"/>
      <c r="Y95" s="302">
        <v>2</v>
      </c>
      <c r="Z95" s="263"/>
      <c r="AA95" s="302">
        <v>2</v>
      </c>
      <c r="AB95" s="263"/>
      <c r="AC95" s="302">
        <v>2</v>
      </c>
      <c r="AD95" s="263"/>
      <c r="AE95" s="302">
        <v>2</v>
      </c>
      <c r="AF95" s="263"/>
      <c r="AG95" s="302"/>
      <c r="AH95" s="263"/>
      <c r="AI95" s="302">
        <v>2</v>
      </c>
      <c r="AJ95" s="263"/>
      <c r="AK95" s="302">
        <v>2</v>
      </c>
      <c r="AL95" s="263"/>
      <c r="AM95" s="302">
        <v>2</v>
      </c>
      <c r="AN95" s="263"/>
      <c r="AO95" s="302">
        <v>2</v>
      </c>
      <c r="AP95" s="263"/>
      <c r="AQ95" s="302">
        <v>2</v>
      </c>
      <c r="AR95" s="263"/>
      <c r="AS95" s="302">
        <v>2</v>
      </c>
      <c r="AT95" s="286"/>
      <c r="AU95" s="263"/>
      <c r="AV95" s="263"/>
      <c r="AW95" s="263"/>
      <c r="AX95" s="263"/>
      <c r="AY95" s="263"/>
    </row>
    <row r="96" spans="1:51" ht="18" customHeight="1">
      <c r="A96" s="263"/>
      <c r="B96" s="290"/>
      <c r="C96" s="275" t="str">
        <f>VLOOKUP(C91,'TS Gantry - AP44'!$C$8:$D$638,2,FALSE)</f>
        <v>DB2+0</v>
      </c>
      <c r="D96" s="275"/>
      <c r="E96" s="275" t="str">
        <f>VLOOKUP(E91,'TS Gantry - AP44'!$C$8:$D$638,2,FALSE)</f>
        <v>DA+3</v>
      </c>
      <c r="F96" s="275"/>
      <c r="G96" s="275" t="str">
        <f>VLOOKUP(G91,'TS Gantry - AP44'!$C$8:$D$638,2,FALSE)</f>
        <v>DA+6</v>
      </c>
      <c r="H96" s="275"/>
      <c r="I96" s="275" t="str">
        <f>VLOOKUP(I91,'TS Gantry - AP44'!$C$8:$D$638,2,FALSE)</f>
        <v>DA+0</v>
      </c>
      <c r="J96" s="275"/>
      <c r="K96" s="275" t="str">
        <f>VLOOKUP(K91,'TS Gantry - AP44'!$C$8:$D$638,2,FALSE)</f>
        <v>DA+3</v>
      </c>
      <c r="L96" s="275"/>
      <c r="M96" s="275" t="str">
        <f>VLOOKUP(M91,'TS Gantry - AP44'!$C$8:$D$638,2,FALSE)</f>
        <v>DA+3</v>
      </c>
      <c r="N96" s="275"/>
      <c r="O96" s="275" t="str">
        <f>VLOOKUP(O91,'TS Gantry - AP44'!$C$8:$D$638,2,FALSE)</f>
        <v>DA+0</v>
      </c>
      <c r="P96" s="275"/>
      <c r="Q96" s="275" t="str">
        <f>VLOOKUP(Q91,'TS Gantry - AP44'!$C$8:$D$638,2,FALSE)</f>
        <v>DA+3</v>
      </c>
      <c r="R96" s="275"/>
      <c r="S96" s="275" t="str">
        <f>VLOOKUP(S91,'TS Gantry - AP44'!$C$8:$D$638,2,FALSE)</f>
        <v>DA+3</v>
      </c>
      <c r="T96" s="275"/>
      <c r="U96" s="275" t="str">
        <f>VLOOKUP(U91,'TS Gantry - AP44'!$C$8:$D$638,2,FALSE)</f>
        <v>DB1+0</v>
      </c>
      <c r="V96" s="275"/>
      <c r="W96" s="275" t="str">
        <f>VLOOKUP(W91,'TS Gantry - AP44'!$C$8:$D$638,2,FALSE)</f>
        <v>DA+3</v>
      </c>
      <c r="X96" s="275"/>
      <c r="Y96" s="275" t="str">
        <f>VLOOKUP(Y91,'TS Gantry - AP44'!$C$8:$D$638,2,FALSE)</f>
        <v>DA+0</v>
      </c>
      <c r="Z96" s="275"/>
      <c r="AA96" s="275" t="str">
        <f>VLOOKUP(AA91,'TS Gantry - AP44'!$C$8:$D$638,2,FALSE)</f>
        <v>DA+6</v>
      </c>
      <c r="AB96" s="275"/>
      <c r="AC96" s="275" t="str">
        <f>VLOOKUP(AC91,'TS Gantry - AP44'!$C$8:$D$638,2,FALSE)</f>
        <v>DA+6</v>
      </c>
      <c r="AD96" s="275"/>
      <c r="AE96" s="275" t="str">
        <f>VLOOKUP(AE91,'TS Gantry - AP44'!$C$8:$D$638,2,FALSE)</f>
        <v>DA+3</v>
      </c>
      <c r="AF96" s="275"/>
      <c r="AG96" s="275" t="str">
        <f>VLOOKUP(AG91,'TS Gantry - AP44'!$C$8:$D$638,2,FALSE)</f>
        <v>DA+3</v>
      </c>
      <c r="AH96" s="275"/>
      <c r="AI96" s="275" t="str">
        <f>VLOOKUP(AI91,'TS Gantry - AP44'!$C$8:$D$638,2,FALSE)</f>
        <v>DA+6</v>
      </c>
      <c r="AJ96" s="275"/>
      <c r="AK96" s="275" t="str">
        <f>VLOOKUP(AK91,'TS Gantry - AP44'!$C$8:$D$638,2,FALSE)</f>
        <v>DC2+0</v>
      </c>
      <c r="AL96" s="275"/>
      <c r="AM96" s="275" t="str">
        <f>VLOOKUP(AM91,'TS Gantry - AP44'!$C$8:$D$638,2,FALSE)</f>
        <v>DA+0</v>
      </c>
      <c r="AN96" s="275"/>
      <c r="AO96" s="275" t="str">
        <f>VLOOKUP(AO91,'TS Gantry - AP44'!$C$8:$D$638,2,FALSE)</f>
        <v>DB2+0</v>
      </c>
      <c r="AP96" s="275"/>
      <c r="AQ96" s="275" t="str">
        <f>VLOOKUP(AQ91,'TS Gantry - AP44'!$C$8:$D$638,2,FALSE)</f>
        <v>DA+3</v>
      </c>
      <c r="AR96" s="275"/>
      <c r="AS96" s="275" t="str">
        <f>VLOOKUP(AS91,'TS Gantry - AP44'!$C$8:$D$638,2,FALSE)</f>
        <v>DA+3</v>
      </c>
      <c r="AT96" s="304"/>
      <c r="AU96" s="263"/>
      <c r="AV96" s="263"/>
      <c r="AW96" s="263"/>
      <c r="AX96" s="263"/>
      <c r="AY96" s="263"/>
    </row>
    <row r="97" spans="1:51" ht="18" customHeight="1">
      <c r="A97" s="263"/>
      <c r="B97" s="290"/>
      <c r="C97" s="275"/>
      <c r="D97" s="275"/>
      <c r="E97" s="275"/>
      <c r="F97" s="275"/>
      <c r="G97" s="275"/>
      <c r="H97" s="275"/>
      <c r="I97" s="275"/>
      <c r="J97" s="275"/>
      <c r="K97" s="275"/>
      <c r="L97" s="275"/>
      <c r="M97" s="275"/>
      <c r="N97" s="275"/>
      <c r="O97" s="275"/>
      <c r="P97" s="275"/>
      <c r="Q97" s="275"/>
      <c r="R97" s="275"/>
      <c r="S97" s="275"/>
      <c r="T97" s="275"/>
      <c r="U97" s="275"/>
      <c r="V97" s="275"/>
      <c r="W97" s="275"/>
      <c r="X97" s="275"/>
      <c r="Y97" s="275"/>
      <c r="Z97" s="275"/>
      <c r="AA97" s="275"/>
      <c r="AB97" s="275"/>
      <c r="AC97" s="275"/>
      <c r="AD97" s="275"/>
      <c r="AE97" s="275"/>
      <c r="AF97" s="275"/>
      <c r="AG97" s="275"/>
      <c r="AH97" s="275"/>
      <c r="AI97" s="275"/>
      <c r="AJ97" s="324"/>
      <c r="AK97" s="339" t="s">
        <v>826</v>
      </c>
      <c r="AL97" s="324"/>
      <c r="AM97" s="275"/>
      <c r="AN97" s="275"/>
      <c r="AO97" s="275"/>
      <c r="AP97" s="275"/>
      <c r="AQ97" s="275"/>
      <c r="AR97" s="275"/>
      <c r="AS97" s="275"/>
      <c r="AT97" s="304"/>
      <c r="AU97" s="263"/>
      <c r="AV97" s="263"/>
      <c r="AW97" s="263"/>
      <c r="AX97" s="263"/>
      <c r="AY97" s="263"/>
    </row>
    <row r="98" spans="1:51" ht="15" customHeight="1">
      <c r="A98" s="263"/>
      <c r="B98" s="340"/>
      <c r="C98" s="305"/>
      <c r="D98" s="275"/>
      <c r="E98" s="305"/>
      <c r="F98" s="275"/>
      <c r="G98" s="275"/>
      <c r="H98" s="275"/>
      <c r="I98" s="275"/>
      <c r="J98" s="275"/>
      <c r="K98" s="305"/>
      <c r="L98" s="275"/>
      <c r="M98" s="305"/>
      <c r="N98" s="275"/>
      <c r="O98" s="275"/>
      <c r="P98" s="275"/>
      <c r="Q98" s="275"/>
      <c r="R98" s="275"/>
      <c r="S98" s="275"/>
      <c r="T98" s="275"/>
      <c r="U98" s="275"/>
      <c r="V98" s="275"/>
      <c r="W98" s="275"/>
      <c r="X98" s="275"/>
      <c r="Y98" s="275"/>
      <c r="Z98" s="275"/>
      <c r="AA98" s="275"/>
      <c r="AB98" s="275"/>
      <c r="AC98" s="275"/>
      <c r="AD98" s="275"/>
      <c r="AE98" s="275"/>
      <c r="AF98" s="275"/>
      <c r="AG98" s="275"/>
      <c r="AH98" s="275"/>
      <c r="AI98" s="275"/>
      <c r="AJ98" s="275"/>
      <c r="AK98" s="275"/>
      <c r="AL98" s="275"/>
      <c r="AM98" s="275"/>
      <c r="AN98" s="275"/>
      <c r="AO98" s="275"/>
      <c r="AP98" s="275"/>
      <c r="AQ98" s="275"/>
      <c r="AR98" s="275"/>
      <c r="AS98" s="275"/>
      <c r="AT98" s="304"/>
      <c r="AU98" s="263"/>
      <c r="AV98" s="263"/>
      <c r="AW98" s="263"/>
      <c r="AX98" s="263"/>
      <c r="AY98" s="263"/>
    </row>
    <row r="99" spans="1:51" ht="18" customHeight="1">
      <c r="A99" s="263"/>
      <c r="B99" s="307"/>
      <c r="C99" s="305">
        <f>AS90+1</f>
        <v>213</v>
      </c>
      <c r="D99" s="285"/>
      <c r="E99" s="305">
        <f>C99+1</f>
        <v>214</v>
      </c>
      <c r="F99" s="285"/>
      <c r="G99" s="305">
        <f>E99+1</f>
        <v>215</v>
      </c>
      <c r="H99" s="285"/>
      <c r="I99" s="305">
        <f>G99+1</f>
        <v>216</v>
      </c>
      <c r="J99" s="285"/>
      <c r="K99" s="305">
        <f>I99+1</f>
        <v>217</v>
      </c>
      <c r="L99" s="285"/>
      <c r="M99" s="305">
        <f>K99+1</f>
        <v>218</v>
      </c>
      <c r="N99" s="285"/>
      <c r="O99" s="305">
        <f>M99+1</f>
        <v>219</v>
      </c>
      <c r="P99" s="285"/>
      <c r="Q99" s="305">
        <f>O99+1</f>
        <v>220</v>
      </c>
      <c r="R99" s="285"/>
      <c r="S99" s="305">
        <f>Q99+1</f>
        <v>221</v>
      </c>
      <c r="T99" s="285"/>
      <c r="U99" s="305">
        <f>S99+1</f>
        <v>222</v>
      </c>
      <c r="V99" s="285"/>
      <c r="W99" s="305">
        <f>U99+1</f>
        <v>223</v>
      </c>
      <c r="X99" s="285"/>
      <c r="Y99" s="305">
        <f>W99+1</f>
        <v>224</v>
      </c>
      <c r="Z99" s="285"/>
      <c r="AA99" s="305">
        <f>Y99+1</f>
        <v>225</v>
      </c>
      <c r="AB99" s="285"/>
      <c r="AC99" s="305">
        <f>AA99+1</f>
        <v>226</v>
      </c>
      <c r="AD99" s="285"/>
      <c r="AE99" s="305">
        <f>AC99+1</f>
        <v>227</v>
      </c>
      <c r="AF99" s="285"/>
      <c r="AG99" s="305">
        <f>AE99+1</f>
        <v>228</v>
      </c>
      <c r="AH99" s="285"/>
      <c r="AI99" s="305">
        <f>AG99+1</f>
        <v>229</v>
      </c>
      <c r="AJ99" s="285"/>
      <c r="AK99" s="305">
        <f>AI99+1</f>
        <v>230</v>
      </c>
      <c r="AL99" s="285"/>
      <c r="AM99" s="305">
        <f>AK99+1</f>
        <v>231</v>
      </c>
      <c r="AN99" s="285"/>
      <c r="AO99" s="305">
        <f>AM99+1</f>
        <v>232</v>
      </c>
      <c r="AP99" s="285"/>
      <c r="AQ99" s="305">
        <f>AO99+1</f>
        <v>233</v>
      </c>
      <c r="AR99" s="285"/>
      <c r="AS99" s="305">
        <f>AQ99+1</f>
        <v>234</v>
      </c>
      <c r="AT99" s="315"/>
      <c r="AU99" s="263"/>
      <c r="AV99" s="263"/>
      <c r="AW99" s="263"/>
      <c r="AX99" s="263"/>
      <c r="AY99" s="263"/>
    </row>
    <row r="100" spans="1:51" ht="18" customHeight="1">
      <c r="A100" s="319"/>
      <c r="B100" s="320"/>
      <c r="C100" s="289" t="str">
        <f>VLOOKUP(C99,'TS Gantry - AP44'!$A$8:$C$638,3,FALSE)</f>
        <v>31/3</v>
      </c>
      <c r="D100" s="289"/>
      <c r="E100" s="289" t="str">
        <f>VLOOKUP(E99,'TS Gantry - AP44'!$A$8:$C$638,3,FALSE)</f>
        <v>31/4</v>
      </c>
      <c r="F100" s="289"/>
      <c r="G100" s="289" t="str">
        <f>VLOOKUP(G99,'TS Gantry - AP44'!$A$8:$C$638,3,FALSE)</f>
        <v>31/5</v>
      </c>
      <c r="H100" s="289"/>
      <c r="I100" s="289" t="str">
        <f>VLOOKUP(I99,'TS Gantry - AP44'!$A$8:$C$638,3,FALSE)</f>
        <v>31/6</v>
      </c>
      <c r="J100" s="289"/>
      <c r="K100" s="289" t="str">
        <f>VLOOKUP(K99,'TS Gantry - AP44'!$A$8:$C$638,3,FALSE)</f>
        <v>31/7</v>
      </c>
      <c r="L100" s="289"/>
      <c r="M100" s="289" t="str">
        <f>VLOOKUP(M99,'TS Gantry - AP44'!$A$8:$C$638,3,FALSE)</f>
        <v>31/8</v>
      </c>
      <c r="N100" s="289"/>
      <c r="O100" s="289" t="str">
        <f>VLOOKUP(O99,'TS Gantry - AP44'!$A$8:$C$638,3,FALSE)</f>
        <v>31/9</v>
      </c>
      <c r="P100" s="289"/>
      <c r="Q100" s="289" t="str">
        <f>VLOOKUP(Q99,'TS Gantry - AP44'!$A$8:$C$638,3,FALSE)</f>
        <v>31/10</v>
      </c>
      <c r="R100" s="289"/>
      <c r="S100" s="289" t="str">
        <f>VLOOKUP(S99,'TS Gantry - AP44'!$A$8:$C$638,3,FALSE)</f>
        <v>31/11</v>
      </c>
      <c r="T100" s="289"/>
      <c r="U100" s="289" t="str">
        <f>VLOOKUP(U99,'TS Gantry - AP44'!$A$8:$C$638,3,FALSE)</f>
        <v>31/12</v>
      </c>
      <c r="V100" s="289"/>
      <c r="W100" s="289" t="str">
        <f>VLOOKUP(W99,'TS Gantry - AP44'!$A$8:$C$638,3,FALSE)</f>
        <v>31/13</v>
      </c>
      <c r="X100" s="289"/>
      <c r="Y100" s="289" t="str">
        <f>VLOOKUP(Y99,'TS Gantry - AP44'!$A$8:$C$638,3,FALSE)</f>
        <v>31/14</v>
      </c>
      <c r="Z100" s="289"/>
      <c r="AA100" s="289" t="str">
        <f>VLOOKUP(AA99,'TS Gantry - AP44'!$A$8:$C$638,3,FALSE)</f>
        <v>31/15</v>
      </c>
      <c r="AB100" s="289"/>
      <c r="AC100" s="289" t="str">
        <f>VLOOKUP(AC99,'TS Gantry - AP44'!$A$8:$C$638,3,FALSE)</f>
        <v>31/16</v>
      </c>
      <c r="AD100" s="289"/>
      <c r="AE100" s="289" t="str">
        <f>VLOOKUP(AE99,'TS Gantry - AP44'!$A$8:$C$638,3,FALSE)</f>
        <v>31/17</v>
      </c>
      <c r="AF100" s="289"/>
      <c r="AG100" s="289" t="str">
        <f>VLOOKUP(AG99,'TS Gantry - AP44'!$A$8:$C$638,3,FALSE)</f>
        <v>31/18</v>
      </c>
      <c r="AH100" s="289"/>
      <c r="AI100" s="289" t="str">
        <f>VLOOKUP(AI99,'TS Gantry - AP44'!$A$8:$C$638,3,FALSE)</f>
        <v>31/19</v>
      </c>
      <c r="AJ100" s="289"/>
      <c r="AK100" s="289" t="str">
        <f>VLOOKUP(AK99,'TS Gantry - AP44'!$A$8:$C$638,3,FALSE)</f>
        <v>31/20</v>
      </c>
      <c r="AL100" s="289"/>
      <c r="AM100" s="289" t="str">
        <f>VLOOKUP(AM99,'TS Gantry - AP44'!$A$8:$C$638,3,FALSE)</f>
        <v>31/21</v>
      </c>
      <c r="AN100" s="289"/>
      <c r="AO100" s="289" t="str">
        <f>VLOOKUP(AO99,'TS Gantry - AP44'!$A$8:$C$638,3,FALSE)</f>
        <v>31/22</v>
      </c>
      <c r="AP100" s="289"/>
      <c r="AQ100" s="289" t="str">
        <f>VLOOKUP(AQ99,'TS Gantry - AP44'!$A$8:$C$638,3,FALSE)</f>
        <v>31/23</v>
      </c>
      <c r="AR100" s="289"/>
      <c r="AS100" s="289" t="str">
        <f>VLOOKUP(AS99,'TS Gantry - AP44'!$A$8:$C$638,3,FALSE)</f>
        <v>31/24</v>
      </c>
      <c r="AT100" s="316"/>
      <c r="AU100" s="319"/>
      <c r="AV100" s="319"/>
      <c r="AW100" s="319"/>
      <c r="AX100" s="319"/>
      <c r="AY100" s="319"/>
    </row>
    <row r="101" spans="1:51" ht="15" customHeight="1">
      <c r="A101" s="263"/>
      <c r="B101" s="290"/>
      <c r="C101" s="263"/>
      <c r="D101" s="263"/>
      <c r="E101" s="263"/>
      <c r="F101" s="263"/>
      <c r="G101" s="263"/>
      <c r="H101" s="263"/>
      <c r="I101" s="263"/>
      <c r="J101" s="263"/>
      <c r="K101" s="263"/>
      <c r="L101" s="263"/>
      <c r="M101" s="263"/>
      <c r="N101" s="263"/>
      <c r="O101" s="263"/>
      <c r="P101" s="263"/>
      <c r="Q101" s="263"/>
      <c r="R101" s="263"/>
      <c r="S101" s="263"/>
      <c r="T101" s="263"/>
      <c r="U101" s="263"/>
      <c r="V101" s="263"/>
      <c r="W101" s="263"/>
      <c r="X101" s="263"/>
      <c r="Y101" s="263"/>
      <c r="Z101" s="263"/>
      <c r="AA101" s="263"/>
      <c r="AB101" s="263"/>
      <c r="AC101" s="263"/>
      <c r="AD101" s="263"/>
      <c r="AE101" s="263"/>
      <c r="AF101" s="263"/>
      <c r="AG101" s="263"/>
      <c r="AH101" s="282"/>
      <c r="AI101" s="263"/>
      <c r="AJ101" s="282"/>
      <c r="AK101" s="263"/>
      <c r="AL101" s="282"/>
      <c r="AM101" s="263"/>
      <c r="AN101" s="282"/>
      <c r="AO101" s="263"/>
      <c r="AP101" s="263"/>
      <c r="AQ101" s="263"/>
      <c r="AR101" s="282"/>
      <c r="AS101" s="263"/>
      <c r="AT101" s="286"/>
      <c r="AU101" s="263"/>
      <c r="AV101" s="263"/>
      <c r="AW101" s="263"/>
      <c r="AX101" s="263"/>
      <c r="AY101" s="263"/>
    </row>
    <row r="102" spans="1:51" ht="15" customHeight="1">
      <c r="A102" s="263"/>
      <c r="B102" s="313"/>
      <c r="C102" s="263"/>
      <c r="D102" s="263"/>
      <c r="E102" s="263"/>
      <c r="F102" s="263"/>
      <c r="G102" s="263"/>
      <c r="H102" s="263"/>
      <c r="I102" s="263"/>
      <c r="J102" s="263"/>
      <c r="K102" s="263"/>
      <c r="L102" s="263"/>
      <c r="M102" s="263"/>
      <c r="N102" s="263"/>
      <c r="O102" s="263"/>
      <c r="P102" s="263"/>
      <c r="Q102" s="263"/>
      <c r="R102" s="263"/>
      <c r="S102" s="263"/>
      <c r="T102" s="263"/>
      <c r="U102" s="263"/>
      <c r="V102" s="263"/>
      <c r="W102" s="263"/>
      <c r="X102" s="263"/>
      <c r="Y102" s="263"/>
      <c r="Z102" s="263"/>
      <c r="AA102" s="263"/>
      <c r="AB102" s="263"/>
      <c r="AC102" s="263"/>
      <c r="AD102" s="263"/>
      <c r="AE102" s="263"/>
      <c r="AF102" s="263"/>
      <c r="AG102" s="263"/>
      <c r="AH102" s="263"/>
      <c r="AI102" s="263"/>
      <c r="AJ102" s="263"/>
      <c r="AK102" s="263"/>
      <c r="AL102" s="263"/>
      <c r="AM102" s="263"/>
      <c r="AN102" s="263"/>
      <c r="AO102" s="263"/>
      <c r="AP102" s="263"/>
      <c r="AQ102" s="263"/>
      <c r="AR102" s="263"/>
      <c r="AS102" s="263"/>
      <c r="AT102" s="286"/>
      <c r="AU102" s="263"/>
      <c r="AV102" s="263"/>
      <c r="AW102" s="263"/>
      <c r="AX102" s="263"/>
      <c r="AY102" s="263"/>
    </row>
    <row r="103" spans="1:51" ht="19.5" customHeight="1">
      <c r="A103" s="263"/>
      <c r="B103" s="313"/>
      <c r="C103" s="298">
        <v>3</v>
      </c>
      <c r="D103" s="297">
        <f>VLOOKUP(C100,'TS Gantry - AP44'!$C$8:$E$638,3,FALSE)</f>
        <v>427</v>
      </c>
      <c r="E103" s="298">
        <v>3</v>
      </c>
      <c r="F103" s="297">
        <f>VLOOKUP(E100,'TS Gantry - AP44'!$C$8:$E$638,3,FALSE)</f>
        <v>413</v>
      </c>
      <c r="G103" s="298">
        <v>3</v>
      </c>
      <c r="H103" s="297">
        <f>VLOOKUP(G100,'TS Gantry - AP44'!$C$8:$E$638,3,FALSE)</f>
        <v>427</v>
      </c>
      <c r="I103" s="298">
        <v>3</v>
      </c>
      <c r="J103" s="297">
        <f>VLOOKUP(I100,'TS Gantry - AP44'!$C$8:$E$638,3,FALSE)</f>
        <v>408</v>
      </c>
      <c r="K103" s="298">
        <v>3</v>
      </c>
      <c r="L103" s="297">
        <f>VLOOKUP(K100,'TS Gantry - AP44'!$C$8:$E$638,3,FALSE)</f>
        <v>432</v>
      </c>
      <c r="M103" s="298">
        <v>3</v>
      </c>
      <c r="N103" s="297">
        <f>VLOOKUP(M100,'TS Gantry - AP44'!$C$8:$E$638,3,FALSE)</f>
        <v>408</v>
      </c>
      <c r="O103" s="298">
        <v>3</v>
      </c>
      <c r="P103" s="297">
        <f>VLOOKUP(O100,'TS Gantry - AP44'!$C$8:$E$638,3,FALSE)</f>
        <v>409</v>
      </c>
      <c r="Q103" s="298"/>
      <c r="R103" s="297">
        <f>VLOOKUP(Q100,'TS Gantry - AP44'!$C$8:$E$638,3,FALSE)</f>
        <v>415</v>
      </c>
      <c r="S103" s="298">
        <v>3</v>
      </c>
      <c r="T103" s="297">
        <f>VLOOKUP(S100,'TS Gantry - AP44'!$C$8:$E$638,3,FALSE)</f>
        <v>346</v>
      </c>
      <c r="U103" s="298">
        <v>3</v>
      </c>
      <c r="V103" s="297">
        <f>VLOOKUP(U100,'TS Gantry - AP44'!$C$8:$E$638,3,FALSE)</f>
        <v>342</v>
      </c>
      <c r="W103" s="298">
        <v>3</v>
      </c>
      <c r="X103" s="297">
        <f>VLOOKUP(W100,'TS Gantry - AP44'!$C$8:$E$638,3,FALSE)</f>
        <v>409</v>
      </c>
      <c r="Y103" s="298">
        <v>3</v>
      </c>
      <c r="Z103" s="297">
        <f>VLOOKUP(Y100,'TS Gantry - AP44'!$C$8:$E$638,3,FALSE)</f>
        <v>391</v>
      </c>
      <c r="AA103" s="298">
        <v>3</v>
      </c>
      <c r="AB103" s="297">
        <f>VLOOKUP(AA100,'TS Gantry - AP44'!$C$8:$E$638,3,FALSE)</f>
        <v>437</v>
      </c>
      <c r="AC103" s="298">
        <v>3</v>
      </c>
      <c r="AD103" s="297">
        <f>VLOOKUP(AC100,'TS Gantry - AP44'!$C$8:$E$638,3,FALSE)</f>
        <v>373</v>
      </c>
      <c r="AE103" s="298">
        <v>3</v>
      </c>
      <c r="AF103" s="297">
        <f>VLOOKUP(AE100,'TS Gantry - AP44'!$C$8:$E$638,3,FALSE)</f>
        <v>463</v>
      </c>
      <c r="AG103" s="298">
        <v>3</v>
      </c>
      <c r="AH103" s="297">
        <f>VLOOKUP(AG100,'TS Gantry - AP44'!$C$8:$E$638,3,FALSE)</f>
        <v>431</v>
      </c>
      <c r="AI103" s="298">
        <v>3</v>
      </c>
      <c r="AJ103" s="297">
        <f>VLOOKUP(AI100,'TS Gantry - AP44'!$C$8:$E$638,3,FALSE)</f>
        <v>409</v>
      </c>
      <c r="AK103" s="298">
        <v>3</v>
      </c>
      <c r="AL103" s="297">
        <f>VLOOKUP(AK100,'TS Gantry - AP44'!$C$8:$E$638,3,FALSE)</f>
        <v>424</v>
      </c>
      <c r="AM103" s="298">
        <v>3</v>
      </c>
      <c r="AN103" s="297">
        <f>VLOOKUP(AM100,'TS Gantry - AP44'!$C$8:$E$638,3,FALSE)</f>
        <v>395</v>
      </c>
      <c r="AO103" s="298">
        <v>3</v>
      </c>
      <c r="AP103" s="297">
        <f>VLOOKUP(AO100,'TS Gantry - AP44'!$C$8:$E$638,3,FALSE)</f>
        <v>419</v>
      </c>
      <c r="AQ103" s="298">
        <v>3</v>
      </c>
      <c r="AR103" s="297">
        <f>VLOOKUP(AQ100,'TS Gantry - AP44'!$C$8:$E$638,3,FALSE)</f>
        <v>392</v>
      </c>
      <c r="AS103" s="298">
        <v>3</v>
      </c>
      <c r="AT103" s="299">
        <f>VLOOKUP(AS100,'TS Gantry - AP44'!$C$8:$E$638,3,FALSE)</f>
        <v>408</v>
      </c>
      <c r="AU103" s="263">
        <f>COUNTIF(B103:AT103,"3")</f>
        <v>21</v>
      </c>
      <c r="AV103" s="263"/>
      <c r="AW103" s="263"/>
      <c r="AX103" s="263"/>
      <c r="AY103" s="263"/>
    </row>
    <row r="104" spans="1:51" ht="19.5" customHeight="1">
      <c r="A104" s="263"/>
      <c r="B104" s="313"/>
      <c r="C104" s="302">
        <v>2</v>
      </c>
      <c r="D104" s="263"/>
      <c r="E104" s="302">
        <v>2</v>
      </c>
      <c r="F104" s="263"/>
      <c r="G104" s="302">
        <v>2</v>
      </c>
      <c r="H104" s="263"/>
      <c r="I104" s="302">
        <v>2</v>
      </c>
      <c r="J104" s="263"/>
      <c r="K104" s="302">
        <v>2</v>
      </c>
      <c r="L104" s="263"/>
      <c r="M104" s="302">
        <v>2</v>
      </c>
      <c r="N104" s="263"/>
      <c r="O104" s="302">
        <v>2</v>
      </c>
      <c r="P104" s="263"/>
      <c r="Q104" s="302"/>
      <c r="R104" s="263"/>
      <c r="S104" s="302">
        <v>2</v>
      </c>
      <c r="T104" s="263"/>
      <c r="U104" s="302">
        <v>2</v>
      </c>
      <c r="V104" s="263"/>
      <c r="W104" s="302">
        <v>2</v>
      </c>
      <c r="X104" s="263"/>
      <c r="Y104" s="302">
        <v>2</v>
      </c>
      <c r="Z104" s="263"/>
      <c r="AA104" s="302">
        <v>2</v>
      </c>
      <c r="AB104" s="263"/>
      <c r="AC104" s="302">
        <v>2</v>
      </c>
      <c r="AD104" s="263"/>
      <c r="AE104" s="302">
        <v>2</v>
      </c>
      <c r="AF104" s="263"/>
      <c r="AG104" s="302">
        <v>2</v>
      </c>
      <c r="AH104" s="263"/>
      <c r="AI104" s="302">
        <v>2</v>
      </c>
      <c r="AJ104" s="263"/>
      <c r="AK104" s="302">
        <v>2</v>
      </c>
      <c r="AL104" s="263"/>
      <c r="AM104" s="302">
        <v>2</v>
      </c>
      <c r="AN104" s="263"/>
      <c r="AO104" s="302">
        <v>2</v>
      </c>
      <c r="AP104" s="263"/>
      <c r="AQ104" s="302">
        <v>2</v>
      </c>
      <c r="AR104" s="263"/>
      <c r="AS104" s="302">
        <v>2</v>
      </c>
      <c r="AT104" s="286"/>
      <c r="AU104" s="263"/>
      <c r="AV104" s="263"/>
      <c r="AW104" s="263"/>
      <c r="AX104" s="263"/>
      <c r="AY104" s="263"/>
    </row>
    <row r="105" spans="1:51" ht="18" customHeight="1">
      <c r="A105" s="263"/>
      <c r="B105" s="290"/>
      <c r="C105" s="275" t="str">
        <f>VLOOKUP(C100,'TS Gantry - AP44'!$C$8:$D$638,2,FALSE)</f>
        <v>DA-3</v>
      </c>
      <c r="D105" s="275"/>
      <c r="E105" s="275" t="str">
        <f>VLOOKUP(E100,'TS Gantry - AP44'!$C$8:$D$638,2,FALSE)</f>
        <v>DA+0</v>
      </c>
      <c r="F105" s="275"/>
      <c r="G105" s="275" t="str">
        <f>VLOOKUP(G100,'TS Gantry - AP44'!$C$8:$D$638,2,FALSE)</f>
        <v>DA+6</v>
      </c>
      <c r="H105" s="275"/>
      <c r="I105" s="275" t="str">
        <f>VLOOKUP(I100,'TS Gantry - AP44'!$C$8:$D$638,2,FALSE)</f>
        <v>DA+6</v>
      </c>
      <c r="J105" s="275"/>
      <c r="K105" s="275" t="str">
        <f>VLOOKUP(K100,'TS Gantry - AP44'!$C$8:$D$638,2,FALSE)</f>
        <v>DA+0</v>
      </c>
      <c r="L105" s="275"/>
      <c r="M105" s="275" t="str">
        <f>VLOOKUP(M100,'TS Gantry - AP44'!$C$8:$D$638,2,FALSE)</f>
        <v>DA+6</v>
      </c>
      <c r="N105" s="275"/>
      <c r="O105" s="275" t="str">
        <f>VLOOKUP(O100,'TS Gantry - AP44'!$C$8:$D$638,2,FALSE)</f>
        <v>DB1+0</v>
      </c>
      <c r="P105" s="275"/>
      <c r="Q105" s="275" t="str">
        <f>VLOOKUP(Q100,'TS Gantry - AP44'!$C$8:$D$638,2,FALSE)</f>
        <v>DA+6</v>
      </c>
      <c r="R105" s="275"/>
      <c r="S105" s="275" t="str">
        <f>VLOOKUP(S100,'TS Gantry - AP44'!$C$8:$D$638,2,FALSE)</f>
        <v>DA+6</v>
      </c>
      <c r="T105" s="275"/>
      <c r="U105" s="275" t="str">
        <f>VLOOKUP(U100,'TS Gantry - AP44'!$C$8:$D$638,2,FALSE)</f>
        <v>DA+6</v>
      </c>
      <c r="V105" s="275"/>
      <c r="W105" s="275" t="str">
        <f>VLOOKUP(W100,'TS Gantry - AP44'!$C$8:$D$638,2,FALSE)</f>
        <v>DA+0</v>
      </c>
      <c r="X105" s="275"/>
      <c r="Y105" s="275" t="str">
        <f>VLOOKUP(Y100,'TS Gantry - AP44'!$C$8:$D$638,2,FALSE)</f>
        <v>DA+3</v>
      </c>
      <c r="Z105" s="275"/>
      <c r="AA105" s="275" t="str">
        <f>VLOOKUP(AA100,'TS Gantry - AP44'!$C$8:$D$638,2,FALSE)</f>
        <v>DA+9</v>
      </c>
      <c r="AB105" s="275"/>
      <c r="AC105" s="275" t="str">
        <f>VLOOKUP(AC100,'TS Gantry - AP44'!$C$8:$D$638,2,FALSE)</f>
        <v>DA+6</v>
      </c>
      <c r="AD105" s="275"/>
      <c r="AE105" s="275" t="str">
        <f>VLOOKUP(AE100,'TS Gantry - AP44'!$C$8:$D$638,2,FALSE)</f>
        <v>DA+9</v>
      </c>
      <c r="AF105" s="275"/>
      <c r="AG105" s="275" t="str">
        <f>VLOOKUP(AG100,'TS Gantry - AP44'!$C$8:$D$638,2,FALSE)</f>
        <v>DB1+9</v>
      </c>
      <c r="AH105" s="275"/>
      <c r="AI105" s="275" t="str">
        <f>VLOOKUP(AI100,'TS Gantry - AP44'!$C$8:$D$638,2,FALSE)</f>
        <v>DA+3</v>
      </c>
      <c r="AJ105" s="275"/>
      <c r="AK105" s="275" t="str">
        <f>VLOOKUP(AK100,'TS Gantry - AP44'!$C$8:$D$638,2,FALSE)</f>
        <v>DA-1.5</v>
      </c>
      <c r="AL105" s="275"/>
      <c r="AM105" s="275" t="str">
        <f>VLOOKUP(AM100,'TS Gantry - AP44'!$C$8:$D$638,2,FALSE)</f>
        <v>DA+3</v>
      </c>
      <c r="AN105" s="275"/>
      <c r="AO105" s="275" t="str">
        <f>VLOOKUP(AO100,'TS Gantry - AP44'!$C$8:$D$638,2,FALSE)</f>
        <v>DA+6</v>
      </c>
      <c r="AP105" s="275"/>
      <c r="AQ105" s="275" t="str">
        <f>VLOOKUP(AQ100,'TS Gantry - AP44'!$C$8:$D$638,2,FALSE)</f>
        <v>DA+6</v>
      </c>
      <c r="AR105" s="275"/>
      <c r="AS105" s="275" t="str">
        <f>VLOOKUP(AS100,'TS Gantry - AP44'!$C$8:$D$638,2,FALSE)</f>
        <v>DA+9</v>
      </c>
      <c r="AT105" s="326"/>
      <c r="AU105" s="263"/>
      <c r="AV105" s="263"/>
      <c r="AW105" s="263"/>
      <c r="AX105" s="263"/>
      <c r="AY105" s="263"/>
    </row>
    <row r="106" spans="1:51" ht="15" customHeight="1">
      <c r="A106" s="263"/>
      <c r="B106" s="290"/>
      <c r="C106" s="275"/>
      <c r="D106" s="275"/>
      <c r="E106" s="275"/>
      <c r="F106" s="275"/>
      <c r="G106" s="275"/>
      <c r="H106" s="275"/>
      <c r="I106" s="275"/>
      <c r="J106" s="275"/>
      <c r="K106" s="275"/>
      <c r="L106" s="275"/>
      <c r="M106" s="275"/>
      <c r="N106" s="275"/>
      <c r="O106" s="275"/>
      <c r="P106" s="275"/>
      <c r="Q106" s="275"/>
      <c r="R106" s="275"/>
      <c r="S106" s="275"/>
      <c r="T106" s="275"/>
      <c r="U106" s="275"/>
      <c r="V106" s="275"/>
      <c r="W106" s="275"/>
      <c r="X106" s="275"/>
      <c r="Y106" s="275"/>
      <c r="Z106" s="275"/>
      <c r="AA106" s="275"/>
      <c r="AB106" s="275"/>
      <c r="AC106" s="275"/>
      <c r="AD106" s="275"/>
      <c r="AE106" s="275"/>
      <c r="AF106" s="275"/>
      <c r="AG106" s="275"/>
      <c r="AH106" s="275"/>
      <c r="AI106" s="275"/>
      <c r="AJ106" s="275"/>
      <c r="AK106" s="275"/>
      <c r="AL106" s="275"/>
      <c r="AM106" s="275"/>
      <c r="AN106" s="275"/>
      <c r="AO106" s="275"/>
      <c r="AP106" s="275"/>
      <c r="AQ106" s="275"/>
      <c r="AR106" s="275"/>
      <c r="AS106" s="275"/>
      <c r="AT106" s="304"/>
      <c r="AU106" s="263"/>
      <c r="AV106" s="263"/>
      <c r="AW106" s="263"/>
      <c r="AX106" s="263"/>
      <c r="AY106" s="263"/>
    </row>
    <row r="107" spans="1:51" ht="18" customHeight="1">
      <c r="A107" s="263"/>
      <c r="B107" s="307"/>
      <c r="C107" s="305">
        <f>AS99+1</f>
        <v>235</v>
      </c>
      <c r="D107" s="285"/>
      <c r="E107" s="305">
        <f>C107+1</f>
        <v>236</v>
      </c>
      <c r="F107" s="285"/>
      <c r="G107" s="305">
        <f>E107+1</f>
        <v>237</v>
      </c>
      <c r="H107" s="285"/>
      <c r="I107" s="305">
        <f>G107+1</f>
        <v>238</v>
      </c>
      <c r="J107" s="285"/>
      <c r="K107" s="305">
        <f>I107+1</f>
        <v>239</v>
      </c>
      <c r="L107" s="285"/>
      <c r="M107" s="305">
        <f>K107+1</f>
        <v>240</v>
      </c>
      <c r="N107" s="285"/>
      <c r="O107" s="305">
        <f>M107+1</f>
        <v>241</v>
      </c>
      <c r="P107" s="285"/>
      <c r="Q107" s="305">
        <f>O107+1</f>
        <v>242</v>
      </c>
      <c r="R107" s="285"/>
      <c r="S107" s="305">
        <f>Q107+1</f>
        <v>243</v>
      </c>
      <c r="T107" s="285"/>
      <c r="U107" s="305">
        <f>S107+1</f>
        <v>244</v>
      </c>
      <c r="V107" s="285"/>
      <c r="W107" s="305">
        <f>U107+1</f>
        <v>245</v>
      </c>
      <c r="X107" s="285"/>
      <c r="Y107" s="305">
        <f>W107+1</f>
        <v>246</v>
      </c>
      <c r="Z107" s="285"/>
      <c r="AA107" s="305">
        <f>Y107+1</f>
        <v>247</v>
      </c>
      <c r="AB107" s="285"/>
      <c r="AC107" s="305">
        <f>AA107+1</f>
        <v>248</v>
      </c>
      <c r="AD107" s="285"/>
      <c r="AE107" s="305">
        <f>AC107+1</f>
        <v>249</v>
      </c>
      <c r="AF107" s="285"/>
      <c r="AG107" s="305">
        <f>AE107+1</f>
        <v>250</v>
      </c>
      <c r="AH107" s="285"/>
      <c r="AI107" s="305">
        <f>AG107+1</f>
        <v>251</v>
      </c>
      <c r="AJ107" s="285"/>
      <c r="AK107" s="305">
        <f>AI107+1</f>
        <v>252</v>
      </c>
      <c r="AL107" s="285"/>
      <c r="AM107" s="305">
        <f>AK107+1</f>
        <v>253</v>
      </c>
      <c r="AN107" s="285"/>
      <c r="AO107" s="305">
        <f>AM107+1</f>
        <v>254</v>
      </c>
      <c r="AP107" s="285"/>
      <c r="AQ107" s="305">
        <f>AO107+1</f>
        <v>255</v>
      </c>
      <c r="AR107" s="285"/>
      <c r="AS107" s="305">
        <f>AQ107+1</f>
        <v>256</v>
      </c>
      <c r="AT107" s="315"/>
      <c r="AU107" s="263"/>
      <c r="AV107" s="263"/>
      <c r="AW107" s="263"/>
      <c r="AX107" s="263"/>
      <c r="AY107" s="263"/>
    </row>
    <row r="108" spans="1:51" ht="18" customHeight="1">
      <c r="A108" s="319"/>
      <c r="B108" s="320"/>
      <c r="C108" s="289" t="str">
        <f>VLOOKUP(C107,'TS Gantry - AP44'!$A$8:$C$638,3,FALSE)</f>
        <v>31/25</v>
      </c>
      <c r="D108" s="289"/>
      <c r="E108" s="289" t="str">
        <f>VLOOKUP(E107,'TS Gantry - AP44'!$A$8:$C$638,3,FALSE)</f>
        <v>31/26</v>
      </c>
      <c r="F108" s="289"/>
      <c r="G108" s="289" t="str">
        <f>VLOOKUP(G107,'TS Gantry - AP44'!$A$8:$C$638,3,FALSE)</f>
        <v>31/27</v>
      </c>
      <c r="H108" s="289"/>
      <c r="I108" s="289" t="str">
        <f>VLOOKUP(I107,'TS Gantry - AP44'!$A$8:$C$638,3,FALSE)</f>
        <v>32/0</v>
      </c>
      <c r="J108" s="289"/>
      <c r="K108" s="289" t="str">
        <f>VLOOKUP(K107,'TS Gantry - AP44'!$A$8:$C$638,3,FALSE)</f>
        <v>32/1</v>
      </c>
      <c r="L108" s="289"/>
      <c r="M108" s="289" t="str">
        <f>VLOOKUP(M107,'TS Gantry - AP44'!$A$8:$C$638,3,FALSE)</f>
        <v>32/2</v>
      </c>
      <c r="N108" s="289"/>
      <c r="O108" s="289" t="str">
        <f>VLOOKUP(O107,'TS Gantry - AP44'!$A$8:$C$638,3,FALSE)</f>
        <v>32/3</v>
      </c>
      <c r="P108" s="289"/>
      <c r="Q108" s="289" t="str">
        <f>VLOOKUP(Q107,'TS Gantry - AP44'!$A$8:$C$638,3,FALSE)</f>
        <v>32/4</v>
      </c>
      <c r="R108" s="289"/>
      <c r="S108" s="289" t="str">
        <f>VLOOKUP(S107,'TS Gantry - AP44'!$A$8:$C$638,3,FALSE)</f>
        <v>32/5</v>
      </c>
      <c r="T108" s="289"/>
      <c r="U108" s="289" t="str">
        <f>VLOOKUP(U107,'TS Gantry - AP44'!$A$8:$C$638,3,FALSE)</f>
        <v>32/6</v>
      </c>
      <c r="V108" s="289"/>
      <c r="W108" s="289" t="str">
        <f>VLOOKUP(W107,'TS Gantry - AP44'!$A$8:$C$638,3,FALSE)</f>
        <v>32/7</v>
      </c>
      <c r="X108" s="289"/>
      <c r="Y108" s="289" t="str">
        <f>VLOOKUP(Y107,'TS Gantry - AP44'!$A$8:$C$638,3,FALSE)</f>
        <v>32/8</v>
      </c>
      <c r="Z108" s="289"/>
      <c r="AA108" s="289" t="str">
        <f>VLOOKUP(AA107,'TS Gantry - AP44'!$A$8:$C$638,3,FALSE)</f>
        <v>32/9</v>
      </c>
      <c r="AB108" s="289"/>
      <c r="AC108" s="289" t="str">
        <f>VLOOKUP(AC107,'TS Gantry - AP44'!$A$8:$C$638,3,FALSE)</f>
        <v>32/10</v>
      </c>
      <c r="AD108" s="289"/>
      <c r="AE108" s="289" t="str">
        <f>VLOOKUP(AE107,'TS Gantry - AP44'!$A$8:$C$638,3,FALSE)</f>
        <v>33/0</v>
      </c>
      <c r="AF108" s="289"/>
      <c r="AG108" s="289" t="str">
        <f>VLOOKUP(AG107,'TS Gantry - AP44'!$A$8:$C$638,3,FALSE)</f>
        <v>33/1</v>
      </c>
      <c r="AH108" s="289"/>
      <c r="AI108" s="289" t="str">
        <f>VLOOKUP(AI107,'TS Gantry - AP44'!$A$8:$C$638,3,FALSE)</f>
        <v>33/2</v>
      </c>
      <c r="AJ108" s="289"/>
      <c r="AK108" s="289" t="str">
        <f>VLOOKUP(AK107,'TS Gantry - AP44'!$A$8:$C$638,3,FALSE)</f>
        <v>33/3</v>
      </c>
      <c r="AL108" s="289"/>
      <c r="AM108" s="289" t="str">
        <f>VLOOKUP(AM107,'TS Gantry - AP44'!$A$8:$C$638,3,FALSE)</f>
        <v>33/4</v>
      </c>
      <c r="AN108" s="289"/>
      <c r="AO108" s="289" t="str">
        <f>VLOOKUP(AO107,'TS Gantry - AP44'!$A$8:$C$638,3,FALSE)</f>
        <v>33A/0</v>
      </c>
      <c r="AP108" s="289"/>
      <c r="AQ108" s="289" t="str">
        <f>VLOOKUP(AQ107,'TS Gantry - AP44'!$A$8:$C$638,3,FALSE)</f>
        <v>34/0</v>
      </c>
      <c r="AR108" s="289"/>
      <c r="AS108" s="289" t="str">
        <f>VLOOKUP(AS107,'TS Gantry - AP44'!$A$8:$C$638,3,FALSE)</f>
        <v>34/1</v>
      </c>
      <c r="AT108" s="316"/>
      <c r="AU108" s="319"/>
      <c r="AV108" s="319"/>
      <c r="AW108" s="319"/>
      <c r="AX108" s="319"/>
      <c r="AY108" s="319"/>
    </row>
    <row r="109" spans="1:51" ht="15" customHeight="1">
      <c r="A109" s="263"/>
      <c r="B109" s="341"/>
      <c r="C109" s="263"/>
      <c r="D109" s="282"/>
      <c r="E109" s="263"/>
      <c r="F109" s="282"/>
      <c r="G109" s="263"/>
      <c r="H109" s="282"/>
      <c r="I109" s="263"/>
      <c r="J109" s="282"/>
      <c r="K109" s="263"/>
      <c r="L109" s="282"/>
      <c r="M109" s="263"/>
      <c r="N109" s="282"/>
      <c r="O109" s="263"/>
      <c r="P109" s="282"/>
      <c r="Q109" s="263"/>
      <c r="R109" s="282"/>
      <c r="S109" s="263"/>
      <c r="T109" s="282"/>
      <c r="U109" s="263"/>
      <c r="V109" s="282"/>
      <c r="W109" s="263"/>
      <c r="X109" s="282"/>
      <c r="Y109" s="263"/>
      <c r="Z109" s="282"/>
      <c r="AA109" s="263"/>
      <c r="AB109" s="282"/>
      <c r="AC109" s="263"/>
      <c r="AD109" s="282"/>
      <c r="AE109" s="263"/>
      <c r="AF109" s="282"/>
      <c r="AG109" s="263"/>
      <c r="AH109" s="282"/>
      <c r="AI109" s="263"/>
      <c r="AJ109" s="282"/>
      <c r="AK109" s="263"/>
      <c r="AL109" s="282"/>
      <c r="AM109" s="263"/>
      <c r="AN109" s="282"/>
      <c r="AO109" s="263"/>
      <c r="AP109" s="282"/>
      <c r="AQ109" s="263"/>
      <c r="AR109" s="282"/>
      <c r="AS109" s="263"/>
      <c r="AT109" s="316"/>
      <c r="AU109" s="263"/>
      <c r="AV109" s="263"/>
      <c r="AW109" s="263"/>
      <c r="AX109" s="263"/>
      <c r="AY109" s="263"/>
    </row>
    <row r="110" spans="1:51" ht="15" customHeight="1">
      <c r="A110" s="263"/>
      <c r="B110" s="313"/>
      <c r="C110" s="263"/>
      <c r="D110" s="263"/>
      <c r="E110" s="263"/>
      <c r="F110" s="263"/>
      <c r="G110" s="263"/>
      <c r="H110" s="263"/>
      <c r="I110" s="263"/>
      <c r="J110" s="263"/>
      <c r="K110" s="263"/>
      <c r="L110" s="263"/>
      <c r="M110" s="263"/>
      <c r="N110" s="263"/>
      <c r="O110" s="263"/>
      <c r="P110" s="263"/>
      <c r="Q110" s="263"/>
      <c r="R110" s="263"/>
      <c r="S110" s="263"/>
      <c r="T110" s="263"/>
      <c r="U110" s="263"/>
      <c r="V110" s="263"/>
      <c r="W110" s="263"/>
      <c r="X110" s="263"/>
      <c r="Y110" s="275"/>
      <c r="Z110" s="263"/>
      <c r="AA110" s="263"/>
      <c r="AB110" s="263"/>
      <c r="AC110" s="263"/>
      <c r="AD110" s="263"/>
      <c r="AE110" s="263"/>
      <c r="AF110" s="263"/>
      <c r="AG110" s="263"/>
      <c r="AH110" s="263"/>
      <c r="AI110" s="263"/>
      <c r="AJ110" s="263"/>
      <c r="AK110" s="263"/>
      <c r="AL110" s="263"/>
      <c r="AM110" s="263"/>
      <c r="AN110" s="263"/>
      <c r="AO110" s="263"/>
      <c r="AP110" s="263"/>
      <c r="AQ110" s="263"/>
      <c r="AR110" s="263"/>
      <c r="AS110" s="263"/>
      <c r="AT110" s="286"/>
      <c r="AU110" s="263"/>
      <c r="AV110" s="263"/>
      <c r="AW110" s="263"/>
      <c r="AX110" s="263"/>
      <c r="AY110" s="263"/>
    </row>
    <row r="111" spans="1:51" ht="19.5" customHeight="1">
      <c r="A111" s="263"/>
      <c r="B111" s="313"/>
      <c r="C111" s="298">
        <v>3</v>
      </c>
      <c r="D111" s="297">
        <f>VLOOKUP(C108,'TS Gantry - AP44'!$C$8:$E$638,3,FALSE)</f>
        <v>432</v>
      </c>
      <c r="E111" s="298">
        <v>3</v>
      </c>
      <c r="F111" s="297">
        <f>VLOOKUP(E108,'TS Gantry - AP44'!$C$8:$E$638,3,FALSE)</f>
        <v>383.00099999999998</v>
      </c>
      <c r="G111" s="298">
        <v>3</v>
      </c>
      <c r="H111" s="297">
        <f>VLOOKUP(G108,'TS Gantry - AP44'!$C$8:$E$638,3,FALSE)</f>
        <v>398.94400000000002</v>
      </c>
      <c r="I111" s="298">
        <v>3</v>
      </c>
      <c r="J111" s="297">
        <f>VLOOKUP(I108,'TS Gantry - AP44'!$C$8:$E$638,3,FALSE)</f>
        <v>372</v>
      </c>
      <c r="K111" s="298">
        <v>3</v>
      </c>
      <c r="L111" s="297">
        <f>VLOOKUP(K108,'TS Gantry - AP44'!$C$8:$E$638,3,FALSE)</f>
        <v>385</v>
      </c>
      <c r="M111" s="298">
        <v>3</v>
      </c>
      <c r="N111" s="297">
        <f>VLOOKUP(M108,'TS Gantry - AP44'!$C$8:$E$638,3,FALSE)</f>
        <v>407</v>
      </c>
      <c r="O111" s="298">
        <v>3</v>
      </c>
      <c r="P111" s="297">
        <f>VLOOKUP(O108,'TS Gantry - AP44'!$C$8:$E$638,3,FALSE)</f>
        <v>412</v>
      </c>
      <c r="Q111" s="298">
        <v>3</v>
      </c>
      <c r="R111" s="297">
        <f>VLOOKUP(Q108,'TS Gantry - AP44'!$C$8:$E$638,3,FALSE)</f>
        <v>400</v>
      </c>
      <c r="S111" s="298">
        <v>3</v>
      </c>
      <c r="T111" s="297">
        <f>VLOOKUP(S108,'TS Gantry - AP44'!$C$8:$E$638,3,FALSE)</f>
        <v>419</v>
      </c>
      <c r="U111" s="298">
        <v>3</v>
      </c>
      <c r="V111" s="297">
        <f>VLOOKUP(U108,'TS Gantry - AP44'!$C$8:$E$638,3,FALSE)</f>
        <v>404</v>
      </c>
      <c r="W111" s="298">
        <v>3</v>
      </c>
      <c r="X111" s="297">
        <f>VLOOKUP(W108,'TS Gantry - AP44'!$C$8:$E$638,3,FALSE)</f>
        <v>436</v>
      </c>
      <c r="Y111" s="298">
        <v>3</v>
      </c>
      <c r="Z111" s="297">
        <f>VLOOKUP(Y108,'TS Gantry - AP44'!$C$8:$E$638,3,FALSE)</f>
        <v>374</v>
      </c>
      <c r="AA111" s="298">
        <v>3</v>
      </c>
      <c r="AB111" s="297">
        <f>VLOOKUP(AA108,'TS Gantry - AP44'!$C$8:$E$638,3,FALSE)</f>
        <v>384</v>
      </c>
      <c r="AC111" s="298"/>
      <c r="AD111" s="297">
        <f>VLOOKUP(AC108,'TS Gantry - AP44'!$C$8:$E$638,3,FALSE)</f>
        <v>360.17700000000002</v>
      </c>
      <c r="AE111" s="298">
        <v>3</v>
      </c>
      <c r="AF111" s="297">
        <f>VLOOKUP(AE108,'TS Gantry - AP44'!$C$8:$E$638,3,FALSE)</f>
        <v>358.00099999999998</v>
      </c>
      <c r="AG111" s="298">
        <v>3</v>
      </c>
      <c r="AH111" s="297">
        <f>VLOOKUP(AG108,'TS Gantry - AP44'!$C$8:$E$638,3,FALSE)</f>
        <v>452</v>
      </c>
      <c r="AI111" s="298">
        <v>3</v>
      </c>
      <c r="AJ111" s="297">
        <f>VLOOKUP(AI108,'TS Gantry - AP44'!$C$8:$E$638,3,FALSE)</f>
        <v>388</v>
      </c>
      <c r="AK111" s="298">
        <v>3</v>
      </c>
      <c r="AL111" s="297">
        <f>VLOOKUP(AK108,'TS Gantry - AP44'!$C$8:$E$638,3,FALSE)</f>
        <v>452</v>
      </c>
      <c r="AM111" s="298">
        <v>3</v>
      </c>
      <c r="AN111" s="297">
        <f>VLOOKUP(AM108,'TS Gantry - AP44'!$C$8:$E$638,3,FALSE)</f>
        <v>387.35</v>
      </c>
      <c r="AO111" s="298">
        <v>3</v>
      </c>
      <c r="AP111" s="297">
        <f>VLOOKUP(AO108,'TS Gantry - AP44'!$C$8:$E$638,3,FALSE)</f>
        <v>237.316</v>
      </c>
      <c r="AQ111" s="298">
        <v>3</v>
      </c>
      <c r="AR111" s="297">
        <f>VLOOKUP(AQ108,'TS Gantry - AP44'!$C$8:$E$638,3,FALSE)</f>
        <v>479</v>
      </c>
      <c r="AS111" s="298">
        <v>1</v>
      </c>
      <c r="AT111" s="299">
        <f>VLOOKUP(AS108,'TS Gantry - AP44'!$C$8:$E$638,3,FALSE)</f>
        <v>361</v>
      </c>
      <c r="AU111" s="263">
        <f>COUNTIF(B111:AT111,"3")</f>
        <v>20</v>
      </c>
      <c r="AV111" s="263"/>
      <c r="AW111" s="263"/>
      <c r="AX111" s="263"/>
      <c r="AY111" s="263"/>
    </row>
    <row r="112" spans="1:51" ht="19.5" customHeight="1">
      <c r="A112" s="263"/>
      <c r="B112" s="313"/>
      <c r="C112" s="302">
        <v>2</v>
      </c>
      <c r="D112" s="263"/>
      <c r="E112" s="302">
        <v>2</v>
      </c>
      <c r="F112" s="263"/>
      <c r="G112" s="302">
        <v>2</v>
      </c>
      <c r="H112" s="263"/>
      <c r="I112" s="302">
        <v>2</v>
      </c>
      <c r="J112" s="263"/>
      <c r="K112" s="302">
        <v>2</v>
      </c>
      <c r="L112" s="263"/>
      <c r="M112" s="302">
        <v>2</v>
      </c>
      <c r="N112" s="263"/>
      <c r="O112" s="302">
        <v>2</v>
      </c>
      <c r="P112" s="263"/>
      <c r="Q112" s="302">
        <v>2</v>
      </c>
      <c r="R112" s="263"/>
      <c r="S112" s="302">
        <v>2</v>
      </c>
      <c r="T112" s="263"/>
      <c r="U112" s="302">
        <v>2</v>
      </c>
      <c r="V112" s="263"/>
      <c r="W112" s="302">
        <v>2</v>
      </c>
      <c r="X112" s="263"/>
      <c r="Y112" s="302">
        <v>2</v>
      </c>
      <c r="Z112" s="263"/>
      <c r="AA112" s="302">
        <v>2</v>
      </c>
      <c r="AB112" s="263"/>
      <c r="AC112" s="302"/>
      <c r="AD112" s="263"/>
      <c r="AE112" s="302">
        <v>2</v>
      </c>
      <c r="AF112" s="263"/>
      <c r="AG112" s="302">
        <v>2</v>
      </c>
      <c r="AH112" s="263"/>
      <c r="AI112" s="302">
        <v>2</v>
      </c>
      <c r="AJ112" s="263"/>
      <c r="AK112" s="302">
        <v>2</v>
      </c>
      <c r="AL112" s="263"/>
      <c r="AM112" s="302">
        <v>2</v>
      </c>
      <c r="AN112" s="263"/>
      <c r="AO112" s="302">
        <v>2</v>
      </c>
      <c r="AP112" s="263"/>
      <c r="AQ112" s="302">
        <v>2</v>
      </c>
      <c r="AR112" s="263"/>
      <c r="AS112" s="302">
        <v>2</v>
      </c>
      <c r="AT112" s="286"/>
      <c r="AU112" s="263"/>
      <c r="AV112" s="263"/>
      <c r="AW112" s="263"/>
      <c r="AX112" s="263"/>
      <c r="AY112" s="263"/>
    </row>
    <row r="113" spans="1:51" ht="18" customHeight="1">
      <c r="A113" s="263"/>
      <c r="B113" s="290"/>
      <c r="C113" s="275" t="str">
        <f>VLOOKUP(C108,'TS Gantry - AP44'!$C$8:$D$638,2,FALSE)</f>
        <v>DA-3</v>
      </c>
      <c r="D113" s="275"/>
      <c r="E113" s="275" t="str">
        <f>VLOOKUP(E108,'TS Gantry - AP44'!$C$8:$D$638,2,FALSE)</f>
        <v>DA+3</v>
      </c>
      <c r="F113" s="275"/>
      <c r="G113" s="275" t="str">
        <f>VLOOKUP(G108,'TS Gantry - AP44'!$C$8:$D$638,2,FALSE)</f>
        <v>DA+3</v>
      </c>
      <c r="H113" s="275"/>
      <c r="I113" s="275" t="str">
        <f>VLOOKUP(I108,'TS Gantry - AP44'!$C$8:$D$638,2,FALSE)</f>
        <v>DB2+3</v>
      </c>
      <c r="J113" s="275"/>
      <c r="K113" s="275" t="str">
        <f>VLOOKUP(K108,'TS Gantry - AP44'!$C$8:$D$638,2,FALSE)</f>
        <v>DA+9</v>
      </c>
      <c r="L113" s="275"/>
      <c r="M113" s="275" t="str">
        <f>VLOOKUP(M108,'TS Gantry - AP44'!$C$8:$D$638,2,FALSE)</f>
        <v>DA+3</v>
      </c>
      <c r="N113" s="275"/>
      <c r="O113" s="275" t="str">
        <f>VLOOKUP(O108,'TS Gantry - AP44'!$C$8:$D$638,2,FALSE)</f>
        <v>DA+9</v>
      </c>
      <c r="P113" s="275"/>
      <c r="Q113" s="275" t="str">
        <f>VLOOKUP(Q108,'TS Gantry - AP44'!$C$8:$D$638,2,FALSE)</f>
        <v>DA+6</v>
      </c>
      <c r="R113" s="275"/>
      <c r="S113" s="275" t="str">
        <f>VLOOKUP(S108,'TS Gantry - AP44'!$C$8:$D$638,2,FALSE)</f>
        <v>DA+0</v>
      </c>
      <c r="T113" s="275"/>
      <c r="U113" s="275" t="str">
        <f>VLOOKUP(U108,'TS Gantry - AP44'!$C$8:$D$638,2,FALSE)</f>
        <v>DA+3</v>
      </c>
      <c r="V113" s="275"/>
      <c r="W113" s="275" t="str">
        <f>VLOOKUP(W108,'TS Gantry - AP44'!$C$8:$D$638,2,FALSE)</f>
        <v>DA+6</v>
      </c>
      <c r="X113" s="275"/>
      <c r="Y113" s="275" t="str">
        <f>VLOOKUP(Y108,'TS Gantry - AP44'!$C$8:$D$638,2,FALSE)</f>
        <v>DA+6</v>
      </c>
      <c r="Z113" s="275"/>
      <c r="AA113" s="275" t="str">
        <f>VLOOKUP(AA108,'TS Gantry - AP44'!$C$8:$D$638,2,FALSE)</f>
        <v>DA+9</v>
      </c>
      <c r="AB113" s="275"/>
      <c r="AC113" s="275" t="str">
        <f>VLOOKUP(AC108,'TS Gantry - AP44'!$C$8:$D$638,2,FALSE)</f>
        <v>DA+9</v>
      </c>
      <c r="AD113" s="275"/>
      <c r="AE113" s="275" t="str">
        <f>VLOOKUP(AE108,'TS Gantry - AP44'!$C$8:$D$638,2,FALSE)</f>
        <v>DB2+3</v>
      </c>
      <c r="AF113" s="275"/>
      <c r="AG113" s="275" t="str">
        <f>VLOOKUP(AG108,'TS Gantry - AP44'!$C$8:$D$638,2,FALSE)</f>
        <v>DA+9</v>
      </c>
      <c r="AH113" s="275"/>
      <c r="AI113" s="275" t="str">
        <f>VLOOKUP(AI108,'TS Gantry - AP44'!$C$8:$D$638,2,FALSE)</f>
        <v>DA+3</v>
      </c>
      <c r="AJ113" s="275"/>
      <c r="AK113" s="275" t="str">
        <f>VLOOKUP(AK108,'TS Gantry - AP44'!$C$8:$D$638,2,FALSE)</f>
        <v>DA+9</v>
      </c>
      <c r="AL113" s="275"/>
      <c r="AM113" s="275" t="str">
        <f>VLOOKUP(AM108,'TS Gantry - AP44'!$C$8:$D$638,2,FALSE)</f>
        <v>DA+9</v>
      </c>
      <c r="AN113" s="275"/>
      <c r="AO113" s="275" t="str">
        <f>VLOOKUP(AO108,'TS Gantry - AP44'!$C$8:$D$638,2,FALSE)</f>
        <v>DC2+0</v>
      </c>
      <c r="AP113" s="275"/>
      <c r="AQ113" s="275" t="str">
        <f>VLOOKUP(AQ108,'TS Gantry - AP44'!$C$8:$D$638,2,FALSE)</f>
        <v>DD45+9</v>
      </c>
      <c r="AR113" s="275"/>
      <c r="AS113" s="275" t="str">
        <f>VLOOKUP(AS108,'TS Gantry - AP44'!$C$8:$D$638,2,FALSE)</f>
        <v>DA+6</v>
      </c>
      <c r="AT113" s="326"/>
      <c r="AU113" s="263"/>
      <c r="AV113" s="263"/>
      <c r="AW113" s="263"/>
      <c r="AX113" s="263"/>
      <c r="AY113" s="263"/>
    </row>
    <row r="114" spans="1:51" ht="15" customHeight="1">
      <c r="A114" s="263"/>
      <c r="B114" s="307"/>
      <c r="C114" s="275"/>
      <c r="D114" s="275"/>
      <c r="E114" s="275"/>
      <c r="F114" s="275"/>
      <c r="G114" s="275"/>
      <c r="H114" s="275"/>
      <c r="I114" s="275"/>
      <c r="J114" s="275"/>
      <c r="K114" s="275"/>
      <c r="L114" s="275"/>
      <c r="M114" s="275"/>
      <c r="N114" s="275"/>
      <c r="O114" s="275"/>
      <c r="P114" s="275"/>
      <c r="Q114" s="275"/>
      <c r="R114" s="275"/>
      <c r="S114" s="275"/>
      <c r="T114" s="275"/>
      <c r="U114" s="275"/>
      <c r="V114" s="275"/>
      <c r="W114" s="275"/>
      <c r="X114" s="275"/>
      <c r="Y114" s="305"/>
      <c r="Z114" s="275"/>
      <c r="AA114" s="275"/>
      <c r="AB114" s="275"/>
      <c r="AC114" s="275"/>
      <c r="AD114" s="275"/>
      <c r="AE114" s="275"/>
      <c r="AF114" s="275"/>
      <c r="AG114" s="263"/>
      <c r="AH114" s="263"/>
      <c r="AI114" s="263"/>
      <c r="AJ114" s="275"/>
      <c r="AK114" s="275"/>
      <c r="AL114" s="275"/>
      <c r="AM114" s="275"/>
      <c r="AN114" s="275"/>
      <c r="AO114" s="324"/>
      <c r="AP114" s="339" t="s">
        <v>827</v>
      </c>
      <c r="AQ114" s="324"/>
      <c r="AR114" s="275"/>
      <c r="AS114" s="275"/>
      <c r="AT114" s="304"/>
      <c r="AU114" s="263"/>
      <c r="AV114" s="263"/>
      <c r="AW114" s="263"/>
      <c r="AX114" s="263"/>
      <c r="AY114" s="263"/>
    </row>
    <row r="115" spans="1:51" ht="18" customHeight="1">
      <c r="A115" s="263"/>
      <c r="B115" s="307"/>
      <c r="C115" s="305">
        <f>AS107+1</f>
        <v>257</v>
      </c>
      <c r="D115" s="285"/>
      <c r="E115" s="305">
        <f>C115+1</f>
        <v>258</v>
      </c>
      <c r="F115" s="285"/>
      <c r="G115" s="305">
        <f>E115+1</f>
        <v>259</v>
      </c>
      <c r="H115" s="285"/>
      <c r="I115" s="305">
        <f>G115+1</f>
        <v>260</v>
      </c>
      <c r="J115" s="285"/>
      <c r="K115" s="305">
        <f>I115+1</f>
        <v>261</v>
      </c>
      <c r="L115" s="285"/>
      <c r="M115" s="305">
        <f>K115+1</f>
        <v>262</v>
      </c>
      <c r="N115" s="285"/>
      <c r="O115" s="305">
        <f>M115+1</f>
        <v>263</v>
      </c>
      <c r="P115" s="285"/>
      <c r="Q115" s="305">
        <f>O115+1</f>
        <v>264</v>
      </c>
      <c r="R115" s="285"/>
      <c r="S115" s="305">
        <f>Q115+1</f>
        <v>265</v>
      </c>
      <c r="T115" s="285"/>
      <c r="U115" s="305">
        <f>S115+1</f>
        <v>266</v>
      </c>
      <c r="V115" s="285"/>
      <c r="W115" s="305">
        <f>U115+1</f>
        <v>267</v>
      </c>
      <c r="X115" s="285"/>
      <c r="Y115" s="305">
        <f>W115+1</f>
        <v>268</v>
      </c>
      <c r="Z115" s="285"/>
      <c r="AA115" s="305">
        <f>Y115+1</f>
        <v>269</v>
      </c>
      <c r="AB115" s="285"/>
      <c r="AC115" s="305">
        <f>AA115+1</f>
        <v>270</v>
      </c>
      <c r="AD115" s="285"/>
      <c r="AE115" s="305">
        <f>AC115+1</f>
        <v>271</v>
      </c>
      <c r="AF115" s="285"/>
      <c r="AG115" s="305">
        <f>AE115+1</f>
        <v>272</v>
      </c>
      <c r="AH115" s="285"/>
      <c r="AI115" s="305">
        <f>AG115+1</f>
        <v>273</v>
      </c>
      <c r="AJ115" s="285"/>
      <c r="AK115" s="305">
        <f>AI115+1</f>
        <v>274</v>
      </c>
      <c r="AL115" s="285"/>
      <c r="AM115" s="305">
        <f>AK115+1</f>
        <v>275</v>
      </c>
      <c r="AN115" s="285"/>
      <c r="AO115" s="305">
        <f>AM115+1</f>
        <v>276</v>
      </c>
      <c r="AP115" s="285"/>
      <c r="AQ115" s="305">
        <f>AO115+1</f>
        <v>277</v>
      </c>
      <c r="AR115" s="285"/>
      <c r="AS115" s="305">
        <f>AQ115+1</f>
        <v>278</v>
      </c>
      <c r="AT115" s="315"/>
      <c r="AU115" s="263"/>
      <c r="AV115" s="263"/>
      <c r="AW115" s="263"/>
      <c r="AX115" s="263"/>
      <c r="AY115" s="263"/>
    </row>
    <row r="116" spans="1:51" ht="18" customHeight="1">
      <c r="A116" s="311"/>
      <c r="B116" s="308"/>
      <c r="C116" s="289" t="str">
        <f>VLOOKUP(C115,'TS Gantry - AP44'!$A$8:$C$638,3,FALSE)</f>
        <v>34/2</v>
      </c>
      <c r="D116" s="289"/>
      <c r="E116" s="289" t="str">
        <f>VLOOKUP(E115,'TS Gantry - AP44'!$A$8:$C$638,3,FALSE)</f>
        <v>34/3</v>
      </c>
      <c r="F116" s="289"/>
      <c r="G116" s="289" t="str">
        <f>VLOOKUP(G115,'TS Gantry - AP44'!$A$8:$C$638,3,FALSE)</f>
        <v>34/4</v>
      </c>
      <c r="H116" s="289"/>
      <c r="I116" s="289" t="str">
        <f>VLOOKUP(I115,'TS Gantry - AP44'!$A$8:$C$638,3,FALSE)</f>
        <v>34/5</v>
      </c>
      <c r="J116" s="289"/>
      <c r="K116" s="289" t="str">
        <f>VLOOKUP(K115,'TS Gantry - AP44'!$A$8:$C$638,3,FALSE)</f>
        <v>34/6</v>
      </c>
      <c r="L116" s="289"/>
      <c r="M116" s="289" t="str">
        <f>VLOOKUP(M115,'TS Gantry - AP44'!$A$8:$C$638,3,FALSE)</f>
        <v>34/7</v>
      </c>
      <c r="N116" s="289"/>
      <c r="O116" s="289" t="str">
        <f>VLOOKUP(O115,'TS Gantry - AP44'!$A$8:$C$638,3,FALSE)</f>
        <v>34/8</v>
      </c>
      <c r="P116" s="289"/>
      <c r="Q116" s="289" t="str">
        <f>VLOOKUP(Q115,'TS Gantry - AP44'!$A$8:$C$638,3,FALSE)</f>
        <v>34/9</v>
      </c>
      <c r="R116" s="289"/>
      <c r="S116" s="289" t="str">
        <f>VLOOKUP(S115,'TS Gantry - AP44'!$A$8:$C$638,3,FALSE)</f>
        <v>34/10</v>
      </c>
      <c r="T116" s="289"/>
      <c r="U116" s="289" t="str">
        <f>VLOOKUP(U115,'TS Gantry - AP44'!$A$8:$C$638,3,FALSE)</f>
        <v>35/0</v>
      </c>
      <c r="V116" s="289"/>
      <c r="W116" s="289" t="str">
        <f>VLOOKUP(W115,'TS Gantry - AP44'!$A$8:$C$638,3,FALSE)</f>
        <v>35/1</v>
      </c>
      <c r="X116" s="289"/>
      <c r="Y116" s="289" t="str">
        <f>VLOOKUP(Y115,'TS Gantry - AP44'!$A$8:$C$638,3,FALSE)</f>
        <v>35/2</v>
      </c>
      <c r="Z116" s="289"/>
      <c r="AA116" s="289" t="str">
        <f>VLOOKUP(AA115,'TS Gantry - AP44'!$A$8:$C$638,3,FALSE)</f>
        <v>35/3</v>
      </c>
      <c r="AB116" s="289"/>
      <c r="AC116" s="289" t="str">
        <f>VLOOKUP(AC115,'TS Gantry - AP44'!$A$8:$C$638,3,FALSE)</f>
        <v>35/4</v>
      </c>
      <c r="AD116" s="289"/>
      <c r="AE116" s="289" t="str">
        <f>VLOOKUP(AE115,'TS Gantry - AP44'!$A$8:$C$638,3,FALSE)</f>
        <v>35/5</v>
      </c>
      <c r="AF116" s="289"/>
      <c r="AG116" s="289" t="str">
        <f>VLOOKUP(AG115,'TS Gantry - AP44'!$A$8:$C$638,3,FALSE)</f>
        <v>35/6</v>
      </c>
      <c r="AH116" s="289"/>
      <c r="AI116" s="289" t="str">
        <f>VLOOKUP(AI115,'TS Gantry - AP44'!$A$8:$C$638,3,FALSE)</f>
        <v>35/7</v>
      </c>
      <c r="AJ116" s="289"/>
      <c r="AK116" s="289" t="str">
        <f>VLOOKUP(AK115,'TS Gantry - AP44'!$A$8:$C$638,3,FALSE)</f>
        <v>35/8</v>
      </c>
      <c r="AL116" s="289"/>
      <c r="AM116" s="289" t="str">
        <f>VLOOKUP(AM115,'TS Gantry - AP44'!$A$8:$C$638,3,FALSE)</f>
        <v>35/9</v>
      </c>
      <c r="AN116" s="289"/>
      <c r="AO116" s="289" t="str">
        <f>VLOOKUP(AO115,'TS Gantry - AP44'!$A$8:$C$638,3,FALSE)</f>
        <v>36/0</v>
      </c>
      <c r="AP116" s="289"/>
      <c r="AQ116" s="289" t="str">
        <f>VLOOKUP(AQ115,'TS Gantry - AP44'!$A$8:$C$638,3,FALSE)</f>
        <v>36/1</v>
      </c>
      <c r="AR116" s="289"/>
      <c r="AS116" s="289" t="str">
        <f>VLOOKUP(AS115,'TS Gantry - AP44'!$A$8:$C$638,3,FALSE)</f>
        <v>36/2</v>
      </c>
      <c r="AT116" s="316"/>
      <c r="AU116" s="311"/>
      <c r="AV116" s="311"/>
      <c r="AW116" s="311"/>
      <c r="AX116" s="311"/>
      <c r="AY116" s="311" t="s">
        <v>828</v>
      </c>
    </row>
    <row r="117" spans="1:51" ht="15" customHeight="1">
      <c r="A117" s="263"/>
      <c r="B117" s="341"/>
      <c r="C117" s="263"/>
      <c r="D117" s="282"/>
      <c r="E117" s="263"/>
      <c r="F117" s="282"/>
      <c r="G117" s="263"/>
      <c r="H117" s="282"/>
      <c r="I117" s="263"/>
      <c r="J117" s="282"/>
      <c r="K117" s="263"/>
      <c r="L117" s="282"/>
      <c r="M117" s="263"/>
      <c r="N117" s="282"/>
      <c r="O117" s="263"/>
      <c r="P117" s="282"/>
      <c r="Q117" s="263"/>
      <c r="R117" s="282"/>
      <c r="S117" s="263"/>
      <c r="T117" s="282"/>
      <c r="U117" s="263"/>
      <c r="V117" s="282"/>
      <c r="W117" s="263"/>
      <c r="X117" s="282"/>
      <c r="Y117" s="263"/>
      <c r="Z117" s="282"/>
      <c r="AA117" s="263"/>
      <c r="AB117" s="282"/>
      <c r="AC117" s="263"/>
      <c r="AD117" s="282"/>
      <c r="AE117" s="263"/>
      <c r="AF117" s="282"/>
      <c r="AG117" s="263"/>
      <c r="AH117" s="282"/>
      <c r="AI117" s="263"/>
      <c r="AJ117" s="282"/>
      <c r="AK117" s="263"/>
      <c r="AL117" s="282"/>
      <c r="AM117" s="263"/>
      <c r="AN117" s="282"/>
      <c r="AO117" s="263"/>
      <c r="AP117" s="282"/>
      <c r="AQ117" s="263"/>
      <c r="AR117" s="282"/>
      <c r="AS117" s="263"/>
      <c r="AT117" s="326"/>
      <c r="AU117" s="263"/>
      <c r="AV117" s="263"/>
      <c r="AW117" s="263"/>
      <c r="AX117" s="263"/>
      <c r="AY117" s="263"/>
    </row>
    <row r="118" spans="1:51" ht="15" customHeight="1">
      <c r="A118" s="263"/>
      <c r="B118" s="313"/>
      <c r="C118" s="263"/>
      <c r="D118" s="263"/>
      <c r="E118" s="263"/>
      <c r="F118" s="263"/>
      <c r="G118" s="263"/>
      <c r="H118" s="263"/>
      <c r="I118" s="263"/>
      <c r="J118" s="263"/>
      <c r="K118" s="263"/>
      <c r="L118" s="263"/>
      <c r="M118" s="263"/>
      <c r="N118" s="263"/>
      <c r="O118" s="263"/>
      <c r="P118" s="263"/>
      <c r="Q118" s="263"/>
      <c r="R118" s="263"/>
      <c r="S118" s="263"/>
      <c r="T118" s="263"/>
      <c r="U118" s="263"/>
      <c r="V118" s="263"/>
      <c r="W118" s="263"/>
      <c r="X118" s="263"/>
      <c r="Y118" s="263"/>
      <c r="Z118" s="263"/>
      <c r="AA118" s="263"/>
      <c r="AB118" s="263"/>
      <c r="AC118" s="263"/>
      <c r="AD118" s="263"/>
      <c r="AE118" s="263"/>
      <c r="AF118" s="263"/>
      <c r="AG118" s="263"/>
      <c r="AH118" s="263"/>
      <c r="AI118" s="263"/>
      <c r="AJ118" s="263"/>
      <c r="AK118" s="263"/>
      <c r="AL118" s="263"/>
      <c r="AM118" s="263"/>
      <c r="AN118" s="263"/>
      <c r="AO118" s="263"/>
      <c r="AP118" s="263"/>
      <c r="AQ118" s="263"/>
      <c r="AR118" s="263"/>
      <c r="AS118" s="263"/>
      <c r="AT118" s="286"/>
      <c r="AU118" s="263"/>
      <c r="AV118" s="263"/>
      <c r="AW118" s="263"/>
      <c r="AX118" s="263"/>
      <c r="AY118" s="263"/>
    </row>
    <row r="119" spans="1:51" ht="19.5" customHeight="1">
      <c r="A119" s="263"/>
      <c r="B119" s="313"/>
      <c r="C119" s="298">
        <v>3</v>
      </c>
      <c r="D119" s="297">
        <f>VLOOKUP(C116,'TS Gantry - AP44'!$C$8:$E$638,3,FALSE)</f>
        <v>459</v>
      </c>
      <c r="E119" s="298">
        <v>3</v>
      </c>
      <c r="F119" s="297">
        <f>VLOOKUP(E116,'TS Gantry - AP44'!$C$8:$E$638,3,FALSE)</f>
        <v>371</v>
      </c>
      <c r="G119" s="298">
        <v>3</v>
      </c>
      <c r="H119" s="297">
        <f>VLOOKUP(G116,'TS Gantry - AP44'!$C$8:$E$638,3,FALSE)</f>
        <v>437</v>
      </c>
      <c r="I119" s="298">
        <v>3</v>
      </c>
      <c r="J119" s="297">
        <f>VLOOKUP(I116,'TS Gantry - AP44'!$C$8:$E$638,3,FALSE)</f>
        <v>369</v>
      </c>
      <c r="K119" s="298">
        <v>3</v>
      </c>
      <c r="L119" s="297">
        <f>VLOOKUP(K116,'TS Gantry - AP44'!$C$8:$E$638,3,FALSE)</f>
        <v>451</v>
      </c>
      <c r="M119" s="298">
        <v>3</v>
      </c>
      <c r="N119" s="297">
        <f>VLOOKUP(M116,'TS Gantry - AP44'!$C$8:$E$638,3,FALSE)</f>
        <v>389</v>
      </c>
      <c r="O119" s="298">
        <v>3</v>
      </c>
      <c r="P119" s="297">
        <f>VLOOKUP(O116,'TS Gantry - AP44'!$C$8:$E$638,3,FALSE)</f>
        <v>385</v>
      </c>
      <c r="Q119" s="298">
        <v>3</v>
      </c>
      <c r="R119" s="297">
        <f>VLOOKUP(Q116,'TS Gantry - AP44'!$C$8:$E$638,3,FALSE)</f>
        <v>417</v>
      </c>
      <c r="S119" s="298">
        <v>3</v>
      </c>
      <c r="T119" s="297">
        <f>VLOOKUP(S116,'TS Gantry - AP44'!$C$8:$E$638,3,FALSE)</f>
        <v>414.57499999999999</v>
      </c>
      <c r="U119" s="298">
        <v>3</v>
      </c>
      <c r="V119" s="297">
        <f>VLOOKUP(U116,'TS Gantry - AP44'!$C$8:$E$638,3,FALSE)</f>
        <v>422</v>
      </c>
      <c r="W119" s="298">
        <v>3</v>
      </c>
      <c r="X119" s="297">
        <f>VLOOKUP(W116,'TS Gantry - AP44'!$C$8:$E$638,3,FALSE)</f>
        <v>384</v>
      </c>
      <c r="Y119" s="298">
        <v>3</v>
      </c>
      <c r="Z119" s="297">
        <f>VLOOKUP(Y116,'TS Gantry - AP44'!$C$8:$E$638,3,FALSE)</f>
        <v>428</v>
      </c>
      <c r="AA119" s="298">
        <v>3</v>
      </c>
      <c r="AB119" s="297">
        <f>VLOOKUP(AA116,'TS Gantry - AP44'!$C$8:$E$638,3,FALSE)</f>
        <v>400</v>
      </c>
      <c r="AC119" s="298">
        <v>3</v>
      </c>
      <c r="AD119" s="297">
        <f>VLOOKUP(AC116,'TS Gantry - AP44'!$C$8:$E$638,3,FALSE)</f>
        <v>423</v>
      </c>
      <c r="AE119" s="298">
        <v>3</v>
      </c>
      <c r="AF119" s="297">
        <f>VLOOKUP(AE116,'TS Gantry - AP44'!$C$8:$E$638,3,FALSE)</f>
        <v>387</v>
      </c>
      <c r="AG119" s="298">
        <v>3</v>
      </c>
      <c r="AH119" s="297">
        <f>VLOOKUP(AG116,'TS Gantry - AP44'!$C$8:$E$638,3,FALSE)</f>
        <v>419</v>
      </c>
      <c r="AI119" s="298">
        <v>3</v>
      </c>
      <c r="AJ119" s="297">
        <f>VLOOKUP(AI116,'TS Gantry - AP44'!$C$8:$E$638,3,FALSE)</f>
        <v>393</v>
      </c>
      <c r="AK119" s="298">
        <v>3</v>
      </c>
      <c r="AL119" s="297">
        <f>VLOOKUP(AK116,'TS Gantry - AP44'!$C$8:$E$638,3,FALSE)</f>
        <v>404</v>
      </c>
      <c r="AM119" s="342">
        <v>3</v>
      </c>
      <c r="AN119" s="297">
        <f>VLOOKUP(AM116,'TS Gantry - AP44'!$C$8:$E$638,3,FALSE)</f>
        <v>434.613</v>
      </c>
      <c r="AO119" s="298">
        <v>3</v>
      </c>
      <c r="AP119" s="297">
        <f>VLOOKUP(AO116,'TS Gantry - AP44'!$C$8:$E$638,3,FALSE)</f>
        <v>307</v>
      </c>
      <c r="AQ119" s="298">
        <v>3</v>
      </c>
      <c r="AR119" s="297">
        <f>VLOOKUP(AQ116,'TS Gantry - AP44'!$C$8:$E$638,3,FALSE)</f>
        <v>326</v>
      </c>
      <c r="AS119" s="298">
        <v>3</v>
      </c>
      <c r="AT119" s="299">
        <f>VLOOKUP(AS116,'TS Gantry - AP44'!$C$8:$E$638,3,FALSE)</f>
        <v>392</v>
      </c>
      <c r="AU119" s="263">
        <f>COUNTIF(B119:AT119,"3")</f>
        <v>22</v>
      </c>
      <c r="AV119" s="263"/>
      <c r="AW119" s="263"/>
      <c r="AX119" s="263"/>
      <c r="AY119" s="263"/>
    </row>
    <row r="120" spans="1:51" ht="19.5" customHeight="1">
      <c r="A120" s="263"/>
      <c r="B120" s="313"/>
      <c r="C120" s="302">
        <v>2</v>
      </c>
      <c r="D120" s="263"/>
      <c r="E120" s="302">
        <v>2</v>
      </c>
      <c r="F120" s="263"/>
      <c r="G120" s="302">
        <v>2</v>
      </c>
      <c r="H120" s="263"/>
      <c r="I120" s="302">
        <v>2</v>
      </c>
      <c r="J120" s="263"/>
      <c r="K120" s="302">
        <v>2</v>
      </c>
      <c r="L120" s="263"/>
      <c r="M120" s="302">
        <v>2</v>
      </c>
      <c r="N120" s="263"/>
      <c r="O120" s="302">
        <v>2</v>
      </c>
      <c r="P120" s="263"/>
      <c r="Q120" s="302">
        <v>2</v>
      </c>
      <c r="R120" s="263"/>
      <c r="S120" s="302">
        <v>2</v>
      </c>
      <c r="T120" s="263"/>
      <c r="U120" s="302">
        <v>2</v>
      </c>
      <c r="V120" s="263"/>
      <c r="W120" s="302">
        <v>2</v>
      </c>
      <c r="X120" s="263"/>
      <c r="Y120" s="302">
        <v>2</v>
      </c>
      <c r="Z120" s="263"/>
      <c r="AA120" s="302">
        <v>2</v>
      </c>
      <c r="AB120" s="263"/>
      <c r="AC120" s="302">
        <v>2</v>
      </c>
      <c r="AD120" s="263"/>
      <c r="AE120" s="302">
        <v>2</v>
      </c>
      <c r="AF120" s="263"/>
      <c r="AG120" s="302">
        <v>2</v>
      </c>
      <c r="AH120" s="263"/>
      <c r="AI120" s="302">
        <v>2</v>
      </c>
      <c r="AJ120" s="263"/>
      <c r="AK120" s="302">
        <v>2</v>
      </c>
      <c r="AL120" s="263"/>
      <c r="AM120" s="302">
        <v>2</v>
      </c>
      <c r="AN120" s="263"/>
      <c r="AO120" s="302">
        <v>2</v>
      </c>
      <c r="AP120" s="263"/>
      <c r="AQ120" s="302">
        <v>2</v>
      </c>
      <c r="AR120" s="263"/>
      <c r="AS120" s="302">
        <v>2</v>
      </c>
      <c r="AT120" s="286"/>
      <c r="AU120" s="263"/>
      <c r="AV120" s="263"/>
      <c r="AW120" s="263"/>
      <c r="AX120" s="263"/>
      <c r="AY120" s="263"/>
    </row>
    <row r="121" spans="1:51" ht="18" customHeight="1">
      <c r="A121" s="263"/>
      <c r="B121" s="290"/>
      <c r="C121" s="275" t="str">
        <f>VLOOKUP(C116,'TS Gantry - AP44'!$C$8:$D$638,2,FALSE)</f>
        <v>DA+6</v>
      </c>
      <c r="D121" s="275"/>
      <c r="E121" s="275" t="str">
        <f>VLOOKUP(E116,'TS Gantry - AP44'!$C$8:$D$638,2,FALSE)</f>
        <v>DA+0</v>
      </c>
      <c r="F121" s="275"/>
      <c r="G121" s="275" t="str">
        <f>VLOOKUP(G116,'TS Gantry - AP44'!$C$8:$D$638,2,FALSE)</f>
        <v>DA+9</v>
      </c>
      <c r="H121" s="275"/>
      <c r="I121" s="275" t="str">
        <f>VLOOKUP(I116,'TS Gantry - AP44'!$C$8:$D$638,2,FALSE)</f>
        <v>DA+6</v>
      </c>
      <c r="J121" s="275"/>
      <c r="K121" s="275" t="str">
        <f>VLOOKUP(K116,'TS Gantry - AP44'!$C$8:$D$638,2,FALSE)</f>
        <v>DA-3</v>
      </c>
      <c r="L121" s="275"/>
      <c r="M121" s="275" t="str">
        <f>VLOOKUP(M116,'TS Gantry - AP44'!$C$8:$D$638,2,FALSE)</f>
        <v>DA+6</v>
      </c>
      <c r="N121" s="275"/>
      <c r="O121" s="275" t="str">
        <f>VLOOKUP(O116,'TS Gantry - AP44'!$C$8:$D$638,2,FALSE)</f>
        <v>DA+9</v>
      </c>
      <c r="P121" s="275"/>
      <c r="Q121" s="275" t="str">
        <f>VLOOKUP(Q116,'TS Gantry - AP44'!$C$8:$D$638,2,FALSE)</f>
        <v>DA+9</v>
      </c>
      <c r="R121" s="275"/>
      <c r="S121" s="275" t="str">
        <f>VLOOKUP(S116,'TS Gantry - AP44'!$C$8:$D$638,2,FALSE)</f>
        <v>DA+9</v>
      </c>
      <c r="T121" s="275"/>
      <c r="U121" s="275" t="str">
        <f>VLOOKUP(U116,'TS Gantry - AP44'!$C$8:$D$638,2,FALSE)</f>
        <v>DB1+9</v>
      </c>
      <c r="V121" s="275"/>
      <c r="W121" s="275" t="str">
        <f>VLOOKUP(W116,'TS Gantry - AP44'!$C$8:$D$638,2,FALSE)</f>
        <v>DA+9</v>
      </c>
      <c r="X121" s="275"/>
      <c r="Y121" s="275" t="str">
        <f>VLOOKUP(Y116,'TS Gantry - AP44'!$C$8:$D$638,2,FALSE)</f>
        <v>DA+9</v>
      </c>
      <c r="Z121" s="275"/>
      <c r="AA121" s="275" t="str">
        <f>VLOOKUP(AA116,'TS Gantry - AP44'!$C$8:$D$638,2,FALSE)</f>
        <v>DA+3</v>
      </c>
      <c r="AB121" s="275"/>
      <c r="AC121" s="275" t="str">
        <f>VLOOKUP(AC116,'TS Gantry - AP44'!$C$8:$D$638,2,FALSE)</f>
        <v>DA+3</v>
      </c>
      <c r="AD121" s="275"/>
      <c r="AE121" s="275" t="str">
        <f>VLOOKUP(AE116,'TS Gantry - AP44'!$C$8:$D$638,2,FALSE)</f>
        <v>DA+9</v>
      </c>
      <c r="AF121" s="275"/>
      <c r="AG121" s="275" t="str">
        <f>VLOOKUP(AG116,'TS Gantry - AP44'!$C$8:$D$638,2,FALSE)</f>
        <v>DA+9</v>
      </c>
      <c r="AH121" s="275"/>
      <c r="AI121" s="275" t="str">
        <f>VLOOKUP(AI116,'TS Gantry - AP44'!$C$8:$D$638,2,FALSE)</f>
        <v>DA-3</v>
      </c>
      <c r="AJ121" s="275"/>
      <c r="AK121" s="275" t="str">
        <f>VLOOKUP(AK116,'TS Gantry - AP44'!$C$8:$D$638,2,FALSE)</f>
        <v>DA+3</v>
      </c>
      <c r="AL121" s="275"/>
      <c r="AM121" s="275" t="str">
        <f>VLOOKUP(AM116,'TS Gantry - AP44'!$C$8:$D$638,2,FALSE)</f>
        <v>DA+9</v>
      </c>
      <c r="AN121" s="275"/>
      <c r="AO121" s="275" t="str">
        <f>VLOOKUP(AO116,'TS Gantry - AP44'!$C$8:$D$638,2,FALSE)</f>
        <v>DB1+6</v>
      </c>
      <c r="AP121" s="275"/>
      <c r="AQ121" s="275" t="str">
        <f>VLOOKUP(AQ116,'TS Gantry - AP44'!$C$8:$D$638,2,FALSE)</f>
        <v>DA+6</v>
      </c>
      <c r="AR121" s="275"/>
      <c r="AS121" s="275" t="str">
        <f>VLOOKUP(AS116,'TS Gantry - AP44'!$C$8:$D$638,2,FALSE)</f>
        <v>DA+9</v>
      </c>
      <c r="AT121" s="326"/>
      <c r="AU121" s="263"/>
      <c r="AV121" s="263"/>
      <c r="AW121" s="263"/>
      <c r="AX121" s="263"/>
      <c r="AY121" s="263"/>
    </row>
    <row r="122" spans="1:51" ht="15" customHeight="1">
      <c r="A122" s="263"/>
      <c r="B122" s="307"/>
      <c r="C122" s="275"/>
      <c r="D122" s="275"/>
      <c r="E122" s="275"/>
      <c r="F122" s="275"/>
      <c r="G122" s="275"/>
      <c r="H122" s="275"/>
      <c r="I122" s="275"/>
      <c r="J122" s="275"/>
      <c r="K122" s="275"/>
      <c r="L122" s="275"/>
      <c r="M122" s="275"/>
      <c r="N122" s="275"/>
      <c r="O122" s="275"/>
      <c r="P122" s="275"/>
      <c r="Q122" s="275"/>
      <c r="R122" s="275"/>
      <c r="S122" s="275"/>
      <c r="T122" s="275"/>
      <c r="U122" s="275"/>
      <c r="V122" s="275"/>
      <c r="W122" s="275"/>
      <c r="X122" s="275"/>
      <c r="Y122" s="275"/>
      <c r="Z122" s="275"/>
      <c r="AA122" s="275"/>
      <c r="AB122" s="275"/>
      <c r="AC122" s="275"/>
      <c r="AD122" s="275"/>
      <c r="AE122" s="305"/>
      <c r="AF122" s="275"/>
      <c r="AG122" s="275"/>
      <c r="AH122" s="275"/>
      <c r="AI122" s="275"/>
      <c r="AJ122" s="275"/>
      <c r="AK122" s="305"/>
      <c r="AL122" s="275"/>
      <c r="AM122" s="305"/>
      <c r="AN122" s="275"/>
      <c r="AO122" s="305"/>
      <c r="AP122" s="275"/>
      <c r="AQ122" s="275"/>
      <c r="AR122" s="275"/>
      <c r="AS122" s="275"/>
      <c r="AT122" s="304"/>
      <c r="AU122" s="263"/>
      <c r="AV122" s="263"/>
      <c r="AW122" s="263"/>
      <c r="AX122" s="263"/>
      <c r="AY122" s="263"/>
    </row>
    <row r="123" spans="1:51" ht="18" customHeight="1">
      <c r="A123" s="263"/>
      <c r="B123" s="307"/>
      <c r="C123" s="305">
        <f>AS115+1</f>
        <v>279</v>
      </c>
      <c r="D123" s="285"/>
      <c r="E123" s="305">
        <f>C123+1</f>
        <v>280</v>
      </c>
      <c r="F123" s="285"/>
      <c r="G123" s="305">
        <f>E123+1</f>
        <v>281</v>
      </c>
      <c r="H123" s="285"/>
      <c r="I123" s="305">
        <f>G123+1</f>
        <v>282</v>
      </c>
      <c r="J123" s="285"/>
      <c r="K123" s="305">
        <f>I123+1</f>
        <v>283</v>
      </c>
      <c r="L123" s="285"/>
      <c r="M123" s="305">
        <f>K123+1</f>
        <v>284</v>
      </c>
      <c r="N123" s="285"/>
      <c r="O123" s="305">
        <f>M123+1</f>
        <v>285</v>
      </c>
      <c r="P123" s="285"/>
      <c r="Q123" s="282">
        <f>O123+1</f>
        <v>286</v>
      </c>
      <c r="R123" s="285"/>
      <c r="S123" s="282">
        <f>Q123+1</f>
        <v>287</v>
      </c>
      <c r="T123" s="285"/>
      <c r="U123" s="282">
        <f>S123+1</f>
        <v>288</v>
      </c>
      <c r="V123" s="285"/>
      <c r="W123" s="282">
        <f>U123+1</f>
        <v>289</v>
      </c>
      <c r="X123" s="285"/>
      <c r="Y123" s="282">
        <f>W123+1</f>
        <v>290</v>
      </c>
      <c r="Z123" s="285"/>
      <c r="AA123" s="282">
        <f>Y123+1</f>
        <v>291</v>
      </c>
      <c r="AB123" s="285"/>
      <c r="AC123" s="282">
        <f>AA123+1</f>
        <v>292</v>
      </c>
      <c r="AD123" s="285"/>
      <c r="AE123" s="282">
        <f>AC123+1</f>
        <v>293</v>
      </c>
      <c r="AF123" s="285"/>
      <c r="AG123" s="282">
        <f>AE123+1</f>
        <v>294</v>
      </c>
      <c r="AH123" s="285"/>
      <c r="AI123" s="282">
        <f>AG123+1</f>
        <v>295</v>
      </c>
      <c r="AJ123" s="285"/>
      <c r="AK123" s="282">
        <f>AI123+1</f>
        <v>296</v>
      </c>
      <c r="AL123" s="285"/>
      <c r="AM123" s="305">
        <f>AK123+1</f>
        <v>297</v>
      </c>
      <c r="AN123" s="285"/>
      <c r="AO123" s="305">
        <f>AM123+1</f>
        <v>298</v>
      </c>
      <c r="AP123" s="285"/>
      <c r="AQ123" s="305">
        <f>AO123+1</f>
        <v>299</v>
      </c>
      <c r="AR123" s="285"/>
      <c r="AS123" s="305">
        <f>AQ123+1</f>
        <v>300</v>
      </c>
      <c r="AT123" s="315"/>
      <c r="AU123" s="263"/>
      <c r="AV123" s="263"/>
      <c r="AW123" s="263"/>
      <c r="AX123" s="263"/>
      <c r="AY123" s="263"/>
    </row>
    <row r="124" spans="1:51" ht="18" customHeight="1">
      <c r="A124" s="311"/>
      <c r="B124" s="308"/>
      <c r="C124" s="289" t="str">
        <f>VLOOKUP(C123,'TS Gantry - AP44'!$A$8:$C$638,3,FALSE)</f>
        <v>36/3</v>
      </c>
      <c r="D124" s="289"/>
      <c r="E124" s="289" t="str">
        <f>VLOOKUP(E123,'TS Gantry - AP44'!$A$8:$C$638,3,FALSE)</f>
        <v>36/4</v>
      </c>
      <c r="F124" s="289"/>
      <c r="G124" s="289" t="str">
        <f>VLOOKUP(G123,'TS Gantry - AP44'!$A$8:$C$638,3,FALSE)</f>
        <v>36/5</v>
      </c>
      <c r="H124" s="289"/>
      <c r="I124" s="289" t="str">
        <f>VLOOKUP(I123,'TS Gantry - AP44'!$A$8:$C$638,3,FALSE)</f>
        <v>36/6</v>
      </c>
      <c r="J124" s="289"/>
      <c r="K124" s="289" t="str">
        <f>VLOOKUP(K123,'TS Gantry - AP44'!$A$8:$C$638,3,FALSE)</f>
        <v>36/7</v>
      </c>
      <c r="L124" s="289"/>
      <c r="M124" s="289" t="str">
        <f>VLOOKUP(M123,'TS Gantry - AP44'!$A$8:$C$638,3,FALSE)</f>
        <v>36/8</v>
      </c>
      <c r="N124" s="289"/>
      <c r="O124" s="289" t="str">
        <f>VLOOKUP(O123,'TS Gantry - AP44'!$A$8:$C$638,3,FALSE)</f>
        <v>36/9</v>
      </c>
      <c r="P124" s="289"/>
      <c r="Q124" s="289" t="str">
        <f>VLOOKUP(Q123,'TS Gantry - AP44'!$A$8:$C$638,3,FALSE)</f>
        <v>37/0</v>
      </c>
      <c r="R124" s="289"/>
      <c r="S124" s="289" t="str">
        <f>VLOOKUP(S123,'TS Gantry - AP44'!$A$8:$C$638,3,FALSE)</f>
        <v>37/1</v>
      </c>
      <c r="T124" s="289"/>
      <c r="U124" s="289" t="str">
        <f>VLOOKUP(U123,'TS Gantry - AP44'!$A$8:$C$638,3,FALSE)</f>
        <v>37/2</v>
      </c>
      <c r="V124" s="289"/>
      <c r="W124" s="289" t="str">
        <f>VLOOKUP(W123,'TS Gantry - AP44'!$A$8:$C$638,3,FALSE)</f>
        <v>37/3</v>
      </c>
      <c r="X124" s="289"/>
      <c r="Y124" s="289" t="str">
        <f>VLOOKUP(Y123,'TS Gantry - AP44'!$A$8:$C$638,3,FALSE)</f>
        <v>37/4</v>
      </c>
      <c r="Z124" s="289"/>
      <c r="AA124" s="289" t="str">
        <f>VLOOKUP(AA123,'TS Gantry - AP44'!$A$8:$C$638,3,FALSE)</f>
        <v>37/5</v>
      </c>
      <c r="AB124" s="289"/>
      <c r="AC124" s="289" t="str">
        <f>VLOOKUP(AC123,'TS Gantry - AP44'!$A$8:$C$638,3,FALSE)</f>
        <v>37/6</v>
      </c>
      <c r="AD124" s="289"/>
      <c r="AE124" s="289" t="str">
        <f>VLOOKUP(AE123,'TS Gantry - AP44'!$A$8:$C$638,3,FALSE)</f>
        <v>37/7</v>
      </c>
      <c r="AF124" s="289"/>
      <c r="AG124" s="289" t="str">
        <f>VLOOKUP(AG123,'TS Gantry - AP44'!$A$8:$C$638,3,FALSE)</f>
        <v>37/8</v>
      </c>
      <c r="AH124" s="289"/>
      <c r="AI124" s="289" t="str">
        <f>VLOOKUP(AI123,'TS Gantry - AP44'!$A$8:$C$638,3,FALSE)</f>
        <v>37/9</v>
      </c>
      <c r="AJ124" s="289"/>
      <c r="AK124" s="289" t="str">
        <f>VLOOKUP(AK123,'TS Gantry - AP44'!$A$8:$C$638,3,FALSE)</f>
        <v>37/10</v>
      </c>
      <c r="AL124" s="289"/>
      <c r="AM124" s="289" t="str">
        <f>VLOOKUP(AM123,'TS Gantry - AP44'!$A$8:$C$638,3,FALSE)</f>
        <v>38/0</v>
      </c>
      <c r="AN124" s="289"/>
      <c r="AO124" s="289" t="str">
        <f>VLOOKUP(AO123,'TS Gantry - AP44'!$A$8:$C$638,3,FALSE)</f>
        <v>38/1</v>
      </c>
      <c r="AP124" s="289"/>
      <c r="AQ124" s="289" t="str">
        <f>VLOOKUP(AQ123,'TS Gantry - AP44'!$A$8:$C$638,3,FALSE)</f>
        <v>38/2</v>
      </c>
      <c r="AR124" s="289"/>
      <c r="AS124" s="289" t="str">
        <f>VLOOKUP(AS123,'TS Gantry - AP44'!$A$8:$C$638,3,FALSE)</f>
        <v>39/0</v>
      </c>
      <c r="AT124" s="312"/>
      <c r="AU124" s="311"/>
      <c r="AV124" s="311"/>
      <c r="AW124" s="311"/>
      <c r="AX124" s="311"/>
      <c r="AY124" s="311"/>
    </row>
    <row r="125" spans="1:51" ht="15" customHeight="1">
      <c r="A125" s="263"/>
      <c r="B125" s="290"/>
      <c r="C125" s="263"/>
      <c r="D125" s="263"/>
      <c r="E125" s="263"/>
      <c r="F125" s="282"/>
      <c r="G125" s="263"/>
      <c r="H125" s="282"/>
      <c r="I125" s="263"/>
      <c r="J125" s="263"/>
      <c r="K125" s="263"/>
      <c r="L125" s="263"/>
      <c r="M125" s="263"/>
      <c r="N125" s="263"/>
      <c r="O125" s="263"/>
      <c r="P125" s="282"/>
      <c r="Q125" s="263"/>
      <c r="R125" s="263"/>
      <c r="S125" s="263"/>
      <c r="T125" s="263"/>
      <c r="U125" s="263"/>
      <c r="V125" s="263"/>
      <c r="W125" s="263"/>
      <c r="X125" s="282"/>
      <c r="Y125" s="263"/>
      <c r="Z125" s="263"/>
      <c r="AA125" s="263"/>
      <c r="AB125" s="263"/>
      <c r="AC125" s="263"/>
      <c r="AD125" s="263"/>
      <c r="AE125" s="263"/>
      <c r="AF125" s="263"/>
      <c r="AG125" s="263"/>
      <c r="AH125" s="263"/>
      <c r="AI125" s="263"/>
      <c r="AJ125" s="305"/>
      <c r="AK125" s="263"/>
      <c r="AL125" s="305"/>
      <c r="AM125" s="263"/>
      <c r="AN125" s="305"/>
      <c r="AO125" s="263"/>
      <c r="AP125" s="305"/>
      <c r="AQ125" s="263"/>
      <c r="AR125" s="305"/>
      <c r="AS125" s="263"/>
      <c r="AT125" s="329" t="s">
        <v>806</v>
      </c>
      <c r="AU125" s="263"/>
      <c r="AV125" s="263"/>
      <c r="AW125" s="263"/>
      <c r="AX125" s="263"/>
      <c r="AY125" s="263"/>
    </row>
    <row r="126" spans="1:51" ht="15" customHeight="1">
      <c r="A126" s="263"/>
      <c r="B126" s="313"/>
      <c r="C126" s="263"/>
      <c r="D126" s="263"/>
      <c r="E126" s="263"/>
      <c r="F126" s="282"/>
      <c r="G126" s="263"/>
      <c r="H126" s="263"/>
      <c r="I126" s="263"/>
      <c r="J126" s="263"/>
      <c r="K126" s="263"/>
      <c r="L126" s="263"/>
      <c r="M126" s="263"/>
      <c r="N126" s="263"/>
      <c r="O126" s="263"/>
      <c r="P126" s="263"/>
      <c r="Q126" s="263"/>
      <c r="R126" s="263"/>
      <c r="S126" s="263"/>
      <c r="T126" s="263"/>
      <c r="U126" s="263"/>
      <c r="V126" s="263"/>
      <c r="W126" s="263"/>
      <c r="X126" s="263"/>
      <c r="Y126" s="263"/>
      <c r="Z126" s="263"/>
      <c r="AA126" s="263"/>
      <c r="AB126" s="263"/>
      <c r="AC126" s="263"/>
      <c r="AD126" s="263"/>
      <c r="AE126" s="263"/>
      <c r="AF126" s="263"/>
      <c r="AG126" s="263"/>
      <c r="AH126" s="263"/>
      <c r="AI126" s="263"/>
      <c r="AJ126" s="305"/>
      <c r="AK126" s="263"/>
      <c r="AL126" s="263"/>
      <c r="AM126" s="263"/>
      <c r="AN126" s="263"/>
      <c r="AO126" s="263"/>
      <c r="AP126" s="263"/>
      <c r="AQ126" s="263"/>
      <c r="AR126" s="263"/>
      <c r="AS126" s="263"/>
      <c r="AT126" s="329" t="s">
        <v>808</v>
      </c>
      <c r="AU126" s="263"/>
      <c r="AV126" s="263"/>
      <c r="AW126" s="263"/>
      <c r="AX126" s="263"/>
      <c r="AY126" s="263"/>
    </row>
    <row r="127" spans="1:51" ht="19.5" customHeight="1">
      <c r="A127" s="263"/>
      <c r="B127" s="313"/>
      <c r="C127" s="298">
        <v>3</v>
      </c>
      <c r="D127" s="297">
        <f>VLOOKUP(C124,'TS Gantry - AP44'!$C$8:$E$638,3,FALSE)</f>
        <v>441</v>
      </c>
      <c r="E127" s="298">
        <v>3</v>
      </c>
      <c r="F127" s="297">
        <f>VLOOKUP(E124,'TS Gantry - AP44'!$C$8:$E$638,3,FALSE)</f>
        <v>399</v>
      </c>
      <c r="G127" s="298">
        <v>3</v>
      </c>
      <c r="H127" s="297">
        <f>VLOOKUP(G124,'TS Gantry - AP44'!$C$8:$E$638,3,FALSE)</f>
        <v>441</v>
      </c>
      <c r="I127" s="298">
        <v>3</v>
      </c>
      <c r="J127" s="297">
        <f>VLOOKUP(I124,'TS Gantry - AP44'!$C$8:$E$638,3,FALSE)</f>
        <v>399</v>
      </c>
      <c r="K127" s="298">
        <v>3</v>
      </c>
      <c r="L127" s="297">
        <f>VLOOKUP(K124,'TS Gantry - AP44'!$C$8:$E$638,3,FALSE)</f>
        <v>432</v>
      </c>
      <c r="M127" s="298">
        <v>3</v>
      </c>
      <c r="N127" s="297">
        <f>VLOOKUP(M124,'TS Gantry - AP44'!$C$8:$E$638,3,FALSE)</f>
        <v>357</v>
      </c>
      <c r="O127" s="298">
        <v>3</v>
      </c>
      <c r="P127" s="297">
        <f>VLOOKUP(O124,'TS Gantry - AP44'!$C$8:$E$638,3,FALSE)</f>
        <v>398.25799999999998</v>
      </c>
      <c r="Q127" s="298">
        <v>3</v>
      </c>
      <c r="R127" s="297">
        <f>VLOOKUP(Q124,'TS Gantry - AP44'!$C$8:$E$638,3,FALSE)</f>
        <v>355</v>
      </c>
      <c r="S127" s="298">
        <v>3</v>
      </c>
      <c r="T127" s="297">
        <f>VLOOKUP(S124,'TS Gantry - AP44'!$C$8:$E$638,3,FALSE)</f>
        <v>407</v>
      </c>
      <c r="U127" s="298">
        <v>3</v>
      </c>
      <c r="V127" s="297">
        <f>VLOOKUP(U124,'TS Gantry - AP44'!$C$8:$E$638,3,FALSE)</f>
        <v>303</v>
      </c>
      <c r="W127" s="298">
        <v>3</v>
      </c>
      <c r="X127" s="297">
        <f>VLOOKUP(W124,'TS Gantry - AP44'!$C$8:$E$638,3,FALSE)</f>
        <v>387</v>
      </c>
      <c r="Y127" s="298">
        <v>3</v>
      </c>
      <c r="Z127" s="297">
        <f>VLOOKUP(Y124,'TS Gantry - AP44'!$C$8:$E$638,3,FALSE)</f>
        <v>419</v>
      </c>
      <c r="AA127" s="298">
        <v>3</v>
      </c>
      <c r="AB127" s="297">
        <f>VLOOKUP(AA124,'TS Gantry - AP44'!$C$8:$E$638,3,FALSE)</f>
        <v>389</v>
      </c>
      <c r="AC127" s="298">
        <v>3</v>
      </c>
      <c r="AD127" s="297">
        <f>VLOOKUP(AC124,'TS Gantry - AP44'!$C$8:$E$638,3,FALSE)</f>
        <v>381</v>
      </c>
      <c r="AE127" s="298">
        <v>3</v>
      </c>
      <c r="AF127" s="297">
        <f>VLOOKUP(AE124,'TS Gantry - AP44'!$C$8:$E$638,3,FALSE)</f>
        <v>410</v>
      </c>
      <c r="AG127" s="298">
        <v>3</v>
      </c>
      <c r="AH127" s="297">
        <f>VLOOKUP(AG124,'TS Gantry - AP44'!$C$8:$E$638,3,FALSE)</f>
        <v>430</v>
      </c>
      <c r="AI127" s="298">
        <v>3</v>
      </c>
      <c r="AJ127" s="297">
        <f>VLOOKUP(AI124,'TS Gantry - AP44'!$C$8:$E$638,3,FALSE)</f>
        <v>409</v>
      </c>
      <c r="AK127" s="298">
        <v>3</v>
      </c>
      <c r="AL127" s="297">
        <f>VLOOKUP(AK124,'TS Gantry - AP44'!$C$8:$E$638,3,FALSE)</f>
        <v>409.505</v>
      </c>
      <c r="AM127" s="298">
        <v>3</v>
      </c>
      <c r="AN127" s="297">
        <f>VLOOKUP(AM124,'TS Gantry - AP44'!$C$8:$E$638,3,FALSE)</f>
        <v>381</v>
      </c>
      <c r="AO127" s="298">
        <v>3</v>
      </c>
      <c r="AP127" s="297">
        <f>VLOOKUP(AO124,'TS Gantry - AP44'!$C$8:$E$638,3,FALSE)</f>
        <v>293</v>
      </c>
      <c r="AQ127" s="298">
        <v>3</v>
      </c>
      <c r="AR127" s="297">
        <f>VLOOKUP(AQ124,'TS Gantry - AP44'!$C$8:$E$638,3,FALSE)</f>
        <v>354.846</v>
      </c>
      <c r="AS127" s="298">
        <v>3</v>
      </c>
      <c r="AT127" s="299">
        <f>VLOOKUP(AS124,'TS Gantry - AP44'!$C$8:$E$638,3,FALSE)</f>
        <v>258.435</v>
      </c>
      <c r="AU127" s="263">
        <f>COUNTIF(B127:AT127,"3")</f>
        <v>22</v>
      </c>
      <c r="AV127" s="263"/>
      <c r="AW127" s="263"/>
      <c r="AX127" s="263"/>
      <c r="AY127" s="263"/>
    </row>
    <row r="128" spans="1:51" ht="19.5" customHeight="1">
      <c r="A128" s="263"/>
      <c r="B128" s="313"/>
      <c r="C128" s="302">
        <v>2</v>
      </c>
      <c r="D128" s="263"/>
      <c r="E128" s="302">
        <v>2</v>
      </c>
      <c r="F128" s="263"/>
      <c r="G128" s="302">
        <v>2</v>
      </c>
      <c r="H128" s="263"/>
      <c r="I128" s="302">
        <v>2</v>
      </c>
      <c r="J128" s="263"/>
      <c r="K128" s="302">
        <v>2</v>
      </c>
      <c r="L128" s="263"/>
      <c r="M128" s="302">
        <v>2</v>
      </c>
      <c r="N128" s="263"/>
      <c r="O128" s="302">
        <v>2</v>
      </c>
      <c r="P128" s="263"/>
      <c r="Q128" s="302">
        <v>2</v>
      </c>
      <c r="R128" s="263"/>
      <c r="S128" s="302">
        <v>2</v>
      </c>
      <c r="T128" s="263"/>
      <c r="U128" s="302">
        <v>2</v>
      </c>
      <c r="V128" s="263"/>
      <c r="W128" s="302">
        <v>2</v>
      </c>
      <c r="X128" s="263"/>
      <c r="Y128" s="302">
        <v>2</v>
      </c>
      <c r="Z128" s="263"/>
      <c r="AA128" s="302">
        <v>2</v>
      </c>
      <c r="AB128" s="263"/>
      <c r="AC128" s="302">
        <v>2</v>
      </c>
      <c r="AD128" s="263"/>
      <c r="AE128" s="302">
        <v>2</v>
      </c>
      <c r="AF128" s="263"/>
      <c r="AG128" s="302">
        <v>2</v>
      </c>
      <c r="AH128" s="263"/>
      <c r="AI128" s="302">
        <v>2</v>
      </c>
      <c r="AJ128" s="263"/>
      <c r="AK128" s="302">
        <v>2</v>
      </c>
      <c r="AL128" s="263"/>
      <c r="AM128" s="302">
        <v>2</v>
      </c>
      <c r="AN128" s="263"/>
      <c r="AO128" s="302">
        <v>2</v>
      </c>
      <c r="AP128" s="263"/>
      <c r="AQ128" s="302">
        <v>2</v>
      </c>
      <c r="AR128" s="263"/>
      <c r="AS128" s="302">
        <v>2</v>
      </c>
      <c r="AT128" s="286"/>
      <c r="AU128" s="263"/>
      <c r="AV128" s="263"/>
      <c r="AW128" s="263"/>
      <c r="AX128" s="263"/>
      <c r="AY128" s="263"/>
    </row>
    <row r="129" spans="1:51" ht="18" customHeight="1">
      <c r="A129" s="263"/>
      <c r="B129" s="290"/>
      <c r="C129" s="275" t="str">
        <f>VLOOKUP(C124,'TS Gantry - AP44'!$C$8:$D$638,2,FALSE)</f>
        <v>DA+9</v>
      </c>
      <c r="D129" s="275"/>
      <c r="E129" s="275" t="str">
        <f>VLOOKUP(E124,'TS Gantry - AP44'!$C$8:$D$638,2,FALSE)</f>
        <v>DA+9</v>
      </c>
      <c r="F129" s="275"/>
      <c r="G129" s="275" t="str">
        <f>VLOOKUP(G124,'TS Gantry - AP44'!$C$8:$D$638,2,FALSE)</f>
        <v>DA+6</v>
      </c>
      <c r="H129" s="275"/>
      <c r="I129" s="275" t="str">
        <f>VLOOKUP(I124,'TS Gantry - AP44'!$C$8:$D$638,2,FALSE)</f>
        <v>DA+9</v>
      </c>
      <c r="J129" s="275"/>
      <c r="K129" s="275" t="str">
        <f>VLOOKUP(K124,'TS Gantry - AP44'!$C$8:$D$638,2,FALSE)</f>
        <v>DA+3</v>
      </c>
      <c r="L129" s="275"/>
      <c r="M129" s="275" t="str">
        <f>VLOOKUP(M124,'TS Gantry - AP44'!$C$8:$D$638,2,FALSE)</f>
        <v>DA+3</v>
      </c>
      <c r="N129" s="275"/>
      <c r="O129" s="275" t="str">
        <f>VLOOKUP(O124,'TS Gantry - AP44'!$C$8:$D$638,2,FALSE)</f>
        <v>DA+6</v>
      </c>
      <c r="P129" s="275"/>
      <c r="Q129" s="275" t="str">
        <f>VLOOKUP(Q124,'TS Gantry - AP44'!$C$8:$D$638,2,FALSE)</f>
        <v>DB1+0</v>
      </c>
      <c r="R129" s="275"/>
      <c r="S129" s="275" t="str">
        <f>VLOOKUP(S124,'TS Gantry - AP44'!$C$8:$D$638,2,FALSE)</f>
        <v>DA+0</v>
      </c>
      <c r="T129" s="275"/>
      <c r="U129" s="275" t="str">
        <f>VLOOKUP(U124,'TS Gantry - AP44'!$C$8:$D$638,2,FALSE)</f>
        <v>DA+3</v>
      </c>
      <c r="V129" s="275"/>
      <c r="W129" s="275" t="str">
        <f>VLOOKUP(W124,'TS Gantry - AP44'!$C$8:$D$638,2,FALSE)</f>
        <v>DA+3</v>
      </c>
      <c r="X129" s="275"/>
      <c r="Y129" s="275" t="str">
        <f>VLOOKUP(Y124,'TS Gantry - AP44'!$C$8:$D$638,2,FALSE)</f>
        <v>DA+3</v>
      </c>
      <c r="Z129" s="275"/>
      <c r="AA129" s="275" t="str">
        <f>VLOOKUP(AA124,'TS Gantry - AP44'!$C$8:$D$638,2,FALSE)</f>
        <v>DA+6</v>
      </c>
      <c r="AB129" s="275"/>
      <c r="AC129" s="275" t="str">
        <f>VLOOKUP(AC124,'TS Gantry - AP44'!$C$8:$D$638,2,FALSE)</f>
        <v>DA+6</v>
      </c>
      <c r="AD129" s="275"/>
      <c r="AE129" s="275" t="str">
        <f>VLOOKUP(AE124,'TS Gantry - AP44'!$C$8:$D$638,2,FALSE)</f>
        <v>DA-3</v>
      </c>
      <c r="AF129" s="275"/>
      <c r="AG129" s="275" t="str">
        <f>VLOOKUP(AG124,'TS Gantry - AP44'!$C$8:$D$638,2,FALSE)</f>
        <v>DA+9</v>
      </c>
      <c r="AH129" s="275"/>
      <c r="AI129" s="275" t="str">
        <f>VLOOKUP(AI124,'TS Gantry - AP44'!$C$8:$D$638,2,FALSE)</f>
        <v>DA-3</v>
      </c>
      <c r="AJ129" s="275"/>
      <c r="AK129" s="275" t="str">
        <f>VLOOKUP(AK124,'TS Gantry - AP44'!$C$8:$D$638,2,FALSE)</f>
        <v>DA+6</v>
      </c>
      <c r="AL129" s="275"/>
      <c r="AM129" s="275" t="str">
        <f>VLOOKUP(AM124,'TS Gantry - AP44'!$C$8:$D$638,2,FALSE)</f>
        <v>DB2+0</v>
      </c>
      <c r="AN129" s="275"/>
      <c r="AO129" s="275" t="str">
        <f>VLOOKUP(AO124,'TS Gantry - AP44'!$C$8:$D$638,2,FALSE)</f>
        <v>DA+0</v>
      </c>
      <c r="AP129" s="275"/>
      <c r="AQ129" s="275" t="str">
        <f>VLOOKUP(AQ124,'TS Gantry - AP44'!$C$8:$D$638,2,FALSE)</f>
        <v>DA-3</v>
      </c>
      <c r="AR129" s="275"/>
      <c r="AS129" s="275" t="str">
        <f>VLOOKUP(AS124,'TS Gantry - AP44'!$C$8:$D$638,2,FALSE)</f>
        <v>DB2+9</v>
      </c>
      <c r="AT129" s="326"/>
      <c r="AU129" s="263"/>
      <c r="AV129" s="263"/>
      <c r="AW129" s="263"/>
      <c r="AX129" s="263"/>
      <c r="AY129" s="263"/>
    </row>
    <row r="130" spans="1:51" ht="18" customHeight="1">
      <c r="A130" s="263"/>
      <c r="B130" s="290"/>
      <c r="C130" s="275"/>
      <c r="D130" s="275"/>
      <c r="E130" s="275"/>
      <c r="F130" s="275"/>
      <c r="G130" s="275"/>
      <c r="H130" s="275"/>
      <c r="I130" s="275"/>
      <c r="J130" s="275"/>
      <c r="K130" s="275"/>
      <c r="L130" s="275"/>
      <c r="M130" s="275"/>
      <c r="N130" s="275"/>
      <c r="O130" s="275"/>
      <c r="P130" s="275"/>
      <c r="Q130" s="275"/>
      <c r="R130" s="275"/>
      <c r="S130" s="275"/>
      <c r="T130" s="275"/>
      <c r="U130" s="275"/>
      <c r="V130" s="275"/>
      <c r="W130" s="275"/>
      <c r="X130" s="275"/>
      <c r="Y130" s="275"/>
      <c r="Z130" s="275"/>
      <c r="AA130" s="275"/>
      <c r="AB130" s="275"/>
      <c r="AC130" s="275"/>
      <c r="AD130" s="275"/>
      <c r="AE130" s="275"/>
      <c r="AF130" s="275"/>
      <c r="AG130" s="275"/>
      <c r="AH130" s="275"/>
      <c r="AI130" s="275"/>
      <c r="AJ130" s="275"/>
      <c r="AK130" s="275"/>
      <c r="AL130" s="275"/>
      <c r="AM130" s="275"/>
      <c r="AN130" s="275"/>
      <c r="AO130" s="275"/>
      <c r="AP130" s="275"/>
      <c r="AQ130" s="275"/>
      <c r="AR130" s="275"/>
      <c r="AS130" s="324"/>
      <c r="AT130" s="329" t="s">
        <v>829</v>
      </c>
      <c r="AU130" s="263"/>
      <c r="AV130" s="263"/>
      <c r="AW130" s="263"/>
      <c r="AX130" s="263"/>
      <c r="AY130" s="263"/>
    </row>
    <row r="131" spans="1:51" ht="15" customHeight="1">
      <c r="A131" s="263"/>
      <c r="B131" s="290"/>
      <c r="C131" s="275"/>
      <c r="D131" s="282"/>
      <c r="E131" s="275"/>
      <c r="F131" s="282"/>
      <c r="G131" s="275"/>
      <c r="H131" s="282"/>
      <c r="I131" s="319"/>
      <c r="J131" s="282"/>
      <c r="K131" s="275"/>
      <c r="L131" s="282"/>
      <c r="M131" s="275"/>
      <c r="N131" s="282"/>
      <c r="O131" s="275"/>
      <c r="P131" s="282"/>
      <c r="Q131" s="275"/>
      <c r="R131" s="282"/>
      <c r="S131" s="275"/>
      <c r="T131" s="282"/>
      <c r="U131" s="275"/>
      <c r="V131" s="282"/>
      <c r="W131" s="275"/>
      <c r="X131" s="282"/>
      <c r="Y131" s="275"/>
      <c r="Z131" s="282"/>
      <c r="AA131" s="275"/>
      <c r="AB131" s="282"/>
      <c r="AC131" s="275"/>
      <c r="AD131" s="282"/>
      <c r="AE131" s="275"/>
      <c r="AF131" s="282"/>
      <c r="AG131" s="275"/>
      <c r="AH131" s="282"/>
      <c r="AI131" s="275"/>
      <c r="AJ131" s="282"/>
      <c r="AK131" s="275"/>
      <c r="AL131" s="282"/>
      <c r="AM131" s="275"/>
      <c r="AN131" s="282"/>
      <c r="AO131" s="275"/>
      <c r="AP131" s="282"/>
      <c r="AQ131" s="275"/>
      <c r="AR131" s="282"/>
      <c r="AS131" s="275"/>
      <c r="AT131" s="326"/>
      <c r="AU131" s="263"/>
      <c r="AV131" s="263"/>
      <c r="AW131" s="263"/>
      <c r="AX131" s="263"/>
      <c r="AY131" s="263"/>
    </row>
    <row r="132" spans="1:51" ht="18" customHeight="1">
      <c r="A132" s="263"/>
      <c r="B132" s="290"/>
      <c r="C132" s="305">
        <f>AS123+1</f>
        <v>301</v>
      </c>
      <c r="D132" s="285"/>
      <c r="E132" s="305">
        <f>C132+1</f>
        <v>302</v>
      </c>
      <c r="F132" s="285"/>
      <c r="G132" s="305">
        <f>E132+1</f>
        <v>303</v>
      </c>
      <c r="H132" s="285"/>
      <c r="I132" s="305">
        <f>G132+1</f>
        <v>304</v>
      </c>
      <c r="J132" s="285"/>
      <c r="K132" s="305">
        <f>I132+1</f>
        <v>305</v>
      </c>
      <c r="L132" s="285"/>
      <c r="M132" s="305">
        <f>K132+1</f>
        <v>306</v>
      </c>
      <c r="N132" s="285"/>
      <c r="O132" s="305">
        <f>M132+1</f>
        <v>307</v>
      </c>
      <c r="P132" s="285"/>
      <c r="Q132" s="282">
        <f>O132+1</f>
        <v>308</v>
      </c>
      <c r="R132" s="285"/>
      <c r="S132" s="282">
        <f>Q132+1</f>
        <v>309</v>
      </c>
      <c r="T132" s="285"/>
      <c r="U132" s="282">
        <f>S132+1</f>
        <v>310</v>
      </c>
      <c r="V132" s="285"/>
      <c r="W132" s="282">
        <f>U132+1</f>
        <v>311</v>
      </c>
      <c r="X132" s="285"/>
      <c r="Y132" s="282">
        <f>W132+1</f>
        <v>312</v>
      </c>
      <c r="Z132" s="285"/>
      <c r="AA132" s="282">
        <f>Y132+1</f>
        <v>313</v>
      </c>
      <c r="AB132" s="285"/>
      <c r="AC132" s="282">
        <f>AA132+1</f>
        <v>314</v>
      </c>
      <c r="AD132" s="285"/>
      <c r="AE132" s="282">
        <f>AC132+1</f>
        <v>315</v>
      </c>
      <c r="AF132" s="285"/>
      <c r="AG132" s="282">
        <f>AE132+1</f>
        <v>316</v>
      </c>
      <c r="AH132" s="285"/>
      <c r="AI132" s="282">
        <f>AG132+1</f>
        <v>317</v>
      </c>
      <c r="AJ132" s="285"/>
      <c r="AK132" s="282">
        <f>AI132+1</f>
        <v>318</v>
      </c>
      <c r="AL132" s="285"/>
      <c r="AM132" s="282">
        <f>AK132+1</f>
        <v>319</v>
      </c>
      <c r="AN132" s="285"/>
      <c r="AO132" s="305"/>
      <c r="AP132" s="285"/>
      <c r="AQ132" s="305"/>
      <c r="AR132" s="285"/>
      <c r="AS132" s="305"/>
      <c r="AT132" s="315"/>
      <c r="AU132" s="263"/>
      <c r="AV132" s="263"/>
      <c r="AW132" s="263"/>
      <c r="AX132" s="263"/>
      <c r="AY132" s="263"/>
    </row>
    <row r="133" spans="1:51" ht="18" customHeight="1">
      <c r="A133" s="263"/>
      <c r="B133" s="290"/>
      <c r="C133" s="289" t="str">
        <f>VLOOKUP(C132,'TS Gantry - AP44'!$A$8:$C$638,3,FALSE)</f>
        <v>40/0</v>
      </c>
      <c r="D133" s="289"/>
      <c r="E133" s="289" t="str">
        <f>VLOOKUP(E132,'TS Gantry - AP44'!$A$8:$C$638,3,FALSE)</f>
        <v>40/1</v>
      </c>
      <c r="F133" s="289"/>
      <c r="G133" s="289" t="str">
        <f>VLOOKUP(G132,'TS Gantry - AP44'!$A$8:$C$638,3,FALSE)</f>
        <v>40/2</v>
      </c>
      <c r="H133" s="289"/>
      <c r="I133" s="289" t="str">
        <f>VLOOKUP(I132,'TS Gantry - AP44'!$A$8:$C$638,3,FALSE)</f>
        <v>40/3</v>
      </c>
      <c r="J133" s="289"/>
      <c r="K133" s="289" t="str">
        <f>VLOOKUP(K132,'TS Gantry - AP44'!$A$8:$C$638,3,FALSE)</f>
        <v>40/4</v>
      </c>
      <c r="L133" s="289"/>
      <c r="M133" s="289" t="str">
        <f>VLOOKUP(M132,'TS Gantry - AP44'!$A$8:$C$638,3,FALSE)</f>
        <v>41/0</v>
      </c>
      <c r="N133" s="289"/>
      <c r="O133" s="289" t="str">
        <f>VLOOKUP(O132,'TS Gantry - AP44'!$A$8:$C$638,3,FALSE)</f>
        <v>41/1</v>
      </c>
      <c r="P133" s="289"/>
      <c r="Q133" s="289" t="str">
        <f>VLOOKUP(Q132,'TS Gantry - AP44'!$A$8:$C$638,3,FALSE)</f>
        <v>41/2</v>
      </c>
      <c r="R133" s="289"/>
      <c r="S133" s="289" t="str">
        <f>VLOOKUP(S132,'TS Gantry - AP44'!$A$8:$C$638,3,FALSE)</f>
        <v>41/3</v>
      </c>
      <c r="T133" s="289"/>
      <c r="U133" s="289" t="str">
        <f>VLOOKUP(U132,'TS Gantry - AP44'!$A$8:$C$638,3,FALSE)</f>
        <v>41/4</v>
      </c>
      <c r="V133" s="289"/>
      <c r="W133" s="289" t="str">
        <f>VLOOKUP(W132,'TS Gantry - AP44'!$A$8:$C$638,3,FALSE)</f>
        <v>41/5</v>
      </c>
      <c r="X133" s="289"/>
      <c r="Y133" s="289" t="str">
        <f>VLOOKUP(Y132,'TS Gantry - AP44'!$A$8:$C$638,3,FALSE)</f>
        <v>41/6</v>
      </c>
      <c r="Z133" s="289"/>
      <c r="AA133" s="289" t="str">
        <f>VLOOKUP(AA132,'TS Gantry - AP44'!$A$8:$C$638,3,FALSE)</f>
        <v>42/0</v>
      </c>
      <c r="AB133" s="289"/>
      <c r="AC133" s="289" t="str">
        <f>VLOOKUP(AC132,'TS Gantry - AP44'!$A$8:$C$638,3,FALSE)</f>
        <v>43/0</v>
      </c>
      <c r="AD133" s="289"/>
      <c r="AE133" s="289" t="str">
        <f>VLOOKUP(AE132,'TS Gantry - AP44'!$A$8:$C$638,3,FALSE)</f>
        <v>44/0</v>
      </c>
      <c r="AF133" s="289"/>
      <c r="AG133" s="289" t="str">
        <f>VLOOKUP(AG132,'TS Gantry - AP44'!$A$8:$C$646,3,FALSE)</f>
        <v>44/1</v>
      </c>
      <c r="AH133" s="289"/>
      <c r="AI133" s="289" t="str">
        <f>VLOOKUP(AI132,'TS Gantry - AP44'!$A$8:$C$646,3,FALSE)</f>
        <v>45/0</v>
      </c>
      <c r="AJ133" s="291" t="s">
        <v>806</v>
      </c>
      <c r="AK133" s="289" t="str">
        <f>VLOOKUP(AK132,'TS Gantry - AP44'!$A$8:$C$646,3,FALSE)</f>
        <v>46/0</v>
      </c>
      <c r="AL133" s="291" t="s">
        <v>812</v>
      </c>
      <c r="AM133" s="289" t="str">
        <f>VLOOKUP(AM132,'TS Gantry - AP44'!$A$8:$C$646,3,FALSE)</f>
        <v>47/0</v>
      </c>
      <c r="AN133" s="289"/>
      <c r="AO133" s="289"/>
      <c r="AP133" s="289"/>
      <c r="AQ133" s="289"/>
      <c r="AR133" s="289"/>
      <c r="AS133" s="289"/>
      <c r="AT133" s="343"/>
      <c r="AU133" s="263"/>
      <c r="AV133" s="263"/>
      <c r="AW133" s="263"/>
      <c r="AX133" s="263"/>
      <c r="AY133" s="263"/>
    </row>
    <row r="134" spans="1:51" ht="15" customHeight="1">
      <c r="A134" s="263"/>
      <c r="B134" s="290"/>
      <c r="C134" s="263"/>
      <c r="D134" s="305"/>
      <c r="E134" s="263"/>
      <c r="F134" s="263"/>
      <c r="G134" s="263"/>
      <c r="H134" s="263"/>
      <c r="I134" s="263"/>
      <c r="J134" s="305"/>
      <c r="K134" s="263"/>
      <c r="L134" s="305"/>
      <c r="M134" s="263"/>
      <c r="N134" s="305"/>
      <c r="O134" s="263"/>
      <c r="P134" s="263"/>
      <c r="Q134" s="263"/>
      <c r="R134" s="263"/>
      <c r="S134" s="263"/>
      <c r="T134" s="263"/>
      <c r="U134" s="263"/>
      <c r="V134" s="263"/>
      <c r="W134" s="263"/>
      <c r="X134" s="305"/>
      <c r="Y134" s="263"/>
      <c r="Z134" s="263"/>
      <c r="AA134" s="263"/>
      <c r="AB134" s="263"/>
      <c r="AC134" s="263"/>
      <c r="AD134" s="263"/>
      <c r="AE134" s="263"/>
      <c r="AF134" s="305"/>
      <c r="AG134" s="263"/>
      <c r="AH134" s="305"/>
      <c r="AI134" s="263"/>
      <c r="AJ134" s="291" t="s">
        <v>821</v>
      </c>
      <c r="AK134" s="263"/>
      <c r="AL134" s="291" t="s">
        <v>830</v>
      </c>
      <c r="AM134" s="263"/>
      <c r="AN134" s="263"/>
      <c r="AO134" s="263"/>
      <c r="AP134" s="263"/>
      <c r="AQ134" s="263"/>
      <c r="AR134" s="263"/>
      <c r="AS134" s="263"/>
      <c r="AT134" s="286"/>
      <c r="AU134" s="263"/>
      <c r="AV134" s="263"/>
      <c r="AW134" s="263"/>
      <c r="AX134" s="263"/>
      <c r="AY134" s="263"/>
    </row>
    <row r="135" spans="1:51" ht="15" customHeight="1">
      <c r="A135" s="263"/>
      <c r="B135" s="290"/>
      <c r="C135" s="263"/>
      <c r="D135" s="263"/>
      <c r="E135" s="263"/>
      <c r="F135" s="305"/>
      <c r="G135" s="263"/>
      <c r="H135" s="263"/>
      <c r="I135" s="263"/>
      <c r="J135" s="263"/>
      <c r="K135" s="263"/>
      <c r="L135" s="263"/>
      <c r="M135" s="263"/>
      <c r="N135" s="263"/>
      <c r="O135" s="263"/>
      <c r="P135" s="263"/>
      <c r="Q135" s="263"/>
      <c r="R135" s="263"/>
      <c r="S135" s="263"/>
      <c r="T135" s="263"/>
      <c r="U135" s="263"/>
      <c r="V135" s="263"/>
      <c r="W135" s="263"/>
      <c r="X135" s="263"/>
      <c r="Y135" s="263"/>
      <c r="Z135" s="263"/>
      <c r="AA135" s="263"/>
      <c r="AB135" s="263"/>
      <c r="AC135" s="263"/>
      <c r="AD135" s="263"/>
      <c r="AE135" s="263"/>
      <c r="AF135" s="263"/>
      <c r="AG135" s="263"/>
      <c r="AH135" s="305"/>
      <c r="AI135" s="263"/>
      <c r="AJ135" s="291" t="s">
        <v>808</v>
      </c>
      <c r="AK135" s="263"/>
      <c r="AL135" s="291" t="s">
        <v>808</v>
      </c>
      <c r="AM135" s="263"/>
      <c r="AN135" s="263"/>
      <c r="AO135" s="263"/>
      <c r="AP135" s="263"/>
      <c r="AQ135" s="263"/>
      <c r="AR135" s="263"/>
      <c r="AS135" s="263"/>
      <c r="AT135" s="286"/>
      <c r="AU135" s="263"/>
      <c r="AV135" s="263"/>
      <c r="AW135" s="263"/>
      <c r="AX135" s="263"/>
      <c r="AY135" s="263"/>
    </row>
    <row r="136" spans="1:51" ht="19.5" customHeight="1">
      <c r="A136" s="263"/>
      <c r="B136" s="290"/>
      <c r="C136" s="298">
        <v>3</v>
      </c>
      <c r="D136" s="297">
        <f>VLOOKUP(C133,'TS Gantry - AP44'!$C$8:$E$638,3,FALSE)</f>
        <v>413.00099999999998</v>
      </c>
      <c r="E136" s="298">
        <v>3</v>
      </c>
      <c r="F136" s="297">
        <f>VLOOKUP(E133,'TS Gantry - AP44'!$C$8:$E$638,3,FALSE)</f>
        <v>371</v>
      </c>
      <c r="G136" s="298">
        <v>3</v>
      </c>
      <c r="H136" s="297">
        <f>VLOOKUP(G133,'TS Gantry - AP44'!$C$8:$E$638,3,FALSE)</f>
        <v>355</v>
      </c>
      <c r="I136" s="298">
        <v>3</v>
      </c>
      <c r="J136" s="297">
        <f>VLOOKUP(I133,'TS Gantry - AP44'!$C$8:$E$638,3,FALSE)</f>
        <v>388</v>
      </c>
      <c r="K136" s="298">
        <v>3</v>
      </c>
      <c r="L136" s="297">
        <f>VLOOKUP(K133,'TS Gantry - AP44'!$C$8:$E$638,3,FALSE)</f>
        <v>384.06099999999998</v>
      </c>
      <c r="M136" s="298">
        <v>3</v>
      </c>
      <c r="N136" s="297">
        <f>VLOOKUP(M133,'TS Gantry - AP44'!$C$8:$E$638,3,FALSE)</f>
        <v>382.00099999999998</v>
      </c>
      <c r="O136" s="298">
        <v>3</v>
      </c>
      <c r="P136" s="297">
        <f>VLOOKUP(O133,'TS Gantry - AP44'!$C$8:$E$638,3,FALSE)</f>
        <v>357</v>
      </c>
      <c r="Q136" s="298">
        <v>3</v>
      </c>
      <c r="R136" s="297">
        <f>VLOOKUP(Q133,'TS Gantry - AP44'!$C$8:$E$638,3,FALSE)</f>
        <v>418</v>
      </c>
      <c r="S136" s="298">
        <v>3</v>
      </c>
      <c r="T136" s="297">
        <f>VLOOKUP(S133,'TS Gantry - AP44'!$C$8:$E$638,3,FALSE)</f>
        <v>422</v>
      </c>
      <c r="U136" s="298">
        <v>3</v>
      </c>
      <c r="V136" s="297">
        <f>VLOOKUP(U133,'TS Gantry - AP44'!$C$8:$E$638,3,FALSE)</f>
        <v>383</v>
      </c>
      <c r="W136" s="298">
        <v>3</v>
      </c>
      <c r="X136" s="297">
        <f>VLOOKUP(W133,'TS Gantry - AP44'!$C$8:$E$638,3,FALSE)</f>
        <v>381</v>
      </c>
      <c r="Y136" s="298">
        <v>3</v>
      </c>
      <c r="Z136" s="297">
        <f>VLOOKUP(Y133,'TS Gantry - AP44'!$C$8:$E$638,3,FALSE)</f>
        <v>352.745</v>
      </c>
      <c r="AA136" s="298">
        <v>3</v>
      </c>
      <c r="AB136" s="297">
        <f>VLOOKUP(AA133,'TS Gantry - AP44'!$C$8:$E$638,3,FALSE)</f>
        <v>255.321</v>
      </c>
      <c r="AC136" s="298">
        <v>3</v>
      </c>
      <c r="AD136" s="297">
        <f>VLOOKUP(AC133,'TS Gantry - AP44'!$C$8:$E$638,3,FALSE)</f>
        <v>417.702</v>
      </c>
      <c r="AE136" s="298">
        <v>3</v>
      </c>
      <c r="AF136" s="297">
        <f>VLOOKUP(AE133,'TS Gantry - AP44'!$C$8:$E$646,3,FALSE)</f>
        <v>340</v>
      </c>
      <c r="AG136" s="298">
        <v>3</v>
      </c>
      <c r="AH136" s="297">
        <f>VLOOKUP(AG133,'TS Gantry - AP44'!$C$8:$E$646,3,FALSE)</f>
        <v>410.291</v>
      </c>
      <c r="AI136" s="298">
        <v>1</v>
      </c>
      <c r="AJ136" s="297">
        <f>VLOOKUP(AI133,'TS Gantry - AP44'!$C$8:$E$646,3,FALSE)</f>
        <v>364.52300000000002</v>
      </c>
      <c r="AK136" s="298">
        <v>1</v>
      </c>
      <c r="AL136" s="297">
        <f>VLOOKUP(AK133,'TS Gantry - AP44'!$C$8:$E$646,3,FALSE)</f>
        <v>368</v>
      </c>
      <c r="AM136" s="298">
        <v>3</v>
      </c>
      <c r="AN136" s="275"/>
      <c r="AO136" s="344"/>
      <c r="AP136" s="275"/>
      <c r="AQ136" s="345"/>
      <c r="AR136" s="275"/>
      <c r="AS136" s="345"/>
      <c r="AT136" s="304"/>
      <c r="AU136" s="263">
        <f>COUNTIF(B136:AT136,"3")</f>
        <v>17</v>
      </c>
      <c r="AV136" s="263"/>
      <c r="AW136" s="263"/>
      <c r="AX136" s="263"/>
      <c r="AY136" s="263"/>
    </row>
    <row r="137" spans="1:51" ht="19.5" customHeight="1">
      <c r="A137" s="263"/>
      <c r="B137" s="290"/>
      <c r="C137" s="302">
        <v>2</v>
      </c>
      <c r="D137" s="263"/>
      <c r="E137" s="302">
        <v>2</v>
      </c>
      <c r="F137" s="263"/>
      <c r="G137" s="302">
        <v>2</v>
      </c>
      <c r="H137" s="263"/>
      <c r="I137" s="302">
        <v>2</v>
      </c>
      <c r="J137" s="263"/>
      <c r="K137" s="302">
        <v>2</v>
      </c>
      <c r="L137" s="263"/>
      <c r="M137" s="302">
        <v>2</v>
      </c>
      <c r="N137" s="263"/>
      <c r="O137" s="302">
        <v>2</v>
      </c>
      <c r="P137" s="263"/>
      <c r="Q137" s="302">
        <v>2</v>
      </c>
      <c r="R137" s="263"/>
      <c r="S137" s="302">
        <v>2</v>
      </c>
      <c r="T137" s="263"/>
      <c r="U137" s="302">
        <v>2</v>
      </c>
      <c r="V137" s="263"/>
      <c r="W137" s="302">
        <v>2</v>
      </c>
      <c r="X137" s="263"/>
      <c r="Y137" s="302">
        <v>2</v>
      </c>
      <c r="Z137" s="263"/>
      <c r="AA137" s="302">
        <v>2</v>
      </c>
      <c r="AB137" s="263"/>
      <c r="AC137" s="302">
        <v>2</v>
      </c>
      <c r="AD137" s="263"/>
      <c r="AE137" s="302">
        <v>2</v>
      </c>
      <c r="AF137" s="263"/>
      <c r="AG137" s="302">
        <v>2</v>
      </c>
      <c r="AH137" s="263"/>
      <c r="AI137" s="302">
        <v>2</v>
      </c>
      <c r="AJ137" s="263"/>
      <c r="AK137" s="346">
        <v>2</v>
      </c>
      <c r="AL137" s="263"/>
      <c r="AM137" s="302">
        <v>2</v>
      </c>
      <c r="AN137" s="263"/>
      <c r="AO137" s="347"/>
      <c r="AP137" s="263"/>
      <c r="AQ137" s="345"/>
      <c r="AR137" s="263"/>
      <c r="AS137" s="345"/>
      <c r="AT137" s="286"/>
      <c r="AU137" s="263"/>
      <c r="AV137" s="263"/>
      <c r="AW137" s="263"/>
      <c r="AX137" s="263"/>
      <c r="AY137" s="263"/>
    </row>
    <row r="138" spans="1:51" ht="18" customHeight="1">
      <c r="A138" s="263"/>
      <c r="B138" s="290"/>
      <c r="C138" s="275" t="str">
        <f>VLOOKUP(C133,'TS Gantry - AP44'!$C$8:$D$638,2,FALSE)</f>
        <v>DC1+9</v>
      </c>
      <c r="D138" s="275"/>
      <c r="E138" s="275" t="str">
        <f>VLOOKUP(E133,'TS Gantry - AP44'!$C$8:$D$638,2,FALSE)</f>
        <v>DA+3</v>
      </c>
      <c r="F138" s="275"/>
      <c r="G138" s="275" t="str">
        <f>VLOOKUP(G133,'TS Gantry - AP44'!$C$8:$D$638,2,FALSE)</f>
        <v>DA+9</v>
      </c>
      <c r="H138" s="275"/>
      <c r="I138" s="275" t="str">
        <f>VLOOKUP(I133,'TS Gantry - AP44'!$C$8:$D$638,2,FALSE)</f>
        <v>DA+3</v>
      </c>
      <c r="J138" s="275"/>
      <c r="K138" s="275" t="str">
        <f>VLOOKUP(K133,'TS Gantry - AP44'!$C$8:$D$638,2,FALSE)</f>
        <v>DA+6</v>
      </c>
      <c r="L138" s="275"/>
      <c r="M138" s="275" t="str">
        <f>VLOOKUP(M133,'TS Gantry - AP44'!$C$8:$D$638,2,FALSE)</f>
        <v>DC1+0</v>
      </c>
      <c r="N138" s="275"/>
      <c r="O138" s="275" t="str">
        <f>VLOOKUP(O133,'TS Gantry - AP44'!$C$8:$D$638,2,FALSE)</f>
        <v>DA+0</v>
      </c>
      <c r="P138" s="275"/>
      <c r="Q138" s="275" t="str">
        <f>VLOOKUP(Q133,'TS Gantry - AP44'!$C$8:$D$638,2,FALSE)</f>
        <v>DA+0</v>
      </c>
      <c r="R138" s="275"/>
      <c r="S138" s="275" t="str">
        <f>VLOOKUP(S133,'TS Gantry - AP44'!$C$8:$D$638,2,FALSE)</f>
        <v>DA+6</v>
      </c>
      <c r="T138" s="275"/>
      <c r="U138" s="275" t="str">
        <f>VLOOKUP(U133,'TS Gantry - AP44'!$C$8:$D$638,2,FALSE)</f>
        <v>DA+6</v>
      </c>
      <c r="V138" s="275"/>
      <c r="W138" s="275" t="str">
        <f>VLOOKUP(W133,'TS Gantry - AP44'!$C$8:$D$638,2,FALSE)</f>
        <v>DA+3</v>
      </c>
      <c r="X138" s="275"/>
      <c r="Y138" s="275" t="str">
        <f>VLOOKUP(Y133,'TS Gantry - AP44'!$C$8:$D$638,2,FALSE)</f>
        <v>DA+3</v>
      </c>
      <c r="Z138" s="275"/>
      <c r="AA138" s="275" t="str">
        <f>VLOOKUP(AA133,'TS Gantry - AP44'!$C$8:$D$638,2,FALSE)</f>
        <v>DB1+0</v>
      </c>
      <c r="AB138" s="275"/>
      <c r="AC138" s="275" t="str">
        <f>VLOOKUP(AC133,'TS Gantry - AP44'!$C$8:$D$638,2,FALSE)</f>
        <v>DC1+0</v>
      </c>
      <c r="AD138" s="275"/>
      <c r="AE138" s="275" t="str">
        <f>VLOOKUP(AE133,'TS Gantry - AP44'!$C$8:$D$638,2,FALSE)</f>
        <v>DB2+6</v>
      </c>
      <c r="AF138" s="303"/>
      <c r="AG138" s="275" t="str">
        <f>VLOOKUP(AG133,'TS Gantry - AP44'!$C$8:$D$646,2,FALSE)</f>
        <v>DA-3</v>
      </c>
      <c r="AH138" s="303"/>
      <c r="AI138" s="275" t="str">
        <f>VLOOKUP(AI133,'TS Gantry - AP44'!$C$8:$D$646,2,FALSE)</f>
        <v>DC2+9</v>
      </c>
      <c r="AJ138" s="303"/>
      <c r="AK138" s="275" t="str">
        <f>VLOOKUP(AK133,'TS Gantry - AP44'!$C$8:$D$646,2,FALSE)</f>
        <v>DD60+18</v>
      </c>
      <c r="AL138" s="303"/>
      <c r="AM138" s="275" t="str">
        <f>VLOOKUP(AM133,'TS Gantry - AP44'!$C$8:$D$646,2,FALSE)</f>
        <v>DD60+18</v>
      </c>
      <c r="AN138" s="303"/>
      <c r="AO138" s="275"/>
      <c r="AP138" s="303"/>
      <c r="AQ138" s="275"/>
      <c r="AR138" s="263"/>
      <c r="AS138" s="275"/>
      <c r="AT138" s="286"/>
      <c r="AU138" s="263"/>
      <c r="AV138" s="263"/>
      <c r="AW138" s="263"/>
      <c r="AX138" s="263"/>
      <c r="AY138" s="263"/>
    </row>
    <row r="139" spans="1:51" ht="18" customHeight="1">
      <c r="A139" s="263"/>
      <c r="B139" s="290"/>
      <c r="C139" s="275"/>
      <c r="D139" s="275"/>
      <c r="E139" s="275"/>
      <c r="F139" s="275"/>
      <c r="G139" s="275"/>
      <c r="H139" s="275"/>
      <c r="I139" s="275"/>
      <c r="J139" s="275"/>
      <c r="K139" s="275"/>
      <c r="L139" s="275"/>
      <c r="M139" s="275"/>
      <c r="N139" s="275"/>
      <c r="O139" s="275"/>
      <c r="P139" s="275"/>
      <c r="Q139" s="275"/>
      <c r="R139" s="275"/>
      <c r="S139" s="275"/>
      <c r="T139" s="275"/>
      <c r="U139" s="275"/>
      <c r="V139" s="275"/>
      <c r="W139" s="275"/>
      <c r="X139" s="275"/>
      <c r="Y139" s="275"/>
      <c r="Z139" s="275"/>
      <c r="AA139" s="275"/>
      <c r="AB139" s="275"/>
      <c r="AC139" s="275"/>
      <c r="AD139" s="291" t="s">
        <v>831</v>
      </c>
      <c r="AE139" s="275"/>
      <c r="AF139" s="303"/>
      <c r="AG139" s="275"/>
      <c r="AH139" s="303"/>
      <c r="AI139" s="275"/>
      <c r="AJ139" s="291" t="s">
        <v>817</v>
      </c>
      <c r="AK139" s="275"/>
      <c r="AL139" s="291" t="s">
        <v>817</v>
      </c>
      <c r="AM139" s="348" t="s">
        <v>832</v>
      </c>
      <c r="AN139" s="291"/>
      <c r="AO139" s="275"/>
      <c r="AP139" s="303"/>
      <c r="AQ139" s="275"/>
      <c r="AR139" s="263"/>
      <c r="AS139" s="275"/>
      <c r="AT139" s="286"/>
      <c r="AU139" s="263"/>
      <c r="AV139" s="263"/>
      <c r="AW139" s="263"/>
      <c r="AX139" s="263"/>
      <c r="AY139" s="263"/>
    </row>
    <row r="140" spans="1:51" ht="15" customHeight="1">
      <c r="A140" s="263"/>
      <c r="B140" s="290"/>
      <c r="C140" s="275"/>
      <c r="D140" s="282"/>
      <c r="E140" s="275"/>
      <c r="F140" s="282"/>
      <c r="G140" s="275"/>
      <c r="H140" s="282"/>
      <c r="I140" s="275"/>
      <c r="J140" s="282"/>
      <c r="K140" s="275"/>
      <c r="L140" s="282"/>
      <c r="M140" s="275"/>
      <c r="N140" s="282"/>
      <c r="O140" s="275"/>
      <c r="P140" s="282"/>
      <c r="Q140" s="275"/>
      <c r="R140" s="282"/>
      <c r="S140" s="275"/>
      <c r="T140" s="303"/>
      <c r="U140" s="275"/>
      <c r="V140" s="303"/>
      <c r="W140" s="275"/>
      <c r="X140" s="303"/>
      <c r="Y140" s="275"/>
      <c r="Z140" s="303"/>
      <c r="AA140" s="275"/>
      <c r="AB140" s="303"/>
      <c r="AC140" s="275"/>
      <c r="AD140" s="303"/>
      <c r="AE140" s="275"/>
      <c r="AF140" s="303"/>
      <c r="AG140" s="275"/>
      <c r="AH140" s="303"/>
      <c r="AI140" s="345"/>
      <c r="AJ140" s="303"/>
      <c r="AK140" s="275"/>
      <c r="AL140" s="303"/>
      <c r="AM140" s="275"/>
      <c r="AN140" s="303"/>
      <c r="AO140" s="275"/>
      <c r="AP140" s="303"/>
      <c r="AQ140" s="275"/>
      <c r="AR140" s="263"/>
      <c r="AS140" s="275"/>
      <c r="AT140" s="286"/>
      <c r="AU140" s="263"/>
      <c r="AV140" s="263"/>
      <c r="AW140" s="263"/>
      <c r="AX140" s="263"/>
      <c r="AY140" s="263"/>
    </row>
    <row r="141" spans="1:51" ht="16.5" customHeight="1">
      <c r="A141" s="263"/>
      <c r="B141" s="330"/>
      <c r="C141" s="349"/>
      <c r="D141" s="331"/>
      <c r="E141" s="331"/>
      <c r="F141" s="331"/>
      <c r="G141" s="331"/>
      <c r="H141" s="331"/>
      <c r="I141" s="349"/>
      <c r="J141" s="331"/>
      <c r="K141" s="331"/>
      <c r="L141" s="331"/>
      <c r="M141" s="331"/>
      <c r="N141" s="331"/>
      <c r="O141" s="331"/>
      <c r="P141" s="331"/>
      <c r="Q141" s="331"/>
      <c r="R141" s="331"/>
      <c r="S141" s="331"/>
      <c r="T141" s="331"/>
      <c r="U141" s="331"/>
      <c r="V141" s="331"/>
      <c r="W141" s="331"/>
      <c r="X141" s="331"/>
      <c r="Y141" s="331"/>
      <c r="Z141" s="331"/>
      <c r="AA141" s="331"/>
      <c r="AB141" s="349"/>
      <c r="AC141" s="331"/>
      <c r="AD141" s="350"/>
      <c r="AE141" s="331"/>
      <c r="AF141" s="349"/>
      <c r="AG141" s="349"/>
      <c r="AH141" s="331"/>
      <c r="AI141" s="331"/>
      <c r="AJ141" s="331"/>
      <c r="AK141" s="331"/>
      <c r="AL141" s="351"/>
      <c r="AM141" s="331"/>
      <c r="AN141" s="351"/>
      <c r="AO141" s="331"/>
      <c r="AP141" s="351"/>
      <c r="AQ141" s="331"/>
      <c r="AR141" s="351"/>
      <c r="AS141" s="349"/>
      <c r="AT141" s="352"/>
      <c r="AU141" s="263">
        <f>SUM(AU12:AU140)</f>
        <v>298</v>
      </c>
      <c r="AV141" s="263"/>
      <c r="AW141" s="263"/>
      <c r="AX141" s="263"/>
      <c r="AY141" s="263"/>
    </row>
    <row r="142" spans="1:51" ht="15.75" hidden="1" customHeight="1">
      <c r="A142" s="263"/>
      <c r="B142" s="263"/>
      <c r="C142" s="263"/>
      <c r="D142" s="263"/>
      <c r="E142" s="683" t="s">
        <v>833</v>
      </c>
      <c r="F142" s="684"/>
      <c r="G142" s="684"/>
      <c r="H142" s="684"/>
      <c r="I142" s="684"/>
      <c r="J142" s="684"/>
      <c r="K142" s="684"/>
      <c r="L142" s="684"/>
      <c r="M142" s="684"/>
      <c r="N142" s="684"/>
      <c r="O142" s="684"/>
      <c r="P142" s="684"/>
      <c r="Q142" s="684"/>
      <c r="R142" s="684"/>
      <c r="S142" s="684"/>
      <c r="T142" s="684"/>
      <c r="U142" s="684"/>
      <c r="V142" s="684"/>
      <c r="W142" s="684"/>
      <c r="X142" s="684"/>
      <c r="Y142" s="684"/>
      <c r="Z142" s="684"/>
      <c r="AA142" s="684"/>
      <c r="AB142" s="684"/>
      <c r="AC142" s="684"/>
      <c r="AD142" s="684"/>
      <c r="AE142" s="684"/>
      <c r="AF142" s="684"/>
      <c r="AG142" s="684"/>
      <c r="AH142" s="684"/>
      <c r="AI142" s="684"/>
      <c r="AJ142" s="684"/>
      <c r="AK142" s="684"/>
      <c r="AL142" s="684"/>
      <c r="AM142" s="684"/>
      <c r="AN142" s="684"/>
      <c r="AO142" s="684"/>
      <c r="AP142" s="684"/>
      <c r="AQ142" s="685"/>
      <c r="AR142" s="263"/>
      <c r="AS142" s="263"/>
      <c r="AT142" s="263"/>
      <c r="AU142" s="263"/>
      <c r="AV142" s="263"/>
      <c r="AW142" s="263"/>
      <c r="AX142" s="263"/>
      <c r="AY142" s="263"/>
    </row>
    <row r="143" spans="1:51" ht="15.75" hidden="1" customHeight="1">
      <c r="A143" s="263"/>
      <c r="B143" s="263"/>
      <c r="C143" s="263"/>
      <c r="D143" s="263"/>
      <c r="E143" s="680" t="s">
        <v>216</v>
      </c>
      <c r="F143" s="667"/>
      <c r="G143" s="655"/>
      <c r="H143" s="353" t="s">
        <v>834</v>
      </c>
      <c r="I143" s="354"/>
      <c r="J143" s="680" t="s">
        <v>216</v>
      </c>
      <c r="K143" s="667"/>
      <c r="L143" s="655"/>
      <c r="M143" s="353" t="s">
        <v>834</v>
      </c>
      <c r="N143" s="354"/>
      <c r="O143" s="680" t="s">
        <v>216</v>
      </c>
      <c r="P143" s="667"/>
      <c r="Q143" s="655"/>
      <c r="R143" s="353" t="s">
        <v>834</v>
      </c>
      <c r="S143" s="354"/>
      <c r="T143" s="680" t="s">
        <v>216</v>
      </c>
      <c r="U143" s="667"/>
      <c r="V143" s="655"/>
      <c r="W143" s="353" t="s">
        <v>834</v>
      </c>
      <c r="X143" s="354"/>
      <c r="Y143" s="680" t="s">
        <v>216</v>
      </c>
      <c r="Z143" s="667"/>
      <c r="AA143" s="655"/>
      <c r="AB143" s="353" t="s">
        <v>834</v>
      </c>
      <c r="AC143" s="354"/>
      <c r="AD143" s="680" t="s">
        <v>216</v>
      </c>
      <c r="AE143" s="667"/>
      <c r="AF143" s="655"/>
      <c r="AG143" s="353" t="s">
        <v>834</v>
      </c>
      <c r="AH143" s="354"/>
      <c r="AI143" s="680" t="s">
        <v>216</v>
      </c>
      <c r="AJ143" s="667"/>
      <c r="AK143" s="655"/>
      <c r="AL143" s="353" t="s">
        <v>834</v>
      </c>
      <c r="AM143" s="354"/>
      <c r="AN143" s="680" t="s">
        <v>216</v>
      </c>
      <c r="AO143" s="667"/>
      <c r="AP143" s="655"/>
      <c r="AQ143" s="353" t="s">
        <v>834</v>
      </c>
      <c r="AR143" s="263"/>
      <c r="AS143" s="263"/>
      <c r="AT143" s="263"/>
      <c r="AU143" s="263"/>
      <c r="AV143" s="263"/>
      <c r="AW143" s="263"/>
      <c r="AX143" s="263"/>
      <c r="AY143" s="263"/>
    </row>
    <row r="144" spans="1:51" ht="15.75" hidden="1" customHeight="1">
      <c r="A144" s="263"/>
      <c r="B144" s="263"/>
      <c r="C144" s="263"/>
      <c r="D144" s="263"/>
      <c r="E144" s="681" t="s">
        <v>251</v>
      </c>
      <c r="F144" s="667"/>
      <c r="G144" s="655"/>
      <c r="H144" s="355">
        <v>88</v>
      </c>
      <c r="I144" s="356"/>
      <c r="J144" s="681" t="s">
        <v>285</v>
      </c>
      <c r="K144" s="667"/>
      <c r="L144" s="655"/>
      <c r="M144" s="355">
        <v>2</v>
      </c>
      <c r="N144" s="356"/>
      <c r="O144" s="681" t="s">
        <v>277</v>
      </c>
      <c r="P144" s="667"/>
      <c r="Q144" s="655"/>
      <c r="R144" s="355">
        <v>6</v>
      </c>
      <c r="S144" s="356"/>
      <c r="T144" s="681" t="s">
        <v>332</v>
      </c>
      <c r="U144" s="667"/>
      <c r="V144" s="655"/>
      <c r="W144" s="355">
        <v>10</v>
      </c>
      <c r="X144" s="356"/>
      <c r="Y144" s="681" t="s">
        <v>369</v>
      </c>
      <c r="Z144" s="667"/>
      <c r="AA144" s="655"/>
      <c r="AB144" s="355">
        <v>15</v>
      </c>
      <c r="AC144" s="356"/>
      <c r="AD144" s="681" t="s">
        <v>234</v>
      </c>
      <c r="AE144" s="667"/>
      <c r="AF144" s="655"/>
      <c r="AG144" s="355">
        <v>18</v>
      </c>
      <c r="AH144" s="356"/>
      <c r="AI144" s="681" t="s">
        <v>228</v>
      </c>
      <c r="AJ144" s="667"/>
      <c r="AK144" s="655"/>
      <c r="AL144" s="355">
        <v>15</v>
      </c>
      <c r="AM144" s="356"/>
      <c r="AN144" s="681" t="s">
        <v>835</v>
      </c>
      <c r="AO144" s="667"/>
      <c r="AP144" s="655"/>
      <c r="AQ144" s="355">
        <v>4</v>
      </c>
      <c r="AR144" s="263"/>
      <c r="AS144" s="263"/>
      <c r="AT144" s="263"/>
      <c r="AU144" s="263"/>
      <c r="AV144" s="263"/>
      <c r="AW144" s="263"/>
      <c r="AX144" s="263"/>
      <c r="AY144" s="263"/>
    </row>
    <row r="145" spans="1:51" ht="15.75" hidden="1" customHeight="1">
      <c r="A145" s="263"/>
      <c r="B145" s="263"/>
      <c r="C145" s="263"/>
      <c r="D145" s="263"/>
      <c r="E145" s="681" t="s">
        <v>836</v>
      </c>
      <c r="F145" s="667"/>
      <c r="G145" s="655"/>
      <c r="H145" s="355">
        <v>7</v>
      </c>
      <c r="I145" s="356"/>
      <c r="J145" s="681" t="s">
        <v>230</v>
      </c>
      <c r="K145" s="667"/>
      <c r="L145" s="655"/>
      <c r="M145" s="355">
        <v>3</v>
      </c>
      <c r="N145" s="356"/>
      <c r="O145" s="681" t="s">
        <v>837</v>
      </c>
      <c r="P145" s="667"/>
      <c r="Q145" s="655"/>
      <c r="R145" s="355">
        <v>2</v>
      </c>
      <c r="S145" s="356"/>
      <c r="T145" s="681" t="s">
        <v>838</v>
      </c>
      <c r="U145" s="667"/>
      <c r="V145" s="655"/>
      <c r="W145" s="355">
        <v>2</v>
      </c>
      <c r="X145" s="356"/>
      <c r="Y145" s="681" t="s">
        <v>839</v>
      </c>
      <c r="Z145" s="667"/>
      <c r="AA145" s="655"/>
      <c r="AB145" s="355">
        <v>3</v>
      </c>
      <c r="AC145" s="356"/>
      <c r="AD145" s="681" t="s">
        <v>840</v>
      </c>
      <c r="AE145" s="667"/>
      <c r="AF145" s="655"/>
      <c r="AG145" s="355">
        <v>2</v>
      </c>
      <c r="AH145" s="356"/>
      <c r="AI145" s="681" t="s">
        <v>351</v>
      </c>
      <c r="AJ145" s="667"/>
      <c r="AK145" s="655"/>
      <c r="AL145" s="355">
        <v>2</v>
      </c>
      <c r="AM145" s="356"/>
      <c r="AN145" s="681"/>
      <c r="AO145" s="667"/>
      <c r="AP145" s="655"/>
      <c r="AQ145" s="355"/>
      <c r="AR145" s="263"/>
      <c r="AS145" s="263"/>
      <c r="AT145" s="263"/>
      <c r="AU145" s="263"/>
      <c r="AV145" s="263"/>
      <c r="AW145" s="263"/>
      <c r="AX145" s="263"/>
      <c r="AY145" s="263"/>
    </row>
    <row r="146" spans="1:51" ht="15.75" hidden="1" customHeight="1">
      <c r="A146" s="263"/>
      <c r="B146" s="263"/>
      <c r="C146" s="263"/>
      <c r="D146" s="263"/>
      <c r="E146" s="681" t="s">
        <v>258</v>
      </c>
      <c r="F146" s="667"/>
      <c r="G146" s="655"/>
      <c r="H146" s="355">
        <v>63</v>
      </c>
      <c r="I146" s="356"/>
      <c r="J146" s="681" t="s">
        <v>264</v>
      </c>
      <c r="K146" s="667"/>
      <c r="L146" s="655"/>
      <c r="M146" s="355">
        <v>3</v>
      </c>
      <c r="N146" s="356"/>
      <c r="O146" s="681" t="s">
        <v>841</v>
      </c>
      <c r="P146" s="667"/>
      <c r="Q146" s="655"/>
      <c r="R146" s="355">
        <v>1</v>
      </c>
      <c r="S146" s="356"/>
      <c r="T146" s="681" t="s">
        <v>378</v>
      </c>
      <c r="U146" s="667"/>
      <c r="V146" s="655"/>
      <c r="W146" s="355">
        <v>1</v>
      </c>
      <c r="X146" s="356"/>
      <c r="Y146" s="681" t="s">
        <v>414</v>
      </c>
      <c r="Z146" s="667"/>
      <c r="AA146" s="655"/>
      <c r="AB146" s="355">
        <v>2</v>
      </c>
      <c r="AC146" s="356"/>
      <c r="AD146" s="681" t="s">
        <v>842</v>
      </c>
      <c r="AE146" s="667"/>
      <c r="AF146" s="655"/>
      <c r="AG146" s="355">
        <v>1</v>
      </c>
      <c r="AH146" s="356"/>
      <c r="AI146" s="681" t="s">
        <v>349</v>
      </c>
      <c r="AJ146" s="667"/>
      <c r="AK146" s="655"/>
      <c r="AL146" s="355">
        <v>3</v>
      </c>
      <c r="AM146" s="356"/>
      <c r="AN146" s="681"/>
      <c r="AO146" s="667"/>
      <c r="AP146" s="655"/>
      <c r="AQ146" s="355"/>
      <c r="AR146" s="263"/>
      <c r="AS146" s="263"/>
      <c r="AT146" s="263"/>
      <c r="AU146" s="263"/>
      <c r="AV146" s="263"/>
      <c r="AW146" s="263"/>
      <c r="AX146" s="263"/>
      <c r="AY146" s="263"/>
    </row>
    <row r="147" spans="1:51" ht="15.75" hidden="1" customHeight="1">
      <c r="A147" s="263"/>
      <c r="B147" s="263"/>
      <c r="C147" s="263"/>
      <c r="D147" s="263"/>
      <c r="E147" s="681" t="s">
        <v>245</v>
      </c>
      <c r="F147" s="667"/>
      <c r="G147" s="655"/>
      <c r="H147" s="355">
        <v>25</v>
      </c>
      <c r="I147" s="356"/>
      <c r="J147" s="681"/>
      <c r="K147" s="667"/>
      <c r="L147" s="655"/>
      <c r="M147" s="355"/>
      <c r="N147" s="356"/>
      <c r="O147" s="681" t="s">
        <v>597</v>
      </c>
      <c r="P147" s="667"/>
      <c r="Q147" s="655"/>
      <c r="R147" s="355">
        <v>2</v>
      </c>
      <c r="S147" s="356"/>
      <c r="T147" s="681" t="s">
        <v>403</v>
      </c>
      <c r="U147" s="667"/>
      <c r="V147" s="655"/>
      <c r="W147" s="355">
        <v>2</v>
      </c>
      <c r="X147" s="356"/>
      <c r="Y147" s="681" t="s">
        <v>262</v>
      </c>
      <c r="Z147" s="667"/>
      <c r="AA147" s="655"/>
      <c r="AB147" s="355">
        <v>2</v>
      </c>
      <c r="AC147" s="356"/>
      <c r="AD147" s="681" t="s">
        <v>843</v>
      </c>
      <c r="AE147" s="667"/>
      <c r="AF147" s="655"/>
      <c r="AG147" s="355">
        <v>5</v>
      </c>
      <c r="AH147" s="356"/>
      <c r="AI147" s="681" t="s">
        <v>242</v>
      </c>
      <c r="AJ147" s="667"/>
      <c r="AK147" s="655"/>
      <c r="AL147" s="355">
        <v>2</v>
      </c>
      <c r="AM147" s="356"/>
      <c r="AN147" s="681"/>
      <c r="AO147" s="667"/>
      <c r="AP147" s="655"/>
      <c r="AQ147" s="355"/>
      <c r="AR147" s="263"/>
      <c r="AS147" s="263"/>
      <c r="AT147" s="263"/>
      <c r="AU147" s="263"/>
      <c r="AV147" s="263"/>
      <c r="AW147" s="263"/>
      <c r="AX147" s="263"/>
      <c r="AY147" s="263"/>
    </row>
    <row r="148" spans="1:51" ht="15.75" hidden="1" customHeight="1">
      <c r="A148" s="263"/>
      <c r="B148" s="263"/>
      <c r="C148" s="263"/>
      <c r="D148" s="263"/>
      <c r="E148" s="681" t="s">
        <v>247</v>
      </c>
      <c r="F148" s="667"/>
      <c r="G148" s="655"/>
      <c r="H148" s="355">
        <v>20</v>
      </c>
      <c r="I148" s="356"/>
      <c r="J148" s="681"/>
      <c r="K148" s="667"/>
      <c r="L148" s="655"/>
      <c r="M148" s="355"/>
      <c r="N148" s="356"/>
      <c r="O148" s="681"/>
      <c r="P148" s="667"/>
      <c r="Q148" s="655"/>
      <c r="R148" s="355"/>
      <c r="S148" s="356"/>
      <c r="T148" s="681" t="s">
        <v>599</v>
      </c>
      <c r="U148" s="667"/>
      <c r="V148" s="655"/>
      <c r="W148" s="355">
        <v>2</v>
      </c>
      <c r="X148" s="356"/>
      <c r="Y148" s="681" t="s">
        <v>844</v>
      </c>
      <c r="Z148" s="667"/>
      <c r="AA148" s="655"/>
      <c r="AB148" s="355">
        <v>1</v>
      </c>
      <c r="AC148" s="356"/>
      <c r="AD148" s="681" t="s">
        <v>845</v>
      </c>
      <c r="AE148" s="667"/>
      <c r="AF148" s="655"/>
      <c r="AG148" s="355">
        <v>1</v>
      </c>
      <c r="AH148" s="356"/>
      <c r="AI148" s="681" t="s">
        <v>416</v>
      </c>
      <c r="AJ148" s="667"/>
      <c r="AK148" s="655"/>
      <c r="AL148" s="355">
        <v>6</v>
      </c>
      <c r="AM148" s="356"/>
      <c r="AN148" s="681"/>
      <c r="AO148" s="667"/>
      <c r="AP148" s="655"/>
      <c r="AQ148" s="355"/>
      <c r="AR148" s="263"/>
      <c r="AS148" s="263"/>
      <c r="AT148" s="263"/>
      <c r="AU148" s="263"/>
      <c r="AV148" s="263"/>
      <c r="AW148" s="263"/>
      <c r="AX148" s="263"/>
      <c r="AY148" s="263"/>
    </row>
    <row r="149" spans="1:51" ht="15.75" hidden="1" customHeight="1">
      <c r="A149" s="263"/>
      <c r="B149" s="263"/>
      <c r="C149" s="263"/>
      <c r="D149" s="263"/>
      <c r="E149" s="681" t="s">
        <v>232</v>
      </c>
      <c r="F149" s="667"/>
      <c r="G149" s="655"/>
      <c r="H149" s="355">
        <v>26</v>
      </c>
      <c r="I149" s="356"/>
      <c r="J149" s="681"/>
      <c r="K149" s="667"/>
      <c r="L149" s="655"/>
      <c r="M149" s="355"/>
      <c r="N149" s="356"/>
      <c r="O149" s="681"/>
      <c r="P149" s="667"/>
      <c r="Q149" s="655"/>
      <c r="R149" s="355"/>
      <c r="S149" s="356"/>
      <c r="T149" s="681" t="s">
        <v>846</v>
      </c>
      <c r="U149" s="667"/>
      <c r="V149" s="655"/>
      <c r="W149" s="355">
        <v>1</v>
      </c>
      <c r="X149" s="356"/>
      <c r="Y149" s="681"/>
      <c r="Z149" s="667"/>
      <c r="AA149" s="655"/>
      <c r="AB149" s="355"/>
      <c r="AC149" s="356"/>
      <c r="AD149" s="681" t="s">
        <v>412</v>
      </c>
      <c r="AE149" s="667"/>
      <c r="AF149" s="655"/>
      <c r="AG149" s="355">
        <v>5</v>
      </c>
      <c r="AH149" s="356"/>
      <c r="AI149" s="681" t="s">
        <v>418</v>
      </c>
      <c r="AJ149" s="667"/>
      <c r="AK149" s="655"/>
      <c r="AL149" s="355">
        <v>2</v>
      </c>
      <c r="AM149" s="356"/>
      <c r="AN149" s="681"/>
      <c r="AO149" s="667"/>
      <c r="AP149" s="655"/>
      <c r="AQ149" s="355"/>
      <c r="AR149" s="263"/>
      <c r="AS149" s="263"/>
      <c r="AT149" s="263"/>
      <c r="AU149" s="263"/>
      <c r="AV149" s="263"/>
      <c r="AW149" s="263"/>
      <c r="AX149" s="263"/>
      <c r="AY149" s="263"/>
    </row>
    <row r="150" spans="1:51" ht="15.75" hidden="1" customHeight="1">
      <c r="A150" s="263"/>
      <c r="B150" s="263"/>
      <c r="C150" s="263"/>
      <c r="D150" s="263"/>
      <c r="E150" s="681" t="s">
        <v>239</v>
      </c>
      <c r="F150" s="667"/>
      <c r="G150" s="655"/>
      <c r="H150" s="355">
        <v>32</v>
      </c>
      <c r="I150" s="356"/>
      <c r="J150" s="681"/>
      <c r="K150" s="667"/>
      <c r="L150" s="655"/>
      <c r="M150" s="355"/>
      <c r="N150" s="356"/>
      <c r="O150" s="681"/>
      <c r="P150" s="667"/>
      <c r="Q150" s="655"/>
      <c r="R150" s="355"/>
      <c r="S150" s="356"/>
      <c r="T150" s="681"/>
      <c r="U150" s="667"/>
      <c r="V150" s="655"/>
      <c r="W150" s="355"/>
      <c r="X150" s="356"/>
      <c r="Y150" s="681"/>
      <c r="Z150" s="667"/>
      <c r="AA150" s="655"/>
      <c r="AB150" s="355"/>
      <c r="AC150" s="356"/>
      <c r="AD150" s="681" t="s">
        <v>847</v>
      </c>
      <c r="AE150" s="667"/>
      <c r="AF150" s="655"/>
      <c r="AG150" s="355">
        <v>2</v>
      </c>
      <c r="AH150" s="356"/>
      <c r="AI150" s="681" t="s">
        <v>848</v>
      </c>
      <c r="AJ150" s="667"/>
      <c r="AK150" s="655"/>
      <c r="AL150" s="355">
        <v>4</v>
      </c>
      <c r="AM150" s="356"/>
      <c r="AN150" s="681"/>
      <c r="AO150" s="667"/>
      <c r="AP150" s="655"/>
      <c r="AQ150" s="355"/>
      <c r="AR150" s="263"/>
      <c r="AS150" s="263"/>
      <c r="AT150" s="263"/>
      <c r="AU150" s="263"/>
      <c r="AV150" s="263"/>
      <c r="AW150" s="263"/>
      <c r="AX150" s="263"/>
      <c r="AY150" s="263"/>
    </row>
    <row r="151" spans="1:51" ht="15.75" hidden="1" customHeight="1">
      <c r="A151" s="263"/>
      <c r="B151" s="263"/>
      <c r="C151" s="263"/>
      <c r="D151" s="263"/>
      <c r="E151" s="680" t="s">
        <v>849</v>
      </c>
      <c r="F151" s="667"/>
      <c r="G151" s="655"/>
      <c r="H151" s="353">
        <f>SUM(H144:H150)</f>
        <v>261</v>
      </c>
      <c r="I151" s="354"/>
      <c r="J151" s="680" t="s">
        <v>849</v>
      </c>
      <c r="K151" s="667"/>
      <c r="L151" s="655"/>
      <c r="M151" s="353">
        <f>SUM(M144:M150)</f>
        <v>8</v>
      </c>
      <c r="N151" s="354"/>
      <c r="O151" s="680" t="s">
        <v>849</v>
      </c>
      <c r="P151" s="667"/>
      <c r="Q151" s="655"/>
      <c r="R151" s="353">
        <f>SUM(R144:R150)</f>
        <v>11</v>
      </c>
      <c r="S151" s="354"/>
      <c r="T151" s="680" t="s">
        <v>849</v>
      </c>
      <c r="U151" s="667"/>
      <c r="V151" s="655"/>
      <c r="W151" s="353">
        <f>SUM(W144:W150)</f>
        <v>18</v>
      </c>
      <c r="X151" s="354"/>
      <c r="Y151" s="680" t="s">
        <v>849</v>
      </c>
      <c r="Z151" s="667"/>
      <c r="AA151" s="655"/>
      <c r="AB151" s="353">
        <f>SUM(AB144:AB150)</f>
        <v>23</v>
      </c>
      <c r="AC151" s="354"/>
      <c r="AD151" s="680" t="s">
        <v>849</v>
      </c>
      <c r="AE151" s="667"/>
      <c r="AF151" s="655"/>
      <c r="AG151" s="353">
        <f>SUM(AG144:AG150)</f>
        <v>34</v>
      </c>
      <c r="AH151" s="354"/>
      <c r="AI151" s="680" t="s">
        <v>849</v>
      </c>
      <c r="AJ151" s="667"/>
      <c r="AK151" s="655"/>
      <c r="AL151" s="353">
        <f>SUM(AL144:AL150)</f>
        <v>34</v>
      </c>
      <c r="AM151" s="354"/>
      <c r="AN151" s="680" t="s">
        <v>849</v>
      </c>
      <c r="AO151" s="667"/>
      <c r="AP151" s="655"/>
      <c r="AQ151" s="353">
        <f>SUM(AQ144:AQ150)</f>
        <v>4</v>
      </c>
      <c r="AR151" s="263"/>
      <c r="AS151" s="263"/>
      <c r="AT151" s="263"/>
      <c r="AU151" s="263"/>
      <c r="AV151" s="263"/>
      <c r="AW151" s="263"/>
      <c r="AX151" s="263"/>
      <c r="AY151" s="263"/>
    </row>
    <row r="152" spans="1:51" ht="15.75" hidden="1" customHeight="1">
      <c r="A152" s="263"/>
      <c r="B152" s="263"/>
      <c r="C152" s="263"/>
      <c r="D152" s="263"/>
      <c r="E152" s="680" t="s">
        <v>850</v>
      </c>
      <c r="F152" s="667"/>
      <c r="G152" s="655"/>
      <c r="H152" s="353">
        <v>368</v>
      </c>
      <c r="I152" s="658"/>
      <c r="J152" s="667"/>
      <c r="K152" s="667"/>
      <c r="L152" s="667"/>
      <c r="M152" s="667"/>
      <c r="N152" s="667"/>
      <c r="O152" s="667"/>
      <c r="P152" s="667"/>
      <c r="Q152" s="667"/>
      <c r="R152" s="667"/>
      <c r="S152" s="667"/>
      <c r="T152" s="667"/>
      <c r="U152" s="667"/>
      <c r="V152" s="667"/>
      <c r="W152" s="667"/>
      <c r="X152" s="667"/>
      <c r="Y152" s="667"/>
      <c r="Z152" s="667"/>
      <c r="AA152" s="667"/>
      <c r="AB152" s="667"/>
      <c r="AC152" s="667"/>
      <c r="AD152" s="667"/>
      <c r="AE152" s="667"/>
      <c r="AF152" s="667"/>
      <c r="AG152" s="667"/>
      <c r="AH152" s="667"/>
      <c r="AI152" s="667"/>
      <c r="AJ152" s="667"/>
      <c r="AK152" s="667"/>
      <c r="AL152" s="667"/>
      <c r="AM152" s="667"/>
      <c r="AN152" s="667"/>
      <c r="AO152" s="667"/>
      <c r="AP152" s="667"/>
      <c r="AQ152" s="655"/>
      <c r="AR152" s="263"/>
      <c r="AS152" s="263"/>
      <c r="AT152" s="263"/>
      <c r="AU152" s="263"/>
      <c r="AV152" s="263"/>
      <c r="AW152" s="263"/>
      <c r="AX152" s="263"/>
      <c r="AY152" s="263"/>
    </row>
    <row r="153" spans="1:51" ht="15.75" customHeight="1">
      <c r="A153" s="263"/>
      <c r="B153" s="263"/>
      <c r="C153" s="263"/>
      <c r="D153" s="263"/>
      <c r="E153" s="263"/>
      <c r="F153" s="263"/>
      <c r="G153" s="263"/>
      <c r="H153" s="263"/>
      <c r="I153" s="263"/>
      <c r="J153" s="263"/>
      <c r="K153" s="263"/>
      <c r="L153" s="263"/>
      <c r="M153" s="263"/>
      <c r="N153" s="263"/>
      <c r="O153" s="263"/>
      <c r="P153" s="263"/>
      <c r="Q153" s="263"/>
      <c r="R153" s="263"/>
      <c r="S153" s="263"/>
      <c r="T153" s="263"/>
      <c r="U153" s="263"/>
      <c r="V153" s="263"/>
      <c r="W153" s="263"/>
      <c r="X153" s="263"/>
      <c r="Y153" s="263"/>
      <c r="Z153" s="263"/>
      <c r="AA153" s="263"/>
      <c r="AB153" s="263"/>
      <c r="AC153" s="263"/>
      <c r="AD153" s="263"/>
      <c r="AE153" s="263"/>
      <c r="AF153" s="263"/>
      <c r="AG153" s="263"/>
      <c r="AH153" s="263"/>
      <c r="AI153" s="263"/>
      <c r="AJ153" s="263"/>
      <c r="AK153" s="263"/>
      <c r="AL153" s="263"/>
      <c r="AM153" s="263"/>
      <c r="AN153" s="263"/>
      <c r="AO153" s="263"/>
      <c r="AP153" s="263"/>
      <c r="AQ153" s="263"/>
      <c r="AR153" s="263"/>
      <c r="AS153" s="263"/>
      <c r="AT153" s="263"/>
      <c r="AU153" s="263"/>
      <c r="AV153" s="263"/>
      <c r="AW153" s="263"/>
      <c r="AX153" s="263"/>
      <c r="AY153" s="263"/>
    </row>
    <row r="154" spans="1:51" ht="15.75" customHeight="1">
      <c r="A154" s="263"/>
      <c r="B154" s="263"/>
      <c r="C154" s="263"/>
      <c r="D154" s="263"/>
      <c r="E154" s="263"/>
      <c r="F154" s="263"/>
      <c r="G154" s="263"/>
      <c r="H154" s="263"/>
      <c r="I154" s="263"/>
      <c r="J154" s="263"/>
      <c r="K154" s="263"/>
      <c r="L154" s="263"/>
      <c r="M154" s="263"/>
      <c r="N154" s="263"/>
      <c r="O154" s="263"/>
      <c r="P154" s="263"/>
      <c r="Q154" s="263"/>
      <c r="R154" s="263"/>
      <c r="S154" s="263"/>
      <c r="T154" s="263"/>
      <c r="U154" s="263"/>
      <c r="V154" s="263"/>
      <c r="W154" s="263"/>
      <c r="X154" s="263"/>
      <c r="Y154" s="263"/>
      <c r="Z154" s="263"/>
      <c r="AA154" s="263"/>
      <c r="AB154" s="263"/>
      <c r="AC154" s="263"/>
      <c r="AD154" s="263"/>
      <c r="AE154" s="263"/>
      <c r="AF154" s="263"/>
      <c r="AG154" s="263"/>
      <c r="AH154" s="263"/>
      <c r="AI154" s="263"/>
      <c r="AJ154" s="263"/>
      <c r="AK154" s="263"/>
      <c r="AL154" s="263"/>
      <c r="AM154" s="263"/>
      <c r="AN154" s="263"/>
      <c r="AO154" s="263"/>
      <c r="AP154" s="263"/>
      <c r="AQ154" s="263"/>
      <c r="AR154" s="263"/>
      <c r="AS154" s="263"/>
      <c r="AT154" s="263"/>
      <c r="AU154" s="263"/>
      <c r="AV154" s="263"/>
      <c r="AW154" s="263"/>
      <c r="AX154" s="263"/>
      <c r="AY154" s="263"/>
    </row>
    <row r="155" spans="1:51" ht="15.75" hidden="1" customHeight="1">
      <c r="A155" s="263"/>
      <c r="B155" s="263"/>
      <c r="C155" s="263"/>
      <c r="D155" s="263"/>
      <c r="E155" s="263"/>
      <c r="F155" s="263"/>
      <c r="G155" s="263"/>
      <c r="H155" s="263"/>
      <c r="I155" s="263"/>
      <c r="J155" s="263"/>
      <c r="K155" s="263"/>
      <c r="L155" s="263"/>
      <c r="M155" s="263"/>
      <c r="N155" s="688" t="s">
        <v>203</v>
      </c>
      <c r="O155" s="667"/>
      <c r="P155" s="667"/>
      <c r="Q155" s="667"/>
      <c r="R155" s="655"/>
      <c r="S155" s="61">
        <v>368</v>
      </c>
      <c r="T155" s="357"/>
      <c r="U155" s="357"/>
      <c r="V155" s="357"/>
      <c r="W155" s="357"/>
      <c r="X155" s="357"/>
      <c r="Y155" s="686" t="s">
        <v>851</v>
      </c>
      <c r="Z155" s="667"/>
      <c r="AA155" s="667"/>
      <c r="AB155" s="667"/>
      <c r="AC155" s="667"/>
      <c r="AD155" s="667"/>
      <c r="AE155" s="667"/>
      <c r="AF155" s="667"/>
      <c r="AG155" s="667"/>
      <c r="AH155" s="655"/>
      <c r="AI155" s="263"/>
      <c r="AJ155" s="263"/>
      <c r="AK155" s="263"/>
      <c r="AL155" s="263"/>
      <c r="AM155" s="263"/>
      <c r="AN155" s="263"/>
      <c r="AO155" s="263"/>
      <c r="AP155" s="263"/>
      <c r="AQ155" s="263"/>
      <c r="AR155" s="263"/>
      <c r="AS155" s="263"/>
      <c r="AT155" s="263"/>
      <c r="AU155" s="263"/>
      <c r="AV155" s="263"/>
      <c r="AW155" s="263"/>
      <c r="AX155" s="263"/>
      <c r="AY155" s="263"/>
    </row>
    <row r="156" spans="1:51" ht="15.75" hidden="1" customHeight="1">
      <c r="A156" s="263"/>
      <c r="B156" s="263"/>
      <c r="C156" s="263"/>
      <c r="D156" s="263"/>
      <c r="E156" s="263"/>
      <c r="F156" s="263"/>
      <c r="G156" s="263"/>
      <c r="H156" s="263"/>
      <c r="I156" s="263"/>
      <c r="J156" s="263"/>
      <c r="K156" s="263"/>
      <c r="L156" s="263"/>
      <c r="M156" s="263"/>
      <c r="N156" s="688" t="s">
        <v>236</v>
      </c>
      <c r="O156" s="667"/>
      <c r="P156" s="667"/>
      <c r="Q156" s="667"/>
      <c r="R156" s="655"/>
      <c r="S156" s="61">
        <v>294</v>
      </c>
      <c r="T156" s="357"/>
      <c r="U156" s="357"/>
      <c r="V156" s="357"/>
      <c r="W156" s="357"/>
      <c r="X156" s="357"/>
      <c r="Y156" s="687" t="s">
        <v>852</v>
      </c>
      <c r="Z156" s="667"/>
      <c r="AA156" s="667"/>
      <c r="AB156" s="667"/>
      <c r="AC156" s="667"/>
      <c r="AD156" s="667"/>
      <c r="AE156" s="667"/>
      <c r="AF156" s="667"/>
      <c r="AG156" s="655"/>
      <c r="AH156" s="358">
        <f>S156</f>
        <v>294</v>
      </c>
      <c r="AI156" s="263"/>
      <c r="AJ156" s="263"/>
      <c r="AK156" s="263"/>
      <c r="AL156" s="263"/>
      <c r="AM156" s="263"/>
      <c r="AN156" s="263"/>
      <c r="AO156" s="263"/>
      <c r="AP156" s="263"/>
      <c r="AQ156" s="263"/>
      <c r="AR156" s="263"/>
      <c r="AS156" s="263"/>
      <c r="AT156" s="263"/>
      <c r="AU156" s="263"/>
      <c r="AV156" s="263"/>
      <c r="AW156" s="263"/>
      <c r="AX156" s="263"/>
      <c r="AY156" s="263"/>
    </row>
    <row r="157" spans="1:51" ht="15.75" hidden="1" customHeight="1">
      <c r="A157" s="263"/>
      <c r="B157" s="263"/>
      <c r="C157" s="263"/>
      <c r="D157" s="263"/>
      <c r="E157" s="263"/>
      <c r="F157" s="263"/>
      <c r="G157" s="263"/>
      <c r="H157" s="263"/>
      <c r="I157" s="263"/>
      <c r="J157" s="263"/>
      <c r="K157" s="263"/>
      <c r="L157" s="263"/>
      <c r="M157" s="263"/>
      <c r="N157" s="688" t="s">
        <v>11</v>
      </c>
      <c r="O157" s="667"/>
      <c r="P157" s="667"/>
      <c r="Q157" s="667"/>
      <c r="R157" s="655"/>
      <c r="S157" s="61">
        <f>S155-S156</f>
        <v>74</v>
      </c>
      <c r="T157" s="357"/>
      <c r="U157" s="357"/>
      <c r="V157" s="357"/>
      <c r="W157" s="357"/>
      <c r="X157" s="357"/>
      <c r="Y157" s="687" t="s">
        <v>853</v>
      </c>
      <c r="Z157" s="667"/>
      <c r="AA157" s="667"/>
      <c r="AB157" s="667"/>
      <c r="AC157" s="667"/>
      <c r="AD157" s="667"/>
      <c r="AE157" s="667"/>
      <c r="AF157" s="667"/>
      <c r="AG157" s="655"/>
      <c r="AH157" s="358">
        <v>271</v>
      </c>
      <c r="AI157" s="263"/>
      <c r="AJ157" s="263"/>
      <c r="AK157" s="263"/>
      <c r="AL157" s="263"/>
      <c r="AM157" s="263"/>
      <c r="AN157" s="263"/>
      <c r="AO157" s="263"/>
      <c r="AP157" s="263"/>
      <c r="AQ157" s="263"/>
      <c r="AR157" s="263"/>
      <c r="AS157" s="263"/>
      <c r="AT157" s="263"/>
      <c r="AU157" s="263"/>
      <c r="AV157" s="263"/>
      <c r="AW157" s="263"/>
      <c r="AX157" s="263"/>
      <c r="AY157" s="263"/>
    </row>
    <row r="158" spans="1:51" ht="15.75" hidden="1" customHeight="1">
      <c r="A158" s="263"/>
      <c r="B158" s="263"/>
      <c r="C158" s="263"/>
      <c r="D158" s="263"/>
      <c r="E158" s="263"/>
      <c r="F158" s="263"/>
      <c r="G158" s="263"/>
      <c r="H158" s="263"/>
      <c r="I158" s="263"/>
      <c r="J158" s="263"/>
      <c r="K158" s="263"/>
      <c r="L158" s="263"/>
      <c r="M158" s="263"/>
      <c r="N158" s="358" t="s">
        <v>854</v>
      </c>
      <c r="O158" s="358"/>
      <c r="P158" s="358"/>
      <c r="Q158" s="358"/>
      <c r="R158" s="358"/>
      <c r="S158" s="358"/>
      <c r="T158" s="357"/>
      <c r="U158" s="357"/>
      <c r="V158" s="357"/>
      <c r="W158" s="357"/>
      <c r="X158" s="357"/>
      <c r="Y158" s="687" t="s">
        <v>272</v>
      </c>
      <c r="Z158" s="667"/>
      <c r="AA158" s="667"/>
      <c r="AB158" s="667"/>
      <c r="AC158" s="667"/>
      <c r="AD158" s="667"/>
      <c r="AE158" s="667"/>
      <c r="AF158" s="667"/>
      <c r="AG158" s="655"/>
      <c r="AH158" s="358">
        <v>1</v>
      </c>
      <c r="AI158" s="263"/>
      <c r="AJ158" s="263"/>
      <c r="AK158" s="263"/>
      <c r="AL158" s="263"/>
      <c r="AM158" s="263"/>
      <c r="AN158" s="263"/>
      <c r="AO158" s="263"/>
      <c r="AP158" s="263"/>
      <c r="AQ158" s="263"/>
      <c r="AR158" s="263"/>
      <c r="AS158" s="263"/>
      <c r="AT158" s="263"/>
      <c r="AU158" s="263"/>
      <c r="AV158" s="263"/>
      <c r="AW158" s="263"/>
      <c r="AX158" s="263"/>
      <c r="AY158" s="263"/>
    </row>
    <row r="159" spans="1:51" ht="15.75" hidden="1" customHeight="1">
      <c r="A159" s="263"/>
      <c r="B159" s="263"/>
      <c r="C159" s="263"/>
      <c r="D159" s="263"/>
      <c r="E159" s="263"/>
      <c r="F159" s="263"/>
      <c r="G159" s="263"/>
      <c r="H159" s="263"/>
      <c r="I159" s="263"/>
      <c r="J159" s="263"/>
      <c r="K159" s="263"/>
      <c r="L159" s="263"/>
      <c r="M159" s="263"/>
      <c r="N159" s="687" t="s">
        <v>855</v>
      </c>
      <c r="O159" s="667"/>
      <c r="P159" s="667"/>
      <c r="Q159" s="667"/>
      <c r="R159" s="655"/>
      <c r="S159" s="262">
        <v>4</v>
      </c>
      <c r="T159" s="357"/>
      <c r="U159" s="357"/>
      <c r="V159" s="357"/>
      <c r="W159" s="357"/>
      <c r="X159" s="357"/>
      <c r="Y159" s="687" t="s">
        <v>203</v>
      </c>
      <c r="Z159" s="667"/>
      <c r="AA159" s="667"/>
      <c r="AB159" s="667"/>
      <c r="AC159" s="667"/>
      <c r="AD159" s="667"/>
      <c r="AE159" s="667"/>
      <c r="AF159" s="667"/>
      <c r="AG159" s="655"/>
      <c r="AH159" s="358">
        <f>AH157+AH158</f>
        <v>272</v>
      </c>
      <c r="AI159" s="263"/>
      <c r="AJ159" s="263"/>
      <c r="AK159" s="263"/>
      <c r="AL159" s="263"/>
      <c r="AM159" s="263"/>
      <c r="AN159" s="263"/>
      <c r="AO159" s="263"/>
      <c r="AP159" s="263"/>
      <c r="AQ159" s="263"/>
      <c r="AR159" s="263"/>
      <c r="AS159" s="263"/>
      <c r="AT159" s="263"/>
      <c r="AU159" s="263"/>
      <c r="AV159" s="263"/>
      <c r="AW159" s="263"/>
      <c r="AX159" s="263"/>
      <c r="AY159" s="263"/>
    </row>
    <row r="160" spans="1:51" ht="15.75" hidden="1" customHeight="1">
      <c r="A160" s="263"/>
      <c r="B160" s="263"/>
      <c r="C160" s="263"/>
      <c r="D160" s="263"/>
      <c r="E160" s="263"/>
      <c r="F160" s="263"/>
      <c r="G160" s="263"/>
      <c r="H160" s="263"/>
      <c r="I160" s="263"/>
      <c r="J160" s="263"/>
      <c r="K160" s="263"/>
      <c r="L160" s="263"/>
      <c r="M160" s="263"/>
      <c r="N160" s="687" t="s">
        <v>856</v>
      </c>
      <c r="O160" s="667"/>
      <c r="P160" s="667"/>
      <c r="Q160" s="667"/>
      <c r="R160" s="655"/>
      <c r="S160" s="108">
        <v>14</v>
      </c>
      <c r="T160" s="357"/>
      <c r="U160" s="357"/>
      <c r="V160" s="357"/>
      <c r="W160" s="357"/>
      <c r="X160" s="357"/>
      <c r="Y160" s="687" t="s">
        <v>11</v>
      </c>
      <c r="Z160" s="667"/>
      <c r="AA160" s="667"/>
      <c r="AB160" s="667"/>
      <c r="AC160" s="667"/>
      <c r="AD160" s="667"/>
      <c r="AE160" s="667"/>
      <c r="AF160" s="667"/>
      <c r="AG160" s="655"/>
      <c r="AH160" s="358">
        <f>AH156-AH159</f>
        <v>22</v>
      </c>
      <c r="AI160" s="263"/>
      <c r="AJ160" s="263"/>
      <c r="AK160" s="263"/>
      <c r="AL160" s="263"/>
      <c r="AM160" s="263"/>
      <c r="AN160" s="263"/>
      <c r="AO160" s="263"/>
      <c r="AP160" s="263"/>
      <c r="AQ160" s="263"/>
      <c r="AR160" s="263"/>
      <c r="AS160" s="263"/>
      <c r="AT160" s="263"/>
      <c r="AU160" s="263"/>
      <c r="AV160" s="263"/>
      <c r="AW160" s="263"/>
      <c r="AX160" s="263"/>
      <c r="AY160" s="263"/>
    </row>
    <row r="161" spans="1:51" ht="15.75" hidden="1" customHeight="1">
      <c r="A161" s="263"/>
      <c r="B161" s="263"/>
      <c r="C161" s="263"/>
      <c r="D161" s="263"/>
      <c r="E161" s="263"/>
      <c r="F161" s="263"/>
      <c r="G161" s="263"/>
      <c r="H161" s="263"/>
      <c r="I161" s="263"/>
      <c r="J161" s="263"/>
      <c r="K161" s="263"/>
      <c r="L161" s="263"/>
      <c r="M161" s="263"/>
      <c r="N161" s="687" t="s">
        <v>857</v>
      </c>
      <c r="O161" s="667"/>
      <c r="P161" s="667"/>
      <c r="Q161" s="667"/>
      <c r="R161" s="655"/>
      <c r="S161" s="108">
        <v>3</v>
      </c>
      <c r="T161" s="357"/>
      <c r="U161" s="357"/>
      <c r="V161" s="357"/>
      <c r="W161" s="357"/>
      <c r="X161" s="357"/>
      <c r="Y161" s="687"/>
      <c r="Z161" s="667"/>
      <c r="AA161" s="667"/>
      <c r="AB161" s="667"/>
      <c r="AC161" s="667"/>
      <c r="AD161" s="667"/>
      <c r="AE161" s="667"/>
      <c r="AF161" s="667"/>
      <c r="AG161" s="655"/>
      <c r="AH161" s="358"/>
      <c r="AI161" s="263"/>
      <c r="AJ161" s="263"/>
      <c r="AK161" s="263"/>
      <c r="AL161" s="263"/>
      <c r="AM161" s="263"/>
      <c r="AN161" s="263"/>
      <c r="AO161" s="263"/>
      <c r="AP161" s="263"/>
      <c r="AQ161" s="263"/>
      <c r="AR161" s="263"/>
      <c r="AS161" s="263"/>
      <c r="AT161" s="263"/>
      <c r="AU161" s="263"/>
      <c r="AV161" s="263"/>
      <c r="AW161" s="263"/>
      <c r="AX161" s="263"/>
      <c r="AY161" s="263"/>
    </row>
    <row r="162" spans="1:51" ht="15.75" hidden="1" customHeight="1">
      <c r="A162" s="263"/>
      <c r="B162" s="263"/>
      <c r="C162" s="263"/>
      <c r="D162" s="263"/>
      <c r="E162" s="263"/>
      <c r="F162" s="263"/>
      <c r="G162" s="263"/>
      <c r="H162" s="263"/>
      <c r="I162" s="263"/>
      <c r="J162" s="263"/>
      <c r="K162" s="263"/>
      <c r="L162" s="263"/>
      <c r="M162" s="263"/>
      <c r="N162" s="687" t="s">
        <v>858</v>
      </c>
      <c r="O162" s="667"/>
      <c r="P162" s="667"/>
      <c r="Q162" s="667"/>
      <c r="R162" s="655"/>
      <c r="S162" s="108">
        <v>7</v>
      </c>
      <c r="T162" s="357"/>
      <c r="U162" s="357"/>
      <c r="V162" s="357"/>
      <c r="W162" s="357"/>
      <c r="X162" s="357"/>
      <c r="Y162" s="687" t="s">
        <v>859</v>
      </c>
      <c r="Z162" s="667"/>
      <c r="AA162" s="667"/>
      <c r="AB162" s="667"/>
      <c r="AC162" s="667"/>
      <c r="AD162" s="667"/>
      <c r="AE162" s="667"/>
      <c r="AF162" s="667"/>
      <c r="AG162" s="655"/>
      <c r="AH162" s="358"/>
      <c r="AI162" s="263"/>
      <c r="AJ162" s="263"/>
      <c r="AK162" s="263"/>
      <c r="AL162" s="263"/>
      <c r="AM162" s="263"/>
      <c r="AN162" s="263"/>
      <c r="AO162" s="263"/>
      <c r="AP162" s="263"/>
      <c r="AQ162" s="263"/>
      <c r="AR162" s="263"/>
      <c r="AS162" s="263"/>
      <c r="AT162" s="263"/>
      <c r="AU162" s="263"/>
      <c r="AV162" s="263"/>
      <c r="AW162" s="263"/>
      <c r="AX162" s="263"/>
      <c r="AY162" s="263"/>
    </row>
    <row r="163" spans="1:51" ht="15.75" hidden="1" customHeight="1">
      <c r="A163" s="263"/>
      <c r="B163" s="263"/>
      <c r="C163" s="263"/>
      <c r="D163" s="263"/>
      <c r="E163" s="263"/>
      <c r="F163" s="263"/>
      <c r="G163" s="263"/>
      <c r="H163" s="263"/>
      <c r="I163" s="263"/>
      <c r="J163" s="263"/>
      <c r="K163" s="263"/>
      <c r="L163" s="263"/>
      <c r="M163" s="263"/>
      <c r="N163" s="687" t="s">
        <v>860</v>
      </c>
      <c r="O163" s="667"/>
      <c r="P163" s="667"/>
      <c r="Q163" s="667"/>
      <c r="R163" s="655"/>
      <c r="S163" s="108"/>
      <c r="T163" s="357"/>
      <c r="U163" s="357"/>
      <c r="V163" s="357"/>
      <c r="W163" s="357"/>
      <c r="X163" s="357"/>
      <c r="Y163" s="687" t="s">
        <v>240</v>
      </c>
      <c r="Z163" s="667"/>
      <c r="AA163" s="667"/>
      <c r="AB163" s="667"/>
      <c r="AC163" s="667"/>
      <c r="AD163" s="667"/>
      <c r="AE163" s="667"/>
      <c r="AF163" s="667"/>
      <c r="AG163" s="655"/>
      <c r="AH163" s="358">
        <v>4</v>
      </c>
      <c r="AI163" s="263"/>
      <c r="AJ163" s="263"/>
      <c r="AK163" s="263"/>
      <c r="AL163" s="263"/>
      <c r="AM163" s="263"/>
      <c r="AN163" s="263"/>
      <c r="AO163" s="263"/>
      <c r="AP163" s="263"/>
      <c r="AQ163" s="263"/>
      <c r="AR163" s="263"/>
      <c r="AS163" s="263"/>
      <c r="AT163" s="263"/>
      <c r="AU163" s="263"/>
      <c r="AV163" s="263"/>
      <c r="AW163" s="263"/>
      <c r="AX163" s="263"/>
      <c r="AY163" s="263"/>
    </row>
    <row r="164" spans="1:51" ht="15.75" hidden="1" customHeight="1">
      <c r="A164" s="263"/>
      <c r="B164" s="263"/>
      <c r="C164" s="263"/>
      <c r="D164" s="263"/>
      <c r="E164" s="263"/>
      <c r="F164" s="263"/>
      <c r="G164" s="263"/>
      <c r="H164" s="263"/>
      <c r="I164" s="263"/>
      <c r="J164" s="263"/>
      <c r="K164" s="263"/>
      <c r="L164" s="263"/>
      <c r="M164" s="263"/>
      <c r="N164" s="687" t="s">
        <v>861</v>
      </c>
      <c r="O164" s="667"/>
      <c r="P164" s="667"/>
      <c r="Q164" s="667"/>
      <c r="R164" s="655"/>
      <c r="S164" s="108">
        <v>40</v>
      </c>
      <c r="T164" s="357"/>
      <c r="U164" s="357"/>
      <c r="V164" s="357"/>
      <c r="W164" s="357"/>
      <c r="X164" s="357"/>
      <c r="Y164" s="687" t="s">
        <v>862</v>
      </c>
      <c r="Z164" s="667"/>
      <c r="AA164" s="667"/>
      <c r="AB164" s="667"/>
      <c r="AC164" s="667"/>
      <c r="AD164" s="667"/>
      <c r="AE164" s="667"/>
      <c r="AF164" s="667"/>
      <c r="AG164" s="655"/>
      <c r="AH164" s="358">
        <v>2</v>
      </c>
      <c r="AI164" s="263"/>
      <c r="AJ164" s="263"/>
      <c r="AK164" s="263"/>
      <c r="AL164" s="263"/>
      <c r="AM164" s="263"/>
      <c r="AN164" s="263"/>
      <c r="AO164" s="263"/>
      <c r="AP164" s="263"/>
      <c r="AQ164" s="263"/>
      <c r="AR164" s="263"/>
      <c r="AS164" s="263"/>
      <c r="AT164" s="263"/>
      <c r="AU164" s="263"/>
      <c r="AV164" s="263"/>
      <c r="AW164" s="263"/>
      <c r="AX164" s="263"/>
      <c r="AY164" s="263"/>
    </row>
    <row r="165" spans="1:51" ht="15.75" hidden="1" customHeight="1">
      <c r="A165" s="263"/>
      <c r="B165" s="263"/>
      <c r="C165" s="263"/>
      <c r="D165" s="263"/>
      <c r="E165" s="263"/>
      <c r="F165" s="263"/>
      <c r="G165" s="263"/>
      <c r="H165" s="263"/>
      <c r="I165" s="263"/>
      <c r="J165" s="263"/>
      <c r="K165" s="263"/>
      <c r="L165" s="263"/>
      <c r="M165" s="263"/>
      <c r="N165" s="687" t="s">
        <v>272</v>
      </c>
      <c r="O165" s="667"/>
      <c r="P165" s="667"/>
      <c r="Q165" s="667"/>
      <c r="R165" s="655"/>
      <c r="S165" s="108">
        <v>5</v>
      </c>
      <c r="T165" s="357"/>
      <c r="U165" s="357"/>
      <c r="V165" s="357"/>
      <c r="W165" s="357"/>
      <c r="X165" s="357"/>
      <c r="Y165" s="687" t="s">
        <v>863</v>
      </c>
      <c r="Z165" s="667"/>
      <c r="AA165" s="667"/>
      <c r="AB165" s="667"/>
      <c r="AC165" s="667"/>
      <c r="AD165" s="667"/>
      <c r="AE165" s="667"/>
      <c r="AF165" s="667"/>
      <c r="AG165" s="655"/>
      <c r="AH165" s="358">
        <v>2</v>
      </c>
      <c r="AI165" s="263"/>
      <c r="AJ165" s="263"/>
      <c r="AK165" s="263"/>
      <c r="AL165" s="263"/>
      <c r="AM165" s="263"/>
      <c r="AN165" s="263"/>
      <c r="AO165" s="263"/>
      <c r="AP165" s="263"/>
      <c r="AQ165" s="263"/>
      <c r="AR165" s="263"/>
      <c r="AS165" s="263"/>
      <c r="AT165" s="263"/>
      <c r="AU165" s="263"/>
      <c r="AV165" s="263"/>
      <c r="AW165" s="263"/>
      <c r="AX165" s="263"/>
      <c r="AY165" s="263"/>
    </row>
    <row r="166" spans="1:51" ht="15.75" hidden="1" customHeight="1">
      <c r="A166" s="263"/>
      <c r="B166" s="263"/>
      <c r="C166" s="263"/>
      <c r="D166" s="263"/>
      <c r="E166" s="263"/>
      <c r="F166" s="263"/>
      <c r="G166" s="263"/>
      <c r="H166" s="263"/>
      <c r="I166" s="263"/>
      <c r="J166" s="263"/>
      <c r="K166" s="263"/>
      <c r="L166" s="263"/>
      <c r="M166" s="263"/>
      <c r="N166" s="687" t="s">
        <v>203</v>
      </c>
      <c r="O166" s="667"/>
      <c r="P166" s="667"/>
      <c r="Q166" s="667"/>
      <c r="R166" s="655"/>
      <c r="S166" s="61">
        <f>SUBTOTAL(9,S159:S165)</f>
        <v>73</v>
      </c>
      <c r="T166" s="357"/>
      <c r="U166" s="357"/>
      <c r="V166" s="357"/>
      <c r="W166" s="357"/>
      <c r="X166" s="357"/>
      <c r="Y166" s="687" t="s">
        <v>864</v>
      </c>
      <c r="Z166" s="667"/>
      <c r="AA166" s="667"/>
      <c r="AB166" s="667"/>
      <c r="AC166" s="667"/>
      <c r="AD166" s="667"/>
      <c r="AE166" s="667"/>
      <c r="AF166" s="667"/>
      <c r="AG166" s="655"/>
      <c r="AH166" s="358">
        <v>10</v>
      </c>
      <c r="AI166" s="263"/>
      <c r="AJ166" s="263"/>
      <c r="AK166" s="263"/>
      <c r="AL166" s="263"/>
      <c r="AM166" s="263"/>
      <c r="AN166" s="263"/>
      <c r="AO166" s="263"/>
      <c r="AP166" s="263"/>
      <c r="AQ166" s="263"/>
      <c r="AR166" s="263"/>
      <c r="AS166" s="263"/>
      <c r="AT166" s="263"/>
      <c r="AU166" s="263"/>
      <c r="AV166" s="263"/>
      <c r="AW166" s="263"/>
      <c r="AX166" s="263"/>
      <c r="AY166" s="263"/>
    </row>
    <row r="167" spans="1:51" ht="15.75" hidden="1" customHeight="1">
      <c r="A167" s="263"/>
      <c r="B167" s="263"/>
      <c r="C167" s="263"/>
      <c r="D167" s="263"/>
      <c r="E167" s="263"/>
      <c r="F167" s="263"/>
      <c r="G167" s="263"/>
      <c r="H167" s="263"/>
      <c r="I167" s="263"/>
      <c r="J167" s="263"/>
      <c r="K167" s="263"/>
      <c r="L167" s="263"/>
      <c r="M167" s="263"/>
      <c r="N167" s="690"/>
      <c r="O167" s="667"/>
      <c r="P167" s="667"/>
      <c r="Q167" s="667"/>
      <c r="R167" s="667"/>
      <c r="S167" s="655"/>
      <c r="T167" s="357"/>
      <c r="U167" s="357"/>
      <c r="V167" s="357"/>
      <c r="W167" s="357"/>
      <c r="X167" s="357"/>
      <c r="Y167" s="687" t="s">
        <v>865</v>
      </c>
      <c r="Z167" s="667"/>
      <c r="AA167" s="667"/>
      <c r="AB167" s="667"/>
      <c r="AC167" s="667"/>
      <c r="AD167" s="667"/>
      <c r="AE167" s="667"/>
      <c r="AF167" s="667"/>
      <c r="AG167" s="655"/>
      <c r="AH167" s="358">
        <v>1</v>
      </c>
      <c r="AI167" s="263"/>
      <c r="AJ167" s="263"/>
      <c r="AK167" s="263"/>
      <c r="AL167" s="263"/>
      <c r="AM167" s="263"/>
      <c r="AN167" s="263"/>
      <c r="AO167" s="263"/>
      <c r="AP167" s="263"/>
      <c r="AQ167" s="263"/>
      <c r="AR167" s="263"/>
      <c r="AS167" s="263"/>
      <c r="AT167" s="263"/>
      <c r="AU167" s="263"/>
      <c r="AV167" s="263"/>
      <c r="AW167" s="263"/>
      <c r="AX167" s="263"/>
      <c r="AY167" s="263"/>
    </row>
    <row r="168" spans="1:51" ht="15.75" hidden="1" customHeight="1">
      <c r="A168" s="263"/>
      <c r="B168" s="263"/>
      <c r="C168" s="263"/>
      <c r="D168" s="263"/>
      <c r="E168" s="263"/>
      <c r="F168" s="263"/>
      <c r="G168" s="263"/>
      <c r="H168" s="263"/>
      <c r="I168" s="263"/>
      <c r="J168" s="263"/>
      <c r="K168" s="263"/>
      <c r="L168" s="263"/>
      <c r="M168" s="263"/>
      <c r="N168" s="687" t="s">
        <v>866</v>
      </c>
      <c r="O168" s="667"/>
      <c r="P168" s="667"/>
      <c r="Q168" s="667"/>
      <c r="R168" s="655"/>
      <c r="S168" s="61">
        <f>S157-S166</f>
        <v>1</v>
      </c>
      <c r="T168" s="357"/>
      <c r="U168" s="357"/>
      <c r="V168" s="357"/>
      <c r="W168" s="357"/>
      <c r="X168" s="357"/>
      <c r="Y168" s="687" t="s">
        <v>867</v>
      </c>
      <c r="Z168" s="667"/>
      <c r="AA168" s="667"/>
      <c r="AB168" s="667"/>
      <c r="AC168" s="667"/>
      <c r="AD168" s="667"/>
      <c r="AE168" s="667"/>
      <c r="AF168" s="667"/>
      <c r="AG168" s="655"/>
      <c r="AH168" s="358">
        <v>1</v>
      </c>
      <c r="AI168" s="263"/>
      <c r="AJ168" s="263"/>
      <c r="AK168" s="263"/>
      <c r="AL168" s="263"/>
      <c r="AM168" s="263"/>
      <c r="AN168" s="263"/>
      <c r="AO168" s="263"/>
      <c r="AP168" s="263"/>
      <c r="AQ168" s="263"/>
      <c r="AR168" s="263"/>
      <c r="AS168" s="263"/>
      <c r="AT168" s="263"/>
      <c r="AU168" s="263"/>
      <c r="AV168" s="263"/>
      <c r="AW168" s="263"/>
      <c r="AX168" s="263"/>
      <c r="AY168" s="263"/>
    </row>
    <row r="169" spans="1:51" ht="15.75" hidden="1" customHeight="1">
      <c r="A169" s="263"/>
      <c r="B169" s="263"/>
      <c r="C169" s="263"/>
      <c r="D169" s="263"/>
      <c r="E169" s="263"/>
      <c r="F169" s="263"/>
      <c r="G169" s="263"/>
      <c r="H169" s="263"/>
      <c r="I169" s="263"/>
      <c r="J169" s="263"/>
      <c r="K169" s="263"/>
      <c r="L169" s="263"/>
      <c r="M169" s="263"/>
      <c r="N169" s="359"/>
      <c r="O169" s="359"/>
      <c r="P169" s="359"/>
      <c r="Q169" s="359"/>
      <c r="R169" s="359"/>
      <c r="S169" s="360"/>
      <c r="T169" s="357"/>
      <c r="U169" s="357"/>
      <c r="V169" s="357"/>
      <c r="W169" s="357"/>
      <c r="X169" s="357"/>
      <c r="Y169" s="687" t="s">
        <v>203</v>
      </c>
      <c r="Z169" s="667"/>
      <c r="AA169" s="667"/>
      <c r="AB169" s="667"/>
      <c r="AC169" s="667"/>
      <c r="AD169" s="667"/>
      <c r="AE169" s="667"/>
      <c r="AF169" s="667"/>
      <c r="AG169" s="655"/>
      <c r="AH169" s="358">
        <f>SUM(AH163:AH168)</f>
        <v>20</v>
      </c>
      <c r="AI169" s="263"/>
      <c r="AJ169" s="263"/>
      <c r="AK169" s="263"/>
      <c r="AL169" s="263"/>
      <c r="AM169" s="263"/>
      <c r="AN169" s="263"/>
      <c r="AO169" s="263"/>
      <c r="AP169" s="263"/>
      <c r="AQ169" s="263"/>
      <c r="AR169" s="263"/>
      <c r="AS169" s="263"/>
      <c r="AT169" s="263"/>
      <c r="AU169" s="263"/>
      <c r="AV169" s="263"/>
      <c r="AW169" s="263"/>
      <c r="AX169" s="263"/>
      <c r="AY169" s="263"/>
    </row>
    <row r="170" spans="1:51" ht="15.75" hidden="1" customHeight="1">
      <c r="A170" s="263"/>
      <c r="B170" s="263"/>
      <c r="C170" s="263"/>
      <c r="D170" s="263"/>
      <c r="E170" s="263"/>
      <c r="F170" s="263"/>
      <c r="G170" s="263"/>
      <c r="H170" s="263"/>
      <c r="I170" s="263"/>
      <c r="J170" s="263"/>
      <c r="K170" s="263"/>
      <c r="L170" s="263"/>
      <c r="M170" s="263"/>
      <c r="N170" s="359"/>
      <c r="O170" s="359"/>
      <c r="P170" s="359"/>
      <c r="Q170" s="359"/>
      <c r="R170" s="359"/>
      <c r="S170" s="360"/>
      <c r="T170" s="357"/>
      <c r="U170" s="357"/>
      <c r="V170" s="357"/>
      <c r="W170" s="357"/>
      <c r="X170" s="357"/>
      <c r="Y170" s="687" t="s">
        <v>866</v>
      </c>
      <c r="Z170" s="667"/>
      <c r="AA170" s="667"/>
      <c r="AB170" s="667"/>
      <c r="AC170" s="667"/>
      <c r="AD170" s="667"/>
      <c r="AE170" s="667"/>
      <c r="AF170" s="667"/>
      <c r="AG170" s="655"/>
      <c r="AH170" s="358">
        <f>AH160-AH169</f>
        <v>2</v>
      </c>
      <c r="AI170" s="263"/>
      <c r="AJ170" s="263"/>
      <c r="AK170" s="263"/>
      <c r="AL170" s="263"/>
      <c r="AM170" s="263"/>
      <c r="AN170" s="263"/>
      <c r="AO170" s="263"/>
      <c r="AP170" s="263"/>
      <c r="AQ170" s="263"/>
      <c r="AR170" s="263"/>
      <c r="AS170" s="263"/>
      <c r="AT170" s="263"/>
      <c r="AU170" s="263"/>
      <c r="AV170" s="263"/>
      <c r="AW170" s="263"/>
      <c r="AX170" s="263"/>
      <c r="AY170" s="263"/>
    </row>
    <row r="171" spans="1:51" ht="15.75" customHeight="1">
      <c r="A171" s="263"/>
      <c r="B171" s="263"/>
      <c r="C171" s="263"/>
      <c r="D171" s="263"/>
      <c r="E171" s="263"/>
      <c r="F171" s="263"/>
      <c r="G171" s="263"/>
      <c r="H171" s="263"/>
      <c r="I171" s="263"/>
      <c r="J171" s="263"/>
      <c r="K171" s="263"/>
      <c r="L171" s="263"/>
      <c r="M171" s="263"/>
      <c r="N171" s="359"/>
      <c r="O171" s="359"/>
      <c r="P171" s="359"/>
      <c r="Q171" s="359"/>
      <c r="R171" s="359"/>
      <c r="S171" s="360"/>
      <c r="T171" s="357"/>
      <c r="U171" s="357"/>
      <c r="V171" s="357"/>
      <c r="W171" s="357"/>
      <c r="X171" s="357"/>
      <c r="Y171" s="359"/>
      <c r="Z171" s="359"/>
      <c r="AA171" s="359"/>
      <c r="AB171" s="359"/>
      <c r="AC171" s="359"/>
      <c r="AD171" s="359"/>
      <c r="AE171" s="359"/>
      <c r="AF171" s="359"/>
      <c r="AG171" s="359"/>
      <c r="AH171" s="114"/>
      <c r="AI171" s="263"/>
      <c r="AJ171" s="263"/>
      <c r="AK171" s="263"/>
      <c r="AL171" s="263"/>
      <c r="AM171" s="263"/>
      <c r="AN171" s="263"/>
      <c r="AO171" s="263"/>
      <c r="AP171" s="263"/>
      <c r="AQ171" s="263"/>
      <c r="AR171" s="263"/>
      <c r="AS171" s="263"/>
      <c r="AT171" s="263"/>
      <c r="AU171" s="263"/>
      <c r="AV171" s="263"/>
      <c r="AW171" s="263"/>
      <c r="AX171" s="263"/>
      <c r="AY171" s="263"/>
    </row>
    <row r="172" spans="1:51" ht="15.75" customHeight="1">
      <c r="A172" s="263"/>
      <c r="B172" s="263"/>
      <c r="C172" s="263"/>
      <c r="D172" s="263"/>
      <c r="E172" s="263"/>
      <c r="F172" s="263"/>
      <c r="G172" s="263"/>
      <c r="H172" s="263"/>
      <c r="I172" s="263"/>
      <c r="J172" s="263"/>
      <c r="K172" s="263"/>
      <c r="L172" s="263"/>
      <c r="M172" s="263"/>
      <c r="N172" s="359"/>
      <c r="O172" s="359"/>
      <c r="P172" s="359"/>
      <c r="Q172" s="359"/>
      <c r="R172" s="359"/>
      <c r="S172" s="360"/>
      <c r="T172" s="357"/>
      <c r="U172" s="357"/>
      <c r="V172" s="357"/>
      <c r="W172" s="357"/>
      <c r="X172" s="357"/>
      <c r="Y172" s="359"/>
      <c r="Z172" s="359"/>
      <c r="AA172" s="359"/>
      <c r="AB172" s="359"/>
      <c r="AC172" s="359"/>
      <c r="AD172" s="359"/>
      <c r="AE172" s="359"/>
      <c r="AF172" s="359"/>
      <c r="AG172" s="359"/>
      <c r="AH172" s="114"/>
      <c r="AI172" s="263"/>
      <c r="AJ172" s="263"/>
      <c r="AK172" s="263"/>
      <c r="AL172" s="263"/>
      <c r="AM172" s="263"/>
      <c r="AN172" s="263"/>
      <c r="AO172" s="263"/>
      <c r="AP172" s="263"/>
      <c r="AQ172" s="263"/>
      <c r="AR172" s="263"/>
      <c r="AS172" s="263"/>
      <c r="AT172" s="263"/>
      <c r="AU172" s="263"/>
      <c r="AV172" s="263"/>
      <c r="AW172" s="263"/>
      <c r="AX172" s="263"/>
      <c r="AY172" s="263"/>
    </row>
    <row r="173" spans="1:51" ht="15.75" hidden="1" customHeight="1">
      <c r="A173" s="263"/>
      <c r="B173" s="263"/>
      <c r="C173" s="263"/>
      <c r="D173" s="263"/>
      <c r="E173" s="263"/>
      <c r="F173" s="263"/>
      <c r="G173" s="263"/>
      <c r="H173" s="263"/>
      <c r="I173" s="263"/>
      <c r="J173" s="263"/>
      <c r="K173" s="263"/>
      <c r="L173" s="263"/>
      <c r="M173" s="263"/>
      <c r="N173" s="359"/>
      <c r="O173" s="359"/>
      <c r="P173" s="359"/>
      <c r="Q173" s="359"/>
      <c r="R173" s="359"/>
      <c r="S173" s="360"/>
      <c r="T173" s="357"/>
      <c r="U173" s="357"/>
      <c r="V173" s="357"/>
      <c r="W173" s="357"/>
      <c r="X173" s="357"/>
      <c r="Y173" s="359"/>
      <c r="Z173" s="359"/>
      <c r="AA173" s="359"/>
      <c r="AB173" s="359"/>
      <c r="AC173" s="359"/>
      <c r="AD173" s="359"/>
      <c r="AE173" s="359"/>
      <c r="AF173" s="359"/>
      <c r="AG173" s="359"/>
      <c r="AH173" s="114"/>
      <c r="AI173" s="263"/>
      <c r="AJ173" s="263"/>
      <c r="AK173" s="263"/>
      <c r="AL173" s="263"/>
      <c r="AM173" s="263"/>
      <c r="AN173" s="263"/>
      <c r="AO173" s="263"/>
      <c r="AP173" s="263"/>
      <c r="AQ173" s="263"/>
      <c r="AR173" s="263"/>
      <c r="AS173" s="263"/>
      <c r="AT173" s="263"/>
      <c r="AU173" s="263"/>
      <c r="AV173" s="263"/>
      <c r="AW173" s="263"/>
      <c r="AX173" s="263"/>
      <c r="AY173" s="263"/>
    </row>
    <row r="174" spans="1:51" ht="16.5" hidden="1" customHeight="1">
      <c r="A174" s="263"/>
      <c r="B174" s="263"/>
      <c r="C174" s="689" t="s">
        <v>868</v>
      </c>
      <c r="D174" s="684"/>
      <c r="E174" s="684"/>
      <c r="F174" s="684"/>
      <c r="G174" s="684"/>
      <c r="H174" s="684"/>
      <c r="I174" s="684"/>
      <c r="J174" s="684"/>
      <c r="K174" s="684"/>
      <c r="L174" s="684"/>
      <c r="M174" s="684"/>
      <c r="N174" s="284"/>
      <c r="O174" s="284"/>
      <c r="P174" s="284"/>
      <c r="Q174" s="284"/>
      <c r="R174" s="284"/>
      <c r="S174" s="284"/>
      <c r="T174" s="284"/>
      <c r="U174" s="284"/>
      <c r="V174" s="284"/>
      <c r="W174" s="357"/>
      <c r="X174" s="357"/>
      <c r="Y174" s="359"/>
      <c r="Z174" s="359"/>
      <c r="AA174" s="359"/>
      <c r="AB174" s="359"/>
      <c r="AC174" s="359"/>
      <c r="AD174" s="359"/>
      <c r="AE174" s="359"/>
      <c r="AF174" s="359"/>
      <c r="AG174" s="359"/>
      <c r="AH174" s="114"/>
      <c r="AI174" s="263"/>
      <c r="AJ174" s="263"/>
      <c r="AK174" s="263"/>
      <c r="AL174" s="263"/>
      <c r="AM174" s="263"/>
      <c r="AN174" s="263"/>
      <c r="AO174" s="263"/>
      <c r="AP174" s="263"/>
      <c r="AQ174" s="263"/>
      <c r="AR174" s="263"/>
      <c r="AS174" s="263"/>
      <c r="AT174" s="263"/>
      <c r="AU174" s="263"/>
      <c r="AV174" s="263"/>
      <c r="AW174" s="263"/>
      <c r="AX174" s="263"/>
      <c r="AY174" s="263"/>
    </row>
    <row r="175" spans="1:51" ht="12.75" hidden="1" customHeight="1">
      <c r="A175" s="263"/>
      <c r="B175" s="263"/>
      <c r="C175" s="691" t="s">
        <v>869</v>
      </c>
      <c r="D175" s="692"/>
      <c r="E175" s="694" t="s">
        <v>870</v>
      </c>
      <c r="F175" s="692"/>
      <c r="G175" s="695" t="s">
        <v>871</v>
      </c>
      <c r="H175" s="667"/>
      <c r="I175" s="655"/>
      <c r="J175" s="658" t="s">
        <v>872</v>
      </c>
      <c r="K175" s="667"/>
      <c r="L175" s="667"/>
      <c r="M175" s="655"/>
      <c r="N175" s="263"/>
      <c r="O175" s="361"/>
      <c r="P175" s="263"/>
      <c r="Q175" s="263"/>
      <c r="R175" s="263"/>
      <c r="S175" s="263"/>
      <c r="T175" s="263"/>
      <c r="U175" s="263"/>
      <c r="V175" s="263"/>
      <c r="W175" s="263"/>
      <c r="X175" s="263"/>
      <c r="Y175" s="263"/>
      <c r="Z175" s="263"/>
      <c r="AA175" s="263"/>
      <c r="AB175" s="263"/>
      <c r="AC175" s="263"/>
      <c r="AD175" s="263"/>
      <c r="AE175" s="263"/>
      <c r="AF175" s="263"/>
      <c r="AG175" s="263"/>
      <c r="AH175" s="263"/>
      <c r="AI175" s="263"/>
      <c r="AJ175" s="263"/>
      <c r="AK175" s="263"/>
      <c r="AL175" s="263"/>
      <c r="AM175" s="263"/>
      <c r="AN175" s="263"/>
      <c r="AO175" s="263"/>
      <c r="AP175" s="263"/>
      <c r="AQ175" s="263"/>
      <c r="AR175" s="263"/>
      <c r="AS175" s="263"/>
      <c r="AT175" s="263"/>
      <c r="AU175" s="263"/>
      <c r="AV175" s="263"/>
      <c r="AW175" s="263"/>
      <c r="AX175" s="263"/>
      <c r="AY175" s="263"/>
    </row>
    <row r="176" spans="1:51" ht="15.75" hidden="1" customHeight="1">
      <c r="A176" s="263"/>
      <c r="B176" s="263"/>
      <c r="C176" s="693"/>
      <c r="D176" s="685"/>
      <c r="E176" s="693"/>
      <c r="F176" s="685"/>
      <c r="G176" s="696" t="s">
        <v>873</v>
      </c>
      <c r="H176" s="655"/>
      <c r="I176" s="362" t="s">
        <v>874</v>
      </c>
      <c r="J176" s="696" t="s">
        <v>873</v>
      </c>
      <c r="K176" s="655"/>
      <c r="L176" s="697" t="s">
        <v>11</v>
      </c>
      <c r="M176" s="655"/>
      <c r="N176" s="263"/>
      <c r="O176" s="263"/>
      <c r="P176" s="263"/>
      <c r="Q176" s="263"/>
      <c r="R176" s="263"/>
      <c r="S176" s="263"/>
      <c r="T176" s="263"/>
      <c r="U176" s="263"/>
      <c r="V176" s="263"/>
      <c r="W176" s="263"/>
      <c r="X176" s="263"/>
      <c r="Y176" s="263"/>
      <c r="Z176" s="263"/>
      <c r="AA176" s="263"/>
      <c r="AB176" s="263"/>
      <c r="AC176" s="263"/>
      <c r="AD176" s="263"/>
      <c r="AE176" s="263"/>
      <c r="AF176" s="263"/>
      <c r="AG176" s="263"/>
      <c r="AH176" s="263"/>
      <c r="AI176" s="263"/>
      <c r="AJ176" s="263"/>
      <c r="AK176" s="263"/>
      <c r="AL176" s="263"/>
      <c r="AM176" s="263"/>
      <c r="AN176" s="263"/>
      <c r="AO176" s="263"/>
      <c r="AP176" s="263"/>
      <c r="AQ176" s="263"/>
      <c r="AR176" s="263"/>
      <c r="AS176" s="263"/>
      <c r="AT176" s="263"/>
      <c r="AU176" s="263"/>
      <c r="AV176" s="263"/>
      <c r="AW176" s="263"/>
      <c r="AX176" s="263"/>
      <c r="AY176" s="263"/>
    </row>
    <row r="177" spans="1:51" ht="12.75" hidden="1" customHeight="1">
      <c r="A177" s="263"/>
      <c r="B177" s="263"/>
      <c r="C177" s="642" t="s">
        <v>239</v>
      </c>
      <c r="D177" s="643"/>
      <c r="E177" s="644" t="e">
        <f>+COUNTIF('[171]4-35 &amp; 36-44'!$C$8:$D$552,'Visual Chart'!C177)</f>
        <v>#VALUE!</v>
      </c>
      <c r="F177" s="643"/>
      <c r="G177" s="645" t="e">
        <f>+COUNTIFS('[172]Location Summary'!$D$4:$D$600,'Visual Chart'!C177,'[172]Location Summary'!$J$4:$J$600,"Completed")</f>
        <v>#VALUE!</v>
      </c>
      <c r="H177" s="643"/>
      <c r="I177" s="363" t="e">
        <f t="shared" ref="I177:I205" si="1">E177-G177</f>
        <v>#VALUE!</v>
      </c>
      <c r="J177" s="645" t="e">
        <f>+COUNTIFS('[172]Location Summary'!$D$4:$D$600,'Visual Chart'!C177,'[172]Location Summary'!$K$4:$K$600,"Completed")</f>
        <v>#VALUE!</v>
      </c>
      <c r="K177" s="643"/>
      <c r="L177" s="646"/>
      <c r="M177" s="643"/>
      <c r="N177" s="263"/>
      <c r="O177" s="263"/>
      <c r="P177" s="263"/>
      <c r="Q177" s="263"/>
      <c r="R177" s="263"/>
      <c r="S177" s="263"/>
      <c r="T177" s="263"/>
      <c r="U177" s="263"/>
      <c r="V177" s="263"/>
      <c r="W177" s="263"/>
      <c r="X177" s="263"/>
      <c r="Y177" s="263"/>
      <c r="Z177" s="263"/>
      <c r="AA177" s="263"/>
      <c r="AB177" s="263"/>
      <c r="AC177" s="263"/>
      <c r="AD177" s="263"/>
      <c r="AE177" s="263"/>
      <c r="AF177" s="263"/>
      <c r="AG177" s="263"/>
      <c r="AH177" s="263"/>
      <c r="AI177" s="263"/>
      <c r="AJ177" s="263"/>
      <c r="AK177" s="263"/>
      <c r="AL177" s="263"/>
      <c r="AM177" s="263"/>
      <c r="AN177" s="263"/>
      <c r="AO177" s="263"/>
      <c r="AP177" s="263"/>
      <c r="AQ177" s="263"/>
      <c r="AR177" s="263"/>
      <c r="AS177" s="263"/>
      <c r="AT177" s="263"/>
      <c r="AU177" s="263"/>
      <c r="AV177" s="263"/>
      <c r="AW177" s="263"/>
      <c r="AX177" s="263"/>
      <c r="AY177" s="263"/>
    </row>
    <row r="178" spans="1:51" ht="15.75" hidden="1" customHeight="1">
      <c r="A178" s="263"/>
      <c r="B178" s="263"/>
      <c r="C178" s="650" t="s">
        <v>232</v>
      </c>
      <c r="D178" s="648"/>
      <c r="E178" s="644" t="e">
        <f>+COUNTIF('[171]4-35 &amp; 36-44'!$C$8:$D$552,'Visual Chart'!C178)</f>
        <v>#VALUE!</v>
      </c>
      <c r="F178" s="643"/>
      <c r="G178" s="647" t="e">
        <f>+COUNTIFS('[172]Location Summary'!$D$4:$D$600,'Visual Chart'!C178,'[172]Location Summary'!$J$4:$J$600,"Completed")</f>
        <v>#VALUE!</v>
      </c>
      <c r="H178" s="648"/>
      <c r="I178" s="365" t="e">
        <f t="shared" si="1"/>
        <v>#VALUE!</v>
      </c>
      <c r="J178" s="647" t="e">
        <f>+COUNTIFS('[172]Location Summary'!$D$4:$D$600,'Visual Chart'!C178,'[172]Location Summary'!$K$4:$K$600,"Completed")</f>
        <v>#VALUE!</v>
      </c>
      <c r="K178" s="648"/>
      <c r="L178" s="649"/>
      <c r="M178" s="648"/>
      <c r="N178" s="263"/>
      <c r="O178" s="263"/>
      <c r="P178" s="263"/>
      <c r="Q178" s="263"/>
      <c r="R178" s="263"/>
      <c r="S178" s="263"/>
      <c r="T178" s="263"/>
      <c r="U178" s="263"/>
      <c r="V178" s="263"/>
      <c r="W178" s="263"/>
      <c r="X178" s="263"/>
      <c r="Y178" s="263"/>
      <c r="Z178" s="263"/>
      <c r="AA178" s="263"/>
      <c r="AB178" s="263"/>
      <c r="AC178" s="263"/>
      <c r="AD178" s="263"/>
      <c r="AE178" s="263"/>
      <c r="AF178" s="263"/>
      <c r="AG178" s="263"/>
      <c r="AH178" s="263"/>
      <c r="AI178" s="263"/>
      <c r="AJ178" s="263"/>
      <c r="AK178" s="263"/>
      <c r="AL178" s="263"/>
      <c r="AM178" s="263"/>
      <c r="AN178" s="263"/>
      <c r="AO178" s="263"/>
      <c r="AP178" s="263"/>
      <c r="AQ178" s="263"/>
      <c r="AR178" s="263"/>
      <c r="AS178" s="263"/>
      <c r="AT178" s="263"/>
      <c r="AU178" s="263"/>
      <c r="AV178" s="263"/>
      <c r="AW178" s="263"/>
      <c r="AX178" s="263"/>
      <c r="AY178" s="263"/>
    </row>
    <row r="179" spans="1:51" ht="15.75" hidden="1" customHeight="1">
      <c r="A179" s="263"/>
      <c r="B179" s="263"/>
      <c r="C179" s="650" t="s">
        <v>251</v>
      </c>
      <c r="D179" s="648"/>
      <c r="E179" s="644" t="e">
        <f>+COUNTIF('[171]4-35 &amp; 36-44'!$C$8:$D$552,'Visual Chart'!C179)</f>
        <v>#VALUE!</v>
      </c>
      <c r="F179" s="643"/>
      <c r="G179" s="647" t="e">
        <f>+COUNTIFS('[172]Location Summary'!$D$4:$D$600,'Visual Chart'!C179,'[172]Location Summary'!$J$4:$J$600,"Completed")</f>
        <v>#VALUE!</v>
      </c>
      <c r="H179" s="648"/>
      <c r="I179" s="365" t="e">
        <f t="shared" si="1"/>
        <v>#VALUE!</v>
      </c>
      <c r="J179" s="647" t="e">
        <f>+COUNTIFS('[172]Location Summary'!$D$4:$D$600,'Visual Chart'!C179,'[172]Location Summary'!$K$4:$K$600,"Completed")</f>
        <v>#VALUE!</v>
      </c>
      <c r="K179" s="648"/>
      <c r="L179" s="649"/>
      <c r="M179" s="648"/>
      <c r="N179" s="263"/>
      <c r="O179" s="263"/>
      <c r="P179" s="263"/>
      <c r="Q179" s="263"/>
      <c r="R179" s="263"/>
      <c r="S179" s="263"/>
      <c r="T179" s="263"/>
      <c r="U179" s="263"/>
      <c r="V179" s="263"/>
      <c r="W179" s="263"/>
      <c r="X179" s="263"/>
      <c r="Y179" s="263"/>
      <c r="Z179" s="263"/>
      <c r="AA179" s="263"/>
      <c r="AB179" s="263"/>
      <c r="AC179" s="263"/>
      <c r="AD179" s="263"/>
      <c r="AE179" s="263"/>
      <c r="AF179" s="263"/>
      <c r="AG179" s="263"/>
      <c r="AH179" s="263"/>
      <c r="AI179" s="263"/>
      <c r="AJ179" s="263"/>
      <c r="AK179" s="263"/>
      <c r="AL179" s="263"/>
      <c r="AM179" s="263"/>
      <c r="AN179" s="263"/>
      <c r="AO179" s="263"/>
      <c r="AP179" s="263"/>
      <c r="AQ179" s="263"/>
      <c r="AR179" s="263"/>
      <c r="AS179" s="263"/>
      <c r="AT179" s="263"/>
      <c r="AU179" s="263"/>
      <c r="AV179" s="263"/>
      <c r="AW179" s="263"/>
      <c r="AX179" s="263"/>
      <c r="AY179" s="263"/>
    </row>
    <row r="180" spans="1:51" ht="15.75" hidden="1" customHeight="1">
      <c r="A180" s="263"/>
      <c r="B180" s="263"/>
      <c r="C180" s="650" t="s">
        <v>836</v>
      </c>
      <c r="D180" s="648"/>
      <c r="E180" s="644" t="e">
        <f>+COUNTIF('[171]4-35 &amp; 36-44'!$C$8:$D$552,'Visual Chart'!C180)</f>
        <v>#VALUE!</v>
      </c>
      <c r="F180" s="643"/>
      <c r="G180" s="647" t="e">
        <f>+COUNTIFS('[172]Location Summary'!$D$4:$D$600,'Visual Chart'!C180,'[172]Location Summary'!$J$4:$J$600,"Completed")</f>
        <v>#VALUE!</v>
      </c>
      <c r="H180" s="648"/>
      <c r="I180" s="365" t="e">
        <f t="shared" si="1"/>
        <v>#VALUE!</v>
      </c>
      <c r="J180" s="647" t="e">
        <f>+COUNTIFS('[172]Location Summary'!$D$4:$D$600,'Visual Chart'!C180,'[172]Location Summary'!$K$4:$K$600,"Completed")</f>
        <v>#VALUE!</v>
      </c>
      <c r="K180" s="648"/>
      <c r="L180" s="649"/>
      <c r="M180" s="648"/>
      <c r="N180" s="263"/>
      <c r="O180" s="263"/>
      <c r="P180" s="263"/>
      <c r="Q180" s="263"/>
      <c r="R180" s="263"/>
      <c r="S180" s="263"/>
      <c r="T180" s="263"/>
      <c r="U180" s="263"/>
      <c r="V180" s="263"/>
      <c r="W180" s="263"/>
      <c r="X180" s="263"/>
      <c r="Y180" s="263"/>
      <c r="Z180" s="263"/>
      <c r="AA180" s="263"/>
      <c r="AB180" s="263"/>
      <c r="AC180" s="263"/>
      <c r="AD180" s="263"/>
      <c r="AE180" s="263"/>
      <c r="AF180" s="263"/>
      <c r="AG180" s="263"/>
      <c r="AH180" s="263"/>
      <c r="AI180" s="263"/>
      <c r="AJ180" s="263"/>
      <c r="AK180" s="263"/>
      <c r="AL180" s="263"/>
      <c r="AM180" s="263"/>
      <c r="AN180" s="263"/>
      <c r="AO180" s="263"/>
      <c r="AP180" s="263"/>
      <c r="AQ180" s="263"/>
      <c r="AR180" s="263"/>
      <c r="AS180" s="263"/>
      <c r="AT180" s="263"/>
      <c r="AU180" s="263"/>
      <c r="AV180" s="263"/>
      <c r="AW180" s="263"/>
      <c r="AX180" s="263"/>
      <c r="AY180" s="263"/>
    </row>
    <row r="181" spans="1:51" ht="15.75" hidden="1" customHeight="1">
      <c r="A181" s="263"/>
      <c r="B181" s="263"/>
      <c r="C181" s="650" t="s">
        <v>258</v>
      </c>
      <c r="D181" s="648"/>
      <c r="E181" s="644" t="e">
        <f>+COUNTIF('[171]4-35 &amp; 36-44'!$C$8:$D$552,'Visual Chart'!C181)</f>
        <v>#VALUE!</v>
      </c>
      <c r="F181" s="643"/>
      <c r="G181" s="647" t="e">
        <f>+COUNTIFS('[172]Location Summary'!$D$4:$D$600,'Visual Chart'!C181,'[172]Location Summary'!$J$4:$J$600,"Completed")</f>
        <v>#VALUE!</v>
      </c>
      <c r="H181" s="648"/>
      <c r="I181" s="365" t="e">
        <f t="shared" si="1"/>
        <v>#VALUE!</v>
      </c>
      <c r="J181" s="647" t="e">
        <f>+COUNTIFS('[172]Location Summary'!$D$4:$D$600,'Visual Chart'!C181,'[172]Location Summary'!$K$4:$K$600,"Completed")</f>
        <v>#VALUE!</v>
      </c>
      <c r="K181" s="648"/>
      <c r="L181" s="649"/>
      <c r="M181" s="648"/>
      <c r="N181" s="263"/>
      <c r="O181" s="263"/>
      <c r="P181" s="263"/>
      <c r="Q181" s="263"/>
      <c r="R181" s="263"/>
      <c r="S181" s="263"/>
      <c r="T181" s="263"/>
      <c r="U181" s="263"/>
      <c r="V181" s="263"/>
      <c r="W181" s="263"/>
      <c r="X181" s="263"/>
      <c r="Y181" s="263"/>
      <c r="Z181" s="263"/>
      <c r="AA181" s="263"/>
      <c r="AB181" s="263"/>
      <c r="AC181" s="263"/>
      <c r="AD181" s="263"/>
      <c r="AE181" s="263"/>
      <c r="AF181" s="263"/>
      <c r="AG181" s="263"/>
      <c r="AH181" s="263"/>
      <c r="AI181" s="263"/>
      <c r="AJ181" s="263"/>
      <c r="AK181" s="263"/>
      <c r="AL181" s="263"/>
      <c r="AM181" s="263"/>
      <c r="AN181" s="263"/>
      <c r="AO181" s="263"/>
      <c r="AP181" s="263"/>
      <c r="AQ181" s="263"/>
      <c r="AR181" s="263"/>
      <c r="AS181" s="263"/>
      <c r="AT181" s="263"/>
      <c r="AU181" s="263"/>
      <c r="AV181" s="263"/>
      <c r="AW181" s="263"/>
      <c r="AX181" s="263"/>
      <c r="AY181" s="263"/>
    </row>
    <row r="182" spans="1:51" ht="15.75" hidden="1" customHeight="1">
      <c r="A182" s="263"/>
      <c r="B182" s="263"/>
      <c r="C182" s="650" t="s">
        <v>875</v>
      </c>
      <c r="D182" s="648"/>
      <c r="E182" s="644" t="e">
        <f>+COUNTIF('[171]4-35 &amp; 36-44'!$C$8:$D$552,'Visual Chart'!C182)</f>
        <v>#VALUE!</v>
      </c>
      <c r="F182" s="643"/>
      <c r="G182" s="647" t="e">
        <f>+COUNTIFS('[172]Location Summary'!$D$4:$D$600,'Visual Chart'!C182,'[172]Location Summary'!$J$4:$J$600,"Completed")</f>
        <v>#VALUE!</v>
      </c>
      <c r="H182" s="648"/>
      <c r="I182" s="365" t="e">
        <f t="shared" si="1"/>
        <v>#VALUE!</v>
      </c>
      <c r="J182" s="647" t="e">
        <f>+COUNTIFS('[172]Location Summary'!$D$4:$D$600,'Visual Chart'!C182,'[172]Location Summary'!$K$4:$K$600,"Completed")</f>
        <v>#VALUE!</v>
      </c>
      <c r="K182" s="648"/>
      <c r="L182" s="651"/>
      <c r="M182" s="648"/>
      <c r="N182" s="263"/>
      <c r="O182" s="263"/>
      <c r="P182" s="263"/>
      <c r="Q182" s="263"/>
      <c r="R182" s="263"/>
      <c r="S182" s="263"/>
      <c r="T182" s="263"/>
      <c r="U182" s="263"/>
      <c r="V182" s="263"/>
      <c r="W182" s="263"/>
      <c r="X182" s="263"/>
      <c r="Y182" s="263"/>
      <c r="Z182" s="263"/>
      <c r="AA182" s="263"/>
      <c r="AB182" s="263"/>
      <c r="AC182" s="263"/>
      <c r="AD182" s="263"/>
      <c r="AE182" s="263"/>
      <c r="AF182" s="263"/>
      <c r="AG182" s="263"/>
      <c r="AH182" s="263"/>
      <c r="AI182" s="263"/>
      <c r="AJ182" s="263"/>
      <c r="AK182" s="263"/>
      <c r="AL182" s="263"/>
      <c r="AM182" s="263"/>
      <c r="AN182" s="263"/>
      <c r="AO182" s="263"/>
      <c r="AP182" s="263"/>
      <c r="AQ182" s="263"/>
      <c r="AR182" s="263"/>
      <c r="AS182" s="263"/>
      <c r="AT182" s="263"/>
      <c r="AU182" s="263"/>
      <c r="AV182" s="263"/>
      <c r="AW182" s="263"/>
      <c r="AX182" s="263"/>
      <c r="AY182" s="263"/>
    </row>
    <row r="183" spans="1:51" ht="15.75" hidden="1" customHeight="1">
      <c r="A183" s="263"/>
      <c r="B183" s="263"/>
      <c r="C183" s="650" t="s">
        <v>245</v>
      </c>
      <c r="D183" s="648"/>
      <c r="E183" s="644" t="e">
        <f>+COUNTIF('[171]4-35 &amp; 36-44'!$C$8:$D$552,'Visual Chart'!C183)</f>
        <v>#VALUE!</v>
      </c>
      <c r="F183" s="643"/>
      <c r="G183" s="647" t="e">
        <f>+COUNTIFS('[172]Location Summary'!$D$4:$D$600,'Visual Chart'!C183,'[172]Location Summary'!$J$4:$J$600,"Completed")</f>
        <v>#VALUE!</v>
      </c>
      <c r="H183" s="648"/>
      <c r="I183" s="365" t="e">
        <f t="shared" si="1"/>
        <v>#VALUE!</v>
      </c>
      <c r="J183" s="647" t="e">
        <f>+COUNTIFS('[172]Location Summary'!$D$4:$D$600,'Visual Chart'!C183,'[172]Location Summary'!$K$4:$K$600,"Completed")</f>
        <v>#VALUE!</v>
      </c>
      <c r="K183" s="648"/>
      <c r="L183" s="649"/>
      <c r="M183" s="648"/>
      <c r="N183" s="263"/>
      <c r="O183" s="263"/>
      <c r="P183" s="263"/>
      <c r="Q183" s="263"/>
      <c r="R183" s="263"/>
      <c r="S183" s="263"/>
      <c r="T183" s="263"/>
      <c r="U183" s="263"/>
      <c r="V183" s="263"/>
      <c r="W183" s="263"/>
      <c r="X183" s="263"/>
      <c r="Y183" s="263"/>
      <c r="Z183" s="263"/>
      <c r="AA183" s="263"/>
      <c r="AB183" s="263"/>
      <c r="AC183" s="263"/>
      <c r="AD183" s="263"/>
      <c r="AE183" s="263"/>
      <c r="AF183" s="263"/>
      <c r="AG183" s="263"/>
      <c r="AH183" s="263"/>
      <c r="AI183" s="263"/>
      <c r="AJ183" s="263"/>
      <c r="AK183" s="263"/>
      <c r="AL183" s="263"/>
      <c r="AM183" s="263"/>
      <c r="AN183" s="263"/>
      <c r="AO183" s="263"/>
      <c r="AP183" s="263"/>
      <c r="AQ183" s="263"/>
      <c r="AR183" s="263"/>
      <c r="AS183" s="263"/>
      <c r="AT183" s="263"/>
      <c r="AU183" s="263"/>
      <c r="AV183" s="263"/>
      <c r="AW183" s="263"/>
      <c r="AX183" s="263"/>
      <c r="AY183" s="263"/>
    </row>
    <row r="184" spans="1:51" ht="15.75" hidden="1" customHeight="1">
      <c r="A184" s="263"/>
      <c r="B184" s="263"/>
      <c r="C184" s="650" t="s">
        <v>247</v>
      </c>
      <c r="D184" s="648"/>
      <c r="E184" s="644" t="e">
        <f>+COUNTIF('[171]4-35 &amp; 36-44'!$C$8:$D$552,'Visual Chart'!C184)</f>
        <v>#VALUE!</v>
      </c>
      <c r="F184" s="643"/>
      <c r="G184" s="647" t="e">
        <f>+COUNTIFS('[172]Location Summary'!$D$4:$D$600,'Visual Chart'!C184,'[172]Location Summary'!$J$4:$J$600,"Completed")</f>
        <v>#VALUE!</v>
      </c>
      <c r="H184" s="648"/>
      <c r="I184" s="365" t="e">
        <f t="shared" si="1"/>
        <v>#VALUE!</v>
      </c>
      <c r="J184" s="647" t="e">
        <f>+COUNTIFS('[172]Location Summary'!$D$4:$D$600,'Visual Chart'!C184,'[172]Location Summary'!$K$4:$K$600,"Completed")</f>
        <v>#VALUE!</v>
      </c>
      <c r="K184" s="648"/>
      <c r="L184" s="649"/>
      <c r="M184" s="648"/>
      <c r="N184" s="263"/>
      <c r="O184" s="263"/>
      <c r="P184" s="263"/>
      <c r="Q184" s="263"/>
      <c r="R184" s="263"/>
      <c r="S184" s="263"/>
      <c r="T184" s="263"/>
      <c r="U184" s="263"/>
      <c r="V184" s="263"/>
      <c r="W184" s="263"/>
      <c r="X184" s="263"/>
      <c r="Y184" s="263"/>
      <c r="Z184" s="263"/>
      <c r="AA184" s="263"/>
      <c r="AB184" s="263"/>
      <c r="AC184" s="263"/>
      <c r="AD184" s="263"/>
      <c r="AE184" s="263"/>
      <c r="AF184" s="263"/>
      <c r="AG184" s="263"/>
      <c r="AH184" s="263"/>
      <c r="AI184" s="263"/>
      <c r="AJ184" s="263"/>
      <c r="AK184" s="263"/>
      <c r="AL184" s="263"/>
      <c r="AM184" s="263"/>
      <c r="AN184" s="263"/>
      <c r="AO184" s="263"/>
      <c r="AP184" s="263"/>
      <c r="AQ184" s="263"/>
      <c r="AR184" s="263"/>
      <c r="AS184" s="263"/>
      <c r="AT184" s="263"/>
      <c r="AU184" s="263"/>
      <c r="AV184" s="263"/>
      <c r="AW184" s="263"/>
      <c r="AX184" s="263"/>
      <c r="AY184" s="263"/>
    </row>
    <row r="185" spans="1:51" ht="15.75" hidden="1" customHeight="1">
      <c r="A185" s="263"/>
      <c r="B185" s="263"/>
      <c r="C185" s="650" t="s">
        <v>285</v>
      </c>
      <c r="D185" s="648"/>
      <c r="E185" s="644" t="e">
        <f>+COUNTIF('[171]4-35 &amp; 36-44'!$C$8:$D$552,'Visual Chart'!C185)</f>
        <v>#VALUE!</v>
      </c>
      <c r="F185" s="643"/>
      <c r="G185" s="647" t="e">
        <f>+COUNTIFS('[172]Location Summary'!$D$4:$D$600,'Visual Chart'!C185,'[172]Location Summary'!$J$4:$J$600,"Completed")</f>
        <v>#VALUE!</v>
      </c>
      <c r="H185" s="648"/>
      <c r="I185" s="365" t="e">
        <f t="shared" si="1"/>
        <v>#VALUE!</v>
      </c>
      <c r="J185" s="647" t="e">
        <f>+COUNTIFS('[172]Location Summary'!$D$4:$D$600,'Visual Chart'!C185,'[172]Location Summary'!$K$4:$K$600,"Completed")</f>
        <v>#VALUE!</v>
      </c>
      <c r="K185" s="648"/>
      <c r="L185" s="649"/>
      <c r="M185" s="648"/>
      <c r="N185" s="263"/>
      <c r="O185" s="263"/>
      <c r="P185" s="263"/>
      <c r="Q185" s="263"/>
      <c r="R185" s="263"/>
      <c r="S185" s="263"/>
      <c r="T185" s="263"/>
      <c r="U185" s="263"/>
      <c r="V185" s="263"/>
      <c r="W185" s="263"/>
      <c r="X185" s="263"/>
      <c r="Y185" s="263"/>
      <c r="Z185" s="263"/>
      <c r="AA185" s="263"/>
      <c r="AB185" s="263"/>
      <c r="AC185" s="263"/>
      <c r="AD185" s="263"/>
      <c r="AE185" s="263"/>
      <c r="AF185" s="263"/>
      <c r="AG185" s="263"/>
      <c r="AH185" s="263"/>
      <c r="AI185" s="263"/>
      <c r="AJ185" s="263"/>
      <c r="AK185" s="263"/>
      <c r="AL185" s="263"/>
      <c r="AM185" s="263"/>
      <c r="AN185" s="263"/>
      <c r="AO185" s="263"/>
      <c r="AP185" s="263"/>
      <c r="AQ185" s="263"/>
      <c r="AR185" s="263"/>
      <c r="AS185" s="263"/>
      <c r="AT185" s="263"/>
      <c r="AU185" s="263"/>
      <c r="AV185" s="263"/>
      <c r="AW185" s="263"/>
      <c r="AX185" s="263"/>
      <c r="AY185" s="263"/>
    </row>
    <row r="186" spans="1:51" ht="15.75" hidden="1" customHeight="1">
      <c r="A186" s="263"/>
      <c r="B186" s="263"/>
      <c r="C186" s="650" t="s">
        <v>301</v>
      </c>
      <c r="D186" s="648"/>
      <c r="E186" s="644" t="e">
        <f>+COUNTIF('[171]4-35 &amp; 36-44'!$C$8:$D$552,'Visual Chart'!C186)</f>
        <v>#VALUE!</v>
      </c>
      <c r="F186" s="643"/>
      <c r="G186" s="647" t="e">
        <f>+COUNTIFS('[172]Location Summary'!$D$4:$D$600,'Visual Chart'!C186,'[172]Location Summary'!$J$4:$J$600,"Completed")</f>
        <v>#VALUE!</v>
      </c>
      <c r="H186" s="648"/>
      <c r="I186" s="365" t="e">
        <f t="shared" si="1"/>
        <v>#VALUE!</v>
      </c>
      <c r="J186" s="647" t="e">
        <f>+COUNTIFS('[172]Location Summary'!$D$4:$D$600,'Visual Chart'!C186,'[172]Location Summary'!$K$4:$K$600,"Completed")</f>
        <v>#VALUE!</v>
      </c>
      <c r="K186" s="648"/>
      <c r="L186" s="649"/>
      <c r="M186" s="648"/>
      <c r="N186" s="263"/>
      <c r="O186" s="263"/>
      <c r="P186" s="263"/>
      <c r="Q186" s="263"/>
      <c r="R186" s="263"/>
      <c r="S186" s="263"/>
      <c r="T186" s="263"/>
      <c r="U186" s="263"/>
      <c r="V186" s="263"/>
      <c r="W186" s="263"/>
      <c r="X186" s="263"/>
      <c r="Y186" s="263"/>
      <c r="Z186" s="263"/>
      <c r="AA186" s="263"/>
      <c r="AB186" s="263"/>
      <c r="AC186" s="263"/>
      <c r="AD186" s="263"/>
      <c r="AE186" s="263"/>
      <c r="AF186" s="263"/>
      <c r="AG186" s="263"/>
      <c r="AH186" s="263"/>
      <c r="AI186" s="263"/>
      <c r="AJ186" s="263"/>
      <c r="AK186" s="263"/>
      <c r="AL186" s="263"/>
      <c r="AM186" s="263"/>
      <c r="AN186" s="263"/>
      <c r="AO186" s="263"/>
      <c r="AP186" s="263"/>
      <c r="AQ186" s="263"/>
      <c r="AR186" s="263"/>
      <c r="AS186" s="263"/>
      <c r="AT186" s="263"/>
      <c r="AU186" s="263"/>
      <c r="AV186" s="263"/>
      <c r="AW186" s="263"/>
      <c r="AX186" s="263"/>
      <c r="AY186" s="263"/>
    </row>
    <row r="187" spans="1:51" ht="15.75" hidden="1" customHeight="1">
      <c r="A187" s="263"/>
      <c r="B187" s="263"/>
      <c r="C187" s="650" t="s">
        <v>572</v>
      </c>
      <c r="D187" s="648"/>
      <c r="E187" s="644" t="e">
        <f>+COUNTIF('[171]4-35 &amp; 36-44'!$C$8:$D$552,'Visual Chart'!C187)</f>
        <v>#VALUE!</v>
      </c>
      <c r="F187" s="643"/>
      <c r="G187" s="647" t="e">
        <f>+COUNTIFS('[172]Location Summary'!$D$4:$D$600,'Visual Chart'!C187,'[172]Location Summary'!$J$4:$J$600,"Completed")</f>
        <v>#VALUE!</v>
      </c>
      <c r="H187" s="648"/>
      <c r="I187" s="365" t="e">
        <f t="shared" si="1"/>
        <v>#VALUE!</v>
      </c>
      <c r="J187" s="647" t="e">
        <f>+COUNTIFS('[172]Location Summary'!$D$4:$D$600,'Visual Chart'!C187,'[172]Location Summary'!$K$4:$K$600,"Completed")</f>
        <v>#VALUE!</v>
      </c>
      <c r="K187" s="648"/>
      <c r="L187" s="649"/>
      <c r="M187" s="648"/>
      <c r="N187" s="263"/>
      <c r="O187" s="263"/>
      <c r="P187" s="263"/>
      <c r="Q187" s="263"/>
      <c r="R187" s="263"/>
      <c r="S187" s="263"/>
      <c r="T187" s="263"/>
      <c r="U187" s="263"/>
      <c r="V187" s="263"/>
      <c r="W187" s="263"/>
      <c r="X187" s="263"/>
      <c r="Y187" s="263"/>
      <c r="Z187" s="263"/>
      <c r="AA187" s="263"/>
      <c r="AB187" s="263"/>
      <c r="AC187" s="263"/>
      <c r="AD187" s="263"/>
      <c r="AE187" s="263"/>
      <c r="AF187" s="263"/>
      <c r="AG187" s="263"/>
      <c r="AH187" s="263"/>
      <c r="AI187" s="263"/>
      <c r="AJ187" s="263"/>
      <c r="AK187" s="263"/>
      <c r="AL187" s="263"/>
      <c r="AM187" s="263"/>
      <c r="AN187" s="263"/>
      <c r="AO187" s="263"/>
      <c r="AP187" s="263"/>
      <c r="AQ187" s="263"/>
      <c r="AR187" s="263"/>
      <c r="AS187" s="263"/>
      <c r="AT187" s="263"/>
      <c r="AU187" s="263"/>
      <c r="AV187" s="263"/>
      <c r="AW187" s="263"/>
      <c r="AX187" s="263"/>
      <c r="AY187" s="263"/>
    </row>
    <row r="188" spans="1:51" ht="15.75" hidden="1" customHeight="1">
      <c r="A188" s="263"/>
      <c r="B188" s="263"/>
      <c r="C188" s="650" t="s">
        <v>264</v>
      </c>
      <c r="D188" s="648"/>
      <c r="E188" s="644" t="e">
        <f>+COUNTIF('[171]4-35 &amp; 36-44'!$C$8:$D$552,'Visual Chart'!C188)</f>
        <v>#VALUE!</v>
      </c>
      <c r="F188" s="643"/>
      <c r="G188" s="647" t="e">
        <f>+COUNTIFS('[172]Location Summary'!$D$4:$D$600,'Visual Chart'!C188,'[172]Location Summary'!$J$4:$J$600,"Completed")</f>
        <v>#VALUE!</v>
      </c>
      <c r="H188" s="648"/>
      <c r="I188" s="365" t="e">
        <f t="shared" si="1"/>
        <v>#VALUE!</v>
      </c>
      <c r="J188" s="647" t="e">
        <f>+COUNTIFS('[172]Location Summary'!$D$4:$D$600,'Visual Chart'!C188,'[172]Location Summary'!$K$4:$K$600,"Completed")</f>
        <v>#VALUE!</v>
      </c>
      <c r="K188" s="648"/>
      <c r="L188" s="649"/>
      <c r="M188" s="648"/>
      <c r="N188" s="263"/>
      <c r="O188" s="263"/>
      <c r="P188" s="263"/>
      <c r="Q188" s="263"/>
      <c r="R188" s="263"/>
      <c r="S188" s="263"/>
      <c r="T188" s="263"/>
      <c r="U188" s="263"/>
      <c r="V188" s="263"/>
      <c r="W188" s="263"/>
      <c r="X188" s="263"/>
      <c r="Y188" s="263"/>
      <c r="Z188" s="263"/>
      <c r="AA188" s="263"/>
      <c r="AB188" s="263"/>
      <c r="AC188" s="263"/>
      <c r="AD188" s="263"/>
      <c r="AE188" s="263"/>
      <c r="AF188" s="263"/>
      <c r="AG188" s="263"/>
      <c r="AH188" s="263"/>
      <c r="AI188" s="263"/>
      <c r="AJ188" s="263"/>
      <c r="AK188" s="263"/>
      <c r="AL188" s="263"/>
      <c r="AM188" s="263"/>
      <c r="AN188" s="263"/>
      <c r="AO188" s="263"/>
      <c r="AP188" s="263"/>
      <c r="AQ188" s="263"/>
      <c r="AR188" s="263"/>
      <c r="AS188" s="263"/>
      <c r="AT188" s="263"/>
      <c r="AU188" s="263"/>
      <c r="AV188" s="263"/>
      <c r="AW188" s="263"/>
      <c r="AX188" s="263"/>
      <c r="AY188" s="263"/>
    </row>
    <row r="189" spans="1:51" ht="15.75" hidden="1" customHeight="1">
      <c r="A189" s="263"/>
      <c r="B189" s="263"/>
      <c r="C189" s="650" t="s">
        <v>876</v>
      </c>
      <c r="D189" s="648"/>
      <c r="E189" s="644" t="e">
        <f>+COUNTIF('[171]4-35 &amp; 36-44'!$C$8:$D$552,'Visual Chart'!C189)</f>
        <v>#VALUE!</v>
      </c>
      <c r="F189" s="643"/>
      <c r="G189" s="647" t="e">
        <f>+COUNTIFS('[172]Location Summary'!$D$4:$D$600,'Visual Chart'!C189,'[172]Location Summary'!$J$4:$J$600,"Completed")</f>
        <v>#VALUE!</v>
      </c>
      <c r="H189" s="648"/>
      <c r="I189" s="365" t="e">
        <f t="shared" si="1"/>
        <v>#VALUE!</v>
      </c>
      <c r="J189" s="647" t="e">
        <f>+COUNTIFS('[172]Location Summary'!$D$4:$D$600,'Visual Chart'!C189,'[172]Location Summary'!$K$4:$K$600,"Completed")</f>
        <v>#VALUE!</v>
      </c>
      <c r="K189" s="648"/>
      <c r="L189" s="649"/>
      <c r="M189" s="648"/>
      <c r="N189" s="263"/>
      <c r="O189" s="263"/>
      <c r="P189" s="263"/>
      <c r="Q189" s="263"/>
      <c r="R189" s="263"/>
      <c r="S189" s="263"/>
      <c r="T189" s="263"/>
      <c r="U189" s="263"/>
      <c r="V189" s="263"/>
      <c r="W189" s="263"/>
      <c r="X189" s="263"/>
      <c r="Y189" s="263"/>
      <c r="Z189" s="263"/>
      <c r="AA189" s="263"/>
      <c r="AB189" s="263"/>
      <c r="AC189" s="263"/>
      <c r="AD189" s="263"/>
      <c r="AE189" s="263"/>
      <c r="AF189" s="263"/>
      <c r="AG189" s="263"/>
      <c r="AH189" s="263"/>
      <c r="AI189" s="263"/>
      <c r="AJ189" s="263"/>
      <c r="AK189" s="263"/>
      <c r="AL189" s="263"/>
      <c r="AM189" s="263"/>
      <c r="AN189" s="263"/>
      <c r="AO189" s="263"/>
      <c r="AP189" s="263"/>
      <c r="AQ189" s="263"/>
      <c r="AR189" s="263"/>
      <c r="AS189" s="263"/>
      <c r="AT189" s="263"/>
      <c r="AU189" s="263"/>
      <c r="AV189" s="263"/>
      <c r="AW189" s="263"/>
      <c r="AX189" s="263"/>
      <c r="AY189" s="263"/>
    </row>
    <row r="190" spans="1:51" ht="15.75" hidden="1" customHeight="1">
      <c r="A190" s="263"/>
      <c r="B190" s="263"/>
      <c r="C190" s="650" t="s">
        <v>277</v>
      </c>
      <c r="D190" s="648"/>
      <c r="E190" s="644" t="e">
        <f>+COUNTIF('[171]4-35 &amp; 36-44'!$C$8:$D$552,'Visual Chart'!C190)</f>
        <v>#VALUE!</v>
      </c>
      <c r="F190" s="643"/>
      <c r="G190" s="647" t="e">
        <f>+COUNTIFS('[172]Location Summary'!$D$4:$D$600,'Visual Chart'!C190,'[172]Location Summary'!$J$4:$J$600,"Completed")</f>
        <v>#VALUE!</v>
      </c>
      <c r="H190" s="648"/>
      <c r="I190" s="365" t="e">
        <f t="shared" si="1"/>
        <v>#VALUE!</v>
      </c>
      <c r="J190" s="647" t="e">
        <f>+COUNTIFS('[172]Location Summary'!$D$4:$D$600,'Visual Chart'!C190,'[172]Location Summary'!$K$4:$K$600,"Completed")</f>
        <v>#VALUE!</v>
      </c>
      <c r="K190" s="648"/>
      <c r="L190" s="649"/>
      <c r="M190" s="648"/>
      <c r="N190" s="263"/>
      <c r="O190" s="263"/>
      <c r="P190" s="263"/>
      <c r="Q190" s="263"/>
      <c r="R190" s="263"/>
      <c r="S190" s="263"/>
      <c r="T190" s="263"/>
      <c r="U190" s="263"/>
      <c r="V190" s="263"/>
      <c r="W190" s="263"/>
      <c r="X190" s="263"/>
      <c r="Y190" s="263"/>
      <c r="Z190" s="263"/>
      <c r="AA190" s="263"/>
      <c r="AB190" s="263"/>
      <c r="AC190" s="263"/>
      <c r="AD190" s="263"/>
      <c r="AE190" s="263"/>
      <c r="AF190" s="263"/>
      <c r="AG190" s="263"/>
      <c r="AH190" s="263"/>
      <c r="AI190" s="263"/>
      <c r="AJ190" s="263"/>
      <c r="AK190" s="263"/>
      <c r="AL190" s="263"/>
      <c r="AM190" s="263"/>
      <c r="AN190" s="263"/>
      <c r="AO190" s="263"/>
      <c r="AP190" s="263"/>
      <c r="AQ190" s="263"/>
      <c r="AR190" s="263"/>
      <c r="AS190" s="263"/>
      <c r="AT190" s="263"/>
      <c r="AU190" s="263"/>
      <c r="AV190" s="263"/>
      <c r="AW190" s="263"/>
      <c r="AX190" s="263"/>
      <c r="AY190" s="263"/>
    </row>
    <row r="191" spans="1:51" ht="15.75" hidden="1" customHeight="1">
      <c r="A191" s="263"/>
      <c r="B191" s="263"/>
      <c r="C191" s="650" t="s">
        <v>254</v>
      </c>
      <c r="D191" s="648"/>
      <c r="E191" s="644" t="e">
        <f>+COUNTIF('[171]4-35 &amp; 36-44'!$C$8:$D$552,'Visual Chart'!C191)</f>
        <v>#VALUE!</v>
      </c>
      <c r="F191" s="643"/>
      <c r="G191" s="647" t="e">
        <f>+COUNTIFS('[172]Location Summary'!$D$4:$D$600,'Visual Chart'!C191,'[172]Location Summary'!$J$4:$J$600,"Completed")</f>
        <v>#VALUE!</v>
      </c>
      <c r="H191" s="648"/>
      <c r="I191" s="365" t="e">
        <f t="shared" si="1"/>
        <v>#VALUE!</v>
      </c>
      <c r="J191" s="647" t="e">
        <f>+COUNTIFS('[172]Location Summary'!$D$4:$D$600,'Visual Chart'!C191,'[172]Location Summary'!$K$4:$K$600,"Completed")</f>
        <v>#VALUE!</v>
      </c>
      <c r="K191" s="648"/>
      <c r="L191" s="649"/>
      <c r="M191" s="648"/>
      <c r="N191" s="263"/>
      <c r="O191" s="263"/>
      <c r="P191" s="263"/>
      <c r="Q191" s="263"/>
      <c r="R191" s="263"/>
      <c r="S191" s="263"/>
      <c r="T191" s="263"/>
      <c r="U191" s="263"/>
      <c r="V191" s="263"/>
      <c r="W191" s="263"/>
      <c r="X191" s="263"/>
      <c r="Y191" s="263"/>
      <c r="Z191" s="263"/>
      <c r="AA191" s="263"/>
      <c r="AB191" s="263"/>
      <c r="AC191" s="263"/>
      <c r="AD191" s="263"/>
      <c r="AE191" s="263"/>
      <c r="AF191" s="263"/>
      <c r="AG191" s="263"/>
      <c r="AH191" s="263"/>
      <c r="AI191" s="263"/>
      <c r="AJ191" s="263"/>
      <c r="AK191" s="263"/>
      <c r="AL191" s="263"/>
      <c r="AM191" s="263"/>
      <c r="AN191" s="263"/>
      <c r="AO191" s="263"/>
      <c r="AP191" s="263"/>
      <c r="AQ191" s="263"/>
      <c r="AR191" s="263"/>
      <c r="AS191" s="263"/>
      <c r="AT191" s="263"/>
      <c r="AU191" s="263"/>
      <c r="AV191" s="263"/>
      <c r="AW191" s="263"/>
      <c r="AX191" s="263"/>
      <c r="AY191" s="263"/>
    </row>
    <row r="192" spans="1:51" ht="15.75" hidden="1" customHeight="1">
      <c r="A192" s="263"/>
      <c r="B192" s="263"/>
      <c r="C192" s="650" t="s">
        <v>614</v>
      </c>
      <c r="D192" s="648"/>
      <c r="E192" s="644" t="e">
        <f>+COUNTIF('[171]4-35 &amp; 36-44'!$C$8:$D$552,'Visual Chart'!C192)</f>
        <v>#VALUE!</v>
      </c>
      <c r="F192" s="643"/>
      <c r="G192" s="647" t="e">
        <f>+COUNTIFS('[172]Location Summary'!$D$4:$D$600,'Visual Chart'!C192,'[172]Location Summary'!$J$4:$J$600,"Completed")</f>
        <v>#VALUE!</v>
      </c>
      <c r="H192" s="648"/>
      <c r="I192" s="365" t="e">
        <f t="shared" si="1"/>
        <v>#VALUE!</v>
      </c>
      <c r="J192" s="647" t="e">
        <f>+COUNTIFS('[172]Location Summary'!$D$4:$D$600,'Visual Chart'!C192,'[172]Location Summary'!$K$4:$K$600,"Completed")</f>
        <v>#VALUE!</v>
      </c>
      <c r="K192" s="648"/>
      <c r="L192" s="649"/>
      <c r="M192" s="648"/>
      <c r="N192" s="263"/>
      <c r="O192" s="263"/>
      <c r="P192" s="263"/>
      <c r="Q192" s="263"/>
      <c r="R192" s="263"/>
      <c r="S192" s="263"/>
      <c r="T192" s="263"/>
      <c r="U192" s="263"/>
      <c r="V192" s="263"/>
      <c r="W192" s="263"/>
      <c r="X192" s="263"/>
      <c r="Y192" s="263"/>
      <c r="Z192" s="263"/>
      <c r="AA192" s="263"/>
      <c r="AB192" s="263"/>
      <c r="AC192" s="263"/>
      <c r="AD192" s="263"/>
      <c r="AE192" s="263"/>
      <c r="AF192" s="263"/>
      <c r="AG192" s="263"/>
      <c r="AH192" s="263"/>
      <c r="AI192" s="263"/>
      <c r="AJ192" s="263"/>
      <c r="AK192" s="263"/>
      <c r="AL192" s="263"/>
      <c r="AM192" s="263"/>
      <c r="AN192" s="263"/>
      <c r="AO192" s="263"/>
      <c r="AP192" s="263"/>
      <c r="AQ192" s="263"/>
      <c r="AR192" s="263"/>
      <c r="AS192" s="263"/>
      <c r="AT192" s="263"/>
      <c r="AU192" s="263"/>
      <c r="AV192" s="263"/>
      <c r="AW192" s="263"/>
      <c r="AX192" s="263"/>
      <c r="AY192" s="263"/>
    </row>
    <row r="193" spans="1:51" ht="15.75" hidden="1" customHeight="1">
      <c r="A193" s="263"/>
      <c r="B193" s="263"/>
      <c r="C193" s="650" t="s">
        <v>597</v>
      </c>
      <c r="D193" s="648"/>
      <c r="E193" s="644" t="e">
        <f>+COUNTIF('[171]4-35 &amp; 36-44'!$C$8:$D$552,'Visual Chart'!C193)</f>
        <v>#VALUE!</v>
      </c>
      <c r="F193" s="643"/>
      <c r="G193" s="647" t="e">
        <f>+COUNTIFS('[172]Location Summary'!$D$4:$D$600,'Visual Chart'!C193,'[172]Location Summary'!$J$4:$J$600,"Completed")</f>
        <v>#VALUE!</v>
      </c>
      <c r="H193" s="648"/>
      <c r="I193" s="365" t="e">
        <f t="shared" si="1"/>
        <v>#VALUE!</v>
      </c>
      <c r="J193" s="647" t="e">
        <f>+COUNTIFS('[172]Location Summary'!$D$4:$D$600,'Visual Chart'!C193,'[172]Location Summary'!$K$4:$K$600,"Completed")</f>
        <v>#VALUE!</v>
      </c>
      <c r="K193" s="648"/>
      <c r="L193" s="649"/>
      <c r="M193" s="648"/>
      <c r="N193" s="263"/>
      <c r="O193" s="263"/>
      <c r="P193" s="263"/>
      <c r="Q193" s="263"/>
      <c r="R193" s="263"/>
      <c r="S193" s="263"/>
      <c r="T193" s="263"/>
      <c r="U193" s="263"/>
      <c r="V193" s="263"/>
      <c r="W193" s="263"/>
      <c r="X193" s="263"/>
      <c r="Y193" s="263"/>
      <c r="Z193" s="263"/>
      <c r="AA193" s="263"/>
      <c r="AB193" s="263"/>
      <c r="AC193" s="263"/>
      <c r="AD193" s="263"/>
      <c r="AE193" s="263"/>
      <c r="AF193" s="263"/>
      <c r="AG193" s="263"/>
      <c r="AH193" s="263"/>
      <c r="AI193" s="263"/>
      <c r="AJ193" s="263"/>
      <c r="AK193" s="263"/>
      <c r="AL193" s="263"/>
      <c r="AM193" s="263"/>
      <c r="AN193" s="263"/>
      <c r="AO193" s="263"/>
      <c r="AP193" s="263"/>
      <c r="AQ193" s="263"/>
      <c r="AR193" s="263"/>
      <c r="AS193" s="263"/>
      <c r="AT193" s="263"/>
      <c r="AU193" s="263"/>
      <c r="AV193" s="263"/>
      <c r="AW193" s="263"/>
      <c r="AX193" s="263"/>
      <c r="AY193" s="263"/>
    </row>
    <row r="194" spans="1:51" ht="15.75" hidden="1" customHeight="1">
      <c r="A194" s="263"/>
      <c r="B194" s="263"/>
      <c r="C194" s="650" t="s">
        <v>332</v>
      </c>
      <c r="D194" s="648"/>
      <c r="E194" s="644" t="e">
        <f>+COUNTIF('[171]4-35 &amp; 36-44'!$C$8:$D$552,'Visual Chart'!C194)</f>
        <v>#VALUE!</v>
      </c>
      <c r="F194" s="643"/>
      <c r="G194" s="647" t="e">
        <f>+COUNTIFS('[172]Location Summary'!$D$4:$D$600,'Visual Chart'!C194,'[172]Location Summary'!$J$4:$J$600,"Completed")</f>
        <v>#VALUE!</v>
      </c>
      <c r="H194" s="648"/>
      <c r="I194" s="365" t="e">
        <f t="shared" si="1"/>
        <v>#VALUE!</v>
      </c>
      <c r="J194" s="647" t="e">
        <f>+COUNTIFS('[172]Location Summary'!$D$4:$D$600,'Visual Chart'!C194,'[172]Location Summary'!$K$4:$K$600,"Completed")</f>
        <v>#VALUE!</v>
      </c>
      <c r="K194" s="648"/>
      <c r="L194" s="649"/>
      <c r="M194" s="648"/>
      <c r="N194" s="263"/>
      <c r="O194" s="263"/>
      <c r="P194" s="263"/>
      <c r="Q194" s="263"/>
      <c r="R194" s="263"/>
      <c r="S194" s="263"/>
      <c r="T194" s="263"/>
      <c r="U194" s="263"/>
      <c r="V194" s="263"/>
      <c r="W194" s="263"/>
      <c r="X194" s="263"/>
      <c r="Y194" s="263"/>
      <c r="Z194" s="263"/>
      <c r="AA194" s="263"/>
      <c r="AB194" s="263"/>
      <c r="AC194" s="263"/>
      <c r="AD194" s="263"/>
      <c r="AE194" s="263"/>
      <c r="AF194" s="263"/>
      <c r="AG194" s="263"/>
      <c r="AH194" s="263"/>
      <c r="AI194" s="263"/>
      <c r="AJ194" s="263"/>
      <c r="AK194" s="263"/>
      <c r="AL194" s="263"/>
      <c r="AM194" s="263"/>
      <c r="AN194" s="263"/>
      <c r="AO194" s="263"/>
      <c r="AP194" s="263"/>
      <c r="AQ194" s="263"/>
      <c r="AR194" s="263"/>
      <c r="AS194" s="263"/>
      <c r="AT194" s="263"/>
      <c r="AU194" s="263"/>
      <c r="AV194" s="263"/>
      <c r="AW194" s="263"/>
      <c r="AX194" s="263"/>
      <c r="AY194" s="263"/>
    </row>
    <row r="195" spans="1:51" ht="15.75" hidden="1" customHeight="1">
      <c r="A195" s="263"/>
      <c r="B195" s="263"/>
      <c r="C195" s="650" t="s">
        <v>378</v>
      </c>
      <c r="D195" s="648"/>
      <c r="E195" s="644" t="e">
        <f>+COUNTIF('[171]4-35 &amp; 36-44'!$C$8:$D$552,'Visual Chart'!C195)</f>
        <v>#VALUE!</v>
      </c>
      <c r="F195" s="643"/>
      <c r="G195" s="647" t="e">
        <f>+COUNTIFS('[172]Location Summary'!$D$4:$D$600,'Visual Chart'!C195,'[172]Location Summary'!$J$4:$J$600,"Completed")</f>
        <v>#VALUE!</v>
      </c>
      <c r="H195" s="648"/>
      <c r="I195" s="365" t="e">
        <f t="shared" si="1"/>
        <v>#VALUE!</v>
      </c>
      <c r="J195" s="647" t="e">
        <f>+COUNTIFS('[172]Location Summary'!$D$4:$D$600,'Visual Chart'!C195,'[172]Location Summary'!$K$4:$K$600,"Completed")</f>
        <v>#VALUE!</v>
      </c>
      <c r="K195" s="648"/>
      <c r="L195" s="649"/>
      <c r="M195" s="648"/>
      <c r="N195" s="263"/>
      <c r="O195" s="263"/>
      <c r="P195" s="263"/>
      <c r="Q195" s="263"/>
      <c r="R195" s="263"/>
      <c r="S195" s="263"/>
      <c r="T195" s="263"/>
      <c r="U195" s="263"/>
      <c r="V195" s="263"/>
      <c r="W195" s="263"/>
      <c r="X195" s="263"/>
      <c r="Y195" s="263"/>
      <c r="Z195" s="263"/>
      <c r="AA195" s="263"/>
      <c r="AB195" s="263"/>
      <c r="AC195" s="263"/>
      <c r="AD195" s="263"/>
      <c r="AE195" s="263"/>
      <c r="AF195" s="263"/>
      <c r="AG195" s="263"/>
      <c r="AH195" s="263"/>
      <c r="AI195" s="263"/>
      <c r="AJ195" s="263"/>
      <c r="AK195" s="263"/>
      <c r="AL195" s="263"/>
      <c r="AM195" s="263"/>
      <c r="AN195" s="263"/>
      <c r="AO195" s="263"/>
      <c r="AP195" s="263"/>
      <c r="AQ195" s="263"/>
      <c r="AR195" s="263"/>
      <c r="AS195" s="263"/>
      <c r="AT195" s="263"/>
      <c r="AU195" s="263"/>
      <c r="AV195" s="263"/>
      <c r="AW195" s="263"/>
      <c r="AX195" s="263"/>
      <c r="AY195" s="263"/>
    </row>
    <row r="196" spans="1:51" ht="15.75" hidden="1" customHeight="1">
      <c r="A196" s="263"/>
      <c r="B196" s="263"/>
      <c r="C196" s="650" t="s">
        <v>369</v>
      </c>
      <c r="D196" s="648"/>
      <c r="E196" s="644" t="e">
        <f>+COUNTIF('[171]4-35 &amp; 36-44'!$C$8:$D$552,'Visual Chart'!C196)</f>
        <v>#VALUE!</v>
      </c>
      <c r="F196" s="643"/>
      <c r="G196" s="647" t="e">
        <f>+COUNTIFS('[172]Location Summary'!$D$4:$D$600,'Visual Chart'!C196,'[172]Location Summary'!$J$4:$J$600,"Completed")</f>
        <v>#VALUE!</v>
      </c>
      <c r="H196" s="648"/>
      <c r="I196" s="365" t="e">
        <f t="shared" si="1"/>
        <v>#VALUE!</v>
      </c>
      <c r="J196" s="647" t="e">
        <f>+COUNTIFS('[172]Location Summary'!$D$4:$D$600,'Visual Chart'!C196,'[172]Location Summary'!$K$4:$K$600,"Completed")</f>
        <v>#VALUE!</v>
      </c>
      <c r="K196" s="648"/>
      <c r="L196" s="649"/>
      <c r="M196" s="648"/>
      <c r="N196" s="263"/>
      <c r="O196" s="263"/>
      <c r="P196" s="263"/>
      <c r="Q196" s="263"/>
      <c r="R196" s="263"/>
      <c r="S196" s="263"/>
      <c r="T196" s="263"/>
      <c r="U196" s="263"/>
      <c r="V196" s="263"/>
      <c r="W196" s="263"/>
      <c r="X196" s="263"/>
      <c r="Y196" s="263"/>
      <c r="Z196" s="263"/>
      <c r="AA196" s="263"/>
      <c r="AB196" s="263"/>
      <c r="AC196" s="263"/>
      <c r="AD196" s="263"/>
      <c r="AE196" s="263"/>
      <c r="AF196" s="263"/>
      <c r="AG196" s="263"/>
      <c r="AH196" s="263"/>
      <c r="AI196" s="263"/>
      <c r="AJ196" s="263"/>
      <c r="AK196" s="263"/>
      <c r="AL196" s="263"/>
      <c r="AM196" s="263"/>
      <c r="AN196" s="263"/>
      <c r="AO196" s="263"/>
      <c r="AP196" s="263"/>
      <c r="AQ196" s="263"/>
      <c r="AR196" s="263"/>
      <c r="AS196" s="263"/>
      <c r="AT196" s="263"/>
      <c r="AU196" s="263"/>
      <c r="AV196" s="263"/>
      <c r="AW196" s="263"/>
      <c r="AX196" s="263"/>
      <c r="AY196" s="263"/>
    </row>
    <row r="197" spans="1:51" ht="15.75" hidden="1" customHeight="1">
      <c r="A197" s="263"/>
      <c r="B197" s="263"/>
      <c r="C197" s="364" t="s">
        <v>844</v>
      </c>
      <c r="D197" s="366"/>
      <c r="E197" s="644" t="e">
        <f>+COUNTIF('[171]4-35 &amp; 36-44'!$C$8:$D$552,'Visual Chart'!C197)</f>
        <v>#VALUE!</v>
      </c>
      <c r="F197" s="643"/>
      <c r="G197" s="647" t="e">
        <f>+COUNTIFS('[172]Location Summary'!$D$4:$D$600,'Visual Chart'!C197,'[172]Location Summary'!$J$4:$J$600,"Completed")</f>
        <v>#VALUE!</v>
      </c>
      <c r="H197" s="648"/>
      <c r="I197" s="365" t="e">
        <f t="shared" si="1"/>
        <v>#VALUE!</v>
      </c>
      <c r="J197" s="647" t="e">
        <f>+COUNTIFS('[172]Location Summary'!$D$4:$D$600,'Visual Chart'!C197,'[172]Location Summary'!$K$4:$K$600,"Completed")</f>
        <v>#VALUE!</v>
      </c>
      <c r="K197" s="648"/>
      <c r="L197" s="649"/>
      <c r="M197" s="648"/>
      <c r="N197" s="263"/>
      <c r="O197" s="263"/>
      <c r="P197" s="263"/>
      <c r="Q197" s="263"/>
      <c r="R197" s="263"/>
      <c r="S197" s="263"/>
      <c r="T197" s="263"/>
      <c r="U197" s="263"/>
      <c r="V197" s="263"/>
      <c r="W197" s="263"/>
      <c r="X197" s="263"/>
      <c r="Y197" s="263"/>
      <c r="Z197" s="263"/>
      <c r="AA197" s="263"/>
      <c r="AB197" s="263"/>
      <c r="AC197" s="263"/>
      <c r="AD197" s="263"/>
      <c r="AE197" s="263"/>
      <c r="AF197" s="263"/>
      <c r="AG197" s="263"/>
      <c r="AH197" s="263"/>
      <c r="AI197" s="263"/>
      <c r="AJ197" s="263"/>
      <c r="AK197" s="263"/>
      <c r="AL197" s="263"/>
      <c r="AM197" s="263"/>
      <c r="AN197" s="263"/>
      <c r="AO197" s="263"/>
      <c r="AP197" s="263"/>
      <c r="AQ197" s="263"/>
      <c r="AR197" s="263"/>
      <c r="AS197" s="263"/>
      <c r="AT197" s="263"/>
      <c r="AU197" s="263"/>
      <c r="AV197" s="263"/>
      <c r="AW197" s="263"/>
      <c r="AX197" s="263"/>
      <c r="AY197" s="263"/>
    </row>
    <row r="198" spans="1:51" ht="15.75" hidden="1" customHeight="1">
      <c r="A198" s="263"/>
      <c r="B198" s="263"/>
      <c r="C198" s="650" t="s">
        <v>877</v>
      </c>
      <c r="D198" s="648"/>
      <c r="E198" s="644" t="e">
        <f>+COUNTIF('[171]4-35 &amp; 36-44'!$C$8:$D$552,'Visual Chart'!C198)</f>
        <v>#VALUE!</v>
      </c>
      <c r="F198" s="643"/>
      <c r="G198" s="647" t="e">
        <f>+COUNTIFS('[172]Location Summary'!$D$4:$D$600,'Visual Chart'!C198,'[172]Location Summary'!$J$4:$J$600,"Completed")</f>
        <v>#VALUE!</v>
      </c>
      <c r="H198" s="648"/>
      <c r="I198" s="365" t="e">
        <f t="shared" si="1"/>
        <v>#VALUE!</v>
      </c>
      <c r="J198" s="647" t="e">
        <f>+COUNTIFS('[172]Location Summary'!$D$4:$D$600,'Visual Chart'!C198,'[172]Location Summary'!$K$4:$K$600,"Completed")</f>
        <v>#VALUE!</v>
      </c>
      <c r="K198" s="648"/>
      <c r="L198" s="649"/>
      <c r="M198" s="648"/>
      <c r="N198" s="263"/>
      <c r="O198" s="263"/>
      <c r="P198" s="263"/>
      <c r="Q198" s="263"/>
      <c r="R198" s="263"/>
      <c r="S198" s="263"/>
      <c r="T198" s="263"/>
      <c r="U198" s="263"/>
      <c r="V198" s="263"/>
      <c r="W198" s="263"/>
      <c r="X198" s="263"/>
      <c r="Y198" s="263"/>
      <c r="Z198" s="263"/>
      <c r="AA198" s="263"/>
      <c r="AB198" s="263"/>
      <c r="AC198" s="263"/>
      <c r="AD198" s="263"/>
      <c r="AE198" s="263"/>
      <c r="AF198" s="263"/>
      <c r="AG198" s="263"/>
      <c r="AH198" s="263"/>
      <c r="AI198" s="263"/>
      <c r="AJ198" s="263"/>
      <c r="AK198" s="263"/>
      <c r="AL198" s="263"/>
      <c r="AM198" s="263"/>
      <c r="AN198" s="263"/>
      <c r="AO198" s="263"/>
      <c r="AP198" s="263"/>
      <c r="AQ198" s="263"/>
      <c r="AR198" s="263"/>
      <c r="AS198" s="263"/>
      <c r="AT198" s="263"/>
      <c r="AU198" s="263"/>
      <c r="AV198" s="263"/>
      <c r="AW198" s="263"/>
      <c r="AX198" s="263"/>
      <c r="AY198" s="263"/>
    </row>
    <row r="199" spans="1:51" ht="15.75" hidden="1" customHeight="1">
      <c r="A199" s="263"/>
      <c r="B199" s="263"/>
      <c r="C199" s="650" t="s">
        <v>234</v>
      </c>
      <c r="D199" s="648"/>
      <c r="E199" s="644" t="e">
        <f>+COUNTIF('[171]4-35 &amp; 36-44'!$C$8:$D$552,'Visual Chart'!C199)</f>
        <v>#VALUE!</v>
      </c>
      <c r="F199" s="643"/>
      <c r="G199" s="647" t="e">
        <f>+COUNTIFS('[172]Location Summary'!$D$4:$D$600,'Visual Chart'!C199,'[172]Location Summary'!$J$4:$J$600,"Completed")</f>
        <v>#VALUE!</v>
      </c>
      <c r="H199" s="648"/>
      <c r="I199" s="365" t="e">
        <f t="shared" si="1"/>
        <v>#VALUE!</v>
      </c>
      <c r="J199" s="647" t="e">
        <f>+COUNTIFS('[172]Location Summary'!$D$4:$D$600,'Visual Chart'!C199,'[172]Location Summary'!$K$4:$K$600,"Completed")</f>
        <v>#VALUE!</v>
      </c>
      <c r="K199" s="648"/>
      <c r="L199" s="649"/>
      <c r="M199" s="648"/>
      <c r="N199" s="263"/>
      <c r="O199" s="263"/>
      <c r="P199" s="263"/>
      <c r="Q199" s="263"/>
      <c r="R199" s="263"/>
      <c r="S199" s="263"/>
      <c r="T199" s="263"/>
      <c r="U199" s="263"/>
      <c r="V199" s="263"/>
      <c r="W199" s="263"/>
      <c r="X199" s="263"/>
      <c r="Y199" s="263"/>
      <c r="Z199" s="263"/>
      <c r="AA199" s="263"/>
      <c r="AB199" s="263"/>
      <c r="AC199" s="263"/>
      <c r="AD199" s="263"/>
      <c r="AE199" s="263"/>
      <c r="AF199" s="263"/>
      <c r="AG199" s="263"/>
      <c r="AH199" s="263"/>
      <c r="AI199" s="263"/>
      <c r="AJ199" s="263"/>
      <c r="AK199" s="263"/>
      <c r="AL199" s="263"/>
      <c r="AM199" s="263"/>
      <c r="AN199" s="263"/>
      <c r="AO199" s="263"/>
      <c r="AP199" s="263"/>
      <c r="AQ199" s="263"/>
      <c r="AR199" s="263"/>
      <c r="AS199" s="263"/>
      <c r="AT199" s="263"/>
      <c r="AU199" s="263"/>
      <c r="AV199" s="263"/>
      <c r="AW199" s="263"/>
      <c r="AX199" s="263"/>
      <c r="AY199" s="263"/>
    </row>
    <row r="200" spans="1:51" ht="15.75" hidden="1" customHeight="1">
      <c r="A200" s="263"/>
      <c r="B200" s="263"/>
      <c r="C200" s="650" t="s">
        <v>228</v>
      </c>
      <c r="D200" s="648"/>
      <c r="E200" s="644" t="e">
        <f>+COUNTIF('[171]4-35 &amp; 36-44'!$C$8:$D$552,'Visual Chart'!C200)</f>
        <v>#VALUE!</v>
      </c>
      <c r="F200" s="643"/>
      <c r="G200" s="647" t="e">
        <f>+COUNTIFS('[172]Location Summary'!$D$4:$D$600,'Visual Chart'!C200,'[172]Location Summary'!$J$4:$J$600,"Completed")</f>
        <v>#VALUE!</v>
      </c>
      <c r="H200" s="648"/>
      <c r="I200" s="365" t="e">
        <f t="shared" si="1"/>
        <v>#VALUE!</v>
      </c>
      <c r="J200" s="647" t="e">
        <f>+COUNTIFS('[172]Location Summary'!$D$4:$D$600,'Visual Chart'!C200,'[172]Location Summary'!$K$4:$K$600,"Completed")</f>
        <v>#VALUE!</v>
      </c>
      <c r="K200" s="648"/>
      <c r="L200" s="649"/>
      <c r="M200" s="648"/>
      <c r="N200" s="263"/>
      <c r="O200" s="263"/>
      <c r="P200" s="263"/>
      <c r="Q200" s="263"/>
      <c r="R200" s="263"/>
      <c r="S200" s="263"/>
      <c r="T200" s="263"/>
      <c r="U200" s="263"/>
      <c r="V200" s="263"/>
      <c r="W200" s="263"/>
      <c r="X200" s="263"/>
      <c r="Y200" s="263"/>
      <c r="Z200" s="263"/>
      <c r="AA200" s="263"/>
      <c r="AB200" s="263"/>
      <c r="AC200" s="263"/>
      <c r="AD200" s="263"/>
      <c r="AE200" s="263"/>
      <c r="AF200" s="263"/>
      <c r="AG200" s="263"/>
      <c r="AH200" s="263"/>
      <c r="AI200" s="263"/>
      <c r="AJ200" s="263"/>
      <c r="AK200" s="263"/>
      <c r="AL200" s="263"/>
      <c r="AM200" s="263"/>
      <c r="AN200" s="263"/>
      <c r="AO200" s="263"/>
      <c r="AP200" s="263"/>
      <c r="AQ200" s="263"/>
      <c r="AR200" s="263"/>
      <c r="AS200" s="263"/>
      <c r="AT200" s="263"/>
      <c r="AU200" s="263"/>
      <c r="AV200" s="263"/>
      <c r="AW200" s="263"/>
      <c r="AX200" s="263"/>
      <c r="AY200" s="263"/>
    </row>
    <row r="201" spans="1:51" ht="15.75" hidden="1" customHeight="1">
      <c r="A201" s="263"/>
      <c r="B201" s="263"/>
      <c r="C201" s="650" t="s">
        <v>242</v>
      </c>
      <c r="D201" s="648"/>
      <c r="E201" s="644" t="e">
        <f>+COUNTIF('[171]4-35 &amp; 36-44'!$C$8:$D$552,'Visual Chart'!C201)</f>
        <v>#VALUE!</v>
      </c>
      <c r="F201" s="643"/>
      <c r="G201" s="647" t="e">
        <f>+COUNTIFS('[172]Location Summary'!$D$4:$D$600,'Visual Chart'!C201,'[172]Location Summary'!$J$4:$J$600,"Completed")</f>
        <v>#VALUE!</v>
      </c>
      <c r="H201" s="648"/>
      <c r="I201" s="365" t="e">
        <f t="shared" si="1"/>
        <v>#VALUE!</v>
      </c>
      <c r="J201" s="647" t="e">
        <f>+COUNTIFS('[172]Location Summary'!$D$4:$D$600,'Visual Chart'!C201,'[172]Location Summary'!$K$4:$K$600,"Completed")</f>
        <v>#VALUE!</v>
      </c>
      <c r="K201" s="648"/>
      <c r="L201" s="649"/>
      <c r="M201" s="648"/>
      <c r="N201" s="263"/>
      <c r="O201" s="263"/>
      <c r="P201" s="263"/>
      <c r="Q201" s="263"/>
      <c r="R201" s="263"/>
      <c r="S201" s="263"/>
      <c r="T201" s="263"/>
      <c r="U201" s="263"/>
      <c r="V201" s="263"/>
      <c r="W201" s="263"/>
      <c r="X201" s="263"/>
      <c r="Y201" s="263"/>
      <c r="Z201" s="263"/>
      <c r="AA201" s="263"/>
      <c r="AB201" s="263"/>
      <c r="AC201" s="263"/>
      <c r="AD201" s="263"/>
      <c r="AE201" s="263"/>
      <c r="AF201" s="263"/>
      <c r="AG201" s="263"/>
      <c r="AH201" s="263"/>
      <c r="AI201" s="263"/>
      <c r="AJ201" s="263"/>
      <c r="AK201" s="263"/>
      <c r="AL201" s="263"/>
      <c r="AM201" s="263"/>
      <c r="AN201" s="263"/>
      <c r="AO201" s="263"/>
      <c r="AP201" s="263"/>
      <c r="AQ201" s="263"/>
      <c r="AR201" s="263"/>
      <c r="AS201" s="263"/>
      <c r="AT201" s="263"/>
      <c r="AU201" s="263"/>
      <c r="AV201" s="263"/>
      <c r="AW201" s="263"/>
      <c r="AX201" s="263"/>
      <c r="AY201" s="263"/>
    </row>
    <row r="202" spans="1:51" ht="15.75" hidden="1" customHeight="1">
      <c r="A202" s="263"/>
      <c r="B202" s="263"/>
      <c r="C202" s="650" t="s">
        <v>418</v>
      </c>
      <c r="D202" s="648"/>
      <c r="E202" s="644" t="e">
        <f>+COUNTIF('[171]4-35 &amp; 36-44'!$C$8:$D$552,'Visual Chart'!C202)</f>
        <v>#VALUE!</v>
      </c>
      <c r="F202" s="643"/>
      <c r="G202" s="647" t="e">
        <f>+COUNTIFS('[172]Location Summary'!$D$4:$D$600,'Visual Chart'!C202,'[172]Location Summary'!$J$4:$J$600,"Completed")</f>
        <v>#VALUE!</v>
      </c>
      <c r="H202" s="648"/>
      <c r="I202" s="365" t="e">
        <f t="shared" si="1"/>
        <v>#VALUE!</v>
      </c>
      <c r="J202" s="647" t="e">
        <f>+COUNTIFS('[172]Location Summary'!$D$4:$D$600,'Visual Chart'!C202,'[172]Location Summary'!$K$4:$K$600,"Completed")</f>
        <v>#VALUE!</v>
      </c>
      <c r="K202" s="648"/>
      <c r="L202" s="649"/>
      <c r="M202" s="648"/>
      <c r="N202" s="263"/>
      <c r="O202" s="263"/>
      <c r="P202" s="263"/>
      <c r="Q202" s="263"/>
      <c r="R202" s="263"/>
      <c r="S202" s="263"/>
      <c r="T202" s="263"/>
      <c r="U202" s="263"/>
      <c r="V202" s="263"/>
      <c r="W202" s="263"/>
      <c r="X202" s="263"/>
      <c r="Y202" s="263"/>
      <c r="Z202" s="263"/>
      <c r="AA202" s="263"/>
      <c r="AB202" s="263"/>
      <c r="AC202" s="263"/>
      <c r="AD202" s="263"/>
      <c r="AE202" s="263"/>
      <c r="AF202" s="263"/>
      <c r="AG202" s="263"/>
      <c r="AH202" s="263"/>
      <c r="AI202" s="263"/>
      <c r="AJ202" s="263"/>
      <c r="AK202" s="263"/>
      <c r="AL202" s="263"/>
      <c r="AM202" s="263"/>
      <c r="AN202" s="263"/>
      <c r="AO202" s="263"/>
      <c r="AP202" s="263"/>
      <c r="AQ202" s="263"/>
      <c r="AR202" s="263"/>
      <c r="AS202" s="263"/>
      <c r="AT202" s="263"/>
      <c r="AU202" s="263"/>
      <c r="AV202" s="263"/>
      <c r="AW202" s="263"/>
      <c r="AX202" s="263"/>
      <c r="AY202" s="263"/>
    </row>
    <row r="203" spans="1:51" ht="15.75" hidden="1" customHeight="1">
      <c r="A203" s="263"/>
      <c r="B203" s="263"/>
      <c r="C203" s="650" t="s">
        <v>351</v>
      </c>
      <c r="D203" s="648"/>
      <c r="E203" s="644" t="e">
        <f>+COUNTIF('[171]4-35 &amp; 36-44'!$C$8:$D$552,'Visual Chart'!C203)</f>
        <v>#VALUE!</v>
      </c>
      <c r="F203" s="643"/>
      <c r="G203" s="647" t="e">
        <f>+COUNTIFS('[172]Location Summary'!$D$4:$D$600,'Visual Chart'!C203,'[172]Location Summary'!$J$4:$J$600,"Completed")</f>
        <v>#VALUE!</v>
      </c>
      <c r="H203" s="648"/>
      <c r="I203" s="365" t="e">
        <f t="shared" si="1"/>
        <v>#VALUE!</v>
      </c>
      <c r="J203" s="647" t="e">
        <f>+COUNTIFS('[172]Location Summary'!$D$4:$D$600,'Visual Chart'!C203,'[172]Location Summary'!$K$4:$K$600,"Completed")</f>
        <v>#VALUE!</v>
      </c>
      <c r="K203" s="648"/>
      <c r="L203" s="649"/>
      <c r="M203" s="648"/>
      <c r="N203" s="263"/>
      <c r="O203" s="263"/>
      <c r="P203" s="263"/>
      <c r="Q203" s="263"/>
      <c r="R203" s="263"/>
      <c r="S203" s="263"/>
      <c r="T203" s="263"/>
      <c r="U203" s="263"/>
      <c r="V203" s="263"/>
      <c r="W203" s="263"/>
      <c r="X203" s="263"/>
      <c r="Y203" s="263"/>
      <c r="Z203" s="263"/>
      <c r="AA203" s="263"/>
      <c r="AB203" s="263"/>
      <c r="AC203" s="263"/>
      <c r="AD203" s="263"/>
      <c r="AE203" s="263"/>
      <c r="AF203" s="263"/>
      <c r="AG203" s="263"/>
      <c r="AH203" s="263"/>
      <c r="AI203" s="263"/>
      <c r="AJ203" s="263"/>
      <c r="AK203" s="263"/>
      <c r="AL203" s="263"/>
      <c r="AM203" s="263"/>
      <c r="AN203" s="263"/>
      <c r="AO203" s="263"/>
      <c r="AP203" s="263"/>
      <c r="AQ203" s="263"/>
      <c r="AR203" s="263"/>
      <c r="AS203" s="263"/>
      <c r="AT203" s="263"/>
      <c r="AU203" s="263"/>
      <c r="AV203" s="263"/>
      <c r="AW203" s="263"/>
      <c r="AX203" s="263"/>
      <c r="AY203" s="263"/>
    </row>
    <row r="204" spans="1:51" ht="15.75" hidden="1" customHeight="1">
      <c r="A204" s="263"/>
      <c r="B204" s="263"/>
      <c r="C204" s="650" t="s">
        <v>349</v>
      </c>
      <c r="D204" s="648"/>
      <c r="E204" s="644" t="e">
        <f>+COUNTIF('[171]4-35 &amp; 36-44'!$C$8:$D$552,'Visual Chart'!C204)</f>
        <v>#VALUE!</v>
      </c>
      <c r="F204" s="643"/>
      <c r="G204" s="647" t="e">
        <f>+COUNTIFS('[172]Location Summary'!$D$4:$D$600,'Visual Chart'!C204,'[172]Location Summary'!$J$4:$J$600,"Completed")</f>
        <v>#VALUE!</v>
      </c>
      <c r="H204" s="648"/>
      <c r="I204" s="365" t="e">
        <f t="shared" si="1"/>
        <v>#VALUE!</v>
      </c>
      <c r="J204" s="647" t="e">
        <f>+COUNTIFS('[172]Location Summary'!$D$4:$D$600,'Visual Chart'!C204,'[172]Location Summary'!$K$4:$K$600,"Completed")</f>
        <v>#VALUE!</v>
      </c>
      <c r="K204" s="648"/>
      <c r="L204" s="649"/>
      <c r="M204" s="648"/>
      <c r="N204" s="263"/>
      <c r="O204" s="263"/>
      <c r="P204" s="263"/>
      <c r="Q204" s="263"/>
      <c r="R204" s="263"/>
      <c r="S204" s="263"/>
      <c r="T204" s="263"/>
      <c r="U204" s="263"/>
      <c r="V204" s="263"/>
      <c r="W204" s="263"/>
      <c r="X204" s="263"/>
      <c r="Y204" s="263"/>
      <c r="Z204" s="263"/>
      <c r="AA204" s="263"/>
      <c r="AB204" s="263"/>
      <c r="AC204" s="263"/>
      <c r="AD204" s="263"/>
      <c r="AE204" s="263"/>
      <c r="AF204" s="263"/>
      <c r="AG204" s="263"/>
      <c r="AH204" s="263"/>
      <c r="AI204" s="263"/>
      <c r="AJ204" s="263"/>
      <c r="AK204" s="263"/>
      <c r="AL204" s="263"/>
      <c r="AM204" s="263"/>
      <c r="AN204" s="263"/>
      <c r="AO204" s="263"/>
      <c r="AP204" s="263"/>
      <c r="AQ204" s="263"/>
      <c r="AR204" s="263"/>
      <c r="AS204" s="263"/>
      <c r="AT204" s="263"/>
      <c r="AU204" s="263"/>
      <c r="AV204" s="263"/>
      <c r="AW204" s="263"/>
      <c r="AX204" s="263"/>
      <c r="AY204" s="263"/>
    </row>
    <row r="205" spans="1:51" ht="15.75" hidden="1" customHeight="1">
      <c r="A205" s="263"/>
      <c r="B205" s="263"/>
      <c r="C205" s="656" t="s">
        <v>427</v>
      </c>
      <c r="D205" s="653"/>
      <c r="E205" s="644" t="e">
        <f>+COUNTIF('[171]4-35 &amp; 36-44'!$C$8:$D$552,'Visual Chart'!C205)</f>
        <v>#VALUE!</v>
      </c>
      <c r="F205" s="643"/>
      <c r="G205" s="652" t="e">
        <f>+COUNTIFS('[172]Location Summary'!$D$4:$D$600,'Visual Chart'!C205,'[172]Location Summary'!$J$4:$J$600,"Completed")</f>
        <v>#VALUE!</v>
      </c>
      <c r="H205" s="653"/>
      <c r="I205" s="367" t="e">
        <f t="shared" si="1"/>
        <v>#VALUE!</v>
      </c>
      <c r="J205" s="652" t="e">
        <f>+COUNTIFS('[172]Location Summary'!$D$4:$D$600,'Visual Chart'!C205,'[172]Location Summary'!$K$4:$K$600,"Completed")</f>
        <v>#VALUE!</v>
      </c>
      <c r="K205" s="653"/>
      <c r="L205" s="657"/>
      <c r="M205" s="653"/>
      <c r="N205" s="263"/>
      <c r="O205" s="263"/>
      <c r="P205" s="263"/>
      <c r="Q205" s="263"/>
      <c r="R205" s="263"/>
      <c r="S205" s="263"/>
      <c r="T205" s="263"/>
      <c r="U205" s="263"/>
      <c r="V205" s="263"/>
      <c r="W205" s="263"/>
      <c r="X205" s="263"/>
      <c r="Y205" s="263"/>
      <c r="Z205" s="263"/>
      <c r="AA205" s="263"/>
      <c r="AB205" s="263"/>
      <c r="AC205" s="263"/>
      <c r="AD205" s="263"/>
      <c r="AE205" s="263"/>
      <c r="AF205" s="263"/>
      <c r="AG205" s="263"/>
      <c r="AH205" s="263"/>
      <c r="AI205" s="263"/>
      <c r="AJ205" s="263"/>
      <c r="AK205" s="263"/>
      <c r="AL205" s="263"/>
      <c r="AM205" s="263"/>
      <c r="AN205" s="263"/>
      <c r="AO205" s="368"/>
      <c r="AP205" s="263"/>
      <c r="AQ205" s="263"/>
      <c r="AR205" s="263"/>
      <c r="AS205" s="263"/>
      <c r="AT205" s="263"/>
      <c r="AU205" s="263"/>
      <c r="AV205" s="263"/>
      <c r="AW205" s="263"/>
      <c r="AX205" s="263"/>
      <c r="AY205" s="263"/>
    </row>
    <row r="206" spans="1:51" ht="15.75" hidden="1" customHeight="1">
      <c r="A206" s="263"/>
      <c r="B206" s="263"/>
      <c r="C206" s="658" t="s">
        <v>203</v>
      </c>
      <c r="D206" s="655"/>
      <c r="E206" s="659" t="e">
        <f>SUM(E177:E205)</f>
        <v>#VALUE!</v>
      </c>
      <c r="F206" s="655"/>
      <c r="G206" s="654" t="e">
        <f>SUM(G177:G205)</f>
        <v>#VALUE!</v>
      </c>
      <c r="H206" s="655"/>
      <c r="I206" s="369" t="e">
        <f t="shared" ref="I206:J206" si="2">SUM(I177:I205)</f>
        <v>#VALUE!</v>
      </c>
      <c r="J206" s="654" t="e">
        <f t="shared" si="2"/>
        <v>#VALUE!</v>
      </c>
      <c r="K206" s="655"/>
      <c r="L206" s="660"/>
      <c r="M206" s="655"/>
      <c r="N206" s="263"/>
      <c r="O206" s="263"/>
      <c r="P206" s="263"/>
      <c r="Q206" s="263"/>
      <c r="R206" s="263"/>
      <c r="S206" s="263"/>
      <c r="T206" s="263"/>
      <c r="U206" s="263"/>
      <c r="V206" s="263"/>
      <c r="W206" s="263"/>
      <c r="X206" s="263"/>
      <c r="Y206" s="263"/>
      <c r="Z206" s="263"/>
      <c r="AA206" s="263"/>
      <c r="AB206" s="263"/>
      <c r="AC206" s="263"/>
      <c r="AD206" s="263"/>
      <c r="AE206" s="263"/>
      <c r="AF206" s="263"/>
      <c r="AG206" s="263"/>
      <c r="AH206" s="263"/>
      <c r="AI206" s="263"/>
      <c r="AJ206" s="263"/>
      <c r="AK206" s="263"/>
      <c r="AL206" s="263"/>
      <c r="AM206" s="263"/>
      <c r="AN206" s="263"/>
      <c r="AO206" s="263"/>
      <c r="AP206" s="263"/>
      <c r="AQ206" s="263"/>
      <c r="AR206" s="263"/>
      <c r="AS206" s="263"/>
      <c r="AT206" s="263"/>
      <c r="AU206" s="263"/>
      <c r="AV206" s="263"/>
      <c r="AW206" s="263"/>
      <c r="AX206" s="263"/>
      <c r="AY206" s="263"/>
    </row>
    <row r="207" spans="1:51" ht="15.75" customHeight="1">
      <c r="A207" s="263"/>
      <c r="B207" s="263"/>
      <c r="C207" s="263"/>
      <c r="D207" s="263"/>
      <c r="E207" s="263"/>
      <c r="F207" s="263"/>
      <c r="G207" s="263"/>
      <c r="H207" s="263"/>
      <c r="I207" s="263"/>
      <c r="J207" s="263"/>
      <c r="K207" s="263"/>
      <c r="L207" s="263"/>
      <c r="M207" s="263"/>
      <c r="N207" s="263"/>
      <c r="O207" s="263"/>
      <c r="P207" s="263"/>
      <c r="Q207" s="263"/>
      <c r="R207" s="263"/>
      <c r="S207" s="263"/>
      <c r="T207" s="263"/>
      <c r="U207" s="263"/>
      <c r="V207" s="263"/>
      <c r="W207" s="263"/>
      <c r="X207" s="263"/>
      <c r="Y207" s="263"/>
      <c r="Z207" s="263"/>
      <c r="AA207" s="263"/>
      <c r="AB207" s="263"/>
      <c r="AC207" s="263"/>
      <c r="AD207" s="263"/>
      <c r="AE207" s="263"/>
      <c r="AF207" s="263"/>
      <c r="AG207" s="263"/>
      <c r="AH207" s="263"/>
      <c r="AI207" s="263"/>
      <c r="AJ207" s="263"/>
      <c r="AK207" s="263"/>
      <c r="AL207" s="263"/>
      <c r="AM207" s="263"/>
      <c r="AN207" s="263"/>
      <c r="AO207" s="263"/>
      <c r="AP207" s="263"/>
      <c r="AQ207" s="263"/>
      <c r="AR207" s="263"/>
      <c r="AS207" s="263"/>
      <c r="AT207" s="263"/>
      <c r="AU207" s="263"/>
      <c r="AV207" s="263"/>
      <c r="AW207" s="263"/>
      <c r="AX207" s="263"/>
      <c r="AY207" s="263"/>
    </row>
    <row r="208" spans="1:51" ht="15.75" customHeight="1">
      <c r="A208" s="263"/>
      <c r="B208" s="263"/>
      <c r="C208" s="263"/>
      <c r="D208" s="263"/>
      <c r="E208" s="263"/>
      <c r="F208" s="263"/>
      <c r="G208" s="263"/>
      <c r="H208" s="263"/>
      <c r="I208" s="263"/>
      <c r="J208" s="263"/>
      <c r="K208" s="263"/>
      <c r="L208" s="263"/>
      <c r="M208" s="263"/>
      <c r="N208" s="263"/>
      <c r="O208" s="263"/>
      <c r="P208" s="263"/>
      <c r="Q208" s="263"/>
      <c r="R208" s="263"/>
      <c r="S208" s="263"/>
      <c r="T208" s="263"/>
      <c r="U208" s="263"/>
      <c r="V208" s="263"/>
      <c r="W208" s="263"/>
      <c r="X208" s="263"/>
      <c r="Y208" s="263"/>
      <c r="Z208" s="263"/>
      <c r="AA208" s="263"/>
      <c r="AB208" s="263"/>
      <c r="AC208" s="263"/>
      <c r="AD208" s="263"/>
      <c r="AE208" s="263"/>
      <c r="AF208" s="263"/>
      <c r="AG208" s="263"/>
      <c r="AH208" s="263"/>
      <c r="AI208" s="263"/>
      <c r="AJ208" s="263"/>
      <c r="AK208" s="263"/>
      <c r="AL208" s="263"/>
      <c r="AM208" s="263"/>
      <c r="AN208" s="263"/>
      <c r="AO208" s="263"/>
      <c r="AP208" s="263"/>
      <c r="AQ208" s="263"/>
      <c r="AR208" s="263"/>
      <c r="AS208" s="263"/>
      <c r="AT208" s="263"/>
      <c r="AU208" s="263"/>
      <c r="AV208" s="263"/>
      <c r="AW208" s="263"/>
      <c r="AX208" s="263"/>
      <c r="AY208" s="263"/>
    </row>
    <row r="209" spans="1:51" ht="15.75" customHeight="1">
      <c r="A209" s="263"/>
      <c r="B209" s="263"/>
      <c r="C209" s="263"/>
      <c r="D209" s="263"/>
      <c r="E209" s="263"/>
      <c r="F209" s="263"/>
      <c r="G209" s="263"/>
      <c r="H209" s="263"/>
      <c r="I209" s="263"/>
      <c r="J209" s="263"/>
      <c r="K209" s="263"/>
      <c r="L209" s="263"/>
      <c r="M209" s="263"/>
      <c r="N209" s="263"/>
      <c r="O209" s="263"/>
      <c r="P209" s="263"/>
      <c r="Q209" s="263"/>
      <c r="R209" s="263"/>
      <c r="S209" s="263"/>
      <c r="T209" s="263"/>
      <c r="U209" s="263"/>
      <c r="V209" s="263"/>
      <c r="W209" s="263"/>
      <c r="X209" s="263"/>
      <c r="Y209" s="263"/>
      <c r="Z209" s="263"/>
      <c r="AA209" s="263"/>
      <c r="AB209" s="263"/>
      <c r="AC209" s="263"/>
      <c r="AD209" s="263"/>
      <c r="AE209" s="263"/>
      <c r="AF209" s="263"/>
      <c r="AG209" s="263"/>
      <c r="AH209" s="263"/>
      <c r="AI209" s="263"/>
      <c r="AJ209" s="263"/>
      <c r="AK209" s="263"/>
      <c r="AL209" s="263"/>
      <c r="AM209" s="263"/>
      <c r="AN209" s="263"/>
      <c r="AO209" s="263"/>
      <c r="AP209" s="263"/>
      <c r="AQ209" s="263"/>
      <c r="AR209" s="263"/>
      <c r="AS209" s="263"/>
      <c r="AT209" s="263"/>
      <c r="AU209" s="263"/>
      <c r="AV209" s="263"/>
      <c r="AW209" s="263"/>
      <c r="AX209" s="263"/>
      <c r="AY209" s="263"/>
    </row>
    <row r="210" spans="1:51" ht="15.75" customHeight="1">
      <c r="A210" s="263"/>
      <c r="B210" s="263"/>
      <c r="C210" s="263"/>
      <c r="D210" s="263"/>
      <c r="E210" s="263"/>
      <c r="F210" s="263"/>
      <c r="G210" s="263"/>
      <c r="H210" s="263"/>
      <c r="I210" s="263"/>
      <c r="J210" s="263"/>
      <c r="K210" s="263"/>
      <c r="L210" s="263"/>
      <c r="M210" s="263"/>
      <c r="N210" s="263"/>
      <c r="O210" s="263"/>
      <c r="P210" s="263"/>
      <c r="Q210" s="263"/>
      <c r="R210" s="263"/>
      <c r="S210" s="263"/>
      <c r="T210" s="263"/>
      <c r="U210" s="263"/>
      <c r="V210" s="263"/>
      <c r="W210" s="263"/>
      <c r="X210" s="263"/>
      <c r="Y210" s="263"/>
      <c r="Z210" s="263"/>
      <c r="AA210" s="263"/>
      <c r="AB210" s="263"/>
      <c r="AC210" s="263"/>
      <c r="AD210" s="263"/>
      <c r="AE210" s="263"/>
      <c r="AF210" s="263"/>
      <c r="AG210" s="263"/>
      <c r="AH210" s="263"/>
      <c r="AI210" s="263"/>
      <c r="AJ210" s="263"/>
      <c r="AK210" s="263"/>
      <c r="AL210" s="263"/>
      <c r="AM210" s="263"/>
      <c r="AN210" s="263"/>
      <c r="AO210" s="263"/>
      <c r="AP210" s="263"/>
      <c r="AQ210" s="263"/>
      <c r="AR210" s="263"/>
      <c r="AS210" s="263"/>
      <c r="AT210" s="263"/>
      <c r="AU210" s="263"/>
      <c r="AV210" s="263"/>
      <c r="AW210" s="263"/>
      <c r="AX210" s="263"/>
      <c r="AY210" s="263"/>
    </row>
    <row r="211" spans="1:51" ht="15.75" customHeight="1">
      <c r="A211" s="263"/>
      <c r="B211" s="263"/>
      <c r="C211" s="263"/>
      <c r="D211" s="263"/>
      <c r="E211" s="263"/>
      <c r="F211" s="263"/>
      <c r="G211" s="263"/>
      <c r="H211" s="263"/>
      <c r="I211" s="263"/>
      <c r="J211" s="263"/>
      <c r="K211" s="263"/>
      <c r="L211" s="263"/>
      <c r="M211" s="263"/>
      <c r="N211" s="263"/>
      <c r="O211" s="263"/>
      <c r="P211" s="263"/>
      <c r="Q211" s="263"/>
      <c r="R211" s="263"/>
      <c r="S211" s="263"/>
      <c r="T211" s="263"/>
      <c r="U211" s="263"/>
      <c r="V211" s="263"/>
      <c r="W211" s="263"/>
      <c r="X211" s="263"/>
      <c r="Y211" s="263"/>
      <c r="Z211" s="263"/>
      <c r="AA211" s="263"/>
      <c r="AB211" s="263"/>
      <c r="AC211" s="263"/>
      <c r="AD211" s="263"/>
      <c r="AE211" s="263"/>
      <c r="AF211" s="263"/>
      <c r="AG211" s="263"/>
      <c r="AH211" s="263"/>
      <c r="AI211" s="263"/>
      <c r="AJ211" s="263"/>
      <c r="AK211" s="263"/>
      <c r="AL211" s="263"/>
      <c r="AM211" s="263"/>
      <c r="AN211" s="263"/>
      <c r="AO211" s="263"/>
      <c r="AP211" s="263"/>
      <c r="AQ211" s="263"/>
      <c r="AR211" s="263"/>
      <c r="AS211" s="263"/>
      <c r="AT211" s="263"/>
      <c r="AU211" s="263"/>
      <c r="AV211" s="263"/>
      <c r="AW211" s="263"/>
      <c r="AX211" s="263"/>
      <c r="AY211" s="263"/>
    </row>
    <row r="212" spans="1:51" ht="15.75" customHeight="1">
      <c r="A212" s="263"/>
      <c r="B212" s="263"/>
      <c r="C212" s="263"/>
      <c r="D212" s="263"/>
      <c r="E212" s="263"/>
      <c r="F212" s="263"/>
      <c r="G212" s="263"/>
      <c r="H212" s="263"/>
      <c r="I212" s="263"/>
      <c r="J212" s="263"/>
      <c r="K212" s="263"/>
      <c r="L212" s="263"/>
      <c r="M212" s="263"/>
      <c r="N212" s="263"/>
      <c r="O212" s="263"/>
      <c r="P212" s="263"/>
      <c r="Q212" s="263"/>
      <c r="R212" s="263"/>
      <c r="S212" s="263"/>
      <c r="T212" s="263"/>
      <c r="U212" s="263"/>
      <c r="V212" s="263"/>
      <c r="W212" s="263"/>
      <c r="X212" s="263"/>
      <c r="Y212" s="263"/>
      <c r="Z212" s="263"/>
      <c r="AA212" s="263"/>
      <c r="AB212" s="263"/>
      <c r="AC212" s="263"/>
      <c r="AD212" s="263"/>
      <c r="AE212" s="263"/>
      <c r="AF212" s="263"/>
      <c r="AG212" s="263"/>
      <c r="AH212" s="263"/>
      <c r="AI212" s="263"/>
      <c r="AJ212" s="263"/>
      <c r="AK212" s="263"/>
      <c r="AL212" s="263"/>
      <c r="AM212" s="263"/>
      <c r="AN212" s="263"/>
      <c r="AO212" s="263"/>
      <c r="AP212" s="263"/>
      <c r="AQ212" s="263"/>
      <c r="AR212" s="263"/>
      <c r="AS212" s="263"/>
      <c r="AT212" s="263"/>
      <c r="AU212" s="263"/>
      <c r="AV212" s="263"/>
      <c r="AW212" s="263"/>
      <c r="AX212" s="263"/>
      <c r="AY212" s="263"/>
    </row>
    <row r="213" spans="1:51" ht="15.75" customHeight="1">
      <c r="A213" s="263"/>
      <c r="B213" s="263"/>
      <c r="C213" s="263"/>
      <c r="D213" s="263"/>
      <c r="E213" s="263"/>
      <c r="F213" s="263"/>
      <c r="G213" s="263"/>
      <c r="H213" s="263"/>
      <c r="I213" s="263"/>
      <c r="J213" s="263"/>
      <c r="K213" s="263"/>
      <c r="L213" s="263"/>
      <c r="M213" s="263"/>
      <c r="N213" s="263"/>
      <c r="O213" s="263"/>
      <c r="P213" s="263"/>
      <c r="Q213" s="263"/>
      <c r="R213" s="263"/>
      <c r="S213" s="263"/>
      <c r="T213" s="263"/>
      <c r="U213" s="263"/>
      <c r="V213" s="263"/>
      <c r="W213" s="263"/>
      <c r="X213" s="263"/>
      <c r="Y213" s="263"/>
      <c r="Z213" s="263"/>
      <c r="AA213" s="263"/>
      <c r="AB213" s="263"/>
      <c r="AC213" s="263"/>
      <c r="AD213" s="263"/>
      <c r="AE213" s="263"/>
      <c r="AF213" s="263"/>
      <c r="AG213" s="263"/>
      <c r="AH213" s="263"/>
      <c r="AI213" s="263"/>
      <c r="AJ213" s="263"/>
      <c r="AK213" s="263"/>
      <c r="AL213" s="263"/>
      <c r="AM213" s="263"/>
      <c r="AN213" s="263"/>
      <c r="AO213" s="263"/>
      <c r="AP213" s="263"/>
      <c r="AQ213" s="263"/>
      <c r="AR213" s="263"/>
      <c r="AS213" s="263"/>
      <c r="AT213" s="263"/>
      <c r="AU213" s="263"/>
      <c r="AV213" s="263"/>
      <c r="AW213" s="263"/>
      <c r="AX213" s="263"/>
      <c r="AY213" s="263"/>
    </row>
    <row r="214" spans="1:51" ht="15.75" customHeight="1">
      <c r="A214" s="263"/>
      <c r="B214" s="263"/>
      <c r="C214" s="263"/>
      <c r="D214" s="263"/>
      <c r="E214" s="263"/>
      <c r="F214" s="263"/>
      <c r="G214" s="263"/>
      <c r="H214" s="263"/>
      <c r="I214" s="263"/>
      <c r="J214" s="263"/>
      <c r="K214" s="263"/>
      <c r="L214" s="263"/>
      <c r="M214" s="263"/>
      <c r="N214" s="263"/>
      <c r="O214" s="263"/>
      <c r="P214" s="263"/>
      <c r="Q214" s="263"/>
      <c r="R214" s="263"/>
      <c r="S214" s="263"/>
      <c r="T214" s="263"/>
      <c r="U214" s="263"/>
      <c r="V214" s="263"/>
      <c r="W214" s="263"/>
      <c r="X214" s="263"/>
      <c r="Y214" s="263"/>
      <c r="Z214" s="263"/>
      <c r="AA214" s="263"/>
      <c r="AB214" s="263"/>
      <c r="AC214" s="263"/>
      <c r="AD214" s="263"/>
      <c r="AE214" s="263"/>
      <c r="AF214" s="263"/>
      <c r="AG214" s="263"/>
      <c r="AH214" s="263"/>
      <c r="AI214" s="263"/>
      <c r="AJ214" s="263"/>
      <c r="AK214" s="263"/>
      <c r="AL214" s="263"/>
      <c r="AM214" s="263"/>
      <c r="AN214" s="263"/>
      <c r="AO214" s="263"/>
      <c r="AP214" s="263"/>
      <c r="AQ214" s="263"/>
      <c r="AR214" s="263"/>
      <c r="AS214" s="263"/>
      <c r="AT214" s="263"/>
      <c r="AU214" s="263"/>
      <c r="AV214" s="263"/>
      <c r="AW214" s="263"/>
      <c r="AX214" s="263"/>
      <c r="AY214" s="263"/>
    </row>
    <row r="215" spans="1:51" ht="15.75" customHeight="1">
      <c r="A215" s="263"/>
      <c r="B215" s="263"/>
      <c r="C215" s="263"/>
      <c r="D215" s="263"/>
      <c r="E215" s="263"/>
      <c r="F215" s="263"/>
      <c r="G215" s="263"/>
      <c r="H215" s="263"/>
      <c r="I215" s="263"/>
      <c r="J215" s="263"/>
      <c r="K215" s="263"/>
      <c r="L215" s="263"/>
      <c r="M215" s="263"/>
      <c r="N215" s="263"/>
      <c r="O215" s="263"/>
      <c r="P215" s="263"/>
      <c r="Q215" s="263"/>
      <c r="R215" s="263"/>
      <c r="S215" s="263"/>
      <c r="T215" s="263"/>
      <c r="U215" s="263"/>
      <c r="V215" s="263"/>
      <c r="W215" s="263"/>
      <c r="X215" s="263"/>
      <c r="Y215" s="263"/>
      <c r="Z215" s="263"/>
      <c r="AA215" s="263"/>
      <c r="AB215" s="263"/>
      <c r="AC215" s="263"/>
      <c r="AD215" s="263"/>
      <c r="AE215" s="263"/>
      <c r="AF215" s="263"/>
      <c r="AG215" s="263"/>
      <c r="AH215" s="263"/>
      <c r="AI215" s="263"/>
      <c r="AJ215" s="263"/>
      <c r="AK215" s="263"/>
      <c r="AL215" s="263"/>
      <c r="AM215" s="263"/>
      <c r="AN215" s="263"/>
      <c r="AO215" s="263"/>
      <c r="AP215" s="263"/>
      <c r="AQ215" s="263"/>
      <c r="AR215" s="263"/>
      <c r="AS215" s="263"/>
      <c r="AT215" s="263"/>
      <c r="AU215" s="263"/>
      <c r="AV215" s="263"/>
      <c r="AW215" s="263"/>
      <c r="AX215" s="263"/>
      <c r="AY215" s="263"/>
    </row>
    <row r="216" spans="1:51" ht="15.75" customHeight="1">
      <c r="A216" s="263"/>
      <c r="B216" s="263"/>
      <c r="C216" s="263"/>
      <c r="D216" s="263"/>
      <c r="E216" s="263"/>
      <c r="F216" s="263"/>
      <c r="G216" s="263"/>
      <c r="H216" s="263"/>
      <c r="I216" s="263"/>
      <c r="J216" s="263"/>
      <c r="K216" s="263"/>
      <c r="L216" s="263"/>
      <c r="M216" s="263"/>
      <c r="N216" s="263"/>
      <c r="O216" s="263"/>
      <c r="P216" s="263"/>
      <c r="Q216" s="263"/>
      <c r="R216" s="263"/>
      <c r="S216" s="263"/>
      <c r="T216" s="263"/>
      <c r="U216" s="263"/>
      <c r="V216" s="263"/>
      <c r="W216" s="263"/>
      <c r="X216" s="263"/>
      <c r="Y216" s="263"/>
      <c r="Z216" s="263"/>
      <c r="AA216" s="263"/>
      <c r="AB216" s="263"/>
      <c r="AC216" s="263"/>
      <c r="AD216" s="263"/>
      <c r="AE216" s="263"/>
      <c r="AF216" s="263"/>
      <c r="AG216" s="263"/>
      <c r="AH216" s="263"/>
      <c r="AI216" s="263"/>
      <c r="AJ216" s="263"/>
      <c r="AK216" s="263"/>
      <c r="AL216" s="263"/>
      <c r="AM216" s="263"/>
      <c r="AN216" s="263"/>
      <c r="AO216" s="263"/>
      <c r="AP216" s="263"/>
      <c r="AQ216" s="263"/>
      <c r="AR216" s="263"/>
      <c r="AS216" s="263"/>
      <c r="AT216" s="263"/>
      <c r="AU216" s="263"/>
      <c r="AV216" s="263"/>
      <c r="AW216" s="263"/>
      <c r="AX216" s="263"/>
      <c r="AY216" s="263"/>
    </row>
    <row r="217" spans="1:51" ht="15.75" customHeight="1">
      <c r="A217" s="263"/>
      <c r="B217" s="263"/>
      <c r="C217" s="263"/>
      <c r="D217" s="263"/>
      <c r="E217" s="263"/>
      <c r="F217" s="263"/>
      <c r="G217" s="263"/>
      <c r="H217" s="263"/>
      <c r="I217" s="263"/>
      <c r="J217" s="263"/>
      <c r="K217" s="263"/>
      <c r="L217" s="263"/>
      <c r="M217" s="263"/>
      <c r="N217" s="263"/>
      <c r="O217" s="263"/>
      <c r="P217" s="263"/>
      <c r="Q217" s="263"/>
      <c r="R217" s="263"/>
      <c r="S217" s="263"/>
      <c r="T217" s="263"/>
      <c r="U217" s="263"/>
      <c r="V217" s="263"/>
      <c r="W217" s="263"/>
      <c r="X217" s="263"/>
      <c r="Y217" s="263"/>
      <c r="Z217" s="263"/>
      <c r="AA217" s="263"/>
      <c r="AB217" s="263"/>
      <c r="AC217" s="263"/>
      <c r="AD217" s="263"/>
      <c r="AE217" s="263"/>
      <c r="AF217" s="263"/>
      <c r="AG217" s="263"/>
      <c r="AH217" s="263"/>
      <c r="AI217" s="263"/>
      <c r="AJ217" s="263"/>
      <c r="AK217" s="263"/>
      <c r="AL217" s="263"/>
      <c r="AM217" s="263"/>
      <c r="AN217" s="263"/>
      <c r="AO217" s="263"/>
      <c r="AP217" s="263"/>
      <c r="AQ217" s="263"/>
      <c r="AR217" s="263"/>
      <c r="AS217" s="263"/>
      <c r="AT217" s="263"/>
      <c r="AU217" s="263"/>
      <c r="AV217" s="263"/>
      <c r="AW217" s="263"/>
      <c r="AX217" s="263"/>
      <c r="AY217" s="263"/>
    </row>
    <row r="218" spans="1:51" ht="15.75" customHeight="1">
      <c r="A218" s="263"/>
      <c r="B218" s="263"/>
      <c r="C218" s="263"/>
      <c r="D218" s="263"/>
      <c r="E218" s="263"/>
      <c r="F218" s="263"/>
      <c r="G218" s="263"/>
      <c r="H218" s="263"/>
      <c r="I218" s="263"/>
      <c r="J218" s="263"/>
      <c r="K218" s="263"/>
      <c r="L218" s="263"/>
      <c r="M218" s="263"/>
      <c r="N218" s="263"/>
      <c r="O218" s="263"/>
      <c r="P218" s="263"/>
      <c r="Q218" s="263"/>
      <c r="R218" s="263"/>
      <c r="S218" s="263"/>
      <c r="T218" s="263"/>
      <c r="U218" s="263"/>
      <c r="V218" s="263"/>
      <c r="W218" s="263"/>
      <c r="X218" s="263"/>
      <c r="Y218" s="263"/>
      <c r="Z218" s="263"/>
      <c r="AA218" s="263"/>
      <c r="AB218" s="263"/>
      <c r="AC218" s="263"/>
      <c r="AD218" s="263"/>
      <c r="AE218" s="263"/>
      <c r="AF218" s="263"/>
      <c r="AG218" s="263"/>
      <c r="AH218" s="263"/>
      <c r="AI218" s="263"/>
      <c r="AJ218" s="263"/>
      <c r="AK218" s="263"/>
      <c r="AL218" s="263"/>
      <c r="AM218" s="263"/>
      <c r="AN218" s="263"/>
      <c r="AO218" s="263"/>
      <c r="AP218" s="263"/>
      <c r="AQ218" s="263"/>
      <c r="AR218" s="263"/>
      <c r="AS218" s="263"/>
      <c r="AT218" s="263"/>
      <c r="AU218" s="263"/>
      <c r="AV218" s="263"/>
      <c r="AW218" s="263"/>
      <c r="AX218" s="263"/>
      <c r="AY218" s="263"/>
    </row>
    <row r="219" spans="1:51" ht="15.75" customHeight="1">
      <c r="A219" s="263"/>
      <c r="B219" s="263"/>
      <c r="C219" s="263"/>
      <c r="D219" s="263"/>
      <c r="E219" s="263"/>
      <c r="F219" s="263"/>
      <c r="G219" s="263"/>
      <c r="H219" s="263"/>
      <c r="I219" s="263"/>
      <c r="J219" s="263"/>
      <c r="K219" s="263"/>
      <c r="L219" s="263"/>
      <c r="M219" s="263"/>
      <c r="N219" s="263"/>
      <c r="O219" s="263"/>
      <c r="P219" s="263"/>
      <c r="Q219" s="263"/>
      <c r="R219" s="263"/>
      <c r="S219" s="263"/>
      <c r="T219" s="263"/>
      <c r="U219" s="263"/>
      <c r="V219" s="263"/>
      <c r="W219" s="263"/>
      <c r="X219" s="263"/>
      <c r="Y219" s="263"/>
      <c r="Z219" s="263"/>
      <c r="AA219" s="263"/>
      <c r="AB219" s="263"/>
      <c r="AC219" s="263"/>
      <c r="AD219" s="263"/>
      <c r="AE219" s="263"/>
      <c r="AF219" s="263"/>
      <c r="AG219" s="263"/>
      <c r="AH219" s="263"/>
      <c r="AI219" s="263"/>
      <c r="AJ219" s="263"/>
      <c r="AK219" s="263"/>
      <c r="AL219" s="263"/>
      <c r="AM219" s="263"/>
      <c r="AN219" s="263"/>
      <c r="AO219" s="263"/>
      <c r="AP219" s="263"/>
      <c r="AQ219" s="263"/>
      <c r="AR219" s="263"/>
      <c r="AS219" s="263"/>
      <c r="AT219" s="263"/>
      <c r="AU219" s="263"/>
      <c r="AV219" s="263"/>
      <c r="AW219" s="263"/>
      <c r="AX219" s="263"/>
      <c r="AY219" s="263"/>
    </row>
    <row r="220" spans="1:51" ht="15.75" customHeight="1">
      <c r="A220" s="263"/>
      <c r="B220" s="263"/>
      <c r="C220" s="263"/>
      <c r="D220" s="263"/>
      <c r="E220" s="263"/>
      <c r="F220" s="263"/>
      <c r="G220" s="263"/>
      <c r="H220" s="263"/>
      <c r="I220" s="263"/>
      <c r="J220" s="263"/>
      <c r="K220" s="263"/>
      <c r="L220" s="263"/>
      <c r="M220" s="263"/>
      <c r="N220" s="263"/>
      <c r="O220" s="263"/>
      <c r="P220" s="263"/>
      <c r="Q220" s="263"/>
      <c r="R220" s="263"/>
      <c r="S220" s="263"/>
      <c r="T220" s="263"/>
      <c r="U220" s="263"/>
      <c r="V220" s="263"/>
      <c r="W220" s="263"/>
      <c r="X220" s="263"/>
      <c r="Y220" s="263"/>
      <c r="Z220" s="263"/>
      <c r="AA220" s="263"/>
      <c r="AB220" s="263"/>
      <c r="AC220" s="263"/>
      <c r="AD220" s="263"/>
      <c r="AE220" s="263"/>
      <c r="AF220" s="263"/>
      <c r="AG220" s="263"/>
      <c r="AH220" s="263"/>
      <c r="AI220" s="263"/>
      <c r="AJ220" s="263"/>
      <c r="AK220" s="263"/>
      <c r="AL220" s="263"/>
      <c r="AM220" s="263"/>
      <c r="AN220" s="263"/>
      <c r="AO220" s="263"/>
      <c r="AP220" s="263"/>
      <c r="AQ220" s="263"/>
      <c r="AR220" s="263"/>
      <c r="AS220" s="263"/>
      <c r="AT220" s="263"/>
      <c r="AU220" s="263"/>
      <c r="AV220" s="263"/>
      <c r="AW220" s="263"/>
      <c r="AX220" s="263"/>
      <c r="AY220" s="263"/>
    </row>
    <row r="221" spans="1:51" ht="15.75" customHeight="1">
      <c r="A221" s="263"/>
      <c r="B221" s="263"/>
      <c r="C221" s="263"/>
      <c r="D221" s="263"/>
      <c r="E221" s="263"/>
      <c r="F221" s="263"/>
      <c r="G221" s="263"/>
      <c r="H221" s="263"/>
      <c r="I221" s="263"/>
      <c r="J221" s="263"/>
      <c r="K221" s="263"/>
      <c r="L221" s="263"/>
      <c r="M221" s="263"/>
      <c r="N221" s="263"/>
      <c r="O221" s="263"/>
      <c r="P221" s="263"/>
      <c r="Q221" s="263"/>
      <c r="R221" s="263"/>
      <c r="S221" s="263"/>
      <c r="T221" s="263"/>
      <c r="U221" s="263"/>
      <c r="V221" s="263"/>
      <c r="W221" s="263"/>
      <c r="X221" s="263"/>
      <c r="Y221" s="263"/>
      <c r="Z221" s="263"/>
      <c r="AA221" s="263"/>
      <c r="AB221" s="263"/>
      <c r="AC221" s="263"/>
      <c r="AD221" s="263"/>
      <c r="AE221" s="263"/>
      <c r="AF221" s="263"/>
      <c r="AG221" s="263"/>
      <c r="AH221" s="263"/>
      <c r="AI221" s="263"/>
      <c r="AJ221" s="263"/>
      <c r="AK221" s="263"/>
      <c r="AL221" s="263"/>
      <c r="AM221" s="263"/>
      <c r="AN221" s="263"/>
      <c r="AO221" s="263"/>
      <c r="AP221" s="263"/>
      <c r="AQ221" s="263"/>
      <c r="AR221" s="263"/>
      <c r="AS221" s="263"/>
      <c r="AT221" s="263"/>
      <c r="AU221" s="263"/>
      <c r="AV221" s="263"/>
      <c r="AW221" s="263"/>
      <c r="AX221" s="263"/>
      <c r="AY221" s="263"/>
    </row>
    <row r="222" spans="1:51" ht="15.75" customHeight="1">
      <c r="A222" s="263"/>
      <c r="B222" s="263"/>
      <c r="C222" s="263"/>
      <c r="D222" s="263"/>
      <c r="E222" s="263"/>
      <c r="F222" s="263"/>
      <c r="G222" s="263"/>
      <c r="H222" s="263"/>
      <c r="I222" s="263"/>
      <c r="J222" s="263"/>
      <c r="K222" s="263"/>
      <c r="L222" s="263"/>
      <c r="M222" s="263"/>
      <c r="N222" s="263"/>
      <c r="O222" s="263"/>
      <c r="P222" s="263"/>
      <c r="Q222" s="263"/>
      <c r="R222" s="263"/>
      <c r="S222" s="263"/>
      <c r="T222" s="263"/>
      <c r="U222" s="263"/>
      <c r="V222" s="263"/>
      <c r="W222" s="263"/>
      <c r="X222" s="263"/>
      <c r="Y222" s="263"/>
      <c r="Z222" s="263"/>
      <c r="AA222" s="263"/>
      <c r="AB222" s="263"/>
      <c r="AC222" s="263"/>
      <c r="AD222" s="263"/>
      <c r="AE222" s="263"/>
      <c r="AF222" s="263"/>
      <c r="AG222" s="263"/>
      <c r="AH222" s="263"/>
      <c r="AI222" s="263"/>
      <c r="AJ222" s="263"/>
      <c r="AK222" s="263"/>
      <c r="AL222" s="263"/>
      <c r="AM222" s="263"/>
      <c r="AN222" s="263"/>
      <c r="AO222" s="263"/>
      <c r="AP222" s="263"/>
      <c r="AQ222" s="263"/>
      <c r="AR222" s="263"/>
      <c r="AS222" s="263"/>
      <c r="AT222" s="263"/>
      <c r="AU222" s="263"/>
      <c r="AV222" s="263"/>
      <c r="AW222" s="263"/>
      <c r="AX222" s="263"/>
      <c r="AY222" s="263"/>
    </row>
    <row r="223" spans="1:51" ht="15.75" customHeight="1">
      <c r="A223" s="263"/>
      <c r="B223" s="263"/>
      <c r="C223" s="263"/>
      <c r="D223" s="263"/>
      <c r="E223" s="263"/>
      <c r="F223" s="263"/>
      <c r="G223" s="263"/>
      <c r="H223" s="263"/>
      <c r="I223" s="263"/>
      <c r="J223" s="263"/>
      <c r="K223" s="263"/>
      <c r="L223" s="263"/>
      <c r="M223" s="263"/>
      <c r="N223" s="263"/>
      <c r="O223" s="263"/>
      <c r="P223" s="263"/>
      <c r="Q223" s="263"/>
      <c r="R223" s="263"/>
      <c r="S223" s="263"/>
      <c r="T223" s="263"/>
      <c r="U223" s="263"/>
      <c r="V223" s="263"/>
      <c r="W223" s="263"/>
      <c r="X223" s="263"/>
      <c r="Y223" s="263"/>
      <c r="Z223" s="263"/>
      <c r="AA223" s="263"/>
      <c r="AB223" s="263"/>
      <c r="AC223" s="263"/>
      <c r="AD223" s="263"/>
      <c r="AE223" s="263"/>
      <c r="AF223" s="263"/>
      <c r="AG223" s="263"/>
      <c r="AH223" s="263"/>
      <c r="AI223" s="263"/>
      <c r="AJ223" s="263"/>
      <c r="AK223" s="263"/>
      <c r="AL223" s="263"/>
      <c r="AM223" s="263"/>
      <c r="AN223" s="263"/>
      <c r="AO223" s="263"/>
      <c r="AP223" s="263"/>
      <c r="AQ223" s="263"/>
      <c r="AR223" s="263"/>
      <c r="AS223" s="263"/>
      <c r="AT223" s="263"/>
      <c r="AU223" s="263"/>
      <c r="AV223" s="263"/>
      <c r="AW223" s="263"/>
      <c r="AX223" s="263"/>
      <c r="AY223" s="263"/>
    </row>
    <row r="224" spans="1:51" ht="15.75" customHeight="1">
      <c r="A224" s="263"/>
      <c r="B224" s="263"/>
      <c r="C224" s="263"/>
      <c r="D224" s="263"/>
      <c r="E224" s="263"/>
      <c r="F224" s="263"/>
      <c r="G224" s="263"/>
      <c r="H224" s="263"/>
      <c r="I224" s="263"/>
      <c r="J224" s="263"/>
      <c r="K224" s="263"/>
      <c r="L224" s="263"/>
      <c r="M224" s="263"/>
      <c r="N224" s="263"/>
      <c r="O224" s="263"/>
      <c r="P224" s="263"/>
      <c r="Q224" s="263"/>
      <c r="R224" s="263"/>
      <c r="S224" s="263"/>
      <c r="T224" s="263"/>
      <c r="U224" s="263"/>
      <c r="V224" s="263"/>
      <c r="W224" s="263"/>
      <c r="X224" s="263"/>
      <c r="Y224" s="263"/>
      <c r="Z224" s="263"/>
      <c r="AA224" s="263"/>
      <c r="AB224" s="263"/>
      <c r="AC224" s="263"/>
      <c r="AD224" s="263"/>
      <c r="AE224" s="263"/>
      <c r="AF224" s="263"/>
      <c r="AG224" s="263"/>
      <c r="AH224" s="263"/>
      <c r="AI224" s="263"/>
      <c r="AJ224" s="263"/>
      <c r="AK224" s="263"/>
      <c r="AL224" s="263"/>
      <c r="AM224" s="263"/>
      <c r="AN224" s="263"/>
      <c r="AO224" s="263"/>
      <c r="AP224" s="263"/>
      <c r="AQ224" s="263"/>
      <c r="AR224" s="263"/>
      <c r="AS224" s="263"/>
      <c r="AT224" s="263"/>
      <c r="AU224" s="263"/>
      <c r="AV224" s="263"/>
      <c r="AW224" s="263"/>
      <c r="AX224" s="263"/>
      <c r="AY224" s="263"/>
    </row>
    <row r="225" spans="1:51" ht="15.75" customHeight="1">
      <c r="A225" s="263"/>
      <c r="B225" s="263"/>
      <c r="C225" s="263"/>
      <c r="D225" s="263"/>
      <c r="E225" s="263"/>
      <c r="F225" s="263"/>
      <c r="G225" s="263"/>
      <c r="H225" s="263"/>
      <c r="I225" s="263"/>
      <c r="J225" s="263"/>
      <c r="K225" s="263"/>
      <c r="L225" s="263"/>
      <c r="M225" s="263"/>
      <c r="N225" s="263"/>
      <c r="O225" s="263"/>
      <c r="P225" s="263"/>
      <c r="Q225" s="263"/>
      <c r="R225" s="263"/>
      <c r="S225" s="263"/>
      <c r="T225" s="263"/>
      <c r="U225" s="263"/>
      <c r="V225" s="263"/>
      <c r="W225" s="263"/>
      <c r="X225" s="263"/>
      <c r="Y225" s="263"/>
      <c r="Z225" s="263"/>
      <c r="AA225" s="263"/>
      <c r="AB225" s="263"/>
      <c r="AC225" s="263"/>
      <c r="AD225" s="263"/>
      <c r="AE225" s="263"/>
      <c r="AF225" s="263"/>
      <c r="AG225" s="263"/>
      <c r="AH225" s="263"/>
      <c r="AI225" s="263"/>
      <c r="AJ225" s="263"/>
      <c r="AK225" s="263"/>
      <c r="AL225" s="263"/>
      <c r="AM225" s="263"/>
      <c r="AN225" s="263"/>
      <c r="AO225" s="263"/>
      <c r="AP225" s="263"/>
      <c r="AQ225" s="263"/>
      <c r="AR225" s="263"/>
      <c r="AS225" s="263"/>
      <c r="AT225" s="263"/>
      <c r="AU225" s="263"/>
      <c r="AV225" s="263"/>
      <c r="AW225" s="263"/>
      <c r="AX225" s="263"/>
      <c r="AY225" s="263"/>
    </row>
    <row r="226" spans="1:51" ht="15.75" customHeight="1">
      <c r="A226" s="263"/>
      <c r="B226" s="263"/>
      <c r="C226" s="263"/>
      <c r="D226" s="263"/>
      <c r="E226" s="263"/>
      <c r="F226" s="263"/>
      <c r="G226" s="263"/>
      <c r="H226" s="263"/>
      <c r="I226" s="263"/>
      <c r="J226" s="263"/>
      <c r="K226" s="263"/>
      <c r="L226" s="263"/>
      <c r="M226" s="263"/>
      <c r="N226" s="263"/>
      <c r="O226" s="263"/>
      <c r="P226" s="263"/>
      <c r="Q226" s="263"/>
      <c r="R226" s="263"/>
      <c r="S226" s="263"/>
      <c r="T226" s="263"/>
      <c r="U226" s="263"/>
      <c r="V226" s="263"/>
      <c r="W226" s="263"/>
      <c r="X226" s="263"/>
      <c r="Y226" s="263"/>
      <c r="Z226" s="263"/>
      <c r="AA226" s="263"/>
      <c r="AB226" s="263"/>
      <c r="AC226" s="263"/>
      <c r="AD226" s="263"/>
      <c r="AE226" s="263"/>
      <c r="AF226" s="263"/>
      <c r="AG226" s="263"/>
      <c r="AH226" s="263"/>
      <c r="AI226" s="263"/>
      <c r="AJ226" s="263"/>
      <c r="AK226" s="263"/>
      <c r="AL226" s="263"/>
      <c r="AM226" s="263"/>
      <c r="AN226" s="263"/>
      <c r="AO226" s="263"/>
      <c r="AP226" s="263"/>
      <c r="AQ226" s="263"/>
      <c r="AR226" s="263"/>
      <c r="AS226" s="263"/>
      <c r="AT226" s="263"/>
      <c r="AU226" s="263"/>
      <c r="AV226" s="263"/>
      <c r="AW226" s="263"/>
      <c r="AX226" s="263"/>
      <c r="AY226" s="263"/>
    </row>
    <row r="227" spans="1:51" ht="15.75" customHeight="1">
      <c r="A227" s="263"/>
      <c r="B227" s="263"/>
      <c r="C227" s="263"/>
      <c r="D227" s="263"/>
      <c r="E227" s="263"/>
      <c r="F227" s="263"/>
      <c r="G227" s="263"/>
      <c r="H227" s="263"/>
      <c r="I227" s="263"/>
      <c r="J227" s="263"/>
      <c r="K227" s="263"/>
      <c r="L227" s="263"/>
      <c r="M227" s="263"/>
      <c r="N227" s="263"/>
      <c r="O227" s="263"/>
      <c r="P227" s="263"/>
      <c r="Q227" s="263"/>
      <c r="R227" s="263"/>
      <c r="S227" s="263"/>
      <c r="T227" s="263"/>
      <c r="U227" s="263"/>
      <c r="V227" s="263"/>
      <c r="W227" s="263"/>
      <c r="X227" s="263"/>
      <c r="Y227" s="263"/>
      <c r="Z227" s="263"/>
      <c r="AA227" s="263"/>
      <c r="AB227" s="263"/>
      <c r="AC227" s="263"/>
      <c r="AD227" s="263"/>
      <c r="AE227" s="263"/>
      <c r="AF227" s="263"/>
      <c r="AG227" s="263"/>
      <c r="AH227" s="263"/>
      <c r="AI227" s="263"/>
      <c r="AJ227" s="263"/>
      <c r="AK227" s="263"/>
      <c r="AL227" s="263"/>
      <c r="AM227" s="263"/>
      <c r="AN227" s="263"/>
      <c r="AO227" s="263"/>
      <c r="AP227" s="263"/>
      <c r="AQ227" s="263"/>
      <c r="AR227" s="263"/>
      <c r="AS227" s="263"/>
      <c r="AT227" s="263"/>
      <c r="AU227" s="263"/>
      <c r="AV227" s="263"/>
      <c r="AW227" s="263"/>
      <c r="AX227" s="263"/>
      <c r="AY227" s="263"/>
    </row>
    <row r="228" spans="1:51" ht="15.75" customHeight="1">
      <c r="A228" s="263"/>
      <c r="B228" s="263"/>
      <c r="C228" s="263"/>
      <c r="D228" s="263"/>
      <c r="E228" s="263"/>
      <c r="F228" s="263"/>
      <c r="G228" s="263"/>
      <c r="H228" s="263"/>
      <c r="I228" s="263"/>
      <c r="J228" s="263"/>
      <c r="K228" s="263"/>
      <c r="L228" s="263"/>
      <c r="M228" s="263"/>
      <c r="N228" s="263"/>
      <c r="O228" s="263"/>
      <c r="P228" s="263"/>
      <c r="Q228" s="263"/>
      <c r="R228" s="263"/>
      <c r="S228" s="263"/>
      <c r="T228" s="263"/>
      <c r="U228" s="263"/>
      <c r="V228" s="263"/>
      <c r="W228" s="263"/>
      <c r="X228" s="263"/>
      <c r="Y228" s="263"/>
      <c r="Z228" s="263"/>
      <c r="AA228" s="263"/>
      <c r="AB228" s="263"/>
      <c r="AC228" s="263"/>
      <c r="AD228" s="263"/>
      <c r="AE228" s="263"/>
      <c r="AF228" s="263"/>
      <c r="AG228" s="263"/>
      <c r="AH228" s="263"/>
      <c r="AI228" s="263"/>
      <c r="AJ228" s="263"/>
      <c r="AK228" s="263"/>
      <c r="AL228" s="263"/>
      <c r="AM228" s="263"/>
      <c r="AN228" s="263"/>
      <c r="AO228" s="263"/>
      <c r="AP228" s="263"/>
      <c r="AQ228" s="263"/>
      <c r="AR228" s="263"/>
      <c r="AS228" s="263"/>
      <c r="AT228" s="263"/>
      <c r="AU228" s="263"/>
      <c r="AV228" s="263"/>
      <c r="AW228" s="263"/>
      <c r="AX228" s="263"/>
      <c r="AY228" s="263"/>
    </row>
    <row r="229" spans="1:51" ht="15.75" customHeight="1">
      <c r="A229" s="263"/>
      <c r="B229" s="263"/>
      <c r="C229" s="263"/>
      <c r="D229" s="263"/>
      <c r="E229" s="263"/>
      <c r="F229" s="263"/>
      <c r="G229" s="263"/>
      <c r="H229" s="263"/>
      <c r="I229" s="263"/>
      <c r="J229" s="263"/>
      <c r="K229" s="263"/>
      <c r="L229" s="263"/>
      <c r="M229" s="263"/>
      <c r="N229" s="263"/>
      <c r="O229" s="263"/>
      <c r="P229" s="263"/>
      <c r="Q229" s="263"/>
      <c r="R229" s="263"/>
      <c r="S229" s="263"/>
      <c r="T229" s="263"/>
      <c r="U229" s="263"/>
      <c r="V229" s="263"/>
      <c r="W229" s="263"/>
      <c r="X229" s="263"/>
      <c r="Y229" s="263"/>
      <c r="Z229" s="263"/>
      <c r="AA229" s="263"/>
      <c r="AB229" s="263"/>
      <c r="AC229" s="263"/>
      <c r="AD229" s="263"/>
      <c r="AE229" s="263"/>
      <c r="AF229" s="263"/>
      <c r="AG229" s="263"/>
      <c r="AH229" s="263"/>
      <c r="AI229" s="263"/>
      <c r="AJ229" s="263"/>
      <c r="AK229" s="263"/>
      <c r="AL229" s="263"/>
      <c r="AM229" s="263"/>
      <c r="AN229" s="263"/>
      <c r="AO229" s="263"/>
      <c r="AP229" s="263"/>
      <c r="AQ229" s="263"/>
      <c r="AR229" s="263"/>
      <c r="AS229" s="263"/>
      <c r="AT229" s="263"/>
      <c r="AU229" s="263"/>
      <c r="AV229" s="263"/>
      <c r="AW229" s="263"/>
      <c r="AX229" s="263"/>
      <c r="AY229" s="263"/>
    </row>
    <row r="230" spans="1:51" ht="15.75" customHeight="1">
      <c r="A230" s="263"/>
      <c r="B230" s="263"/>
      <c r="C230" s="263"/>
      <c r="D230" s="263"/>
      <c r="E230" s="263"/>
      <c r="F230" s="263"/>
      <c r="G230" s="263"/>
      <c r="H230" s="263"/>
      <c r="I230" s="263"/>
      <c r="J230" s="263"/>
      <c r="K230" s="263"/>
      <c r="L230" s="263"/>
      <c r="M230" s="263"/>
      <c r="N230" s="263"/>
      <c r="O230" s="263"/>
      <c r="P230" s="263"/>
      <c r="Q230" s="263"/>
      <c r="R230" s="263"/>
      <c r="S230" s="263"/>
      <c r="T230" s="263"/>
      <c r="U230" s="263"/>
      <c r="V230" s="263"/>
      <c r="W230" s="263"/>
      <c r="X230" s="263"/>
      <c r="Y230" s="263"/>
      <c r="Z230" s="263"/>
      <c r="AA230" s="263"/>
      <c r="AB230" s="263"/>
      <c r="AC230" s="263"/>
      <c r="AD230" s="263"/>
      <c r="AE230" s="263"/>
      <c r="AF230" s="263"/>
      <c r="AG230" s="263"/>
      <c r="AH230" s="263"/>
      <c r="AI230" s="263"/>
      <c r="AJ230" s="263"/>
      <c r="AK230" s="263"/>
      <c r="AL230" s="263"/>
      <c r="AM230" s="263"/>
      <c r="AN230" s="263"/>
      <c r="AO230" s="263"/>
      <c r="AP230" s="263"/>
      <c r="AQ230" s="263"/>
      <c r="AR230" s="263"/>
      <c r="AS230" s="263"/>
      <c r="AT230" s="263"/>
      <c r="AU230" s="263"/>
      <c r="AV230" s="263"/>
      <c r="AW230" s="263"/>
      <c r="AX230" s="263"/>
      <c r="AY230" s="263"/>
    </row>
    <row r="231" spans="1:51" ht="15.75" customHeight="1">
      <c r="A231" s="263"/>
      <c r="B231" s="263"/>
      <c r="C231" s="263"/>
      <c r="D231" s="263"/>
      <c r="E231" s="263"/>
      <c r="F231" s="263"/>
      <c r="G231" s="263"/>
      <c r="H231" s="263"/>
      <c r="I231" s="263"/>
      <c r="J231" s="263"/>
      <c r="K231" s="263"/>
      <c r="L231" s="263"/>
      <c r="M231" s="263"/>
      <c r="N231" s="263"/>
      <c r="O231" s="263"/>
      <c r="P231" s="263"/>
      <c r="Q231" s="263"/>
      <c r="R231" s="263"/>
      <c r="S231" s="263"/>
      <c r="T231" s="263"/>
      <c r="U231" s="263"/>
      <c r="V231" s="263"/>
      <c r="W231" s="263"/>
      <c r="X231" s="263"/>
      <c r="Y231" s="263"/>
      <c r="Z231" s="263"/>
      <c r="AA231" s="263"/>
      <c r="AB231" s="263"/>
      <c r="AC231" s="263"/>
      <c r="AD231" s="263"/>
      <c r="AE231" s="263"/>
      <c r="AF231" s="263"/>
      <c r="AG231" s="263"/>
      <c r="AH231" s="263"/>
      <c r="AI231" s="263"/>
      <c r="AJ231" s="263"/>
      <c r="AK231" s="263"/>
      <c r="AL231" s="263"/>
      <c r="AM231" s="263"/>
      <c r="AN231" s="263"/>
      <c r="AO231" s="263"/>
      <c r="AP231" s="263"/>
      <c r="AQ231" s="263"/>
      <c r="AR231" s="263"/>
      <c r="AS231" s="263"/>
      <c r="AT231" s="263"/>
      <c r="AU231" s="263"/>
      <c r="AV231" s="263"/>
      <c r="AW231" s="263"/>
      <c r="AX231" s="263"/>
      <c r="AY231" s="263"/>
    </row>
    <row r="232" spans="1:51" ht="15.75" customHeight="1">
      <c r="A232" s="263"/>
      <c r="B232" s="263"/>
      <c r="C232" s="263"/>
      <c r="D232" s="263"/>
      <c r="E232" s="263"/>
      <c r="F232" s="263"/>
      <c r="G232" s="263"/>
      <c r="H232" s="263"/>
      <c r="I232" s="263"/>
      <c r="J232" s="263"/>
      <c r="K232" s="263"/>
      <c r="L232" s="263"/>
      <c r="M232" s="263"/>
      <c r="N232" s="263"/>
      <c r="O232" s="263"/>
      <c r="P232" s="263"/>
      <c r="Q232" s="263"/>
      <c r="R232" s="263"/>
      <c r="S232" s="263"/>
      <c r="T232" s="263"/>
      <c r="U232" s="263"/>
      <c r="V232" s="263"/>
      <c r="W232" s="263"/>
      <c r="X232" s="263"/>
      <c r="Y232" s="263"/>
      <c r="Z232" s="263"/>
      <c r="AA232" s="263"/>
      <c r="AB232" s="263"/>
      <c r="AC232" s="263"/>
      <c r="AD232" s="263"/>
      <c r="AE232" s="263"/>
      <c r="AF232" s="263"/>
      <c r="AG232" s="263"/>
      <c r="AH232" s="263"/>
      <c r="AI232" s="263"/>
      <c r="AJ232" s="263"/>
      <c r="AK232" s="263"/>
      <c r="AL232" s="263"/>
      <c r="AM232" s="263"/>
      <c r="AN232" s="263"/>
      <c r="AO232" s="263"/>
      <c r="AP232" s="263"/>
      <c r="AQ232" s="263"/>
      <c r="AR232" s="263"/>
      <c r="AS232" s="263"/>
      <c r="AT232" s="263"/>
      <c r="AU232" s="263"/>
      <c r="AV232" s="263"/>
      <c r="AW232" s="263"/>
      <c r="AX232" s="263"/>
      <c r="AY232" s="263"/>
    </row>
    <row r="233" spans="1:51" ht="15.75" customHeight="1">
      <c r="A233" s="263"/>
      <c r="B233" s="263"/>
      <c r="C233" s="263"/>
      <c r="D233" s="263"/>
      <c r="E233" s="263"/>
      <c r="F233" s="263"/>
      <c r="G233" s="263"/>
      <c r="H233" s="263"/>
      <c r="I233" s="263"/>
      <c r="J233" s="263"/>
      <c r="K233" s="263"/>
      <c r="L233" s="263"/>
      <c r="M233" s="263"/>
      <c r="N233" s="263"/>
      <c r="O233" s="263"/>
      <c r="P233" s="263"/>
      <c r="Q233" s="263"/>
      <c r="R233" s="263"/>
      <c r="S233" s="263"/>
      <c r="T233" s="263"/>
      <c r="U233" s="263"/>
      <c r="V233" s="263"/>
      <c r="W233" s="263"/>
      <c r="X233" s="263"/>
      <c r="Y233" s="263"/>
      <c r="Z233" s="263"/>
      <c r="AA233" s="263"/>
      <c r="AB233" s="263"/>
      <c r="AC233" s="263"/>
      <c r="AD233" s="263"/>
      <c r="AE233" s="263"/>
      <c r="AF233" s="263"/>
      <c r="AG233" s="263"/>
      <c r="AH233" s="263"/>
      <c r="AI233" s="263"/>
      <c r="AJ233" s="263"/>
      <c r="AK233" s="263"/>
      <c r="AL233" s="263"/>
      <c r="AM233" s="263"/>
      <c r="AN233" s="263"/>
      <c r="AO233" s="263"/>
      <c r="AP233" s="263"/>
      <c r="AQ233" s="263"/>
      <c r="AR233" s="263"/>
      <c r="AS233" s="263"/>
      <c r="AT233" s="263"/>
      <c r="AU233" s="263"/>
      <c r="AV233" s="263"/>
      <c r="AW233" s="263"/>
      <c r="AX233" s="263"/>
      <c r="AY233" s="263"/>
    </row>
    <row r="234" spans="1:51" ht="15.75" customHeight="1">
      <c r="A234" s="263"/>
      <c r="B234" s="263"/>
      <c r="C234" s="263"/>
      <c r="D234" s="263"/>
      <c r="E234" s="263"/>
      <c r="F234" s="263"/>
      <c r="G234" s="263"/>
      <c r="H234" s="263"/>
      <c r="I234" s="263"/>
      <c r="J234" s="263"/>
      <c r="K234" s="263"/>
      <c r="L234" s="263"/>
      <c r="M234" s="263"/>
      <c r="N234" s="263"/>
      <c r="O234" s="263"/>
      <c r="P234" s="263"/>
      <c r="Q234" s="263"/>
      <c r="R234" s="263"/>
      <c r="S234" s="263"/>
      <c r="T234" s="263"/>
      <c r="U234" s="263"/>
      <c r="V234" s="263"/>
      <c r="W234" s="263"/>
      <c r="X234" s="263"/>
      <c r="Y234" s="263"/>
      <c r="Z234" s="263"/>
      <c r="AA234" s="263"/>
      <c r="AB234" s="263"/>
      <c r="AC234" s="263"/>
      <c r="AD234" s="263"/>
      <c r="AE234" s="263"/>
      <c r="AF234" s="263"/>
      <c r="AG234" s="263"/>
      <c r="AH234" s="263"/>
      <c r="AI234" s="263"/>
      <c r="AJ234" s="263"/>
      <c r="AK234" s="263"/>
      <c r="AL234" s="263"/>
      <c r="AM234" s="263"/>
      <c r="AN234" s="263"/>
      <c r="AO234" s="263"/>
      <c r="AP234" s="263"/>
      <c r="AQ234" s="263"/>
      <c r="AR234" s="263"/>
      <c r="AS234" s="263"/>
      <c r="AT234" s="263"/>
      <c r="AU234" s="263"/>
      <c r="AV234" s="263"/>
      <c r="AW234" s="263"/>
      <c r="AX234" s="263"/>
      <c r="AY234" s="263"/>
    </row>
    <row r="235" spans="1:51" ht="15.75" customHeight="1">
      <c r="A235" s="263"/>
      <c r="B235" s="263"/>
      <c r="C235" s="263"/>
      <c r="D235" s="263"/>
      <c r="E235" s="263"/>
      <c r="F235" s="263"/>
      <c r="G235" s="263"/>
      <c r="H235" s="263"/>
      <c r="I235" s="263"/>
      <c r="J235" s="263"/>
      <c r="K235" s="263"/>
      <c r="L235" s="263"/>
      <c r="M235" s="263"/>
      <c r="N235" s="263"/>
      <c r="O235" s="263"/>
      <c r="P235" s="263"/>
      <c r="Q235" s="263"/>
      <c r="R235" s="263"/>
      <c r="S235" s="263"/>
      <c r="T235" s="263"/>
      <c r="U235" s="263"/>
      <c r="V235" s="263"/>
      <c r="W235" s="263"/>
      <c r="X235" s="263"/>
      <c r="Y235" s="263"/>
      <c r="Z235" s="263"/>
      <c r="AA235" s="263"/>
      <c r="AB235" s="263"/>
      <c r="AC235" s="263"/>
      <c r="AD235" s="263"/>
      <c r="AE235" s="263"/>
      <c r="AF235" s="263"/>
      <c r="AG235" s="263"/>
      <c r="AH235" s="263"/>
      <c r="AI235" s="263"/>
      <c r="AJ235" s="263"/>
      <c r="AK235" s="263"/>
      <c r="AL235" s="263"/>
      <c r="AM235" s="263"/>
      <c r="AN235" s="263"/>
      <c r="AO235" s="263"/>
      <c r="AP235" s="263"/>
      <c r="AQ235" s="263"/>
      <c r="AR235" s="263"/>
      <c r="AS235" s="263"/>
      <c r="AT235" s="263"/>
      <c r="AU235" s="263"/>
      <c r="AV235" s="263"/>
      <c r="AW235" s="263"/>
      <c r="AX235" s="263"/>
      <c r="AY235" s="263"/>
    </row>
    <row r="236" spans="1:51" ht="15.75" customHeight="1">
      <c r="A236" s="263"/>
      <c r="B236" s="263"/>
      <c r="C236" s="263"/>
      <c r="D236" s="263"/>
      <c r="E236" s="263"/>
      <c r="F236" s="263"/>
      <c r="G236" s="263"/>
      <c r="H236" s="263"/>
      <c r="I236" s="263"/>
      <c r="J236" s="263"/>
      <c r="K236" s="263"/>
      <c r="L236" s="263"/>
      <c r="M236" s="263"/>
      <c r="N236" s="263"/>
      <c r="O236" s="263"/>
      <c r="P236" s="263"/>
      <c r="Q236" s="263"/>
      <c r="R236" s="263"/>
      <c r="S236" s="263"/>
      <c r="T236" s="263"/>
      <c r="U236" s="263"/>
      <c r="V236" s="263"/>
      <c r="W236" s="263"/>
      <c r="X236" s="263"/>
      <c r="Y236" s="263"/>
      <c r="Z236" s="263"/>
      <c r="AA236" s="263"/>
      <c r="AB236" s="263"/>
      <c r="AC236" s="263"/>
      <c r="AD236" s="263"/>
      <c r="AE236" s="263"/>
      <c r="AF236" s="263"/>
      <c r="AG236" s="263"/>
      <c r="AH236" s="263"/>
      <c r="AI236" s="263"/>
      <c r="AJ236" s="263"/>
      <c r="AK236" s="263"/>
      <c r="AL236" s="263"/>
      <c r="AM236" s="263"/>
      <c r="AN236" s="263"/>
      <c r="AO236" s="263"/>
      <c r="AP236" s="263"/>
      <c r="AQ236" s="263"/>
      <c r="AR236" s="263"/>
      <c r="AS236" s="263"/>
      <c r="AT236" s="263"/>
      <c r="AU236" s="263"/>
      <c r="AV236" s="263"/>
      <c r="AW236" s="263"/>
      <c r="AX236" s="263"/>
      <c r="AY236" s="263"/>
    </row>
    <row r="237" spans="1:51" ht="15.75" customHeight="1">
      <c r="A237" s="263"/>
      <c r="B237" s="263"/>
      <c r="C237" s="263"/>
      <c r="D237" s="263"/>
      <c r="E237" s="263"/>
      <c r="F237" s="263"/>
      <c r="G237" s="263"/>
      <c r="H237" s="263"/>
      <c r="I237" s="263"/>
      <c r="J237" s="263"/>
      <c r="K237" s="263"/>
      <c r="L237" s="263"/>
      <c r="M237" s="263"/>
      <c r="N237" s="263"/>
      <c r="O237" s="263"/>
      <c r="P237" s="263"/>
      <c r="Q237" s="263"/>
      <c r="R237" s="263"/>
      <c r="S237" s="263"/>
      <c r="T237" s="263"/>
      <c r="U237" s="263"/>
      <c r="V237" s="263"/>
      <c r="W237" s="263"/>
      <c r="X237" s="263"/>
      <c r="Y237" s="263"/>
      <c r="Z237" s="263"/>
      <c r="AA237" s="263"/>
      <c r="AB237" s="263"/>
      <c r="AC237" s="263"/>
      <c r="AD237" s="263"/>
      <c r="AE237" s="263"/>
      <c r="AF237" s="263"/>
      <c r="AG237" s="263"/>
      <c r="AH237" s="263"/>
      <c r="AI237" s="263"/>
      <c r="AJ237" s="263"/>
      <c r="AK237" s="263"/>
      <c r="AL237" s="263"/>
      <c r="AM237" s="263"/>
      <c r="AN237" s="263"/>
      <c r="AO237" s="263"/>
      <c r="AP237" s="263"/>
      <c r="AQ237" s="263"/>
      <c r="AR237" s="263"/>
      <c r="AS237" s="263"/>
      <c r="AT237" s="263"/>
      <c r="AU237" s="263"/>
      <c r="AV237" s="263"/>
      <c r="AW237" s="263"/>
      <c r="AX237" s="263"/>
      <c r="AY237" s="263"/>
    </row>
    <row r="238" spans="1:51" ht="15.75" customHeight="1">
      <c r="A238" s="263"/>
      <c r="B238" s="263"/>
      <c r="C238" s="263"/>
      <c r="D238" s="263"/>
      <c r="E238" s="263"/>
      <c r="F238" s="263"/>
      <c r="G238" s="263"/>
      <c r="H238" s="263"/>
      <c r="I238" s="263"/>
      <c r="J238" s="263"/>
      <c r="K238" s="263"/>
      <c r="L238" s="263"/>
      <c r="M238" s="263"/>
      <c r="N238" s="263"/>
      <c r="O238" s="263"/>
      <c r="P238" s="263"/>
      <c r="Q238" s="263"/>
      <c r="R238" s="263"/>
      <c r="S238" s="263"/>
      <c r="T238" s="263"/>
      <c r="U238" s="263"/>
      <c r="V238" s="263"/>
      <c r="W238" s="263"/>
      <c r="X238" s="263"/>
      <c r="Y238" s="263"/>
      <c r="Z238" s="263"/>
      <c r="AA238" s="263"/>
      <c r="AB238" s="263"/>
      <c r="AC238" s="263"/>
      <c r="AD238" s="263"/>
      <c r="AE238" s="263"/>
      <c r="AF238" s="263"/>
      <c r="AG238" s="263"/>
      <c r="AH238" s="263"/>
      <c r="AI238" s="263"/>
      <c r="AJ238" s="263"/>
      <c r="AK238" s="263"/>
      <c r="AL238" s="263"/>
      <c r="AM238" s="263"/>
      <c r="AN238" s="263"/>
      <c r="AO238" s="263"/>
      <c r="AP238" s="263"/>
      <c r="AQ238" s="263"/>
      <c r="AR238" s="263"/>
      <c r="AS238" s="263"/>
      <c r="AT238" s="263"/>
      <c r="AU238" s="263"/>
      <c r="AV238" s="263"/>
      <c r="AW238" s="263"/>
      <c r="AX238" s="263"/>
      <c r="AY238" s="263"/>
    </row>
    <row r="239" spans="1:51" ht="15.75" customHeight="1">
      <c r="A239" s="263"/>
      <c r="B239" s="263"/>
      <c r="C239" s="263"/>
      <c r="D239" s="263"/>
      <c r="E239" s="263"/>
      <c r="F239" s="263"/>
      <c r="G239" s="263"/>
      <c r="H239" s="263"/>
      <c r="I239" s="263"/>
      <c r="J239" s="263"/>
      <c r="K239" s="263"/>
      <c r="L239" s="263"/>
      <c r="M239" s="263"/>
      <c r="N239" s="263"/>
      <c r="O239" s="263"/>
      <c r="P239" s="263"/>
      <c r="Q239" s="263"/>
      <c r="R239" s="263"/>
      <c r="S239" s="263"/>
      <c r="T239" s="263"/>
      <c r="U239" s="263"/>
      <c r="V239" s="263"/>
      <c r="W239" s="263"/>
      <c r="X239" s="263"/>
      <c r="Y239" s="263"/>
      <c r="Z239" s="263"/>
      <c r="AA239" s="263"/>
      <c r="AB239" s="263"/>
      <c r="AC239" s="263"/>
      <c r="AD239" s="263"/>
      <c r="AE239" s="263"/>
      <c r="AF239" s="263"/>
      <c r="AG239" s="263"/>
      <c r="AH239" s="263"/>
      <c r="AI239" s="263"/>
      <c r="AJ239" s="263"/>
      <c r="AK239" s="263"/>
      <c r="AL239" s="263"/>
      <c r="AM239" s="263"/>
      <c r="AN239" s="263"/>
      <c r="AO239" s="263"/>
      <c r="AP239" s="263"/>
      <c r="AQ239" s="263"/>
      <c r="AR239" s="263"/>
      <c r="AS239" s="263"/>
      <c r="AT239" s="263"/>
      <c r="AU239" s="263"/>
      <c r="AV239" s="263"/>
      <c r="AW239" s="263"/>
      <c r="AX239" s="263"/>
      <c r="AY239" s="263"/>
    </row>
    <row r="240" spans="1:51" ht="15.75" customHeight="1">
      <c r="A240" s="263"/>
      <c r="B240" s="263"/>
      <c r="C240" s="263"/>
      <c r="D240" s="263"/>
      <c r="E240" s="263"/>
      <c r="F240" s="263"/>
      <c r="G240" s="263"/>
      <c r="H240" s="263"/>
      <c r="I240" s="263"/>
      <c r="J240" s="263"/>
      <c r="K240" s="263"/>
      <c r="L240" s="263"/>
      <c r="M240" s="263"/>
      <c r="N240" s="263"/>
      <c r="O240" s="263"/>
      <c r="P240" s="263"/>
      <c r="Q240" s="263"/>
      <c r="R240" s="263"/>
      <c r="S240" s="263"/>
      <c r="T240" s="263"/>
      <c r="U240" s="263"/>
      <c r="V240" s="263"/>
      <c r="W240" s="263"/>
      <c r="X240" s="263"/>
      <c r="Y240" s="263"/>
      <c r="Z240" s="263"/>
      <c r="AA240" s="263"/>
      <c r="AB240" s="263"/>
      <c r="AC240" s="263"/>
      <c r="AD240" s="263"/>
      <c r="AE240" s="263"/>
      <c r="AF240" s="263"/>
      <c r="AG240" s="263"/>
      <c r="AH240" s="263"/>
      <c r="AI240" s="263"/>
      <c r="AJ240" s="263"/>
      <c r="AK240" s="263"/>
      <c r="AL240" s="263"/>
      <c r="AM240" s="263"/>
      <c r="AN240" s="263"/>
      <c r="AO240" s="263"/>
      <c r="AP240" s="263"/>
      <c r="AQ240" s="263"/>
      <c r="AR240" s="263"/>
      <c r="AS240" s="263"/>
      <c r="AT240" s="263"/>
      <c r="AU240" s="263"/>
      <c r="AV240" s="263"/>
      <c r="AW240" s="263"/>
      <c r="AX240" s="263"/>
      <c r="AY240" s="263"/>
    </row>
    <row r="241" spans="1:51" ht="15.75" customHeight="1">
      <c r="A241" s="263"/>
      <c r="B241" s="263"/>
      <c r="C241" s="263"/>
      <c r="D241" s="263"/>
      <c r="E241" s="263"/>
      <c r="F241" s="263"/>
      <c r="G241" s="263"/>
      <c r="H241" s="263"/>
      <c r="I241" s="263"/>
      <c r="J241" s="263"/>
      <c r="K241" s="263"/>
      <c r="L241" s="263"/>
      <c r="M241" s="263"/>
      <c r="N241" s="263"/>
      <c r="O241" s="263"/>
      <c r="P241" s="263"/>
      <c r="Q241" s="263"/>
      <c r="R241" s="263"/>
      <c r="S241" s="263"/>
      <c r="T241" s="263"/>
      <c r="U241" s="263"/>
      <c r="V241" s="263"/>
      <c r="W241" s="263"/>
      <c r="X241" s="263"/>
      <c r="Y241" s="263"/>
      <c r="Z241" s="263"/>
      <c r="AA241" s="263"/>
      <c r="AB241" s="263"/>
      <c r="AC241" s="263"/>
      <c r="AD241" s="263"/>
      <c r="AE241" s="263"/>
      <c r="AF241" s="263"/>
      <c r="AG241" s="263"/>
      <c r="AH241" s="263"/>
      <c r="AI241" s="263"/>
      <c r="AJ241" s="263"/>
      <c r="AK241" s="263"/>
      <c r="AL241" s="263"/>
      <c r="AM241" s="263"/>
      <c r="AN241" s="263"/>
      <c r="AO241" s="263"/>
      <c r="AP241" s="263"/>
      <c r="AQ241" s="263"/>
      <c r="AR241" s="263"/>
      <c r="AS241" s="263"/>
      <c r="AT241" s="263"/>
      <c r="AU241" s="263"/>
      <c r="AV241" s="263"/>
      <c r="AW241" s="263"/>
      <c r="AX241" s="263"/>
      <c r="AY241" s="263"/>
    </row>
    <row r="242" spans="1:51" ht="15.75" customHeight="1">
      <c r="A242" s="263"/>
      <c r="B242" s="263"/>
      <c r="C242" s="263"/>
      <c r="D242" s="263"/>
      <c r="E242" s="263"/>
      <c r="F242" s="263"/>
      <c r="G242" s="263"/>
      <c r="H242" s="263"/>
      <c r="I242" s="263"/>
      <c r="J242" s="263"/>
      <c r="K242" s="263"/>
      <c r="L242" s="263"/>
      <c r="M242" s="263"/>
      <c r="N242" s="263"/>
      <c r="O242" s="263"/>
      <c r="P242" s="263"/>
      <c r="Q242" s="263"/>
      <c r="R242" s="263"/>
      <c r="S242" s="263"/>
      <c r="T242" s="263"/>
      <c r="U242" s="263"/>
      <c r="V242" s="263"/>
      <c r="W242" s="263"/>
      <c r="X242" s="263"/>
      <c r="Y242" s="263"/>
      <c r="Z242" s="263"/>
      <c r="AA242" s="263"/>
      <c r="AB242" s="263"/>
      <c r="AC242" s="263"/>
      <c r="AD242" s="263"/>
      <c r="AE242" s="263"/>
      <c r="AF242" s="263"/>
      <c r="AG242" s="263"/>
      <c r="AH242" s="263"/>
      <c r="AI242" s="263"/>
      <c r="AJ242" s="263"/>
      <c r="AK242" s="263"/>
      <c r="AL242" s="263"/>
      <c r="AM242" s="263"/>
      <c r="AN242" s="263"/>
      <c r="AO242" s="263"/>
      <c r="AP242" s="263"/>
      <c r="AQ242" s="263"/>
      <c r="AR242" s="263"/>
      <c r="AS242" s="263"/>
      <c r="AT242" s="263"/>
      <c r="AU242" s="263"/>
      <c r="AV242" s="263"/>
      <c r="AW242" s="263"/>
      <c r="AX242" s="263"/>
      <c r="AY242" s="263"/>
    </row>
    <row r="243" spans="1:51" ht="15.75" customHeight="1">
      <c r="A243" s="263"/>
      <c r="B243" s="263"/>
      <c r="C243" s="263"/>
      <c r="D243" s="263"/>
      <c r="E243" s="263"/>
      <c r="F243" s="263"/>
      <c r="G243" s="263"/>
      <c r="H243" s="263"/>
      <c r="I243" s="263"/>
      <c r="J243" s="263"/>
      <c r="K243" s="263"/>
      <c r="L243" s="263"/>
      <c r="M243" s="263"/>
      <c r="N243" s="263"/>
      <c r="O243" s="263"/>
      <c r="P243" s="263"/>
      <c r="Q243" s="263"/>
      <c r="R243" s="263"/>
      <c r="S243" s="263"/>
      <c r="T243" s="263"/>
      <c r="U243" s="263"/>
      <c r="V243" s="263"/>
      <c r="W243" s="263"/>
      <c r="X243" s="263"/>
      <c r="Y243" s="263"/>
      <c r="Z243" s="263"/>
      <c r="AA243" s="263"/>
      <c r="AB243" s="263"/>
      <c r="AC243" s="263"/>
      <c r="AD243" s="263"/>
      <c r="AE243" s="263"/>
      <c r="AF243" s="263"/>
      <c r="AG243" s="263"/>
      <c r="AH243" s="263"/>
      <c r="AI243" s="263"/>
      <c r="AJ243" s="263"/>
      <c r="AK243" s="263"/>
      <c r="AL243" s="263"/>
      <c r="AM243" s="263"/>
      <c r="AN243" s="263"/>
      <c r="AO243" s="263"/>
      <c r="AP243" s="263"/>
      <c r="AQ243" s="263"/>
      <c r="AR243" s="263"/>
      <c r="AS243" s="263"/>
      <c r="AT243" s="263"/>
      <c r="AU243" s="263"/>
      <c r="AV243" s="263"/>
      <c r="AW243" s="263"/>
      <c r="AX243" s="263"/>
      <c r="AY243" s="263"/>
    </row>
    <row r="244" spans="1:51" ht="15.75" customHeight="1">
      <c r="A244" s="263"/>
      <c r="B244" s="263"/>
      <c r="C244" s="263"/>
      <c r="D244" s="263"/>
      <c r="E244" s="263"/>
      <c r="F244" s="263"/>
      <c r="G244" s="263"/>
      <c r="H244" s="263"/>
      <c r="I244" s="263"/>
      <c r="J244" s="263"/>
      <c r="K244" s="263"/>
      <c r="L244" s="263"/>
      <c r="M244" s="263"/>
      <c r="N244" s="263"/>
      <c r="O244" s="263"/>
      <c r="P244" s="263"/>
      <c r="Q244" s="263"/>
      <c r="R244" s="263"/>
      <c r="S244" s="263"/>
      <c r="T244" s="263"/>
      <c r="U244" s="263"/>
      <c r="V244" s="263"/>
      <c r="W244" s="263"/>
      <c r="X244" s="263"/>
      <c r="Y244" s="263"/>
      <c r="Z244" s="263"/>
      <c r="AA244" s="263"/>
      <c r="AB244" s="263"/>
      <c r="AC244" s="263"/>
      <c r="AD244" s="263"/>
      <c r="AE244" s="263"/>
      <c r="AF244" s="263"/>
      <c r="AG244" s="263"/>
      <c r="AH244" s="263"/>
      <c r="AI244" s="263"/>
      <c r="AJ244" s="263"/>
      <c r="AK244" s="263"/>
      <c r="AL244" s="263"/>
      <c r="AM244" s="263"/>
      <c r="AN244" s="263"/>
      <c r="AO244" s="263"/>
      <c r="AP244" s="263"/>
      <c r="AQ244" s="263"/>
      <c r="AR244" s="263"/>
      <c r="AS244" s="263"/>
      <c r="AT244" s="263"/>
      <c r="AU244" s="263"/>
      <c r="AV244" s="263"/>
      <c r="AW244" s="263"/>
      <c r="AX244" s="263"/>
      <c r="AY244" s="263"/>
    </row>
    <row r="245" spans="1:51" ht="15.75" customHeight="1">
      <c r="A245" s="263"/>
      <c r="B245" s="263"/>
      <c r="C245" s="263"/>
      <c r="D245" s="263"/>
      <c r="E245" s="263"/>
      <c r="F245" s="263"/>
      <c r="G245" s="263"/>
      <c r="H245" s="263"/>
      <c r="I245" s="263"/>
      <c r="J245" s="263"/>
      <c r="K245" s="263"/>
      <c r="L245" s="263"/>
      <c r="M245" s="263"/>
      <c r="N245" s="263"/>
      <c r="O245" s="263"/>
      <c r="P245" s="263"/>
      <c r="Q245" s="263"/>
      <c r="R245" s="263"/>
      <c r="S245" s="263"/>
      <c r="T245" s="263"/>
      <c r="U245" s="263"/>
      <c r="V245" s="263"/>
      <c r="W245" s="263"/>
      <c r="X245" s="263"/>
      <c r="Y245" s="263"/>
      <c r="Z245" s="263"/>
      <c r="AA245" s="263"/>
      <c r="AB245" s="263"/>
      <c r="AC245" s="263"/>
      <c r="AD245" s="263"/>
      <c r="AE245" s="263"/>
      <c r="AF245" s="263"/>
      <c r="AG245" s="263"/>
      <c r="AH245" s="263"/>
      <c r="AI245" s="263"/>
      <c r="AJ245" s="263"/>
      <c r="AK245" s="263"/>
      <c r="AL245" s="263"/>
      <c r="AM245" s="263"/>
      <c r="AN245" s="263"/>
      <c r="AO245" s="263"/>
      <c r="AP245" s="263"/>
      <c r="AQ245" s="263"/>
      <c r="AR245" s="263"/>
      <c r="AS245" s="263"/>
      <c r="AT245" s="263"/>
      <c r="AU245" s="263"/>
      <c r="AV245" s="263"/>
      <c r="AW245" s="263"/>
      <c r="AX245" s="263"/>
      <c r="AY245" s="263"/>
    </row>
    <row r="246" spans="1:51" ht="15.75" customHeight="1">
      <c r="A246" s="263"/>
      <c r="B246" s="263"/>
      <c r="C246" s="263"/>
      <c r="D246" s="263"/>
      <c r="E246" s="263"/>
      <c r="F246" s="263"/>
      <c r="G246" s="263"/>
      <c r="H246" s="263"/>
      <c r="I246" s="263"/>
      <c r="J246" s="263"/>
      <c r="K246" s="263"/>
      <c r="L246" s="263"/>
      <c r="M246" s="263"/>
      <c r="N246" s="263"/>
      <c r="O246" s="263"/>
      <c r="P246" s="263"/>
      <c r="Q246" s="263"/>
      <c r="R246" s="263"/>
      <c r="S246" s="263"/>
      <c r="T246" s="263"/>
      <c r="U246" s="263"/>
      <c r="V246" s="263"/>
      <c r="W246" s="263"/>
      <c r="X246" s="263"/>
      <c r="Y246" s="263"/>
      <c r="Z246" s="263"/>
      <c r="AA246" s="263"/>
      <c r="AB246" s="263"/>
      <c r="AC246" s="263"/>
      <c r="AD246" s="263"/>
      <c r="AE246" s="263"/>
      <c r="AF246" s="263"/>
      <c r="AG246" s="263"/>
      <c r="AH246" s="263"/>
      <c r="AI246" s="263"/>
      <c r="AJ246" s="263"/>
      <c r="AK246" s="263"/>
      <c r="AL246" s="263"/>
      <c r="AM246" s="263"/>
      <c r="AN246" s="263"/>
      <c r="AO246" s="263"/>
      <c r="AP246" s="263"/>
      <c r="AQ246" s="263"/>
      <c r="AR246" s="263"/>
      <c r="AS246" s="263"/>
      <c r="AT246" s="263"/>
      <c r="AU246" s="263"/>
      <c r="AV246" s="263"/>
      <c r="AW246" s="263"/>
      <c r="AX246" s="263"/>
      <c r="AY246" s="263"/>
    </row>
    <row r="247" spans="1:51" ht="15.75" customHeight="1">
      <c r="A247" s="263"/>
      <c r="B247" s="263"/>
      <c r="C247" s="263"/>
      <c r="D247" s="263"/>
      <c r="E247" s="263"/>
      <c r="F247" s="263"/>
      <c r="G247" s="263"/>
      <c r="H247" s="263"/>
      <c r="I247" s="263"/>
      <c r="J247" s="263"/>
      <c r="K247" s="263"/>
      <c r="L247" s="263"/>
      <c r="M247" s="263"/>
      <c r="N247" s="263"/>
      <c r="O247" s="263"/>
      <c r="P247" s="263"/>
      <c r="Q247" s="263"/>
      <c r="R247" s="263"/>
      <c r="S247" s="263"/>
      <c r="T247" s="263"/>
      <c r="U247" s="263"/>
      <c r="V247" s="263"/>
      <c r="W247" s="263"/>
      <c r="X247" s="263"/>
      <c r="Y247" s="263"/>
      <c r="Z247" s="263"/>
      <c r="AA247" s="263"/>
      <c r="AB247" s="263"/>
      <c r="AC247" s="263"/>
      <c r="AD247" s="263"/>
      <c r="AE247" s="263"/>
      <c r="AF247" s="263"/>
      <c r="AG247" s="263"/>
      <c r="AH247" s="263"/>
      <c r="AI247" s="263"/>
      <c r="AJ247" s="263"/>
      <c r="AK247" s="263"/>
      <c r="AL247" s="263"/>
      <c r="AM247" s="263"/>
      <c r="AN247" s="263"/>
      <c r="AO247" s="263"/>
      <c r="AP247" s="263"/>
      <c r="AQ247" s="263"/>
      <c r="AR247" s="263"/>
      <c r="AS247" s="263"/>
      <c r="AT247" s="263"/>
      <c r="AU247" s="263"/>
      <c r="AV247" s="263"/>
      <c r="AW247" s="263"/>
      <c r="AX247" s="263"/>
      <c r="AY247" s="263"/>
    </row>
    <row r="248" spans="1:51" ht="15.75" customHeight="1">
      <c r="A248" s="263"/>
      <c r="B248" s="263"/>
      <c r="C248" s="263"/>
      <c r="D248" s="263"/>
      <c r="E248" s="263"/>
      <c r="F248" s="263"/>
      <c r="G248" s="263"/>
      <c r="H248" s="263"/>
      <c r="I248" s="263"/>
      <c r="J248" s="263"/>
      <c r="K248" s="263"/>
      <c r="L248" s="263"/>
      <c r="M248" s="263"/>
      <c r="N248" s="263"/>
      <c r="O248" s="263"/>
      <c r="P248" s="263"/>
      <c r="Q248" s="263"/>
      <c r="R248" s="263"/>
      <c r="S248" s="263"/>
      <c r="T248" s="263"/>
      <c r="U248" s="263"/>
      <c r="V248" s="263"/>
      <c r="W248" s="263"/>
      <c r="X248" s="263"/>
      <c r="Y248" s="263"/>
      <c r="Z248" s="263"/>
      <c r="AA248" s="263"/>
      <c r="AB248" s="263"/>
      <c r="AC248" s="263"/>
      <c r="AD248" s="263"/>
      <c r="AE248" s="263"/>
      <c r="AF248" s="263"/>
      <c r="AG248" s="263"/>
      <c r="AH248" s="263"/>
      <c r="AI248" s="263"/>
      <c r="AJ248" s="263"/>
      <c r="AK248" s="263"/>
      <c r="AL248" s="263"/>
      <c r="AM248" s="263"/>
      <c r="AN248" s="263"/>
      <c r="AO248" s="263"/>
      <c r="AP248" s="263"/>
      <c r="AQ248" s="263"/>
      <c r="AR248" s="263"/>
      <c r="AS248" s="263"/>
      <c r="AT248" s="263"/>
      <c r="AU248" s="263"/>
      <c r="AV248" s="263"/>
      <c r="AW248" s="263"/>
      <c r="AX248" s="263"/>
      <c r="AY248" s="263"/>
    </row>
    <row r="249" spans="1:51" ht="15.75" customHeight="1">
      <c r="A249" s="263"/>
      <c r="B249" s="263"/>
      <c r="C249" s="263"/>
      <c r="D249" s="263"/>
      <c r="E249" s="263"/>
      <c r="F249" s="263"/>
      <c r="G249" s="263"/>
      <c r="H249" s="263"/>
      <c r="I249" s="263"/>
      <c r="J249" s="263"/>
      <c r="K249" s="263"/>
      <c r="L249" s="263"/>
      <c r="M249" s="263"/>
      <c r="N249" s="263"/>
      <c r="O249" s="263"/>
      <c r="P249" s="263"/>
      <c r="Q249" s="263"/>
      <c r="R249" s="263"/>
      <c r="S249" s="263"/>
      <c r="T249" s="263"/>
      <c r="U249" s="263"/>
      <c r="V249" s="263"/>
      <c r="W249" s="263"/>
      <c r="X249" s="263"/>
      <c r="Y249" s="263"/>
      <c r="Z249" s="263"/>
      <c r="AA249" s="263"/>
      <c r="AB249" s="263"/>
      <c r="AC249" s="263"/>
      <c r="AD249" s="263"/>
      <c r="AE249" s="263"/>
      <c r="AF249" s="263"/>
      <c r="AG249" s="263"/>
      <c r="AH249" s="263"/>
      <c r="AI249" s="263"/>
      <c r="AJ249" s="263"/>
      <c r="AK249" s="263"/>
      <c r="AL249" s="263"/>
      <c r="AM249" s="263"/>
      <c r="AN249" s="263"/>
      <c r="AO249" s="263"/>
      <c r="AP249" s="263"/>
      <c r="AQ249" s="263"/>
      <c r="AR249" s="263"/>
      <c r="AS249" s="263"/>
      <c r="AT249" s="263"/>
      <c r="AU249" s="263"/>
      <c r="AV249" s="263"/>
      <c r="AW249" s="263"/>
      <c r="AX249" s="263"/>
      <c r="AY249" s="263"/>
    </row>
    <row r="250" spans="1:51" ht="15.75" customHeight="1">
      <c r="A250" s="263"/>
      <c r="B250" s="263"/>
      <c r="C250" s="263"/>
      <c r="D250" s="263"/>
      <c r="E250" s="263"/>
      <c r="F250" s="263"/>
      <c r="G250" s="263"/>
      <c r="H250" s="263"/>
      <c r="I250" s="263"/>
      <c r="J250" s="263"/>
      <c r="K250" s="263"/>
      <c r="L250" s="263"/>
      <c r="M250" s="263"/>
      <c r="N250" s="263"/>
      <c r="O250" s="263"/>
      <c r="P250" s="263"/>
      <c r="Q250" s="263"/>
      <c r="R250" s="263"/>
      <c r="S250" s="263"/>
      <c r="T250" s="263"/>
      <c r="U250" s="263"/>
      <c r="V250" s="263"/>
      <c r="W250" s="263"/>
      <c r="X250" s="263"/>
      <c r="Y250" s="263"/>
      <c r="Z250" s="263"/>
      <c r="AA250" s="263"/>
      <c r="AB250" s="263"/>
      <c r="AC250" s="263"/>
      <c r="AD250" s="263"/>
      <c r="AE250" s="263"/>
      <c r="AF250" s="263"/>
      <c r="AG250" s="263"/>
      <c r="AH250" s="263"/>
      <c r="AI250" s="263"/>
      <c r="AJ250" s="263"/>
      <c r="AK250" s="263"/>
      <c r="AL250" s="263"/>
      <c r="AM250" s="263"/>
      <c r="AN250" s="263"/>
      <c r="AO250" s="263"/>
      <c r="AP250" s="263"/>
      <c r="AQ250" s="263"/>
      <c r="AR250" s="263"/>
      <c r="AS250" s="263"/>
      <c r="AT250" s="263"/>
      <c r="AU250" s="263"/>
      <c r="AV250" s="263"/>
      <c r="AW250" s="263"/>
      <c r="AX250" s="263"/>
      <c r="AY250" s="263"/>
    </row>
    <row r="251" spans="1:51" ht="15.75" customHeight="1">
      <c r="A251" s="263"/>
      <c r="B251" s="263"/>
      <c r="C251" s="263"/>
      <c r="D251" s="263"/>
      <c r="E251" s="263"/>
      <c r="F251" s="263"/>
      <c r="G251" s="263"/>
      <c r="H251" s="263"/>
      <c r="I251" s="263"/>
      <c r="J251" s="263"/>
      <c r="K251" s="263"/>
      <c r="L251" s="263"/>
      <c r="M251" s="263"/>
      <c r="N251" s="263"/>
      <c r="O251" s="263"/>
      <c r="P251" s="263"/>
      <c r="Q251" s="263"/>
      <c r="R251" s="263"/>
      <c r="S251" s="263"/>
      <c r="T251" s="263"/>
      <c r="U251" s="263"/>
      <c r="V251" s="263"/>
      <c r="W251" s="263"/>
      <c r="X251" s="263"/>
      <c r="Y251" s="263"/>
      <c r="Z251" s="263"/>
      <c r="AA251" s="263"/>
      <c r="AB251" s="263"/>
      <c r="AC251" s="263"/>
      <c r="AD251" s="263"/>
      <c r="AE251" s="263"/>
      <c r="AF251" s="263"/>
      <c r="AG251" s="263"/>
      <c r="AH251" s="263"/>
      <c r="AI251" s="263"/>
      <c r="AJ251" s="263"/>
      <c r="AK251" s="263"/>
      <c r="AL251" s="263"/>
      <c r="AM251" s="263"/>
      <c r="AN251" s="263"/>
      <c r="AO251" s="263"/>
      <c r="AP251" s="263"/>
      <c r="AQ251" s="263"/>
      <c r="AR251" s="263"/>
      <c r="AS251" s="263"/>
      <c r="AT251" s="263"/>
      <c r="AU251" s="263"/>
      <c r="AV251" s="263"/>
      <c r="AW251" s="263"/>
      <c r="AX251" s="263"/>
      <c r="AY251" s="263"/>
    </row>
    <row r="252" spans="1:51" ht="15.75" customHeight="1">
      <c r="A252" s="263"/>
      <c r="B252" s="263"/>
      <c r="C252" s="263"/>
      <c r="D252" s="263"/>
      <c r="E252" s="263"/>
      <c r="F252" s="263"/>
      <c r="G252" s="263"/>
      <c r="H252" s="263"/>
      <c r="I252" s="263"/>
      <c r="J252" s="263"/>
      <c r="K252" s="263"/>
      <c r="L252" s="263"/>
      <c r="M252" s="263"/>
      <c r="N252" s="263"/>
      <c r="O252" s="263"/>
      <c r="P252" s="263"/>
      <c r="Q252" s="263"/>
      <c r="R252" s="263"/>
      <c r="S252" s="263"/>
      <c r="T252" s="263"/>
      <c r="U252" s="263"/>
      <c r="V252" s="263"/>
      <c r="W252" s="263"/>
      <c r="X252" s="263"/>
      <c r="Y252" s="263"/>
      <c r="Z252" s="263"/>
      <c r="AA252" s="263"/>
      <c r="AB252" s="263"/>
      <c r="AC252" s="263"/>
      <c r="AD252" s="263"/>
      <c r="AE252" s="263"/>
      <c r="AF252" s="263"/>
      <c r="AG252" s="263"/>
      <c r="AH252" s="263"/>
      <c r="AI252" s="263"/>
      <c r="AJ252" s="263"/>
      <c r="AK252" s="263"/>
      <c r="AL252" s="263"/>
      <c r="AM252" s="263"/>
      <c r="AN252" s="263"/>
      <c r="AO252" s="263"/>
      <c r="AP252" s="263"/>
      <c r="AQ252" s="263"/>
      <c r="AR252" s="263"/>
      <c r="AS252" s="263"/>
      <c r="AT252" s="263"/>
      <c r="AU252" s="263"/>
      <c r="AV252" s="263"/>
      <c r="AW252" s="263"/>
      <c r="AX252" s="263"/>
      <c r="AY252" s="263"/>
    </row>
    <row r="253" spans="1:51" ht="15.75" customHeight="1">
      <c r="A253" s="263"/>
      <c r="B253" s="263"/>
      <c r="C253" s="263"/>
      <c r="D253" s="263"/>
      <c r="E253" s="263"/>
      <c r="F253" s="263"/>
      <c r="G253" s="263"/>
      <c r="H253" s="263"/>
      <c r="I253" s="263"/>
      <c r="J253" s="263"/>
      <c r="K253" s="263"/>
      <c r="L253" s="263"/>
      <c r="M253" s="263"/>
      <c r="N253" s="263"/>
      <c r="O253" s="263"/>
      <c r="P253" s="263"/>
      <c r="Q253" s="263"/>
      <c r="R253" s="263"/>
      <c r="S253" s="263"/>
      <c r="T253" s="263"/>
      <c r="U253" s="263"/>
      <c r="V253" s="263"/>
      <c r="W253" s="263"/>
      <c r="X253" s="263"/>
      <c r="Y253" s="263"/>
      <c r="Z253" s="263"/>
      <c r="AA253" s="263"/>
      <c r="AB253" s="263"/>
      <c r="AC253" s="263"/>
      <c r="AD253" s="263"/>
      <c r="AE253" s="263"/>
      <c r="AF253" s="263"/>
      <c r="AG253" s="263"/>
      <c r="AH253" s="263"/>
      <c r="AI253" s="263"/>
      <c r="AJ253" s="263"/>
      <c r="AK253" s="263"/>
      <c r="AL253" s="263"/>
      <c r="AM253" s="263"/>
      <c r="AN253" s="263"/>
      <c r="AO253" s="263"/>
      <c r="AP253" s="263"/>
      <c r="AQ253" s="263"/>
      <c r="AR253" s="263"/>
      <c r="AS253" s="263"/>
      <c r="AT253" s="263"/>
      <c r="AU253" s="263"/>
      <c r="AV253" s="263"/>
      <c r="AW253" s="263"/>
      <c r="AX253" s="263"/>
      <c r="AY253" s="263"/>
    </row>
    <row r="254" spans="1:51" ht="15.75" customHeight="1">
      <c r="A254" s="263"/>
      <c r="B254" s="263"/>
      <c r="C254" s="263"/>
      <c r="D254" s="263"/>
      <c r="E254" s="263"/>
      <c r="F254" s="263"/>
      <c r="G254" s="263"/>
      <c r="H254" s="263"/>
      <c r="I254" s="263"/>
      <c r="J254" s="263"/>
      <c r="K254" s="263"/>
      <c r="L254" s="263"/>
      <c r="M254" s="263"/>
      <c r="N254" s="263"/>
      <c r="O254" s="263"/>
      <c r="P254" s="263"/>
      <c r="Q254" s="263"/>
      <c r="R254" s="263"/>
      <c r="S254" s="263"/>
      <c r="T254" s="263"/>
      <c r="U254" s="263"/>
      <c r="V254" s="263"/>
      <c r="W254" s="263"/>
      <c r="X254" s="263"/>
      <c r="Y254" s="263"/>
      <c r="Z254" s="263"/>
      <c r="AA254" s="263"/>
      <c r="AB254" s="263"/>
      <c r="AC254" s="263"/>
      <c r="AD254" s="263"/>
      <c r="AE254" s="263"/>
      <c r="AF254" s="263"/>
      <c r="AG254" s="263"/>
      <c r="AH254" s="263"/>
      <c r="AI254" s="263"/>
      <c r="AJ254" s="263"/>
      <c r="AK254" s="263"/>
      <c r="AL254" s="263"/>
      <c r="AM254" s="263"/>
      <c r="AN254" s="263"/>
      <c r="AO254" s="263"/>
      <c r="AP254" s="263"/>
      <c r="AQ254" s="263"/>
      <c r="AR254" s="263"/>
      <c r="AS254" s="263"/>
      <c r="AT254" s="263"/>
      <c r="AU254" s="263"/>
      <c r="AV254" s="263"/>
      <c r="AW254" s="263"/>
      <c r="AX254" s="263"/>
      <c r="AY254" s="263"/>
    </row>
    <row r="255" spans="1:51" ht="15.75" customHeight="1">
      <c r="A255" s="263"/>
      <c r="B255" s="263"/>
      <c r="C255" s="263"/>
      <c r="D255" s="263"/>
      <c r="E255" s="263"/>
      <c r="F255" s="263"/>
      <c r="G255" s="263"/>
      <c r="H255" s="263"/>
      <c r="I255" s="263"/>
      <c r="J255" s="263"/>
      <c r="K255" s="263"/>
      <c r="L255" s="263"/>
      <c r="M255" s="263"/>
      <c r="N255" s="263"/>
      <c r="O255" s="263"/>
      <c r="P255" s="263"/>
      <c r="Q255" s="263"/>
      <c r="R255" s="263"/>
      <c r="S255" s="263"/>
      <c r="T255" s="263"/>
      <c r="U255" s="263"/>
      <c r="V255" s="263"/>
      <c r="W255" s="263"/>
      <c r="X255" s="263"/>
      <c r="Y255" s="263"/>
      <c r="Z255" s="263"/>
      <c r="AA255" s="263"/>
      <c r="AB255" s="263"/>
      <c r="AC255" s="263"/>
      <c r="AD255" s="263"/>
      <c r="AE255" s="263"/>
      <c r="AF255" s="263"/>
      <c r="AG255" s="263"/>
      <c r="AH255" s="263"/>
      <c r="AI255" s="263"/>
      <c r="AJ255" s="263"/>
      <c r="AK255" s="263"/>
      <c r="AL255" s="263"/>
      <c r="AM255" s="263"/>
      <c r="AN255" s="263"/>
      <c r="AO255" s="263"/>
      <c r="AP255" s="263"/>
      <c r="AQ255" s="263"/>
      <c r="AR255" s="263"/>
      <c r="AS255" s="263"/>
      <c r="AT255" s="263"/>
      <c r="AU255" s="263"/>
      <c r="AV255" s="263"/>
      <c r="AW255" s="263"/>
      <c r="AX255" s="263"/>
      <c r="AY255" s="263"/>
    </row>
    <row r="256" spans="1:51" ht="15.75" customHeight="1">
      <c r="A256" s="263"/>
      <c r="B256" s="263"/>
      <c r="C256" s="263"/>
      <c r="D256" s="263"/>
      <c r="E256" s="263"/>
      <c r="F256" s="263"/>
      <c r="G256" s="263"/>
      <c r="H256" s="263"/>
      <c r="I256" s="263"/>
      <c r="J256" s="263"/>
      <c r="K256" s="263"/>
      <c r="L256" s="263"/>
      <c r="M256" s="263"/>
      <c r="N256" s="263"/>
      <c r="O256" s="263"/>
      <c r="P256" s="263"/>
      <c r="Q256" s="263"/>
      <c r="R256" s="263"/>
      <c r="S256" s="263"/>
      <c r="T256" s="263"/>
      <c r="U256" s="263"/>
      <c r="V256" s="263"/>
      <c r="W256" s="263"/>
      <c r="X256" s="263"/>
      <c r="Y256" s="263"/>
      <c r="Z256" s="263"/>
      <c r="AA256" s="263"/>
      <c r="AB256" s="263"/>
      <c r="AC256" s="263"/>
      <c r="AD256" s="263"/>
      <c r="AE256" s="263"/>
      <c r="AF256" s="263"/>
      <c r="AG256" s="263"/>
      <c r="AH256" s="263"/>
      <c r="AI256" s="263"/>
      <c r="AJ256" s="263"/>
      <c r="AK256" s="263"/>
      <c r="AL256" s="263"/>
      <c r="AM256" s="263"/>
      <c r="AN256" s="263"/>
      <c r="AO256" s="263"/>
      <c r="AP256" s="263"/>
      <c r="AQ256" s="263"/>
      <c r="AR256" s="263"/>
      <c r="AS256" s="263"/>
      <c r="AT256" s="263"/>
      <c r="AU256" s="263"/>
      <c r="AV256" s="263"/>
      <c r="AW256" s="263"/>
      <c r="AX256" s="263"/>
      <c r="AY256" s="263"/>
    </row>
    <row r="257" spans="1:51" ht="15.75" customHeight="1">
      <c r="A257" s="263"/>
      <c r="B257" s="263"/>
      <c r="C257" s="263"/>
      <c r="D257" s="263"/>
      <c r="E257" s="263"/>
      <c r="F257" s="263"/>
      <c r="G257" s="263"/>
      <c r="H257" s="263"/>
      <c r="I257" s="263"/>
      <c r="J257" s="263"/>
      <c r="K257" s="263"/>
      <c r="L257" s="263"/>
      <c r="M257" s="263"/>
      <c r="N257" s="263"/>
      <c r="O257" s="263"/>
      <c r="P257" s="263"/>
      <c r="Q257" s="263"/>
      <c r="R257" s="263"/>
      <c r="S257" s="263"/>
      <c r="T257" s="263"/>
      <c r="U257" s="263"/>
      <c r="V257" s="263"/>
      <c r="W257" s="263"/>
      <c r="X257" s="263"/>
      <c r="Y257" s="263"/>
      <c r="Z257" s="263"/>
      <c r="AA257" s="263"/>
      <c r="AB257" s="263"/>
      <c r="AC257" s="263"/>
      <c r="AD257" s="263"/>
      <c r="AE257" s="263"/>
      <c r="AF257" s="263"/>
      <c r="AG257" s="263"/>
      <c r="AH257" s="263"/>
      <c r="AI257" s="263"/>
      <c r="AJ257" s="263"/>
      <c r="AK257" s="263"/>
      <c r="AL257" s="263"/>
      <c r="AM257" s="263"/>
      <c r="AN257" s="263"/>
      <c r="AO257" s="263"/>
      <c r="AP257" s="263"/>
      <c r="AQ257" s="263"/>
      <c r="AR257" s="263"/>
      <c r="AS257" s="263"/>
      <c r="AT257" s="263"/>
      <c r="AU257" s="263"/>
      <c r="AV257" s="263"/>
      <c r="AW257" s="263"/>
      <c r="AX257" s="263"/>
      <c r="AY257" s="263"/>
    </row>
    <row r="258" spans="1:51" ht="15.75" customHeight="1">
      <c r="A258" s="263"/>
      <c r="B258" s="263"/>
      <c r="C258" s="263"/>
      <c r="D258" s="263"/>
      <c r="E258" s="263"/>
      <c r="F258" s="263"/>
      <c r="G258" s="263"/>
      <c r="H258" s="263"/>
      <c r="I258" s="263"/>
      <c r="J258" s="263"/>
      <c r="K258" s="263"/>
      <c r="L258" s="263"/>
      <c r="M258" s="263"/>
      <c r="N258" s="263"/>
      <c r="O258" s="263"/>
      <c r="P258" s="263"/>
      <c r="Q258" s="263"/>
      <c r="R258" s="263"/>
      <c r="S258" s="263"/>
      <c r="T258" s="263"/>
      <c r="U258" s="263"/>
      <c r="V258" s="263"/>
      <c r="W258" s="263"/>
      <c r="X258" s="263"/>
      <c r="Y258" s="263"/>
      <c r="Z258" s="263"/>
      <c r="AA258" s="263"/>
      <c r="AB258" s="263"/>
      <c r="AC258" s="263"/>
      <c r="AD258" s="263"/>
      <c r="AE258" s="263"/>
      <c r="AF258" s="263"/>
      <c r="AG258" s="263"/>
      <c r="AH258" s="263"/>
      <c r="AI258" s="263"/>
      <c r="AJ258" s="263"/>
      <c r="AK258" s="263"/>
      <c r="AL258" s="263"/>
      <c r="AM258" s="263"/>
      <c r="AN258" s="263"/>
      <c r="AO258" s="263"/>
      <c r="AP258" s="263"/>
      <c r="AQ258" s="263"/>
      <c r="AR258" s="263"/>
      <c r="AS258" s="263"/>
      <c r="AT258" s="263"/>
      <c r="AU258" s="263"/>
      <c r="AV258" s="263"/>
      <c r="AW258" s="263"/>
      <c r="AX258" s="263"/>
      <c r="AY258" s="263"/>
    </row>
    <row r="259" spans="1:51" ht="15.75" customHeight="1">
      <c r="A259" s="263"/>
      <c r="B259" s="263"/>
      <c r="C259" s="263"/>
      <c r="D259" s="263"/>
      <c r="E259" s="263"/>
      <c r="F259" s="263"/>
      <c r="G259" s="263"/>
      <c r="H259" s="263"/>
      <c r="I259" s="263"/>
      <c r="J259" s="263"/>
      <c r="K259" s="263"/>
      <c r="L259" s="263"/>
      <c r="M259" s="263"/>
      <c r="N259" s="263"/>
      <c r="O259" s="263"/>
      <c r="P259" s="263"/>
      <c r="Q259" s="263"/>
      <c r="R259" s="263"/>
      <c r="S259" s="263"/>
      <c r="T259" s="263"/>
      <c r="U259" s="263"/>
      <c r="V259" s="263"/>
      <c r="W259" s="263"/>
      <c r="X259" s="263"/>
      <c r="Y259" s="263"/>
      <c r="Z259" s="263"/>
      <c r="AA259" s="263"/>
      <c r="AB259" s="263"/>
      <c r="AC259" s="263"/>
      <c r="AD259" s="263"/>
      <c r="AE259" s="263"/>
      <c r="AF259" s="263"/>
      <c r="AG259" s="263"/>
      <c r="AH259" s="263"/>
      <c r="AI259" s="263"/>
      <c r="AJ259" s="263"/>
      <c r="AK259" s="263"/>
      <c r="AL259" s="263"/>
      <c r="AM259" s="263"/>
      <c r="AN259" s="263"/>
      <c r="AO259" s="263"/>
      <c r="AP259" s="263"/>
      <c r="AQ259" s="263"/>
      <c r="AR259" s="263"/>
      <c r="AS259" s="263"/>
      <c r="AT259" s="263"/>
      <c r="AU259" s="263"/>
      <c r="AV259" s="263"/>
      <c r="AW259" s="263"/>
      <c r="AX259" s="263"/>
      <c r="AY259" s="263"/>
    </row>
    <row r="260" spans="1:51" ht="15.75" customHeight="1">
      <c r="A260" s="263"/>
      <c r="B260" s="263"/>
      <c r="C260" s="263"/>
      <c r="D260" s="263"/>
      <c r="E260" s="263"/>
      <c r="F260" s="263"/>
      <c r="G260" s="263"/>
      <c r="H260" s="263"/>
      <c r="I260" s="263"/>
      <c r="J260" s="263"/>
      <c r="K260" s="263"/>
      <c r="L260" s="263"/>
      <c r="M260" s="263"/>
      <c r="N260" s="263"/>
      <c r="O260" s="263"/>
      <c r="P260" s="263"/>
      <c r="Q260" s="263"/>
      <c r="R260" s="263"/>
      <c r="S260" s="263"/>
      <c r="T260" s="263"/>
      <c r="U260" s="263"/>
      <c r="V260" s="263"/>
      <c r="W260" s="263"/>
      <c r="X260" s="263"/>
      <c r="Y260" s="263"/>
      <c r="Z260" s="263"/>
      <c r="AA260" s="263"/>
      <c r="AB260" s="263"/>
      <c r="AC260" s="263"/>
      <c r="AD260" s="263"/>
      <c r="AE260" s="263"/>
      <c r="AF260" s="263"/>
      <c r="AG260" s="263"/>
      <c r="AH260" s="263"/>
      <c r="AI260" s="263"/>
      <c r="AJ260" s="263"/>
      <c r="AK260" s="263"/>
      <c r="AL260" s="263"/>
      <c r="AM260" s="263"/>
      <c r="AN260" s="263"/>
      <c r="AO260" s="263"/>
      <c r="AP260" s="263"/>
      <c r="AQ260" s="263"/>
      <c r="AR260" s="263"/>
      <c r="AS260" s="263"/>
      <c r="AT260" s="263"/>
      <c r="AU260" s="263"/>
      <c r="AV260" s="263"/>
      <c r="AW260" s="263"/>
      <c r="AX260" s="263"/>
      <c r="AY260" s="263"/>
    </row>
    <row r="261" spans="1:51" ht="15.75" customHeight="1">
      <c r="A261" s="263"/>
      <c r="B261" s="263"/>
      <c r="C261" s="263"/>
      <c r="D261" s="263"/>
      <c r="E261" s="263"/>
      <c r="F261" s="263"/>
      <c r="G261" s="263"/>
      <c r="H261" s="263"/>
      <c r="I261" s="263"/>
      <c r="J261" s="263"/>
      <c r="K261" s="263"/>
      <c r="L261" s="263"/>
      <c r="M261" s="263"/>
      <c r="N261" s="263"/>
      <c r="O261" s="263"/>
      <c r="P261" s="263"/>
      <c r="Q261" s="263"/>
      <c r="R261" s="263"/>
      <c r="S261" s="263"/>
      <c r="T261" s="263"/>
      <c r="U261" s="263"/>
      <c r="V261" s="263"/>
      <c r="W261" s="263"/>
      <c r="X261" s="263"/>
      <c r="Y261" s="263"/>
      <c r="Z261" s="263"/>
      <c r="AA261" s="263"/>
      <c r="AB261" s="263"/>
      <c r="AC261" s="263"/>
      <c r="AD261" s="263"/>
      <c r="AE261" s="263"/>
      <c r="AF261" s="263"/>
      <c r="AG261" s="263"/>
      <c r="AH261" s="263"/>
      <c r="AI261" s="263"/>
      <c r="AJ261" s="263"/>
      <c r="AK261" s="263"/>
      <c r="AL261" s="263"/>
      <c r="AM261" s="263"/>
      <c r="AN261" s="263"/>
      <c r="AO261" s="263"/>
      <c r="AP261" s="263"/>
      <c r="AQ261" s="263"/>
      <c r="AR261" s="263"/>
      <c r="AS261" s="263"/>
      <c r="AT261" s="263"/>
      <c r="AU261" s="263"/>
      <c r="AV261" s="263"/>
      <c r="AW261" s="263"/>
      <c r="AX261" s="263"/>
      <c r="AY261" s="263"/>
    </row>
    <row r="262" spans="1:51" ht="15.75" customHeight="1">
      <c r="A262" s="263"/>
      <c r="B262" s="263"/>
      <c r="C262" s="263"/>
      <c r="D262" s="263"/>
      <c r="E262" s="263"/>
      <c r="F262" s="263"/>
      <c r="G262" s="263"/>
      <c r="H262" s="263"/>
      <c r="I262" s="263"/>
      <c r="J262" s="263"/>
      <c r="K262" s="263"/>
      <c r="L262" s="263"/>
      <c r="M262" s="263"/>
      <c r="N262" s="263"/>
      <c r="O262" s="263"/>
      <c r="P262" s="263"/>
      <c r="Q262" s="263"/>
      <c r="R262" s="263"/>
      <c r="S262" s="263"/>
      <c r="T262" s="263"/>
      <c r="U262" s="263"/>
      <c r="V262" s="263"/>
      <c r="W262" s="263"/>
      <c r="X262" s="263"/>
      <c r="Y262" s="263"/>
      <c r="Z262" s="263"/>
      <c r="AA262" s="263"/>
      <c r="AB262" s="263"/>
      <c r="AC262" s="263"/>
      <c r="AD262" s="263"/>
      <c r="AE262" s="263"/>
      <c r="AF262" s="263"/>
      <c r="AG262" s="263"/>
      <c r="AH262" s="263"/>
      <c r="AI262" s="263"/>
      <c r="AJ262" s="263"/>
      <c r="AK262" s="263"/>
      <c r="AL262" s="263"/>
      <c r="AM262" s="263"/>
      <c r="AN262" s="263"/>
      <c r="AO262" s="263"/>
      <c r="AP262" s="263"/>
      <c r="AQ262" s="263"/>
      <c r="AR262" s="263"/>
      <c r="AS262" s="263"/>
      <c r="AT262" s="263"/>
      <c r="AU262" s="263"/>
      <c r="AV262" s="263"/>
      <c r="AW262" s="263"/>
      <c r="AX262" s="263"/>
      <c r="AY262" s="263"/>
    </row>
    <row r="263" spans="1:51" ht="15.75" customHeight="1">
      <c r="A263" s="263"/>
      <c r="B263" s="263"/>
      <c r="C263" s="263"/>
      <c r="D263" s="263"/>
      <c r="E263" s="263"/>
      <c r="F263" s="263"/>
      <c r="G263" s="263"/>
      <c r="H263" s="263"/>
      <c r="I263" s="263"/>
      <c r="J263" s="263"/>
      <c r="K263" s="263"/>
      <c r="L263" s="263"/>
      <c r="M263" s="263"/>
      <c r="N263" s="263"/>
      <c r="O263" s="263"/>
      <c r="P263" s="263"/>
      <c r="Q263" s="263"/>
      <c r="R263" s="263"/>
      <c r="S263" s="263"/>
      <c r="T263" s="263"/>
      <c r="U263" s="263"/>
      <c r="V263" s="263"/>
      <c r="W263" s="263"/>
      <c r="X263" s="263"/>
      <c r="Y263" s="263"/>
      <c r="Z263" s="263"/>
      <c r="AA263" s="263"/>
      <c r="AB263" s="263"/>
      <c r="AC263" s="263"/>
      <c r="AD263" s="263"/>
      <c r="AE263" s="263"/>
      <c r="AF263" s="263"/>
      <c r="AG263" s="263"/>
      <c r="AH263" s="263"/>
      <c r="AI263" s="263"/>
      <c r="AJ263" s="263"/>
      <c r="AK263" s="263"/>
      <c r="AL263" s="263"/>
      <c r="AM263" s="263"/>
      <c r="AN263" s="263"/>
      <c r="AO263" s="263"/>
      <c r="AP263" s="263"/>
      <c r="AQ263" s="263"/>
      <c r="AR263" s="263"/>
      <c r="AS263" s="263"/>
      <c r="AT263" s="263"/>
      <c r="AU263" s="263"/>
      <c r="AV263" s="263"/>
      <c r="AW263" s="263"/>
      <c r="AX263" s="263"/>
      <c r="AY263" s="263"/>
    </row>
    <row r="264" spans="1:51" ht="15.75" customHeight="1">
      <c r="A264" s="263"/>
      <c r="B264" s="263"/>
      <c r="C264" s="263"/>
      <c r="D264" s="263"/>
      <c r="E264" s="263"/>
      <c r="F264" s="263"/>
      <c r="G264" s="263"/>
      <c r="H264" s="263"/>
      <c r="I264" s="263"/>
      <c r="J264" s="263"/>
      <c r="K264" s="263"/>
      <c r="L264" s="263"/>
      <c r="M264" s="263"/>
      <c r="N264" s="263"/>
      <c r="O264" s="263"/>
      <c r="P264" s="263"/>
      <c r="Q264" s="263"/>
      <c r="R264" s="263"/>
      <c r="S264" s="263"/>
      <c r="T264" s="263"/>
      <c r="U264" s="263"/>
      <c r="V264" s="263"/>
      <c r="W264" s="263"/>
      <c r="X264" s="263"/>
      <c r="Y264" s="263"/>
      <c r="Z264" s="263"/>
      <c r="AA264" s="263"/>
      <c r="AB264" s="263"/>
      <c r="AC264" s="263"/>
      <c r="AD264" s="263"/>
      <c r="AE264" s="263"/>
      <c r="AF264" s="263"/>
      <c r="AG264" s="263"/>
      <c r="AH264" s="263"/>
      <c r="AI264" s="263"/>
      <c r="AJ264" s="263"/>
      <c r="AK264" s="263"/>
      <c r="AL264" s="263"/>
      <c r="AM264" s="263"/>
      <c r="AN264" s="263"/>
      <c r="AO264" s="263"/>
      <c r="AP264" s="263"/>
      <c r="AQ264" s="263"/>
      <c r="AR264" s="263"/>
      <c r="AS264" s="263"/>
      <c r="AT264" s="263"/>
      <c r="AU264" s="263"/>
      <c r="AV264" s="263"/>
      <c r="AW264" s="263"/>
      <c r="AX264" s="263"/>
      <c r="AY264" s="263"/>
    </row>
    <row r="265" spans="1:51" ht="15.75" customHeight="1">
      <c r="A265" s="263"/>
      <c r="B265" s="263"/>
      <c r="C265" s="263"/>
      <c r="D265" s="263"/>
      <c r="E265" s="263"/>
      <c r="F265" s="263"/>
      <c r="G265" s="263"/>
      <c r="H265" s="263"/>
      <c r="I265" s="263"/>
      <c r="J265" s="263"/>
      <c r="K265" s="263"/>
      <c r="L265" s="263"/>
      <c r="M265" s="263"/>
      <c r="N265" s="263"/>
      <c r="O265" s="263"/>
      <c r="P265" s="263"/>
      <c r="Q265" s="263"/>
      <c r="R265" s="263"/>
      <c r="S265" s="263"/>
      <c r="T265" s="263"/>
      <c r="U265" s="263"/>
      <c r="V265" s="263"/>
      <c r="W265" s="263"/>
      <c r="X265" s="263"/>
      <c r="Y265" s="263"/>
      <c r="Z265" s="263"/>
      <c r="AA265" s="263"/>
      <c r="AB265" s="263"/>
      <c r="AC265" s="263"/>
      <c r="AD265" s="263"/>
      <c r="AE265" s="263"/>
      <c r="AF265" s="263"/>
      <c r="AG265" s="263"/>
      <c r="AH265" s="263"/>
      <c r="AI265" s="263"/>
      <c r="AJ265" s="263"/>
      <c r="AK265" s="263"/>
      <c r="AL265" s="263"/>
      <c r="AM265" s="263"/>
      <c r="AN265" s="263"/>
      <c r="AO265" s="263"/>
      <c r="AP265" s="263"/>
      <c r="AQ265" s="263"/>
      <c r="AR265" s="263"/>
      <c r="AS265" s="263"/>
      <c r="AT265" s="263"/>
      <c r="AU265" s="263"/>
      <c r="AV265" s="263"/>
      <c r="AW265" s="263"/>
      <c r="AX265" s="263"/>
      <c r="AY265" s="263"/>
    </row>
    <row r="266" spans="1:51" ht="15.75" customHeight="1">
      <c r="A266" s="263"/>
      <c r="B266" s="263"/>
      <c r="C266" s="263"/>
      <c r="D266" s="263"/>
      <c r="E266" s="263"/>
      <c r="F266" s="263"/>
      <c r="G266" s="263"/>
      <c r="H266" s="263"/>
      <c r="I266" s="263"/>
      <c r="J266" s="263"/>
      <c r="K266" s="263"/>
      <c r="L266" s="263"/>
      <c r="M266" s="263"/>
      <c r="N266" s="263"/>
      <c r="O266" s="263"/>
      <c r="P266" s="263"/>
      <c r="Q266" s="263"/>
      <c r="R266" s="263"/>
      <c r="S266" s="263"/>
      <c r="T266" s="263"/>
      <c r="U266" s="263"/>
      <c r="V266" s="263"/>
      <c r="W266" s="263"/>
      <c r="X266" s="263"/>
      <c r="Y266" s="263"/>
      <c r="Z266" s="263"/>
      <c r="AA266" s="263"/>
      <c r="AB266" s="263"/>
      <c r="AC266" s="263"/>
      <c r="AD266" s="263"/>
      <c r="AE266" s="263"/>
      <c r="AF266" s="263"/>
      <c r="AG266" s="263"/>
      <c r="AH266" s="263"/>
      <c r="AI266" s="263"/>
      <c r="AJ266" s="263"/>
      <c r="AK266" s="263"/>
      <c r="AL266" s="263"/>
      <c r="AM266" s="263"/>
      <c r="AN266" s="263"/>
      <c r="AO266" s="263"/>
      <c r="AP266" s="263"/>
      <c r="AQ266" s="263"/>
      <c r="AR266" s="263"/>
      <c r="AS266" s="263"/>
      <c r="AT266" s="263"/>
      <c r="AU266" s="263"/>
      <c r="AV266" s="263"/>
      <c r="AW266" s="263"/>
      <c r="AX266" s="263"/>
      <c r="AY266" s="263"/>
    </row>
    <row r="267" spans="1:51" ht="15.75" customHeight="1">
      <c r="A267" s="263"/>
      <c r="B267" s="263"/>
      <c r="C267" s="263"/>
      <c r="D267" s="263"/>
      <c r="E267" s="263"/>
      <c r="F267" s="263"/>
      <c r="G267" s="263"/>
      <c r="H267" s="263"/>
      <c r="I267" s="263"/>
      <c r="J267" s="263"/>
      <c r="K267" s="263"/>
      <c r="L267" s="263"/>
      <c r="M267" s="263"/>
      <c r="N267" s="263"/>
      <c r="O267" s="263"/>
      <c r="P267" s="263"/>
      <c r="Q267" s="263"/>
      <c r="R267" s="263"/>
      <c r="S267" s="263"/>
      <c r="T267" s="263"/>
      <c r="U267" s="263"/>
      <c r="V267" s="263"/>
      <c r="W267" s="263"/>
      <c r="X267" s="263"/>
      <c r="Y267" s="263"/>
      <c r="Z267" s="263"/>
      <c r="AA267" s="263"/>
      <c r="AB267" s="263"/>
      <c r="AC267" s="263"/>
      <c r="AD267" s="263"/>
      <c r="AE267" s="263"/>
      <c r="AF267" s="263"/>
      <c r="AG267" s="263"/>
      <c r="AH267" s="263"/>
      <c r="AI267" s="263"/>
      <c r="AJ267" s="263"/>
      <c r="AK267" s="263"/>
      <c r="AL267" s="263"/>
      <c r="AM267" s="263"/>
      <c r="AN267" s="263"/>
      <c r="AO267" s="263"/>
      <c r="AP267" s="263"/>
      <c r="AQ267" s="263"/>
      <c r="AR267" s="263"/>
      <c r="AS267" s="263"/>
      <c r="AT267" s="263"/>
      <c r="AU267" s="263"/>
      <c r="AV267" s="263"/>
      <c r="AW267" s="263"/>
      <c r="AX267" s="263"/>
      <c r="AY267" s="263"/>
    </row>
    <row r="268" spans="1:51" ht="15.75" customHeight="1">
      <c r="A268" s="263"/>
      <c r="B268" s="263"/>
      <c r="C268" s="263"/>
      <c r="D268" s="263"/>
      <c r="E268" s="263"/>
      <c r="F268" s="263"/>
      <c r="G268" s="263"/>
      <c r="H268" s="263"/>
      <c r="I268" s="263"/>
      <c r="J268" s="263"/>
      <c r="K268" s="263"/>
      <c r="L268" s="263"/>
      <c r="M268" s="263"/>
      <c r="N268" s="263"/>
      <c r="O268" s="263"/>
      <c r="P268" s="263"/>
      <c r="Q268" s="263"/>
      <c r="R268" s="263"/>
      <c r="S268" s="263"/>
      <c r="T268" s="263"/>
      <c r="U268" s="263"/>
      <c r="V268" s="263"/>
      <c r="W268" s="263"/>
      <c r="X268" s="263"/>
      <c r="Y268" s="263"/>
      <c r="Z268" s="263"/>
      <c r="AA268" s="263"/>
      <c r="AB268" s="263"/>
      <c r="AC268" s="263"/>
      <c r="AD268" s="263"/>
      <c r="AE268" s="263"/>
      <c r="AF268" s="263"/>
      <c r="AG268" s="263"/>
      <c r="AH268" s="263"/>
      <c r="AI268" s="263"/>
      <c r="AJ268" s="263"/>
      <c r="AK268" s="263"/>
      <c r="AL268" s="263"/>
      <c r="AM268" s="263"/>
      <c r="AN268" s="263"/>
      <c r="AO268" s="263"/>
      <c r="AP268" s="263"/>
      <c r="AQ268" s="263"/>
      <c r="AR268" s="263"/>
      <c r="AS268" s="263"/>
      <c r="AT268" s="263"/>
      <c r="AU268" s="263"/>
      <c r="AV268" s="263"/>
      <c r="AW268" s="263"/>
      <c r="AX268" s="263"/>
      <c r="AY268" s="263"/>
    </row>
    <row r="269" spans="1:51" ht="15.75" customHeight="1">
      <c r="A269" s="263"/>
      <c r="B269" s="263"/>
      <c r="C269" s="263"/>
      <c r="D269" s="263"/>
      <c r="E269" s="263"/>
      <c r="F269" s="263"/>
      <c r="G269" s="263"/>
      <c r="H269" s="263"/>
      <c r="I269" s="263"/>
      <c r="J269" s="263"/>
      <c r="K269" s="263"/>
      <c r="L269" s="263"/>
      <c r="M269" s="263"/>
      <c r="N269" s="263"/>
      <c r="O269" s="263"/>
      <c r="P269" s="263"/>
      <c r="Q269" s="263"/>
      <c r="R269" s="263"/>
      <c r="S269" s="263"/>
      <c r="T269" s="263"/>
      <c r="U269" s="263"/>
      <c r="V269" s="263"/>
      <c r="W269" s="263"/>
      <c r="X269" s="263"/>
      <c r="Y269" s="263"/>
      <c r="Z269" s="263"/>
      <c r="AA269" s="263"/>
      <c r="AB269" s="263"/>
      <c r="AC269" s="263"/>
      <c r="AD269" s="263"/>
      <c r="AE269" s="263"/>
      <c r="AF269" s="263"/>
      <c r="AG269" s="263"/>
      <c r="AH269" s="263"/>
      <c r="AI269" s="263"/>
      <c r="AJ269" s="263"/>
      <c r="AK269" s="263"/>
      <c r="AL269" s="263"/>
      <c r="AM269" s="263"/>
      <c r="AN269" s="263"/>
      <c r="AO269" s="263"/>
      <c r="AP269" s="263"/>
      <c r="AQ269" s="263"/>
      <c r="AR269" s="263"/>
      <c r="AS269" s="263"/>
      <c r="AT269" s="263"/>
      <c r="AU269" s="263"/>
      <c r="AV269" s="263"/>
      <c r="AW269" s="263"/>
      <c r="AX269" s="263"/>
      <c r="AY269" s="263"/>
    </row>
    <row r="270" spans="1:51" ht="15.75" customHeight="1">
      <c r="A270" s="263"/>
      <c r="B270" s="263"/>
      <c r="C270" s="263"/>
      <c r="D270" s="263"/>
      <c r="E270" s="263"/>
      <c r="F270" s="263"/>
      <c r="G270" s="263"/>
      <c r="H270" s="263"/>
      <c r="I270" s="263"/>
      <c r="J270" s="263"/>
      <c r="K270" s="263"/>
      <c r="L270" s="263"/>
      <c r="M270" s="263"/>
      <c r="N270" s="263"/>
      <c r="O270" s="263"/>
      <c r="P270" s="263"/>
      <c r="Q270" s="263"/>
      <c r="R270" s="263"/>
      <c r="S270" s="263"/>
      <c r="T270" s="263"/>
      <c r="U270" s="263"/>
      <c r="V270" s="263"/>
      <c r="W270" s="263"/>
      <c r="X270" s="263"/>
      <c r="Y270" s="263"/>
      <c r="Z270" s="263"/>
      <c r="AA270" s="263"/>
      <c r="AB270" s="263"/>
      <c r="AC270" s="263"/>
      <c r="AD270" s="263"/>
      <c r="AE270" s="263"/>
      <c r="AF270" s="263"/>
      <c r="AG270" s="263"/>
      <c r="AH270" s="263"/>
      <c r="AI270" s="263"/>
      <c r="AJ270" s="263"/>
      <c r="AK270" s="263"/>
      <c r="AL270" s="263"/>
      <c r="AM270" s="263"/>
      <c r="AN270" s="263"/>
      <c r="AO270" s="263"/>
      <c r="AP270" s="263"/>
      <c r="AQ270" s="263"/>
      <c r="AR270" s="263"/>
      <c r="AS270" s="263"/>
      <c r="AT270" s="263"/>
      <c r="AU270" s="263"/>
      <c r="AV270" s="263"/>
      <c r="AW270" s="263"/>
      <c r="AX270" s="263"/>
      <c r="AY270" s="263"/>
    </row>
    <row r="271" spans="1:51" ht="15.75" customHeight="1">
      <c r="A271" s="263"/>
      <c r="B271" s="263"/>
      <c r="C271" s="263"/>
      <c r="D271" s="263"/>
      <c r="E271" s="263"/>
      <c r="F271" s="263"/>
      <c r="G271" s="263"/>
      <c r="H271" s="263"/>
      <c r="I271" s="263"/>
      <c r="J271" s="263"/>
      <c r="K271" s="263"/>
      <c r="L271" s="263"/>
      <c r="M271" s="263"/>
      <c r="N271" s="263"/>
      <c r="O271" s="263"/>
      <c r="P271" s="263"/>
      <c r="Q271" s="263"/>
      <c r="R271" s="263"/>
      <c r="S271" s="263"/>
      <c r="T271" s="263"/>
      <c r="U271" s="263"/>
      <c r="V271" s="263"/>
      <c r="W271" s="263"/>
      <c r="X271" s="263"/>
      <c r="Y271" s="263"/>
      <c r="Z271" s="263"/>
      <c r="AA271" s="263"/>
      <c r="AB271" s="263"/>
      <c r="AC271" s="263"/>
      <c r="AD271" s="263"/>
      <c r="AE271" s="263"/>
      <c r="AF271" s="263"/>
      <c r="AG271" s="263"/>
      <c r="AH271" s="263"/>
      <c r="AI271" s="263"/>
      <c r="AJ271" s="263"/>
      <c r="AK271" s="263"/>
      <c r="AL271" s="263"/>
      <c r="AM271" s="263"/>
      <c r="AN271" s="263"/>
      <c r="AO271" s="263"/>
      <c r="AP271" s="263"/>
      <c r="AQ271" s="263"/>
      <c r="AR271" s="263"/>
      <c r="AS271" s="263"/>
      <c r="AT271" s="263"/>
      <c r="AU271" s="263"/>
      <c r="AV271" s="263"/>
      <c r="AW271" s="263"/>
      <c r="AX271" s="263"/>
      <c r="AY271" s="263"/>
    </row>
    <row r="272" spans="1:51" ht="15.75" customHeight="1">
      <c r="A272" s="263"/>
      <c r="B272" s="263"/>
      <c r="C272" s="263"/>
      <c r="D272" s="263"/>
      <c r="E272" s="263"/>
      <c r="F272" s="263"/>
      <c r="G272" s="263"/>
      <c r="H272" s="263"/>
      <c r="I272" s="263"/>
      <c r="J272" s="263"/>
      <c r="K272" s="263"/>
      <c r="L272" s="263"/>
      <c r="M272" s="263"/>
      <c r="N272" s="263"/>
      <c r="O272" s="263"/>
      <c r="P272" s="263"/>
      <c r="Q272" s="263"/>
      <c r="R272" s="263"/>
      <c r="S272" s="263"/>
      <c r="T272" s="263"/>
      <c r="U272" s="263"/>
      <c r="V272" s="263"/>
      <c r="W272" s="263"/>
      <c r="X272" s="263"/>
      <c r="Y272" s="263"/>
      <c r="Z272" s="263"/>
      <c r="AA272" s="263"/>
      <c r="AB272" s="263"/>
      <c r="AC272" s="263"/>
      <c r="AD272" s="263"/>
      <c r="AE272" s="263"/>
      <c r="AF272" s="263"/>
      <c r="AG272" s="263"/>
      <c r="AH272" s="263"/>
      <c r="AI272" s="263"/>
      <c r="AJ272" s="263"/>
      <c r="AK272" s="263"/>
      <c r="AL272" s="263"/>
      <c r="AM272" s="263"/>
      <c r="AN272" s="263"/>
      <c r="AO272" s="263"/>
      <c r="AP272" s="263"/>
      <c r="AQ272" s="263"/>
      <c r="AR272" s="263"/>
      <c r="AS272" s="263"/>
      <c r="AT272" s="263"/>
      <c r="AU272" s="263"/>
      <c r="AV272" s="263"/>
      <c r="AW272" s="263"/>
      <c r="AX272" s="263"/>
      <c r="AY272" s="263"/>
    </row>
    <row r="273" spans="1:51" ht="15.75" customHeight="1">
      <c r="A273" s="263"/>
      <c r="B273" s="263"/>
      <c r="C273" s="263"/>
      <c r="D273" s="263"/>
      <c r="E273" s="263"/>
      <c r="F273" s="263"/>
      <c r="G273" s="263"/>
      <c r="H273" s="263"/>
      <c r="I273" s="263"/>
      <c r="J273" s="263"/>
      <c r="K273" s="263"/>
      <c r="L273" s="263"/>
      <c r="M273" s="263"/>
      <c r="N273" s="263"/>
      <c r="O273" s="263"/>
      <c r="P273" s="263"/>
      <c r="Q273" s="263"/>
      <c r="R273" s="263"/>
      <c r="S273" s="263"/>
      <c r="T273" s="263"/>
      <c r="U273" s="263"/>
      <c r="V273" s="263"/>
      <c r="W273" s="263"/>
      <c r="X273" s="263"/>
      <c r="Y273" s="263"/>
      <c r="Z273" s="263"/>
      <c r="AA273" s="263"/>
      <c r="AB273" s="263"/>
      <c r="AC273" s="263"/>
      <c r="AD273" s="263"/>
      <c r="AE273" s="263"/>
      <c r="AF273" s="263"/>
      <c r="AG273" s="263"/>
      <c r="AH273" s="263"/>
      <c r="AI273" s="263"/>
      <c r="AJ273" s="263"/>
      <c r="AK273" s="263"/>
      <c r="AL273" s="263"/>
      <c r="AM273" s="263"/>
      <c r="AN273" s="263"/>
      <c r="AO273" s="263"/>
      <c r="AP273" s="263"/>
      <c r="AQ273" s="263"/>
      <c r="AR273" s="263"/>
      <c r="AS273" s="263"/>
      <c r="AT273" s="263"/>
      <c r="AU273" s="263"/>
      <c r="AV273" s="263"/>
      <c r="AW273" s="263"/>
      <c r="AX273" s="263"/>
      <c r="AY273" s="263"/>
    </row>
    <row r="274" spans="1:51" ht="15.75" customHeight="1">
      <c r="A274" s="263"/>
      <c r="B274" s="263"/>
      <c r="C274" s="263"/>
      <c r="D274" s="263"/>
      <c r="E274" s="263"/>
      <c r="F274" s="263"/>
      <c r="G274" s="263"/>
      <c r="H274" s="263"/>
      <c r="I274" s="263"/>
      <c r="J274" s="263"/>
      <c r="K274" s="263"/>
      <c r="L274" s="263"/>
      <c r="M274" s="263"/>
      <c r="N274" s="263"/>
      <c r="O274" s="263"/>
      <c r="P274" s="263"/>
      <c r="Q274" s="263"/>
      <c r="R274" s="263"/>
      <c r="S274" s="263"/>
      <c r="T274" s="263"/>
      <c r="U274" s="263"/>
      <c r="V274" s="263"/>
      <c r="W274" s="263"/>
      <c r="X274" s="263"/>
      <c r="Y274" s="263"/>
      <c r="Z274" s="263"/>
      <c r="AA274" s="263"/>
      <c r="AB274" s="263"/>
      <c r="AC274" s="263"/>
      <c r="AD274" s="263"/>
      <c r="AE274" s="263"/>
      <c r="AF274" s="263"/>
      <c r="AG274" s="263"/>
      <c r="AH274" s="263"/>
      <c r="AI274" s="263"/>
      <c r="AJ274" s="263"/>
      <c r="AK274" s="263"/>
      <c r="AL274" s="263"/>
      <c r="AM274" s="263"/>
      <c r="AN274" s="263"/>
      <c r="AO274" s="263"/>
      <c r="AP274" s="263"/>
      <c r="AQ274" s="263"/>
      <c r="AR274" s="263"/>
      <c r="AS274" s="263"/>
      <c r="AT274" s="263"/>
      <c r="AU274" s="263"/>
      <c r="AV274" s="263"/>
      <c r="AW274" s="263"/>
      <c r="AX274" s="263"/>
      <c r="AY274" s="263"/>
    </row>
    <row r="275" spans="1:51" ht="15.75" customHeight="1">
      <c r="A275" s="263"/>
      <c r="B275" s="263"/>
      <c r="C275" s="263"/>
      <c r="D275" s="263"/>
      <c r="E275" s="263"/>
      <c r="F275" s="263"/>
      <c r="G275" s="263"/>
      <c r="H275" s="263"/>
      <c r="I275" s="263"/>
      <c r="J275" s="263"/>
      <c r="K275" s="263"/>
      <c r="L275" s="263"/>
      <c r="M275" s="263"/>
      <c r="N275" s="263"/>
      <c r="O275" s="263"/>
      <c r="P275" s="263"/>
      <c r="Q275" s="263"/>
      <c r="R275" s="263"/>
      <c r="S275" s="263"/>
      <c r="T275" s="263"/>
      <c r="U275" s="263"/>
      <c r="V275" s="263"/>
      <c r="W275" s="263"/>
      <c r="X275" s="263"/>
      <c r="Y275" s="263"/>
      <c r="Z275" s="263"/>
      <c r="AA275" s="263"/>
      <c r="AB275" s="263"/>
      <c r="AC275" s="263"/>
      <c r="AD275" s="263"/>
      <c r="AE275" s="263"/>
      <c r="AF275" s="263"/>
      <c r="AG275" s="263"/>
      <c r="AH275" s="263"/>
      <c r="AI275" s="263"/>
      <c r="AJ275" s="263"/>
      <c r="AK275" s="263"/>
      <c r="AL275" s="263"/>
      <c r="AM275" s="263"/>
      <c r="AN275" s="263"/>
      <c r="AO275" s="263"/>
      <c r="AP275" s="263"/>
      <c r="AQ275" s="263"/>
      <c r="AR275" s="263"/>
      <c r="AS275" s="263"/>
      <c r="AT275" s="263"/>
      <c r="AU275" s="263"/>
      <c r="AV275" s="263"/>
      <c r="AW275" s="263"/>
      <c r="AX275" s="263"/>
      <c r="AY275" s="263"/>
    </row>
    <row r="276" spans="1:51" ht="15.75" customHeight="1">
      <c r="A276" s="263"/>
      <c r="B276" s="263"/>
      <c r="C276" s="263"/>
      <c r="D276" s="263"/>
      <c r="E276" s="263"/>
      <c r="F276" s="263"/>
      <c r="G276" s="263"/>
      <c r="H276" s="263"/>
      <c r="I276" s="263"/>
      <c r="J276" s="263"/>
      <c r="K276" s="263"/>
      <c r="L276" s="263"/>
      <c r="M276" s="263"/>
      <c r="N276" s="263"/>
      <c r="O276" s="263"/>
      <c r="P276" s="263"/>
      <c r="Q276" s="263"/>
      <c r="R276" s="263"/>
      <c r="S276" s="263"/>
      <c r="T276" s="263"/>
      <c r="U276" s="263"/>
      <c r="V276" s="263"/>
      <c r="W276" s="263"/>
      <c r="X276" s="263"/>
      <c r="Y276" s="263"/>
      <c r="Z276" s="263"/>
      <c r="AA276" s="263"/>
      <c r="AB276" s="263"/>
      <c r="AC276" s="263"/>
      <c r="AD276" s="263"/>
      <c r="AE276" s="263"/>
      <c r="AF276" s="263"/>
      <c r="AG276" s="263"/>
      <c r="AH276" s="263"/>
      <c r="AI276" s="263"/>
      <c r="AJ276" s="263"/>
      <c r="AK276" s="263"/>
      <c r="AL276" s="263"/>
      <c r="AM276" s="263"/>
      <c r="AN276" s="263"/>
      <c r="AO276" s="263"/>
      <c r="AP276" s="263"/>
      <c r="AQ276" s="263"/>
      <c r="AR276" s="263"/>
      <c r="AS276" s="263"/>
      <c r="AT276" s="263"/>
      <c r="AU276" s="263"/>
      <c r="AV276" s="263"/>
      <c r="AW276" s="263"/>
      <c r="AX276" s="263"/>
      <c r="AY276" s="263"/>
    </row>
    <row r="277" spans="1:51" ht="15.75" customHeight="1">
      <c r="A277" s="263"/>
      <c r="B277" s="263"/>
      <c r="C277" s="263"/>
      <c r="D277" s="263"/>
      <c r="E277" s="263"/>
      <c r="F277" s="263"/>
      <c r="G277" s="263"/>
      <c r="H277" s="263"/>
      <c r="I277" s="263"/>
      <c r="J277" s="263"/>
      <c r="K277" s="263"/>
      <c r="L277" s="263"/>
      <c r="M277" s="263"/>
      <c r="N277" s="263"/>
      <c r="O277" s="263"/>
      <c r="P277" s="263"/>
      <c r="Q277" s="263"/>
      <c r="R277" s="263"/>
      <c r="S277" s="263"/>
      <c r="T277" s="263"/>
      <c r="U277" s="263"/>
      <c r="V277" s="263"/>
      <c r="W277" s="263"/>
      <c r="X277" s="263"/>
      <c r="Y277" s="263"/>
      <c r="Z277" s="263"/>
      <c r="AA277" s="263"/>
      <c r="AB277" s="263"/>
      <c r="AC277" s="263"/>
      <c r="AD277" s="263"/>
      <c r="AE277" s="263"/>
      <c r="AF277" s="263"/>
      <c r="AG277" s="263"/>
      <c r="AH277" s="263"/>
      <c r="AI277" s="263"/>
      <c r="AJ277" s="263"/>
      <c r="AK277" s="263"/>
      <c r="AL277" s="263"/>
      <c r="AM277" s="263"/>
      <c r="AN277" s="263"/>
      <c r="AO277" s="263"/>
      <c r="AP277" s="263"/>
      <c r="AQ277" s="263"/>
      <c r="AR277" s="263"/>
      <c r="AS277" s="263"/>
      <c r="AT277" s="263"/>
      <c r="AU277" s="263"/>
      <c r="AV277" s="263"/>
      <c r="AW277" s="263"/>
      <c r="AX277" s="263"/>
      <c r="AY277" s="263"/>
    </row>
    <row r="278" spans="1:51" ht="15.75" customHeight="1">
      <c r="A278" s="263"/>
      <c r="B278" s="263"/>
      <c r="C278" s="263"/>
      <c r="D278" s="263"/>
      <c r="E278" s="263"/>
      <c r="F278" s="263"/>
      <c r="G278" s="263"/>
      <c r="H278" s="263"/>
      <c r="I278" s="263"/>
      <c r="J278" s="263"/>
      <c r="K278" s="263"/>
      <c r="L278" s="263"/>
      <c r="M278" s="263"/>
      <c r="N278" s="263"/>
      <c r="O278" s="263"/>
      <c r="P278" s="263"/>
      <c r="Q278" s="263"/>
      <c r="R278" s="263"/>
      <c r="S278" s="263"/>
      <c r="T278" s="263"/>
      <c r="U278" s="263"/>
      <c r="V278" s="263"/>
      <c r="W278" s="263"/>
      <c r="X278" s="263"/>
      <c r="Y278" s="263"/>
      <c r="Z278" s="263"/>
      <c r="AA278" s="263"/>
      <c r="AB278" s="263"/>
      <c r="AC278" s="263"/>
      <c r="AD278" s="263"/>
      <c r="AE278" s="263"/>
      <c r="AF278" s="263"/>
      <c r="AG278" s="263"/>
      <c r="AH278" s="263"/>
      <c r="AI278" s="263"/>
      <c r="AJ278" s="263"/>
      <c r="AK278" s="263"/>
      <c r="AL278" s="263"/>
      <c r="AM278" s="263"/>
      <c r="AN278" s="263"/>
      <c r="AO278" s="263"/>
      <c r="AP278" s="263"/>
      <c r="AQ278" s="263"/>
      <c r="AR278" s="263"/>
      <c r="AS278" s="263"/>
      <c r="AT278" s="263"/>
      <c r="AU278" s="263"/>
      <c r="AV278" s="263"/>
      <c r="AW278" s="263"/>
      <c r="AX278" s="263"/>
      <c r="AY278" s="263"/>
    </row>
    <row r="279" spans="1:51" ht="15.75" customHeight="1">
      <c r="A279" s="263"/>
      <c r="B279" s="263"/>
      <c r="C279" s="263"/>
      <c r="D279" s="263"/>
      <c r="E279" s="263"/>
      <c r="F279" s="263"/>
      <c r="G279" s="263"/>
      <c r="H279" s="263"/>
      <c r="I279" s="263"/>
      <c r="J279" s="263"/>
      <c r="K279" s="263"/>
      <c r="L279" s="263"/>
      <c r="M279" s="263"/>
      <c r="N279" s="263"/>
      <c r="O279" s="263"/>
      <c r="P279" s="263"/>
      <c r="Q279" s="263"/>
      <c r="R279" s="263"/>
      <c r="S279" s="263"/>
      <c r="T279" s="263"/>
      <c r="U279" s="263"/>
      <c r="V279" s="263"/>
      <c r="W279" s="263"/>
      <c r="X279" s="263"/>
      <c r="Y279" s="263"/>
      <c r="Z279" s="263"/>
      <c r="AA279" s="263"/>
      <c r="AB279" s="263"/>
      <c r="AC279" s="263"/>
      <c r="AD279" s="263"/>
      <c r="AE279" s="263"/>
      <c r="AF279" s="263"/>
      <c r="AG279" s="263"/>
      <c r="AH279" s="263"/>
      <c r="AI279" s="263"/>
      <c r="AJ279" s="263"/>
      <c r="AK279" s="263"/>
      <c r="AL279" s="263"/>
      <c r="AM279" s="263"/>
      <c r="AN279" s="263"/>
      <c r="AO279" s="263"/>
      <c r="AP279" s="263"/>
      <c r="AQ279" s="263"/>
      <c r="AR279" s="263"/>
      <c r="AS279" s="263"/>
      <c r="AT279" s="263"/>
      <c r="AU279" s="263"/>
      <c r="AV279" s="263"/>
      <c r="AW279" s="263"/>
      <c r="AX279" s="263"/>
      <c r="AY279" s="263"/>
    </row>
    <row r="280" spans="1:51" ht="15.75" customHeight="1">
      <c r="A280" s="263"/>
      <c r="B280" s="263"/>
      <c r="C280" s="263"/>
      <c r="D280" s="263"/>
      <c r="E280" s="263"/>
      <c r="F280" s="263"/>
      <c r="G280" s="263"/>
      <c r="H280" s="263"/>
      <c r="I280" s="263"/>
      <c r="J280" s="263"/>
      <c r="K280" s="263"/>
      <c r="L280" s="263"/>
      <c r="M280" s="263"/>
      <c r="N280" s="263"/>
      <c r="O280" s="263"/>
      <c r="P280" s="263"/>
      <c r="Q280" s="263"/>
      <c r="R280" s="263"/>
      <c r="S280" s="263"/>
      <c r="T280" s="263"/>
      <c r="U280" s="263"/>
      <c r="V280" s="263"/>
      <c r="W280" s="263"/>
      <c r="X280" s="263"/>
      <c r="Y280" s="263"/>
      <c r="Z280" s="263"/>
      <c r="AA280" s="263"/>
      <c r="AB280" s="263"/>
      <c r="AC280" s="263"/>
      <c r="AD280" s="263"/>
      <c r="AE280" s="263"/>
      <c r="AF280" s="263"/>
      <c r="AG280" s="263"/>
      <c r="AH280" s="263"/>
      <c r="AI280" s="263"/>
      <c r="AJ280" s="263"/>
      <c r="AK280" s="263"/>
      <c r="AL280" s="263"/>
      <c r="AM280" s="263"/>
      <c r="AN280" s="263"/>
      <c r="AO280" s="263"/>
      <c r="AP280" s="263"/>
      <c r="AQ280" s="263"/>
      <c r="AR280" s="263"/>
      <c r="AS280" s="263"/>
      <c r="AT280" s="263"/>
      <c r="AU280" s="263"/>
      <c r="AV280" s="263"/>
      <c r="AW280" s="263"/>
      <c r="AX280" s="263"/>
      <c r="AY280" s="263"/>
    </row>
    <row r="281" spans="1:51" ht="15.75" customHeight="1">
      <c r="A281" s="263"/>
      <c r="B281" s="263"/>
      <c r="C281" s="263"/>
      <c r="D281" s="263"/>
      <c r="E281" s="263"/>
      <c r="F281" s="263"/>
      <c r="G281" s="263"/>
      <c r="H281" s="263"/>
      <c r="I281" s="263"/>
      <c r="J281" s="263"/>
      <c r="K281" s="263"/>
      <c r="L281" s="263"/>
      <c r="M281" s="263"/>
      <c r="N281" s="263"/>
      <c r="O281" s="263"/>
      <c r="P281" s="263"/>
      <c r="Q281" s="263"/>
      <c r="R281" s="263"/>
      <c r="S281" s="263"/>
      <c r="T281" s="263"/>
      <c r="U281" s="263"/>
      <c r="V281" s="263"/>
      <c r="W281" s="263"/>
      <c r="X281" s="263"/>
      <c r="Y281" s="263"/>
      <c r="Z281" s="263"/>
      <c r="AA281" s="263"/>
      <c r="AB281" s="263"/>
      <c r="AC281" s="263"/>
      <c r="AD281" s="263"/>
      <c r="AE281" s="263"/>
      <c r="AF281" s="263"/>
      <c r="AG281" s="263"/>
      <c r="AH281" s="263"/>
      <c r="AI281" s="263"/>
      <c r="AJ281" s="263"/>
      <c r="AK281" s="263"/>
      <c r="AL281" s="263"/>
      <c r="AM281" s="263"/>
      <c r="AN281" s="263"/>
      <c r="AO281" s="263"/>
      <c r="AP281" s="263"/>
      <c r="AQ281" s="263"/>
      <c r="AR281" s="263"/>
      <c r="AS281" s="263"/>
      <c r="AT281" s="263"/>
      <c r="AU281" s="263"/>
      <c r="AV281" s="263"/>
      <c r="AW281" s="263"/>
      <c r="AX281" s="263"/>
      <c r="AY281" s="263"/>
    </row>
    <row r="282" spans="1:51" ht="15.75" customHeight="1">
      <c r="A282" s="263"/>
      <c r="B282" s="263"/>
      <c r="C282" s="263"/>
      <c r="D282" s="263"/>
      <c r="E282" s="263"/>
      <c r="F282" s="263"/>
      <c r="G282" s="263"/>
      <c r="H282" s="263"/>
      <c r="I282" s="263"/>
      <c r="J282" s="263"/>
      <c r="K282" s="263"/>
      <c r="L282" s="263"/>
      <c r="M282" s="263"/>
      <c r="N282" s="263"/>
      <c r="O282" s="263"/>
      <c r="P282" s="263"/>
      <c r="Q282" s="263"/>
      <c r="R282" s="263"/>
      <c r="S282" s="263"/>
      <c r="T282" s="263"/>
      <c r="U282" s="263"/>
      <c r="V282" s="263"/>
      <c r="W282" s="263"/>
      <c r="X282" s="263"/>
      <c r="Y282" s="263"/>
      <c r="Z282" s="263"/>
      <c r="AA282" s="263"/>
      <c r="AB282" s="263"/>
      <c r="AC282" s="263"/>
      <c r="AD282" s="263"/>
      <c r="AE282" s="263"/>
      <c r="AF282" s="263"/>
      <c r="AG282" s="263"/>
      <c r="AH282" s="263"/>
      <c r="AI282" s="263"/>
      <c r="AJ282" s="263"/>
      <c r="AK282" s="263"/>
      <c r="AL282" s="263"/>
      <c r="AM282" s="263"/>
      <c r="AN282" s="263"/>
      <c r="AO282" s="263"/>
      <c r="AP282" s="263"/>
      <c r="AQ282" s="263"/>
      <c r="AR282" s="263"/>
      <c r="AS282" s="263"/>
      <c r="AT282" s="263"/>
      <c r="AU282" s="263"/>
      <c r="AV282" s="263"/>
      <c r="AW282" s="263"/>
      <c r="AX282" s="263"/>
      <c r="AY282" s="263"/>
    </row>
    <row r="283" spans="1:51" ht="15.75" customHeight="1">
      <c r="A283" s="263"/>
      <c r="B283" s="263"/>
      <c r="C283" s="263"/>
      <c r="D283" s="263"/>
      <c r="E283" s="263"/>
      <c r="F283" s="263"/>
      <c r="G283" s="263"/>
      <c r="H283" s="263"/>
      <c r="I283" s="263"/>
      <c r="J283" s="263"/>
      <c r="K283" s="263"/>
      <c r="L283" s="263"/>
      <c r="M283" s="263"/>
      <c r="N283" s="263"/>
      <c r="O283" s="263"/>
      <c r="P283" s="263"/>
      <c r="Q283" s="263"/>
      <c r="R283" s="263"/>
      <c r="S283" s="263"/>
      <c r="T283" s="263"/>
      <c r="U283" s="263"/>
      <c r="V283" s="263"/>
      <c r="W283" s="263"/>
      <c r="X283" s="263"/>
      <c r="Y283" s="263"/>
      <c r="Z283" s="263"/>
      <c r="AA283" s="263"/>
      <c r="AB283" s="263"/>
      <c r="AC283" s="263"/>
      <c r="AD283" s="263"/>
      <c r="AE283" s="263"/>
      <c r="AF283" s="263"/>
      <c r="AG283" s="263"/>
      <c r="AH283" s="263"/>
      <c r="AI283" s="263"/>
      <c r="AJ283" s="263"/>
      <c r="AK283" s="263"/>
      <c r="AL283" s="263"/>
      <c r="AM283" s="263"/>
      <c r="AN283" s="263"/>
      <c r="AO283" s="263"/>
      <c r="AP283" s="263"/>
      <c r="AQ283" s="263"/>
      <c r="AR283" s="263"/>
      <c r="AS283" s="263"/>
      <c r="AT283" s="263"/>
      <c r="AU283" s="263"/>
      <c r="AV283" s="263"/>
      <c r="AW283" s="263"/>
      <c r="AX283" s="263"/>
      <c r="AY283" s="263"/>
    </row>
    <row r="284" spans="1:51" ht="15.75" customHeight="1">
      <c r="A284" s="263"/>
      <c r="B284" s="263"/>
      <c r="C284" s="263"/>
      <c r="D284" s="263"/>
      <c r="E284" s="263"/>
      <c r="F284" s="263"/>
      <c r="G284" s="263"/>
      <c r="H284" s="263"/>
      <c r="I284" s="263"/>
      <c r="J284" s="263"/>
      <c r="K284" s="263"/>
      <c r="L284" s="263"/>
      <c r="M284" s="263"/>
      <c r="N284" s="263"/>
      <c r="O284" s="263"/>
      <c r="P284" s="263"/>
      <c r="Q284" s="263"/>
      <c r="R284" s="263"/>
      <c r="S284" s="263"/>
      <c r="T284" s="263"/>
      <c r="U284" s="263"/>
      <c r="V284" s="263"/>
      <c r="W284" s="263"/>
      <c r="X284" s="263"/>
      <c r="Y284" s="263"/>
      <c r="Z284" s="263"/>
      <c r="AA284" s="263"/>
      <c r="AB284" s="263"/>
      <c r="AC284" s="263"/>
      <c r="AD284" s="263"/>
      <c r="AE284" s="263"/>
      <c r="AF284" s="263"/>
      <c r="AG284" s="263"/>
      <c r="AH284" s="263"/>
      <c r="AI284" s="263"/>
      <c r="AJ284" s="263"/>
      <c r="AK284" s="263"/>
      <c r="AL284" s="263"/>
      <c r="AM284" s="263"/>
      <c r="AN284" s="263"/>
      <c r="AO284" s="263"/>
      <c r="AP284" s="263"/>
      <c r="AQ284" s="263"/>
      <c r="AR284" s="263"/>
      <c r="AS284" s="263"/>
      <c r="AT284" s="263"/>
      <c r="AU284" s="263"/>
      <c r="AV284" s="263"/>
      <c r="AW284" s="263"/>
      <c r="AX284" s="263"/>
      <c r="AY284" s="263"/>
    </row>
    <row r="285" spans="1:51" ht="15.75" customHeight="1">
      <c r="A285" s="263"/>
      <c r="B285" s="263"/>
      <c r="C285" s="263"/>
      <c r="D285" s="263"/>
      <c r="E285" s="263"/>
      <c r="F285" s="263"/>
      <c r="G285" s="263"/>
      <c r="H285" s="263"/>
      <c r="I285" s="263"/>
      <c r="J285" s="263"/>
      <c r="K285" s="263"/>
      <c r="L285" s="263"/>
      <c r="M285" s="263"/>
      <c r="N285" s="263"/>
      <c r="O285" s="263"/>
      <c r="P285" s="263"/>
      <c r="Q285" s="263"/>
      <c r="R285" s="263"/>
      <c r="S285" s="263"/>
      <c r="T285" s="263"/>
      <c r="U285" s="263"/>
      <c r="V285" s="263"/>
      <c r="W285" s="263"/>
      <c r="X285" s="263"/>
      <c r="Y285" s="263"/>
      <c r="Z285" s="263"/>
      <c r="AA285" s="263"/>
      <c r="AB285" s="263"/>
      <c r="AC285" s="263"/>
      <c r="AD285" s="263"/>
      <c r="AE285" s="263"/>
      <c r="AF285" s="263"/>
      <c r="AG285" s="263"/>
      <c r="AH285" s="263"/>
      <c r="AI285" s="263"/>
      <c r="AJ285" s="263"/>
      <c r="AK285" s="263"/>
      <c r="AL285" s="263"/>
      <c r="AM285" s="263"/>
      <c r="AN285" s="263"/>
      <c r="AO285" s="263"/>
      <c r="AP285" s="263"/>
      <c r="AQ285" s="263"/>
      <c r="AR285" s="263"/>
      <c r="AS285" s="263"/>
      <c r="AT285" s="263"/>
      <c r="AU285" s="263"/>
      <c r="AV285" s="263"/>
      <c r="AW285" s="263"/>
      <c r="AX285" s="263"/>
      <c r="AY285" s="263"/>
    </row>
    <row r="286" spans="1:51" ht="15.75" customHeight="1">
      <c r="A286" s="263"/>
      <c r="B286" s="263"/>
      <c r="C286" s="263"/>
      <c r="D286" s="263"/>
      <c r="E286" s="263"/>
      <c r="F286" s="263"/>
      <c r="G286" s="263"/>
      <c r="H286" s="263"/>
      <c r="I286" s="263"/>
      <c r="J286" s="263"/>
      <c r="K286" s="263"/>
      <c r="L286" s="263"/>
      <c r="M286" s="263"/>
      <c r="N286" s="263"/>
      <c r="O286" s="263"/>
      <c r="P286" s="263"/>
      <c r="Q286" s="263"/>
      <c r="R286" s="263"/>
      <c r="S286" s="263"/>
      <c r="T286" s="263"/>
      <c r="U286" s="263"/>
      <c r="V286" s="263"/>
      <c r="W286" s="263"/>
      <c r="X286" s="263"/>
      <c r="Y286" s="263"/>
      <c r="Z286" s="263"/>
      <c r="AA286" s="263"/>
      <c r="AB286" s="263"/>
      <c r="AC286" s="263"/>
      <c r="AD286" s="263"/>
      <c r="AE286" s="263"/>
      <c r="AF286" s="263"/>
      <c r="AG286" s="263"/>
      <c r="AH286" s="263"/>
      <c r="AI286" s="263"/>
      <c r="AJ286" s="263"/>
      <c r="AK286" s="263"/>
      <c r="AL286" s="263"/>
      <c r="AM286" s="263"/>
      <c r="AN286" s="263"/>
      <c r="AO286" s="263"/>
      <c r="AP286" s="263"/>
      <c r="AQ286" s="263"/>
      <c r="AR286" s="263"/>
      <c r="AS286" s="263"/>
      <c r="AT286" s="263"/>
      <c r="AU286" s="263"/>
      <c r="AV286" s="263"/>
      <c r="AW286" s="263"/>
      <c r="AX286" s="263"/>
      <c r="AY286" s="263"/>
    </row>
    <row r="287" spans="1:51" ht="15.75" customHeight="1">
      <c r="A287" s="263"/>
      <c r="B287" s="263"/>
      <c r="C287" s="263"/>
      <c r="D287" s="263"/>
      <c r="E287" s="263"/>
      <c r="F287" s="263"/>
      <c r="G287" s="263"/>
      <c r="H287" s="263"/>
      <c r="I287" s="263"/>
      <c r="J287" s="263"/>
      <c r="K287" s="263"/>
      <c r="L287" s="263"/>
      <c r="M287" s="263"/>
      <c r="N287" s="263"/>
      <c r="O287" s="263"/>
      <c r="P287" s="263"/>
      <c r="Q287" s="263"/>
      <c r="R287" s="263"/>
      <c r="S287" s="263"/>
      <c r="T287" s="263"/>
      <c r="U287" s="263"/>
      <c r="V287" s="263"/>
      <c r="W287" s="263"/>
      <c r="X287" s="263"/>
      <c r="Y287" s="263"/>
      <c r="Z287" s="263"/>
      <c r="AA287" s="263"/>
      <c r="AB287" s="263"/>
      <c r="AC287" s="263"/>
      <c r="AD287" s="263"/>
      <c r="AE287" s="263"/>
      <c r="AF287" s="263"/>
      <c r="AG287" s="263"/>
      <c r="AH287" s="263"/>
      <c r="AI287" s="263"/>
      <c r="AJ287" s="263"/>
      <c r="AK287" s="263"/>
      <c r="AL287" s="263"/>
      <c r="AM287" s="263"/>
      <c r="AN287" s="263"/>
      <c r="AO287" s="263"/>
      <c r="AP287" s="263"/>
      <c r="AQ287" s="263"/>
      <c r="AR287" s="263"/>
      <c r="AS287" s="263"/>
      <c r="AT287" s="263"/>
      <c r="AU287" s="263"/>
      <c r="AV287" s="263"/>
      <c r="AW287" s="263"/>
      <c r="AX287" s="263"/>
      <c r="AY287" s="263"/>
    </row>
    <row r="288" spans="1:51" ht="15.75" customHeight="1">
      <c r="A288" s="263"/>
      <c r="B288" s="263"/>
      <c r="C288" s="263"/>
      <c r="D288" s="263"/>
      <c r="E288" s="263"/>
      <c r="F288" s="263"/>
      <c r="G288" s="263"/>
      <c r="H288" s="263"/>
      <c r="I288" s="263"/>
      <c r="J288" s="263"/>
      <c r="K288" s="263"/>
      <c r="L288" s="263"/>
      <c r="M288" s="263"/>
      <c r="N288" s="263"/>
      <c r="O288" s="263"/>
      <c r="P288" s="263"/>
      <c r="Q288" s="263"/>
      <c r="R288" s="263"/>
      <c r="S288" s="263"/>
      <c r="T288" s="263"/>
      <c r="U288" s="263"/>
      <c r="V288" s="263"/>
      <c r="W288" s="263"/>
      <c r="X288" s="263"/>
      <c r="Y288" s="263"/>
      <c r="Z288" s="263"/>
      <c r="AA288" s="263"/>
      <c r="AB288" s="263"/>
      <c r="AC288" s="263"/>
      <c r="AD288" s="263"/>
      <c r="AE288" s="263"/>
      <c r="AF288" s="263"/>
      <c r="AG288" s="263"/>
      <c r="AH288" s="263"/>
      <c r="AI288" s="263"/>
      <c r="AJ288" s="263"/>
      <c r="AK288" s="263"/>
      <c r="AL288" s="263"/>
      <c r="AM288" s="263"/>
      <c r="AN288" s="263"/>
      <c r="AO288" s="263"/>
      <c r="AP288" s="263"/>
      <c r="AQ288" s="263"/>
      <c r="AR288" s="263"/>
      <c r="AS288" s="263"/>
      <c r="AT288" s="263"/>
      <c r="AU288" s="263"/>
      <c r="AV288" s="263"/>
      <c r="AW288" s="263"/>
      <c r="AX288" s="263"/>
      <c r="AY288" s="263"/>
    </row>
    <row r="289" spans="1:51" ht="15.75" customHeight="1">
      <c r="A289" s="263"/>
      <c r="B289" s="263"/>
      <c r="C289" s="263"/>
      <c r="D289" s="263"/>
      <c r="E289" s="263"/>
      <c r="F289" s="263"/>
      <c r="G289" s="263"/>
      <c r="H289" s="263"/>
      <c r="I289" s="263"/>
      <c r="J289" s="263"/>
      <c r="K289" s="263"/>
      <c r="L289" s="263"/>
      <c r="M289" s="263"/>
      <c r="N289" s="263"/>
      <c r="O289" s="263"/>
      <c r="P289" s="263"/>
      <c r="Q289" s="263"/>
      <c r="R289" s="263"/>
      <c r="S289" s="263"/>
      <c r="T289" s="263"/>
      <c r="U289" s="263"/>
      <c r="V289" s="263"/>
      <c r="W289" s="263"/>
      <c r="X289" s="263"/>
      <c r="Y289" s="263"/>
      <c r="Z289" s="263"/>
      <c r="AA289" s="263"/>
      <c r="AB289" s="263"/>
      <c r="AC289" s="263"/>
      <c r="AD289" s="263"/>
      <c r="AE289" s="263"/>
      <c r="AF289" s="263"/>
      <c r="AG289" s="263"/>
      <c r="AH289" s="263"/>
      <c r="AI289" s="263"/>
      <c r="AJ289" s="263"/>
      <c r="AK289" s="263"/>
      <c r="AL289" s="263"/>
      <c r="AM289" s="263"/>
      <c r="AN289" s="263"/>
      <c r="AO289" s="263"/>
      <c r="AP289" s="263"/>
      <c r="AQ289" s="263"/>
      <c r="AR289" s="263"/>
      <c r="AS289" s="263"/>
      <c r="AT289" s="263"/>
      <c r="AU289" s="263"/>
      <c r="AV289" s="263"/>
      <c r="AW289" s="263"/>
      <c r="AX289" s="263"/>
      <c r="AY289" s="263"/>
    </row>
    <row r="290" spans="1:51" ht="15.75" customHeight="1">
      <c r="A290" s="263"/>
      <c r="B290" s="263"/>
      <c r="C290" s="263"/>
      <c r="D290" s="263"/>
      <c r="E290" s="263"/>
      <c r="F290" s="263"/>
      <c r="G290" s="263"/>
      <c r="H290" s="263"/>
      <c r="I290" s="263"/>
      <c r="J290" s="263"/>
      <c r="K290" s="263"/>
      <c r="L290" s="263"/>
      <c r="M290" s="263"/>
      <c r="N290" s="263"/>
      <c r="O290" s="263"/>
      <c r="P290" s="263"/>
      <c r="Q290" s="263"/>
      <c r="R290" s="263"/>
      <c r="S290" s="263"/>
      <c r="T290" s="263"/>
      <c r="U290" s="263"/>
      <c r="V290" s="263"/>
      <c r="W290" s="263"/>
      <c r="X290" s="263"/>
      <c r="Y290" s="263"/>
      <c r="Z290" s="263"/>
      <c r="AA290" s="263"/>
      <c r="AB290" s="263"/>
      <c r="AC290" s="263"/>
      <c r="AD290" s="263"/>
      <c r="AE290" s="263"/>
      <c r="AF290" s="263"/>
      <c r="AG290" s="263"/>
      <c r="AH290" s="263"/>
      <c r="AI290" s="263"/>
      <c r="AJ290" s="263"/>
      <c r="AK290" s="263"/>
      <c r="AL290" s="263"/>
      <c r="AM290" s="263"/>
      <c r="AN290" s="263"/>
      <c r="AO290" s="263"/>
      <c r="AP290" s="263"/>
      <c r="AQ290" s="263"/>
      <c r="AR290" s="263"/>
      <c r="AS290" s="263"/>
      <c r="AT290" s="263"/>
      <c r="AU290" s="263"/>
      <c r="AV290" s="263"/>
      <c r="AW290" s="263"/>
      <c r="AX290" s="263"/>
      <c r="AY290" s="263"/>
    </row>
    <row r="291" spans="1:51" ht="15.75" customHeight="1">
      <c r="A291" s="263"/>
      <c r="B291" s="263"/>
      <c r="C291" s="263"/>
      <c r="D291" s="263"/>
      <c r="E291" s="263"/>
      <c r="F291" s="263"/>
      <c r="G291" s="263"/>
      <c r="H291" s="263"/>
      <c r="I291" s="263"/>
      <c r="J291" s="263"/>
      <c r="K291" s="263"/>
      <c r="L291" s="263"/>
      <c r="M291" s="263"/>
      <c r="N291" s="263"/>
      <c r="O291" s="263"/>
      <c r="P291" s="263"/>
      <c r="Q291" s="263"/>
      <c r="R291" s="263"/>
      <c r="S291" s="263"/>
      <c r="T291" s="263"/>
      <c r="U291" s="263"/>
      <c r="V291" s="263"/>
      <c r="W291" s="263"/>
      <c r="X291" s="263"/>
      <c r="Y291" s="263"/>
      <c r="Z291" s="263"/>
      <c r="AA291" s="263"/>
      <c r="AB291" s="263"/>
      <c r="AC291" s="263"/>
      <c r="AD291" s="263"/>
      <c r="AE291" s="263"/>
      <c r="AF291" s="263"/>
      <c r="AG291" s="263"/>
      <c r="AH291" s="263"/>
      <c r="AI291" s="263"/>
      <c r="AJ291" s="263"/>
      <c r="AK291" s="263"/>
      <c r="AL291" s="263"/>
      <c r="AM291" s="263"/>
      <c r="AN291" s="263"/>
      <c r="AO291" s="263"/>
      <c r="AP291" s="263"/>
      <c r="AQ291" s="263"/>
      <c r="AR291" s="263"/>
      <c r="AS291" s="263"/>
      <c r="AT291" s="263"/>
      <c r="AU291" s="263"/>
      <c r="AV291" s="263"/>
      <c r="AW291" s="263"/>
      <c r="AX291" s="263"/>
      <c r="AY291" s="263"/>
    </row>
    <row r="292" spans="1:51" ht="15.75" customHeight="1">
      <c r="A292" s="263"/>
      <c r="B292" s="263"/>
      <c r="C292" s="263"/>
      <c r="D292" s="263"/>
      <c r="E292" s="263"/>
      <c r="F292" s="263"/>
      <c r="G292" s="263"/>
      <c r="H292" s="263"/>
      <c r="I292" s="263"/>
      <c r="J292" s="263"/>
      <c r="K292" s="263"/>
      <c r="L292" s="263"/>
      <c r="M292" s="263"/>
      <c r="N292" s="263"/>
      <c r="O292" s="263"/>
      <c r="P292" s="263"/>
      <c r="Q292" s="263"/>
      <c r="R292" s="263"/>
      <c r="S292" s="263"/>
      <c r="T292" s="263"/>
      <c r="U292" s="263"/>
      <c r="V292" s="263"/>
      <c r="W292" s="263"/>
      <c r="X292" s="263"/>
      <c r="Y292" s="263"/>
      <c r="Z292" s="263"/>
      <c r="AA292" s="263"/>
      <c r="AB292" s="263"/>
      <c r="AC292" s="263"/>
      <c r="AD292" s="263"/>
      <c r="AE292" s="263"/>
      <c r="AF292" s="263"/>
      <c r="AG292" s="263"/>
      <c r="AH292" s="263"/>
      <c r="AI292" s="263"/>
      <c r="AJ292" s="263"/>
      <c r="AK292" s="263"/>
      <c r="AL292" s="263"/>
      <c r="AM292" s="263"/>
      <c r="AN292" s="263"/>
      <c r="AO292" s="263"/>
      <c r="AP292" s="263"/>
      <c r="AQ292" s="263"/>
      <c r="AR292" s="263"/>
      <c r="AS292" s="263"/>
      <c r="AT292" s="263"/>
      <c r="AU292" s="263"/>
      <c r="AV292" s="263"/>
      <c r="AW292" s="263"/>
      <c r="AX292" s="263"/>
      <c r="AY292" s="263"/>
    </row>
    <row r="293" spans="1:51" ht="15.75" customHeight="1">
      <c r="A293" s="263"/>
      <c r="B293" s="263"/>
      <c r="C293" s="263"/>
      <c r="D293" s="263"/>
      <c r="E293" s="263"/>
      <c r="F293" s="263"/>
      <c r="G293" s="263"/>
      <c r="H293" s="263"/>
      <c r="I293" s="263"/>
      <c r="J293" s="263"/>
      <c r="K293" s="263"/>
      <c r="L293" s="263"/>
      <c r="M293" s="263"/>
      <c r="N293" s="263"/>
      <c r="O293" s="263"/>
      <c r="P293" s="263"/>
      <c r="Q293" s="263"/>
      <c r="R293" s="263"/>
      <c r="S293" s="263"/>
      <c r="T293" s="263"/>
      <c r="U293" s="263"/>
      <c r="V293" s="263"/>
      <c r="W293" s="263"/>
      <c r="X293" s="263"/>
      <c r="Y293" s="263"/>
      <c r="Z293" s="263"/>
      <c r="AA293" s="263"/>
      <c r="AB293" s="263"/>
      <c r="AC293" s="263"/>
      <c r="AD293" s="263"/>
      <c r="AE293" s="263"/>
      <c r="AF293" s="263"/>
      <c r="AG293" s="263"/>
      <c r="AH293" s="263"/>
      <c r="AI293" s="263"/>
      <c r="AJ293" s="263"/>
      <c r="AK293" s="263"/>
      <c r="AL293" s="263"/>
      <c r="AM293" s="263"/>
      <c r="AN293" s="263"/>
      <c r="AO293" s="263"/>
      <c r="AP293" s="263"/>
      <c r="AQ293" s="263"/>
      <c r="AR293" s="263"/>
      <c r="AS293" s="263"/>
      <c r="AT293" s="263"/>
      <c r="AU293" s="263"/>
      <c r="AV293" s="263"/>
      <c r="AW293" s="263"/>
      <c r="AX293" s="263"/>
      <c r="AY293" s="263"/>
    </row>
    <row r="294" spans="1:51" ht="15.75" customHeight="1">
      <c r="A294" s="263"/>
      <c r="B294" s="263"/>
      <c r="C294" s="263"/>
      <c r="D294" s="263"/>
      <c r="E294" s="263"/>
      <c r="F294" s="263"/>
      <c r="G294" s="263"/>
      <c r="H294" s="263"/>
      <c r="I294" s="263"/>
      <c r="J294" s="263"/>
      <c r="K294" s="263"/>
      <c r="L294" s="263"/>
      <c r="M294" s="263"/>
      <c r="N294" s="263"/>
      <c r="O294" s="263"/>
      <c r="P294" s="263"/>
      <c r="Q294" s="263"/>
      <c r="R294" s="263"/>
      <c r="S294" s="263"/>
      <c r="T294" s="263"/>
      <c r="U294" s="263"/>
      <c r="V294" s="263"/>
      <c r="W294" s="263"/>
      <c r="X294" s="263"/>
      <c r="Y294" s="263"/>
      <c r="Z294" s="263"/>
      <c r="AA294" s="263"/>
      <c r="AB294" s="263"/>
      <c r="AC294" s="263"/>
      <c r="AD294" s="263"/>
      <c r="AE294" s="263"/>
      <c r="AF294" s="263"/>
      <c r="AG294" s="263"/>
      <c r="AH294" s="263"/>
      <c r="AI294" s="263"/>
      <c r="AJ294" s="263"/>
      <c r="AK294" s="263"/>
      <c r="AL294" s="263"/>
      <c r="AM294" s="263"/>
      <c r="AN294" s="263"/>
      <c r="AO294" s="263"/>
      <c r="AP294" s="263"/>
      <c r="AQ294" s="263"/>
      <c r="AR294" s="263"/>
      <c r="AS294" s="263"/>
      <c r="AT294" s="263"/>
      <c r="AU294" s="263"/>
      <c r="AV294" s="263"/>
      <c r="AW294" s="263"/>
      <c r="AX294" s="263"/>
      <c r="AY294" s="263"/>
    </row>
    <row r="295" spans="1:51" ht="15.75" customHeight="1">
      <c r="A295" s="263"/>
      <c r="B295" s="263"/>
      <c r="C295" s="263"/>
      <c r="D295" s="263"/>
      <c r="E295" s="263"/>
      <c r="F295" s="263"/>
      <c r="G295" s="263"/>
      <c r="H295" s="263"/>
      <c r="I295" s="263"/>
      <c r="J295" s="263"/>
      <c r="K295" s="263"/>
      <c r="L295" s="263"/>
      <c r="M295" s="263"/>
      <c r="N295" s="263"/>
      <c r="O295" s="263"/>
      <c r="P295" s="263"/>
      <c r="Q295" s="263"/>
      <c r="R295" s="263"/>
      <c r="S295" s="263"/>
      <c r="T295" s="263"/>
      <c r="U295" s="263"/>
      <c r="V295" s="263"/>
      <c r="W295" s="263"/>
      <c r="X295" s="263"/>
      <c r="Y295" s="263"/>
      <c r="Z295" s="263"/>
      <c r="AA295" s="263"/>
      <c r="AB295" s="263"/>
      <c r="AC295" s="263"/>
      <c r="AD295" s="263"/>
      <c r="AE295" s="263"/>
      <c r="AF295" s="263"/>
      <c r="AG295" s="263"/>
      <c r="AH295" s="263"/>
      <c r="AI295" s="263"/>
      <c r="AJ295" s="263"/>
      <c r="AK295" s="263"/>
      <c r="AL295" s="263"/>
      <c r="AM295" s="263"/>
      <c r="AN295" s="263"/>
      <c r="AO295" s="263"/>
      <c r="AP295" s="263"/>
      <c r="AQ295" s="263"/>
      <c r="AR295" s="263"/>
      <c r="AS295" s="263"/>
      <c r="AT295" s="263"/>
      <c r="AU295" s="263"/>
      <c r="AV295" s="263"/>
      <c r="AW295" s="263"/>
      <c r="AX295" s="263"/>
      <c r="AY295" s="263"/>
    </row>
    <row r="296" spans="1:51" ht="15.75" customHeight="1">
      <c r="A296" s="263"/>
      <c r="B296" s="263"/>
      <c r="C296" s="263"/>
      <c r="D296" s="263"/>
      <c r="E296" s="263"/>
      <c r="F296" s="263"/>
      <c r="G296" s="263"/>
      <c r="H296" s="263"/>
      <c r="I296" s="263"/>
      <c r="J296" s="263"/>
      <c r="K296" s="263"/>
      <c r="L296" s="263"/>
      <c r="M296" s="263"/>
      <c r="N296" s="263"/>
      <c r="O296" s="263"/>
      <c r="P296" s="263"/>
      <c r="Q296" s="263"/>
      <c r="R296" s="263"/>
      <c r="S296" s="263"/>
      <c r="T296" s="263"/>
      <c r="U296" s="263"/>
      <c r="V296" s="263"/>
      <c r="W296" s="263"/>
      <c r="X296" s="263"/>
      <c r="Y296" s="263"/>
      <c r="Z296" s="263"/>
      <c r="AA296" s="263"/>
      <c r="AB296" s="263"/>
      <c r="AC296" s="263"/>
      <c r="AD296" s="263"/>
      <c r="AE296" s="263"/>
      <c r="AF296" s="263"/>
      <c r="AG296" s="263"/>
      <c r="AH296" s="263"/>
      <c r="AI296" s="263"/>
      <c r="AJ296" s="263"/>
      <c r="AK296" s="263"/>
      <c r="AL296" s="263"/>
      <c r="AM296" s="263"/>
      <c r="AN296" s="263"/>
      <c r="AO296" s="263"/>
      <c r="AP296" s="263"/>
      <c r="AQ296" s="263"/>
      <c r="AR296" s="263"/>
      <c r="AS296" s="263"/>
      <c r="AT296" s="263"/>
      <c r="AU296" s="263"/>
      <c r="AV296" s="263"/>
      <c r="AW296" s="263"/>
      <c r="AX296" s="263"/>
      <c r="AY296" s="263"/>
    </row>
    <row r="297" spans="1:51" ht="15.75" customHeight="1">
      <c r="A297" s="263"/>
      <c r="B297" s="263"/>
      <c r="C297" s="263"/>
      <c r="D297" s="263"/>
      <c r="E297" s="263"/>
      <c r="F297" s="263"/>
      <c r="G297" s="263"/>
      <c r="H297" s="263"/>
      <c r="I297" s="263"/>
      <c r="J297" s="263"/>
      <c r="K297" s="263"/>
      <c r="L297" s="263"/>
      <c r="M297" s="263"/>
      <c r="N297" s="263"/>
      <c r="O297" s="263"/>
      <c r="P297" s="263"/>
      <c r="Q297" s="263"/>
      <c r="R297" s="263"/>
      <c r="S297" s="263"/>
      <c r="T297" s="263"/>
      <c r="U297" s="263"/>
      <c r="V297" s="263"/>
      <c r="W297" s="263"/>
      <c r="X297" s="263"/>
      <c r="Y297" s="263"/>
      <c r="Z297" s="263"/>
      <c r="AA297" s="263"/>
      <c r="AB297" s="263"/>
      <c r="AC297" s="263"/>
      <c r="AD297" s="263"/>
      <c r="AE297" s="263"/>
      <c r="AF297" s="263"/>
      <c r="AG297" s="263"/>
      <c r="AH297" s="263"/>
      <c r="AI297" s="263"/>
      <c r="AJ297" s="263"/>
      <c r="AK297" s="263"/>
      <c r="AL297" s="263"/>
      <c r="AM297" s="263"/>
      <c r="AN297" s="263"/>
      <c r="AO297" s="263"/>
      <c r="AP297" s="263"/>
      <c r="AQ297" s="263"/>
      <c r="AR297" s="263"/>
      <c r="AS297" s="263"/>
      <c r="AT297" s="263"/>
      <c r="AU297" s="263"/>
      <c r="AV297" s="263"/>
      <c r="AW297" s="263"/>
      <c r="AX297" s="263"/>
      <c r="AY297" s="263"/>
    </row>
    <row r="298" spans="1:51" ht="15.75" customHeight="1">
      <c r="A298" s="263"/>
      <c r="B298" s="263"/>
      <c r="C298" s="263"/>
      <c r="D298" s="263"/>
      <c r="E298" s="263"/>
      <c r="F298" s="263"/>
      <c r="G298" s="263"/>
      <c r="H298" s="263"/>
      <c r="I298" s="263"/>
      <c r="J298" s="263"/>
      <c r="K298" s="263"/>
      <c r="L298" s="263"/>
      <c r="M298" s="263"/>
      <c r="N298" s="263"/>
      <c r="O298" s="263"/>
      <c r="P298" s="263"/>
      <c r="Q298" s="263"/>
      <c r="R298" s="263"/>
      <c r="S298" s="263"/>
      <c r="T298" s="263"/>
      <c r="U298" s="263"/>
      <c r="V298" s="263"/>
      <c r="W298" s="263"/>
      <c r="X298" s="263"/>
      <c r="Y298" s="263"/>
      <c r="Z298" s="263"/>
      <c r="AA298" s="263"/>
      <c r="AB298" s="263"/>
      <c r="AC298" s="263"/>
      <c r="AD298" s="263"/>
      <c r="AE298" s="263"/>
      <c r="AF298" s="263"/>
      <c r="AG298" s="263"/>
      <c r="AH298" s="263"/>
      <c r="AI298" s="263"/>
      <c r="AJ298" s="263"/>
      <c r="AK298" s="263"/>
      <c r="AL298" s="263"/>
      <c r="AM298" s="263"/>
      <c r="AN298" s="263"/>
      <c r="AO298" s="263"/>
      <c r="AP298" s="263"/>
      <c r="AQ298" s="263"/>
      <c r="AR298" s="263"/>
      <c r="AS298" s="263"/>
      <c r="AT298" s="263"/>
      <c r="AU298" s="263"/>
      <c r="AV298" s="263"/>
      <c r="AW298" s="263"/>
      <c r="AX298" s="263"/>
      <c r="AY298" s="263"/>
    </row>
    <row r="299" spans="1:51" ht="15.75" customHeight="1">
      <c r="A299" s="263"/>
      <c r="B299" s="263"/>
      <c r="C299" s="263"/>
      <c r="D299" s="263"/>
      <c r="E299" s="263"/>
      <c r="F299" s="263"/>
      <c r="G299" s="263"/>
      <c r="H299" s="263"/>
      <c r="I299" s="263"/>
      <c r="J299" s="263"/>
      <c r="K299" s="263"/>
      <c r="L299" s="263"/>
      <c r="M299" s="263"/>
      <c r="N299" s="263"/>
      <c r="O299" s="263"/>
      <c r="P299" s="263"/>
      <c r="Q299" s="263"/>
      <c r="R299" s="263"/>
      <c r="S299" s="263"/>
      <c r="T299" s="263"/>
      <c r="U299" s="263"/>
      <c r="V299" s="263"/>
      <c r="W299" s="263"/>
      <c r="X299" s="263"/>
      <c r="Y299" s="263"/>
      <c r="Z299" s="263"/>
      <c r="AA299" s="263"/>
      <c r="AB299" s="263"/>
      <c r="AC299" s="263"/>
      <c r="AD299" s="263"/>
      <c r="AE299" s="263"/>
      <c r="AF299" s="263"/>
      <c r="AG299" s="263"/>
      <c r="AH299" s="263"/>
      <c r="AI299" s="263"/>
      <c r="AJ299" s="263"/>
      <c r="AK299" s="263"/>
      <c r="AL299" s="263"/>
      <c r="AM299" s="263"/>
      <c r="AN299" s="263"/>
      <c r="AO299" s="263"/>
      <c r="AP299" s="263"/>
      <c r="AQ299" s="263"/>
      <c r="AR299" s="263"/>
      <c r="AS299" s="263"/>
      <c r="AT299" s="263"/>
      <c r="AU299" s="263"/>
      <c r="AV299" s="263"/>
      <c r="AW299" s="263"/>
      <c r="AX299" s="263"/>
      <c r="AY299" s="263"/>
    </row>
    <row r="300" spans="1:51" ht="15.75" customHeight="1">
      <c r="A300" s="263"/>
      <c r="B300" s="263"/>
      <c r="C300" s="263"/>
      <c r="D300" s="263"/>
      <c r="E300" s="263"/>
      <c r="F300" s="263"/>
      <c r="G300" s="263"/>
      <c r="H300" s="263"/>
      <c r="I300" s="263"/>
      <c r="J300" s="263"/>
      <c r="K300" s="263"/>
      <c r="L300" s="263"/>
      <c r="M300" s="263"/>
      <c r="N300" s="263"/>
      <c r="O300" s="263"/>
      <c r="P300" s="263"/>
      <c r="Q300" s="263"/>
      <c r="R300" s="263"/>
      <c r="S300" s="263"/>
      <c r="T300" s="263"/>
      <c r="U300" s="263"/>
      <c r="V300" s="263"/>
      <c r="W300" s="263"/>
      <c r="X300" s="263"/>
      <c r="Y300" s="263"/>
      <c r="Z300" s="263"/>
      <c r="AA300" s="263"/>
      <c r="AB300" s="263"/>
      <c r="AC300" s="263"/>
      <c r="AD300" s="263"/>
      <c r="AE300" s="263"/>
      <c r="AF300" s="263"/>
      <c r="AG300" s="263"/>
      <c r="AH300" s="263"/>
      <c r="AI300" s="263"/>
      <c r="AJ300" s="263"/>
      <c r="AK300" s="263"/>
      <c r="AL300" s="263"/>
      <c r="AM300" s="263"/>
      <c r="AN300" s="263"/>
      <c r="AO300" s="263"/>
      <c r="AP300" s="263"/>
      <c r="AQ300" s="263"/>
      <c r="AR300" s="263"/>
      <c r="AS300" s="263"/>
      <c r="AT300" s="263"/>
      <c r="AU300" s="263"/>
      <c r="AV300" s="263"/>
      <c r="AW300" s="263"/>
      <c r="AX300" s="263"/>
      <c r="AY300" s="263"/>
    </row>
    <row r="301" spans="1:51" ht="15.75" customHeight="1">
      <c r="A301" s="263"/>
      <c r="B301" s="263"/>
      <c r="C301" s="263"/>
      <c r="D301" s="263"/>
      <c r="E301" s="263"/>
      <c r="F301" s="263"/>
      <c r="G301" s="263"/>
      <c r="H301" s="263"/>
      <c r="I301" s="263"/>
      <c r="J301" s="263"/>
      <c r="K301" s="263"/>
      <c r="L301" s="263"/>
      <c r="M301" s="263"/>
      <c r="N301" s="263"/>
      <c r="O301" s="263"/>
      <c r="P301" s="263"/>
      <c r="Q301" s="263"/>
      <c r="R301" s="263"/>
      <c r="S301" s="263"/>
      <c r="T301" s="263"/>
      <c r="U301" s="263"/>
      <c r="V301" s="263"/>
      <c r="W301" s="263"/>
      <c r="X301" s="263"/>
      <c r="Y301" s="263"/>
      <c r="Z301" s="263"/>
      <c r="AA301" s="263"/>
      <c r="AB301" s="263"/>
      <c r="AC301" s="263"/>
      <c r="AD301" s="263"/>
      <c r="AE301" s="263"/>
      <c r="AF301" s="263"/>
      <c r="AG301" s="263"/>
      <c r="AH301" s="263"/>
      <c r="AI301" s="263"/>
      <c r="AJ301" s="263"/>
      <c r="AK301" s="263"/>
      <c r="AL301" s="263"/>
      <c r="AM301" s="263"/>
      <c r="AN301" s="263"/>
      <c r="AO301" s="263"/>
      <c r="AP301" s="263"/>
      <c r="AQ301" s="263"/>
      <c r="AR301" s="263"/>
      <c r="AS301" s="263"/>
      <c r="AT301" s="263"/>
      <c r="AU301" s="263"/>
      <c r="AV301" s="263"/>
      <c r="AW301" s="263"/>
      <c r="AX301" s="263"/>
      <c r="AY301" s="263"/>
    </row>
    <row r="302" spans="1:51" ht="15.75" customHeight="1">
      <c r="A302" s="263"/>
      <c r="B302" s="263"/>
      <c r="C302" s="263"/>
      <c r="D302" s="263"/>
      <c r="E302" s="263"/>
      <c r="F302" s="263"/>
      <c r="G302" s="263"/>
      <c r="H302" s="263"/>
      <c r="I302" s="263"/>
      <c r="J302" s="263"/>
      <c r="K302" s="263"/>
      <c r="L302" s="263"/>
      <c r="M302" s="263"/>
      <c r="N302" s="263"/>
      <c r="O302" s="263"/>
      <c r="P302" s="263"/>
      <c r="Q302" s="263"/>
      <c r="R302" s="263"/>
      <c r="S302" s="263"/>
      <c r="T302" s="263"/>
      <c r="U302" s="263"/>
      <c r="V302" s="263"/>
      <c r="W302" s="263"/>
      <c r="X302" s="263"/>
      <c r="Y302" s="263"/>
      <c r="Z302" s="263"/>
      <c r="AA302" s="263"/>
      <c r="AB302" s="263"/>
      <c r="AC302" s="263"/>
      <c r="AD302" s="263"/>
      <c r="AE302" s="263"/>
      <c r="AF302" s="263"/>
      <c r="AG302" s="263"/>
      <c r="AH302" s="263"/>
      <c r="AI302" s="263"/>
      <c r="AJ302" s="263"/>
      <c r="AK302" s="263"/>
      <c r="AL302" s="263"/>
      <c r="AM302" s="263"/>
      <c r="AN302" s="263"/>
      <c r="AO302" s="263"/>
      <c r="AP302" s="263"/>
      <c r="AQ302" s="263"/>
      <c r="AR302" s="263"/>
      <c r="AS302" s="263"/>
      <c r="AT302" s="263"/>
      <c r="AU302" s="263"/>
      <c r="AV302" s="263"/>
      <c r="AW302" s="263"/>
      <c r="AX302" s="263"/>
      <c r="AY302" s="263"/>
    </row>
    <row r="303" spans="1:51" ht="15.75" customHeight="1">
      <c r="A303" s="263"/>
      <c r="B303" s="263"/>
      <c r="C303" s="263"/>
      <c r="D303" s="263"/>
      <c r="E303" s="263"/>
      <c r="F303" s="263"/>
      <c r="G303" s="263"/>
      <c r="H303" s="263"/>
      <c r="I303" s="263"/>
      <c r="J303" s="263"/>
      <c r="K303" s="263"/>
      <c r="L303" s="263"/>
      <c r="M303" s="263"/>
      <c r="N303" s="263"/>
      <c r="O303" s="263"/>
      <c r="P303" s="263"/>
      <c r="Q303" s="263"/>
      <c r="R303" s="263"/>
      <c r="S303" s="263"/>
      <c r="T303" s="263"/>
      <c r="U303" s="263"/>
      <c r="V303" s="263"/>
      <c r="W303" s="263"/>
      <c r="X303" s="263"/>
      <c r="Y303" s="263"/>
      <c r="Z303" s="263"/>
      <c r="AA303" s="263"/>
      <c r="AB303" s="263"/>
      <c r="AC303" s="263"/>
      <c r="AD303" s="263"/>
      <c r="AE303" s="263"/>
      <c r="AF303" s="263"/>
      <c r="AG303" s="263"/>
      <c r="AH303" s="263"/>
      <c r="AI303" s="263"/>
      <c r="AJ303" s="263"/>
      <c r="AK303" s="263"/>
      <c r="AL303" s="263"/>
      <c r="AM303" s="263"/>
      <c r="AN303" s="263"/>
      <c r="AO303" s="263"/>
      <c r="AP303" s="263"/>
      <c r="AQ303" s="263"/>
      <c r="AR303" s="263"/>
      <c r="AS303" s="263"/>
      <c r="AT303" s="263"/>
      <c r="AU303" s="263"/>
      <c r="AV303" s="263"/>
      <c r="AW303" s="263"/>
      <c r="AX303" s="263"/>
      <c r="AY303" s="263"/>
    </row>
    <row r="304" spans="1:51" ht="15.75" customHeight="1">
      <c r="A304" s="263"/>
      <c r="B304" s="263"/>
      <c r="C304" s="263"/>
      <c r="D304" s="263"/>
      <c r="E304" s="263"/>
      <c r="F304" s="263"/>
      <c r="G304" s="263"/>
      <c r="H304" s="263"/>
      <c r="I304" s="263"/>
      <c r="J304" s="263"/>
      <c r="K304" s="263"/>
      <c r="L304" s="263"/>
      <c r="M304" s="263"/>
      <c r="N304" s="263"/>
      <c r="O304" s="263"/>
      <c r="P304" s="263"/>
      <c r="Q304" s="263"/>
      <c r="R304" s="263"/>
      <c r="S304" s="263"/>
      <c r="T304" s="263"/>
      <c r="U304" s="263"/>
      <c r="V304" s="263"/>
      <c r="W304" s="263"/>
      <c r="X304" s="263"/>
      <c r="Y304" s="263"/>
      <c r="Z304" s="263"/>
      <c r="AA304" s="263"/>
      <c r="AB304" s="263"/>
      <c r="AC304" s="263"/>
      <c r="AD304" s="263"/>
      <c r="AE304" s="263"/>
      <c r="AF304" s="263"/>
      <c r="AG304" s="263"/>
      <c r="AH304" s="263"/>
      <c r="AI304" s="263"/>
      <c r="AJ304" s="263"/>
      <c r="AK304" s="263"/>
      <c r="AL304" s="263"/>
      <c r="AM304" s="263"/>
      <c r="AN304" s="263"/>
      <c r="AO304" s="263"/>
      <c r="AP304" s="263"/>
      <c r="AQ304" s="263"/>
      <c r="AR304" s="263"/>
      <c r="AS304" s="263"/>
      <c r="AT304" s="263"/>
      <c r="AU304" s="263"/>
      <c r="AV304" s="263"/>
      <c r="AW304" s="263"/>
      <c r="AX304" s="263"/>
      <c r="AY304" s="263"/>
    </row>
    <row r="305" spans="1:51" ht="15.75" customHeight="1">
      <c r="A305" s="263"/>
      <c r="B305" s="263"/>
      <c r="C305" s="263"/>
      <c r="D305" s="263"/>
      <c r="E305" s="263"/>
      <c r="F305" s="263"/>
      <c r="G305" s="263"/>
      <c r="H305" s="263"/>
      <c r="I305" s="263"/>
      <c r="J305" s="263"/>
      <c r="K305" s="263"/>
      <c r="L305" s="263"/>
      <c r="M305" s="263"/>
      <c r="N305" s="263"/>
      <c r="O305" s="263"/>
      <c r="P305" s="263"/>
      <c r="Q305" s="263"/>
      <c r="R305" s="263"/>
      <c r="S305" s="263"/>
      <c r="T305" s="263"/>
      <c r="U305" s="263"/>
      <c r="V305" s="263"/>
      <c r="W305" s="263"/>
      <c r="X305" s="263"/>
      <c r="Y305" s="263"/>
      <c r="Z305" s="263"/>
      <c r="AA305" s="263"/>
      <c r="AB305" s="263"/>
      <c r="AC305" s="263"/>
      <c r="AD305" s="263"/>
      <c r="AE305" s="263"/>
      <c r="AF305" s="263"/>
      <c r="AG305" s="263"/>
      <c r="AH305" s="263"/>
      <c r="AI305" s="263"/>
      <c r="AJ305" s="263"/>
      <c r="AK305" s="263"/>
      <c r="AL305" s="263"/>
      <c r="AM305" s="263"/>
      <c r="AN305" s="263"/>
      <c r="AO305" s="263"/>
      <c r="AP305" s="263"/>
      <c r="AQ305" s="263"/>
      <c r="AR305" s="263"/>
      <c r="AS305" s="263"/>
      <c r="AT305" s="263"/>
      <c r="AU305" s="263"/>
      <c r="AV305" s="263"/>
      <c r="AW305" s="263"/>
      <c r="AX305" s="263"/>
      <c r="AY305" s="263"/>
    </row>
    <row r="306" spans="1:51" ht="15.75" customHeight="1">
      <c r="A306" s="263"/>
      <c r="B306" s="263"/>
      <c r="C306" s="263"/>
      <c r="D306" s="263"/>
      <c r="E306" s="263"/>
      <c r="F306" s="263"/>
      <c r="G306" s="263"/>
      <c r="H306" s="263"/>
      <c r="I306" s="263"/>
      <c r="J306" s="263"/>
      <c r="K306" s="263"/>
      <c r="L306" s="263"/>
      <c r="M306" s="263"/>
      <c r="N306" s="263"/>
      <c r="O306" s="263"/>
      <c r="P306" s="263"/>
      <c r="Q306" s="263"/>
      <c r="R306" s="263"/>
      <c r="S306" s="263"/>
      <c r="T306" s="263"/>
      <c r="U306" s="263"/>
      <c r="V306" s="263"/>
      <c r="W306" s="263"/>
      <c r="X306" s="263"/>
      <c r="Y306" s="263"/>
      <c r="Z306" s="263"/>
      <c r="AA306" s="263"/>
      <c r="AB306" s="263"/>
      <c r="AC306" s="263"/>
      <c r="AD306" s="263"/>
      <c r="AE306" s="263"/>
      <c r="AF306" s="263"/>
      <c r="AG306" s="263"/>
      <c r="AH306" s="263"/>
      <c r="AI306" s="263"/>
      <c r="AJ306" s="263"/>
      <c r="AK306" s="263"/>
      <c r="AL306" s="263"/>
      <c r="AM306" s="263"/>
      <c r="AN306" s="263"/>
      <c r="AO306" s="263"/>
      <c r="AP306" s="263"/>
      <c r="AQ306" s="263"/>
      <c r="AR306" s="263"/>
      <c r="AS306" s="263"/>
      <c r="AT306" s="263"/>
      <c r="AU306" s="263"/>
      <c r="AV306" s="263"/>
      <c r="AW306" s="263"/>
      <c r="AX306" s="263"/>
      <c r="AY306" s="263"/>
    </row>
    <row r="307" spans="1:51" ht="15.75" customHeight="1">
      <c r="A307" s="263"/>
      <c r="B307" s="263"/>
      <c r="C307" s="263"/>
      <c r="D307" s="263"/>
      <c r="E307" s="263"/>
      <c r="F307" s="263"/>
      <c r="G307" s="263"/>
      <c r="H307" s="263"/>
      <c r="I307" s="263"/>
      <c r="J307" s="263"/>
      <c r="K307" s="263"/>
      <c r="L307" s="263"/>
      <c r="M307" s="263"/>
      <c r="N307" s="263"/>
      <c r="O307" s="263"/>
      <c r="P307" s="263"/>
      <c r="Q307" s="263"/>
      <c r="R307" s="263"/>
      <c r="S307" s="263"/>
      <c r="T307" s="263"/>
      <c r="U307" s="263"/>
      <c r="V307" s="263"/>
      <c r="W307" s="263"/>
      <c r="X307" s="263"/>
      <c r="Y307" s="263"/>
      <c r="Z307" s="263"/>
      <c r="AA307" s="263"/>
      <c r="AB307" s="263"/>
      <c r="AC307" s="263"/>
      <c r="AD307" s="263"/>
      <c r="AE307" s="263"/>
      <c r="AF307" s="263"/>
      <c r="AG307" s="263"/>
      <c r="AH307" s="263"/>
      <c r="AI307" s="263"/>
      <c r="AJ307" s="263"/>
      <c r="AK307" s="263"/>
      <c r="AL307" s="263"/>
      <c r="AM307" s="263"/>
      <c r="AN307" s="263"/>
      <c r="AO307" s="263"/>
      <c r="AP307" s="263"/>
      <c r="AQ307" s="263"/>
      <c r="AR307" s="263"/>
      <c r="AS307" s="263"/>
      <c r="AT307" s="263"/>
      <c r="AU307" s="263"/>
      <c r="AV307" s="263"/>
      <c r="AW307" s="263"/>
      <c r="AX307" s="263"/>
      <c r="AY307" s="263"/>
    </row>
    <row r="308" spans="1:51" ht="15.75" customHeight="1">
      <c r="A308" s="263"/>
      <c r="B308" s="263"/>
      <c r="C308" s="263"/>
      <c r="D308" s="263"/>
      <c r="E308" s="263"/>
      <c r="F308" s="263"/>
      <c r="G308" s="263"/>
      <c r="H308" s="263"/>
      <c r="I308" s="263"/>
      <c r="J308" s="263"/>
      <c r="K308" s="263"/>
      <c r="L308" s="263"/>
      <c r="M308" s="263"/>
      <c r="N308" s="263"/>
      <c r="O308" s="263"/>
      <c r="P308" s="263"/>
      <c r="Q308" s="263"/>
      <c r="R308" s="263"/>
      <c r="S308" s="263"/>
      <c r="T308" s="263"/>
      <c r="U308" s="263"/>
      <c r="V308" s="263"/>
      <c r="W308" s="263"/>
      <c r="X308" s="263"/>
      <c r="Y308" s="263"/>
      <c r="Z308" s="263"/>
      <c r="AA308" s="263"/>
      <c r="AB308" s="263"/>
      <c r="AC308" s="263"/>
      <c r="AD308" s="263"/>
      <c r="AE308" s="263"/>
      <c r="AF308" s="263"/>
      <c r="AG308" s="263"/>
      <c r="AH308" s="263"/>
      <c r="AI308" s="263"/>
      <c r="AJ308" s="263"/>
      <c r="AK308" s="263"/>
      <c r="AL308" s="263"/>
      <c r="AM308" s="263"/>
      <c r="AN308" s="263"/>
      <c r="AO308" s="263"/>
      <c r="AP308" s="263"/>
      <c r="AQ308" s="263"/>
      <c r="AR308" s="263"/>
      <c r="AS308" s="263"/>
      <c r="AT308" s="263"/>
      <c r="AU308" s="263"/>
      <c r="AV308" s="263"/>
      <c r="AW308" s="263"/>
      <c r="AX308" s="263"/>
      <c r="AY308" s="263"/>
    </row>
    <row r="309" spans="1:51" ht="15.75" customHeight="1">
      <c r="A309" s="263"/>
      <c r="B309" s="263"/>
      <c r="C309" s="263"/>
      <c r="D309" s="263"/>
      <c r="E309" s="263"/>
      <c r="F309" s="263"/>
      <c r="G309" s="263"/>
      <c r="H309" s="263"/>
      <c r="I309" s="263"/>
      <c r="J309" s="263"/>
      <c r="K309" s="263"/>
      <c r="L309" s="263"/>
      <c r="M309" s="263"/>
      <c r="N309" s="263"/>
      <c r="O309" s="263"/>
      <c r="P309" s="263"/>
      <c r="Q309" s="263"/>
      <c r="R309" s="263"/>
      <c r="S309" s="263"/>
      <c r="T309" s="263"/>
      <c r="U309" s="263"/>
      <c r="V309" s="263"/>
      <c r="W309" s="263"/>
      <c r="X309" s="263"/>
      <c r="Y309" s="263"/>
      <c r="Z309" s="263"/>
      <c r="AA309" s="263"/>
      <c r="AB309" s="263"/>
      <c r="AC309" s="263"/>
      <c r="AD309" s="263"/>
      <c r="AE309" s="263"/>
      <c r="AF309" s="263"/>
      <c r="AG309" s="263"/>
      <c r="AH309" s="263"/>
      <c r="AI309" s="263"/>
      <c r="AJ309" s="263"/>
      <c r="AK309" s="263"/>
      <c r="AL309" s="263"/>
      <c r="AM309" s="263"/>
      <c r="AN309" s="263"/>
      <c r="AO309" s="263"/>
      <c r="AP309" s="263"/>
      <c r="AQ309" s="263"/>
      <c r="AR309" s="263"/>
      <c r="AS309" s="263"/>
      <c r="AT309" s="263"/>
      <c r="AU309" s="263"/>
      <c r="AV309" s="263"/>
      <c r="AW309" s="263"/>
      <c r="AX309" s="263"/>
      <c r="AY309" s="263"/>
    </row>
    <row r="310" spans="1:51" ht="15.75" customHeight="1">
      <c r="A310" s="263"/>
      <c r="B310" s="263"/>
      <c r="C310" s="263"/>
      <c r="D310" s="263"/>
      <c r="E310" s="263"/>
      <c r="F310" s="263"/>
      <c r="G310" s="263"/>
      <c r="H310" s="263"/>
      <c r="I310" s="263"/>
      <c r="J310" s="263"/>
      <c r="K310" s="263"/>
      <c r="L310" s="263"/>
      <c r="M310" s="263"/>
      <c r="N310" s="263"/>
      <c r="O310" s="263"/>
      <c r="P310" s="263"/>
      <c r="Q310" s="263"/>
      <c r="R310" s="263"/>
      <c r="S310" s="263"/>
      <c r="T310" s="263"/>
      <c r="U310" s="263"/>
      <c r="V310" s="263"/>
      <c r="W310" s="263"/>
      <c r="X310" s="263"/>
      <c r="Y310" s="263"/>
      <c r="Z310" s="263"/>
      <c r="AA310" s="263"/>
      <c r="AB310" s="263"/>
      <c r="AC310" s="263"/>
      <c r="AD310" s="263"/>
      <c r="AE310" s="263"/>
      <c r="AF310" s="263"/>
      <c r="AG310" s="263"/>
      <c r="AH310" s="263"/>
      <c r="AI310" s="263"/>
      <c r="AJ310" s="263"/>
      <c r="AK310" s="263"/>
      <c r="AL310" s="263"/>
      <c r="AM310" s="263"/>
      <c r="AN310" s="263"/>
      <c r="AO310" s="263"/>
      <c r="AP310" s="263"/>
      <c r="AQ310" s="263"/>
      <c r="AR310" s="263"/>
      <c r="AS310" s="263"/>
      <c r="AT310" s="263"/>
      <c r="AU310" s="263"/>
      <c r="AV310" s="263"/>
      <c r="AW310" s="263"/>
      <c r="AX310" s="263"/>
      <c r="AY310" s="263"/>
    </row>
    <row r="311" spans="1:51" ht="15.75" customHeight="1">
      <c r="A311" s="263"/>
      <c r="B311" s="263"/>
      <c r="C311" s="263"/>
      <c r="D311" s="263"/>
      <c r="E311" s="263"/>
      <c r="F311" s="263"/>
      <c r="G311" s="263"/>
      <c r="H311" s="263"/>
      <c r="I311" s="263"/>
      <c r="J311" s="263"/>
      <c r="K311" s="263"/>
      <c r="L311" s="263"/>
      <c r="M311" s="263"/>
      <c r="N311" s="263"/>
      <c r="O311" s="263"/>
      <c r="P311" s="263"/>
      <c r="Q311" s="263"/>
      <c r="R311" s="263"/>
      <c r="S311" s="263"/>
      <c r="T311" s="263"/>
      <c r="U311" s="263"/>
      <c r="V311" s="263"/>
      <c r="W311" s="263"/>
      <c r="X311" s="263"/>
      <c r="Y311" s="263"/>
      <c r="Z311" s="263"/>
      <c r="AA311" s="263"/>
      <c r="AB311" s="263"/>
      <c r="AC311" s="263"/>
      <c r="AD311" s="263"/>
      <c r="AE311" s="263"/>
      <c r="AF311" s="263"/>
      <c r="AG311" s="263"/>
      <c r="AH311" s="263"/>
      <c r="AI311" s="263"/>
      <c r="AJ311" s="263"/>
      <c r="AK311" s="263"/>
      <c r="AL311" s="263"/>
      <c r="AM311" s="263"/>
      <c r="AN311" s="263"/>
      <c r="AO311" s="263"/>
      <c r="AP311" s="263"/>
      <c r="AQ311" s="263"/>
      <c r="AR311" s="263"/>
      <c r="AS311" s="263"/>
      <c r="AT311" s="263"/>
      <c r="AU311" s="263"/>
      <c r="AV311" s="263"/>
      <c r="AW311" s="263"/>
      <c r="AX311" s="263"/>
      <c r="AY311" s="263"/>
    </row>
    <row r="312" spans="1:51" ht="15.75" customHeight="1">
      <c r="A312" s="263"/>
      <c r="B312" s="263"/>
      <c r="C312" s="263"/>
      <c r="D312" s="263"/>
      <c r="E312" s="263"/>
      <c r="F312" s="263"/>
      <c r="G312" s="263"/>
      <c r="H312" s="263"/>
      <c r="I312" s="263"/>
      <c r="J312" s="263"/>
      <c r="K312" s="263"/>
      <c r="L312" s="263"/>
      <c r="M312" s="263"/>
      <c r="N312" s="263"/>
      <c r="O312" s="263"/>
      <c r="P312" s="263"/>
      <c r="Q312" s="263"/>
      <c r="R312" s="263"/>
      <c r="S312" s="263"/>
      <c r="T312" s="263"/>
      <c r="U312" s="263"/>
      <c r="V312" s="263"/>
      <c r="W312" s="263"/>
      <c r="X312" s="263"/>
      <c r="Y312" s="263"/>
      <c r="Z312" s="263"/>
      <c r="AA312" s="263"/>
      <c r="AB312" s="263"/>
      <c r="AC312" s="263"/>
      <c r="AD312" s="263"/>
      <c r="AE312" s="263"/>
      <c r="AF312" s="263"/>
      <c r="AG312" s="263"/>
      <c r="AH312" s="263"/>
      <c r="AI312" s="263"/>
      <c r="AJ312" s="263"/>
      <c r="AK312" s="263"/>
      <c r="AL312" s="263"/>
      <c r="AM312" s="263"/>
      <c r="AN312" s="263"/>
      <c r="AO312" s="263"/>
      <c r="AP312" s="263"/>
      <c r="AQ312" s="263"/>
      <c r="AR312" s="263"/>
      <c r="AS312" s="263"/>
      <c r="AT312" s="263"/>
      <c r="AU312" s="263"/>
      <c r="AV312" s="263"/>
      <c r="AW312" s="263"/>
      <c r="AX312" s="263"/>
      <c r="AY312" s="263"/>
    </row>
    <row r="313" spans="1:51" ht="15.75" customHeight="1">
      <c r="A313" s="263"/>
      <c r="B313" s="263"/>
      <c r="C313" s="263"/>
      <c r="D313" s="263"/>
      <c r="E313" s="263"/>
      <c r="F313" s="263"/>
      <c r="G313" s="263"/>
      <c r="H313" s="263"/>
      <c r="I313" s="263"/>
      <c r="J313" s="263"/>
      <c r="K313" s="263"/>
      <c r="L313" s="263"/>
      <c r="M313" s="263"/>
      <c r="N313" s="263"/>
      <c r="O313" s="263"/>
      <c r="P313" s="263"/>
      <c r="Q313" s="263"/>
      <c r="R313" s="263"/>
      <c r="S313" s="263"/>
      <c r="T313" s="263"/>
      <c r="U313" s="263"/>
      <c r="V313" s="263"/>
      <c r="W313" s="263"/>
      <c r="X313" s="263"/>
      <c r="Y313" s="263"/>
      <c r="Z313" s="263"/>
      <c r="AA313" s="263"/>
      <c r="AB313" s="263"/>
      <c r="AC313" s="263"/>
      <c r="AD313" s="263"/>
      <c r="AE313" s="263"/>
      <c r="AF313" s="263"/>
      <c r="AG313" s="263"/>
      <c r="AH313" s="263"/>
      <c r="AI313" s="263"/>
      <c r="AJ313" s="263"/>
      <c r="AK313" s="263"/>
      <c r="AL313" s="263"/>
      <c r="AM313" s="263"/>
      <c r="AN313" s="263"/>
      <c r="AO313" s="263"/>
      <c r="AP313" s="263"/>
      <c r="AQ313" s="263"/>
      <c r="AR313" s="263"/>
      <c r="AS313" s="263"/>
      <c r="AT313" s="263"/>
      <c r="AU313" s="263"/>
      <c r="AV313" s="263"/>
      <c r="AW313" s="263"/>
      <c r="AX313" s="263"/>
      <c r="AY313" s="263"/>
    </row>
    <row r="314" spans="1:51" ht="15.75" customHeight="1">
      <c r="A314" s="263"/>
      <c r="B314" s="263"/>
      <c r="C314" s="263"/>
      <c r="D314" s="263"/>
      <c r="E314" s="263"/>
      <c r="F314" s="263"/>
      <c r="G314" s="263"/>
      <c r="H314" s="263"/>
      <c r="I314" s="263"/>
      <c r="J314" s="263"/>
      <c r="K314" s="263"/>
      <c r="L314" s="263"/>
      <c r="M314" s="263"/>
      <c r="N314" s="263"/>
      <c r="O314" s="263"/>
      <c r="P314" s="263"/>
      <c r="Q314" s="263"/>
      <c r="R314" s="263"/>
      <c r="S314" s="263"/>
      <c r="T314" s="263"/>
      <c r="U314" s="263"/>
      <c r="V314" s="263"/>
      <c r="W314" s="263"/>
      <c r="X314" s="263"/>
      <c r="Y314" s="263"/>
      <c r="Z314" s="263"/>
      <c r="AA314" s="263"/>
      <c r="AB314" s="263"/>
      <c r="AC314" s="263"/>
      <c r="AD314" s="263"/>
      <c r="AE314" s="263"/>
      <c r="AF314" s="263"/>
      <c r="AG314" s="263"/>
      <c r="AH314" s="263"/>
      <c r="AI314" s="263"/>
      <c r="AJ314" s="263"/>
      <c r="AK314" s="263"/>
      <c r="AL314" s="263"/>
      <c r="AM314" s="263"/>
      <c r="AN314" s="263"/>
      <c r="AO314" s="263"/>
      <c r="AP314" s="263"/>
      <c r="AQ314" s="263"/>
      <c r="AR314" s="263"/>
      <c r="AS314" s="263"/>
      <c r="AT314" s="263"/>
      <c r="AU314" s="263"/>
      <c r="AV314" s="263"/>
      <c r="AW314" s="263"/>
      <c r="AX314" s="263"/>
      <c r="AY314" s="263"/>
    </row>
    <row r="315" spans="1:51" ht="15.75" customHeight="1">
      <c r="A315" s="263"/>
      <c r="B315" s="263"/>
      <c r="C315" s="263"/>
      <c r="D315" s="263"/>
      <c r="E315" s="263"/>
      <c r="F315" s="263"/>
      <c r="G315" s="263"/>
      <c r="H315" s="263"/>
      <c r="I315" s="263"/>
      <c r="J315" s="263"/>
      <c r="K315" s="263"/>
      <c r="L315" s="263"/>
      <c r="M315" s="263"/>
      <c r="N315" s="263"/>
      <c r="O315" s="263"/>
      <c r="P315" s="263"/>
      <c r="Q315" s="263"/>
      <c r="R315" s="263"/>
      <c r="S315" s="263"/>
      <c r="T315" s="263"/>
      <c r="U315" s="263"/>
      <c r="V315" s="263"/>
      <c r="W315" s="263"/>
      <c r="X315" s="263"/>
      <c r="Y315" s="263"/>
      <c r="Z315" s="263"/>
      <c r="AA315" s="263"/>
      <c r="AB315" s="263"/>
      <c r="AC315" s="263"/>
      <c r="AD315" s="263"/>
      <c r="AE315" s="263"/>
      <c r="AF315" s="263"/>
      <c r="AG315" s="263"/>
      <c r="AH315" s="263"/>
      <c r="AI315" s="263"/>
      <c r="AJ315" s="263"/>
      <c r="AK315" s="263"/>
      <c r="AL315" s="263"/>
      <c r="AM315" s="263"/>
      <c r="AN315" s="263"/>
      <c r="AO315" s="263"/>
      <c r="AP315" s="263"/>
      <c r="AQ315" s="263"/>
      <c r="AR315" s="263"/>
      <c r="AS315" s="263"/>
      <c r="AT315" s="263"/>
      <c r="AU315" s="263"/>
      <c r="AV315" s="263"/>
      <c r="AW315" s="263"/>
      <c r="AX315" s="263"/>
      <c r="AY315" s="263"/>
    </row>
    <row r="316" spans="1:51" ht="15.75" customHeight="1">
      <c r="A316" s="263"/>
      <c r="B316" s="263"/>
      <c r="C316" s="263"/>
      <c r="D316" s="263"/>
      <c r="E316" s="263"/>
      <c r="F316" s="263"/>
      <c r="G316" s="263"/>
      <c r="H316" s="263"/>
      <c r="I316" s="263"/>
      <c r="J316" s="263"/>
      <c r="K316" s="263"/>
      <c r="L316" s="263"/>
      <c r="M316" s="263"/>
      <c r="N316" s="263"/>
      <c r="O316" s="263"/>
      <c r="P316" s="263"/>
      <c r="Q316" s="263"/>
      <c r="R316" s="263"/>
      <c r="S316" s="263"/>
      <c r="T316" s="263"/>
      <c r="U316" s="263"/>
      <c r="V316" s="263"/>
      <c r="W316" s="263"/>
      <c r="X316" s="263"/>
      <c r="Y316" s="263"/>
      <c r="Z316" s="263"/>
      <c r="AA316" s="263"/>
      <c r="AB316" s="263"/>
      <c r="AC316" s="263"/>
      <c r="AD316" s="263"/>
      <c r="AE316" s="263"/>
      <c r="AF316" s="263"/>
      <c r="AG316" s="263"/>
      <c r="AH316" s="263"/>
      <c r="AI316" s="263"/>
      <c r="AJ316" s="263"/>
      <c r="AK316" s="263"/>
      <c r="AL316" s="263"/>
      <c r="AM316" s="263"/>
      <c r="AN316" s="263"/>
      <c r="AO316" s="263"/>
      <c r="AP316" s="263"/>
      <c r="AQ316" s="263"/>
      <c r="AR316" s="263"/>
      <c r="AS316" s="263"/>
      <c r="AT316" s="263"/>
      <c r="AU316" s="263"/>
      <c r="AV316" s="263"/>
      <c r="AW316" s="263"/>
      <c r="AX316" s="263"/>
      <c r="AY316" s="263"/>
    </row>
    <row r="317" spans="1:51" ht="15.75" customHeight="1">
      <c r="A317" s="263"/>
      <c r="B317" s="263"/>
      <c r="C317" s="263"/>
      <c r="D317" s="263"/>
      <c r="E317" s="263"/>
      <c r="F317" s="263"/>
      <c r="G317" s="263"/>
      <c r="H317" s="263"/>
      <c r="I317" s="263"/>
      <c r="J317" s="263"/>
      <c r="K317" s="263"/>
      <c r="L317" s="263"/>
      <c r="M317" s="263"/>
      <c r="N317" s="263"/>
      <c r="O317" s="263"/>
      <c r="P317" s="263"/>
      <c r="Q317" s="263"/>
      <c r="R317" s="263"/>
      <c r="S317" s="263"/>
      <c r="T317" s="263"/>
      <c r="U317" s="263"/>
      <c r="V317" s="263"/>
      <c r="W317" s="263"/>
      <c r="X317" s="263"/>
      <c r="Y317" s="263"/>
      <c r="Z317" s="263"/>
      <c r="AA317" s="263"/>
      <c r="AB317" s="263"/>
      <c r="AC317" s="263"/>
      <c r="AD317" s="263"/>
      <c r="AE317" s="263"/>
      <c r="AF317" s="263"/>
      <c r="AG317" s="263"/>
      <c r="AH317" s="263"/>
      <c r="AI317" s="263"/>
      <c r="AJ317" s="263"/>
      <c r="AK317" s="263"/>
      <c r="AL317" s="263"/>
      <c r="AM317" s="263"/>
      <c r="AN317" s="263"/>
      <c r="AO317" s="263"/>
      <c r="AP317" s="263"/>
      <c r="AQ317" s="263"/>
      <c r="AR317" s="263"/>
      <c r="AS317" s="263"/>
      <c r="AT317" s="263"/>
      <c r="AU317" s="263"/>
      <c r="AV317" s="263"/>
      <c r="AW317" s="263"/>
      <c r="AX317" s="263"/>
      <c r="AY317" s="263"/>
    </row>
    <row r="318" spans="1:51" ht="15.75" customHeight="1">
      <c r="A318" s="263"/>
      <c r="B318" s="263"/>
      <c r="C318" s="263"/>
      <c r="D318" s="263"/>
      <c r="E318" s="263"/>
      <c r="F318" s="263"/>
      <c r="G318" s="263"/>
      <c r="H318" s="263"/>
      <c r="I318" s="263"/>
      <c r="J318" s="263"/>
      <c r="K318" s="263"/>
      <c r="L318" s="263"/>
      <c r="M318" s="263"/>
      <c r="N318" s="263"/>
      <c r="O318" s="263"/>
      <c r="P318" s="263"/>
      <c r="Q318" s="263"/>
      <c r="R318" s="263"/>
      <c r="S318" s="263"/>
      <c r="T318" s="263"/>
      <c r="U318" s="263"/>
      <c r="V318" s="263"/>
      <c r="W318" s="263"/>
      <c r="X318" s="263"/>
      <c r="Y318" s="263"/>
      <c r="Z318" s="263"/>
      <c r="AA318" s="263"/>
      <c r="AB318" s="263"/>
      <c r="AC318" s="263"/>
      <c r="AD318" s="263"/>
      <c r="AE318" s="263"/>
      <c r="AF318" s="263"/>
      <c r="AG318" s="263"/>
      <c r="AH318" s="263"/>
      <c r="AI318" s="263"/>
      <c r="AJ318" s="263"/>
      <c r="AK318" s="263"/>
      <c r="AL318" s="263"/>
      <c r="AM318" s="263"/>
      <c r="AN318" s="263"/>
      <c r="AO318" s="263"/>
      <c r="AP318" s="263"/>
      <c r="AQ318" s="263"/>
      <c r="AR318" s="263"/>
      <c r="AS318" s="263"/>
      <c r="AT318" s="263"/>
      <c r="AU318" s="263"/>
      <c r="AV318" s="263"/>
      <c r="AW318" s="263"/>
      <c r="AX318" s="263"/>
      <c r="AY318" s="263"/>
    </row>
    <row r="319" spans="1:51" ht="15.75" customHeight="1">
      <c r="A319" s="263"/>
      <c r="B319" s="263"/>
      <c r="C319" s="263"/>
      <c r="D319" s="263"/>
      <c r="E319" s="263"/>
      <c r="F319" s="263"/>
      <c r="G319" s="263"/>
      <c r="H319" s="263"/>
      <c r="I319" s="263"/>
      <c r="J319" s="263"/>
      <c r="K319" s="263"/>
      <c r="L319" s="263"/>
      <c r="M319" s="263"/>
      <c r="N319" s="263"/>
      <c r="O319" s="263"/>
      <c r="P319" s="263"/>
      <c r="Q319" s="263"/>
      <c r="R319" s="263"/>
      <c r="S319" s="263"/>
      <c r="T319" s="263"/>
      <c r="U319" s="263"/>
      <c r="V319" s="263"/>
      <c r="W319" s="263"/>
      <c r="X319" s="263"/>
      <c r="Y319" s="263"/>
      <c r="Z319" s="263"/>
      <c r="AA319" s="263"/>
      <c r="AB319" s="263"/>
      <c r="AC319" s="263"/>
      <c r="AD319" s="263"/>
      <c r="AE319" s="263"/>
      <c r="AF319" s="263"/>
      <c r="AG319" s="263"/>
      <c r="AH319" s="263"/>
      <c r="AI319" s="263"/>
      <c r="AJ319" s="263"/>
      <c r="AK319" s="263"/>
      <c r="AL319" s="263"/>
      <c r="AM319" s="263"/>
      <c r="AN319" s="263"/>
      <c r="AO319" s="263"/>
      <c r="AP319" s="263"/>
      <c r="AQ319" s="263"/>
      <c r="AR319" s="263"/>
      <c r="AS319" s="263"/>
      <c r="AT319" s="263"/>
      <c r="AU319" s="263"/>
      <c r="AV319" s="263"/>
      <c r="AW319" s="263"/>
      <c r="AX319" s="263"/>
      <c r="AY319" s="263"/>
    </row>
    <row r="320" spans="1:51" ht="15.75" customHeight="1">
      <c r="A320" s="263"/>
      <c r="B320" s="263"/>
      <c r="C320" s="263"/>
      <c r="D320" s="263"/>
      <c r="E320" s="263"/>
      <c r="F320" s="263"/>
      <c r="G320" s="263"/>
      <c r="H320" s="263"/>
      <c r="I320" s="263"/>
      <c r="J320" s="263"/>
      <c r="K320" s="263"/>
      <c r="L320" s="263"/>
      <c r="M320" s="263"/>
      <c r="N320" s="263"/>
      <c r="O320" s="263"/>
      <c r="P320" s="263"/>
      <c r="Q320" s="263"/>
      <c r="R320" s="263"/>
      <c r="S320" s="263"/>
      <c r="T320" s="263"/>
      <c r="U320" s="263"/>
      <c r="V320" s="263"/>
      <c r="W320" s="263"/>
      <c r="X320" s="263"/>
      <c r="Y320" s="263"/>
      <c r="Z320" s="263"/>
      <c r="AA320" s="263"/>
      <c r="AB320" s="263"/>
      <c r="AC320" s="263"/>
      <c r="AD320" s="263"/>
      <c r="AE320" s="263"/>
      <c r="AF320" s="263"/>
      <c r="AG320" s="263"/>
      <c r="AH320" s="263"/>
      <c r="AI320" s="263"/>
      <c r="AJ320" s="263"/>
      <c r="AK320" s="263"/>
      <c r="AL320" s="263"/>
      <c r="AM320" s="263"/>
      <c r="AN320" s="263"/>
      <c r="AO320" s="263"/>
      <c r="AP320" s="263"/>
      <c r="AQ320" s="263"/>
      <c r="AR320" s="263"/>
      <c r="AS320" s="263"/>
      <c r="AT320" s="263"/>
      <c r="AU320" s="263"/>
      <c r="AV320" s="263"/>
      <c r="AW320" s="263"/>
      <c r="AX320" s="263"/>
      <c r="AY320" s="263"/>
    </row>
    <row r="321" spans="1:51" ht="15.75" customHeight="1">
      <c r="A321" s="263"/>
      <c r="B321" s="263"/>
      <c r="C321" s="263"/>
      <c r="D321" s="263"/>
      <c r="E321" s="263"/>
      <c r="F321" s="263"/>
      <c r="G321" s="263"/>
      <c r="H321" s="263"/>
      <c r="I321" s="263"/>
      <c r="J321" s="263"/>
      <c r="K321" s="263"/>
      <c r="L321" s="263"/>
      <c r="M321" s="263"/>
      <c r="N321" s="263"/>
      <c r="O321" s="263"/>
      <c r="P321" s="263"/>
      <c r="Q321" s="263"/>
      <c r="R321" s="263"/>
      <c r="S321" s="263"/>
      <c r="T321" s="263"/>
      <c r="U321" s="263"/>
      <c r="V321" s="263"/>
      <c r="W321" s="263"/>
      <c r="X321" s="263"/>
      <c r="Y321" s="263"/>
      <c r="Z321" s="263"/>
      <c r="AA321" s="263"/>
      <c r="AB321" s="263"/>
      <c r="AC321" s="263"/>
      <c r="AD321" s="263"/>
      <c r="AE321" s="263"/>
      <c r="AF321" s="263"/>
      <c r="AG321" s="263"/>
      <c r="AH321" s="263"/>
      <c r="AI321" s="263"/>
      <c r="AJ321" s="263"/>
      <c r="AK321" s="263"/>
      <c r="AL321" s="263"/>
      <c r="AM321" s="263"/>
      <c r="AN321" s="263"/>
      <c r="AO321" s="263"/>
      <c r="AP321" s="263"/>
      <c r="AQ321" s="263"/>
      <c r="AR321" s="263"/>
      <c r="AS321" s="263"/>
      <c r="AT321" s="263"/>
      <c r="AU321" s="263"/>
      <c r="AV321" s="263"/>
      <c r="AW321" s="263"/>
      <c r="AX321" s="263"/>
      <c r="AY321" s="263"/>
    </row>
    <row r="322" spans="1:51" ht="15.75" customHeight="1">
      <c r="A322" s="263"/>
      <c r="B322" s="263"/>
      <c r="C322" s="263"/>
      <c r="D322" s="263"/>
      <c r="E322" s="263"/>
      <c r="F322" s="263"/>
      <c r="G322" s="263"/>
      <c r="H322" s="263"/>
      <c r="I322" s="263"/>
      <c r="J322" s="263"/>
      <c r="K322" s="263"/>
      <c r="L322" s="263"/>
      <c r="M322" s="263"/>
      <c r="N322" s="263"/>
      <c r="O322" s="263"/>
      <c r="P322" s="263"/>
      <c r="Q322" s="263"/>
      <c r="R322" s="263"/>
      <c r="S322" s="263"/>
      <c r="T322" s="263"/>
      <c r="U322" s="263"/>
      <c r="V322" s="263"/>
      <c r="W322" s="263"/>
      <c r="X322" s="263"/>
      <c r="Y322" s="263"/>
      <c r="Z322" s="263"/>
      <c r="AA322" s="263"/>
      <c r="AB322" s="263"/>
      <c r="AC322" s="263"/>
      <c r="AD322" s="263"/>
      <c r="AE322" s="263"/>
      <c r="AF322" s="263"/>
      <c r="AG322" s="263"/>
      <c r="AH322" s="263"/>
      <c r="AI322" s="263"/>
      <c r="AJ322" s="263"/>
      <c r="AK322" s="263"/>
      <c r="AL322" s="263"/>
      <c r="AM322" s="263"/>
      <c r="AN322" s="263"/>
      <c r="AO322" s="263"/>
      <c r="AP322" s="263"/>
      <c r="AQ322" s="263"/>
      <c r="AR322" s="263"/>
      <c r="AS322" s="263"/>
      <c r="AT322" s="263"/>
      <c r="AU322" s="263"/>
      <c r="AV322" s="263"/>
      <c r="AW322" s="263"/>
      <c r="AX322" s="263"/>
      <c r="AY322" s="263"/>
    </row>
    <row r="323" spans="1:51" ht="15.75" customHeight="1">
      <c r="A323" s="263"/>
      <c r="B323" s="263"/>
      <c r="C323" s="263"/>
      <c r="D323" s="263"/>
      <c r="E323" s="263"/>
      <c r="F323" s="263"/>
      <c r="G323" s="263"/>
      <c r="H323" s="263"/>
      <c r="I323" s="263"/>
      <c r="J323" s="263"/>
      <c r="K323" s="263"/>
      <c r="L323" s="263"/>
      <c r="M323" s="263"/>
      <c r="N323" s="263"/>
      <c r="O323" s="263"/>
      <c r="P323" s="263"/>
      <c r="Q323" s="263"/>
      <c r="R323" s="263"/>
      <c r="S323" s="263"/>
      <c r="T323" s="263"/>
      <c r="U323" s="263"/>
      <c r="V323" s="263"/>
      <c r="W323" s="263"/>
      <c r="X323" s="263"/>
      <c r="Y323" s="263"/>
      <c r="Z323" s="263"/>
      <c r="AA323" s="263"/>
      <c r="AB323" s="263"/>
      <c r="AC323" s="263"/>
      <c r="AD323" s="263"/>
      <c r="AE323" s="263"/>
      <c r="AF323" s="263"/>
      <c r="AG323" s="263"/>
      <c r="AH323" s="263"/>
      <c r="AI323" s="263"/>
      <c r="AJ323" s="263"/>
      <c r="AK323" s="263"/>
      <c r="AL323" s="263"/>
      <c r="AM323" s="263"/>
      <c r="AN323" s="263"/>
      <c r="AO323" s="263"/>
      <c r="AP323" s="263"/>
      <c r="AQ323" s="263"/>
      <c r="AR323" s="263"/>
      <c r="AS323" s="263"/>
      <c r="AT323" s="263"/>
      <c r="AU323" s="263"/>
      <c r="AV323" s="263"/>
      <c r="AW323" s="263"/>
      <c r="AX323" s="263"/>
      <c r="AY323" s="263"/>
    </row>
    <row r="324" spans="1:51" ht="15.75" customHeight="1">
      <c r="A324" s="263"/>
      <c r="B324" s="263"/>
      <c r="C324" s="263"/>
      <c r="D324" s="263"/>
      <c r="E324" s="263"/>
      <c r="F324" s="263"/>
      <c r="G324" s="263"/>
      <c r="H324" s="263"/>
      <c r="I324" s="263"/>
      <c r="J324" s="263"/>
      <c r="K324" s="263"/>
      <c r="L324" s="263"/>
      <c r="M324" s="263"/>
      <c r="N324" s="263"/>
      <c r="O324" s="263"/>
      <c r="P324" s="263"/>
      <c r="Q324" s="263"/>
      <c r="R324" s="263"/>
      <c r="S324" s="263"/>
      <c r="T324" s="263"/>
      <c r="U324" s="263"/>
      <c r="V324" s="263"/>
      <c r="W324" s="263"/>
      <c r="X324" s="263"/>
      <c r="Y324" s="263"/>
      <c r="Z324" s="263"/>
      <c r="AA324" s="263"/>
      <c r="AB324" s="263"/>
      <c r="AC324" s="263"/>
      <c r="AD324" s="263"/>
      <c r="AE324" s="263"/>
      <c r="AF324" s="263"/>
      <c r="AG324" s="263"/>
      <c r="AH324" s="263"/>
      <c r="AI324" s="263"/>
      <c r="AJ324" s="263"/>
      <c r="AK324" s="263"/>
      <c r="AL324" s="263"/>
      <c r="AM324" s="263"/>
      <c r="AN324" s="263"/>
      <c r="AO324" s="263"/>
      <c r="AP324" s="263"/>
      <c r="AQ324" s="263"/>
      <c r="AR324" s="263"/>
      <c r="AS324" s="263"/>
      <c r="AT324" s="263"/>
      <c r="AU324" s="263"/>
      <c r="AV324" s="263"/>
      <c r="AW324" s="263"/>
      <c r="AX324" s="263"/>
      <c r="AY324" s="263"/>
    </row>
    <row r="325" spans="1:51" ht="15.75" customHeight="1">
      <c r="A325" s="263"/>
      <c r="B325" s="263"/>
      <c r="C325" s="263"/>
      <c r="D325" s="263"/>
      <c r="E325" s="263"/>
      <c r="F325" s="263"/>
      <c r="G325" s="263"/>
      <c r="H325" s="263"/>
      <c r="I325" s="263"/>
      <c r="J325" s="263"/>
      <c r="K325" s="263"/>
      <c r="L325" s="263"/>
      <c r="M325" s="263"/>
      <c r="N325" s="263"/>
      <c r="O325" s="263"/>
      <c r="P325" s="263"/>
      <c r="Q325" s="263"/>
      <c r="R325" s="263"/>
      <c r="S325" s="263"/>
      <c r="T325" s="263"/>
      <c r="U325" s="263"/>
      <c r="V325" s="263"/>
      <c r="W325" s="263"/>
      <c r="X325" s="263"/>
      <c r="Y325" s="263"/>
      <c r="Z325" s="263"/>
      <c r="AA325" s="263"/>
      <c r="AB325" s="263"/>
      <c r="AC325" s="263"/>
      <c r="AD325" s="263"/>
      <c r="AE325" s="263"/>
      <c r="AF325" s="263"/>
      <c r="AG325" s="263"/>
      <c r="AH325" s="263"/>
      <c r="AI325" s="263"/>
      <c r="AJ325" s="263"/>
      <c r="AK325" s="263"/>
      <c r="AL325" s="263"/>
      <c r="AM325" s="263"/>
      <c r="AN325" s="263"/>
      <c r="AO325" s="263"/>
      <c r="AP325" s="263"/>
      <c r="AQ325" s="263"/>
      <c r="AR325" s="263"/>
      <c r="AS325" s="263"/>
      <c r="AT325" s="263"/>
      <c r="AU325" s="263"/>
      <c r="AV325" s="263"/>
      <c r="AW325" s="263"/>
      <c r="AX325" s="263"/>
      <c r="AY325" s="263"/>
    </row>
    <row r="326" spans="1:51" ht="15.75" customHeight="1">
      <c r="A326" s="263"/>
      <c r="B326" s="263"/>
      <c r="C326" s="263"/>
      <c r="D326" s="263"/>
      <c r="E326" s="263"/>
      <c r="F326" s="263"/>
      <c r="G326" s="263"/>
      <c r="H326" s="263"/>
      <c r="I326" s="263"/>
      <c r="J326" s="263"/>
      <c r="K326" s="263"/>
      <c r="L326" s="263"/>
      <c r="M326" s="263"/>
      <c r="N326" s="263"/>
      <c r="O326" s="263"/>
      <c r="P326" s="263"/>
      <c r="Q326" s="263"/>
      <c r="R326" s="263"/>
      <c r="S326" s="263"/>
      <c r="T326" s="263"/>
      <c r="U326" s="263"/>
      <c r="V326" s="263"/>
      <c r="W326" s="263"/>
      <c r="X326" s="263"/>
      <c r="Y326" s="263"/>
      <c r="Z326" s="263"/>
      <c r="AA326" s="263"/>
      <c r="AB326" s="263"/>
      <c r="AC326" s="263"/>
      <c r="AD326" s="263"/>
      <c r="AE326" s="263"/>
      <c r="AF326" s="263"/>
      <c r="AG326" s="263"/>
      <c r="AH326" s="263"/>
      <c r="AI326" s="263"/>
      <c r="AJ326" s="263"/>
      <c r="AK326" s="263"/>
      <c r="AL326" s="263"/>
      <c r="AM326" s="263"/>
      <c r="AN326" s="263"/>
      <c r="AO326" s="263"/>
      <c r="AP326" s="263"/>
      <c r="AQ326" s="263"/>
      <c r="AR326" s="263"/>
      <c r="AS326" s="263"/>
      <c r="AT326" s="263"/>
      <c r="AU326" s="263"/>
      <c r="AV326" s="263"/>
      <c r="AW326" s="263"/>
      <c r="AX326" s="263"/>
      <c r="AY326" s="263"/>
    </row>
    <row r="327" spans="1:51" ht="15.75" customHeight="1">
      <c r="A327" s="263"/>
      <c r="B327" s="263"/>
      <c r="C327" s="263"/>
      <c r="D327" s="263"/>
      <c r="E327" s="263"/>
      <c r="F327" s="263"/>
      <c r="G327" s="263"/>
      <c r="H327" s="263"/>
      <c r="I327" s="263"/>
      <c r="J327" s="263"/>
      <c r="K327" s="263"/>
      <c r="L327" s="263"/>
      <c r="M327" s="263"/>
      <c r="N327" s="263"/>
      <c r="O327" s="263"/>
      <c r="P327" s="263"/>
      <c r="Q327" s="263"/>
      <c r="R327" s="263"/>
      <c r="S327" s="263"/>
      <c r="T327" s="263"/>
      <c r="U327" s="263"/>
      <c r="V327" s="263"/>
      <c r="W327" s="263"/>
      <c r="X327" s="263"/>
      <c r="Y327" s="263"/>
      <c r="Z327" s="263"/>
      <c r="AA327" s="263"/>
      <c r="AB327" s="263"/>
      <c r="AC327" s="263"/>
      <c r="AD327" s="263"/>
      <c r="AE327" s="263"/>
      <c r="AF327" s="263"/>
      <c r="AG327" s="263"/>
      <c r="AH327" s="263"/>
      <c r="AI327" s="263"/>
      <c r="AJ327" s="263"/>
      <c r="AK327" s="263"/>
      <c r="AL327" s="263"/>
      <c r="AM327" s="263"/>
      <c r="AN327" s="263"/>
      <c r="AO327" s="263"/>
      <c r="AP327" s="263"/>
      <c r="AQ327" s="263"/>
      <c r="AR327" s="263"/>
      <c r="AS327" s="263"/>
      <c r="AT327" s="263"/>
      <c r="AU327" s="263"/>
      <c r="AV327" s="263"/>
      <c r="AW327" s="263"/>
      <c r="AX327" s="263"/>
      <c r="AY327" s="263"/>
    </row>
    <row r="328" spans="1:51" ht="15.75" customHeight="1">
      <c r="A328" s="263"/>
      <c r="B328" s="263"/>
      <c r="C328" s="263"/>
      <c r="D328" s="263"/>
      <c r="E328" s="263"/>
      <c r="F328" s="263"/>
      <c r="G328" s="263"/>
      <c r="H328" s="263"/>
      <c r="I328" s="263"/>
      <c r="J328" s="263"/>
      <c r="K328" s="263"/>
      <c r="L328" s="263"/>
      <c r="M328" s="263"/>
      <c r="N328" s="263"/>
      <c r="O328" s="263"/>
      <c r="P328" s="263"/>
      <c r="Q328" s="263"/>
      <c r="R328" s="263"/>
      <c r="S328" s="263"/>
      <c r="T328" s="263"/>
      <c r="U328" s="263"/>
      <c r="V328" s="263"/>
      <c r="W328" s="263"/>
      <c r="X328" s="263"/>
      <c r="Y328" s="263"/>
      <c r="Z328" s="263"/>
      <c r="AA328" s="263"/>
      <c r="AB328" s="263"/>
      <c r="AC328" s="263"/>
      <c r="AD328" s="263"/>
      <c r="AE328" s="263"/>
      <c r="AF328" s="263"/>
      <c r="AG328" s="263"/>
      <c r="AH328" s="263"/>
      <c r="AI328" s="263"/>
      <c r="AJ328" s="263"/>
      <c r="AK328" s="263"/>
      <c r="AL328" s="263"/>
      <c r="AM328" s="263"/>
      <c r="AN328" s="263"/>
      <c r="AO328" s="263"/>
      <c r="AP328" s="263"/>
      <c r="AQ328" s="263"/>
      <c r="AR328" s="263"/>
      <c r="AS328" s="263"/>
      <c r="AT328" s="263"/>
      <c r="AU328" s="263"/>
      <c r="AV328" s="263"/>
      <c r="AW328" s="263"/>
      <c r="AX328" s="263"/>
      <c r="AY328" s="263"/>
    </row>
    <row r="329" spans="1:51" ht="15.75" customHeight="1">
      <c r="A329" s="263"/>
      <c r="B329" s="263"/>
      <c r="C329" s="263"/>
      <c r="D329" s="263"/>
      <c r="E329" s="263"/>
      <c r="F329" s="263"/>
      <c r="G329" s="263"/>
      <c r="H329" s="263"/>
      <c r="I329" s="263"/>
      <c r="J329" s="263"/>
      <c r="K329" s="263"/>
      <c r="L329" s="263"/>
      <c r="M329" s="263"/>
      <c r="N329" s="263"/>
      <c r="O329" s="263"/>
      <c r="P329" s="263"/>
      <c r="Q329" s="263"/>
      <c r="R329" s="263"/>
      <c r="S329" s="263"/>
      <c r="T329" s="263"/>
      <c r="U329" s="263"/>
      <c r="V329" s="263"/>
      <c r="W329" s="263"/>
      <c r="X329" s="263"/>
      <c r="Y329" s="263"/>
      <c r="Z329" s="263"/>
      <c r="AA329" s="263"/>
      <c r="AB329" s="263"/>
      <c r="AC329" s="263"/>
      <c r="AD329" s="263"/>
      <c r="AE329" s="263"/>
      <c r="AF329" s="263"/>
      <c r="AG329" s="263"/>
      <c r="AH329" s="263"/>
      <c r="AI329" s="263"/>
      <c r="AJ329" s="263"/>
      <c r="AK329" s="263"/>
      <c r="AL329" s="263"/>
      <c r="AM329" s="263"/>
      <c r="AN329" s="263"/>
      <c r="AO329" s="263"/>
      <c r="AP329" s="263"/>
      <c r="AQ329" s="263"/>
      <c r="AR329" s="263"/>
      <c r="AS329" s="263"/>
      <c r="AT329" s="263"/>
      <c r="AU329" s="263"/>
      <c r="AV329" s="263"/>
      <c r="AW329" s="263"/>
      <c r="AX329" s="263"/>
      <c r="AY329" s="263"/>
    </row>
    <row r="330" spans="1:51" ht="15.75" customHeight="1">
      <c r="A330" s="263"/>
      <c r="B330" s="263"/>
      <c r="C330" s="263"/>
      <c r="D330" s="263"/>
      <c r="E330" s="263"/>
      <c r="F330" s="263"/>
      <c r="G330" s="263"/>
      <c r="H330" s="263"/>
      <c r="I330" s="263"/>
      <c r="J330" s="263"/>
      <c r="K330" s="263"/>
      <c r="L330" s="263"/>
      <c r="M330" s="263"/>
      <c r="N330" s="263"/>
      <c r="O330" s="263"/>
      <c r="P330" s="263"/>
      <c r="Q330" s="263"/>
      <c r="R330" s="263"/>
      <c r="S330" s="263"/>
      <c r="T330" s="263"/>
      <c r="U330" s="263"/>
      <c r="V330" s="263"/>
      <c r="W330" s="263"/>
      <c r="X330" s="263"/>
      <c r="Y330" s="263"/>
      <c r="Z330" s="263"/>
      <c r="AA330" s="263"/>
      <c r="AB330" s="263"/>
      <c r="AC330" s="263"/>
      <c r="AD330" s="263"/>
      <c r="AE330" s="263"/>
      <c r="AF330" s="263"/>
      <c r="AG330" s="263"/>
      <c r="AH330" s="263"/>
      <c r="AI330" s="263"/>
      <c r="AJ330" s="263"/>
      <c r="AK330" s="263"/>
      <c r="AL330" s="263"/>
      <c r="AM330" s="263"/>
      <c r="AN330" s="263"/>
      <c r="AO330" s="263"/>
      <c r="AP330" s="263"/>
      <c r="AQ330" s="263"/>
      <c r="AR330" s="263"/>
      <c r="AS330" s="263"/>
      <c r="AT330" s="263"/>
      <c r="AU330" s="263"/>
      <c r="AV330" s="263"/>
      <c r="AW330" s="263"/>
      <c r="AX330" s="263"/>
      <c r="AY330" s="263"/>
    </row>
    <row r="331" spans="1:51" ht="15.75" customHeight="1">
      <c r="A331" s="263"/>
      <c r="B331" s="263"/>
      <c r="C331" s="263"/>
      <c r="D331" s="263"/>
      <c r="E331" s="263"/>
      <c r="F331" s="263"/>
      <c r="G331" s="263"/>
      <c r="H331" s="263"/>
      <c r="I331" s="263"/>
      <c r="J331" s="263"/>
      <c r="K331" s="263"/>
      <c r="L331" s="263"/>
      <c r="M331" s="263"/>
      <c r="N331" s="263"/>
      <c r="O331" s="263"/>
      <c r="P331" s="263"/>
      <c r="Q331" s="263"/>
      <c r="R331" s="263"/>
      <c r="S331" s="263"/>
      <c r="T331" s="263"/>
      <c r="U331" s="263"/>
      <c r="V331" s="263"/>
      <c r="W331" s="263"/>
      <c r="X331" s="263"/>
      <c r="Y331" s="263"/>
      <c r="Z331" s="263"/>
      <c r="AA331" s="263"/>
      <c r="AB331" s="263"/>
      <c r="AC331" s="263"/>
      <c r="AD331" s="263"/>
      <c r="AE331" s="263"/>
      <c r="AF331" s="263"/>
      <c r="AG331" s="263"/>
      <c r="AH331" s="263"/>
      <c r="AI331" s="263"/>
      <c r="AJ331" s="263"/>
      <c r="AK331" s="263"/>
      <c r="AL331" s="263"/>
      <c r="AM331" s="263"/>
      <c r="AN331" s="263"/>
      <c r="AO331" s="263"/>
      <c r="AP331" s="263"/>
      <c r="AQ331" s="263"/>
      <c r="AR331" s="263"/>
      <c r="AS331" s="263"/>
      <c r="AT331" s="263"/>
      <c r="AU331" s="263"/>
      <c r="AV331" s="263"/>
      <c r="AW331" s="263"/>
      <c r="AX331" s="263"/>
      <c r="AY331" s="263"/>
    </row>
    <row r="332" spans="1:51" ht="15.75" customHeight="1">
      <c r="A332" s="263"/>
      <c r="B332" s="263"/>
      <c r="C332" s="263"/>
      <c r="D332" s="263"/>
      <c r="E332" s="263"/>
      <c r="F332" s="263"/>
      <c r="G332" s="263"/>
      <c r="H332" s="263"/>
      <c r="I332" s="263"/>
      <c r="J332" s="263"/>
      <c r="K332" s="263"/>
      <c r="L332" s="263"/>
      <c r="M332" s="263"/>
      <c r="N332" s="263"/>
      <c r="O332" s="263"/>
      <c r="P332" s="263"/>
      <c r="Q332" s="263"/>
      <c r="R332" s="263"/>
      <c r="S332" s="263"/>
      <c r="T332" s="263"/>
      <c r="U332" s="263"/>
      <c r="V332" s="263"/>
      <c r="W332" s="263"/>
      <c r="X332" s="263"/>
      <c r="Y332" s="263"/>
      <c r="Z332" s="263"/>
      <c r="AA332" s="263"/>
      <c r="AB332" s="263"/>
      <c r="AC332" s="263"/>
      <c r="AD332" s="263"/>
      <c r="AE332" s="263"/>
      <c r="AF332" s="263"/>
      <c r="AG332" s="263"/>
      <c r="AH332" s="263"/>
      <c r="AI332" s="263"/>
      <c r="AJ332" s="263"/>
      <c r="AK332" s="263"/>
      <c r="AL332" s="263"/>
      <c r="AM332" s="263"/>
      <c r="AN332" s="263"/>
      <c r="AO332" s="263"/>
      <c r="AP332" s="263"/>
      <c r="AQ332" s="263"/>
      <c r="AR332" s="263"/>
      <c r="AS332" s="263"/>
      <c r="AT332" s="263"/>
      <c r="AU332" s="263"/>
      <c r="AV332" s="263"/>
      <c r="AW332" s="263"/>
      <c r="AX332" s="263"/>
      <c r="AY332" s="263"/>
    </row>
    <row r="333" spans="1:51" ht="15.75" customHeight="1">
      <c r="A333" s="263"/>
      <c r="B333" s="263"/>
      <c r="C333" s="263"/>
      <c r="D333" s="263"/>
      <c r="E333" s="263"/>
      <c r="F333" s="263"/>
      <c r="G333" s="263"/>
      <c r="H333" s="263"/>
      <c r="I333" s="263"/>
      <c r="J333" s="263"/>
      <c r="K333" s="263"/>
      <c r="L333" s="263"/>
      <c r="M333" s="263"/>
      <c r="N333" s="263"/>
      <c r="O333" s="263"/>
      <c r="P333" s="263"/>
      <c r="Q333" s="263"/>
      <c r="R333" s="263"/>
      <c r="S333" s="263"/>
      <c r="T333" s="263"/>
      <c r="U333" s="263"/>
      <c r="V333" s="263"/>
      <c r="W333" s="263"/>
      <c r="X333" s="263"/>
      <c r="Y333" s="263"/>
      <c r="Z333" s="263"/>
      <c r="AA333" s="263"/>
      <c r="AB333" s="263"/>
      <c r="AC333" s="263"/>
      <c r="AD333" s="263"/>
      <c r="AE333" s="263"/>
      <c r="AF333" s="263"/>
      <c r="AG333" s="263"/>
      <c r="AH333" s="263"/>
      <c r="AI333" s="263"/>
      <c r="AJ333" s="263"/>
      <c r="AK333" s="263"/>
      <c r="AL333" s="263"/>
      <c r="AM333" s="263"/>
      <c r="AN333" s="263"/>
      <c r="AO333" s="263"/>
      <c r="AP333" s="263"/>
      <c r="AQ333" s="263"/>
      <c r="AR333" s="263"/>
      <c r="AS333" s="263"/>
      <c r="AT333" s="263"/>
      <c r="AU333" s="263"/>
      <c r="AV333" s="263"/>
      <c r="AW333" s="263"/>
      <c r="AX333" s="263"/>
      <c r="AY333" s="263"/>
    </row>
    <row r="334" spans="1:51" ht="15.75" customHeight="1">
      <c r="A334" s="263"/>
      <c r="B334" s="263"/>
      <c r="C334" s="263"/>
      <c r="D334" s="263"/>
      <c r="E334" s="263"/>
      <c r="F334" s="263"/>
      <c r="G334" s="263"/>
      <c r="H334" s="263"/>
      <c r="I334" s="263"/>
      <c r="J334" s="263"/>
      <c r="K334" s="263"/>
      <c r="L334" s="263"/>
      <c r="M334" s="263"/>
      <c r="N334" s="263"/>
      <c r="O334" s="263"/>
      <c r="P334" s="263"/>
      <c r="Q334" s="263"/>
      <c r="R334" s="263"/>
      <c r="S334" s="263"/>
      <c r="T334" s="263"/>
      <c r="U334" s="263"/>
      <c r="V334" s="263"/>
      <c r="W334" s="263"/>
      <c r="X334" s="263"/>
      <c r="Y334" s="263"/>
      <c r="Z334" s="263"/>
      <c r="AA334" s="263"/>
      <c r="AB334" s="263"/>
      <c r="AC334" s="263"/>
      <c r="AD334" s="263"/>
      <c r="AE334" s="263"/>
      <c r="AF334" s="263"/>
      <c r="AG334" s="263"/>
      <c r="AH334" s="263"/>
      <c r="AI334" s="263"/>
      <c r="AJ334" s="263"/>
      <c r="AK334" s="263"/>
      <c r="AL334" s="263"/>
      <c r="AM334" s="263"/>
      <c r="AN334" s="263"/>
      <c r="AO334" s="263"/>
      <c r="AP334" s="263"/>
      <c r="AQ334" s="263"/>
      <c r="AR334" s="263"/>
      <c r="AS334" s="263"/>
      <c r="AT334" s="263"/>
      <c r="AU334" s="263"/>
      <c r="AV334" s="263"/>
      <c r="AW334" s="263"/>
      <c r="AX334" s="263"/>
      <c r="AY334" s="263"/>
    </row>
    <row r="335" spans="1:51" ht="15.75" customHeight="1">
      <c r="A335" s="263"/>
      <c r="B335" s="263"/>
      <c r="C335" s="263"/>
      <c r="D335" s="263"/>
      <c r="E335" s="263"/>
      <c r="F335" s="263"/>
      <c r="G335" s="263"/>
      <c r="H335" s="263"/>
      <c r="I335" s="263"/>
      <c r="J335" s="263"/>
      <c r="K335" s="263"/>
      <c r="L335" s="263"/>
      <c r="M335" s="263"/>
      <c r="N335" s="263"/>
      <c r="O335" s="263"/>
      <c r="P335" s="263"/>
      <c r="Q335" s="263"/>
      <c r="R335" s="263"/>
      <c r="S335" s="263"/>
      <c r="T335" s="263"/>
      <c r="U335" s="263"/>
      <c r="V335" s="263"/>
      <c r="W335" s="263"/>
      <c r="X335" s="263"/>
      <c r="Y335" s="263"/>
      <c r="Z335" s="263"/>
      <c r="AA335" s="263"/>
      <c r="AB335" s="263"/>
      <c r="AC335" s="263"/>
      <c r="AD335" s="263"/>
      <c r="AE335" s="263"/>
      <c r="AF335" s="263"/>
      <c r="AG335" s="263"/>
      <c r="AH335" s="263"/>
      <c r="AI335" s="263"/>
      <c r="AJ335" s="263"/>
      <c r="AK335" s="263"/>
      <c r="AL335" s="263"/>
      <c r="AM335" s="263"/>
      <c r="AN335" s="263"/>
      <c r="AO335" s="263"/>
      <c r="AP335" s="263"/>
      <c r="AQ335" s="263"/>
      <c r="AR335" s="263"/>
      <c r="AS335" s="263"/>
      <c r="AT335" s="263"/>
      <c r="AU335" s="263"/>
      <c r="AV335" s="263"/>
      <c r="AW335" s="263"/>
      <c r="AX335" s="263"/>
      <c r="AY335" s="263"/>
    </row>
    <row r="336" spans="1:51" ht="15.75" customHeight="1">
      <c r="A336" s="263"/>
      <c r="B336" s="263"/>
      <c r="C336" s="263"/>
      <c r="D336" s="263"/>
      <c r="E336" s="263"/>
      <c r="F336" s="263"/>
      <c r="G336" s="263"/>
      <c r="H336" s="263"/>
      <c r="I336" s="263"/>
      <c r="J336" s="263"/>
      <c r="K336" s="263"/>
      <c r="L336" s="263"/>
      <c r="M336" s="263"/>
      <c r="N336" s="263"/>
      <c r="O336" s="263"/>
      <c r="P336" s="263"/>
      <c r="Q336" s="263"/>
      <c r="R336" s="263"/>
      <c r="S336" s="263"/>
      <c r="T336" s="263"/>
      <c r="U336" s="263"/>
      <c r="V336" s="263"/>
      <c r="W336" s="263"/>
      <c r="X336" s="263"/>
      <c r="Y336" s="263"/>
      <c r="Z336" s="263"/>
      <c r="AA336" s="263"/>
      <c r="AB336" s="263"/>
      <c r="AC336" s="263"/>
      <c r="AD336" s="263"/>
      <c r="AE336" s="263"/>
      <c r="AF336" s="263"/>
      <c r="AG336" s="263"/>
      <c r="AH336" s="263"/>
      <c r="AI336" s="263"/>
      <c r="AJ336" s="263"/>
      <c r="AK336" s="263"/>
      <c r="AL336" s="263"/>
      <c r="AM336" s="263"/>
      <c r="AN336" s="263"/>
      <c r="AO336" s="263"/>
      <c r="AP336" s="263"/>
      <c r="AQ336" s="263"/>
      <c r="AR336" s="263"/>
      <c r="AS336" s="263"/>
      <c r="AT336" s="263"/>
      <c r="AU336" s="263"/>
      <c r="AV336" s="263"/>
      <c r="AW336" s="263"/>
      <c r="AX336" s="263"/>
      <c r="AY336" s="263"/>
    </row>
    <row r="337" spans="1:51" ht="15.75" customHeight="1">
      <c r="A337" s="263"/>
      <c r="B337" s="263"/>
      <c r="C337" s="263"/>
      <c r="D337" s="263"/>
      <c r="E337" s="263"/>
      <c r="F337" s="263"/>
      <c r="G337" s="263"/>
      <c r="H337" s="263"/>
      <c r="I337" s="263"/>
      <c r="J337" s="263"/>
      <c r="K337" s="263"/>
      <c r="L337" s="263"/>
      <c r="M337" s="263"/>
      <c r="N337" s="263"/>
      <c r="O337" s="263"/>
      <c r="P337" s="263"/>
      <c r="Q337" s="263"/>
      <c r="R337" s="263"/>
      <c r="S337" s="263"/>
      <c r="T337" s="263"/>
      <c r="U337" s="263"/>
      <c r="V337" s="263"/>
      <c r="W337" s="263"/>
      <c r="X337" s="263"/>
      <c r="Y337" s="263"/>
      <c r="Z337" s="263"/>
      <c r="AA337" s="263"/>
      <c r="AB337" s="263"/>
      <c r="AC337" s="263"/>
      <c r="AD337" s="263"/>
      <c r="AE337" s="263"/>
      <c r="AF337" s="263"/>
      <c r="AG337" s="263"/>
      <c r="AH337" s="263"/>
      <c r="AI337" s="263"/>
      <c r="AJ337" s="263"/>
      <c r="AK337" s="263"/>
      <c r="AL337" s="263"/>
      <c r="AM337" s="263"/>
      <c r="AN337" s="263"/>
      <c r="AO337" s="263"/>
      <c r="AP337" s="263"/>
      <c r="AQ337" s="263"/>
      <c r="AR337" s="263"/>
      <c r="AS337" s="263"/>
      <c r="AT337" s="263"/>
      <c r="AU337" s="263"/>
      <c r="AV337" s="263"/>
      <c r="AW337" s="263"/>
      <c r="AX337" s="263"/>
      <c r="AY337" s="263"/>
    </row>
    <row r="338" spans="1:51" ht="15.75" customHeight="1">
      <c r="A338" s="263"/>
      <c r="B338" s="263"/>
      <c r="C338" s="263"/>
      <c r="D338" s="263"/>
      <c r="E338" s="263"/>
      <c r="F338" s="263"/>
      <c r="G338" s="263"/>
      <c r="H338" s="263"/>
      <c r="I338" s="263"/>
      <c r="J338" s="263"/>
      <c r="K338" s="263"/>
      <c r="L338" s="263"/>
      <c r="M338" s="263"/>
      <c r="N338" s="263"/>
      <c r="O338" s="263"/>
      <c r="P338" s="263"/>
      <c r="Q338" s="263"/>
      <c r="R338" s="263"/>
      <c r="S338" s="263"/>
      <c r="T338" s="263"/>
      <c r="U338" s="263"/>
      <c r="V338" s="263"/>
      <c r="W338" s="263"/>
      <c r="X338" s="263"/>
      <c r="Y338" s="263"/>
      <c r="Z338" s="263"/>
      <c r="AA338" s="263"/>
      <c r="AB338" s="263"/>
      <c r="AC338" s="263"/>
      <c r="AD338" s="263"/>
      <c r="AE338" s="263"/>
      <c r="AF338" s="263"/>
      <c r="AG338" s="263"/>
      <c r="AH338" s="263"/>
      <c r="AI338" s="263"/>
      <c r="AJ338" s="263"/>
      <c r="AK338" s="263"/>
      <c r="AL338" s="263"/>
      <c r="AM338" s="263"/>
      <c r="AN338" s="263"/>
      <c r="AO338" s="263"/>
      <c r="AP338" s="263"/>
      <c r="AQ338" s="263"/>
      <c r="AR338" s="263"/>
      <c r="AS338" s="263"/>
      <c r="AT338" s="263"/>
      <c r="AU338" s="263"/>
      <c r="AV338" s="263"/>
      <c r="AW338" s="263"/>
      <c r="AX338" s="263"/>
      <c r="AY338" s="263"/>
    </row>
    <row r="339" spans="1:51" ht="15.75" customHeight="1">
      <c r="A339" s="263"/>
      <c r="B339" s="263"/>
      <c r="C339" s="263"/>
      <c r="D339" s="263"/>
      <c r="E339" s="263"/>
      <c r="F339" s="263"/>
      <c r="G339" s="263"/>
      <c r="H339" s="263"/>
      <c r="I339" s="263"/>
      <c r="J339" s="263"/>
      <c r="K339" s="263"/>
      <c r="L339" s="263"/>
      <c r="M339" s="263"/>
      <c r="N339" s="263"/>
      <c r="O339" s="263"/>
      <c r="P339" s="263"/>
      <c r="Q339" s="263"/>
      <c r="R339" s="263"/>
      <c r="S339" s="263"/>
      <c r="T339" s="263"/>
      <c r="U339" s="263"/>
      <c r="V339" s="263"/>
      <c r="W339" s="263"/>
      <c r="X339" s="263"/>
      <c r="Y339" s="263"/>
      <c r="Z339" s="263"/>
      <c r="AA339" s="263"/>
      <c r="AB339" s="263"/>
      <c r="AC339" s="263"/>
      <c r="AD339" s="263"/>
      <c r="AE339" s="263"/>
      <c r="AF339" s="263"/>
      <c r="AG339" s="263"/>
      <c r="AH339" s="263"/>
      <c r="AI339" s="263"/>
      <c r="AJ339" s="263"/>
      <c r="AK339" s="263"/>
      <c r="AL339" s="263"/>
      <c r="AM339" s="263"/>
      <c r="AN339" s="263"/>
      <c r="AO339" s="263"/>
      <c r="AP339" s="263"/>
      <c r="AQ339" s="263"/>
      <c r="AR339" s="263"/>
      <c r="AS339" s="263"/>
      <c r="AT339" s="263"/>
      <c r="AU339" s="263"/>
      <c r="AV339" s="263"/>
      <c r="AW339" s="263"/>
      <c r="AX339" s="263"/>
      <c r="AY339" s="263"/>
    </row>
    <row r="340" spans="1:51" ht="15.75" customHeight="1">
      <c r="A340" s="263"/>
      <c r="B340" s="263"/>
      <c r="C340" s="263"/>
      <c r="D340" s="263"/>
      <c r="E340" s="263"/>
      <c r="F340" s="263"/>
      <c r="G340" s="263"/>
      <c r="H340" s="263"/>
      <c r="I340" s="263"/>
      <c r="J340" s="263"/>
      <c r="K340" s="263"/>
      <c r="L340" s="263"/>
      <c r="M340" s="263"/>
      <c r="N340" s="263"/>
      <c r="O340" s="263"/>
      <c r="P340" s="263"/>
      <c r="Q340" s="263"/>
      <c r="R340" s="263"/>
      <c r="S340" s="263"/>
      <c r="T340" s="263"/>
      <c r="U340" s="263"/>
      <c r="V340" s="263"/>
      <c r="W340" s="263"/>
      <c r="X340" s="263"/>
      <c r="Y340" s="263"/>
      <c r="Z340" s="263"/>
      <c r="AA340" s="263"/>
      <c r="AB340" s="263"/>
      <c r="AC340" s="263"/>
      <c r="AD340" s="263"/>
      <c r="AE340" s="263"/>
      <c r="AF340" s="263"/>
      <c r="AG340" s="263"/>
      <c r="AH340" s="263"/>
      <c r="AI340" s="263"/>
      <c r="AJ340" s="263"/>
      <c r="AK340" s="263"/>
      <c r="AL340" s="263"/>
      <c r="AM340" s="263"/>
      <c r="AN340" s="263"/>
      <c r="AO340" s="263"/>
      <c r="AP340" s="263"/>
      <c r="AQ340" s="263"/>
      <c r="AR340" s="263"/>
      <c r="AS340" s="263"/>
      <c r="AT340" s="263"/>
      <c r="AU340" s="263"/>
      <c r="AV340" s="263"/>
      <c r="AW340" s="263"/>
      <c r="AX340" s="263"/>
      <c r="AY340" s="263"/>
    </row>
    <row r="341" spans="1:51" ht="15.75" customHeight="1">
      <c r="A341" s="263"/>
      <c r="B341" s="263"/>
      <c r="C341" s="263"/>
      <c r="D341" s="263"/>
      <c r="E341" s="263"/>
      <c r="F341" s="263"/>
      <c r="G341" s="263"/>
      <c r="H341" s="263"/>
      <c r="I341" s="263"/>
      <c r="J341" s="263"/>
      <c r="K341" s="263"/>
      <c r="L341" s="263"/>
      <c r="M341" s="263"/>
      <c r="N341" s="263"/>
      <c r="O341" s="263"/>
      <c r="P341" s="263"/>
      <c r="Q341" s="263"/>
      <c r="R341" s="263"/>
      <c r="S341" s="263"/>
      <c r="T341" s="263"/>
      <c r="U341" s="263"/>
      <c r="V341" s="263"/>
      <c r="W341" s="263"/>
      <c r="X341" s="263"/>
      <c r="Y341" s="263"/>
      <c r="Z341" s="263"/>
      <c r="AA341" s="263"/>
      <c r="AB341" s="263"/>
      <c r="AC341" s="263"/>
      <c r="AD341" s="263"/>
      <c r="AE341" s="263"/>
      <c r="AF341" s="263"/>
      <c r="AG341" s="263"/>
      <c r="AH341" s="263"/>
      <c r="AI341" s="263"/>
      <c r="AJ341" s="263"/>
      <c r="AK341" s="263"/>
      <c r="AL341" s="263"/>
      <c r="AM341" s="263"/>
      <c r="AN341" s="263"/>
      <c r="AO341" s="263"/>
      <c r="AP341" s="263"/>
      <c r="AQ341" s="263"/>
      <c r="AR341" s="263"/>
      <c r="AS341" s="263"/>
      <c r="AT341" s="263"/>
      <c r="AU341" s="263"/>
      <c r="AV341" s="263"/>
      <c r="AW341" s="263"/>
      <c r="AX341" s="263"/>
      <c r="AY341" s="263"/>
    </row>
    <row r="342" spans="1:51" ht="15.75" customHeight="1">
      <c r="A342" s="263"/>
      <c r="B342" s="263"/>
      <c r="C342" s="263"/>
      <c r="D342" s="263"/>
      <c r="E342" s="263"/>
      <c r="F342" s="263"/>
      <c r="G342" s="263"/>
      <c r="H342" s="263"/>
      <c r="I342" s="263"/>
      <c r="J342" s="263"/>
      <c r="K342" s="263"/>
      <c r="L342" s="263"/>
      <c r="M342" s="263"/>
      <c r="N342" s="263"/>
      <c r="O342" s="263"/>
      <c r="P342" s="263"/>
      <c r="Q342" s="263"/>
      <c r="R342" s="263"/>
      <c r="S342" s="263"/>
      <c r="T342" s="263"/>
      <c r="U342" s="263"/>
      <c r="V342" s="263"/>
      <c r="W342" s="263"/>
      <c r="X342" s="263"/>
      <c r="Y342" s="263"/>
      <c r="Z342" s="263"/>
      <c r="AA342" s="263"/>
      <c r="AB342" s="263"/>
      <c r="AC342" s="263"/>
      <c r="AD342" s="263"/>
      <c r="AE342" s="263"/>
      <c r="AF342" s="263"/>
      <c r="AG342" s="263"/>
      <c r="AH342" s="263"/>
      <c r="AI342" s="263"/>
      <c r="AJ342" s="263"/>
      <c r="AK342" s="263"/>
      <c r="AL342" s="263"/>
      <c r="AM342" s="263"/>
      <c r="AN342" s="263"/>
      <c r="AO342" s="263"/>
      <c r="AP342" s="263"/>
      <c r="AQ342" s="263"/>
      <c r="AR342" s="263"/>
      <c r="AS342" s="263"/>
      <c r="AT342" s="263"/>
      <c r="AU342" s="263"/>
      <c r="AV342" s="263"/>
      <c r="AW342" s="263"/>
      <c r="AX342" s="263"/>
      <c r="AY342" s="263"/>
    </row>
    <row r="343" spans="1:51" ht="15.75" customHeight="1">
      <c r="A343" s="263"/>
      <c r="B343" s="263"/>
      <c r="C343" s="263"/>
      <c r="D343" s="263"/>
      <c r="E343" s="263"/>
      <c r="F343" s="263"/>
      <c r="G343" s="263"/>
      <c r="H343" s="263"/>
      <c r="I343" s="263"/>
      <c r="J343" s="263"/>
      <c r="K343" s="263"/>
      <c r="L343" s="263"/>
      <c r="M343" s="263"/>
      <c r="N343" s="263"/>
      <c r="O343" s="263"/>
      <c r="P343" s="263"/>
      <c r="Q343" s="263"/>
      <c r="R343" s="263"/>
      <c r="S343" s="263"/>
      <c r="T343" s="263"/>
      <c r="U343" s="263"/>
      <c r="V343" s="263"/>
      <c r="W343" s="263"/>
      <c r="X343" s="263"/>
      <c r="Y343" s="263"/>
      <c r="Z343" s="263"/>
      <c r="AA343" s="263"/>
      <c r="AB343" s="263"/>
      <c r="AC343" s="263"/>
      <c r="AD343" s="263"/>
      <c r="AE343" s="263"/>
      <c r="AF343" s="263"/>
      <c r="AG343" s="263"/>
      <c r="AH343" s="263"/>
      <c r="AI343" s="263"/>
      <c r="AJ343" s="263"/>
      <c r="AK343" s="263"/>
      <c r="AL343" s="263"/>
      <c r="AM343" s="263"/>
      <c r="AN343" s="263"/>
      <c r="AO343" s="263"/>
      <c r="AP343" s="263"/>
      <c r="AQ343" s="263"/>
      <c r="AR343" s="263"/>
      <c r="AS343" s="263"/>
      <c r="AT343" s="263"/>
      <c r="AU343" s="263"/>
      <c r="AV343" s="263"/>
      <c r="AW343" s="263"/>
      <c r="AX343" s="263"/>
      <c r="AY343" s="263"/>
    </row>
    <row r="344" spans="1:51" ht="15.75" customHeight="1">
      <c r="A344" s="263"/>
      <c r="B344" s="263"/>
      <c r="C344" s="263"/>
      <c r="D344" s="263"/>
      <c r="E344" s="263"/>
      <c r="F344" s="263"/>
      <c r="G344" s="263"/>
      <c r="H344" s="263"/>
      <c r="I344" s="263"/>
      <c r="J344" s="263"/>
      <c r="K344" s="263"/>
      <c r="L344" s="263"/>
      <c r="M344" s="263"/>
      <c r="N344" s="263"/>
      <c r="O344" s="263"/>
      <c r="P344" s="263"/>
      <c r="Q344" s="263"/>
      <c r="R344" s="263"/>
      <c r="S344" s="263"/>
      <c r="T344" s="263"/>
      <c r="U344" s="263"/>
      <c r="V344" s="263"/>
      <c r="W344" s="263"/>
      <c r="X344" s="263"/>
      <c r="Y344" s="263"/>
      <c r="Z344" s="263"/>
      <c r="AA344" s="263"/>
      <c r="AB344" s="263"/>
      <c r="AC344" s="263"/>
      <c r="AD344" s="263"/>
      <c r="AE344" s="263"/>
      <c r="AF344" s="263"/>
      <c r="AG344" s="263"/>
      <c r="AH344" s="263"/>
      <c r="AI344" s="263"/>
      <c r="AJ344" s="263"/>
      <c r="AK344" s="263"/>
      <c r="AL344" s="263"/>
      <c r="AM344" s="263"/>
      <c r="AN344" s="263"/>
      <c r="AO344" s="263"/>
      <c r="AP344" s="263"/>
      <c r="AQ344" s="263"/>
      <c r="AR344" s="263"/>
      <c r="AS344" s="263"/>
      <c r="AT344" s="263"/>
      <c r="AU344" s="263"/>
      <c r="AV344" s="263"/>
      <c r="AW344" s="263"/>
      <c r="AX344" s="263"/>
      <c r="AY344" s="263"/>
    </row>
    <row r="345" spans="1:51" ht="15.75" customHeight="1">
      <c r="A345" s="263"/>
      <c r="B345" s="263"/>
      <c r="C345" s="263"/>
      <c r="D345" s="263"/>
      <c r="E345" s="263"/>
      <c r="F345" s="263"/>
      <c r="G345" s="263"/>
      <c r="H345" s="263"/>
      <c r="I345" s="263"/>
      <c r="J345" s="263"/>
      <c r="K345" s="263"/>
      <c r="L345" s="263"/>
      <c r="M345" s="263"/>
      <c r="N345" s="263"/>
      <c r="O345" s="263"/>
      <c r="P345" s="263"/>
      <c r="Q345" s="263"/>
      <c r="R345" s="263"/>
      <c r="S345" s="263"/>
      <c r="T345" s="263"/>
      <c r="U345" s="263"/>
      <c r="V345" s="263"/>
      <c r="W345" s="263"/>
      <c r="X345" s="263"/>
      <c r="Y345" s="263"/>
      <c r="Z345" s="263"/>
      <c r="AA345" s="263"/>
      <c r="AB345" s="263"/>
      <c r="AC345" s="263"/>
      <c r="AD345" s="263"/>
      <c r="AE345" s="263"/>
      <c r="AF345" s="263"/>
      <c r="AG345" s="263"/>
      <c r="AH345" s="263"/>
      <c r="AI345" s="263"/>
      <c r="AJ345" s="263"/>
      <c r="AK345" s="263"/>
      <c r="AL345" s="263"/>
      <c r="AM345" s="263"/>
      <c r="AN345" s="263"/>
      <c r="AO345" s="263"/>
      <c r="AP345" s="263"/>
      <c r="AQ345" s="263"/>
      <c r="AR345" s="263"/>
      <c r="AS345" s="263"/>
      <c r="AT345" s="263"/>
      <c r="AU345" s="263"/>
      <c r="AV345" s="263"/>
      <c r="AW345" s="263"/>
      <c r="AX345" s="263"/>
      <c r="AY345" s="263"/>
    </row>
    <row r="346" spans="1:51" ht="15.75" customHeight="1">
      <c r="A346" s="263"/>
      <c r="B346" s="263"/>
      <c r="C346" s="263"/>
      <c r="D346" s="263"/>
      <c r="E346" s="263"/>
      <c r="F346" s="263"/>
      <c r="G346" s="263"/>
      <c r="H346" s="263"/>
      <c r="I346" s="263"/>
      <c r="J346" s="263"/>
      <c r="K346" s="263"/>
      <c r="L346" s="263"/>
      <c r="M346" s="263"/>
      <c r="N346" s="263"/>
      <c r="O346" s="263"/>
      <c r="P346" s="263"/>
      <c r="Q346" s="263"/>
      <c r="R346" s="263"/>
      <c r="S346" s="263"/>
      <c r="T346" s="263"/>
      <c r="U346" s="263"/>
      <c r="V346" s="263"/>
      <c r="W346" s="263"/>
      <c r="X346" s="263"/>
      <c r="Y346" s="263"/>
      <c r="Z346" s="263"/>
      <c r="AA346" s="263"/>
      <c r="AB346" s="263"/>
      <c r="AC346" s="263"/>
      <c r="AD346" s="263"/>
      <c r="AE346" s="263"/>
      <c r="AF346" s="263"/>
      <c r="AG346" s="263"/>
      <c r="AH346" s="263"/>
      <c r="AI346" s="263"/>
      <c r="AJ346" s="263"/>
      <c r="AK346" s="263"/>
      <c r="AL346" s="263"/>
      <c r="AM346" s="263"/>
      <c r="AN346" s="263"/>
      <c r="AO346" s="263"/>
      <c r="AP346" s="263"/>
      <c r="AQ346" s="263"/>
      <c r="AR346" s="263"/>
      <c r="AS346" s="263"/>
      <c r="AT346" s="263"/>
      <c r="AU346" s="263"/>
      <c r="AV346" s="263"/>
      <c r="AW346" s="263"/>
      <c r="AX346" s="263"/>
      <c r="AY346" s="263"/>
    </row>
    <row r="347" spans="1:51" ht="15.75" customHeight="1">
      <c r="A347" s="263"/>
      <c r="B347" s="263"/>
      <c r="C347" s="263"/>
      <c r="D347" s="263"/>
      <c r="E347" s="263"/>
      <c r="F347" s="263"/>
      <c r="G347" s="263"/>
      <c r="H347" s="263"/>
      <c r="I347" s="263"/>
      <c r="J347" s="263"/>
      <c r="K347" s="263"/>
      <c r="L347" s="263"/>
      <c r="M347" s="263"/>
      <c r="N347" s="263"/>
      <c r="O347" s="263"/>
      <c r="P347" s="263"/>
      <c r="Q347" s="263"/>
      <c r="R347" s="263"/>
      <c r="S347" s="263"/>
      <c r="T347" s="263"/>
      <c r="U347" s="263"/>
      <c r="V347" s="263"/>
      <c r="W347" s="263"/>
      <c r="X347" s="263"/>
      <c r="Y347" s="263"/>
      <c r="Z347" s="263"/>
      <c r="AA347" s="263"/>
      <c r="AB347" s="263"/>
      <c r="AC347" s="263"/>
      <c r="AD347" s="263"/>
      <c r="AE347" s="263"/>
      <c r="AF347" s="263"/>
      <c r="AG347" s="263"/>
      <c r="AH347" s="263"/>
      <c r="AI347" s="263"/>
      <c r="AJ347" s="263"/>
      <c r="AK347" s="263"/>
      <c r="AL347" s="263"/>
      <c r="AM347" s="263"/>
      <c r="AN347" s="263"/>
      <c r="AO347" s="263"/>
      <c r="AP347" s="263"/>
      <c r="AQ347" s="263"/>
      <c r="AR347" s="263"/>
      <c r="AS347" s="263"/>
      <c r="AT347" s="263"/>
      <c r="AU347" s="263"/>
      <c r="AV347" s="263"/>
      <c r="AW347" s="263"/>
      <c r="AX347" s="263"/>
      <c r="AY347" s="263"/>
    </row>
    <row r="348" spans="1:51" ht="15.75" customHeight="1">
      <c r="A348" s="263"/>
      <c r="B348" s="263"/>
      <c r="C348" s="263"/>
      <c r="D348" s="263"/>
      <c r="E348" s="263"/>
      <c r="F348" s="263"/>
      <c r="G348" s="263"/>
      <c r="H348" s="263"/>
      <c r="I348" s="263"/>
      <c r="J348" s="263"/>
      <c r="K348" s="263"/>
      <c r="L348" s="263"/>
      <c r="M348" s="263"/>
      <c r="N348" s="263"/>
      <c r="O348" s="263"/>
      <c r="P348" s="263"/>
      <c r="Q348" s="263"/>
      <c r="R348" s="263"/>
      <c r="S348" s="263"/>
      <c r="T348" s="263"/>
      <c r="U348" s="263"/>
      <c r="V348" s="263"/>
      <c r="W348" s="263"/>
      <c r="X348" s="263"/>
      <c r="Y348" s="263"/>
      <c r="Z348" s="263"/>
      <c r="AA348" s="263"/>
      <c r="AB348" s="263"/>
      <c r="AC348" s="263"/>
      <c r="AD348" s="263"/>
      <c r="AE348" s="263"/>
      <c r="AF348" s="263"/>
      <c r="AG348" s="263"/>
      <c r="AH348" s="263"/>
      <c r="AI348" s="263"/>
      <c r="AJ348" s="263"/>
      <c r="AK348" s="263"/>
      <c r="AL348" s="263"/>
      <c r="AM348" s="263"/>
      <c r="AN348" s="263"/>
      <c r="AO348" s="263"/>
      <c r="AP348" s="263"/>
      <c r="AQ348" s="263"/>
      <c r="AR348" s="263"/>
      <c r="AS348" s="263"/>
      <c r="AT348" s="263"/>
      <c r="AU348" s="263"/>
      <c r="AV348" s="263"/>
      <c r="AW348" s="263"/>
      <c r="AX348" s="263"/>
      <c r="AY348" s="263"/>
    </row>
    <row r="349" spans="1:51" ht="15.75" customHeight="1">
      <c r="A349" s="263"/>
      <c r="B349" s="263"/>
      <c r="C349" s="263"/>
      <c r="D349" s="263"/>
      <c r="E349" s="263"/>
      <c r="F349" s="263"/>
      <c r="G349" s="263"/>
      <c r="H349" s="263"/>
      <c r="I349" s="263"/>
      <c r="J349" s="263"/>
      <c r="K349" s="263"/>
      <c r="L349" s="263"/>
      <c r="M349" s="263"/>
      <c r="N349" s="263"/>
      <c r="O349" s="263"/>
      <c r="P349" s="263"/>
      <c r="Q349" s="263"/>
      <c r="R349" s="263"/>
      <c r="S349" s="263"/>
      <c r="T349" s="263"/>
      <c r="U349" s="263"/>
      <c r="V349" s="263"/>
      <c r="W349" s="263"/>
      <c r="X349" s="263"/>
      <c r="Y349" s="263"/>
      <c r="Z349" s="263"/>
      <c r="AA349" s="263"/>
      <c r="AB349" s="263"/>
      <c r="AC349" s="263"/>
      <c r="AD349" s="263"/>
      <c r="AE349" s="263"/>
      <c r="AF349" s="263"/>
      <c r="AG349" s="263"/>
      <c r="AH349" s="263"/>
      <c r="AI349" s="263"/>
      <c r="AJ349" s="263"/>
      <c r="AK349" s="263"/>
      <c r="AL349" s="263"/>
      <c r="AM349" s="263"/>
      <c r="AN349" s="263"/>
      <c r="AO349" s="263"/>
      <c r="AP349" s="263"/>
      <c r="AQ349" s="263"/>
      <c r="AR349" s="263"/>
      <c r="AS349" s="263"/>
      <c r="AT349" s="263"/>
      <c r="AU349" s="263"/>
      <c r="AV349" s="263"/>
      <c r="AW349" s="263"/>
      <c r="AX349" s="263"/>
      <c r="AY349" s="263"/>
    </row>
    <row r="350" spans="1:51" ht="15.75" customHeight="1">
      <c r="A350" s="263"/>
      <c r="B350" s="263"/>
      <c r="C350" s="263"/>
      <c r="D350" s="263"/>
      <c r="E350" s="263"/>
      <c r="F350" s="263"/>
      <c r="G350" s="263"/>
      <c r="H350" s="263"/>
      <c r="I350" s="263"/>
      <c r="J350" s="263"/>
      <c r="K350" s="263"/>
      <c r="L350" s="263"/>
      <c r="M350" s="263"/>
      <c r="N350" s="263"/>
      <c r="O350" s="263"/>
      <c r="P350" s="263"/>
      <c r="Q350" s="263"/>
      <c r="R350" s="263"/>
      <c r="S350" s="263"/>
      <c r="T350" s="263"/>
      <c r="U350" s="263"/>
      <c r="V350" s="263"/>
      <c r="W350" s="263"/>
      <c r="X350" s="263"/>
      <c r="Y350" s="263"/>
      <c r="Z350" s="263"/>
      <c r="AA350" s="263"/>
      <c r="AB350" s="263"/>
      <c r="AC350" s="263"/>
      <c r="AD350" s="263"/>
      <c r="AE350" s="263"/>
      <c r="AF350" s="263"/>
      <c r="AG350" s="263"/>
      <c r="AH350" s="263"/>
      <c r="AI350" s="263"/>
      <c r="AJ350" s="263"/>
      <c r="AK350" s="263"/>
      <c r="AL350" s="263"/>
      <c r="AM350" s="263"/>
      <c r="AN350" s="263"/>
      <c r="AO350" s="263"/>
      <c r="AP350" s="263"/>
      <c r="AQ350" s="263"/>
      <c r="AR350" s="263"/>
      <c r="AS350" s="263"/>
      <c r="AT350" s="263"/>
      <c r="AU350" s="263"/>
      <c r="AV350" s="263"/>
      <c r="AW350" s="263"/>
      <c r="AX350" s="263"/>
      <c r="AY350" s="263"/>
    </row>
    <row r="351" spans="1:51" ht="15.75" customHeight="1">
      <c r="A351" s="263"/>
      <c r="B351" s="263"/>
      <c r="C351" s="263"/>
      <c r="D351" s="263"/>
      <c r="E351" s="263"/>
      <c r="F351" s="263"/>
      <c r="G351" s="263"/>
      <c r="H351" s="263"/>
      <c r="I351" s="263"/>
      <c r="J351" s="263"/>
      <c r="K351" s="263"/>
      <c r="L351" s="263"/>
      <c r="M351" s="263"/>
      <c r="N351" s="263"/>
      <c r="O351" s="263"/>
      <c r="P351" s="263"/>
      <c r="Q351" s="263"/>
      <c r="R351" s="263"/>
      <c r="S351" s="263"/>
      <c r="T351" s="263"/>
      <c r="U351" s="263"/>
      <c r="V351" s="263"/>
      <c r="W351" s="263"/>
      <c r="X351" s="263"/>
      <c r="Y351" s="263"/>
      <c r="Z351" s="263"/>
      <c r="AA351" s="263"/>
      <c r="AB351" s="263"/>
      <c r="AC351" s="263"/>
      <c r="AD351" s="263"/>
      <c r="AE351" s="263"/>
      <c r="AF351" s="263"/>
      <c r="AG351" s="263"/>
      <c r="AH351" s="263"/>
      <c r="AI351" s="263"/>
      <c r="AJ351" s="263"/>
      <c r="AK351" s="263"/>
      <c r="AL351" s="263"/>
      <c r="AM351" s="263"/>
      <c r="AN351" s="263"/>
      <c r="AO351" s="263"/>
      <c r="AP351" s="263"/>
      <c r="AQ351" s="263"/>
      <c r="AR351" s="263"/>
      <c r="AS351" s="263"/>
      <c r="AT351" s="263"/>
      <c r="AU351" s="263"/>
      <c r="AV351" s="263"/>
      <c r="AW351" s="263"/>
      <c r="AX351" s="263"/>
      <c r="AY351" s="263"/>
    </row>
    <row r="352" spans="1:51" ht="15.75" customHeight="1">
      <c r="A352" s="263"/>
      <c r="B352" s="263"/>
      <c r="C352" s="263"/>
      <c r="D352" s="263"/>
      <c r="E352" s="263"/>
      <c r="F352" s="263"/>
      <c r="G352" s="263"/>
      <c r="H352" s="263"/>
      <c r="I352" s="263"/>
      <c r="J352" s="263"/>
      <c r="K352" s="263"/>
      <c r="L352" s="263"/>
      <c r="M352" s="263"/>
      <c r="N352" s="263"/>
      <c r="O352" s="263"/>
      <c r="P352" s="263"/>
      <c r="Q352" s="263"/>
      <c r="R352" s="263"/>
      <c r="S352" s="263"/>
      <c r="T352" s="263"/>
      <c r="U352" s="263"/>
      <c r="V352" s="263"/>
      <c r="W352" s="263"/>
      <c r="X352" s="263"/>
      <c r="Y352" s="263"/>
      <c r="Z352" s="263"/>
      <c r="AA352" s="263"/>
      <c r="AB352" s="263"/>
      <c r="AC352" s="263"/>
      <c r="AD352" s="263"/>
      <c r="AE352" s="263"/>
      <c r="AF352" s="263"/>
      <c r="AG352" s="263"/>
      <c r="AH352" s="263"/>
      <c r="AI352" s="263"/>
      <c r="AJ352" s="263"/>
      <c r="AK352" s="263"/>
      <c r="AL352" s="263"/>
      <c r="AM352" s="263"/>
      <c r="AN352" s="263"/>
      <c r="AO352" s="263"/>
      <c r="AP352" s="263"/>
      <c r="AQ352" s="263"/>
      <c r="AR352" s="263"/>
      <c r="AS352" s="263"/>
      <c r="AT352" s="263"/>
      <c r="AU352" s="263"/>
      <c r="AV352" s="263"/>
      <c r="AW352" s="263"/>
      <c r="AX352" s="263"/>
      <c r="AY352" s="263"/>
    </row>
    <row r="353" spans="1:51" ht="15.75" customHeight="1">
      <c r="A353" s="263"/>
      <c r="B353" s="263"/>
      <c r="C353" s="263"/>
      <c r="D353" s="263"/>
      <c r="E353" s="263"/>
      <c r="F353" s="263"/>
      <c r="G353" s="263"/>
      <c r="H353" s="263"/>
      <c r="I353" s="263"/>
      <c r="J353" s="263"/>
      <c r="K353" s="263"/>
      <c r="L353" s="263"/>
      <c r="M353" s="263"/>
      <c r="N353" s="263"/>
      <c r="O353" s="263"/>
      <c r="P353" s="263"/>
      <c r="Q353" s="263"/>
      <c r="R353" s="263"/>
      <c r="S353" s="263"/>
      <c r="T353" s="263"/>
      <c r="U353" s="263"/>
      <c r="V353" s="263"/>
      <c r="W353" s="263"/>
      <c r="X353" s="263"/>
      <c r="Y353" s="263"/>
      <c r="Z353" s="263"/>
      <c r="AA353" s="263"/>
      <c r="AB353" s="263"/>
      <c r="AC353" s="263"/>
      <c r="AD353" s="263"/>
      <c r="AE353" s="263"/>
      <c r="AF353" s="263"/>
      <c r="AG353" s="263"/>
      <c r="AH353" s="263"/>
      <c r="AI353" s="263"/>
      <c r="AJ353" s="263"/>
      <c r="AK353" s="263"/>
      <c r="AL353" s="263"/>
      <c r="AM353" s="263"/>
      <c r="AN353" s="263"/>
      <c r="AO353" s="263"/>
      <c r="AP353" s="263"/>
      <c r="AQ353" s="263"/>
      <c r="AR353" s="263"/>
      <c r="AS353" s="263"/>
      <c r="AT353" s="263"/>
      <c r="AU353" s="263"/>
      <c r="AV353" s="263"/>
      <c r="AW353" s="263"/>
      <c r="AX353" s="263"/>
      <c r="AY353" s="263"/>
    </row>
    <row r="354" spans="1:51" ht="15.75" customHeight="1">
      <c r="A354" s="263"/>
      <c r="B354" s="263"/>
      <c r="C354" s="263"/>
      <c r="D354" s="263"/>
      <c r="E354" s="263"/>
      <c r="F354" s="263"/>
      <c r="G354" s="263"/>
      <c r="H354" s="263"/>
      <c r="I354" s="263"/>
      <c r="J354" s="263"/>
      <c r="K354" s="263"/>
      <c r="L354" s="263"/>
      <c r="M354" s="263"/>
      <c r="N354" s="263"/>
      <c r="O354" s="263"/>
      <c r="P354" s="263"/>
      <c r="Q354" s="263"/>
      <c r="R354" s="263"/>
      <c r="S354" s="263"/>
      <c r="T354" s="263"/>
      <c r="U354" s="263"/>
      <c r="V354" s="263"/>
      <c r="W354" s="263"/>
      <c r="X354" s="263"/>
      <c r="Y354" s="263"/>
      <c r="Z354" s="263"/>
      <c r="AA354" s="263"/>
      <c r="AB354" s="263"/>
      <c r="AC354" s="263"/>
      <c r="AD354" s="263"/>
      <c r="AE354" s="263"/>
      <c r="AF354" s="263"/>
      <c r="AG354" s="263"/>
      <c r="AH354" s="263"/>
      <c r="AI354" s="263"/>
      <c r="AJ354" s="263"/>
      <c r="AK354" s="263"/>
      <c r="AL354" s="263"/>
      <c r="AM354" s="263"/>
      <c r="AN354" s="263"/>
      <c r="AO354" s="263"/>
      <c r="AP354" s="263"/>
      <c r="AQ354" s="263"/>
      <c r="AR354" s="263"/>
      <c r="AS354" s="263"/>
      <c r="AT354" s="263"/>
      <c r="AU354" s="263"/>
      <c r="AV354" s="263"/>
      <c r="AW354" s="263"/>
      <c r="AX354" s="263"/>
      <c r="AY354" s="263"/>
    </row>
    <row r="355" spans="1:51" ht="15.75" customHeight="1">
      <c r="A355" s="263"/>
      <c r="B355" s="263"/>
      <c r="C355" s="263"/>
      <c r="D355" s="263"/>
      <c r="E355" s="263"/>
      <c r="F355" s="263"/>
      <c r="G355" s="263"/>
      <c r="H355" s="263"/>
      <c r="I355" s="263"/>
      <c r="J355" s="263"/>
      <c r="K355" s="263"/>
      <c r="L355" s="263"/>
      <c r="M355" s="263"/>
      <c r="N355" s="263"/>
      <c r="O355" s="263"/>
      <c r="P355" s="263"/>
      <c r="Q355" s="263"/>
      <c r="R355" s="263"/>
      <c r="S355" s="263"/>
      <c r="T355" s="263"/>
      <c r="U355" s="263"/>
      <c r="V355" s="263"/>
      <c r="W355" s="263"/>
      <c r="X355" s="263"/>
      <c r="Y355" s="263"/>
      <c r="Z355" s="263"/>
      <c r="AA355" s="263"/>
      <c r="AB355" s="263"/>
      <c r="AC355" s="263"/>
      <c r="AD355" s="263"/>
      <c r="AE355" s="263"/>
      <c r="AF355" s="263"/>
      <c r="AG355" s="263"/>
      <c r="AH355" s="263"/>
      <c r="AI355" s="263"/>
      <c r="AJ355" s="263"/>
      <c r="AK355" s="263"/>
      <c r="AL355" s="263"/>
      <c r="AM355" s="263"/>
      <c r="AN355" s="263"/>
      <c r="AO355" s="263"/>
      <c r="AP355" s="263"/>
      <c r="AQ355" s="263"/>
      <c r="AR355" s="263"/>
      <c r="AS355" s="263"/>
      <c r="AT355" s="263"/>
      <c r="AU355" s="263"/>
      <c r="AV355" s="263"/>
      <c r="AW355" s="263"/>
      <c r="AX355" s="263"/>
      <c r="AY355" s="263"/>
    </row>
    <row r="356" spans="1:51" ht="15.75" customHeight="1">
      <c r="A356" s="263"/>
      <c r="B356" s="263"/>
      <c r="C356" s="263"/>
      <c r="D356" s="263"/>
      <c r="E356" s="263"/>
      <c r="F356" s="263"/>
      <c r="G356" s="263"/>
      <c r="H356" s="263"/>
      <c r="I356" s="263"/>
      <c r="J356" s="263"/>
      <c r="K356" s="263"/>
      <c r="L356" s="263"/>
      <c r="M356" s="263"/>
      <c r="N356" s="263"/>
      <c r="O356" s="263"/>
      <c r="P356" s="263"/>
      <c r="Q356" s="263"/>
      <c r="R356" s="263"/>
      <c r="S356" s="263"/>
      <c r="T356" s="263"/>
      <c r="U356" s="263"/>
      <c r="V356" s="263"/>
      <c r="W356" s="263"/>
      <c r="X356" s="263"/>
      <c r="Y356" s="263"/>
      <c r="Z356" s="263"/>
      <c r="AA356" s="263"/>
      <c r="AB356" s="263"/>
      <c r="AC356" s="263"/>
      <c r="AD356" s="263"/>
      <c r="AE356" s="263"/>
      <c r="AF356" s="263"/>
      <c r="AG356" s="263"/>
      <c r="AH356" s="263"/>
      <c r="AI356" s="263"/>
      <c r="AJ356" s="263"/>
      <c r="AK356" s="263"/>
      <c r="AL356" s="263"/>
      <c r="AM356" s="263"/>
      <c r="AN356" s="263"/>
      <c r="AO356" s="263"/>
      <c r="AP356" s="263"/>
      <c r="AQ356" s="263"/>
      <c r="AR356" s="263"/>
      <c r="AS356" s="263"/>
      <c r="AT356" s="263"/>
      <c r="AU356" s="263"/>
      <c r="AV356" s="263"/>
      <c r="AW356" s="263"/>
      <c r="AX356" s="263"/>
      <c r="AY356" s="263"/>
    </row>
    <row r="357" spans="1:51" ht="15.75" customHeight="1">
      <c r="A357" s="263"/>
      <c r="B357" s="263"/>
      <c r="C357" s="263"/>
      <c r="D357" s="263"/>
      <c r="E357" s="263"/>
      <c r="F357" s="263"/>
      <c r="G357" s="263"/>
      <c r="H357" s="263"/>
      <c r="I357" s="263"/>
      <c r="J357" s="263"/>
      <c r="K357" s="263"/>
      <c r="L357" s="263"/>
      <c r="M357" s="263"/>
      <c r="N357" s="263"/>
      <c r="O357" s="263"/>
      <c r="P357" s="263"/>
      <c r="Q357" s="263"/>
      <c r="R357" s="263"/>
      <c r="S357" s="263"/>
      <c r="T357" s="263"/>
      <c r="U357" s="263"/>
      <c r="V357" s="263"/>
      <c r="W357" s="263"/>
      <c r="X357" s="263"/>
      <c r="Y357" s="263"/>
      <c r="Z357" s="263"/>
      <c r="AA357" s="263"/>
      <c r="AB357" s="263"/>
      <c r="AC357" s="263"/>
      <c r="AD357" s="263"/>
      <c r="AE357" s="263"/>
      <c r="AF357" s="263"/>
      <c r="AG357" s="263"/>
      <c r="AH357" s="263"/>
      <c r="AI357" s="263"/>
      <c r="AJ357" s="263"/>
      <c r="AK357" s="263"/>
      <c r="AL357" s="263"/>
      <c r="AM357" s="263"/>
      <c r="AN357" s="263"/>
      <c r="AO357" s="263"/>
      <c r="AP357" s="263"/>
      <c r="AQ357" s="263"/>
      <c r="AR357" s="263"/>
      <c r="AS357" s="263"/>
      <c r="AT357" s="263"/>
      <c r="AU357" s="263"/>
      <c r="AV357" s="263"/>
      <c r="AW357" s="263"/>
      <c r="AX357" s="263"/>
      <c r="AY357" s="263"/>
    </row>
    <row r="358" spans="1:51" ht="15.75" customHeight="1">
      <c r="A358" s="263"/>
      <c r="B358" s="263"/>
      <c r="C358" s="263"/>
      <c r="D358" s="263"/>
      <c r="E358" s="263"/>
      <c r="F358" s="263"/>
      <c r="G358" s="263"/>
      <c r="H358" s="263"/>
      <c r="I358" s="263"/>
      <c r="J358" s="263"/>
      <c r="K358" s="263"/>
      <c r="L358" s="263"/>
      <c r="M358" s="263"/>
      <c r="N358" s="263"/>
      <c r="O358" s="263"/>
      <c r="P358" s="263"/>
      <c r="Q358" s="263"/>
      <c r="R358" s="263"/>
      <c r="S358" s="263"/>
      <c r="T358" s="263"/>
      <c r="U358" s="263"/>
      <c r="V358" s="263"/>
      <c r="W358" s="263"/>
      <c r="X358" s="263"/>
      <c r="Y358" s="263"/>
      <c r="Z358" s="263"/>
      <c r="AA358" s="263"/>
      <c r="AB358" s="263"/>
      <c r="AC358" s="263"/>
      <c r="AD358" s="263"/>
      <c r="AE358" s="263"/>
      <c r="AF358" s="263"/>
      <c r="AG358" s="263"/>
      <c r="AH358" s="263"/>
      <c r="AI358" s="263"/>
      <c r="AJ358" s="263"/>
      <c r="AK358" s="263"/>
      <c r="AL358" s="263"/>
      <c r="AM358" s="263"/>
      <c r="AN358" s="263"/>
      <c r="AO358" s="263"/>
      <c r="AP358" s="263"/>
      <c r="AQ358" s="263"/>
      <c r="AR358" s="263"/>
      <c r="AS358" s="263"/>
      <c r="AT358" s="263"/>
      <c r="AU358" s="263"/>
      <c r="AV358" s="263"/>
      <c r="AW358" s="263"/>
      <c r="AX358" s="263"/>
      <c r="AY358" s="263"/>
    </row>
    <row r="359" spans="1:51" ht="15.75" customHeight="1">
      <c r="A359" s="263"/>
      <c r="B359" s="263"/>
      <c r="C359" s="263"/>
      <c r="D359" s="263"/>
      <c r="E359" s="263"/>
      <c r="F359" s="263"/>
      <c r="G359" s="263"/>
      <c r="H359" s="263"/>
      <c r="I359" s="263"/>
      <c r="J359" s="263"/>
      <c r="K359" s="263"/>
      <c r="L359" s="263"/>
      <c r="M359" s="263"/>
      <c r="N359" s="263"/>
      <c r="O359" s="263"/>
      <c r="P359" s="263"/>
      <c r="Q359" s="263"/>
      <c r="R359" s="263"/>
      <c r="S359" s="263"/>
      <c r="T359" s="263"/>
      <c r="U359" s="263"/>
      <c r="V359" s="263"/>
      <c r="W359" s="263"/>
      <c r="X359" s="263"/>
      <c r="Y359" s="263"/>
      <c r="Z359" s="263"/>
      <c r="AA359" s="263"/>
      <c r="AB359" s="263"/>
      <c r="AC359" s="263"/>
      <c r="AD359" s="263"/>
      <c r="AE359" s="263"/>
      <c r="AF359" s="263"/>
      <c r="AG359" s="263"/>
      <c r="AH359" s="263"/>
      <c r="AI359" s="263"/>
      <c r="AJ359" s="263"/>
      <c r="AK359" s="263"/>
      <c r="AL359" s="263"/>
      <c r="AM359" s="263"/>
      <c r="AN359" s="263"/>
      <c r="AO359" s="263"/>
      <c r="AP359" s="263"/>
      <c r="AQ359" s="263"/>
      <c r="AR359" s="263"/>
      <c r="AS359" s="263"/>
      <c r="AT359" s="263"/>
      <c r="AU359" s="263"/>
      <c r="AV359" s="263"/>
      <c r="AW359" s="263"/>
      <c r="AX359" s="263"/>
      <c r="AY359" s="263"/>
    </row>
    <row r="360" spans="1:51" ht="15.75" customHeight="1">
      <c r="A360" s="263"/>
      <c r="B360" s="263"/>
      <c r="C360" s="263"/>
      <c r="D360" s="263"/>
      <c r="E360" s="263"/>
      <c r="F360" s="263"/>
      <c r="G360" s="263"/>
      <c r="H360" s="263"/>
      <c r="I360" s="263"/>
      <c r="J360" s="263"/>
      <c r="K360" s="263"/>
      <c r="L360" s="263"/>
      <c r="M360" s="263"/>
      <c r="N360" s="263"/>
      <c r="O360" s="263"/>
      <c r="P360" s="263"/>
      <c r="Q360" s="263"/>
      <c r="R360" s="263"/>
      <c r="S360" s="263"/>
      <c r="T360" s="263"/>
      <c r="U360" s="263"/>
      <c r="V360" s="263"/>
      <c r="W360" s="263"/>
      <c r="X360" s="263"/>
      <c r="Y360" s="263"/>
      <c r="Z360" s="263"/>
      <c r="AA360" s="263"/>
      <c r="AB360" s="263"/>
      <c r="AC360" s="263"/>
      <c r="AD360" s="263"/>
      <c r="AE360" s="263"/>
      <c r="AF360" s="263"/>
      <c r="AG360" s="263"/>
      <c r="AH360" s="263"/>
      <c r="AI360" s="263"/>
      <c r="AJ360" s="263"/>
      <c r="AK360" s="263"/>
      <c r="AL360" s="263"/>
      <c r="AM360" s="263"/>
      <c r="AN360" s="263"/>
      <c r="AO360" s="263"/>
      <c r="AP360" s="263"/>
      <c r="AQ360" s="263"/>
      <c r="AR360" s="263"/>
      <c r="AS360" s="263"/>
      <c r="AT360" s="263"/>
      <c r="AU360" s="263"/>
      <c r="AV360" s="263"/>
      <c r="AW360" s="263"/>
      <c r="AX360" s="263"/>
      <c r="AY360" s="263"/>
    </row>
    <row r="361" spans="1:51" ht="15.75" customHeight="1">
      <c r="A361" s="263"/>
      <c r="B361" s="263"/>
      <c r="C361" s="263"/>
      <c r="D361" s="263"/>
      <c r="E361" s="263"/>
      <c r="F361" s="263"/>
      <c r="G361" s="263"/>
      <c r="H361" s="263"/>
      <c r="I361" s="263"/>
      <c r="J361" s="263"/>
      <c r="K361" s="263"/>
      <c r="L361" s="263"/>
      <c r="M361" s="263"/>
      <c r="N361" s="263"/>
      <c r="O361" s="263"/>
      <c r="P361" s="263"/>
      <c r="Q361" s="263"/>
      <c r="R361" s="263"/>
      <c r="S361" s="263"/>
      <c r="T361" s="263"/>
      <c r="U361" s="263"/>
      <c r="V361" s="263"/>
      <c r="W361" s="263"/>
      <c r="X361" s="263"/>
      <c r="Y361" s="263"/>
      <c r="Z361" s="263"/>
      <c r="AA361" s="263"/>
      <c r="AB361" s="263"/>
      <c r="AC361" s="263"/>
      <c r="AD361" s="263"/>
      <c r="AE361" s="263"/>
      <c r="AF361" s="263"/>
      <c r="AG361" s="263"/>
      <c r="AH361" s="263"/>
      <c r="AI361" s="263"/>
      <c r="AJ361" s="263"/>
      <c r="AK361" s="263"/>
      <c r="AL361" s="263"/>
      <c r="AM361" s="263"/>
      <c r="AN361" s="263"/>
      <c r="AO361" s="263"/>
      <c r="AP361" s="263"/>
      <c r="AQ361" s="263"/>
      <c r="AR361" s="263"/>
      <c r="AS361" s="263"/>
      <c r="AT361" s="263"/>
      <c r="AU361" s="263"/>
      <c r="AV361" s="263"/>
      <c r="AW361" s="263"/>
      <c r="AX361" s="263"/>
      <c r="AY361" s="263"/>
    </row>
    <row r="362" spans="1:51" ht="15.75" customHeight="1">
      <c r="A362" s="263"/>
      <c r="B362" s="263"/>
      <c r="C362" s="263"/>
      <c r="D362" s="263"/>
      <c r="E362" s="263"/>
      <c r="F362" s="263"/>
      <c r="G362" s="263"/>
      <c r="H362" s="263"/>
      <c r="I362" s="263"/>
      <c r="J362" s="263"/>
      <c r="K362" s="263"/>
      <c r="L362" s="263"/>
      <c r="M362" s="263"/>
      <c r="N362" s="263"/>
      <c r="O362" s="263"/>
      <c r="P362" s="263"/>
      <c r="Q362" s="263"/>
      <c r="R362" s="263"/>
      <c r="S362" s="263"/>
      <c r="T362" s="263"/>
      <c r="U362" s="263"/>
      <c r="V362" s="263"/>
      <c r="W362" s="263"/>
      <c r="X362" s="263"/>
      <c r="Y362" s="263"/>
      <c r="Z362" s="263"/>
      <c r="AA362" s="263"/>
      <c r="AB362" s="263"/>
      <c r="AC362" s="263"/>
      <c r="AD362" s="263"/>
      <c r="AE362" s="263"/>
      <c r="AF362" s="263"/>
      <c r="AG362" s="263"/>
      <c r="AH362" s="263"/>
      <c r="AI362" s="263"/>
      <c r="AJ362" s="263"/>
      <c r="AK362" s="263"/>
      <c r="AL362" s="263"/>
      <c r="AM362" s="263"/>
      <c r="AN362" s="263"/>
      <c r="AO362" s="263"/>
      <c r="AP362" s="263"/>
      <c r="AQ362" s="263"/>
      <c r="AR362" s="263"/>
      <c r="AS362" s="263"/>
      <c r="AT362" s="263"/>
      <c r="AU362" s="263"/>
      <c r="AV362" s="263"/>
      <c r="AW362" s="263"/>
      <c r="AX362" s="263"/>
      <c r="AY362" s="263"/>
    </row>
    <row r="363" spans="1:51" ht="15.75" customHeight="1">
      <c r="A363" s="263"/>
      <c r="B363" s="263"/>
      <c r="C363" s="263"/>
      <c r="D363" s="263"/>
      <c r="E363" s="263"/>
      <c r="F363" s="263"/>
      <c r="G363" s="263"/>
      <c r="H363" s="263"/>
      <c r="I363" s="263"/>
      <c r="J363" s="263"/>
      <c r="K363" s="263"/>
      <c r="L363" s="263"/>
      <c r="M363" s="263"/>
      <c r="N363" s="263"/>
      <c r="O363" s="263"/>
      <c r="P363" s="263"/>
      <c r="Q363" s="263"/>
      <c r="R363" s="263"/>
      <c r="S363" s="263"/>
      <c r="T363" s="263"/>
      <c r="U363" s="263"/>
      <c r="V363" s="263"/>
      <c r="W363" s="263"/>
      <c r="X363" s="263"/>
      <c r="Y363" s="263"/>
      <c r="Z363" s="263"/>
      <c r="AA363" s="263"/>
      <c r="AB363" s="263"/>
      <c r="AC363" s="263"/>
      <c r="AD363" s="263"/>
      <c r="AE363" s="263"/>
      <c r="AF363" s="263"/>
      <c r="AG363" s="263"/>
      <c r="AH363" s="263"/>
      <c r="AI363" s="263"/>
      <c r="AJ363" s="263"/>
      <c r="AK363" s="263"/>
      <c r="AL363" s="263"/>
      <c r="AM363" s="263"/>
      <c r="AN363" s="263"/>
      <c r="AO363" s="263"/>
      <c r="AP363" s="263"/>
      <c r="AQ363" s="263"/>
      <c r="AR363" s="263"/>
      <c r="AS363" s="263"/>
      <c r="AT363" s="263"/>
      <c r="AU363" s="263"/>
      <c r="AV363" s="263"/>
      <c r="AW363" s="263"/>
      <c r="AX363" s="263"/>
      <c r="AY363" s="263"/>
    </row>
    <row r="364" spans="1:51" ht="15.75" customHeight="1">
      <c r="A364" s="263"/>
      <c r="B364" s="263"/>
      <c r="C364" s="263"/>
      <c r="D364" s="263"/>
      <c r="E364" s="263"/>
      <c r="F364" s="263"/>
      <c r="G364" s="263"/>
      <c r="H364" s="263"/>
      <c r="I364" s="263"/>
      <c r="J364" s="263"/>
      <c r="K364" s="263"/>
      <c r="L364" s="263"/>
      <c r="M364" s="263"/>
      <c r="N364" s="263"/>
      <c r="O364" s="263"/>
      <c r="P364" s="263"/>
      <c r="Q364" s="263"/>
      <c r="R364" s="263"/>
      <c r="S364" s="263"/>
      <c r="T364" s="263"/>
      <c r="U364" s="263"/>
      <c r="V364" s="263"/>
      <c r="W364" s="263"/>
      <c r="X364" s="263"/>
      <c r="Y364" s="263"/>
      <c r="Z364" s="263"/>
      <c r="AA364" s="263"/>
      <c r="AB364" s="263"/>
      <c r="AC364" s="263"/>
      <c r="AD364" s="263"/>
      <c r="AE364" s="263"/>
      <c r="AF364" s="263"/>
      <c r="AG364" s="263"/>
      <c r="AH364" s="263"/>
      <c r="AI364" s="263"/>
      <c r="AJ364" s="263"/>
      <c r="AK364" s="263"/>
      <c r="AL364" s="263"/>
      <c r="AM364" s="263"/>
      <c r="AN364" s="263"/>
      <c r="AO364" s="263"/>
      <c r="AP364" s="263"/>
      <c r="AQ364" s="263"/>
      <c r="AR364" s="263"/>
      <c r="AS364" s="263"/>
      <c r="AT364" s="263"/>
      <c r="AU364" s="263"/>
      <c r="AV364" s="263"/>
      <c r="AW364" s="263"/>
      <c r="AX364" s="263"/>
      <c r="AY364" s="263"/>
    </row>
    <row r="365" spans="1:51" ht="15.75" customHeight="1">
      <c r="A365" s="263"/>
      <c r="B365" s="263"/>
      <c r="C365" s="263"/>
      <c r="D365" s="263"/>
      <c r="E365" s="263"/>
      <c r="F365" s="263"/>
      <c r="G365" s="263"/>
      <c r="H365" s="263"/>
      <c r="I365" s="263"/>
      <c r="J365" s="263"/>
      <c r="K365" s="263"/>
      <c r="L365" s="263"/>
      <c r="M365" s="263"/>
      <c r="N365" s="263"/>
      <c r="O365" s="263"/>
      <c r="P365" s="263"/>
      <c r="Q365" s="263"/>
      <c r="R365" s="263"/>
      <c r="S365" s="263"/>
      <c r="T365" s="263"/>
      <c r="U365" s="263"/>
      <c r="V365" s="263"/>
      <c r="W365" s="263"/>
      <c r="X365" s="263"/>
      <c r="Y365" s="263"/>
      <c r="Z365" s="263"/>
      <c r="AA365" s="263"/>
      <c r="AB365" s="263"/>
      <c r="AC365" s="263"/>
      <c r="AD365" s="263"/>
      <c r="AE365" s="263"/>
      <c r="AF365" s="263"/>
      <c r="AG365" s="263"/>
      <c r="AH365" s="263"/>
      <c r="AI365" s="263"/>
      <c r="AJ365" s="263"/>
      <c r="AK365" s="263"/>
      <c r="AL365" s="263"/>
      <c r="AM365" s="263"/>
      <c r="AN365" s="263"/>
      <c r="AO365" s="263"/>
      <c r="AP365" s="263"/>
      <c r="AQ365" s="263"/>
      <c r="AR365" s="263"/>
      <c r="AS365" s="263"/>
      <c r="AT365" s="263"/>
      <c r="AU365" s="263"/>
      <c r="AV365" s="263"/>
      <c r="AW365" s="263"/>
      <c r="AX365" s="263"/>
      <c r="AY365" s="263"/>
    </row>
    <row r="366" spans="1:51" ht="15.75" customHeight="1">
      <c r="A366" s="263"/>
      <c r="B366" s="263"/>
      <c r="C366" s="263"/>
      <c r="D366" s="263"/>
      <c r="E366" s="263"/>
      <c r="F366" s="263"/>
      <c r="G366" s="263"/>
      <c r="H366" s="263"/>
      <c r="I366" s="263"/>
      <c r="J366" s="263"/>
      <c r="K366" s="263"/>
      <c r="L366" s="263"/>
      <c r="M366" s="263"/>
      <c r="N366" s="263"/>
      <c r="O366" s="263"/>
      <c r="P366" s="263"/>
      <c r="Q366" s="263"/>
      <c r="R366" s="263"/>
      <c r="S366" s="263"/>
      <c r="T366" s="263"/>
      <c r="U366" s="263"/>
      <c r="V366" s="263"/>
      <c r="W366" s="263"/>
      <c r="X366" s="263"/>
      <c r="Y366" s="263"/>
      <c r="Z366" s="263"/>
      <c r="AA366" s="263"/>
      <c r="AB366" s="263"/>
      <c r="AC366" s="263"/>
      <c r="AD366" s="263"/>
      <c r="AE366" s="263"/>
      <c r="AF366" s="263"/>
      <c r="AG366" s="263"/>
      <c r="AH366" s="263"/>
      <c r="AI366" s="263"/>
      <c r="AJ366" s="263"/>
      <c r="AK366" s="263"/>
      <c r="AL366" s="263"/>
      <c r="AM366" s="263"/>
      <c r="AN366" s="263"/>
      <c r="AO366" s="263"/>
      <c r="AP366" s="263"/>
      <c r="AQ366" s="263"/>
      <c r="AR366" s="263"/>
      <c r="AS366" s="263"/>
      <c r="AT366" s="263"/>
      <c r="AU366" s="263"/>
      <c r="AV366" s="263"/>
      <c r="AW366" s="263"/>
      <c r="AX366" s="263"/>
      <c r="AY366" s="263"/>
    </row>
    <row r="367" spans="1:51" ht="15.75" customHeight="1">
      <c r="A367" s="263"/>
      <c r="B367" s="263"/>
      <c r="C367" s="263"/>
      <c r="D367" s="263"/>
      <c r="E367" s="263"/>
      <c r="F367" s="263"/>
      <c r="G367" s="263"/>
      <c r="H367" s="263"/>
      <c r="I367" s="263"/>
      <c r="J367" s="263"/>
      <c r="K367" s="263"/>
      <c r="L367" s="263"/>
      <c r="M367" s="263"/>
      <c r="N367" s="263"/>
      <c r="O367" s="263"/>
      <c r="P367" s="263"/>
      <c r="Q367" s="263"/>
      <c r="R367" s="263"/>
      <c r="S367" s="263"/>
      <c r="T367" s="263"/>
      <c r="U367" s="263"/>
      <c r="V367" s="263"/>
      <c r="W367" s="263"/>
      <c r="X367" s="263"/>
      <c r="Y367" s="263"/>
      <c r="Z367" s="263"/>
      <c r="AA367" s="263"/>
      <c r="AB367" s="263"/>
      <c r="AC367" s="263"/>
      <c r="AD367" s="263"/>
      <c r="AE367" s="263"/>
      <c r="AF367" s="263"/>
      <c r="AG367" s="263"/>
      <c r="AH367" s="263"/>
      <c r="AI367" s="263"/>
      <c r="AJ367" s="263"/>
      <c r="AK367" s="263"/>
      <c r="AL367" s="263"/>
      <c r="AM367" s="263"/>
      <c r="AN367" s="263"/>
      <c r="AO367" s="263"/>
      <c r="AP367" s="263"/>
      <c r="AQ367" s="263"/>
      <c r="AR367" s="263"/>
      <c r="AS367" s="263"/>
      <c r="AT367" s="263"/>
      <c r="AU367" s="263"/>
      <c r="AV367" s="263"/>
      <c r="AW367" s="263"/>
      <c r="AX367" s="263"/>
      <c r="AY367" s="263"/>
    </row>
    <row r="368" spans="1:51" ht="15.75" customHeight="1">
      <c r="A368" s="263"/>
      <c r="B368" s="263"/>
      <c r="C368" s="263"/>
      <c r="D368" s="263"/>
      <c r="E368" s="263"/>
      <c r="F368" s="263"/>
      <c r="G368" s="263"/>
      <c r="H368" s="263"/>
      <c r="I368" s="263"/>
      <c r="J368" s="263"/>
      <c r="K368" s="263"/>
      <c r="L368" s="263"/>
      <c r="M368" s="263"/>
      <c r="N368" s="263"/>
      <c r="O368" s="263"/>
      <c r="P368" s="263"/>
      <c r="Q368" s="263"/>
      <c r="R368" s="263"/>
      <c r="S368" s="263"/>
      <c r="T368" s="263"/>
      <c r="U368" s="263"/>
      <c r="V368" s="263"/>
      <c r="W368" s="263"/>
      <c r="X368" s="263"/>
      <c r="Y368" s="263"/>
      <c r="Z368" s="263"/>
      <c r="AA368" s="263"/>
      <c r="AB368" s="263"/>
      <c r="AC368" s="263"/>
      <c r="AD368" s="263"/>
      <c r="AE368" s="263"/>
      <c r="AF368" s="263"/>
      <c r="AG368" s="263"/>
      <c r="AH368" s="263"/>
      <c r="AI368" s="263"/>
      <c r="AJ368" s="263"/>
      <c r="AK368" s="263"/>
      <c r="AL368" s="263"/>
      <c r="AM368" s="263"/>
      <c r="AN368" s="263"/>
      <c r="AO368" s="263"/>
      <c r="AP368" s="263"/>
      <c r="AQ368" s="263"/>
      <c r="AR368" s="263"/>
      <c r="AS368" s="263"/>
      <c r="AT368" s="263"/>
      <c r="AU368" s="263"/>
      <c r="AV368" s="263"/>
      <c r="AW368" s="263"/>
      <c r="AX368" s="263"/>
      <c r="AY368" s="263"/>
    </row>
    <row r="369" spans="1:51" ht="15.75" customHeight="1">
      <c r="A369" s="263"/>
      <c r="B369" s="263"/>
      <c r="C369" s="263"/>
      <c r="D369" s="263"/>
      <c r="E369" s="263"/>
      <c r="F369" s="263"/>
      <c r="G369" s="263"/>
      <c r="H369" s="263"/>
      <c r="I369" s="263"/>
      <c r="J369" s="263"/>
      <c r="K369" s="263"/>
      <c r="L369" s="263"/>
      <c r="M369" s="263"/>
      <c r="N369" s="263"/>
      <c r="O369" s="263"/>
      <c r="P369" s="263"/>
      <c r="Q369" s="263"/>
      <c r="R369" s="263"/>
      <c r="S369" s="263"/>
      <c r="T369" s="263"/>
      <c r="U369" s="263"/>
      <c r="V369" s="263"/>
      <c r="W369" s="263"/>
      <c r="X369" s="263"/>
      <c r="Y369" s="263"/>
      <c r="Z369" s="263"/>
      <c r="AA369" s="263"/>
      <c r="AB369" s="263"/>
      <c r="AC369" s="263"/>
      <c r="AD369" s="263"/>
      <c r="AE369" s="263"/>
      <c r="AF369" s="263"/>
      <c r="AG369" s="263"/>
      <c r="AH369" s="263"/>
      <c r="AI369" s="263"/>
      <c r="AJ369" s="263"/>
      <c r="AK369" s="263"/>
      <c r="AL369" s="263"/>
      <c r="AM369" s="263"/>
      <c r="AN369" s="263"/>
      <c r="AO369" s="263"/>
      <c r="AP369" s="263"/>
      <c r="AQ369" s="263"/>
      <c r="AR369" s="263"/>
      <c r="AS369" s="263"/>
      <c r="AT369" s="263"/>
      <c r="AU369" s="263"/>
      <c r="AV369" s="263"/>
      <c r="AW369" s="263"/>
      <c r="AX369" s="263"/>
      <c r="AY369" s="263"/>
    </row>
    <row r="370" spans="1:51" ht="15.75" customHeight="1">
      <c r="A370" s="263"/>
      <c r="B370" s="263"/>
      <c r="C370" s="263"/>
      <c r="D370" s="263"/>
      <c r="E370" s="263"/>
      <c r="F370" s="263"/>
      <c r="G370" s="263"/>
      <c r="H370" s="263"/>
      <c r="I370" s="263"/>
      <c r="J370" s="263"/>
      <c r="K370" s="263"/>
      <c r="L370" s="263"/>
      <c r="M370" s="263"/>
      <c r="N370" s="263"/>
      <c r="O370" s="263"/>
      <c r="P370" s="263"/>
      <c r="Q370" s="263"/>
      <c r="R370" s="263"/>
      <c r="S370" s="263"/>
      <c r="T370" s="263"/>
      <c r="U370" s="263"/>
      <c r="V370" s="263"/>
      <c r="W370" s="263"/>
      <c r="X370" s="263"/>
      <c r="Y370" s="263"/>
      <c r="Z370" s="263"/>
      <c r="AA370" s="263"/>
      <c r="AB370" s="263"/>
      <c r="AC370" s="263"/>
      <c r="AD370" s="263"/>
      <c r="AE370" s="263"/>
      <c r="AF370" s="263"/>
      <c r="AG370" s="263"/>
      <c r="AH370" s="263"/>
      <c r="AI370" s="263"/>
      <c r="AJ370" s="263"/>
      <c r="AK370" s="263"/>
      <c r="AL370" s="263"/>
      <c r="AM370" s="263"/>
      <c r="AN370" s="263"/>
      <c r="AO370" s="263"/>
      <c r="AP370" s="263"/>
      <c r="AQ370" s="263"/>
      <c r="AR370" s="263"/>
      <c r="AS370" s="263"/>
      <c r="AT370" s="263"/>
      <c r="AU370" s="263"/>
      <c r="AV370" s="263"/>
      <c r="AW370" s="263"/>
      <c r="AX370" s="263"/>
      <c r="AY370" s="263"/>
    </row>
    <row r="371" spans="1:51" ht="15.75" customHeight="1">
      <c r="A371" s="263"/>
      <c r="B371" s="263"/>
      <c r="C371" s="263"/>
      <c r="D371" s="263"/>
      <c r="E371" s="263"/>
      <c r="F371" s="263"/>
      <c r="G371" s="263"/>
      <c r="H371" s="263"/>
      <c r="I371" s="263"/>
      <c r="J371" s="263"/>
      <c r="K371" s="263"/>
      <c r="L371" s="263"/>
      <c r="M371" s="263"/>
      <c r="N371" s="263"/>
      <c r="O371" s="263"/>
      <c r="P371" s="263"/>
      <c r="Q371" s="263"/>
      <c r="R371" s="263"/>
      <c r="S371" s="263"/>
      <c r="T371" s="263"/>
      <c r="U371" s="263"/>
      <c r="V371" s="263"/>
      <c r="W371" s="263"/>
      <c r="X371" s="263"/>
      <c r="Y371" s="263"/>
      <c r="Z371" s="263"/>
      <c r="AA371" s="263"/>
      <c r="AB371" s="263"/>
      <c r="AC371" s="263"/>
      <c r="AD371" s="263"/>
      <c r="AE371" s="263"/>
      <c r="AF371" s="263"/>
      <c r="AG371" s="263"/>
      <c r="AH371" s="263"/>
      <c r="AI371" s="263"/>
      <c r="AJ371" s="263"/>
      <c r="AK371" s="263"/>
      <c r="AL371" s="263"/>
      <c r="AM371" s="263"/>
      <c r="AN371" s="263"/>
      <c r="AO371" s="263"/>
      <c r="AP371" s="263"/>
      <c r="AQ371" s="263"/>
      <c r="AR371" s="263"/>
      <c r="AS371" s="263"/>
      <c r="AT371" s="263"/>
      <c r="AU371" s="263"/>
      <c r="AV371" s="263"/>
      <c r="AW371" s="263"/>
      <c r="AX371" s="263"/>
      <c r="AY371" s="263"/>
    </row>
    <row r="372" spans="1:51" ht="15.75" customHeight="1">
      <c r="A372" s="263"/>
      <c r="B372" s="263"/>
      <c r="C372" s="263"/>
      <c r="D372" s="263"/>
      <c r="E372" s="263"/>
      <c r="F372" s="263"/>
      <c r="G372" s="263"/>
      <c r="H372" s="263"/>
      <c r="I372" s="263"/>
      <c r="J372" s="263"/>
      <c r="K372" s="263"/>
      <c r="L372" s="263"/>
      <c r="M372" s="263"/>
      <c r="N372" s="263"/>
      <c r="O372" s="263"/>
      <c r="P372" s="263"/>
      <c r="Q372" s="263"/>
      <c r="R372" s="263"/>
      <c r="S372" s="263"/>
      <c r="T372" s="263"/>
      <c r="U372" s="263"/>
      <c r="V372" s="263"/>
      <c r="W372" s="263"/>
      <c r="X372" s="263"/>
      <c r="Y372" s="263"/>
      <c r="Z372" s="263"/>
      <c r="AA372" s="263"/>
      <c r="AB372" s="263"/>
      <c r="AC372" s="263"/>
      <c r="AD372" s="263"/>
      <c r="AE372" s="263"/>
      <c r="AF372" s="263"/>
      <c r="AG372" s="263"/>
      <c r="AH372" s="263"/>
      <c r="AI372" s="263"/>
      <c r="AJ372" s="263"/>
      <c r="AK372" s="263"/>
      <c r="AL372" s="263"/>
      <c r="AM372" s="263"/>
      <c r="AN372" s="263"/>
      <c r="AO372" s="263"/>
      <c r="AP372" s="263"/>
      <c r="AQ372" s="263"/>
      <c r="AR372" s="263"/>
      <c r="AS372" s="263"/>
      <c r="AT372" s="263"/>
      <c r="AU372" s="263"/>
      <c r="AV372" s="263"/>
      <c r="AW372" s="263"/>
      <c r="AX372" s="263"/>
      <c r="AY372" s="263"/>
    </row>
    <row r="373" spans="1:51" ht="15.75" customHeight="1">
      <c r="A373" s="263"/>
      <c r="B373" s="263"/>
      <c r="C373" s="263"/>
      <c r="D373" s="263"/>
      <c r="E373" s="263"/>
      <c r="F373" s="263"/>
      <c r="G373" s="263"/>
      <c r="H373" s="263"/>
      <c r="I373" s="263"/>
      <c r="J373" s="263"/>
      <c r="K373" s="263"/>
      <c r="L373" s="263"/>
      <c r="M373" s="263"/>
      <c r="N373" s="263"/>
      <c r="O373" s="263"/>
      <c r="P373" s="263"/>
      <c r="Q373" s="263"/>
      <c r="R373" s="263"/>
      <c r="S373" s="263"/>
      <c r="T373" s="263"/>
      <c r="U373" s="263"/>
      <c r="V373" s="263"/>
      <c r="W373" s="263"/>
      <c r="X373" s="263"/>
      <c r="Y373" s="263"/>
      <c r="Z373" s="263"/>
      <c r="AA373" s="263"/>
      <c r="AB373" s="263"/>
      <c r="AC373" s="263"/>
      <c r="AD373" s="263"/>
      <c r="AE373" s="263"/>
      <c r="AF373" s="263"/>
      <c r="AG373" s="263"/>
      <c r="AH373" s="263"/>
      <c r="AI373" s="263"/>
      <c r="AJ373" s="263"/>
      <c r="AK373" s="263"/>
      <c r="AL373" s="263"/>
      <c r="AM373" s="263"/>
      <c r="AN373" s="263"/>
      <c r="AO373" s="263"/>
      <c r="AP373" s="263"/>
      <c r="AQ373" s="263"/>
      <c r="AR373" s="263"/>
      <c r="AS373" s="263"/>
      <c r="AT373" s="263"/>
      <c r="AU373" s="263"/>
      <c r="AV373" s="263"/>
      <c r="AW373" s="263"/>
      <c r="AX373" s="263"/>
      <c r="AY373" s="263"/>
    </row>
    <row r="374" spans="1:51" ht="15.75" customHeight="1">
      <c r="A374" s="263"/>
      <c r="B374" s="263"/>
      <c r="C374" s="263"/>
      <c r="D374" s="263"/>
      <c r="E374" s="263"/>
      <c r="F374" s="263"/>
      <c r="G374" s="263"/>
      <c r="H374" s="263"/>
      <c r="I374" s="263"/>
      <c r="J374" s="263"/>
      <c r="K374" s="263"/>
      <c r="L374" s="263"/>
      <c r="M374" s="263"/>
      <c r="N374" s="263"/>
      <c r="O374" s="263"/>
      <c r="P374" s="263"/>
      <c r="Q374" s="263"/>
      <c r="R374" s="263"/>
      <c r="S374" s="263"/>
      <c r="T374" s="263"/>
      <c r="U374" s="263"/>
      <c r="V374" s="263"/>
      <c r="W374" s="263"/>
      <c r="X374" s="263"/>
      <c r="Y374" s="263"/>
      <c r="Z374" s="263"/>
      <c r="AA374" s="263"/>
      <c r="AB374" s="263"/>
      <c r="AC374" s="263"/>
      <c r="AD374" s="263"/>
      <c r="AE374" s="263"/>
      <c r="AF374" s="263"/>
      <c r="AG374" s="263"/>
      <c r="AH374" s="263"/>
      <c r="AI374" s="263"/>
      <c r="AJ374" s="263"/>
      <c r="AK374" s="263"/>
      <c r="AL374" s="263"/>
      <c r="AM374" s="263"/>
      <c r="AN374" s="263"/>
      <c r="AO374" s="263"/>
      <c r="AP374" s="263"/>
      <c r="AQ374" s="263"/>
      <c r="AR374" s="263"/>
      <c r="AS374" s="263"/>
      <c r="AT374" s="263"/>
      <c r="AU374" s="263"/>
      <c r="AV374" s="263"/>
      <c r="AW374" s="263"/>
      <c r="AX374" s="263"/>
      <c r="AY374" s="263"/>
    </row>
    <row r="375" spans="1:51" ht="15.75" customHeight="1">
      <c r="A375" s="263"/>
      <c r="B375" s="263"/>
      <c r="C375" s="263"/>
      <c r="D375" s="263"/>
      <c r="E375" s="263"/>
      <c r="F375" s="263"/>
      <c r="G375" s="263"/>
      <c r="H375" s="263"/>
      <c r="I375" s="263"/>
      <c r="J375" s="263"/>
      <c r="K375" s="263"/>
      <c r="L375" s="263"/>
      <c r="M375" s="263"/>
      <c r="N375" s="263"/>
      <c r="O375" s="263"/>
      <c r="P375" s="263"/>
      <c r="Q375" s="263"/>
      <c r="R375" s="263"/>
      <c r="S375" s="263"/>
      <c r="T375" s="263"/>
      <c r="U375" s="263"/>
      <c r="V375" s="263"/>
      <c r="W375" s="263"/>
      <c r="X375" s="263"/>
      <c r="Y375" s="263"/>
      <c r="Z375" s="263"/>
      <c r="AA375" s="263"/>
      <c r="AB375" s="263"/>
      <c r="AC375" s="263"/>
      <c r="AD375" s="263"/>
      <c r="AE375" s="263"/>
      <c r="AF375" s="263"/>
      <c r="AG375" s="263"/>
      <c r="AH375" s="263"/>
      <c r="AI375" s="263"/>
      <c r="AJ375" s="263"/>
      <c r="AK375" s="263"/>
      <c r="AL375" s="263"/>
      <c r="AM375" s="263"/>
      <c r="AN375" s="263"/>
      <c r="AO375" s="263"/>
      <c r="AP375" s="263"/>
      <c r="AQ375" s="263"/>
      <c r="AR375" s="263"/>
      <c r="AS375" s="263"/>
      <c r="AT375" s="263"/>
      <c r="AU375" s="263"/>
      <c r="AV375" s="263"/>
      <c r="AW375" s="263"/>
      <c r="AX375" s="263"/>
      <c r="AY375" s="263"/>
    </row>
    <row r="376" spans="1:51" ht="15.75" customHeight="1">
      <c r="A376" s="263"/>
      <c r="B376" s="263"/>
      <c r="C376" s="263"/>
      <c r="D376" s="263"/>
      <c r="E376" s="263"/>
      <c r="F376" s="263"/>
      <c r="G376" s="263"/>
      <c r="H376" s="263"/>
      <c r="I376" s="263"/>
      <c r="J376" s="263"/>
      <c r="K376" s="263"/>
      <c r="L376" s="263"/>
      <c r="M376" s="263"/>
      <c r="N376" s="263"/>
      <c r="O376" s="263"/>
      <c r="P376" s="263"/>
      <c r="Q376" s="263"/>
      <c r="R376" s="263"/>
      <c r="S376" s="263"/>
      <c r="T376" s="263"/>
      <c r="U376" s="263"/>
      <c r="V376" s="263"/>
      <c r="W376" s="263"/>
      <c r="X376" s="263"/>
      <c r="Y376" s="263"/>
      <c r="Z376" s="263"/>
      <c r="AA376" s="263"/>
      <c r="AB376" s="263"/>
      <c r="AC376" s="263"/>
      <c r="AD376" s="263"/>
      <c r="AE376" s="263"/>
      <c r="AF376" s="263"/>
      <c r="AG376" s="263"/>
      <c r="AH376" s="263"/>
      <c r="AI376" s="263"/>
      <c r="AJ376" s="263"/>
      <c r="AK376" s="263"/>
      <c r="AL376" s="263"/>
      <c r="AM376" s="263"/>
      <c r="AN376" s="263"/>
      <c r="AO376" s="263"/>
      <c r="AP376" s="263"/>
      <c r="AQ376" s="263"/>
      <c r="AR376" s="263"/>
      <c r="AS376" s="263"/>
      <c r="AT376" s="263"/>
      <c r="AU376" s="263"/>
      <c r="AV376" s="263"/>
      <c r="AW376" s="263"/>
      <c r="AX376" s="263"/>
      <c r="AY376" s="263"/>
    </row>
    <row r="377" spans="1:51" ht="15.75" customHeight="1">
      <c r="A377" s="263"/>
      <c r="B377" s="263"/>
      <c r="C377" s="263"/>
      <c r="D377" s="263"/>
      <c r="E377" s="263"/>
      <c r="F377" s="263"/>
      <c r="G377" s="263"/>
      <c r="H377" s="263"/>
      <c r="I377" s="263"/>
      <c r="J377" s="263"/>
      <c r="K377" s="263"/>
      <c r="L377" s="263"/>
      <c r="M377" s="263"/>
      <c r="N377" s="263"/>
      <c r="O377" s="263"/>
      <c r="P377" s="263"/>
      <c r="Q377" s="263"/>
      <c r="R377" s="263"/>
      <c r="S377" s="263"/>
      <c r="T377" s="263"/>
      <c r="U377" s="263"/>
      <c r="V377" s="263"/>
      <c r="W377" s="263"/>
      <c r="X377" s="263"/>
      <c r="Y377" s="263"/>
      <c r="Z377" s="263"/>
      <c r="AA377" s="263"/>
      <c r="AB377" s="263"/>
      <c r="AC377" s="263"/>
      <c r="AD377" s="263"/>
      <c r="AE377" s="263"/>
      <c r="AF377" s="263"/>
      <c r="AG377" s="263"/>
      <c r="AH377" s="263"/>
      <c r="AI377" s="263"/>
      <c r="AJ377" s="263"/>
      <c r="AK377" s="263"/>
      <c r="AL377" s="263"/>
      <c r="AM377" s="263"/>
      <c r="AN377" s="263"/>
      <c r="AO377" s="263"/>
      <c r="AP377" s="263"/>
      <c r="AQ377" s="263"/>
      <c r="AR377" s="263"/>
      <c r="AS377" s="263"/>
      <c r="AT377" s="263"/>
      <c r="AU377" s="263"/>
      <c r="AV377" s="263"/>
      <c r="AW377" s="263"/>
      <c r="AX377" s="263"/>
      <c r="AY377" s="263"/>
    </row>
    <row r="378" spans="1:51" ht="15.75" customHeight="1">
      <c r="A378" s="263"/>
      <c r="B378" s="263"/>
      <c r="C378" s="263"/>
      <c r="D378" s="263"/>
      <c r="E378" s="263"/>
      <c r="F378" s="263"/>
      <c r="G378" s="263"/>
      <c r="H378" s="263"/>
      <c r="I378" s="263"/>
      <c r="J378" s="263"/>
      <c r="K378" s="263"/>
      <c r="L378" s="263"/>
      <c r="M378" s="263"/>
      <c r="N378" s="263"/>
      <c r="O378" s="263"/>
      <c r="P378" s="263"/>
      <c r="Q378" s="263"/>
      <c r="R378" s="263"/>
      <c r="S378" s="263"/>
      <c r="T378" s="263"/>
      <c r="U378" s="263"/>
      <c r="V378" s="263"/>
      <c r="W378" s="263"/>
      <c r="X378" s="263"/>
      <c r="Y378" s="263"/>
      <c r="Z378" s="263"/>
      <c r="AA378" s="263"/>
      <c r="AB378" s="263"/>
      <c r="AC378" s="263"/>
      <c r="AD378" s="263"/>
      <c r="AE378" s="263"/>
      <c r="AF378" s="263"/>
      <c r="AG378" s="263"/>
      <c r="AH378" s="263"/>
      <c r="AI378" s="263"/>
      <c r="AJ378" s="263"/>
      <c r="AK378" s="263"/>
      <c r="AL378" s="263"/>
      <c r="AM378" s="263"/>
      <c r="AN378" s="263"/>
      <c r="AO378" s="263"/>
      <c r="AP378" s="263"/>
      <c r="AQ378" s="263"/>
      <c r="AR378" s="263"/>
      <c r="AS378" s="263"/>
      <c r="AT378" s="263"/>
      <c r="AU378" s="263"/>
      <c r="AV378" s="263"/>
      <c r="AW378" s="263"/>
      <c r="AX378" s="263"/>
      <c r="AY378" s="263"/>
    </row>
    <row r="379" spans="1:51" ht="15.75" customHeight="1">
      <c r="A379" s="263"/>
      <c r="B379" s="263"/>
      <c r="C379" s="263"/>
      <c r="D379" s="263"/>
      <c r="E379" s="263"/>
      <c r="F379" s="263"/>
      <c r="G379" s="263"/>
      <c r="H379" s="263"/>
      <c r="I379" s="263"/>
      <c r="J379" s="263"/>
      <c r="K379" s="263"/>
      <c r="L379" s="263"/>
      <c r="M379" s="263"/>
      <c r="N379" s="263"/>
      <c r="O379" s="263"/>
      <c r="P379" s="263"/>
      <c r="Q379" s="263"/>
      <c r="R379" s="263"/>
      <c r="S379" s="263"/>
      <c r="T379" s="263"/>
      <c r="U379" s="263"/>
      <c r="V379" s="263"/>
      <c r="W379" s="263"/>
      <c r="X379" s="263"/>
      <c r="Y379" s="263"/>
      <c r="Z379" s="263"/>
      <c r="AA379" s="263"/>
      <c r="AB379" s="263"/>
      <c r="AC379" s="263"/>
      <c r="AD379" s="263"/>
      <c r="AE379" s="263"/>
      <c r="AF379" s="263"/>
      <c r="AG379" s="263"/>
      <c r="AH379" s="263"/>
      <c r="AI379" s="263"/>
      <c r="AJ379" s="263"/>
      <c r="AK379" s="263"/>
      <c r="AL379" s="263"/>
      <c r="AM379" s="263"/>
      <c r="AN379" s="263"/>
      <c r="AO379" s="263"/>
      <c r="AP379" s="263"/>
      <c r="AQ379" s="263"/>
      <c r="AR379" s="263"/>
      <c r="AS379" s="263"/>
      <c r="AT379" s="263"/>
      <c r="AU379" s="263"/>
      <c r="AV379" s="263"/>
      <c r="AW379" s="263"/>
      <c r="AX379" s="263"/>
      <c r="AY379" s="263"/>
    </row>
    <row r="380" spans="1:51" ht="15.75" customHeight="1">
      <c r="A380" s="263"/>
      <c r="B380" s="263"/>
      <c r="C380" s="263"/>
      <c r="D380" s="263"/>
      <c r="E380" s="263"/>
      <c r="F380" s="263"/>
      <c r="G380" s="263"/>
      <c r="H380" s="263"/>
      <c r="I380" s="263"/>
      <c r="J380" s="263"/>
      <c r="K380" s="263"/>
      <c r="L380" s="263"/>
      <c r="M380" s="263"/>
      <c r="N380" s="263"/>
      <c r="O380" s="263"/>
      <c r="P380" s="263"/>
      <c r="Q380" s="263"/>
      <c r="R380" s="263"/>
      <c r="S380" s="263"/>
      <c r="T380" s="263"/>
      <c r="U380" s="263"/>
      <c r="V380" s="263"/>
      <c r="W380" s="263"/>
      <c r="X380" s="263"/>
      <c r="Y380" s="263"/>
      <c r="Z380" s="263"/>
      <c r="AA380" s="263"/>
      <c r="AB380" s="263"/>
      <c r="AC380" s="263"/>
      <c r="AD380" s="263"/>
      <c r="AE380" s="263"/>
      <c r="AF380" s="263"/>
      <c r="AG380" s="263"/>
      <c r="AH380" s="263"/>
      <c r="AI380" s="263"/>
      <c r="AJ380" s="263"/>
      <c r="AK380" s="263"/>
      <c r="AL380" s="263"/>
      <c r="AM380" s="263"/>
      <c r="AN380" s="263"/>
      <c r="AO380" s="263"/>
      <c r="AP380" s="263"/>
      <c r="AQ380" s="263"/>
      <c r="AR380" s="263"/>
      <c r="AS380" s="263"/>
      <c r="AT380" s="263"/>
      <c r="AU380" s="263"/>
      <c r="AV380" s="263"/>
      <c r="AW380" s="263"/>
      <c r="AX380" s="263"/>
      <c r="AY380" s="263"/>
    </row>
    <row r="381" spans="1:51" ht="15.75" customHeight="1">
      <c r="A381" s="263"/>
      <c r="B381" s="263"/>
      <c r="C381" s="263"/>
      <c r="D381" s="263"/>
      <c r="E381" s="263"/>
      <c r="F381" s="263"/>
      <c r="G381" s="263"/>
      <c r="H381" s="263"/>
      <c r="I381" s="263"/>
      <c r="J381" s="263"/>
      <c r="K381" s="263"/>
      <c r="L381" s="263"/>
      <c r="M381" s="263"/>
      <c r="N381" s="263"/>
      <c r="O381" s="263"/>
      <c r="P381" s="263"/>
      <c r="Q381" s="263"/>
      <c r="R381" s="263"/>
      <c r="S381" s="263"/>
      <c r="T381" s="263"/>
      <c r="U381" s="263"/>
      <c r="V381" s="263"/>
      <c r="W381" s="263"/>
      <c r="X381" s="263"/>
      <c r="Y381" s="263"/>
      <c r="Z381" s="263"/>
      <c r="AA381" s="263"/>
      <c r="AB381" s="263"/>
      <c r="AC381" s="263"/>
      <c r="AD381" s="263"/>
      <c r="AE381" s="263"/>
      <c r="AF381" s="263"/>
      <c r="AG381" s="263"/>
      <c r="AH381" s="263"/>
      <c r="AI381" s="263"/>
      <c r="AJ381" s="263"/>
      <c r="AK381" s="263"/>
      <c r="AL381" s="263"/>
      <c r="AM381" s="263"/>
      <c r="AN381" s="263"/>
      <c r="AO381" s="263"/>
      <c r="AP381" s="263"/>
      <c r="AQ381" s="263"/>
      <c r="AR381" s="263"/>
      <c r="AS381" s="263"/>
      <c r="AT381" s="263"/>
      <c r="AU381" s="263"/>
      <c r="AV381" s="263"/>
      <c r="AW381" s="263"/>
      <c r="AX381" s="263"/>
      <c r="AY381" s="263"/>
    </row>
    <row r="382" spans="1:51" ht="15.75" customHeight="1">
      <c r="A382" s="263"/>
      <c r="B382" s="263"/>
      <c r="C382" s="263"/>
      <c r="D382" s="263"/>
      <c r="E382" s="263"/>
      <c r="F382" s="263"/>
      <c r="G382" s="263"/>
      <c r="H382" s="263"/>
      <c r="I382" s="263"/>
      <c r="J382" s="263"/>
      <c r="K382" s="263"/>
      <c r="L382" s="263"/>
      <c r="M382" s="263"/>
      <c r="N382" s="263"/>
      <c r="O382" s="263"/>
      <c r="P382" s="263"/>
      <c r="Q382" s="263"/>
      <c r="R382" s="263"/>
      <c r="S382" s="263"/>
      <c r="T382" s="263"/>
      <c r="U382" s="263"/>
      <c r="V382" s="263"/>
      <c r="W382" s="263"/>
      <c r="X382" s="263"/>
      <c r="Y382" s="263"/>
      <c r="Z382" s="263"/>
      <c r="AA382" s="263"/>
      <c r="AB382" s="263"/>
      <c r="AC382" s="263"/>
      <c r="AD382" s="263"/>
      <c r="AE382" s="263"/>
      <c r="AF382" s="263"/>
      <c r="AG382" s="263"/>
      <c r="AH382" s="263"/>
      <c r="AI382" s="263"/>
      <c r="AJ382" s="263"/>
      <c r="AK382" s="263"/>
      <c r="AL382" s="263"/>
      <c r="AM382" s="263"/>
      <c r="AN382" s="263"/>
      <c r="AO382" s="263"/>
      <c r="AP382" s="263"/>
      <c r="AQ382" s="263"/>
      <c r="AR382" s="263"/>
      <c r="AS382" s="263"/>
      <c r="AT382" s="263"/>
      <c r="AU382" s="263"/>
      <c r="AV382" s="263"/>
      <c r="AW382" s="263"/>
      <c r="AX382" s="263"/>
      <c r="AY382" s="263"/>
    </row>
    <row r="383" spans="1:51" ht="15.75" customHeight="1">
      <c r="A383" s="263"/>
      <c r="B383" s="263"/>
      <c r="C383" s="263"/>
      <c r="D383" s="263"/>
      <c r="E383" s="263"/>
      <c r="F383" s="263"/>
      <c r="G383" s="263"/>
      <c r="H383" s="263"/>
      <c r="I383" s="263"/>
      <c r="J383" s="263"/>
      <c r="K383" s="263"/>
      <c r="L383" s="263"/>
      <c r="M383" s="263"/>
      <c r="N383" s="263"/>
      <c r="O383" s="263"/>
      <c r="P383" s="263"/>
      <c r="Q383" s="263"/>
      <c r="R383" s="263"/>
      <c r="S383" s="263"/>
      <c r="T383" s="263"/>
      <c r="U383" s="263"/>
      <c r="V383" s="263"/>
      <c r="W383" s="263"/>
      <c r="X383" s="263"/>
      <c r="Y383" s="263"/>
      <c r="Z383" s="263"/>
      <c r="AA383" s="263"/>
      <c r="AB383" s="263"/>
      <c r="AC383" s="263"/>
      <c r="AD383" s="263"/>
      <c r="AE383" s="263"/>
      <c r="AF383" s="263"/>
      <c r="AG383" s="263"/>
      <c r="AH383" s="263"/>
      <c r="AI383" s="263"/>
      <c r="AJ383" s="263"/>
      <c r="AK383" s="263"/>
      <c r="AL383" s="263"/>
      <c r="AM383" s="263"/>
      <c r="AN383" s="263"/>
      <c r="AO383" s="263"/>
      <c r="AP383" s="263"/>
      <c r="AQ383" s="263"/>
      <c r="AR383" s="263"/>
      <c r="AS383" s="263"/>
      <c r="AT383" s="263"/>
      <c r="AU383" s="263"/>
      <c r="AV383" s="263"/>
      <c r="AW383" s="263"/>
      <c r="AX383" s="263"/>
      <c r="AY383" s="263"/>
    </row>
    <row r="384" spans="1:51" ht="15.75" customHeight="1">
      <c r="A384" s="263"/>
      <c r="B384" s="263"/>
      <c r="C384" s="263"/>
      <c r="D384" s="263"/>
      <c r="E384" s="263"/>
      <c r="F384" s="263"/>
      <c r="G384" s="263"/>
      <c r="H384" s="263"/>
      <c r="I384" s="263"/>
      <c r="J384" s="263"/>
      <c r="K384" s="263"/>
      <c r="L384" s="263"/>
      <c r="M384" s="263"/>
      <c r="N384" s="263"/>
      <c r="O384" s="263"/>
      <c r="P384" s="263"/>
      <c r="Q384" s="263"/>
      <c r="R384" s="263"/>
      <c r="S384" s="263"/>
      <c r="T384" s="263"/>
      <c r="U384" s="263"/>
      <c r="V384" s="263"/>
      <c r="W384" s="263"/>
      <c r="X384" s="263"/>
      <c r="Y384" s="263"/>
      <c r="Z384" s="263"/>
      <c r="AA384" s="263"/>
      <c r="AB384" s="263"/>
      <c r="AC384" s="263"/>
      <c r="AD384" s="263"/>
      <c r="AE384" s="263"/>
      <c r="AF384" s="263"/>
      <c r="AG384" s="263"/>
      <c r="AH384" s="263"/>
      <c r="AI384" s="263"/>
      <c r="AJ384" s="263"/>
      <c r="AK384" s="263"/>
      <c r="AL384" s="263"/>
      <c r="AM384" s="263"/>
      <c r="AN384" s="263"/>
      <c r="AO384" s="263"/>
      <c r="AP384" s="263"/>
      <c r="AQ384" s="263"/>
      <c r="AR384" s="263"/>
      <c r="AS384" s="263"/>
      <c r="AT384" s="263"/>
      <c r="AU384" s="263"/>
      <c r="AV384" s="263"/>
      <c r="AW384" s="263"/>
      <c r="AX384" s="263"/>
      <c r="AY384" s="263"/>
    </row>
    <row r="385" spans="1:51" ht="15.75" customHeight="1">
      <c r="A385" s="263"/>
      <c r="B385" s="263"/>
      <c r="C385" s="263"/>
      <c r="D385" s="263"/>
      <c r="E385" s="263"/>
      <c r="F385" s="263"/>
      <c r="G385" s="263"/>
      <c r="H385" s="263"/>
      <c r="I385" s="263"/>
      <c r="J385" s="263"/>
      <c r="K385" s="263"/>
      <c r="L385" s="263"/>
      <c r="M385" s="263"/>
      <c r="N385" s="263"/>
      <c r="O385" s="263"/>
      <c r="P385" s="263"/>
      <c r="Q385" s="263"/>
      <c r="R385" s="263"/>
      <c r="S385" s="263"/>
      <c r="T385" s="263"/>
      <c r="U385" s="263"/>
      <c r="V385" s="263"/>
      <c r="W385" s="263"/>
      <c r="X385" s="263"/>
      <c r="Y385" s="263"/>
      <c r="Z385" s="263"/>
      <c r="AA385" s="263"/>
      <c r="AB385" s="263"/>
      <c r="AC385" s="263"/>
      <c r="AD385" s="263"/>
      <c r="AE385" s="263"/>
      <c r="AF385" s="263"/>
      <c r="AG385" s="263"/>
      <c r="AH385" s="263"/>
      <c r="AI385" s="263"/>
      <c r="AJ385" s="263"/>
      <c r="AK385" s="263"/>
      <c r="AL385" s="263"/>
      <c r="AM385" s="263"/>
      <c r="AN385" s="263"/>
      <c r="AO385" s="263"/>
      <c r="AP385" s="263"/>
      <c r="AQ385" s="263"/>
      <c r="AR385" s="263"/>
      <c r="AS385" s="263"/>
      <c r="AT385" s="263"/>
      <c r="AU385" s="263"/>
      <c r="AV385" s="263"/>
      <c r="AW385" s="263"/>
      <c r="AX385" s="263"/>
      <c r="AY385" s="263"/>
    </row>
    <row r="386" spans="1:51" ht="15.75" customHeight="1">
      <c r="A386" s="263"/>
      <c r="B386" s="263"/>
      <c r="C386" s="263"/>
      <c r="D386" s="263"/>
      <c r="E386" s="263"/>
      <c r="F386" s="263"/>
      <c r="G386" s="263"/>
      <c r="H386" s="263"/>
      <c r="I386" s="263"/>
      <c r="J386" s="263"/>
      <c r="K386" s="263"/>
      <c r="L386" s="263"/>
      <c r="M386" s="263"/>
      <c r="N386" s="263"/>
      <c r="O386" s="263"/>
      <c r="P386" s="263"/>
      <c r="Q386" s="263"/>
      <c r="R386" s="263"/>
      <c r="S386" s="263"/>
      <c r="T386" s="263"/>
      <c r="U386" s="263"/>
      <c r="V386" s="263"/>
      <c r="W386" s="263"/>
      <c r="X386" s="263"/>
      <c r="Y386" s="263"/>
      <c r="Z386" s="263"/>
      <c r="AA386" s="263"/>
      <c r="AB386" s="263"/>
      <c r="AC386" s="263"/>
      <c r="AD386" s="263"/>
      <c r="AE386" s="263"/>
      <c r="AF386" s="263"/>
      <c r="AG386" s="263"/>
      <c r="AH386" s="263"/>
      <c r="AI386" s="263"/>
      <c r="AJ386" s="263"/>
      <c r="AK386" s="263"/>
      <c r="AL386" s="263"/>
      <c r="AM386" s="263"/>
      <c r="AN386" s="263"/>
      <c r="AO386" s="263"/>
      <c r="AP386" s="263"/>
      <c r="AQ386" s="263"/>
      <c r="AR386" s="263"/>
      <c r="AS386" s="263"/>
      <c r="AT386" s="263"/>
      <c r="AU386" s="263"/>
      <c r="AV386" s="263"/>
      <c r="AW386" s="263"/>
      <c r="AX386" s="263"/>
      <c r="AY386" s="263"/>
    </row>
    <row r="387" spans="1:51" ht="15.75" customHeight="1">
      <c r="A387" s="263"/>
      <c r="B387" s="263"/>
      <c r="C387" s="263"/>
      <c r="D387" s="263"/>
      <c r="E387" s="263"/>
      <c r="F387" s="263"/>
      <c r="G387" s="263"/>
      <c r="H387" s="263"/>
      <c r="I387" s="263"/>
      <c r="J387" s="263"/>
      <c r="K387" s="263"/>
      <c r="L387" s="263"/>
      <c r="M387" s="263"/>
      <c r="N387" s="263"/>
      <c r="O387" s="263"/>
      <c r="P387" s="263"/>
      <c r="Q387" s="263"/>
      <c r="R387" s="263"/>
      <c r="S387" s="263"/>
      <c r="T387" s="263"/>
      <c r="U387" s="263"/>
      <c r="V387" s="263"/>
      <c r="W387" s="263"/>
      <c r="X387" s="263"/>
      <c r="Y387" s="263"/>
      <c r="Z387" s="263"/>
      <c r="AA387" s="263"/>
      <c r="AB387" s="263"/>
      <c r="AC387" s="263"/>
      <c r="AD387" s="263"/>
      <c r="AE387" s="263"/>
      <c r="AF387" s="263"/>
      <c r="AG387" s="263"/>
      <c r="AH387" s="263"/>
      <c r="AI387" s="263"/>
      <c r="AJ387" s="263"/>
      <c r="AK387" s="263"/>
      <c r="AL387" s="263"/>
      <c r="AM387" s="263"/>
      <c r="AN387" s="263"/>
      <c r="AO387" s="263"/>
      <c r="AP387" s="263"/>
      <c r="AQ387" s="263"/>
      <c r="AR387" s="263"/>
      <c r="AS387" s="263"/>
      <c r="AT387" s="263"/>
      <c r="AU387" s="263"/>
      <c r="AV387" s="263"/>
      <c r="AW387" s="263"/>
      <c r="AX387" s="263"/>
      <c r="AY387" s="263"/>
    </row>
    <row r="388" spans="1:51" ht="15.75" customHeight="1">
      <c r="A388" s="263"/>
      <c r="B388" s="263"/>
      <c r="C388" s="263"/>
      <c r="D388" s="263"/>
      <c r="E388" s="263"/>
      <c r="F388" s="263"/>
      <c r="G388" s="263"/>
      <c r="H388" s="263"/>
      <c r="I388" s="263"/>
      <c r="J388" s="263"/>
      <c r="K388" s="263"/>
      <c r="L388" s="263"/>
      <c r="M388" s="263"/>
      <c r="N388" s="263"/>
      <c r="O388" s="263"/>
      <c r="P388" s="263"/>
      <c r="Q388" s="263"/>
      <c r="R388" s="263"/>
      <c r="S388" s="263"/>
      <c r="T388" s="263"/>
      <c r="U388" s="263"/>
      <c r="V388" s="263"/>
      <c r="W388" s="263"/>
      <c r="X388" s="263"/>
      <c r="Y388" s="263"/>
      <c r="Z388" s="263"/>
      <c r="AA388" s="263"/>
      <c r="AB388" s="263"/>
      <c r="AC388" s="263"/>
      <c r="AD388" s="263"/>
      <c r="AE388" s="263"/>
      <c r="AF388" s="263"/>
      <c r="AG388" s="263"/>
      <c r="AH388" s="263"/>
      <c r="AI388" s="263"/>
      <c r="AJ388" s="263"/>
      <c r="AK388" s="263"/>
      <c r="AL388" s="263"/>
      <c r="AM388" s="263"/>
      <c r="AN388" s="263"/>
      <c r="AO388" s="263"/>
      <c r="AP388" s="263"/>
      <c r="AQ388" s="263"/>
      <c r="AR388" s="263"/>
      <c r="AS388" s="263"/>
      <c r="AT388" s="263"/>
      <c r="AU388" s="263"/>
      <c r="AV388" s="263"/>
      <c r="AW388" s="263"/>
      <c r="AX388" s="263"/>
      <c r="AY388" s="263"/>
    </row>
    <row r="389" spans="1:51" ht="15.75" customHeight="1">
      <c r="A389" s="263"/>
      <c r="B389" s="263"/>
      <c r="C389" s="263"/>
      <c r="D389" s="263"/>
      <c r="E389" s="263"/>
      <c r="F389" s="263"/>
      <c r="G389" s="263"/>
      <c r="H389" s="263"/>
      <c r="I389" s="263"/>
      <c r="J389" s="263"/>
      <c r="K389" s="263"/>
      <c r="L389" s="263"/>
      <c r="M389" s="263"/>
      <c r="N389" s="263"/>
      <c r="O389" s="263"/>
      <c r="P389" s="263"/>
      <c r="Q389" s="263"/>
      <c r="R389" s="263"/>
      <c r="S389" s="263"/>
      <c r="T389" s="263"/>
      <c r="U389" s="263"/>
      <c r="V389" s="263"/>
      <c r="W389" s="263"/>
      <c r="X389" s="263"/>
      <c r="Y389" s="263"/>
      <c r="Z389" s="263"/>
      <c r="AA389" s="263"/>
      <c r="AB389" s="263"/>
      <c r="AC389" s="263"/>
      <c r="AD389" s="263"/>
      <c r="AE389" s="263"/>
      <c r="AF389" s="263"/>
      <c r="AG389" s="263"/>
      <c r="AH389" s="263"/>
      <c r="AI389" s="263"/>
      <c r="AJ389" s="263"/>
      <c r="AK389" s="263"/>
      <c r="AL389" s="263"/>
      <c r="AM389" s="263"/>
      <c r="AN389" s="263"/>
      <c r="AO389" s="263"/>
      <c r="AP389" s="263"/>
      <c r="AQ389" s="263"/>
      <c r="AR389" s="263"/>
      <c r="AS389" s="263"/>
      <c r="AT389" s="263"/>
      <c r="AU389" s="263"/>
      <c r="AV389" s="263"/>
      <c r="AW389" s="263"/>
      <c r="AX389" s="263"/>
      <c r="AY389" s="263"/>
    </row>
    <row r="390" spans="1:51" ht="15.75" customHeight="1">
      <c r="A390" s="263"/>
      <c r="B390" s="263"/>
      <c r="C390" s="263"/>
      <c r="D390" s="263"/>
      <c r="E390" s="263"/>
      <c r="F390" s="263"/>
      <c r="G390" s="263"/>
      <c r="H390" s="263"/>
      <c r="I390" s="263"/>
      <c r="J390" s="263"/>
      <c r="K390" s="263"/>
      <c r="L390" s="263"/>
      <c r="M390" s="263"/>
      <c r="N390" s="263"/>
      <c r="O390" s="263"/>
      <c r="P390" s="263"/>
      <c r="Q390" s="263"/>
      <c r="R390" s="263"/>
      <c r="S390" s="263"/>
      <c r="T390" s="263"/>
      <c r="U390" s="263"/>
      <c r="V390" s="263"/>
      <c r="W390" s="263"/>
      <c r="X390" s="263"/>
      <c r="Y390" s="263"/>
      <c r="Z390" s="263"/>
      <c r="AA390" s="263"/>
      <c r="AB390" s="263"/>
      <c r="AC390" s="263"/>
      <c r="AD390" s="263"/>
      <c r="AE390" s="263"/>
      <c r="AF390" s="263"/>
      <c r="AG390" s="263"/>
      <c r="AH390" s="263"/>
      <c r="AI390" s="263"/>
      <c r="AJ390" s="263"/>
      <c r="AK390" s="263"/>
      <c r="AL390" s="263"/>
      <c r="AM390" s="263"/>
      <c r="AN390" s="263"/>
      <c r="AO390" s="263"/>
      <c r="AP390" s="263"/>
      <c r="AQ390" s="263"/>
      <c r="AR390" s="263"/>
      <c r="AS390" s="263"/>
      <c r="AT390" s="263"/>
      <c r="AU390" s="263"/>
      <c r="AV390" s="263"/>
      <c r="AW390" s="263"/>
      <c r="AX390" s="263"/>
      <c r="AY390" s="263"/>
    </row>
    <row r="391" spans="1:51" ht="15.75" customHeight="1">
      <c r="A391" s="263"/>
      <c r="B391" s="263"/>
      <c r="C391" s="263"/>
      <c r="D391" s="263"/>
      <c r="E391" s="263"/>
      <c r="F391" s="263"/>
      <c r="G391" s="263"/>
      <c r="H391" s="263"/>
      <c r="I391" s="263"/>
      <c r="J391" s="263"/>
      <c r="K391" s="263"/>
      <c r="L391" s="263"/>
      <c r="M391" s="263"/>
      <c r="N391" s="263"/>
      <c r="O391" s="263"/>
      <c r="P391" s="263"/>
      <c r="Q391" s="263"/>
      <c r="R391" s="263"/>
      <c r="S391" s="263"/>
      <c r="T391" s="263"/>
      <c r="U391" s="263"/>
      <c r="V391" s="263"/>
      <c r="W391" s="263"/>
      <c r="X391" s="263"/>
      <c r="Y391" s="263"/>
      <c r="Z391" s="263"/>
      <c r="AA391" s="263"/>
      <c r="AB391" s="263"/>
      <c r="AC391" s="263"/>
      <c r="AD391" s="263"/>
      <c r="AE391" s="263"/>
      <c r="AF391" s="263"/>
      <c r="AG391" s="263"/>
      <c r="AH391" s="263"/>
      <c r="AI391" s="263"/>
      <c r="AJ391" s="263"/>
      <c r="AK391" s="263"/>
      <c r="AL391" s="263"/>
      <c r="AM391" s="263"/>
      <c r="AN391" s="263"/>
      <c r="AO391" s="263"/>
      <c r="AP391" s="263"/>
      <c r="AQ391" s="263"/>
      <c r="AR391" s="263"/>
      <c r="AS391" s="263"/>
      <c r="AT391" s="263"/>
      <c r="AU391" s="263"/>
      <c r="AV391" s="263"/>
      <c r="AW391" s="263"/>
      <c r="AX391" s="263"/>
      <c r="AY391" s="263"/>
    </row>
    <row r="392" spans="1:51" ht="15.75" customHeight="1">
      <c r="A392" s="263"/>
      <c r="B392" s="263"/>
      <c r="C392" s="263"/>
      <c r="D392" s="263"/>
      <c r="E392" s="263"/>
      <c r="F392" s="263"/>
      <c r="G392" s="263"/>
      <c r="H392" s="263"/>
      <c r="I392" s="263"/>
      <c r="J392" s="263"/>
      <c r="K392" s="263"/>
      <c r="L392" s="263"/>
      <c r="M392" s="263"/>
      <c r="N392" s="263"/>
      <c r="O392" s="263"/>
      <c r="P392" s="263"/>
      <c r="Q392" s="263"/>
      <c r="R392" s="263"/>
      <c r="S392" s="263"/>
      <c r="T392" s="263"/>
      <c r="U392" s="263"/>
      <c r="V392" s="263"/>
      <c r="W392" s="263"/>
      <c r="X392" s="263"/>
      <c r="Y392" s="263"/>
      <c r="Z392" s="263"/>
      <c r="AA392" s="263"/>
      <c r="AB392" s="263"/>
      <c r="AC392" s="263"/>
      <c r="AD392" s="263"/>
      <c r="AE392" s="263"/>
      <c r="AF392" s="263"/>
      <c r="AG392" s="263"/>
      <c r="AH392" s="263"/>
      <c r="AI392" s="263"/>
      <c r="AJ392" s="263"/>
      <c r="AK392" s="263"/>
      <c r="AL392" s="263"/>
      <c r="AM392" s="263"/>
      <c r="AN392" s="263"/>
      <c r="AO392" s="263"/>
      <c r="AP392" s="263"/>
      <c r="AQ392" s="263"/>
      <c r="AR392" s="263"/>
      <c r="AS392" s="263"/>
      <c r="AT392" s="263"/>
      <c r="AU392" s="263"/>
      <c r="AV392" s="263"/>
      <c r="AW392" s="263"/>
      <c r="AX392" s="263"/>
      <c r="AY392" s="263"/>
    </row>
    <row r="393" spans="1:51" ht="15.75" customHeight="1">
      <c r="A393" s="263"/>
      <c r="B393" s="263"/>
      <c r="C393" s="263"/>
      <c r="D393" s="263"/>
      <c r="E393" s="263"/>
      <c r="F393" s="263"/>
      <c r="G393" s="263"/>
      <c r="H393" s="263"/>
      <c r="I393" s="263"/>
      <c r="J393" s="263"/>
      <c r="K393" s="263"/>
      <c r="L393" s="263"/>
      <c r="M393" s="263"/>
      <c r="N393" s="263"/>
      <c r="O393" s="263"/>
      <c r="P393" s="263"/>
      <c r="Q393" s="263"/>
      <c r="R393" s="263"/>
      <c r="S393" s="263"/>
      <c r="T393" s="263"/>
      <c r="U393" s="263"/>
      <c r="V393" s="263"/>
      <c r="W393" s="263"/>
      <c r="X393" s="263"/>
      <c r="Y393" s="263"/>
      <c r="Z393" s="263"/>
      <c r="AA393" s="263"/>
      <c r="AB393" s="263"/>
      <c r="AC393" s="263"/>
      <c r="AD393" s="263"/>
      <c r="AE393" s="263"/>
      <c r="AF393" s="263"/>
      <c r="AG393" s="263"/>
      <c r="AH393" s="263"/>
      <c r="AI393" s="263"/>
      <c r="AJ393" s="263"/>
      <c r="AK393" s="263"/>
      <c r="AL393" s="263"/>
      <c r="AM393" s="263"/>
      <c r="AN393" s="263"/>
      <c r="AO393" s="263"/>
      <c r="AP393" s="263"/>
      <c r="AQ393" s="263"/>
      <c r="AR393" s="263"/>
      <c r="AS393" s="263"/>
      <c r="AT393" s="263"/>
      <c r="AU393" s="263"/>
      <c r="AV393" s="263"/>
      <c r="AW393" s="263"/>
      <c r="AX393" s="263"/>
      <c r="AY393" s="263"/>
    </row>
    <row r="394" spans="1:51" ht="15.75" customHeight="1">
      <c r="A394" s="263"/>
      <c r="B394" s="263"/>
      <c r="C394" s="263"/>
      <c r="D394" s="263"/>
      <c r="E394" s="263"/>
      <c r="F394" s="263"/>
      <c r="G394" s="263"/>
      <c r="H394" s="263"/>
      <c r="I394" s="263"/>
      <c r="J394" s="263"/>
      <c r="K394" s="263"/>
      <c r="L394" s="263"/>
      <c r="M394" s="263"/>
      <c r="N394" s="263"/>
      <c r="O394" s="263"/>
      <c r="P394" s="263"/>
      <c r="Q394" s="263"/>
      <c r="R394" s="263"/>
      <c r="S394" s="263"/>
      <c r="T394" s="263"/>
      <c r="U394" s="263"/>
      <c r="V394" s="263"/>
      <c r="W394" s="263"/>
      <c r="X394" s="263"/>
      <c r="Y394" s="263"/>
      <c r="Z394" s="263"/>
      <c r="AA394" s="263"/>
      <c r="AB394" s="263"/>
      <c r="AC394" s="263"/>
      <c r="AD394" s="263"/>
      <c r="AE394" s="263"/>
      <c r="AF394" s="263"/>
      <c r="AG394" s="263"/>
      <c r="AH394" s="263"/>
      <c r="AI394" s="263"/>
      <c r="AJ394" s="263"/>
      <c r="AK394" s="263"/>
      <c r="AL394" s="263"/>
      <c r="AM394" s="263"/>
      <c r="AN394" s="263"/>
      <c r="AO394" s="263"/>
      <c r="AP394" s="263"/>
      <c r="AQ394" s="263"/>
      <c r="AR394" s="263"/>
      <c r="AS394" s="263"/>
      <c r="AT394" s="263"/>
      <c r="AU394" s="263"/>
      <c r="AV394" s="263"/>
      <c r="AW394" s="263"/>
      <c r="AX394" s="263"/>
      <c r="AY394" s="263"/>
    </row>
    <row r="395" spans="1:51" ht="15.75" customHeight="1">
      <c r="A395" s="263"/>
      <c r="B395" s="263"/>
      <c r="C395" s="263"/>
      <c r="D395" s="263"/>
      <c r="E395" s="263"/>
      <c r="F395" s="263"/>
      <c r="G395" s="263"/>
      <c r="H395" s="263"/>
      <c r="I395" s="263"/>
      <c r="J395" s="263"/>
      <c r="K395" s="263"/>
      <c r="L395" s="263"/>
      <c r="M395" s="263"/>
      <c r="N395" s="263"/>
      <c r="O395" s="263"/>
      <c r="P395" s="263"/>
      <c r="Q395" s="263"/>
      <c r="R395" s="263"/>
      <c r="S395" s="263"/>
      <c r="T395" s="263"/>
      <c r="U395" s="263"/>
      <c r="V395" s="263"/>
      <c r="W395" s="263"/>
      <c r="X395" s="263"/>
      <c r="Y395" s="263"/>
      <c r="Z395" s="263"/>
      <c r="AA395" s="263"/>
      <c r="AB395" s="263"/>
      <c r="AC395" s="263"/>
      <c r="AD395" s="263"/>
      <c r="AE395" s="263"/>
      <c r="AF395" s="263"/>
      <c r="AG395" s="263"/>
      <c r="AH395" s="263"/>
      <c r="AI395" s="263"/>
      <c r="AJ395" s="263"/>
      <c r="AK395" s="263"/>
      <c r="AL395" s="263"/>
      <c r="AM395" s="263"/>
      <c r="AN395" s="263"/>
      <c r="AO395" s="263"/>
      <c r="AP395" s="263"/>
      <c r="AQ395" s="263"/>
      <c r="AR395" s="263"/>
      <c r="AS395" s="263"/>
      <c r="AT395" s="263"/>
      <c r="AU395" s="263"/>
      <c r="AV395" s="263"/>
      <c r="AW395" s="263"/>
      <c r="AX395" s="263"/>
      <c r="AY395" s="263"/>
    </row>
    <row r="396" spans="1:51" ht="15.75" customHeight="1">
      <c r="A396" s="263"/>
      <c r="B396" s="263"/>
      <c r="C396" s="263"/>
      <c r="D396" s="263"/>
      <c r="E396" s="263"/>
      <c r="F396" s="263"/>
      <c r="G396" s="263"/>
      <c r="H396" s="263"/>
      <c r="I396" s="263"/>
      <c r="J396" s="263"/>
      <c r="K396" s="263"/>
      <c r="L396" s="263"/>
      <c r="M396" s="263"/>
      <c r="N396" s="263"/>
      <c r="O396" s="263"/>
      <c r="P396" s="263"/>
      <c r="Q396" s="263"/>
      <c r="R396" s="263"/>
      <c r="S396" s="263"/>
      <c r="T396" s="263"/>
      <c r="U396" s="263"/>
      <c r="V396" s="263"/>
      <c r="W396" s="263"/>
      <c r="X396" s="263"/>
      <c r="Y396" s="263"/>
      <c r="Z396" s="263"/>
      <c r="AA396" s="263"/>
      <c r="AB396" s="263"/>
      <c r="AC396" s="263"/>
      <c r="AD396" s="263"/>
      <c r="AE396" s="263"/>
      <c r="AF396" s="263"/>
      <c r="AG396" s="263"/>
      <c r="AH396" s="263"/>
      <c r="AI396" s="263"/>
      <c r="AJ396" s="263"/>
      <c r="AK396" s="263"/>
      <c r="AL396" s="263"/>
      <c r="AM396" s="263"/>
      <c r="AN396" s="263"/>
      <c r="AO396" s="263"/>
      <c r="AP396" s="263"/>
      <c r="AQ396" s="263"/>
      <c r="AR396" s="263"/>
      <c r="AS396" s="263"/>
      <c r="AT396" s="263"/>
      <c r="AU396" s="263"/>
      <c r="AV396" s="263"/>
      <c r="AW396" s="263"/>
      <c r="AX396" s="263"/>
      <c r="AY396" s="263"/>
    </row>
    <row r="397" spans="1:51" ht="15.75" customHeight="1">
      <c r="A397" s="263"/>
      <c r="B397" s="263"/>
      <c r="C397" s="263"/>
      <c r="D397" s="263"/>
      <c r="E397" s="263"/>
      <c r="F397" s="263"/>
      <c r="G397" s="263"/>
      <c r="H397" s="263"/>
      <c r="I397" s="263"/>
      <c r="J397" s="263"/>
      <c r="K397" s="263"/>
      <c r="L397" s="263"/>
      <c r="M397" s="263"/>
      <c r="N397" s="263"/>
      <c r="O397" s="263"/>
      <c r="P397" s="263"/>
      <c r="Q397" s="263"/>
      <c r="R397" s="263"/>
      <c r="S397" s="263"/>
      <c r="T397" s="263"/>
      <c r="U397" s="263"/>
      <c r="V397" s="263"/>
      <c r="W397" s="263"/>
      <c r="X397" s="263"/>
      <c r="Y397" s="263"/>
      <c r="Z397" s="263"/>
      <c r="AA397" s="263"/>
      <c r="AB397" s="263"/>
      <c r="AC397" s="263"/>
      <c r="AD397" s="263"/>
      <c r="AE397" s="263"/>
      <c r="AF397" s="263"/>
      <c r="AG397" s="263"/>
      <c r="AH397" s="263"/>
      <c r="AI397" s="263"/>
      <c r="AJ397" s="263"/>
      <c r="AK397" s="263"/>
      <c r="AL397" s="263"/>
      <c r="AM397" s="263"/>
      <c r="AN397" s="263"/>
      <c r="AO397" s="263"/>
      <c r="AP397" s="263"/>
      <c r="AQ397" s="263"/>
      <c r="AR397" s="263"/>
      <c r="AS397" s="263"/>
      <c r="AT397" s="263"/>
      <c r="AU397" s="263"/>
      <c r="AV397" s="263"/>
      <c r="AW397" s="263"/>
      <c r="AX397" s="263"/>
      <c r="AY397" s="263"/>
    </row>
    <row r="398" spans="1:51" ht="15.75" customHeight="1">
      <c r="A398" s="263"/>
      <c r="B398" s="263"/>
      <c r="C398" s="263"/>
      <c r="D398" s="263"/>
      <c r="E398" s="263"/>
      <c r="F398" s="263"/>
      <c r="G398" s="263"/>
      <c r="H398" s="263"/>
      <c r="I398" s="263"/>
      <c r="J398" s="263"/>
      <c r="K398" s="263"/>
      <c r="L398" s="263"/>
      <c r="M398" s="263"/>
      <c r="N398" s="263"/>
      <c r="O398" s="263"/>
      <c r="P398" s="263"/>
      <c r="Q398" s="263"/>
      <c r="R398" s="263"/>
      <c r="S398" s="263"/>
      <c r="T398" s="263"/>
      <c r="U398" s="263"/>
      <c r="V398" s="263"/>
      <c r="W398" s="263"/>
      <c r="X398" s="263"/>
      <c r="Y398" s="263"/>
      <c r="Z398" s="263"/>
      <c r="AA398" s="263"/>
      <c r="AB398" s="263"/>
      <c r="AC398" s="263"/>
      <c r="AD398" s="263"/>
      <c r="AE398" s="263"/>
      <c r="AF398" s="263"/>
      <c r="AG398" s="263"/>
      <c r="AH398" s="263"/>
      <c r="AI398" s="263"/>
      <c r="AJ398" s="263"/>
      <c r="AK398" s="263"/>
      <c r="AL398" s="263"/>
      <c r="AM398" s="263"/>
      <c r="AN398" s="263"/>
      <c r="AO398" s="263"/>
      <c r="AP398" s="263"/>
      <c r="AQ398" s="263"/>
      <c r="AR398" s="263"/>
      <c r="AS398" s="263"/>
      <c r="AT398" s="263"/>
      <c r="AU398" s="263"/>
      <c r="AV398" s="263"/>
      <c r="AW398" s="263"/>
      <c r="AX398" s="263"/>
      <c r="AY398" s="263"/>
    </row>
    <row r="399" spans="1:51" ht="15.75" customHeight="1">
      <c r="A399" s="263"/>
      <c r="B399" s="263"/>
      <c r="C399" s="263"/>
      <c r="D399" s="263"/>
      <c r="E399" s="263"/>
      <c r="F399" s="263"/>
      <c r="G399" s="263"/>
      <c r="H399" s="263"/>
      <c r="I399" s="263"/>
      <c r="J399" s="263"/>
      <c r="K399" s="263"/>
      <c r="L399" s="263"/>
      <c r="M399" s="263"/>
      <c r="N399" s="263"/>
      <c r="O399" s="263"/>
      <c r="P399" s="263"/>
      <c r="Q399" s="263"/>
      <c r="R399" s="263"/>
      <c r="S399" s="263"/>
      <c r="T399" s="263"/>
      <c r="U399" s="263"/>
      <c r="V399" s="263"/>
      <c r="W399" s="263"/>
      <c r="X399" s="263"/>
      <c r="Y399" s="263"/>
      <c r="Z399" s="263"/>
      <c r="AA399" s="263"/>
      <c r="AB399" s="263"/>
      <c r="AC399" s="263"/>
      <c r="AD399" s="263"/>
      <c r="AE399" s="263"/>
      <c r="AF399" s="263"/>
      <c r="AG399" s="263"/>
      <c r="AH399" s="263"/>
      <c r="AI399" s="263"/>
      <c r="AJ399" s="263"/>
      <c r="AK399" s="263"/>
      <c r="AL399" s="263"/>
      <c r="AM399" s="263"/>
      <c r="AN399" s="263"/>
      <c r="AO399" s="263"/>
      <c r="AP399" s="263"/>
      <c r="AQ399" s="263"/>
      <c r="AR399" s="263"/>
      <c r="AS399" s="263"/>
      <c r="AT399" s="263"/>
      <c r="AU399" s="263"/>
      <c r="AV399" s="263"/>
      <c r="AW399" s="263"/>
      <c r="AX399" s="263"/>
      <c r="AY399" s="263"/>
    </row>
    <row r="400" spans="1:51" ht="15.75" customHeight="1">
      <c r="A400" s="263"/>
      <c r="B400" s="263"/>
      <c r="C400" s="263"/>
      <c r="D400" s="263"/>
      <c r="E400" s="263"/>
      <c r="F400" s="263"/>
      <c r="G400" s="263"/>
      <c r="H400" s="263"/>
      <c r="I400" s="263"/>
      <c r="J400" s="263"/>
      <c r="K400" s="263"/>
      <c r="L400" s="263"/>
      <c r="M400" s="263"/>
      <c r="N400" s="263"/>
      <c r="O400" s="263"/>
      <c r="P400" s="263"/>
      <c r="Q400" s="263"/>
      <c r="R400" s="263"/>
      <c r="S400" s="263"/>
      <c r="T400" s="263"/>
      <c r="U400" s="263"/>
      <c r="V400" s="263"/>
      <c r="W400" s="263"/>
      <c r="X400" s="263"/>
      <c r="Y400" s="263"/>
      <c r="Z400" s="263"/>
      <c r="AA400" s="263"/>
      <c r="AB400" s="263"/>
      <c r="AC400" s="263"/>
      <c r="AD400" s="263"/>
      <c r="AE400" s="263"/>
      <c r="AF400" s="263"/>
      <c r="AG400" s="263"/>
      <c r="AH400" s="263"/>
      <c r="AI400" s="263"/>
      <c r="AJ400" s="263"/>
      <c r="AK400" s="263"/>
      <c r="AL400" s="263"/>
      <c r="AM400" s="263"/>
      <c r="AN400" s="263"/>
      <c r="AO400" s="263"/>
      <c r="AP400" s="263"/>
      <c r="AQ400" s="263"/>
      <c r="AR400" s="263"/>
      <c r="AS400" s="263"/>
      <c r="AT400" s="263"/>
      <c r="AU400" s="263"/>
      <c r="AV400" s="263"/>
      <c r="AW400" s="263"/>
      <c r="AX400" s="263"/>
      <c r="AY400" s="263"/>
    </row>
    <row r="401" spans="1:51" ht="15.75" customHeight="1">
      <c r="A401" s="263"/>
      <c r="B401" s="263"/>
      <c r="C401" s="263"/>
      <c r="D401" s="263"/>
      <c r="E401" s="263"/>
      <c r="F401" s="263"/>
      <c r="G401" s="263"/>
      <c r="H401" s="263"/>
      <c r="I401" s="263"/>
      <c r="J401" s="263"/>
      <c r="K401" s="263"/>
      <c r="L401" s="263"/>
      <c r="M401" s="263"/>
      <c r="N401" s="263"/>
      <c r="O401" s="263"/>
      <c r="P401" s="263"/>
      <c r="Q401" s="263"/>
      <c r="R401" s="263"/>
      <c r="S401" s="263"/>
      <c r="T401" s="263"/>
      <c r="U401" s="263"/>
      <c r="V401" s="263"/>
      <c r="W401" s="263"/>
      <c r="X401" s="263"/>
      <c r="Y401" s="263"/>
      <c r="Z401" s="263"/>
      <c r="AA401" s="263"/>
      <c r="AB401" s="263"/>
      <c r="AC401" s="263"/>
      <c r="AD401" s="263"/>
      <c r="AE401" s="263"/>
      <c r="AF401" s="263"/>
      <c r="AG401" s="263"/>
      <c r="AH401" s="263"/>
      <c r="AI401" s="263"/>
      <c r="AJ401" s="263"/>
      <c r="AK401" s="263"/>
      <c r="AL401" s="263"/>
      <c r="AM401" s="263"/>
      <c r="AN401" s="263"/>
      <c r="AO401" s="263"/>
      <c r="AP401" s="263"/>
      <c r="AQ401" s="263"/>
      <c r="AR401" s="263"/>
      <c r="AS401" s="263"/>
      <c r="AT401" s="263"/>
      <c r="AU401" s="263"/>
      <c r="AV401" s="263"/>
      <c r="AW401" s="263"/>
      <c r="AX401" s="263"/>
      <c r="AY401" s="263"/>
    </row>
    <row r="402" spans="1:51" ht="15.75" customHeight="1">
      <c r="A402" s="263"/>
      <c r="B402" s="263"/>
      <c r="C402" s="263"/>
      <c r="D402" s="263"/>
      <c r="E402" s="263"/>
      <c r="F402" s="263"/>
      <c r="G402" s="263"/>
      <c r="H402" s="263"/>
      <c r="I402" s="263"/>
      <c r="J402" s="263"/>
      <c r="K402" s="263"/>
      <c r="L402" s="263"/>
      <c r="M402" s="263"/>
      <c r="N402" s="263"/>
      <c r="O402" s="263"/>
      <c r="P402" s="263"/>
      <c r="Q402" s="263"/>
      <c r="R402" s="263"/>
      <c r="S402" s="263"/>
      <c r="T402" s="263"/>
      <c r="U402" s="263"/>
      <c r="V402" s="263"/>
      <c r="W402" s="263"/>
      <c r="X402" s="263"/>
      <c r="Y402" s="263"/>
      <c r="Z402" s="263"/>
      <c r="AA402" s="263"/>
      <c r="AB402" s="263"/>
      <c r="AC402" s="263"/>
      <c r="AD402" s="263"/>
      <c r="AE402" s="263"/>
      <c r="AF402" s="263"/>
      <c r="AG402" s="263"/>
      <c r="AH402" s="263"/>
      <c r="AI402" s="263"/>
      <c r="AJ402" s="263"/>
      <c r="AK402" s="263"/>
      <c r="AL402" s="263"/>
      <c r="AM402" s="263"/>
      <c r="AN402" s="263"/>
      <c r="AO402" s="263"/>
      <c r="AP402" s="263"/>
      <c r="AQ402" s="263"/>
      <c r="AR402" s="263"/>
      <c r="AS402" s="263"/>
      <c r="AT402" s="263"/>
      <c r="AU402" s="263"/>
      <c r="AV402" s="263"/>
      <c r="AW402" s="263"/>
      <c r="AX402" s="263"/>
      <c r="AY402" s="263"/>
    </row>
    <row r="403" spans="1:51" ht="15.75" customHeight="1">
      <c r="A403" s="263"/>
      <c r="B403" s="263"/>
      <c r="C403" s="263"/>
      <c r="D403" s="263"/>
      <c r="E403" s="263"/>
      <c r="F403" s="263"/>
      <c r="G403" s="263"/>
      <c r="H403" s="263"/>
      <c r="I403" s="263"/>
      <c r="J403" s="263"/>
      <c r="K403" s="263"/>
      <c r="L403" s="263"/>
      <c r="M403" s="263"/>
      <c r="N403" s="263"/>
      <c r="O403" s="263"/>
      <c r="P403" s="263"/>
      <c r="Q403" s="263"/>
      <c r="R403" s="263"/>
      <c r="S403" s="263"/>
      <c r="T403" s="263"/>
      <c r="U403" s="263"/>
      <c r="V403" s="263"/>
      <c r="W403" s="263"/>
      <c r="X403" s="263"/>
      <c r="Y403" s="263"/>
      <c r="Z403" s="263"/>
      <c r="AA403" s="263"/>
      <c r="AB403" s="263"/>
      <c r="AC403" s="263"/>
      <c r="AD403" s="263"/>
      <c r="AE403" s="263"/>
      <c r="AF403" s="263"/>
      <c r="AG403" s="263"/>
      <c r="AH403" s="263"/>
      <c r="AI403" s="263"/>
      <c r="AJ403" s="263"/>
      <c r="AK403" s="263"/>
      <c r="AL403" s="263"/>
      <c r="AM403" s="263"/>
      <c r="AN403" s="263"/>
      <c r="AO403" s="263"/>
      <c r="AP403" s="263"/>
      <c r="AQ403" s="263"/>
      <c r="AR403" s="263"/>
      <c r="AS403" s="263"/>
      <c r="AT403" s="263"/>
      <c r="AU403" s="263"/>
      <c r="AV403" s="263"/>
      <c r="AW403" s="263"/>
      <c r="AX403" s="263"/>
      <c r="AY403" s="263"/>
    </row>
    <row r="404" spans="1:51" ht="15.75" customHeight="1">
      <c r="A404" s="263"/>
      <c r="B404" s="263"/>
      <c r="C404" s="263"/>
      <c r="D404" s="263"/>
      <c r="E404" s="263"/>
      <c r="F404" s="263"/>
      <c r="G404" s="263"/>
      <c r="H404" s="263"/>
      <c r="I404" s="263"/>
      <c r="J404" s="263"/>
      <c r="K404" s="263"/>
      <c r="L404" s="263"/>
      <c r="M404" s="263"/>
      <c r="N404" s="263"/>
      <c r="O404" s="263"/>
      <c r="P404" s="263"/>
      <c r="Q404" s="263"/>
      <c r="R404" s="263"/>
      <c r="S404" s="263"/>
      <c r="T404" s="263"/>
      <c r="U404" s="263"/>
      <c r="V404" s="263"/>
      <c r="W404" s="263"/>
      <c r="X404" s="263"/>
      <c r="Y404" s="263"/>
      <c r="Z404" s="263"/>
      <c r="AA404" s="263"/>
      <c r="AB404" s="263"/>
      <c r="AC404" s="263"/>
      <c r="AD404" s="263"/>
      <c r="AE404" s="263"/>
      <c r="AF404" s="263"/>
      <c r="AG404" s="263"/>
      <c r="AH404" s="263"/>
      <c r="AI404" s="263"/>
      <c r="AJ404" s="263"/>
      <c r="AK404" s="263"/>
      <c r="AL404" s="263"/>
      <c r="AM404" s="263"/>
      <c r="AN404" s="263"/>
      <c r="AO404" s="263"/>
      <c r="AP404" s="263"/>
      <c r="AQ404" s="263"/>
      <c r="AR404" s="263"/>
      <c r="AS404" s="263"/>
      <c r="AT404" s="263"/>
      <c r="AU404" s="263"/>
      <c r="AV404" s="263"/>
      <c r="AW404" s="263"/>
      <c r="AX404" s="263"/>
      <c r="AY404" s="263"/>
    </row>
    <row r="405" spans="1:51" ht="15.75" customHeight="1">
      <c r="A405" s="263"/>
      <c r="B405" s="263"/>
      <c r="C405" s="263"/>
      <c r="D405" s="263"/>
      <c r="E405" s="263"/>
      <c r="F405" s="263"/>
      <c r="G405" s="263"/>
      <c r="H405" s="263"/>
      <c r="I405" s="263"/>
      <c r="J405" s="263"/>
      <c r="K405" s="263"/>
      <c r="L405" s="263"/>
      <c r="M405" s="263"/>
      <c r="N405" s="263"/>
      <c r="O405" s="263"/>
      <c r="P405" s="263"/>
      <c r="Q405" s="263"/>
      <c r="R405" s="263"/>
      <c r="S405" s="263"/>
      <c r="T405" s="263"/>
      <c r="U405" s="263"/>
      <c r="V405" s="263"/>
      <c r="W405" s="263"/>
      <c r="X405" s="263"/>
      <c r="Y405" s="263"/>
      <c r="Z405" s="263"/>
      <c r="AA405" s="263"/>
      <c r="AB405" s="263"/>
      <c r="AC405" s="263"/>
      <c r="AD405" s="263"/>
      <c r="AE405" s="263"/>
      <c r="AF405" s="263"/>
      <c r="AG405" s="263"/>
      <c r="AH405" s="263"/>
      <c r="AI405" s="263"/>
      <c r="AJ405" s="263"/>
      <c r="AK405" s="263"/>
      <c r="AL405" s="263"/>
      <c r="AM405" s="263"/>
      <c r="AN405" s="263"/>
      <c r="AO405" s="263"/>
      <c r="AP405" s="263"/>
      <c r="AQ405" s="263"/>
      <c r="AR405" s="263"/>
      <c r="AS405" s="263"/>
      <c r="AT405" s="263"/>
      <c r="AU405" s="263"/>
      <c r="AV405" s="263"/>
      <c r="AW405" s="263"/>
      <c r="AX405" s="263"/>
      <c r="AY405" s="263"/>
    </row>
    <row r="406" spans="1:51" ht="15.75" customHeight="1">
      <c r="A406" s="263"/>
      <c r="B406" s="263"/>
      <c r="C406" s="263"/>
      <c r="D406" s="263"/>
      <c r="E406" s="263"/>
      <c r="F406" s="263"/>
      <c r="G406" s="263"/>
      <c r="H406" s="263"/>
      <c r="I406" s="263"/>
      <c r="J406" s="263"/>
      <c r="K406" s="263"/>
      <c r="L406" s="263"/>
      <c r="M406" s="263"/>
      <c r="N406" s="263"/>
      <c r="O406" s="263"/>
      <c r="P406" s="263"/>
      <c r="Q406" s="263"/>
      <c r="R406" s="263"/>
      <c r="S406" s="263"/>
      <c r="T406" s="263"/>
      <c r="U406" s="263"/>
      <c r="V406" s="263"/>
      <c r="W406" s="263"/>
      <c r="X406" s="263"/>
      <c r="Y406" s="263"/>
      <c r="Z406" s="263"/>
      <c r="AA406" s="263"/>
      <c r="AB406" s="263"/>
      <c r="AC406" s="263"/>
      <c r="AD406" s="263"/>
      <c r="AE406" s="263"/>
      <c r="AF406" s="263"/>
      <c r="AG406" s="263"/>
      <c r="AH406" s="263"/>
      <c r="AI406" s="263"/>
      <c r="AJ406" s="263"/>
      <c r="AK406" s="263"/>
      <c r="AL406" s="263"/>
      <c r="AM406" s="263"/>
      <c r="AN406" s="263"/>
      <c r="AO406" s="263"/>
      <c r="AP406" s="263"/>
      <c r="AQ406" s="263"/>
      <c r="AR406" s="263"/>
      <c r="AS406" s="263"/>
      <c r="AT406" s="263"/>
      <c r="AU406" s="263"/>
      <c r="AV406" s="263"/>
      <c r="AW406" s="263"/>
      <c r="AX406" s="263"/>
      <c r="AY406" s="263"/>
    </row>
    <row r="407" spans="1:51" ht="15.75" customHeight="1"/>
    <row r="408" spans="1:51" ht="15.75" customHeight="1"/>
    <row r="409" spans="1:51" ht="15.75" customHeight="1"/>
    <row r="410" spans="1:51" ht="15.75" customHeight="1"/>
    <row r="411" spans="1:51" ht="15.75" customHeight="1"/>
    <row r="412" spans="1:51" ht="15.75" customHeight="1"/>
    <row r="413" spans="1:51" ht="15.75" customHeight="1"/>
    <row r="414" spans="1:51" ht="15.75" customHeight="1"/>
    <row r="415" spans="1:51" ht="15.75" customHeight="1"/>
    <row r="416" spans="1:51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28">
    <mergeCell ref="C175:D176"/>
    <mergeCell ref="E175:F176"/>
    <mergeCell ref="G175:I175"/>
    <mergeCell ref="J175:M175"/>
    <mergeCell ref="G176:H176"/>
    <mergeCell ref="Y165:AG165"/>
    <mergeCell ref="Y166:AG166"/>
    <mergeCell ref="Y167:AG167"/>
    <mergeCell ref="Y168:AG168"/>
    <mergeCell ref="Y169:AG169"/>
    <mergeCell ref="J176:K176"/>
    <mergeCell ref="L176:M176"/>
    <mergeCell ref="Y159:AG159"/>
    <mergeCell ref="Y160:AG160"/>
    <mergeCell ref="Y161:AG161"/>
    <mergeCell ref="Y162:AG162"/>
    <mergeCell ref="Y163:AG163"/>
    <mergeCell ref="Y170:AG170"/>
    <mergeCell ref="C174:M174"/>
    <mergeCell ref="N167:S167"/>
    <mergeCell ref="N168:R168"/>
    <mergeCell ref="N163:R163"/>
    <mergeCell ref="N164:R164"/>
    <mergeCell ref="N165:R165"/>
    <mergeCell ref="N166:R166"/>
    <mergeCell ref="Y164:AG164"/>
    <mergeCell ref="N157:R157"/>
    <mergeCell ref="N159:R159"/>
    <mergeCell ref="N160:R160"/>
    <mergeCell ref="N161:R161"/>
    <mergeCell ref="N162:R162"/>
    <mergeCell ref="E150:G150"/>
    <mergeCell ref="J150:L150"/>
    <mergeCell ref="O150:Q150"/>
    <mergeCell ref="J151:L151"/>
    <mergeCell ref="O151:Q151"/>
    <mergeCell ref="E151:G151"/>
    <mergeCell ref="E152:G152"/>
    <mergeCell ref="I152:AQ152"/>
    <mergeCell ref="T150:V150"/>
    <mergeCell ref="Y150:AA150"/>
    <mergeCell ref="T151:V151"/>
    <mergeCell ref="Y151:AA151"/>
    <mergeCell ref="AI150:AK150"/>
    <mergeCell ref="AI151:AK151"/>
    <mergeCell ref="AD150:AF150"/>
    <mergeCell ref="AD151:AF151"/>
    <mergeCell ref="AN151:AP151"/>
    <mergeCell ref="Y157:AG157"/>
    <mergeCell ref="Y158:AG158"/>
    <mergeCell ref="Y155:AH155"/>
    <mergeCell ref="Y156:AG156"/>
    <mergeCell ref="E148:G148"/>
    <mergeCell ref="O148:Q148"/>
    <mergeCell ref="Y148:AA148"/>
    <mergeCell ref="E149:G149"/>
    <mergeCell ref="O149:Q149"/>
    <mergeCell ref="Y149:AA149"/>
    <mergeCell ref="J148:L148"/>
    <mergeCell ref="J149:L149"/>
    <mergeCell ref="N155:R155"/>
    <mergeCell ref="N156:R156"/>
    <mergeCell ref="E147:G147"/>
    <mergeCell ref="J147:L147"/>
    <mergeCell ref="O147:Q147"/>
    <mergeCell ref="T147:V147"/>
    <mergeCell ref="Y147:AA147"/>
    <mergeCell ref="T148:V148"/>
    <mergeCell ref="T149:V149"/>
    <mergeCell ref="E145:G145"/>
    <mergeCell ref="E146:G146"/>
    <mergeCell ref="O146:Q146"/>
    <mergeCell ref="O145:Q145"/>
    <mergeCell ref="J145:L145"/>
    <mergeCell ref="J146:L146"/>
    <mergeCell ref="AI147:AK147"/>
    <mergeCell ref="AN147:AP147"/>
    <mergeCell ref="T144:V144"/>
    <mergeCell ref="AN149:AP149"/>
    <mergeCell ref="AN150:AP150"/>
    <mergeCell ref="AD147:AF147"/>
    <mergeCell ref="AD148:AF148"/>
    <mergeCell ref="AI148:AK148"/>
    <mergeCell ref="AN148:AP148"/>
    <mergeCell ref="AD149:AF149"/>
    <mergeCell ref="AI149:AK149"/>
    <mergeCell ref="Y144:AA144"/>
    <mergeCell ref="Y145:AA145"/>
    <mergeCell ref="AD145:AF145"/>
    <mergeCell ref="AI145:AK145"/>
    <mergeCell ref="AN145:AP145"/>
    <mergeCell ref="T145:V145"/>
    <mergeCell ref="T146:V146"/>
    <mergeCell ref="Y146:AA146"/>
    <mergeCell ref="AD146:AF146"/>
    <mergeCell ref="AI146:AK146"/>
    <mergeCell ref="AN146:AP146"/>
    <mergeCell ref="AD143:AF143"/>
    <mergeCell ref="AI143:AK143"/>
    <mergeCell ref="AD144:AF144"/>
    <mergeCell ref="AI144:AK144"/>
    <mergeCell ref="AN144:AP144"/>
    <mergeCell ref="P11:Q11"/>
    <mergeCell ref="E142:AQ142"/>
    <mergeCell ref="J143:L143"/>
    <mergeCell ref="O143:Q143"/>
    <mergeCell ref="T143:V143"/>
    <mergeCell ref="Y143:AA143"/>
    <mergeCell ref="AN143:AP143"/>
    <mergeCell ref="O144:Q144"/>
    <mergeCell ref="E143:G143"/>
    <mergeCell ref="E144:G144"/>
    <mergeCell ref="J144:L144"/>
    <mergeCell ref="B15:B17"/>
    <mergeCell ref="B23:B25"/>
    <mergeCell ref="B27:D27"/>
    <mergeCell ref="E7:H7"/>
    <mergeCell ref="I7:J7"/>
    <mergeCell ref="C8:D8"/>
    <mergeCell ref="E8:H8"/>
    <mergeCell ref="I8:J8"/>
    <mergeCell ref="K8:L8"/>
    <mergeCell ref="K9:L9"/>
    <mergeCell ref="E9:H9"/>
    <mergeCell ref="I9:J9"/>
    <mergeCell ref="E10:H10"/>
    <mergeCell ref="I10:J10"/>
    <mergeCell ref="K10:L10"/>
    <mergeCell ref="AC4:AF4"/>
    <mergeCell ref="AC5:AF5"/>
    <mergeCell ref="Z6:Z9"/>
    <mergeCell ref="AB6:AB9"/>
    <mergeCell ref="AI6:AI9"/>
    <mergeCell ref="AK6:AK9"/>
    <mergeCell ref="AA7:AA8"/>
    <mergeCell ref="C9:D9"/>
    <mergeCell ref="C10:D10"/>
    <mergeCell ref="M10:O10"/>
    <mergeCell ref="P10:Q10"/>
    <mergeCell ref="AL9:AQ9"/>
    <mergeCell ref="AL10:AQ10"/>
    <mergeCell ref="K7:L7"/>
    <mergeCell ref="M7:O7"/>
    <mergeCell ref="M8:O8"/>
    <mergeCell ref="P8:Q8"/>
    <mergeCell ref="M9:O9"/>
    <mergeCell ref="P9:Q9"/>
    <mergeCell ref="C6:D6"/>
    <mergeCell ref="E6:H6"/>
    <mergeCell ref="I6:J6"/>
    <mergeCell ref="K6:L6"/>
    <mergeCell ref="M6:O6"/>
    <mergeCell ref="P6:Q6"/>
    <mergeCell ref="C7:D7"/>
    <mergeCell ref="P7:Q7"/>
    <mergeCell ref="AC6:AF6"/>
    <mergeCell ref="AC7:AF7"/>
    <mergeCell ref="AC8:AF8"/>
    <mergeCell ref="AC9:AF9"/>
    <mergeCell ref="AC10:AF10"/>
    <mergeCell ref="C200:D200"/>
    <mergeCell ref="E200:F200"/>
    <mergeCell ref="G200:H200"/>
    <mergeCell ref="J200:K200"/>
    <mergeCell ref="L200:M200"/>
    <mergeCell ref="B1:AT1"/>
    <mergeCell ref="AQ2:AS2"/>
    <mergeCell ref="C4:D4"/>
    <mergeCell ref="E4:H4"/>
    <mergeCell ref="I4:J4"/>
    <mergeCell ref="K4:L4"/>
    <mergeCell ref="M4:O4"/>
    <mergeCell ref="AL4:AQ4"/>
    <mergeCell ref="P4:Q4"/>
    <mergeCell ref="C5:D5"/>
    <mergeCell ref="E5:H5"/>
    <mergeCell ref="I5:J5"/>
    <mergeCell ref="K5:L5"/>
    <mergeCell ref="M5:O5"/>
    <mergeCell ref="P5:Q5"/>
    <mergeCell ref="AL5:AQ5"/>
    <mergeCell ref="AL6:AQ6"/>
    <mergeCell ref="AL7:AQ7"/>
    <mergeCell ref="AL8:AQ8"/>
    <mergeCell ref="J190:K190"/>
    <mergeCell ref="J191:K191"/>
    <mergeCell ref="J192:K192"/>
    <mergeCell ref="L192:M192"/>
    <mergeCell ref="J193:K193"/>
    <mergeCell ref="L193:M193"/>
    <mergeCell ref="C190:D190"/>
    <mergeCell ref="E190:F190"/>
    <mergeCell ref="G190:H190"/>
    <mergeCell ref="L190:M190"/>
    <mergeCell ref="E191:F191"/>
    <mergeCell ref="G191:H191"/>
    <mergeCell ref="L191:M191"/>
    <mergeCell ref="C191:D191"/>
    <mergeCell ref="C192:D192"/>
    <mergeCell ref="E192:F192"/>
    <mergeCell ref="G192:H192"/>
    <mergeCell ref="C193:D193"/>
    <mergeCell ref="E193:F193"/>
    <mergeCell ref="G193:H193"/>
    <mergeCell ref="J186:K186"/>
    <mergeCell ref="J187:K187"/>
    <mergeCell ref="J188:K188"/>
    <mergeCell ref="L188:M188"/>
    <mergeCell ref="J189:K189"/>
    <mergeCell ref="L189:M189"/>
    <mergeCell ref="C186:D186"/>
    <mergeCell ref="E186:F186"/>
    <mergeCell ref="G186:H186"/>
    <mergeCell ref="L186:M186"/>
    <mergeCell ref="E187:F187"/>
    <mergeCell ref="G187:H187"/>
    <mergeCell ref="L187:M187"/>
    <mergeCell ref="C187:D187"/>
    <mergeCell ref="C188:D188"/>
    <mergeCell ref="E188:F188"/>
    <mergeCell ref="G188:H188"/>
    <mergeCell ref="C189:D189"/>
    <mergeCell ref="E189:F189"/>
    <mergeCell ref="G189:H189"/>
    <mergeCell ref="J205:K205"/>
    <mergeCell ref="J206:K206"/>
    <mergeCell ref="C205:D205"/>
    <mergeCell ref="E205:F205"/>
    <mergeCell ref="G205:H205"/>
    <mergeCell ref="L205:M205"/>
    <mergeCell ref="C206:D206"/>
    <mergeCell ref="E206:F206"/>
    <mergeCell ref="G206:H206"/>
    <mergeCell ref="L206:M206"/>
    <mergeCell ref="J201:K201"/>
    <mergeCell ref="J202:K202"/>
    <mergeCell ref="J203:K203"/>
    <mergeCell ref="L203:M203"/>
    <mergeCell ref="J204:K204"/>
    <mergeCell ref="L204:M204"/>
    <mergeCell ref="C201:D201"/>
    <mergeCell ref="E201:F201"/>
    <mergeCell ref="G201:H201"/>
    <mergeCell ref="L201:M201"/>
    <mergeCell ref="E202:F202"/>
    <mergeCell ref="G202:H202"/>
    <mergeCell ref="L202:M202"/>
    <mergeCell ref="C202:D202"/>
    <mergeCell ref="C203:D203"/>
    <mergeCell ref="E203:F203"/>
    <mergeCell ref="G203:H203"/>
    <mergeCell ref="C204:D204"/>
    <mergeCell ref="E204:F204"/>
    <mergeCell ref="G204:H204"/>
    <mergeCell ref="J199:K199"/>
    <mergeCell ref="L199:M199"/>
    <mergeCell ref="C196:D196"/>
    <mergeCell ref="C198:D198"/>
    <mergeCell ref="E198:F198"/>
    <mergeCell ref="G198:H198"/>
    <mergeCell ref="J198:K198"/>
    <mergeCell ref="L198:M198"/>
    <mergeCell ref="C199:D199"/>
    <mergeCell ref="E199:F199"/>
    <mergeCell ref="G199:H199"/>
    <mergeCell ref="J196:K196"/>
    <mergeCell ref="J197:K197"/>
    <mergeCell ref="C195:D195"/>
    <mergeCell ref="E196:F196"/>
    <mergeCell ref="G196:H196"/>
    <mergeCell ref="L196:M196"/>
    <mergeCell ref="E197:F197"/>
    <mergeCell ref="G197:H197"/>
    <mergeCell ref="L197:M197"/>
    <mergeCell ref="J194:K194"/>
    <mergeCell ref="J195:K195"/>
    <mergeCell ref="C194:D194"/>
    <mergeCell ref="E194:F194"/>
    <mergeCell ref="G194:H194"/>
    <mergeCell ref="L194:M194"/>
    <mergeCell ref="E195:F195"/>
    <mergeCell ref="G195:H195"/>
    <mergeCell ref="L195:M195"/>
    <mergeCell ref="J182:K182"/>
    <mergeCell ref="J183:K183"/>
    <mergeCell ref="J184:K184"/>
    <mergeCell ref="L184:M184"/>
    <mergeCell ref="J185:K185"/>
    <mergeCell ref="L185:M185"/>
    <mergeCell ref="C182:D182"/>
    <mergeCell ref="E182:F182"/>
    <mergeCell ref="G182:H182"/>
    <mergeCell ref="L182:M182"/>
    <mergeCell ref="E183:F183"/>
    <mergeCell ref="G183:H183"/>
    <mergeCell ref="L183:M183"/>
    <mergeCell ref="C183:D183"/>
    <mergeCell ref="C184:D184"/>
    <mergeCell ref="E184:F184"/>
    <mergeCell ref="G184:H184"/>
    <mergeCell ref="C185:D185"/>
    <mergeCell ref="E185:F185"/>
    <mergeCell ref="G185:H185"/>
    <mergeCell ref="J181:K181"/>
    <mergeCell ref="L181:M181"/>
    <mergeCell ref="C178:D178"/>
    <mergeCell ref="E178:F178"/>
    <mergeCell ref="G178:H178"/>
    <mergeCell ref="L178:M178"/>
    <mergeCell ref="E179:F179"/>
    <mergeCell ref="G179:H179"/>
    <mergeCell ref="L179:M179"/>
    <mergeCell ref="C179:D179"/>
    <mergeCell ref="C180:D180"/>
    <mergeCell ref="E180:F180"/>
    <mergeCell ref="G180:H180"/>
    <mergeCell ref="C181:D181"/>
    <mergeCell ref="E181:F181"/>
    <mergeCell ref="G181:H181"/>
    <mergeCell ref="C177:D177"/>
    <mergeCell ref="E177:F177"/>
    <mergeCell ref="G177:H177"/>
    <mergeCell ref="J177:K177"/>
    <mergeCell ref="L177:M177"/>
    <mergeCell ref="J178:K178"/>
    <mergeCell ref="J179:K179"/>
    <mergeCell ref="J180:K180"/>
    <mergeCell ref="L180:M180"/>
  </mergeCells>
  <conditionalFormatting sqref="I141">
    <cfRule type="cellIs" dxfId="15" priority="1" operator="equal">
      <formula>5</formula>
    </cfRule>
    <cfRule type="cellIs" dxfId="14" priority="2" operator="equal">
      <formula>3</formula>
    </cfRule>
    <cfRule type="cellIs" dxfId="13" priority="3" operator="equal">
      <formula>2</formula>
    </cfRule>
    <cfRule type="cellIs" dxfId="12" priority="4" operator="equal">
      <formula>1</formula>
    </cfRule>
  </conditionalFormatting>
  <conditionalFormatting sqref="R29">
    <cfRule type="cellIs" dxfId="11" priority="5" operator="equal">
      <formula>5</formula>
    </cfRule>
    <cfRule type="cellIs" dxfId="10" priority="6" operator="equal">
      <formula>3</formula>
    </cfRule>
    <cfRule type="cellIs" dxfId="9" priority="7" operator="equal">
      <formula>2</formula>
    </cfRule>
    <cfRule type="cellIs" dxfId="8" priority="8" operator="equal">
      <formula>1</formula>
    </cfRule>
  </conditionalFormatting>
  <conditionalFormatting sqref="T13:T15 A14:S15 U14:AT15 A16:J16 L16:N16 P16:Q16 S16 U16 W16 Y16 AA16 AC16 AE16 AG16 AI16 AK16 AM16 AO16 AQ16 AS16 O16:O17 A17:N17 P17:AT17 A18:AT20 A21:B21 AT21 A22:AT23 A24:C24 E24 G24 I24 K24 M24 O24 Q24 S24 U24 W24 Y24 AA24 AC24 AE24 AG24 AI24 AK24 AM24 AO24 AQ24 AS24 A25:AT28 A29:B29 AT29 A30:AT31 A32:C32 E32 G32 I32 K32 M32 O32 Q32 S32 U32 W32 Y32 AA32 AC32 AE32 AG32 AI32 AK32 AM32 AO32 AQ32 AS32 A33:AS36 AT33:AT39 A37:B37 A38:AS39 A40:C40 E40 G40 I40 K40 M40 O40 Q40 S40 U40 W40 Y40 AA40 AC40 AE40 AG40 AI40 AK40 AM40 AO40 AQ40 AS40 AT41:AT47 A45:B45 A46:AA47 AC46:AS47 A48:C48 E48 G48 I48 K48 M48 O48 Q48 S48 U48 W48 Y48 AA48 AC48 AE48 AG48 AI48 AK48 AM48 AO48 AQ48 AS48 A49:AT53 A54:AS54 AT54:AT57 A55:B55 A56:U57 W56:AS57 A58:C58 E58 G58 I58 K58 M58 O58 Q58 S58 U58 W58 Y58 AA58 AC58 AE58 AG58 AI58 AK58 AM58 AO58 AQ58 AS58 A59:AS61 AT59:AT67 A62:U62 W62:AA62 AC62:AS62 A63:M63 O63:S63 U63:AD63 AH63:AS63 A64:AS64 A65:B65 A66:AK67 AM66:AT67 A68:C68 E68 G68 I68 K68 M68 O68 Q68 S68 U68 W68 Y68 AA68 AC68 AE68 AG68 AI68 AK68 AM68 AO68 AQ68 AS68 A69:AS73 AT69:AT76 A74:B74 A75:AS76 A77:C77 E77 G77 I77 K77 M77 O77 Q77 S77 U77 W77 Y77 AA77 AC77 AE77 AG77 AI77 AK77 AM77 AO77 AQ77 AS77 A78:AS82 AT78:AT85 A83:B83 A84:AS85 A86:C86 E86 G86 I86 K86 M86 O86 Q86 S86 U86 W86 Y86 AA86 AC86 AE86 AG86 AI86 AK86 AM86 AO86 AQ86 AS86 A87:AS90 AT87:AT93 A91:B91 A92:AS93 A94:C94 E94 G94 I94 K94 M94 O94 Q94 S94 U94 W94 Y94 AA94 AC94 AE94 AG94 AI94 AK94 AM94 AO94 AQ94 AS94 A95:AS99 AT95:AT102 A100:B100 A101:AS102 A103:C103 E103 G103 I103 K103 M103 O103 Q103 S103 U103 W103 Y103 AA103 AC103 AE103 AG103 AI103 AK103 AM103 AO103 AQ103 AS103 A104:AT106 A107:AS107 AT107:AT110 A108:B108 A109:AS110 A111:C111 E111 G111 I111 K111 M111 O111 Q111 S111 U111 W111 Y111 AA111 AC111 AE111 AG111 AI111 AK111 AM111 AO111 AQ111 AS111 A112:AS113 AT112:AT118 A114:AF114 AJ114:AS114 A115:AS115 A116:B116 A117:AS118 A119:C119 E119 G119 I119 K119 M119 O119 Q119 S119 U119 W119 Y119 AA119 AC119 AE119 AG119 AI119 AK119 AM119 AO119 AQ119 AS119 A120:AT123 A124:B124 A125:AT126 A127:C127 E127 G127 I127 K127 M127 O127 Q127 S127 U127 W127 Y127 AA127 AC127 AE127 AG127 AI127 AK127 AM127 AO127 AQ127 AS127 A128:AS130 AT128:AT137 A131:AK132 AM131:AS132 AL131:AL135 A133:B133 AJ133:AJ135 A134:E134 G134:AI134 AK134 AN134:AS137 AM134:AM139 A135:AK135 A136:C136 E136 G136 I136 K136 M136 O136 Q136 S136 U136 W136 Y136 AA136 AC136 AE136 AG136 AI136 AK136 A137:AK139 AL138:AL139 AN138:AT139">
    <cfRule type="cellIs" dxfId="7" priority="9" operator="equal">
      <formula>5</formula>
    </cfRule>
    <cfRule type="cellIs" dxfId="6" priority="10" operator="equal">
      <formula>3</formula>
    </cfRule>
    <cfRule type="cellIs" dxfId="5" priority="11" operator="equal">
      <formula>2</formula>
    </cfRule>
    <cfRule type="cellIs" dxfId="4" priority="12" operator="equal">
      <formula>1</formula>
    </cfRule>
  </conditionalFormatting>
  <conditionalFormatting sqref="AV14:AY140 A41:AS43 A44:AQ44 AS44 A140:AT140 C141">
    <cfRule type="cellIs" dxfId="3" priority="13" operator="equal">
      <formula>5</formula>
    </cfRule>
    <cfRule type="cellIs" dxfId="2" priority="14" operator="equal">
      <formula>3</formula>
    </cfRule>
    <cfRule type="cellIs" dxfId="1" priority="15" operator="equal">
      <formula>2</formula>
    </cfRule>
    <cfRule type="cellIs" dxfId="0" priority="16" operator="equal">
      <formula>1</formula>
    </cfRule>
  </conditionalFormatting>
  <printOptions horizontalCentered="1"/>
  <pageMargins left="0" right="0" top="0.23622047244094491" bottom="0.13" header="0" footer="0"/>
  <pageSetup paperSize="9" orientation="landscape"/>
  <rowBreaks count="1" manualBreakCount="1">
    <brk id="71" man="1"/>
  </rowBreak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E36C09"/>
    <pageSetUpPr fitToPage="1"/>
  </sheetPr>
  <dimension ref="A1:Z998"/>
  <sheetViews>
    <sheetView topLeftCell="A3" workbookViewId="0">
      <selection activeCell="F19" sqref="F19"/>
    </sheetView>
  </sheetViews>
  <sheetFormatPr defaultColWidth="14.42578125" defaultRowHeight="15" customHeight="1"/>
  <cols>
    <col min="1" max="1" width="7.7109375" customWidth="1"/>
    <col min="2" max="2" width="35.7109375" customWidth="1"/>
    <col min="3" max="3" width="10.7109375" customWidth="1"/>
    <col min="4" max="4" width="12.85546875" customWidth="1"/>
    <col min="5" max="5" width="15.42578125" customWidth="1"/>
    <col min="6" max="6" width="15.85546875" customWidth="1"/>
    <col min="7" max="7" width="12.7109375" customWidth="1"/>
    <col min="8" max="8" width="54.28515625" customWidth="1"/>
    <col min="9" max="26" width="9.140625" customWidth="1"/>
  </cols>
  <sheetData>
    <row r="1" spans="1:26" ht="18.75" customHeight="1">
      <c r="A1" s="756" t="s">
        <v>0</v>
      </c>
      <c r="B1" s="667"/>
      <c r="C1" s="667"/>
      <c r="D1" s="667"/>
      <c r="E1" s="667"/>
      <c r="F1" s="667"/>
      <c r="G1" s="667"/>
      <c r="H1" s="655"/>
      <c r="I1" s="370"/>
      <c r="J1" s="370"/>
      <c r="K1" s="370"/>
      <c r="L1" s="370"/>
      <c r="M1" s="370"/>
      <c r="N1" s="370"/>
      <c r="O1" s="370"/>
      <c r="P1" s="370"/>
      <c r="Q1" s="370"/>
      <c r="R1" s="370"/>
      <c r="S1" s="370"/>
      <c r="T1" s="370"/>
      <c r="U1" s="370"/>
      <c r="V1" s="370"/>
      <c r="W1" s="370"/>
      <c r="X1" s="370"/>
      <c r="Y1" s="370"/>
      <c r="Z1" s="370"/>
    </row>
    <row r="2" spans="1:26" ht="18.75" customHeight="1">
      <c r="A2" s="757" t="s">
        <v>154</v>
      </c>
      <c r="B2" s="667"/>
      <c r="C2" s="667"/>
      <c r="D2" s="667"/>
      <c r="E2" s="667"/>
      <c r="F2" s="667"/>
      <c r="G2" s="655"/>
      <c r="H2" s="371">
        <f ca="1">'Summary E'!M1</f>
        <v>46128</v>
      </c>
      <c r="I2" s="370"/>
      <c r="J2" s="370"/>
      <c r="K2" s="370"/>
      <c r="L2" s="370"/>
      <c r="M2" s="370"/>
      <c r="N2" s="370"/>
      <c r="O2" s="370"/>
      <c r="P2" s="370"/>
      <c r="Q2" s="370"/>
      <c r="R2" s="370"/>
      <c r="S2" s="370"/>
      <c r="T2" s="370"/>
      <c r="U2" s="370"/>
      <c r="V2" s="370"/>
      <c r="W2" s="370"/>
      <c r="X2" s="370"/>
      <c r="Y2" s="370"/>
      <c r="Z2" s="370"/>
    </row>
    <row r="3" spans="1:26" ht="18.75" customHeight="1">
      <c r="A3" s="755" t="s">
        <v>155</v>
      </c>
      <c r="B3" s="655"/>
      <c r="C3" s="758" t="s">
        <v>156</v>
      </c>
      <c r="D3" s="667"/>
      <c r="E3" s="667"/>
      <c r="F3" s="667"/>
      <c r="G3" s="667"/>
      <c r="H3" s="655"/>
      <c r="I3" s="370"/>
      <c r="J3" s="370"/>
      <c r="K3" s="370"/>
      <c r="L3" s="370"/>
      <c r="M3" s="370"/>
      <c r="N3" s="370"/>
      <c r="O3" s="370"/>
      <c r="P3" s="370"/>
      <c r="Q3" s="370"/>
      <c r="R3" s="370"/>
      <c r="S3" s="370"/>
      <c r="T3" s="370"/>
      <c r="U3" s="370"/>
      <c r="V3" s="370"/>
      <c r="W3" s="370"/>
      <c r="X3" s="370"/>
      <c r="Y3" s="370"/>
      <c r="Z3" s="370"/>
    </row>
    <row r="4" spans="1:26" ht="18.75" customHeight="1">
      <c r="A4" s="755" t="s">
        <v>878</v>
      </c>
      <c r="B4" s="655"/>
      <c r="C4" s="758" t="s">
        <v>158</v>
      </c>
      <c r="D4" s="667"/>
      <c r="E4" s="667"/>
      <c r="F4" s="667"/>
      <c r="G4" s="667"/>
      <c r="H4" s="655"/>
      <c r="I4" s="370"/>
      <c r="J4" s="370"/>
      <c r="K4" s="370"/>
      <c r="L4" s="370"/>
      <c r="M4" s="370"/>
      <c r="N4" s="370"/>
      <c r="O4" s="370"/>
      <c r="P4" s="370"/>
      <c r="Q4" s="370"/>
      <c r="R4" s="370"/>
      <c r="S4" s="370"/>
      <c r="T4" s="370"/>
      <c r="U4" s="370"/>
      <c r="V4" s="370"/>
      <c r="W4" s="370"/>
      <c r="X4" s="370"/>
      <c r="Y4" s="370"/>
      <c r="Z4" s="370"/>
    </row>
    <row r="5" spans="1:26" ht="18.75" customHeight="1">
      <c r="A5" s="759" t="s">
        <v>879</v>
      </c>
      <c r="B5" s="667"/>
      <c r="C5" s="667"/>
      <c r="D5" s="667"/>
      <c r="E5" s="667"/>
      <c r="F5" s="667"/>
      <c r="G5" s="667"/>
      <c r="H5" s="655"/>
      <c r="I5" s="372"/>
      <c r="J5" s="372"/>
      <c r="K5" s="372"/>
      <c r="L5" s="372"/>
      <c r="M5" s="372"/>
      <c r="N5" s="372"/>
      <c r="O5" s="372"/>
      <c r="P5" s="372"/>
      <c r="Q5" s="372"/>
      <c r="R5" s="372"/>
      <c r="S5" s="372"/>
      <c r="T5" s="372"/>
      <c r="U5" s="372"/>
      <c r="V5" s="372"/>
      <c r="W5" s="372"/>
      <c r="X5" s="372"/>
      <c r="Y5" s="372"/>
      <c r="Z5" s="372"/>
    </row>
    <row r="6" spans="1:26" ht="14.25" customHeight="1">
      <c r="A6" s="373" t="s">
        <v>880</v>
      </c>
      <c r="B6" s="374" t="s">
        <v>881</v>
      </c>
      <c r="C6" s="68" t="s">
        <v>882</v>
      </c>
      <c r="D6" s="248" t="s">
        <v>883</v>
      </c>
      <c r="E6" s="374" t="s">
        <v>884</v>
      </c>
      <c r="F6" s="374" t="s">
        <v>885</v>
      </c>
      <c r="G6" s="374" t="s">
        <v>886</v>
      </c>
      <c r="H6" s="373" t="s">
        <v>887</v>
      </c>
      <c r="I6" s="375"/>
      <c r="J6" s="375"/>
      <c r="K6" s="375"/>
      <c r="L6" s="375"/>
      <c r="M6" s="375"/>
      <c r="N6" s="375"/>
      <c r="O6" s="375"/>
      <c r="P6" s="375"/>
      <c r="Q6" s="375"/>
      <c r="R6" s="375"/>
      <c r="S6" s="375"/>
      <c r="T6" s="375"/>
      <c r="U6" s="375"/>
      <c r="V6" s="375"/>
      <c r="W6" s="375"/>
      <c r="X6" s="375"/>
      <c r="Y6" s="375"/>
      <c r="Z6" s="375"/>
    </row>
    <row r="7" spans="1:26" ht="18.75" customHeight="1">
      <c r="A7" s="107">
        <v>1</v>
      </c>
      <c r="B7" s="125" t="s">
        <v>677</v>
      </c>
      <c r="C7" s="107"/>
      <c r="D7" s="107" t="e">
        <f>VLOOKUP(C7,'TS Gantry - AP44'!$C$8:$D$638,2,0)</f>
        <v>#N/A</v>
      </c>
      <c r="E7" s="103"/>
      <c r="F7" s="103"/>
      <c r="G7" s="376"/>
      <c r="H7" s="377" t="s">
        <v>888</v>
      </c>
      <c r="I7" s="378"/>
      <c r="J7" s="378"/>
      <c r="K7" s="378"/>
      <c r="L7" s="378"/>
      <c r="M7" s="378"/>
      <c r="N7" s="378"/>
      <c r="O7" s="378"/>
      <c r="P7" s="378"/>
      <c r="Q7" s="378"/>
      <c r="R7" s="378"/>
      <c r="S7" s="378"/>
      <c r="T7" s="378"/>
      <c r="U7" s="378"/>
      <c r="V7" s="378"/>
      <c r="W7" s="378"/>
      <c r="X7" s="378"/>
      <c r="Y7" s="378"/>
      <c r="Z7" s="378"/>
    </row>
    <row r="8" spans="1:26" ht="18.75" customHeight="1">
      <c r="A8" s="107">
        <v>2</v>
      </c>
      <c r="B8" s="125" t="s">
        <v>889</v>
      </c>
      <c r="C8" s="106" t="s">
        <v>617</v>
      </c>
      <c r="D8" s="107" t="str">
        <f>VLOOKUP(C8,'TS Gantry - AP44'!$C$8:$D$644,2,0)</f>
        <v>DD60+18</v>
      </c>
      <c r="E8" s="103" t="s">
        <v>646</v>
      </c>
      <c r="F8" s="103">
        <v>46065</v>
      </c>
      <c r="G8" s="376"/>
      <c r="H8" s="125" t="s">
        <v>1788</v>
      </c>
      <c r="I8" s="378"/>
      <c r="J8" s="378"/>
      <c r="K8" s="378"/>
      <c r="L8" s="378"/>
      <c r="M8" s="378"/>
      <c r="N8" s="378"/>
      <c r="O8" s="378"/>
      <c r="P8" s="378"/>
      <c r="Q8" s="378"/>
      <c r="R8" s="378"/>
      <c r="S8" s="378"/>
      <c r="T8" s="378"/>
      <c r="U8" s="378"/>
      <c r="V8" s="378"/>
      <c r="W8" s="378"/>
      <c r="X8" s="378"/>
      <c r="Y8" s="378"/>
      <c r="Z8" s="378"/>
    </row>
    <row r="9" spans="1:26" ht="18.75">
      <c r="A9" s="107">
        <v>3</v>
      </c>
      <c r="B9" s="125" t="s">
        <v>889</v>
      </c>
      <c r="C9" s="106" t="s">
        <v>382</v>
      </c>
      <c r="D9" s="107" t="str">
        <f>VLOOKUP(C9,'TS Gantry - AP44'!$C$8:$D$644,2,0)</f>
        <v>DB2+0</v>
      </c>
      <c r="E9" s="103" t="s">
        <v>646</v>
      </c>
      <c r="F9" s="103">
        <v>46125</v>
      </c>
      <c r="G9" s="376"/>
      <c r="H9" s="125" t="s">
        <v>1789</v>
      </c>
      <c r="I9" s="378"/>
      <c r="J9" s="378"/>
      <c r="K9" s="378"/>
      <c r="L9" s="378"/>
      <c r="M9" s="378"/>
      <c r="N9" s="378"/>
      <c r="O9" s="378"/>
      <c r="P9" s="378"/>
      <c r="Q9" s="378"/>
      <c r="R9" s="378"/>
      <c r="S9" s="378"/>
      <c r="T9" s="378"/>
      <c r="U9" s="378"/>
      <c r="V9" s="378"/>
      <c r="W9" s="378"/>
      <c r="X9" s="378"/>
      <c r="Y9" s="378"/>
      <c r="Z9" s="378"/>
    </row>
    <row r="10" spans="1:26" ht="18.75">
      <c r="A10" s="107">
        <v>4</v>
      </c>
      <c r="B10" s="125" t="s">
        <v>889</v>
      </c>
      <c r="C10" s="106" t="s">
        <v>551</v>
      </c>
      <c r="D10" s="107" t="str">
        <f>VLOOKUP(C10,'TS Gantry - AP44'!$C$8:$D$644,2,0)</f>
        <v>DA+6</v>
      </c>
      <c r="E10" s="103" t="s">
        <v>646</v>
      </c>
      <c r="F10" s="103">
        <v>46126</v>
      </c>
      <c r="G10" s="376"/>
      <c r="H10" s="125" t="s">
        <v>1790</v>
      </c>
      <c r="I10" s="641"/>
      <c r="J10" s="641"/>
      <c r="K10" s="641"/>
      <c r="L10" s="641"/>
      <c r="M10" s="641"/>
      <c r="N10" s="641"/>
      <c r="O10" s="641"/>
      <c r="P10" s="641"/>
      <c r="Q10" s="641"/>
      <c r="R10" s="641"/>
      <c r="S10" s="641"/>
      <c r="T10" s="641"/>
      <c r="U10" s="641"/>
      <c r="V10" s="641"/>
      <c r="W10" s="641"/>
      <c r="X10" s="641"/>
      <c r="Y10" s="641"/>
      <c r="Z10" s="641"/>
    </row>
    <row r="11" spans="1:26" ht="18.75">
      <c r="A11" s="107">
        <v>5</v>
      </c>
      <c r="B11" s="125" t="s">
        <v>890</v>
      </c>
      <c r="C11" s="106" t="s">
        <v>616</v>
      </c>
      <c r="D11" s="107" t="str">
        <f>VLOOKUP(C11,'TS Gantry - AP44'!$C$8:$D$644,2,0)</f>
        <v>DC2+9</v>
      </c>
      <c r="E11" s="103" t="s">
        <v>646</v>
      </c>
      <c r="F11" s="103">
        <v>46126</v>
      </c>
      <c r="G11" s="376"/>
      <c r="H11" s="377" t="s">
        <v>1791</v>
      </c>
      <c r="I11" s="378"/>
      <c r="J11" s="378"/>
      <c r="K11" s="378"/>
      <c r="L11" s="378"/>
      <c r="M11" s="378"/>
      <c r="N11" s="378"/>
      <c r="O11" s="378"/>
      <c r="P11" s="378"/>
      <c r="Q11" s="378"/>
      <c r="R11" s="378"/>
      <c r="S11" s="378"/>
      <c r="T11" s="378"/>
      <c r="U11" s="378"/>
      <c r="V11" s="378"/>
      <c r="W11" s="378"/>
      <c r="X11" s="378"/>
      <c r="Y11" s="378"/>
      <c r="Z11" s="378"/>
    </row>
    <row r="12" spans="1:26" ht="18.75" customHeight="1">
      <c r="A12" s="761" t="s">
        <v>891</v>
      </c>
      <c r="B12" s="762"/>
      <c r="C12" s="762"/>
      <c r="D12" s="762"/>
      <c r="E12" s="762"/>
      <c r="F12" s="762"/>
      <c r="G12" s="762"/>
      <c r="H12" s="763"/>
      <c r="I12" s="378"/>
      <c r="J12" s="378"/>
      <c r="K12" s="378"/>
      <c r="L12" s="378"/>
      <c r="M12" s="378"/>
      <c r="N12" s="378"/>
      <c r="O12" s="378"/>
      <c r="P12" s="378"/>
      <c r="Q12" s="378"/>
      <c r="R12" s="378"/>
      <c r="S12" s="378"/>
      <c r="T12" s="378"/>
      <c r="U12" s="378"/>
      <c r="V12" s="378"/>
      <c r="W12" s="378"/>
      <c r="X12" s="378"/>
      <c r="Y12" s="378"/>
      <c r="Z12" s="378"/>
    </row>
    <row r="13" spans="1:26" ht="18.75" customHeight="1">
      <c r="A13" s="379" t="s">
        <v>892</v>
      </c>
      <c r="B13" s="379" t="s">
        <v>893</v>
      </c>
      <c r="C13" s="380" t="s">
        <v>882</v>
      </c>
      <c r="D13" s="379" t="s">
        <v>894</v>
      </c>
      <c r="E13" s="381" t="s">
        <v>885</v>
      </c>
      <c r="F13" s="381" t="s">
        <v>886</v>
      </c>
      <c r="G13" s="764" t="s">
        <v>12</v>
      </c>
      <c r="H13" s="765"/>
      <c r="I13" s="382"/>
      <c r="J13" s="382"/>
      <c r="K13" s="382"/>
      <c r="L13" s="382"/>
      <c r="M13" s="382"/>
      <c r="N13" s="382"/>
      <c r="O13" s="382"/>
      <c r="P13" s="382"/>
      <c r="Q13" s="382"/>
      <c r="R13" s="382"/>
      <c r="S13" s="382"/>
      <c r="T13" s="382"/>
      <c r="U13" s="382"/>
      <c r="V13" s="382"/>
      <c r="W13" s="382"/>
      <c r="X13" s="382"/>
      <c r="Y13" s="382"/>
      <c r="Z13" s="382"/>
    </row>
    <row r="14" spans="1:26" ht="18" customHeight="1">
      <c r="A14" s="108">
        <v>1</v>
      </c>
      <c r="B14" s="125"/>
      <c r="C14" s="176" t="s">
        <v>538</v>
      </c>
      <c r="D14" s="107" t="str">
        <f>VLOOKUP(C14,'TS Gantry - AP44'!$C$8:$D$638,2,0)</f>
        <v>DA+0</v>
      </c>
      <c r="E14" s="103">
        <v>46052</v>
      </c>
      <c r="F14" s="103"/>
      <c r="G14" s="107"/>
      <c r="H14" s="125" t="s">
        <v>895</v>
      </c>
      <c r="I14" s="372"/>
      <c r="J14" s="372"/>
      <c r="K14" s="372"/>
      <c r="L14" s="372"/>
      <c r="M14" s="372"/>
      <c r="N14" s="372"/>
      <c r="O14" s="372"/>
      <c r="P14" s="372"/>
      <c r="Q14" s="372"/>
      <c r="R14" s="372"/>
      <c r="S14" s="372"/>
      <c r="T14" s="372"/>
      <c r="U14" s="372"/>
      <c r="V14" s="372"/>
      <c r="W14" s="372"/>
      <c r="X14" s="372"/>
      <c r="Y14" s="372"/>
      <c r="Z14" s="372"/>
    </row>
    <row r="15" spans="1:26" ht="18" customHeight="1">
      <c r="A15" s="108">
        <v>2</v>
      </c>
      <c r="B15" s="125" t="s">
        <v>718</v>
      </c>
      <c r="C15" s="176" t="s">
        <v>593</v>
      </c>
      <c r="D15" s="107" t="str">
        <f>VLOOKUP(C15,'TS Gantry - AP44'!$C$8:$D$638,2,0)</f>
        <v>DB2+0</v>
      </c>
      <c r="E15" s="103">
        <v>46120</v>
      </c>
      <c r="F15" s="103"/>
      <c r="G15" s="107"/>
      <c r="H15" s="125" t="s">
        <v>1792</v>
      </c>
      <c r="I15" s="372"/>
      <c r="J15" s="372"/>
      <c r="K15" s="372"/>
      <c r="L15" s="372"/>
      <c r="M15" s="372"/>
      <c r="N15" s="372"/>
      <c r="O15" s="372"/>
      <c r="P15" s="372"/>
      <c r="Q15" s="372"/>
      <c r="R15" s="372"/>
      <c r="S15" s="372"/>
      <c r="T15" s="372"/>
      <c r="U15" s="372"/>
      <c r="V15" s="372"/>
      <c r="W15" s="372"/>
      <c r="X15" s="372"/>
      <c r="Y15" s="372"/>
      <c r="Z15" s="372"/>
    </row>
    <row r="16" spans="1:26" ht="18" customHeight="1">
      <c r="A16" s="108">
        <v>3</v>
      </c>
      <c r="B16" s="125" t="s">
        <v>744</v>
      </c>
      <c r="C16" s="573" t="s">
        <v>610</v>
      </c>
      <c r="D16" s="107" t="str">
        <f>VLOOKUP(C16,'TS Gantry - AP44'!$C$8:$D$638,2,0)</f>
        <v>DA+3</v>
      </c>
      <c r="E16" s="103">
        <v>46126</v>
      </c>
      <c r="F16" s="103"/>
      <c r="G16" s="107"/>
      <c r="H16" s="125" t="s">
        <v>1793</v>
      </c>
      <c r="I16" s="547"/>
      <c r="J16" s="547"/>
      <c r="K16" s="547"/>
      <c r="L16" s="547"/>
      <c r="M16" s="547"/>
      <c r="N16" s="547"/>
      <c r="O16" s="547"/>
      <c r="P16" s="547"/>
      <c r="Q16" s="547"/>
      <c r="R16" s="547"/>
      <c r="S16" s="547"/>
      <c r="T16" s="547"/>
      <c r="U16" s="547"/>
      <c r="V16" s="547"/>
      <c r="W16" s="547"/>
      <c r="X16" s="547"/>
      <c r="Y16" s="547"/>
      <c r="Z16" s="547"/>
    </row>
    <row r="17" spans="1:26" ht="18" customHeight="1">
      <c r="A17" s="108">
        <v>4</v>
      </c>
      <c r="B17" s="125"/>
      <c r="C17" s="176"/>
      <c r="D17" s="107"/>
      <c r="E17" s="103"/>
      <c r="F17" s="103"/>
      <c r="G17" s="107"/>
      <c r="H17" s="125"/>
      <c r="I17" s="372"/>
      <c r="J17" s="372"/>
      <c r="K17" s="372"/>
      <c r="L17" s="372"/>
      <c r="M17" s="372"/>
      <c r="N17" s="372"/>
      <c r="O17" s="372"/>
      <c r="P17" s="372"/>
      <c r="Q17" s="372"/>
      <c r="R17" s="372"/>
      <c r="S17" s="372"/>
      <c r="T17" s="372"/>
      <c r="U17" s="372"/>
      <c r="V17" s="372"/>
      <c r="W17" s="372"/>
      <c r="X17" s="372"/>
      <c r="Y17" s="372"/>
      <c r="Z17" s="372"/>
    </row>
    <row r="18" spans="1:26" ht="18" customHeight="1">
      <c r="A18" s="108">
        <v>5</v>
      </c>
      <c r="B18" s="125"/>
      <c r="C18" s="176"/>
      <c r="D18" s="107"/>
      <c r="E18" s="103"/>
      <c r="F18" s="103"/>
      <c r="G18" s="107"/>
      <c r="H18" s="125"/>
      <c r="I18" s="372"/>
      <c r="J18" s="372"/>
      <c r="K18" s="372"/>
      <c r="L18" s="372"/>
      <c r="M18" s="372"/>
      <c r="N18" s="372"/>
      <c r="O18" s="372"/>
      <c r="P18" s="372"/>
      <c r="Q18" s="372"/>
      <c r="R18" s="372"/>
      <c r="S18" s="372"/>
      <c r="T18" s="372"/>
      <c r="U18" s="372"/>
      <c r="V18" s="372"/>
      <c r="W18" s="372"/>
      <c r="X18" s="372"/>
      <c r="Y18" s="372"/>
      <c r="Z18" s="372"/>
    </row>
    <row r="19" spans="1:26" ht="18" customHeight="1">
      <c r="A19" s="108">
        <v>6</v>
      </c>
      <c r="B19" s="153"/>
      <c r="C19" s="176"/>
      <c r="D19" s="107"/>
      <c r="E19" s="103"/>
      <c r="F19" s="103"/>
      <c r="G19" s="107"/>
      <c r="H19" s="125"/>
      <c r="I19" s="372"/>
      <c r="J19" s="372"/>
      <c r="K19" s="372"/>
      <c r="L19" s="372"/>
      <c r="M19" s="372"/>
      <c r="N19" s="372"/>
      <c r="O19" s="372"/>
      <c r="P19" s="372"/>
      <c r="Q19" s="372"/>
      <c r="R19" s="372"/>
      <c r="S19" s="372"/>
      <c r="T19" s="372"/>
      <c r="U19" s="372"/>
      <c r="V19" s="372"/>
      <c r="W19" s="372"/>
      <c r="X19" s="372"/>
      <c r="Y19" s="372"/>
      <c r="Z19" s="372"/>
    </row>
    <row r="20" spans="1:26" ht="18" customHeight="1">
      <c r="A20" s="117"/>
      <c r="B20" s="214"/>
      <c r="C20" s="117"/>
      <c r="D20" s="383"/>
      <c r="E20" s="384"/>
      <c r="F20" s="384"/>
      <c r="G20" s="383"/>
      <c r="H20" s="383"/>
      <c r="I20" s="372"/>
      <c r="J20" s="372"/>
      <c r="K20" s="372"/>
      <c r="L20" s="372"/>
      <c r="M20" s="372"/>
      <c r="N20" s="372"/>
      <c r="O20" s="372"/>
      <c r="P20" s="372"/>
      <c r="Q20" s="372"/>
      <c r="R20" s="372"/>
      <c r="S20" s="372"/>
      <c r="T20" s="372"/>
      <c r="U20" s="372"/>
      <c r="V20" s="372"/>
      <c r="W20" s="372"/>
      <c r="X20" s="372"/>
      <c r="Y20" s="372"/>
      <c r="Z20" s="372"/>
    </row>
    <row r="21" spans="1:26" ht="18.75" customHeight="1">
      <c r="A21" s="761" t="s">
        <v>896</v>
      </c>
      <c r="B21" s="762"/>
      <c r="C21" s="762"/>
      <c r="D21" s="762"/>
      <c r="E21" s="762"/>
      <c r="F21" s="762"/>
      <c r="G21" s="762"/>
      <c r="H21" s="763"/>
      <c r="I21" s="378"/>
      <c r="J21" s="378"/>
      <c r="K21" s="378"/>
      <c r="L21" s="378"/>
      <c r="M21" s="378"/>
      <c r="N21" s="378"/>
      <c r="O21" s="378"/>
      <c r="P21" s="378"/>
      <c r="Q21" s="378"/>
      <c r="R21" s="378"/>
      <c r="S21" s="378"/>
      <c r="T21" s="378"/>
      <c r="U21" s="378"/>
      <c r="V21" s="378"/>
      <c r="W21" s="378"/>
      <c r="X21" s="378"/>
      <c r="Y21" s="378"/>
      <c r="Z21" s="378"/>
    </row>
    <row r="22" spans="1:26" ht="18.75" customHeight="1">
      <c r="A22" s="69" t="s">
        <v>892</v>
      </c>
      <c r="B22" s="69" t="s">
        <v>893</v>
      </c>
      <c r="C22" s="69" t="s">
        <v>897</v>
      </c>
      <c r="D22" s="61" t="s">
        <v>898</v>
      </c>
      <c r="E22" s="385" t="s">
        <v>885</v>
      </c>
      <c r="F22" s="61" t="s">
        <v>886</v>
      </c>
      <c r="G22" s="733" t="s">
        <v>887</v>
      </c>
      <c r="H22" s="655"/>
      <c r="I22" s="372"/>
      <c r="J22" s="372"/>
      <c r="K22" s="372"/>
      <c r="L22" s="372"/>
      <c r="M22" s="372"/>
      <c r="N22" s="372"/>
      <c r="O22" s="372"/>
      <c r="P22" s="372"/>
      <c r="Q22" s="372"/>
      <c r="R22" s="372"/>
      <c r="S22" s="372"/>
      <c r="T22" s="372"/>
      <c r="U22" s="372"/>
      <c r="V22" s="372"/>
      <c r="W22" s="372"/>
      <c r="X22" s="372"/>
      <c r="Y22" s="372"/>
      <c r="Z22" s="372"/>
    </row>
    <row r="23" spans="1:26" ht="18" customHeight="1">
      <c r="A23" s="108">
        <v>1</v>
      </c>
      <c r="B23" s="153"/>
      <c r="C23" s="107"/>
      <c r="D23" s="386"/>
      <c r="E23" s="103"/>
      <c r="F23" s="103"/>
      <c r="G23" s="760"/>
      <c r="H23" s="655"/>
      <c r="I23" s="382"/>
      <c r="J23" s="382"/>
      <c r="K23" s="382"/>
      <c r="L23" s="382"/>
      <c r="M23" s="382"/>
      <c r="N23" s="382"/>
      <c r="O23" s="382"/>
      <c r="P23" s="382"/>
      <c r="Q23" s="382"/>
      <c r="R23" s="382"/>
      <c r="S23" s="382"/>
      <c r="T23" s="382"/>
      <c r="U23" s="382"/>
      <c r="V23" s="382"/>
      <c r="W23" s="382"/>
      <c r="X23" s="382"/>
      <c r="Y23" s="382"/>
      <c r="Z23" s="382"/>
    </row>
    <row r="24" spans="1:26" ht="18" customHeight="1">
      <c r="A24" s="108">
        <v>2</v>
      </c>
      <c r="B24" s="153"/>
      <c r="C24" s="108"/>
      <c r="D24" s="386"/>
      <c r="E24" s="103"/>
      <c r="F24" s="103"/>
      <c r="G24" s="760"/>
      <c r="H24" s="655"/>
      <c r="I24" s="382"/>
      <c r="J24" s="382"/>
      <c r="K24" s="382"/>
      <c r="L24" s="382"/>
      <c r="M24" s="382"/>
      <c r="N24" s="382"/>
      <c r="O24" s="382"/>
      <c r="P24" s="382"/>
      <c r="Q24" s="382"/>
      <c r="R24" s="382"/>
      <c r="S24" s="382"/>
      <c r="T24" s="382"/>
      <c r="U24" s="382"/>
      <c r="V24" s="382"/>
      <c r="W24" s="382"/>
      <c r="X24" s="382"/>
      <c r="Y24" s="382"/>
      <c r="Z24" s="382"/>
    </row>
    <row r="25" spans="1:26" ht="18" customHeight="1">
      <c r="A25" s="108">
        <v>3</v>
      </c>
      <c r="B25" s="125"/>
      <c r="C25" s="108"/>
      <c r="D25" s="386"/>
      <c r="E25" s="103"/>
      <c r="F25" s="103"/>
      <c r="G25" s="760"/>
      <c r="H25" s="655"/>
      <c r="I25" s="382"/>
      <c r="J25" s="382"/>
      <c r="K25" s="382"/>
      <c r="L25" s="382"/>
      <c r="M25" s="382"/>
      <c r="N25" s="382"/>
      <c r="O25" s="382"/>
      <c r="P25" s="382"/>
      <c r="Q25" s="382"/>
      <c r="R25" s="382"/>
      <c r="S25" s="382"/>
      <c r="T25" s="382"/>
      <c r="U25" s="382"/>
      <c r="V25" s="382"/>
      <c r="W25" s="382"/>
      <c r="X25" s="382"/>
      <c r="Y25" s="382"/>
      <c r="Z25" s="382"/>
    </row>
    <row r="26" spans="1:26" ht="18.75" customHeight="1">
      <c r="A26" s="759" t="s">
        <v>899</v>
      </c>
      <c r="B26" s="667"/>
      <c r="C26" s="667"/>
      <c r="D26" s="667"/>
      <c r="E26" s="667"/>
      <c r="F26" s="667"/>
      <c r="G26" s="667"/>
      <c r="H26" s="655"/>
      <c r="I26" s="382"/>
      <c r="J26" s="382"/>
      <c r="K26" s="382"/>
      <c r="L26" s="382"/>
      <c r="M26" s="382"/>
      <c r="N26" s="382"/>
      <c r="O26" s="382"/>
      <c r="P26" s="382"/>
      <c r="Q26" s="382"/>
      <c r="R26" s="382"/>
      <c r="S26" s="382"/>
      <c r="T26" s="382"/>
      <c r="U26" s="382"/>
      <c r="V26" s="382"/>
      <c r="W26" s="382"/>
      <c r="X26" s="382"/>
      <c r="Y26" s="382"/>
      <c r="Z26" s="382"/>
    </row>
    <row r="27" spans="1:26" ht="18.75" customHeight="1">
      <c r="A27" s="69" t="s">
        <v>900</v>
      </c>
      <c r="B27" s="69" t="s">
        <v>893</v>
      </c>
      <c r="C27" s="69" t="s">
        <v>897</v>
      </c>
      <c r="D27" s="61" t="s">
        <v>898</v>
      </c>
      <c r="E27" s="385" t="s">
        <v>885</v>
      </c>
      <c r="F27" s="61" t="s">
        <v>886</v>
      </c>
      <c r="G27" s="733" t="s">
        <v>887</v>
      </c>
      <c r="H27" s="655"/>
      <c r="I27" s="382"/>
      <c r="J27" s="382"/>
      <c r="K27" s="382"/>
      <c r="L27" s="382"/>
      <c r="M27" s="382"/>
      <c r="N27" s="382"/>
      <c r="O27" s="382"/>
      <c r="P27" s="382"/>
      <c r="Q27" s="382"/>
      <c r="R27" s="382"/>
      <c r="S27" s="382"/>
      <c r="T27" s="382"/>
      <c r="U27" s="382"/>
      <c r="V27" s="382"/>
      <c r="W27" s="382"/>
      <c r="X27" s="382"/>
      <c r="Y27" s="382"/>
      <c r="Z27" s="382"/>
    </row>
    <row r="28" spans="1:26" ht="18" customHeight="1">
      <c r="A28" s="108"/>
      <c r="B28" s="108"/>
      <c r="C28" s="108"/>
      <c r="D28" s="108"/>
      <c r="E28" s="387"/>
      <c r="F28" s="108"/>
      <c r="G28" s="760"/>
      <c r="H28" s="655"/>
      <c r="I28" s="382"/>
      <c r="J28" s="382"/>
      <c r="K28" s="382"/>
      <c r="L28" s="382"/>
      <c r="M28" s="382"/>
      <c r="N28" s="382"/>
      <c r="O28" s="382"/>
      <c r="P28" s="382"/>
      <c r="Q28" s="382"/>
      <c r="R28" s="382"/>
      <c r="S28" s="382"/>
      <c r="T28" s="382"/>
      <c r="U28" s="382"/>
      <c r="V28" s="382"/>
      <c r="W28" s="382"/>
      <c r="X28" s="382"/>
      <c r="Y28" s="382"/>
      <c r="Z28" s="382"/>
    </row>
    <row r="29" spans="1:26" ht="18" customHeight="1">
      <c r="A29" s="108"/>
      <c r="B29" s="107"/>
      <c r="C29" s="108"/>
      <c r="D29" s="388"/>
      <c r="E29" s="387"/>
      <c r="F29" s="387"/>
      <c r="G29" s="760"/>
      <c r="H29" s="655"/>
      <c r="I29" s="382"/>
      <c r="J29" s="382"/>
      <c r="K29" s="382"/>
      <c r="L29" s="382"/>
      <c r="M29" s="382"/>
      <c r="N29" s="382"/>
      <c r="O29" s="382"/>
      <c r="P29" s="382"/>
      <c r="Q29" s="382"/>
      <c r="R29" s="382"/>
      <c r="S29" s="382"/>
      <c r="T29" s="382"/>
      <c r="U29" s="382"/>
      <c r="V29" s="382"/>
      <c r="W29" s="382"/>
      <c r="X29" s="382"/>
      <c r="Y29" s="382"/>
      <c r="Z29" s="382"/>
    </row>
    <row r="30" spans="1:26" ht="18.75" customHeight="1">
      <c r="A30" s="759" t="s">
        <v>901</v>
      </c>
      <c r="B30" s="667"/>
      <c r="C30" s="667"/>
      <c r="D30" s="667"/>
      <c r="E30" s="667"/>
      <c r="F30" s="667"/>
      <c r="G30" s="667"/>
      <c r="H30" s="655"/>
      <c r="I30" s="382"/>
      <c r="J30" s="382"/>
      <c r="K30" s="382"/>
      <c r="L30" s="382"/>
      <c r="M30" s="382"/>
      <c r="N30" s="382"/>
      <c r="O30" s="382"/>
      <c r="P30" s="382"/>
      <c r="Q30" s="382"/>
      <c r="R30" s="382"/>
      <c r="S30" s="382"/>
      <c r="T30" s="382"/>
      <c r="U30" s="382"/>
      <c r="V30" s="382"/>
      <c r="W30" s="382"/>
      <c r="X30" s="382"/>
      <c r="Y30" s="382"/>
      <c r="Z30" s="382"/>
    </row>
    <row r="31" spans="1:26" ht="18.75" customHeight="1">
      <c r="A31" s="69" t="s">
        <v>900</v>
      </c>
      <c r="B31" s="69" t="s">
        <v>893</v>
      </c>
      <c r="C31" s="69" t="s">
        <v>882</v>
      </c>
      <c r="D31" s="61" t="s">
        <v>894</v>
      </c>
      <c r="E31" s="69" t="s">
        <v>902</v>
      </c>
      <c r="F31" s="385" t="s">
        <v>885</v>
      </c>
      <c r="G31" s="61" t="s">
        <v>886</v>
      </c>
      <c r="H31" s="69" t="s">
        <v>887</v>
      </c>
      <c r="I31" s="382"/>
      <c r="J31" s="382"/>
      <c r="K31" s="382"/>
      <c r="L31" s="382"/>
      <c r="M31" s="382"/>
      <c r="N31" s="382"/>
      <c r="O31" s="382"/>
      <c r="P31" s="382"/>
      <c r="Q31" s="382"/>
      <c r="R31" s="382"/>
      <c r="S31" s="382"/>
      <c r="T31" s="382"/>
      <c r="U31" s="382"/>
      <c r="V31" s="382"/>
      <c r="W31" s="382"/>
      <c r="X31" s="382"/>
      <c r="Y31" s="382"/>
      <c r="Z31" s="382"/>
    </row>
    <row r="32" spans="1:26" ht="18" customHeight="1">
      <c r="A32" s="108">
        <v>1</v>
      </c>
      <c r="B32" s="108"/>
      <c r="C32" s="389"/>
      <c r="D32" s="389"/>
      <c r="E32" s="108"/>
      <c r="F32" s="108"/>
      <c r="G32" s="108"/>
      <c r="H32" s="69"/>
      <c r="I32" s="382"/>
      <c r="J32" s="382"/>
      <c r="K32" s="382"/>
      <c r="L32" s="382"/>
      <c r="M32" s="382"/>
      <c r="N32" s="382"/>
      <c r="O32" s="382"/>
      <c r="P32" s="382"/>
      <c r="Q32" s="382"/>
      <c r="R32" s="382"/>
      <c r="S32" s="382"/>
      <c r="T32" s="382"/>
      <c r="U32" s="382"/>
      <c r="V32" s="382"/>
      <c r="W32" s="382"/>
      <c r="X32" s="382"/>
      <c r="Y32" s="382"/>
      <c r="Z32" s="382"/>
    </row>
    <row r="33" spans="1:26" ht="18" customHeight="1">
      <c r="A33" s="108">
        <v>2</v>
      </c>
      <c r="B33" s="108"/>
      <c r="C33" s="108"/>
      <c r="D33" s="108"/>
      <c r="E33" s="108"/>
      <c r="F33" s="108"/>
      <c r="G33" s="108"/>
      <c r="H33" s="69"/>
      <c r="I33" s="382"/>
      <c r="J33" s="382"/>
      <c r="K33" s="382"/>
      <c r="L33" s="382"/>
      <c r="M33" s="382"/>
      <c r="N33" s="382"/>
      <c r="O33" s="382"/>
      <c r="P33" s="382"/>
      <c r="Q33" s="382"/>
      <c r="R33" s="382"/>
      <c r="S33" s="382"/>
      <c r="T33" s="382"/>
      <c r="U33" s="382"/>
      <c r="V33" s="382"/>
      <c r="W33" s="382"/>
      <c r="X33" s="382"/>
      <c r="Y33" s="382"/>
      <c r="Z33" s="382"/>
    </row>
    <row r="34" spans="1:26" ht="18.75" customHeight="1">
      <c r="A34" s="759" t="s">
        <v>903</v>
      </c>
      <c r="B34" s="667"/>
      <c r="C34" s="667"/>
      <c r="D34" s="667"/>
      <c r="E34" s="667"/>
      <c r="F34" s="667"/>
      <c r="G34" s="667"/>
      <c r="H34" s="655"/>
      <c r="I34" s="382"/>
      <c r="J34" s="382"/>
      <c r="K34" s="382"/>
      <c r="L34" s="382"/>
      <c r="M34" s="382"/>
      <c r="N34" s="382"/>
      <c r="O34" s="382"/>
      <c r="P34" s="382"/>
      <c r="Q34" s="382"/>
      <c r="R34" s="382"/>
      <c r="S34" s="382"/>
      <c r="T34" s="382"/>
      <c r="U34" s="382"/>
      <c r="V34" s="382"/>
      <c r="W34" s="382"/>
      <c r="X34" s="382"/>
      <c r="Y34" s="382"/>
      <c r="Z34" s="382"/>
    </row>
    <row r="35" spans="1:26" ht="18.75" customHeight="1">
      <c r="A35" s="69" t="s">
        <v>900</v>
      </c>
      <c r="B35" s="69" t="s">
        <v>893</v>
      </c>
      <c r="C35" s="69" t="s">
        <v>882</v>
      </c>
      <c r="D35" s="61" t="s">
        <v>894</v>
      </c>
      <c r="E35" s="385"/>
      <c r="F35" s="385" t="s">
        <v>885</v>
      </c>
      <c r="G35" s="61" t="s">
        <v>886</v>
      </c>
      <c r="H35" s="69" t="s">
        <v>887</v>
      </c>
      <c r="I35" s="382"/>
      <c r="J35" s="382"/>
      <c r="K35" s="382"/>
      <c r="L35" s="382"/>
      <c r="M35" s="382"/>
      <c r="N35" s="382"/>
      <c r="O35" s="382"/>
      <c r="P35" s="382"/>
      <c r="Q35" s="382"/>
      <c r="R35" s="382"/>
      <c r="S35" s="382"/>
      <c r="T35" s="382"/>
      <c r="U35" s="382"/>
      <c r="V35" s="382"/>
      <c r="W35" s="382"/>
      <c r="X35" s="382"/>
      <c r="Y35" s="382"/>
      <c r="Z35" s="382"/>
    </row>
    <row r="36" spans="1:26" ht="18" customHeight="1">
      <c r="A36" s="108">
        <v>1</v>
      </c>
      <c r="B36" s="107"/>
      <c r="C36" s="157"/>
      <c r="D36" s="108"/>
      <c r="E36" s="108"/>
      <c r="F36" s="107"/>
      <c r="G36" s="107"/>
      <c r="H36" s="108"/>
      <c r="I36" s="117"/>
      <c r="J36" s="117"/>
      <c r="K36" s="117"/>
      <c r="L36" s="117"/>
      <c r="M36" s="117"/>
      <c r="N36" s="117"/>
      <c r="O36" s="117"/>
      <c r="P36" s="117"/>
      <c r="Q36" s="117"/>
      <c r="R36" s="370"/>
      <c r="S36" s="370"/>
      <c r="T36" s="370"/>
      <c r="U36" s="370"/>
      <c r="V36" s="370"/>
      <c r="W36" s="370"/>
      <c r="X36" s="370"/>
      <c r="Y36" s="370"/>
      <c r="Z36" s="370"/>
    </row>
    <row r="37" spans="1:26" ht="18" customHeight="1">
      <c r="A37" s="108">
        <v>2</v>
      </c>
      <c r="B37" s="107"/>
      <c r="C37" s="157"/>
      <c r="D37" s="108"/>
      <c r="E37" s="108"/>
      <c r="F37" s="108"/>
      <c r="G37" s="108"/>
      <c r="H37" s="108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370"/>
      <c r="V37" s="370"/>
      <c r="W37" s="370"/>
      <c r="X37" s="370"/>
      <c r="Y37" s="370"/>
      <c r="Z37" s="370"/>
    </row>
    <row r="38" spans="1:26" ht="18.75" customHeight="1">
      <c r="A38" s="759" t="s">
        <v>904</v>
      </c>
      <c r="B38" s="667"/>
      <c r="C38" s="667"/>
      <c r="D38" s="667"/>
      <c r="E38" s="667"/>
      <c r="F38" s="667"/>
      <c r="G38" s="667"/>
      <c r="H38" s="655"/>
      <c r="I38" s="370"/>
      <c r="J38" s="370"/>
      <c r="K38" s="370"/>
      <c r="L38" s="370"/>
      <c r="M38" s="370"/>
      <c r="N38" s="370"/>
      <c r="O38" s="370"/>
      <c r="P38" s="370"/>
      <c r="Q38" s="370"/>
      <c r="R38" s="370"/>
      <c r="S38" s="370"/>
      <c r="T38" s="370"/>
      <c r="U38" s="370"/>
      <c r="V38" s="370"/>
      <c r="W38" s="370"/>
      <c r="X38" s="370"/>
      <c r="Y38" s="370"/>
      <c r="Z38" s="370"/>
    </row>
    <row r="39" spans="1:26" ht="18.75" customHeight="1">
      <c r="A39" s="69" t="s">
        <v>900</v>
      </c>
      <c r="B39" s="69" t="s">
        <v>893</v>
      </c>
      <c r="C39" s="69" t="s">
        <v>882</v>
      </c>
      <c r="D39" s="61" t="s">
        <v>894</v>
      </c>
      <c r="E39" s="61" t="s">
        <v>905</v>
      </c>
      <c r="F39" s="390" t="s">
        <v>906</v>
      </c>
      <c r="G39" s="61"/>
      <c r="H39" s="69" t="s">
        <v>887</v>
      </c>
      <c r="I39" s="370"/>
      <c r="J39" s="370"/>
      <c r="K39" s="370"/>
      <c r="L39" s="370"/>
      <c r="M39" s="370"/>
      <c r="N39" s="370"/>
      <c r="O39" s="370"/>
      <c r="P39" s="370"/>
      <c r="Q39" s="370"/>
      <c r="R39" s="370"/>
      <c r="S39" s="370"/>
      <c r="T39" s="370"/>
      <c r="U39" s="370"/>
      <c r="V39" s="370"/>
      <c r="W39" s="370"/>
      <c r="X39" s="370"/>
      <c r="Y39" s="370"/>
      <c r="Z39" s="370"/>
    </row>
    <row r="40" spans="1:26" ht="18" customHeight="1">
      <c r="A40" s="108">
        <v>1</v>
      </c>
      <c r="B40" s="262"/>
      <c r="C40" s="212"/>
      <c r="D40" s="108"/>
      <c r="E40" s="108"/>
      <c r="F40" s="108"/>
      <c r="G40" s="108"/>
      <c r="H40" s="108"/>
      <c r="I40" s="370"/>
      <c r="J40" s="370"/>
      <c r="K40" s="370"/>
      <c r="L40" s="370"/>
      <c r="M40" s="370"/>
      <c r="N40" s="370"/>
      <c r="O40" s="370"/>
      <c r="P40" s="370"/>
      <c r="Q40" s="370"/>
      <c r="R40" s="370"/>
      <c r="S40" s="370"/>
      <c r="T40" s="370"/>
      <c r="U40" s="370"/>
      <c r="V40" s="370"/>
      <c r="W40" s="370"/>
      <c r="X40" s="370"/>
      <c r="Y40" s="370"/>
      <c r="Z40" s="370"/>
    </row>
    <row r="41" spans="1:26" ht="18" customHeight="1">
      <c r="A41" s="108">
        <v>2</v>
      </c>
      <c r="B41" s="262"/>
      <c r="C41" s="212"/>
      <c r="D41" s="108"/>
      <c r="E41" s="108"/>
      <c r="F41" s="108"/>
      <c r="G41" s="108"/>
      <c r="H41" s="108"/>
      <c r="I41" s="370"/>
      <c r="J41" s="370"/>
      <c r="K41" s="370"/>
      <c r="L41" s="370"/>
      <c r="M41" s="370"/>
      <c r="N41" s="370"/>
      <c r="O41" s="370"/>
      <c r="P41" s="370"/>
      <c r="Q41" s="370"/>
      <c r="R41" s="370"/>
      <c r="S41" s="370"/>
      <c r="T41" s="370"/>
      <c r="U41" s="370"/>
      <c r="V41" s="370"/>
      <c r="W41" s="370"/>
      <c r="X41" s="370"/>
      <c r="Y41" s="370"/>
      <c r="Z41" s="370"/>
    </row>
    <row r="42" spans="1:26" ht="18" customHeight="1">
      <c r="A42" s="108">
        <v>3</v>
      </c>
      <c r="B42" s="108"/>
      <c r="C42" s="212"/>
      <c r="D42" s="108"/>
      <c r="E42" s="108"/>
      <c r="F42" s="108"/>
      <c r="G42" s="108"/>
      <c r="H42" s="108"/>
      <c r="I42" s="370"/>
      <c r="J42" s="370"/>
      <c r="K42" s="370"/>
      <c r="L42" s="370"/>
      <c r="M42" s="370"/>
      <c r="N42" s="370"/>
      <c r="O42" s="370"/>
      <c r="P42" s="370"/>
      <c r="Q42" s="370"/>
      <c r="R42" s="370"/>
      <c r="S42" s="370"/>
      <c r="T42" s="370"/>
      <c r="U42" s="370"/>
      <c r="V42" s="370"/>
      <c r="W42" s="370"/>
      <c r="X42" s="370"/>
      <c r="Y42" s="370"/>
      <c r="Z42" s="370"/>
    </row>
    <row r="43" spans="1:26" ht="18.75" customHeight="1">
      <c r="A43" s="360"/>
      <c r="B43" s="391"/>
      <c r="C43" s="360"/>
      <c r="D43" s="391"/>
      <c r="E43" s="360"/>
      <c r="F43" s="360"/>
      <c r="G43" s="360"/>
      <c r="H43" s="360"/>
      <c r="I43" s="370"/>
      <c r="J43" s="370"/>
      <c r="K43" s="370"/>
      <c r="L43" s="370"/>
      <c r="M43" s="370"/>
      <c r="N43" s="370"/>
      <c r="O43" s="370"/>
      <c r="P43" s="370"/>
      <c r="Q43" s="370"/>
      <c r="R43" s="370"/>
      <c r="S43" s="370"/>
      <c r="T43" s="370"/>
      <c r="U43" s="370"/>
      <c r="V43" s="370"/>
      <c r="W43" s="370"/>
      <c r="X43" s="370"/>
      <c r="Y43" s="370"/>
      <c r="Z43" s="370"/>
    </row>
    <row r="44" spans="1:26" ht="18.75" customHeight="1">
      <c r="A44" s="360"/>
      <c r="B44" s="391"/>
      <c r="C44" s="360"/>
      <c r="D44" s="391"/>
      <c r="E44" s="360"/>
      <c r="F44" s="360"/>
      <c r="G44" s="360"/>
      <c r="H44" s="360"/>
      <c r="I44" s="370"/>
      <c r="J44" s="370"/>
      <c r="K44" s="370"/>
      <c r="L44" s="370"/>
      <c r="M44" s="370"/>
      <c r="N44" s="370"/>
      <c r="O44" s="370"/>
      <c r="P44" s="370"/>
      <c r="Q44" s="370"/>
      <c r="R44" s="370"/>
      <c r="S44" s="370"/>
      <c r="T44" s="370"/>
      <c r="U44" s="370"/>
      <c r="V44" s="370"/>
      <c r="W44" s="370"/>
      <c r="X44" s="370"/>
      <c r="Y44" s="370"/>
      <c r="Z44" s="370"/>
    </row>
    <row r="45" spans="1:26" ht="18.75" customHeight="1">
      <c r="A45" s="360"/>
      <c r="B45" s="391"/>
      <c r="C45" s="360"/>
      <c r="D45" s="391"/>
      <c r="E45" s="360"/>
      <c r="F45" s="360"/>
      <c r="G45" s="360"/>
      <c r="H45" s="360"/>
      <c r="I45" s="370"/>
      <c r="J45" s="370"/>
      <c r="K45" s="370"/>
      <c r="L45" s="370"/>
      <c r="M45" s="370"/>
      <c r="N45" s="370"/>
      <c r="O45" s="370"/>
      <c r="P45" s="370"/>
      <c r="Q45" s="370"/>
      <c r="R45" s="370"/>
      <c r="S45" s="370"/>
      <c r="T45" s="370"/>
      <c r="U45" s="370"/>
      <c r="V45" s="370"/>
      <c r="W45" s="370"/>
      <c r="X45" s="370"/>
      <c r="Y45" s="370"/>
      <c r="Z45" s="370"/>
    </row>
    <row r="46" spans="1:26" ht="18.75" customHeight="1">
      <c r="A46" s="360"/>
      <c r="B46" s="391"/>
      <c r="C46" s="360"/>
      <c r="D46" s="391"/>
      <c r="E46" s="360"/>
      <c r="F46" s="360"/>
      <c r="G46" s="360"/>
      <c r="H46" s="360"/>
      <c r="I46" s="370"/>
      <c r="J46" s="370"/>
      <c r="K46" s="370"/>
      <c r="L46" s="370"/>
      <c r="M46" s="370"/>
      <c r="N46" s="370"/>
      <c r="O46" s="370"/>
      <c r="P46" s="370"/>
      <c r="Q46" s="370"/>
      <c r="R46" s="370"/>
      <c r="S46" s="370"/>
      <c r="T46" s="370"/>
      <c r="U46" s="370"/>
      <c r="V46" s="370"/>
      <c r="W46" s="370"/>
      <c r="X46" s="370"/>
      <c r="Y46" s="370"/>
      <c r="Z46" s="370"/>
    </row>
    <row r="47" spans="1:26" ht="18.75" customHeight="1">
      <c r="A47" s="360"/>
      <c r="B47" s="391"/>
      <c r="C47" s="360"/>
      <c r="D47" s="391"/>
      <c r="E47" s="360"/>
      <c r="F47" s="360"/>
      <c r="G47" s="360"/>
      <c r="H47" s="36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370"/>
      <c r="V47" s="370"/>
      <c r="W47" s="370"/>
      <c r="X47" s="370"/>
      <c r="Y47" s="370"/>
      <c r="Z47" s="370"/>
    </row>
    <row r="48" spans="1:26" ht="18.75" customHeight="1">
      <c r="A48" s="370"/>
      <c r="B48" s="392"/>
      <c r="C48" s="370"/>
      <c r="D48" s="392"/>
      <c r="E48" s="370"/>
      <c r="F48" s="370"/>
      <c r="G48" s="370"/>
      <c r="H48" s="370"/>
      <c r="I48" s="370"/>
      <c r="J48" s="370"/>
      <c r="K48" s="370"/>
      <c r="L48" s="370"/>
      <c r="M48" s="370"/>
      <c r="N48" s="370"/>
      <c r="O48" s="370"/>
      <c r="P48" s="370"/>
      <c r="Q48" s="370"/>
      <c r="R48" s="370"/>
      <c r="S48" s="370"/>
      <c r="T48" s="370"/>
      <c r="U48" s="370"/>
      <c r="V48" s="370"/>
      <c r="W48" s="370"/>
      <c r="X48" s="370"/>
      <c r="Y48" s="370"/>
      <c r="Z48" s="370"/>
    </row>
    <row r="49" spans="1:26" ht="18.75" customHeight="1">
      <c r="A49" s="370"/>
      <c r="B49" s="392"/>
      <c r="C49" s="370"/>
      <c r="D49" s="392"/>
      <c r="E49" s="370"/>
      <c r="F49" s="370"/>
      <c r="G49" s="370"/>
      <c r="H49" s="370"/>
      <c r="I49" s="370"/>
      <c r="J49" s="370"/>
      <c r="K49" s="370"/>
      <c r="L49" s="370"/>
      <c r="M49" s="370"/>
      <c r="N49" s="370"/>
      <c r="O49" s="370"/>
      <c r="P49" s="370"/>
      <c r="Q49" s="370"/>
      <c r="R49" s="370"/>
      <c r="S49" s="370"/>
      <c r="T49" s="370"/>
      <c r="U49" s="370"/>
      <c r="V49" s="370"/>
      <c r="W49" s="370"/>
      <c r="X49" s="370"/>
      <c r="Y49" s="370"/>
      <c r="Z49" s="370"/>
    </row>
    <row r="50" spans="1:26" ht="18.75" customHeight="1">
      <c r="A50" s="370"/>
      <c r="B50" s="392"/>
      <c r="C50" s="370"/>
      <c r="D50" s="392"/>
      <c r="E50" s="370"/>
      <c r="F50" s="370"/>
      <c r="G50" s="370"/>
      <c r="H50" s="370"/>
      <c r="I50" s="370"/>
      <c r="J50" s="370"/>
      <c r="K50" s="370"/>
      <c r="L50" s="370"/>
      <c r="M50" s="370"/>
      <c r="N50" s="370"/>
      <c r="O50" s="370"/>
      <c r="P50" s="370"/>
      <c r="Q50" s="370"/>
      <c r="R50" s="370"/>
      <c r="S50" s="370"/>
      <c r="T50" s="370"/>
      <c r="U50" s="370"/>
      <c r="V50" s="370"/>
      <c r="W50" s="370"/>
      <c r="X50" s="370"/>
      <c r="Y50" s="370"/>
      <c r="Z50" s="370"/>
    </row>
    <row r="51" spans="1:26" ht="18.75" customHeight="1">
      <c r="A51" s="370"/>
      <c r="B51" s="392"/>
      <c r="C51" s="370"/>
      <c r="D51" s="392"/>
      <c r="E51" s="370"/>
      <c r="F51" s="370"/>
      <c r="G51" s="370"/>
      <c r="H51" s="370"/>
      <c r="I51" s="370"/>
      <c r="J51" s="370"/>
      <c r="K51" s="370"/>
      <c r="L51" s="370"/>
      <c r="M51" s="370"/>
      <c r="N51" s="370"/>
      <c r="O51" s="370"/>
      <c r="P51" s="370"/>
      <c r="Q51" s="370"/>
      <c r="R51" s="370"/>
      <c r="S51" s="370"/>
      <c r="T51" s="370"/>
      <c r="U51" s="370"/>
      <c r="V51" s="370"/>
      <c r="W51" s="370"/>
      <c r="X51" s="370"/>
      <c r="Y51" s="370"/>
      <c r="Z51" s="370"/>
    </row>
    <row r="52" spans="1:26" ht="18.75" customHeight="1">
      <c r="A52" s="370"/>
      <c r="B52" s="392"/>
      <c r="C52" s="370"/>
      <c r="D52" s="392"/>
      <c r="E52" s="370"/>
      <c r="F52" s="370"/>
      <c r="G52" s="370"/>
      <c r="H52" s="370"/>
      <c r="I52" s="370"/>
      <c r="J52" s="370"/>
      <c r="K52" s="370"/>
      <c r="L52" s="370"/>
      <c r="M52" s="370"/>
      <c r="N52" s="370"/>
      <c r="O52" s="370"/>
      <c r="P52" s="370"/>
      <c r="Q52" s="370"/>
      <c r="R52" s="370"/>
      <c r="S52" s="370"/>
      <c r="T52" s="370"/>
      <c r="U52" s="370"/>
      <c r="V52" s="370"/>
      <c r="W52" s="370"/>
      <c r="X52" s="370"/>
      <c r="Y52" s="370"/>
      <c r="Z52" s="370"/>
    </row>
    <row r="53" spans="1:26" ht="18.75" customHeight="1">
      <c r="A53" s="370"/>
      <c r="B53" s="392"/>
      <c r="C53" s="370"/>
      <c r="D53" s="392"/>
      <c r="E53" s="370"/>
      <c r="F53" s="370"/>
      <c r="G53" s="370"/>
      <c r="H53" s="370"/>
      <c r="I53" s="370"/>
      <c r="J53" s="370"/>
      <c r="K53" s="370"/>
      <c r="L53" s="370"/>
      <c r="M53" s="370"/>
      <c r="N53" s="370"/>
      <c r="O53" s="370"/>
      <c r="P53" s="370"/>
      <c r="Q53" s="370"/>
      <c r="R53" s="370"/>
      <c r="S53" s="370"/>
      <c r="T53" s="370"/>
      <c r="U53" s="370"/>
      <c r="V53" s="370"/>
      <c r="W53" s="370"/>
      <c r="X53" s="370"/>
      <c r="Y53" s="370"/>
      <c r="Z53" s="370"/>
    </row>
    <row r="54" spans="1:26" ht="18.75" customHeight="1">
      <c r="A54" s="370"/>
      <c r="B54" s="392"/>
      <c r="C54" s="370"/>
      <c r="D54" s="392"/>
      <c r="E54" s="370"/>
      <c r="F54" s="370"/>
      <c r="G54" s="370"/>
      <c r="H54" s="370"/>
      <c r="I54" s="370"/>
      <c r="J54" s="370"/>
      <c r="K54" s="370"/>
      <c r="L54" s="370"/>
      <c r="M54" s="370"/>
      <c r="N54" s="370"/>
      <c r="O54" s="370"/>
      <c r="P54" s="370"/>
      <c r="Q54" s="370"/>
      <c r="R54" s="370"/>
      <c r="S54" s="370"/>
      <c r="T54" s="370"/>
      <c r="U54" s="370"/>
      <c r="V54" s="370"/>
      <c r="W54" s="370"/>
      <c r="X54" s="370"/>
      <c r="Y54" s="370"/>
      <c r="Z54" s="370"/>
    </row>
    <row r="55" spans="1:26" ht="18.75" customHeight="1">
      <c r="A55" s="370"/>
      <c r="B55" s="392"/>
      <c r="C55" s="370"/>
      <c r="D55" s="392"/>
      <c r="E55" s="370"/>
      <c r="F55" s="370"/>
      <c r="G55" s="370"/>
      <c r="H55" s="370"/>
      <c r="I55" s="370"/>
      <c r="J55" s="370"/>
      <c r="K55" s="370"/>
      <c r="L55" s="370"/>
      <c r="M55" s="370"/>
      <c r="N55" s="370"/>
      <c r="O55" s="370"/>
      <c r="P55" s="370"/>
      <c r="Q55" s="370"/>
      <c r="R55" s="370"/>
      <c r="S55" s="370"/>
      <c r="T55" s="370"/>
      <c r="U55" s="370"/>
      <c r="V55" s="370"/>
      <c r="W55" s="370"/>
      <c r="X55" s="370"/>
      <c r="Y55" s="370"/>
      <c r="Z55" s="370"/>
    </row>
    <row r="56" spans="1:26" ht="18.75" customHeight="1">
      <c r="A56" s="370"/>
      <c r="B56" s="392"/>
      <c r="C56" s="370"/>
      <c r="D56" s="392"/>
      <c r="E56" s="370"/>
      <c r="F56" s="370"/>
      <c r="G56" s="370"/>
      <c r="H56" s="370"/>
      <c r="I56" s="370"/>
      <c r="J56" s="370"/>
      <c r="K56" s="370"/>
      <c r="L56" s="370"/>
      <c r="M56" s="370"/>
      <c r="N56" s="370"/>
      <c r="O56" s="370"/>
      <c r="P56" s="370"/>
      <c r="Q56" s="370"/>
      <c r="R56" s="370"/>
      <c r="S56" s="370"/>
      <c r="T56" s="370"/>
      <c r="U56" s="370"/>
      <c r="V56" s="370"/>
      <c r="W56" s="370"/>
      <c r="X56" s="370"/>
      <c r="Y56" s="370"/>
      <c r="Z56" s="370"/>
    </row>
    <row r="57" spans="1:26" ht="18.75" customHeight="1">
      <c r="A57" s="370"/>
      <c r="B57" s="392"/>
      <c r="C57" s="370"/>
      <c r="D57" s="392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70"/>
      <c r="V57" s="370"/>
      <c r="W57" s="370"/>
      <c r="X57" s="370"/>
      <c r="Y57" s="370"/>
      <c r="Z57" s="370"/>
    </row>
    <row r="58" spans="1:26" ht="18.75" customHeight="1">
      <c r="A58" s="370"/>
      <c r="B58" s="392"/>
      <c r="C58" s="370"/>
      <c r="D58" s="392"/>
      <c r="E58" s="370"/>
      <c r="F58" s="370"/>
      <c r="G58" s="370"/>
      <c r="H58" s="370"/>
      <c r="I58" s="370"/>
      <c r="J58" s="370"/>
      <c r="K58" s="370"/>
      <c r="L58" s="370"/>
      <c r="M58" s="370"/>
      <c r="N58" s="370"/>
      <c r="O58" s="370"/>
      <c r="P58" s="370"/>
      <c r="Q58" s="370"/>
      <c r="R58" s="370"/>
      <c r="S58" s="370"/>
      <c r="T58" s="370"/>
      <c r="U58" s="370"/>
      <c r="V58" s="370"/>
      <c r="W58" s="370"/>
      <c r="X58" s="370"/>
      <c r="Y58" s="370"/>
      <c r="Z58" s="370"/>
    </row>
    <row r="59" spans="1:26" ht="18.75" customHeight="1">
      <c r="A59" s="370"/>
      <c r="B59" s="392"/>
      <c r="C59" s="370"/>
      <c r="D59" s="392"/>
      <c r="E59" s="370"/>
      <c r="F59" s="370"/>
      <c r="G59" s="370"/>
      <c r="H59" s="370"/>
      <c r="I59" s="370"/>
      <c r="J59" s="370"/>
      <c r="K59" s="370"/>
      <c r="L59" s="370"/>
      <c r="M59" s="370"/>
      <c r="N59" s="370"/>
      <c r="O59" s="370"/>
      <c r="P59" s="370"/>
      <c r="Q59" s="370"/>
      <c r="R59" s="370"/>
      <c r="S59" s="370"/>
      <c r="T59" s="370"/>
      <c r="U59" s="370"/>
      <c r="V59" s="370"/>
      <c r="W59" s="370"/>
      <c r="X59" s="370"/>
      <c r="Y59" s="370"/>
      <c r="Z59" s="370"/>
    </row>
    <row r="60" spans="1:26" ht="18.75" customHeight="1">
      <c r="A60" s="370"/>
      <c r="B60" s="392"/>
      <c r="C60" s="370"/>
      <c r="D60" s="392"/>
      <c r="E60" s="370"/>
      <c r="F60" s="370"/>
      <c r="G60" s="370"/>
      <c r="H60" s="370"/>
      <c r="I60" s="370"/>
      <c r="J60" s="370"/>
      <c r="K60" s="370"/>
      <c r="L60" s="370"/>
      <c r="M60" s="370"/>
      <c r="N60" s="370"/>
      <c r="O60" s="370"/>
      <c r="P60" s="370"/>
      <c r="Q60" s="370"/>
      <c r="R60" s="370"/>
      <c r="S60" s="370"/>
      <c r="T60" s="370"/>
      <c r="U60" s="370"/>
      <c r="V60" s="370"/>
      <c r="W60" s="370"/>
      <c r="X60" s="370"/>
      <c r="Y60" s="370"/>
      <c r="Z60" s="370"/>
    </row>
    <row r="61" spans="1:26" ht="18.75" customHeight="1">
      <c r="A61" s="370"/>
      <c r="B61" s="392"/>
      <c r="C61" s="370"/>
      <c r="D61" s="392"/>
      <c r="E61" s="370"/>
      <c r="F61" s="370"/>
      <c r="G61" s="370"/>
      <c r="H61" s="370"/>
      <c r="I61" s="370"/>
      <c r="J61" s="370"/>
      <c r="K61" s="370"/>
      <c r="L61" s="370"/>
      <c r="M61" s="370"/>
      <c r="N61" s="370"/>
      <c r="O61" s="370"/>
      <c r="P61" s="370"/>
      <c r="Q61" s="370"/>
      <c r="R61" s="370"/>
      <c r="S61" s="370"/>
      <c r="T61" s="370"/>
      <c r="U61" s="370"/>
      <c r="V61" s="370"/>
      <c r="W61" s="370"/>
      <c r="X61" s="370"/>
      <c r="Y61" s="370"/>
      <c r="Z61" s="370"/>
    </row>
    <row r="62" spans="1:26" ht="18.75" customHeight="1">
      <c r="A62" s="370"/>
      <c r="B62" s="392"/>
      <c r="C62" s="370"/>
      <c r="D62" s="392"/>
      <c r="E62" s="370"/>
      <c r="F62" s="370"/>
      <c r="G62" s="370"/>
      <c r="H62" s="370"/>
      <c r="I62" s="370"/>
      <c r="J62" s="370"/>
      <c r="K62" s="370"/>
      <c r="L62" s="370"/>
      <c r="M62" s="370"/>
      <c r="N62" s="370"/>
      <c r="O62" s="370"/>
      <c r="P62" s="370"/>
      <c r="Q62" s="370"/>
      <c r="R62" s="370"/>
      <c r="S62" s="370"/>
      <c r="T62" s="370"/>
      <c r="U62" s="370"/>
      <c r="V62" s="370"/>
      <c r="W62" s="370"/>
      <c r="X62" s="370"/>
      <c r="Y62" s="370"/>
      <c r="Z62" s="370"/>
    </row>
    <row r="63" spans="1:26" ht="18.75" customHeight="1">
      <c r="A63" s="370"/>
      <c r="B63" s="392"/>
      <c r="C63" s="370"/>
      <c r="D63" s="392"/>
      <c r="E63" s="370"/>
      <c r="F63" s="370"/>
      <c r="G63" s="370"/>
      <c r="H63" s="370"/>
      <c r="I63" s="370"/>
      <c r="J63" s="370"/>
      <c r="K63" s="370"/>
      <c r="L63" s="370"/>
      <c r="M63" s="370"/>
      <c r="N63" s="370"/>
      <c r="O63" s="370"/>
      <c r="P63" s="370"/>
      <c r="Q63" s="370"/>
      <c r="R63" s="370"/>
      <c r="S63" s="370"/>
      <c r="T63" s="370"/>
      <c r="U63" s="370"/>
      <c r="V63" s="370"/>
      <c r="W63" s="370"/>
      <c r="X63" s="370"/>
      <c r="Y63" s="370"/>
      <c r="Z63" s="370"/>
    </row>
    <row r="64" spans="1:26" ht="18.75" customHeight="1">
      <c r="A64" s="370"/>
      <c r="B64" s="392"/>
      <c r="C64" s="370"/>
      <c r="D64" s="392"/>
      <c r="E64" s="370"/>
      <c r="F64" s="370"/>
      <c r="G64" s="370"/>
      <c r="H64" s="370"/>
      <c r="I64" s="370"/>
      <c r="J64" s="370"/>
      <c r="K64" s="370"/>
      <c r="L64" s="370"/>
      <c r="M64" s="370"/>
      <c r="N64" s="370"/>
      <c r="O64" s="370"/>
      <c r="P64" s="370"/>
      <c r="Q64" s="370"/>
      <c r="R64" s="370"/>
      <c r="S64" s="370"/>
      <c r="T64" s="370"/>
      <c r="U64" s="370"/>
      <c r="V64" s="370"/>
      <c r="W64" s="370"/>
      <c r="X64" s="370"/>
      <c r="Y64" s="370"/>
      <c r="Z64" s="370"/>
    </row>
    <row r="65" spans="1:26" ht="18.75" customHeight="1">
      <c r="A65" s="370"/>
      <c r="B65" s="392"/>
      <c r="C65" s="370"/>
      <c r="D65" s="392"/>
      <c r="E65" s="370"/>
      <c r="F65" s="370"/>
      <c r="G65" s="370"/>
      <c r="H65" s="370"/>
      <c r="I65" s="370"/>
      <c r="J65" s="370"/>
      <c r="K65" s="370"/>
      <c r="L65" s="370"/>
      <c r="M65" s="370"/>
      <c r="N65" s="370"/>
      <c r="O65" s="370"/>
      <c r="P65" s="370"/>
      <c r="Q65" s="370"/>
      <c r="R65" s="370"/>
      <c r="S65" s="370"/>
      <c r="T65" s="370"/>
      <c r="U65" s="370"/>
      <c r="V65" s="370"/>
      <c r="W65" s="370"/>
      <c r="X65" s="370"/>
      <c r="Y65" s="370"/>
      <c r="Z65" s="370"/>
    </row>
    <row r="66" spans="1:26" ht="18.75" customHeight="1">
      <c r="A66" s="370"/>
      <c r="B66" s="392"/>
      <c r="C66" s="370"/>
      <c r="D66" s="392"/>
      <c r="E66" s="370"/>
      <c r="F66" s="370"/>
      <c r="G66" s="370"/>
      <c r="H66" s="370"/>
      <c r="I66" s="370"/>
      <c r="J66" s="370"/>
      <c r="K66" s="370"/>
      <c r="L66" s="370"/>
      <c r="M66" s="370"/>
      <c r="N66" s="370"/>
      <c r="O66" s="370"/>
      <c r="P66" s="370"/>
      <c r="Q66" s="370"/>
      <c r="R66" s="370"/>
      <c r="S66" s="370"/>
      <c r="T66" s="370"/>
      <c r="U66" s="370"/>
      <c r="V66" s="370"/>
      <c r="W66" s="370"/>
      <c r="X66" s="370"/>
      <c r="Y66" s="370"/>
      <c r="Z66" s="370"/>
    </row>
    <row r="67" spans="1:26" ht="18.75" customHeight="1">
      <c r="A67" s="370"/>
      <c r="B67" s="392"/>
      <c r="C67" s="370"/>
      <c r="D67" s="392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70"/>
      <c r="V67" s="370"/>
      <c r="W67" s="370"/>
      <c r="X67" s="370"/>
      <c r="Y67" s="370"/>
      <c r="Z67" s="370"/>
    </row>
    <row r="68" spans="1:26" ht="18.75" customHeight="1">
      <c r="A68" s="370"/>
      <c r="B68" s="392"/>
      <c r="C68" s="370"/>
      <c r="D68" s="392"/>
      <c r="E68" s="370"/>
      <c r="F68" s="370"/>
      <c r="G68" s="370"/>
      <c r="H68" s="370"/>
      <c r="I68" s="370"/>
      <c r="J68" s="370"/>
      <c r="K68" s="370"/>
      <c r="L68" s="370"/>
      <c r="M68" s="370"/>
      <c r="N68" s="370"/>
      <c r="O68" s="370"/>
      <c r="P68" s="370"/>
      <c r="Q68" s="370"/>
      <c r="R68" s="370"/>
      <c r="S68" s="370"/>
      <c r="T68" s="370"/>
      <c r="U68" s="370"/>
      <c r="V68" s="370"/>
      <c r="W68" s="370"/>
      <c r="X68" s="370"/>
      <c r="Y68" s="370"/>
      <c r="Z68" s="370"/>
    </row>
    <row r="69" spans="1:26" ht="18.75" customHeight="1">
      <c r="A69" s="370"/>
      <c r="B69" s="392"/>
      <c r="C69" s="370"/>
      <c r="D69" s="392"/>
      <c r="E69" s="370"/>
      <c r="F69" s="370"/>
      <c r="G69" s="370"/>
      <c r="H69" s="370"/>
      <c r="I69" s="370"/>
      <c r="J69" s="370"/>
      <c r="K69" s="370"/>
      <c r="L69" s="370"/>
      <c r="M69" s="370"/>
      <c r="N69" s="370"/>
      <c r="O69" s="370"/>
      <c r="P69" s="370"/>
      <c r="Q69" s="370"/>
      <c r="R69" s="370"/>
      <c r="S69" s="370"/>
      <c r="T69" s="370"/>
      <c r="U69" s="370"/>
      <c r="V69" s="370"/>
      <c r="W69" s="370"/>
      <c r="X69" s="370"/>
      <c r="Y69" s="370"/>
      <c r="Z69" s="370"/>
    </row>
    <row r="70" spans="1:26" ht="18.75" customHeight="1">
      <c r="A70" s="370"/>
      <c r="B70" s="392"/>
      <c r="C70" s="370"/>
      <c r="D70" s="392"/>
      <c r="E70" s="370"/>
      <c r="F70" s="370"/>
      <c r="G70" s="370"/>
      <c r="H70" s="370"/>
      <c r="I70" s="370"/>
      <c r="J70" s="370"/>
      <c r="K70" s="370"/>
      <c r="L70" s="370"/>
      <c r="M70" s="370"/>
      <c r="N70" s="370"/>
      <c r="O70" s="370"/>
      <c r="P70" s="370"/>
      <c r="Q70" s="370"/>
      <c r="R70" s="370"/>
      <c r="S70" s="370"/>
      <c r="T70" s="370"/>
      <c r="U70" s="370"/>
      <c r="V70" s="370"/>
      <c r="W70" s="370"/>
      <c r="X70" s="370"/>
      <c r="Y70" s="370"/>
      <c r="Z70" s="370"/>
    </row>
    <row r="71" spans="1:26" ht="18.75" customHeight="1">
      <c r="A71" s="370"/>
      <c r="B71" s="392"/>
      <c r="C71" s="370"/>
      <c r="D71" s="392"/>
      <c r="E71" s="370"/>
      <c r="F71" s="370"/>
      <c r="G71" s="370"/>
      <c r="H71" s="370"/>
      <c r="I71" s="370"/>
      <c r="J71" s="370"/>
      <c r="K71" s="370"/>
      <c r="L71" s="370"/>
      <c r="M71" s="370"/>
      <c r="N71" s="370"/>
      <c r="O71" s="370"/>
      <c r="P71" s="370"/>
      <c r="Q71" s="370"/>
      <c r="R71" s="370"/>
      <c r="S71" s="370"/>
      <c r="T71" s="370"/>
      <c r="U71" s="370"/>
      <c r="V71" s="370"/>
      <c r="W71" s="370"/>
      <c r="X71" s="370"/>
      <c r="Y71" s="370"/>
      <c r="Z71" s="370"/>
    </row>
    <row r="72" spans="1:26" ht="18.75" customHeight="1">
      <c r="A72" s="370"/>
      <c r="B72" s="392"/>
      <c r="C72" s="370"/>
      <c r="D72" s="392"/>
      <c r="E72" s="370"/>
      <c r="F72" s="370"/>
      <c r="G72" s="370"/>
      <c r="H72" s="370"/>
      <c r="I72" s="370"/>
      <c r="J72" s="370"/>
      <c r="K72" s="370"/>
      <c r="L72" s="370"/>
      <c r="M72" s="370"/>
      <c r="N72" s="370"/>
      <c r="O72" s="370"/>
      <c r="P72" s="370"/>
      <c r="Q72" s="370"/>
      <c r="R72" s="370"/>
      <c r="S72" s="370"/>
      <c r="T72" s="370"/>
      <c r="U72" s="370"/>
      <c r="V72" s="370"/>
      <c r="W72" s="370"/>
      <c r="X72" s="370"/>
      <c r="Y72" s="370"/>
      <c r="Z72" s="370"/>
    </row>
    <row r="73" spans="1:26" ht="18.75" customHeight="1">
      <c r="A73" s="370"/>
      <c r="B73" s="392"/>
      <c r="C73" s="370"/>
      <c r="D73" s="392"/>
      <c r="E73" s="370"/>
      <c r="F73" s="370"/>
      <c r="G73" s="370"/>
      <c r="H73" s="370"/>
      <c r="I73" s="370"/>
      <c r="J73" s="370"/>
      <c r="K73" s="370"/>
      <c r="L73" s="370"/>
      <c r="M73" s="370"/>
      <c r="N73" s="370"/>
      <c r="O73" s="370"/>
      <c r="P73" s="370"/>
      <c r="Q73" s="370"/>
      <c r="R73" s="370"/>
      <c r="S73" s="370"/>
      <c r="T73" s="370"/>
      <c r="U73" s="370"/>
      <c r="V73" s="370"/>
      <c r="W73" s="370"/>
      <c r="X73" s="370"/>
      <c r="Y73" s="370"/>
      <c r="Z73" s="370"/>
    </row>
    <row r="74" spans="1:26" ht="18.75" customHeight="1">
      <c r="A74" s="370"/>
      <c r="B74" s="392"/>
      <c r="C74" s="370"/>
      <c r="D74" s="392"/>
      <c r="E74" s="370"/>
      <c r="F74" s="370"/>
      <c r="G74" s="370"/>
      <c r="H74" s="370"/>
      <c r="I74" s="370"/>
      <c r="J74" s="370"/>
      <c r="K74" s="370"/>
      <c r="L74" s="370"/>
      <c r="M74" s="370"/>
      <c r="N74" s="370"/>
      <c r="O74" s="370"/>
      <c r="P74" s="370"/>
      <c r="Q74" s="370"/>
      <c r="R74" s="370"/>
      <c r="S74" s="370"/>
      <c r="T74" s="370"/>
      <c r="U74" s="370"/>
      <c r="V74" s="370"/>
      <c r="W74" s="370"/>
      <c r="X74" s="370"/>
      <c r="Y74" s="370"/>
      <c r="Z74" s="370"/>
    </row>
    <row r="75" spans="1:26" ht="18.75" customHeight="1">
      <c r="A75" s="370"/>
      <c r="B75" s="392"/>
      <c r="C75" s="370"/>
      <c r="D75" s="392"/>
      <c r="E75" s="370"/>
      <c r="F75" s="370"/>
      <c r="G75" s="370"/>
      <c r="H75" s="370"/>
      <c r="I75" s="370"/>
      <c r="J75" s="370"/>
      <c r="K75" s="370"/>
      <c r="L75" s="370"/>
      <c r="M75" s="370"/>
      <c r="N75" s="370"/>
      <c r="O75" s="370"/>
      <c r="P75" s="370"/>
      <c r="Q75" s="370"/>
      <c r="R75" s="370"/>
      <c r="S75" s="370"/>
      <c r="T75" s="370"/>
      <c r="U75" s="370"/>
      <c r="V75" s="370"/>
      <c r="W75" s="370"/>
      <c r="X75" s="370"/>
      <c r="Y75" s="370"/>
      <c r="Z75" s="370"/>
    </row>
    <row r="76" spans="1:26" ht="18.75" customHeight="1">
      <c r="A76" s="370"/>
      <c r="B76" s="392"/>
      <c r="C76" s="370"/>
      <c r="D76" s="392"/>
      <c r="E76" s="370"/>
      <c r="F76" s="370"/>
      <c r="G76" s="370"/>
      <c r="H76" s="370"/>
      <c r="I76" s="370"/>
      <c r="J76" s="370"/>
      <c r="K76" s="370"/>
      <c r="L76" s="370"/>
      <c r="M76" s="370"/>
      <c r="N76" s="370"/>
      <c r="O76" s="370"/>
      <c r="P76" s="370"/>
      <c r="Q76" s="370"/>
      <c r="R76" s="370"/>
      <c r="S76" s="370"/>
      <c r="T76" s="370"/>
      <c r="U76" s="370"/>
      <c r="V76" s="370"/>
      <c r="W76" s="370"/>
      <c r="X76" s="370"/>
      <c r="Y76" s="370"/>
      <c r="Z76" s="370"/>
    </row>
    <row r="77" spans="1:26" ht="18.75" customHeight="1">
      <c r="A77" s="370"/>
      <c r="B77" s="392"/>
      <c r="C77" s="370"/>
      <c r="D77" s="392"/>
      <c r="E77" s="370"/>
      <c r="F77" s="370"/>
      <c r="G77" s="370"/>
      <c r="H77" s="370"/>
      <c r="I77" s="370"/>
      <c r="J77" s="370"/>
      <c r="K77" s="370"/>
      <c r="L77" s="370"/>
      <c r="M77" s="370"/>
      <c r="N77" s="370"/>
      <c r="O77" s="370"/>
      <c r="P77" s="370"/>
      <c r="Q77" s="370"/>
      <c r="R77" s="370"/>
      <c r="S77" s="370"/>
      <c r="T77" s="370"/>
      <c r="U77" s="370"/>
      <c r="V77" s="370"/>
      <c r="W77" s="370"/>
      <c r="X77" s="370"/>
      <c r="Y77" s="370"/>
      <c r="Z77" s="370"/>
    </row>
    <row r="78" spans="1:26" ht="18.75" customHeight="1">
      <c r="A78" s="370"/>
      <c r="B78" s="392"/>
      <c r="C78" s="370"/>
      <c r="D78" s="392"/>
      <c r="E78" s="370"/>
      <c r="F78" s="370"/>
      <c r="G78" s="370"/>
      <c r="H78" s="370"/>
      <c r="I78" s="370"/>
      <c r="J78" s="370"/>
      <c r="K78" s="370"/>
      <c r="L78" s="370"/>
      <c r="M78" s="370"/>
      <c r="N78" s="370"/>
      <c r="O78" s="370"/>
      <c r="P78" s="370"/>
      <c r="Q78" s="370"/>
      <c r="R78" s="370"/>
      <c r="S78" s="370"/>
      <c r="T78" s="370"/>
      <c r="U78" s="370"/>
      <c r="V78" s="370"/>
      <c r="W78" s="370"/>
      <c r="X78" s="370"/>
      <c r="Y78" s="370"/>
      <c r="Z78" s="370"/>
    </row>
    <row r="79" spans="1:26" ht="18.75" customHeight="1">
      <c r="A79" s="370"/>
      <c r="B79" s="392"/>
      <c r="C79" s="370"/>
      <c r="D79" s="392"/>
      <c r="E79" s="370"/>
      <c r="F79" s="370"/>
      <c r="G79" s="370"/>
      <c r="H79" s="370"/>
      <c r="I79" s="370"/>
      <c r="J79" s="370"/>
      <c r="K79" s="370"/>
      <c r="L79" s="370"/>
      <c r="M79" s="370"/>
      <c r="N79" s="370"/>
      <c r="O79" s="370"/>
      <c r="P79" s="370"/>
      <c r="Q79" s="370"/>
      <c r="R79" s="370"/>
      <c r="S79" s="370"/>
      <c r="T79" s="370"/>
      <c r="U79" s="370"/>
      <c r="V79" s="370"/>
      <c r="W79" s="370"/>
      <c r="X79" s="370"/>
      <c r="Y79" s="370"/>
      <c r="Z79" s="370"/>
    </row>
    <row r="80" spans="1:26" ht="18.75" customHeight="1">
      <c r="A80" s="370"/>
      <c r="B80" s="392"/>
      <c r="C80" s="370"/>
      <c r="D80" s="392"/>
      <c r="E80" s="370"/>
      <c r="F80" s="370"/>
      <c r="G80" s="370"/>
      <c r="H80" s="370"/>
      <c r="I80" s="370"/>
      <c r="J80" s="370"/>
      <c r="K80" s="370"/>
      <c r="L80" s="370"/>
      <c r="M80" s="370"/>
      <c r="N80" s="370"/>
      <c r="O80" s="370"/>
      <c r="P80" s="370"/>
      <c r="Q80" s="370"/>
      <c r="R80" s="370"/>
      <c r="S80" s="370"/>
      <c r="T80" s="370"/>
      <c r="U80" s="370"/>
      <c r="V80" s="370"/>
      <c r="W80" s="370"/>
      <c r="X80" s="370"/>
      <c r="Y80" s="370"/>
      <c r="Z80" s="370"/>
    </row>
    <row r="81" spans="1:26" ht="18.75" customHeight="1">
      <c r="A81" s="370"/>
      <c r="B81" s="392"/>
      <c r="C81" s="370"/>
      <c r="D81" s="392"/>
      <c r="E81" s="370"/>
      <c r="F81" s="370"/>
      <c r="G81" s="370"/>
      <c r="H81" s="370"/>
      <c r="I81" s="370"/>
      <c r="J81" s="370"/>
      <c r="K81" s="370"/>
      <c r="L81" s="370"/>
      <c r="M81" s="370"/>
      <c r="N81" s="370"/>
      <c r="O81" s="370"/>
      <c r="P81" s="370"/>
      <c r="Q81" s="370"/>
      <c r="R81" s="370"/>
      <c r="S81" s="370"/>
      <c r="T81" s="370"/>
      <c r="U81" s="370"/>
      <c r="V81" s="370"/>
      <c r="W81" s="370"/>
      <c r="X81" s="370"/>
      <c r="Y81" s="370"/>
      <c r="Z81" s="370"/>
    </row>
    <row r="82" spans="1:26" ht="18.75" customHeight="1">
      <c r="A82" s="370"/>
      <c r="B82" s="392"/>
      <c r="C82" s="370"/>
      <c r="D82" s="392"/>
      <c r="E82" s="370"/>
      <c r="F82" s="370"/>
      <c r="G82" s="370"/>
      <c r="H82" s="370"/>
      <c r="I82" s="370"/>
      <c r="J82" s="370"/>
      <c r="K82" s="370"/>
      <c r="L82" s="370"/>
      <c r="M82" s="370"/>
      <c r="N82" s="370"/>
      <c r="O82" s="370"/>
      <c r="P82" s="370"/>
      <c r="Q82" s="370"/>
      <c r="R82" s="370"/>
      <c r="S82" s="370"/>
      <c r="T82" s="370"/>
      <c r="U82" s="370"/>
      <c r="V82" s="370"/>
      <c r="W82" s="370"/>
      <c r="X82" s="370"/>
      <c r="Y82" s="370"/>
      <c r="Z82" s="370"/>
    </row>
    <row r="83" spans="1:26" ht="18.75" customHeight="1">
      <c r="A83" s="370"/>
      <c r="B83" s="392"/>
      <c r="C83" s="370"/>
      <c r="D83" s="392"/>
      <c r="E83" s="370"/>
      <c r="F83" s="370"/>
      <c r="G83" s="370"/>
      <c r="H83" s="370"/>
      <c r="I83" s="370"/>
      <c r="J83" s="370"/>
      <c r="K83" s="370"/>
      <c r="L83" s="370"/>
      <c r="M83" s="370"/>
      <c r="N83" s="370"/>
      <c r="O83" s="370"/>
      <c r="P83" s="370"/>
      <c r="Q83" s="370"/>
      <c r="R83" s="370"/>
      <c r="S83" s="370"/>
      <c r="T83" s="370"/>
      <c r="U83" s="370"/>
      <c r="V83" s="370"/>
      <c r="W83" s="370"/>
      <c r="X83" s="370"/>
      <c r="Y83" s="370"/>
      <c r="Z83" s="370"/>
    </row>
    <row r="84" spans="1:26" ht="18.75" customHeight="1">
      <c r="A84" s="370"/>
      <c r="B84" s="392"/>
      <c r="C84" s="370"/>
      <c r="D84" s="392"/>
      <c r="E84" s="370"/>
      <c r="F84" s="370"/>
      <c r="G84" s="370"/>
      <c r="H84" s="370"/>
      <c r="I84" s="370"/>
      <c r="J84" s="370"/>
      <c r="K84" s="370"/>
      <c r="L84" s="370"/>
      <c r="M84" s="370"/>
      <c r="N84" s="370"/>
      <c r="O84" s="370"/>
      <c r="P84" s="370"/>
      <c r="Q84" s="370"/>
      <c r="R84" s="370"/>
      <c r="S84" s="370"/>
      <c r="T84" s="370"/>
      <c r="U84" s="370"/>
      <c r="V84" s="370"/>
      <c r="W84" s="370"/>
      <c r="X84" s="370"/>
      <c r="Y84" s="370"/>
      <c r="Z84" s="370"/>
    </row>
    <row r="85" spans="1:26" ht="18.75" customHeight="1">
      <c r="A85" s="370"/>
      <c r="B85" s="392"/>
      <c r="C85" s="370"/>
      <c r="D85" s="392"/>
      <c r="E85" s="370"/>
      <c r="F85" s="370"/>
      <c r="G85" s="370"/>
      <c r="H85" s="370"/>
      <c r="I85" s="370"/>
      <c r="J85" s="370"/>
      <c r="K85" s="370"/>
      <c r="L85" s="370"/>
      <c r="M85" s="370"/>
      <c r="N85" s="370"/>
      <c r="O85" s="370"/>
      <c r="P85" s="370"/>
      <c r="Q85" s="370"/>
      <c r="R85" s="370"/>
      <c r="S85" s="370"/>
      <c r="T85" s="370"/>
      <c r="U85" s="370"/>
      <c r="V85" s="370"/>
      <c r="W85" s="370"/>
      <c r="X85" s="370"/>
      <c r="Y85" s="370"/>
      <c r="Z85" s="370"/>
    </row>
    <row r="86" spans="1:26" ht="18.75" customHeight="1">
      <c r="A86" s="370"/>
      <c r="B86" s="392"/>
      <c r="C86" s="370"/>
      <c r="D86" s="392"/>
      <c r="E86" s="370"/>
      <c r="F86" s="370"/>
      <c r="G86" s="370"/>
      <c r="H86" s="370"/>
      <c r="I86" s="370"/>
      <c r="J86" s="370"/>
      <c r="K86" s="370"/>
      <c r="L86" s="370"/>
      <c r="M86" s="370"/>
      <c r="N86" s="370"/>
      <c r="O86" s="370"/>
      <c r="P86" s="370"/>
      <c r="Q86" s="370"/>
      <c r="R86" s="370"/>
      <c r="S86" s="370"/>
      <c r="T86" s="370"/>
      <c r="U86" s="370"/>
      <c r="V86" s="370"/>
      <c r="W86" s="370"/>
      <c r="X86" s="370"/>
      <c r="Y86" s="370"/>
      <c r="Z86" s="370"/>
    </row>
    <row r="87" spans="1:26" ht="18.75" customHeight="1">
      <c r="A87" s="370"/>
      <c r="B87" s="392"/>
      <c r="C87" s="370"/>
      <c r="D87" s="392"/>
      <c r="E87" s="370"/>
      <c r="F87" s="370"/>
      <c r="G87" s="370"/>
      <c r="H87" s="370"/>
      <c r="I87" s="370"/>
      <c r="J87" s="370"/>
      <c r="K87" s="370"/>
      <c r="L87" s="370"/>
      <c r="M87" s="370"/>
      <c r="N87" s="370"/>
      <c r="O87" s="370"/>
      <c r="P87" s="370"/>
      <c r="Q87" s="370"/>
      <c r="R87" s="370"/>
      <c r="S87" s="370"/>
      <c r="T87" s="370"/>
      <c r="U87" s="370"/>
      <c r="V87" s="370"/>
      <c r="W87" s="370"/>
      <c r="X87" s="370"/>
      <c r="Y87" s="370"/>
      <c r="Z87" s="370"/>
    </row>
    <row r="88" spans="1:26" ht="18.75" customHeight="1">
      <c r="A88" s="370"/>
      <c r="B88" s="392"/>
      <c r="C88" s="370"/>
      <c r="D88" s="392"/>
      <c r="E88" s="370"/>
      <c r="F88" s="370"/>
      <c r="G88" s="370"/>
      <c r="H88" s="370"/>
      <c r="I88" s="370"/>
      <c r="J88" s="370"/>
      <c r="K88" s="370"/>
      <c r="L88" s="370"/>
      <c r="M88" s="370"/>
      <c r="N88" s="370"/>
      <c r="O88" s="370"/>
      <c r="P88" s="370"/>
      <c r="Q88" s="370"/>
      <c r="R88" s="370"/>
      <c r="S88" s="370"/>
      <c r="T88" s="370"/>
      <c r="U88" s="370"/>
      <c r="V88" s="370"/>
      <c r="W88" s="370"/>
      <c r="X88" s="370"/>
      <c r="Y88" s="370"/>
      <c r="Z88" s="370"/>
    </row>
    <row r="89" spans="1:26" ht="18.75" customHeight="1">
      <c r="A89" s="370"/>
      <c r="B89" s="392"/>
      <c r="C89" s="370"/>
      <c r="D89" s="392"/>
      <c r="E89" s="370"/>
      <c r="F89" s="370"/>
      <c r="G89" s="370"/>
      <c r="H89" s="370"/>
      <c r="I89" s="370"/>
      <c r="J89" s="370"/>
      <c r="K89" s="370"/>
      <c r="L89" s="370"/>
      <c r="M89" s="370"/>
      <c r="N89" s="370"/>
      <c r="O89" s="370"/>
      <c r="P89" s="370"/>
      <c r="Q89" s="370"/>
      <c r="R89" s="370"/>
      <c r="S89" s="370"/>
      <c r="T89" s="370"/>
      <c r="U89" s="370"/>
      <c r="V89" s="370"/>
      <c r="W89" s="370"/>
      <c r="X89" s="370"/>
      <c r="Y89" s="370"/>
      <c r="Z89" s="370"/>
    </row>
    <row r="90" spans="1:26" ht="18.75" customHeight="1">
      <c r="A90" s="370"/>
      <c r="B90" s="392"/>
      <c r="C90" s="370"/>
      <c r="D90" s="392"/>
      <c r="E90" s="370"/>
      <c r="F90" s="370"/>
      <c r="G90" s="370"/>
      <c r="H90" s="370"/>
      <c r="I90" s="370"/>
      <c r="J90" s="370"/>
      <c r="K90" s="370"/>
      <c r="L90" s="370"/>
      <c r="M90" s="370"/>
      <c r="N90" s="370"/>
      <c r="O90" s="370"/>
      <c r="P90" s="370"/>
      <c r="Q90" s="370"/>
      <c r="R90" s="370"/>
      <c r="S90" s="370"/>
      <c r="T90" s="370"/>
      <c r="U90" s="370"/>
      <c r="V90" s="370"/>
      <c r="W90" s="370"/>
      <c r="X90" s="370"/>
      <c r="Y90" s="370"/>
      <c r="Z90" s="370"/>
    </row>
    <row r="91" spans="1:26" ht="18.75" customHeight="1">
      <c r="A91" s="370"/>
      <c r="B91" s="392"/>
      <c r="C91" s="370"/>
      <c r="D91" s="392"/>
      <c r="E91" s="370"/>
      <c r="F91" s="370"/>
      <c r="G91" s="370"/>
      <c r="H91" s="370"/>
      <c r="I91" s="370"/>
      <c r="J91" s="370"/>
      <c r="K91" s="370"/>
      <c r="L91" s="370"/>
      <c r="M91" s="370"/>
      <c r="N91" s="370"/>
      <c r="O91" s="370"/>
      <c r="P91" s="370"/>
      <c r="Q91" s="370"/>
      <c r="R91" s="370"/>
      <c r="S91" s="370"/>
      <c r="T91" s="370"/>
      <c r="U91" s="370"/>
      <c r="V91" s="370"/>
      <c r="W91" s="370"/>
      <c r="X91" s="370"/>
      <c r="Y91" s="370"/>
      <c r="Z91" s="370"/>
    </row>
    <row r="92" spans="1:26" ht="18.75" customHeight="1">
      <c r="A92" s="370"/>
      <c r="B92" s="392"/>
      <c r="C92" s="370"/>
      <c r="D92" s="392"/>
      <c r="E92" s="370"/>
      <c r="F92" s="370"/>
      <c r="G92" s="370"/>
      <c r="H92" s="370"/>
      <c r="I92" s="370"/>
      <c r="J92" s="370"/>
      <c r="K92" s="370"/>
      <c r="L92" s="370"/>
      <c r="M92" s="370"/>
      <c r="N92" s="370"/>
      <c r="O92" s="370"/>
      <c r="P92" s="370"/>
      <c r="Q92" s="370"/>
      <c r="R92" s="370"/>
      <c r="S92" s="370"/>
      <c r="T92" s="370"/>
      <c r="U92" s="370"/>
      <c r="V92" s="370"/>
      <c r="W92" s="370"/>
      <c r="X92" s="370"/>
      <c r="Y92" s="370"/>
      <c r="Z92" s="370"/>
    </row>
    <row r="93" spans="1:26" ht="18.75" customHeight="1">
      <c r="A93" s="370"/>
      <c r="B93" s="392"/>
      <c r="C93" s="370"/>
      <c r="D93" s="392"/>
      <c r="E93" s="370"/>
      <c r="F93" s="370"/>
      <c r="G93" s="370"/>
      <c r="H93" s="370"/>
      <c r="I93" s="370"/>
      <c r="J93" s="370"/>
      <c r="K93" s="370"/>
      <c r="L93" s="370"/>
      <c r="M93" s="370"/>
      <c r="N93" s="370"/>
      <c r="O93" s="370"/>
      <c r="P93" s="370"/>
      <c r="Q93" s="370"/>
      <c r="R93" s="370"/>
      <c r="S93" s="370"/>
      <c r="T93" s="370"/>
      <c r="U93" s="370"/>
      <c r="V93" s="370"/>
      <c r="W93" s="370"/>
      <c r="X93" s="370"/>
      <c r="Y93" s="370"/>
      <c r="Z93" s="370"/>
    </row>
    <row r="94" spans="1:26" ht="18.75" customHeight="1">
      <c r="A94" s="370"/>
      <c r="B94" s="392"/>
      <c r="C94" s="370"/>
      <c r="D94" s="392"/>
      <c r="E94" s="370"/>
      <c r="F94" s="370"/>
      <c r="G94" s="370"/>
      <c r="H94" s="370"/>
      <c r="I94" s="370"/>
      <c r="J94" s="370"/>
      <c r="K94" s="370"/>
      <c r="L94" s="370"/>
      <c r="M94" s="370"/>
      <c r="N94" s="370"/>
      <c r="O94" s="370"/>
      <c r="P94" s="370"/>
      <c r="Q94" s="370"/>
      <c r="R94" s="370"/>
      <c r="S94" s="370"/>
      <c r="T94" s="370"/>
      <c r="U94" s="370"/>
      <c r="V94" s="370"/>
      <c r="W94" s="370"/>
      <c r="X94" s="370"/>
      <c r="Y94" s="370"/>
      <c r="Z94" s="370"/>
    </row>
    <row r="95" spans="1:26" ht="18.75" customHeight="1">
      <c r="A95" s="370"/>
      <c r="B95" s="392"/>
      <c r="C95" s="370"/>
      <c r="D95" s="392"/>
      <c r="E95" s="370"/>
      <c r="F95" s="370"/>
      <c r="G95" s="370"/>
      <c r="H95" s="370"/>
      <c r="I95" s="370"/>
      <c r="J95" s="370"/>
      <c r="K95" s="370"/>
      <c r="L95" s="370"/>
      <c r="M95" s="370"/>
      <c r="N95" s="370"/>
      <c r="O95" s="370"/>
      <c r="P95" s="370"/>
      <c r="Q95" s="370"/>
      <c r="R95" s="370"/>
      <c r="S95" s="370"/>
      <c r="T95" s="370"/>
      <c r="U95" s="370"/>
      <c r="V95" s="370"/>
      <c r="W95" s="370"/>
      <c r="X95" s="370"/>
      <c r="Y95" s="370"/>
      <c r="Z95" s="370"/>
    </row>
    <row r="96" spans="1:26" ht="18.75" customHeight="1">
      <c r="A96" s="370"/>
      <c r="B96" s="392"/>
      <c r="C96" s="370"/>
      <c r="D96" s="392"/>
      <c r="E96" s="370"/>
      <c r="F96" s="370"/>
      <c r="G96" s="370"/>
      <c r="H96" s="370"/>
      <c r="I96" s="370"/>
      <c r="J96" s="370"/>
      <c r="K96" s="370"/>
      <c r="L96" s="370"/>
      <c r="M96" s="370"/>
      <c r="N96" s="370"/>
      <c r="O96" s="370"/>
      <c r="P96" s="370"/>
      <c r="Q96" s="370"/>
      <c r="R96" s="370"/>
      <c r="S96" s="370"/>
      <c r="T96" s="370"/>
      <c r="U96" s="370"/>
      <c r="V96" s="370"/>
      <c r="W96" s="370"/>
      <c r="X96" s="370"/>
      <c r="Y96" s="370"/>
      <c r="Z96" s="370"/>
    </row>
    <row r="97" spans="1:26" ht="18.75" customHeight="1">
      <c r="A97" s="370"/>
      <c r="B97" s="392"/>
      <c r="C97" s="370"/>
      <c r="D97" s="392"/>
      <c r="E97" s="370"/>
      <c r="F97" s="370"/>
      <c r="G97" s="370"/>
      <c r="H97" s="370"/>
      <c r="I97" s="370"/>
      <c r="J97" s="370"/>
      <c r="K97" s="370"/>
      <c r="L97" s="370"/>
      <c r="M97" s="370"/>
      <c r="N97" s="370"/>
      <c r="O97" s="370"/>
      <c r="P97" s="370"/>
      <c r="Q97" s="370"/>
      <c r="R97" s="370"/>
      <c r="S97" s="370"/>
      <c r="T97" s="370"/>
      <c r="U97" s="370"/>
      <c r="V97" s="370"/>
      <c r="W97" s="370"/>
      <c r="X97" s="370"/>
      <c r="Y97" s="370"/>
      <c r="Z97" s="370"/>
    </row>
    <row r="98" spans="1:26" ht="18.75" customHeight="1">
      <c r="A98" s="370"/>
      <c r="B98" s="392"/>
      <c r="C98" s="370"/>
      <c r="D98" s="392"/>
      <c r="E98" s="370"/>
      <c r="F98" s="370"/>
      <c r="G98" s="370"/>
      <c r="H98" s="370"/>
      <c r="I98" s="370"/>
      <c r="J98" s="370"/>
      <c r="K98" s="370"/>
      <c r="L98" s="370"/>
      <c r="M98" s="370"/>
      <c r="N98" s="370"/>
      <c r="O98" s="370"/>
      <c r="P98" s="370"/>
      <c r="Q98" s="370"/>
      <c r="R98" s="370"/>
      <c r="S98" s="370"/>
      <c r="T98" s="370"/>
      <c r="U98" s="370"/>
      <c r="V98" s="370"/>
      <c r="W98" s="370"/>
      <c r="X98" s="370"/>
      <c r="Y98" s="370"/>
      <c r="Z98" s="370"/>
    </row>
    <row r="99" spans="1:26" ht="18.75" customHeight="1">
      <c r="A99" s="370"/>
      <c r="B99" s="392"/>
      <c r="C99" s="370"/>
      <c r="D99" s="392"/>
      <c r="E99" s="370"/>
      <c r="F99" s="370"/>
      <c r="G99" s="370"/>
      <c r="H99" s="370"/>
      <c r="I99" s="370"/>
      <c r="J99" s="370"/>
      <c r="K99" s="370"/>
      <c r="L99" s="370"/>
      <c r="M99" s="370"/>
      <c r="N99" s="370"/>
      <c r="O99" s="370"/>
      <c r="P99" s="370"/>
      <c r="Q99" s="370"/>
      <c r="R99" s="370"/>
      <c r="S99" s="370"/>
      <c r="T99" s="370"/>
      <c r="U99" s="370"/>
      <c r="V99" s="370"/>
      <c r="W99" s="370"/>
      <c r="X99" s="370"/>
      <c r="Y99" s="370"/>
      <c r="Z99" s="370"/>
    </row>
    <row r="100" spans="1:26" ht="18.75" customHeight="1">
      <c r="A100" s="370"/>
      <c r="B100" s="392"/>
      <c r="C100" s="370"/>
      <c r="D100" s="392"/>
      <c r="E100" s="370"/>
      <c r="F100" s="370"/>
      <c r="G100" s="370"/>
      <c r="H100" s="370"/>
      <c r="I100" s="370"/>
      <c r="J100" s="370"/>
      <c r="K100" s="370"/>
      <c r="L100" s="370"/>
      <c r="M100" s="370"/>
      <c r="N100" s="370"/>
      <c r="O100" s="370"/>
      <c r="P100" s="370"/>
      <c r="Q100" s="370"/>
      <c r="R100" s="370"/>
      <c r="S100" s="370"/>
      <c r="T100" s="370"/>
      <c r="U100" s="370"/>
      <c r="V100" s="370"/>
      <c r="W100" s="370"/>
      <c r="X100" s="370"/>
      <c r="Y100" s="370"/>
      <c r="Z100" s="370"/>
    </row>
    <row r="101" spans="1:26" ht="18.75" customHeight="1">
      <c r="A101" s="370"/>
      <c r="B101" s="392"/>
      <c r="C101" s="370"/>
      <c r="D101" s="392"/>
      <c r="E101" s="370"/>
      <c r="F101" s="370"/>
      <c r="G101" s="370"/>
      <c r="H101" s="370"/>
      <c r="I101" s="370"/>
      <c r="J101" s="370"/>
      <c r="K101" s="370"/>
      <c r="L101" s="370"/>
      <c r="M101" s="370"/>
      <c r="N101" s="370"/>
      <c r="O101" s="370"/>
      <c r="P101" s="370"/>
      <c r="Q101" s="370"/>
      <c r="R101" s="370"/>
      <c r="S101" s="370"/>
      <c r="T101" s="370"/>
      <c r="U101" s="370"/>
      <c r="V101" s="370"/>
      <c r="W101" s="370"/>
      <c r="X101" s="370"/>
      <c r="Y101" s="370"/>
      <c r="Z101" s="370"/>
    </row>
    <row r="102" spans="1:26" ht="18.75" customHeight="1">
      <c r="A102" s="370"/>
      <c r="B102" s="392"/>
      <c r="C102" s="370"/>
      <c r="D102" s="392"/>
      <c r="E102" s="370"/>
      <c r="F102" s="370"/>
      <c r="G102" s="370"/>
      <c r="H102" s="370"/>
      <c r="I102" s="370"/>
      <c r="J102" s="370"/>
      <c r="K102" s="370"/>
      <c r="L102" s="370"/>
      <c r="M102" s="370"/>
      <c r="N102" s="370"/>
      <c r="O102" s="370"/>
      <c r="P102" s="370"/>
      <c r="Q102" s="370"/>
      <c r="R102" s="370"/>
      <c r="S102" s="370"/>
      <c r="T102" s="370"/>
      <c r="U102" s="370"/>
      <c r="V102" s="370"/>
      <c r="W102" s="370"/>
      <c r="X102" s="370"/>
      <c r="Y102" s="370"/>
      <c r="Z102" s="370"/>
    </row>
    <row r="103" spans="1:26" ht="18.75" customHeight="1">
      <c r="A103" s="370"/>
      <c r="B103" s="392"/>
      <c r="C103" s="370"/>
      <c r="D103" s="392"/>
      <c r="E103" s="370"/>
      <c r="F103" s="370"/>
      <c r="G103" s="370"/>
      <c r="H103" s="370"/>
      <c r="I103" s="370"/>
      <c r="J103" s="370"/>
      <c r="K103" s="370"/>
      <c r="L103" s="370"/>
      <c r="M103" s="370"/>
      <c r="N103" s="370"/>
      <c r="O103" s="370"/>
      <c r="P103" s="370"/>
      <c r="Q103" s="370"/>
      <c r="R103" s="370"/>
      <c r="S103" s="370"/>
      <c r="T103" s="370"/>
      <c r="U103" s="370"/>
      <c r="V103" s="370"/>
      <c r="W103" s="370"/>
      <c r="X103" s="370"/>
      <c r="Y103" s="370"/>
      <c r="Z103" s="370"/>
    </row>
    <row r="104" spans="1:26" ht="18.75" customHeight="1">
      <c r="A104" s="370"/>
      <c r="B104" s="392"/>
      <c r="C104" s="370"/>
      <c r="D104" s="392"/>
      <c r="E104" s="370"/>
      <c r="F104" s="370"/>
      <c r="G104" s="370"/>
      <c r="H104" s="370"/>
      <c r="I104" s="370"/>
      <c r="J104" s="370"/>
      <c r="K104" s="370"/>
      <c r="L104" s="370"/>
      <c r="M104" s="370"/>
      <c r="N104" s="370"/>
      <c r="O104" s="370"/>
      <c r="P104" s="370"/>
      <c r="Q104" s="370"/>
      <c r="R104" s="370"/>
      <c r="S104" s="370"/>
      <c r="T104" s="370"/>
      <c r="U104" s="370"/>
      <c r="V104" s="370"/>
      <c r="W104" s="370"/>
      <c r="X104" s="370"/>
      <c r="Y104" s="370"/>
      <c r="Z104" s="370"/>
    </row>
    <row r="105" spans="1:26" ht="18.75" customHeight="1">
      <c r="A105" s="370"/>
      <c r="B105" s="392"/>
      <c r="C105" s="370"/>
      <c r="D105" s="392"/>
      <c r="E105" s="370"/>
      <c r="F105" s="370"/>
      <c r="G105" s="370"/>
      <c r="H105" s="370"/>
      <c r="I105" s="370"/>
      <c r="J105" s="370"/>
      <c r="K105" s="370"/>
      <c r="L105" s="370"/>
      <c r="M105" s="370"/>
      <c r="N105" s="370"/>
      <c r="O105" s="370"/>
      <c r="P105" s="370"/>
      <c r="Q105" s="370"/>
      <c r="R105" s="370"/>
      <c r="S105" s="370"/>
      <c r="T105" s="370"/>
      <c r="U105" s="370"/>
      <c r="V105" s="370"/>
      <c r="W105" s="370"/>
      <c r="X105" s="370"/>
      <c r="Y105" s="370"/>
      <c r="Z105" s="370"/>
    </row>
    <row r="106" spans="1:26" ht="18.75" customHeight="1">
      <c r="A106" s="370"/>
      <c r="B106" s="392"/>
      <c r="C106" s="370"/>
      <c r="D106" s="392"/>
      <c r="E106" s="370"/>
      <c r="F106" s="370"/>
      <c r="G106" s="370"/>
      <c r="H106" s="370"/>
      <c r="I106" s="370"/>
      <c r="J106" s="370"/>
      <c r="K106" s="370"/>
      <c r="L106" s="370"/>
      <c r="M106" s="370"/>
      <c r="N106" s="370"/>
      <c r="O106" s="370"/>
      <c r="P106" s="370"/>
      <c r="Q106" s="370"/>
      <c r="R106" s="370"/>
      <c r="S106" s="370"/>
      <c r="T106" s="370"/>
      <c r="U106" s="370"/>
      <c r="V106" s="370"/>
      <c r="W106" s="370"/>
      <c r="X106" s="370"/>
      <c r="Y106" s="370"/>
      <c r="Z106" s="370"/>
    </row>
    <row r="107" spans="1:26" ht="18.75" customHeight="1">
      <c r="A107" s="370"/>
      <c r="B107" s="392"/>
      <c r="C107" s="370"/>
      <c r="D107" s="392"/>
      <c r="E107" s="370"/>
      <c r="F107" s="370"/>
      <c r="G107" s="370"/>
      <c r="H107" s="370"/>
      <c r="I107" s="370"/>
      <c r="J107" s="370"/>
      <c r="K107" s="370"/>
      <c r="L107" s="370"/>
      <c r="M107" s="370"/>
      <c r="N107" s="370"/>
      <c r="O107" s="370"/>
      <c r="P107" s="370"/>
      <c r="Q107" s="370"/>
      <c r="R107" s="370"/>
      <c r="S107" s="370"/>
      <c r="T107" s="370"/>
      <c r="U107" s="370"/>
      <c r="V107" s="370"/>
      <c r="W107" s="370"/>
      <c r="X107" s="370"/>
      <c r="Y107" s="370"/>
      <c r="Z107" s="370"/>
    </row>
    <row r="108" spans="1:26" ht="18.75" customHeight="1">
      <c r="A108" s="370"/>
      <c r="B108" s="392"/>
      <c r="C108" s="370"/>
      <c r="D108" s="392"/>
      <c r="E108" s="370"/>
      <c r="F108" s="370"/>
      <c r="G108" s="370"/>
      <c r="H108" s="370"/>
      <c r="I108" s="370"/>
      <c r="J108" s="370"/>
      <c r="K108" s="370"/>
      <c r="L108" s="370"/>
      <c r="M108" s="370"/>
      <c r="N108" s="370"/>
      <c r="O108" s="370"/>
      <c r="P108" s="370"/>
      <c r="Q108" s="370"/>
      <c r="R108" s="370"/>
      <c r="S108" s="370"/>
      <c r="T108" s="370"/>
      <c r="U108" s="370"/>
      <c r="V108" s="370"/>
      <c r="W108" s="370"/>
      <c r="X108" s="370"/>
      <c r="Y108" s="370"/>
      <c r="Z108" s="370"/>
    </row>
    <row r="109" spans="1:26" ht="18.75" customHeight="1">
      <c r="A109" s="370"/>
      <c r="B109" s="392"/>
      <c r="C109" s="370"/>
      <c r="D109" s="392"/>
      <c r="E109" s="370"/>
      <c r="F109" s="370"/>
      <c r="G109" s="370"/>
      <c r="H109" s="370"/>
      <c r="I109" s="370"/>
      <c r="J109" s="370"/>
      <c r="K109" s="370"/>
      <c r="L109" s="370"/>
      <c r="M109" s="370"/>
      <c r="N109" s="370"/>
      <c r="O109" s="370"/>
      <c r="P109" s="370"/>
      <c r="Q109" s="370"/>
      <c r="R109" s="370"/>
      <c r="S109" s="370"/>
      <c r="T109" s="370"/>
      <c r="U109" s="370"/>
      <c r="V109" s="370"/>
      <c r="W109" s="370"/>
      <c r="X109" s="370"/>
      <c r="Y109" s="370"/>
      <c r="Z109" s="370"/>
    </row>
    <row r="110" spans="1:26" ht="18.75" customHeight="1">
      <c r="A110" s="370"/>
      <c r="B110" s="392"/>
      <c r="C110" s="370"/>
      <c r="D110" s="392"/>
      <c r="E110" s="370"/>
      <c r="F110" s="370"/>
      <c r="G110" s="370"/>
      <c r="H110" s="370"/>
      <c r="I110" s="370"/>
      <c r="J110" s="370"/>
      <c r="K110" s="370"/>
      <c r="L110" s="370"/>
      <c r="M110" s="370"/>
      <c r="N110" s="370"/>
      <c r="O110" s="370"/>
      <c r="P110" s="370"/>
      <c r="Q110" s="370"/>
      <c r="R110" s="370"/>
      <c r="S110" s="370"/>
      <c r="T110" s="370"/>
      <c r="U110" s="370"/>
      <c r="V110" s="370"/>
      <c r="W110" s="370"/>
      <c r="X110" s="370"/>
      <c r="Y110" s="370"/>
      <c r="Z110" s="370"/>
    </row>
    <row r="111" spans="1:26" ht="18.75" customHeight="1">
      <c r="A111" s="370"/>
      <c r="B111" s="392"/>
      <c r="C111" s="370"/>
      <c r="D111" s="392"/>
      <c r="E111" s="370"/>
      <c r="F111" s="370"/>
      <c r="G111" s="370"/>
      <c r="H111" s="370"/>
      <c r="I111" s="370"/>
      <c r="J111" s="370"/>
      <c r="K111" s="370"/>
      <c r="L111" s="370"/>
      <c r="M111" s="370"/>
      <c r="N111" s="370"/>
      <c r="O111" s="370"/>
      <c r="P111" s="370"/>
      <c r="Q111" s="370"/>
      <c r="R111" s="370"/>
      <c r="S111" s="370"/>
      <c r="T111" s="370"/>
      <c r="U111" s="370"/>
      <c r="V111" s="370"/>
      <c r="W111" s="370"/>
      <c r="X111" s="370"/>
      <c r="Y111" s="370"/>
      <c r="Z111" s="370"/>
    </row>
    <row r="112" spans="1:26" ht="18.75" customHeight="1">
      <c r="A112" s="370"/>
      <c r="B112" s="392"/>
      <c r="C112" s="370"/>
      <c r="D112" s="392"/>
      <c r="E112" s="370"/>
      <c r="F112" s="370"/>
      <c r="G112" s="370"/>
      <c r="H112" s="370"/>
      <c r="I112" s="370"/>
      <c r="J112" s="370"/>
      <c r="K112" s="370"/>
      <c r="L112" s="370"/>
      <c r="M112" s="370"/>
      <c r="N112" s="370"/>
      <c r="O112" s="370"/>
      <c r="P112" s="370"/>
      <c r="Q112" s="370"/>
      <c r="R112" s="370"/>
      <c r="S112" s="370"/>
      <c r="T112" s="370"/>
      <c r="U112" s="370"/>
      <c r="V112" s="370"/>
      <c r="W112" s="370"/>
      <c r="X112" s="370"/>
      <c r="Y112" s="370"/>
      <c r="Z112" s="370"/>
    </row>
    <row r="113" spans="1:26" ht="18.75" customHeight="1">
      <c r="A113" s="370"/>
      <c r="B113" s="392"/>
      <c r="C113" s="370"/>
      <c r="D113" s="392"/>
      <c r="E113" s="370"/>
      <c r="F113" s="370"/>
      <c r="G113" s="370"/>
      <c r="H113" s="370"/>
      <c r="I113" s="370"/>
      <c r="J113" s="370"/>
      <c r="K113" s="370"/>
      <c r="L113" s="370"/>
      <c r="M113" s="370"/>
      <c r="N113" s="370"/>
      <c r="O113" s="370"/>
      <c r="P113" s="370"/>
      <c r="Q113" s="370"/>
      <c r="R113" s="370"/>
      <c r="S113" s="370"/>
      <c r="T113" s="370"/>
      <c r="U113" s="370"/>
      <c r="V113" s="370"/>
      <c r="W113" s="370"/>
      <c r="X113" s="370"/>
      <c r="Y113" s="370"/>
      <c r="Z113" s="370"/>
    </row>
    <row r="114" spans="1:26" ht="18.75" customHeight="1">
      <c r="A114" s="370"/>
      <c r="B114" s="392"/>
      <c r="C114" s="370"/>
      <c r="D114" s="392"/>
      <c r="E114" s="370"/>
      <c r="F114" s="370"/>
      <c r="G114" s="370"/>
      <c r="H114" s="370"/>
      <c r="I114" s="370"/>
      <c r="J114" s="370"/>
      <c r="K114" s="370"/>
      <c r="L114" s="370"/>
      <c r="M114" s="370"/>
      <c r="N114" s="370"/>
      <c r="O114" s="370"/>
      <c r="P114" s="370"/>
      <c r="Q114" s="370"/>
      <c r="R114" s="370"/>
      <c r="S114" s="370"/>
      <c r="T114" s="370"/>
      <c r="U114" s="370"/>
      <c r="V114" s="370"/>
      <c r="W114" s="370"/>
      <c r="X114" s="370"/>
      <c r="Y114" s="370"/>
      <c r="Z114" s="370"/>
    </row>
    <row r="115" spans="1:26" ht="18.75" customHeight="1">
      <c r="A115" s="370"/>
      <c r="B115" s="392"/>
      <c r="C115" s="370"/>
      <c r="D115" s="392"/>
      <c r="E115" s="370"/>
      <c r="F115" s="370"/>
      <c r="G115" s="370"/>
      <c r="H115" s="370"/>
      <c r="I115" s="370"/>
      <c r="J115" s="370"/>
      <c r="K115" s="370"/>
      <c r="L115" s="370"/>
      <c r="M115" s="370"/>
      <c r="N115" s="370"/>
      <c r="O115" s="370"/>
      <c r="P115" s="370"/>
      <c r="Q115" s="370"/>
      <c r="R115" s="370"/>
      <c r="S115" s="370"/>
      <c r="T115" s="370"/>
      <c r="U115" s="370"/>
      <c r="V115" s="370"/>
      <c r="W115" s="370"/>
      <c r="X115" s="370"/>
      <c r="Y115" s="370"/>
      <c r="Z115" s="370"/>
    </row>
    <row r="116" spans="1:26" ht="18.75" customHeight="1">
      <c r="A116" s="370"/>
      <c r="B116" s="392"/>
      <c r="C116" s="370"/>
      <c r="D116" s="392"/>
      <c r="E116" s="370"/>
      <c r="F116" s="370"/>
      <c r="G116" s="370"/>
      <c r="H116" s="370"/>
      <c r="I116" s="370"/>
      <c r="J116" s="370"/>
      <c r="K116" s="370"/>
      <c r="L116" s="370"/>
      <c r="M116" s="370"/>
      <c r="N116" s="370"/>
      <c r="O116" s="370"/>
      <c r="P116" s="370"/>
      <c r="Q116" s="370"/>
      <c r="R116" s="370"/>
      <c r="S116" s="370"/>
      <c r="T116" s="370"/>
      <c r="U116" s="370"/>
      <c r="V116" s="370"/>
      <c r="W116" s="370"/>
      <c r="X116" s="370"/>
      <c r="Y116" s="370"/>
      <c r="Z116" s="370"/>
    </row>
    <row r="117" spans="1:26" ht="18.75" customHeight="1">
      <c r="A117" s="370"/>
      <c r="B117" s="392"/>
      <c r="C117" s="370"/>
      <c r="D117" s="392"/>
      <c r="E117" s="370"/>
      <c r="F117" s="370"/>
      <c r="G117" s="370"/>
      <c r="H117" s="370"/>
      <c r="I117" s="370"/>
      <c r="J117" s="370"/>
      <c r="K117" s="370"/>
      <c r="L117" s="370"/>
      <c r="M117" s="370"/>
      <c r="N117" s="370"/>
      <c r="O117" s="370"/>
      <c r="P117" s="370"/>
      <c r="Q117" s="370"/>
      <c r="R117" s="370"/>
      <c r="S117" s="370"/>
      <c r="T117" s="370"/>
      <c r="U117" s="370"/>
      <c r="V117" s="370"/>
      <c r="W117" s="370"/>
      <c r="X117" s="370"/>
      <c r="Y117" s="370"/>
      <c r="Z117" s="370"/>
    </row>
    <row r="118" spans="1:26" ht="18.75" customHeight="1">
      <c r="A118" s="370"/>
      <c r="B118" s="392"/>
      <c r="C118" s="370"/>
      <c r="D118" s="392"/>
      <c r="E118" s="370"/>
      <c r="F118" s="370"/>
      <c r="G118" s="370"/>
      <c r="H118" s="370"/>
      <c r="I118" s="370"/>
      <c r="J118" s="370"/>
      <c r="K118" s="370"/>
      <c r="L118" s="370"/>
      <c r="M118" s="370"/>
      <c r="N118" s="370"/>
      <c r="O118" s="370"/>
      <c r="P118" s="370"/>
      <c r="Q118" s="370"/>
      <c r="R118" s="370"/>
      <c r="S118" s="370"/>
      <c r="T118" s="370"/>
      <c r="U118" s="370"/>
      <c r="V118" s="370"/>
      <c r="W118" s="370"/>
      <c r="X118" s="370"/>
      <c r="Y118" s="370"/>
      <c r="Z118" s="370"/>
    </row>
    <row r="119" spans="1:26" ht="18.75" customHeight="1">
      <c r="A119" s="370"/>
      <c r="B119" s="392"/>
      <c r="C119" s="370"/>
      <c r="D119" s="392"/>
      <c r="E119" s="370"/>
      <c r="F119" s="370"/>
      <c r="G119" s="370"/>
      <c r="H119" s="370"/>
      <c r="I119" s="370"/>
      <c r="J119" s="370"/>
      <c r="K119" s="370"/>
      <c r="L119" s="370"/>
      <c r="M119" s="370"/>
      <c r="N119" s="370"/>
      <c r="O119" s="370"/>
      <c r="P119" s="370"/>
      <c r="Q119" s="370"/>
      <c r="R119" s="370"/>
      <c r="S119" s="370"/>
      <c r="T119" s="370"/>
      <c r="U119" s="370"/>
      <c r="V119" s="370"/>
      <c r="W119" s="370"/>
      <c r="X119" s="370"/>
      <c r="Y119" s="370"/>
      <c r="Z119" s="370"/>
    </row>
    <row r="120" spans="1:26" ht="18.75" customHeight="1">
      <c r="A120" s="370"/>
      <c r="B120" s="392"/>
      <c r="C120" s="370"/>
      <c r="D120" s="392"/>
      <c r="E120" s="370"/>
      <c r="F120" s="370"/>
      <c r="G120" s="370"/>
      <c r="H120" s="370"/>
      <c r="I120" s="370"/>
      <c r="J120" s="370"/>
      <c r="K120" s="370"/>
      <c r="L120" s="370"/>
      <c r="M120" s="370"/>
      <c r="N120" s="370"/>
      <c r="O120" s="370"/>
      <c r="P120" s="370"/>
      <c r="Q120" s="370"/>
      <c r="R120" s="370"/>
      <c r="S120" s="370"/>
      <c r="T120" s="370"/>
      <c r="U120" s="370"/>
      <c r="V120" s="370"/>
      <c r="W120" s="370"/>
      <c r="X120" s="370"/>
      <c r="Y120" s="370"/>
      <c r="Z120" s="370"/>
    </row>
    <row r="121" spans="1:26" ht="18.75" customHeight="1">
      <c r="A121" s="370"/>
      <c r="B121" s="392"/>
      <c r="C121" s="370"/>
      <c r="D121" s="392"/>
      <c r="E121" s="370"/>
      <c r="F121" s="370"/>
      <c r="G121" s="370"/>
      <c r="H121" s="370"/>
      <c r="I121" s="370"/>
      <c r="J121" s="370"/>
      <c r="K121" s="370"/>
      <c r="L121" s="370"/>
      <c r="M121" s="370"/>
      <c r="N121" s="370"/>
      <c r="O121" s="370"/>
      <c r="P121" s="370"/>
      <c r="Q121" s="370"/>
      <c r="R121" s="370"/>
      <c r="S121" s="370"/>
      <c r="T121" s="370"/>
      <c r="U121" s="370"/>
      <c r="V121" s="370"/>
      <c r="W121" s="370"/>
      <c r="X121" s="370"/>
      <c r="Y121" s="370"/>
      <c r="Z121" s="370"/>
    </row>
    <row r="122" spans="1:26" ht="18.75" customHeight="1">
      <c r="A122" s="370"/>
      <c r="B122" s="392"/>
      <c r="C122" s="370"/>
      <c r="D122" s="392"/>
      <c r="E122" s="370"/>
      <c r="F122" s="370"/>
      <c r="G122" s="370"/>
      <c r="H122" s="370"/>
      <c r="I122" s="370"/>
      <c r="J122" s="370"/>
      <c r="K122" s="370"/>
      <c r="L122" s="370"/>
      <c r="M122" s="370"/>
      <c r="N122" s="370"/>
      <c r="O122" s="370"/>
      <c r="P122" s="370"/>
      <c r="Q122" s="370"/>
      <c r="R122" s="370"/>
      <c r="S122" s="370"/>
      <c r="T122" s="370"/>
      <c r="U122" s="370"/>
      <c r="V122" s="370"/>
      <c r="W122" s="370"/>
      <c r="X122" s="370"/>
      <c r="Y122" s="370"/>
      <c r="Z122" s="370"/>
    </row>
    <row r="123" spans="1:26" ht="18.75" customHeight="1">
      <c r="A123" s="370"/>
      <c r="B123" s="392"/>
      <c r="C123" s="370"/>
      <c r="D123" s="392"/>
      <c r="E123" s="370"/>
      <c r="F123" s="370"/>
      <c r="G123" s="370"/>
      <c r="H123" s="370"/>
      <c r="I123" s="370"/>
      <c r="J123" s="370"/>
      <c r="K123" s="370"/>
      <c r="L123" s="370"/>
      <c r="M123" s="370"/>
      <c r="N123" s="370"/>
      <c r="O123" s="370"/>
      <c r="P123" s="370"/>
      <c r="Q123" s="370"/>
      <c r="R123" s="370"/>
      <c r="S123" s="370"/>
      <c r="T123" s="370"/>
      <c r="U123" s="370"/>
      <c r="V123" s="370"/>
      <c r="W123" s="370"/>
      <c r="X123" s="370"/>
      <c r="Y123" s="370"/>
      <c r="Z123" s="370"/>
    </row>
    <row r="124" spans="1:26" ht="18.75" customHeight="1">
      <c r="A124" s="370"/>
      <c r="B124" s="392"/>
      <c r="C124" s="370"/>
      <c r="D124" s="392"/>
      <c r="E124" s="370"/>
      <c r="F124" s="370"/>
      <c r="G124" s="370"/>
      <c r="H124" s="370"/>
      <c r="I124" s="370"/>
      <c r="J124" s="370"/>
      <c r="K124" s="370"/>
      <c r="L124" s="370"/>
      <c r="M124" s="370"/>
      <c r="N124" s="370"/>
      <c r="O124" s="370"/>
      <c r="P124" s="370"/>
      <c r="Q124" s="370"/>
      <c r="R124" s="370"/>
      <c r="S124" s="370"/>
      <c r="T124" s="370"/>
      <c r="U124" s="370"/>
      <c r="V124" s="370"/>
      <c r="W124" s="370"/>
      <c r="X124" s="370"/>
      <c r="Y124" s="370"/>
      <c r="Z124" s="370"/>
    </row>
    <row r="125" spans="1:26" ht="18.75" customHeight="1">
      <c r="A125" s="370"/>
      <c r="B125" s="392"/>
      <c r="C125" s="370"/>
      <c r="D125" s="392"/>
      <c r="E125" s="370"/>
      <c r="F125" s="370"/>
      <c r="G125" s="370"/>
      <c r="H125" s="370"/>
      <c r="I125" s="370"/>
      <c r="J125" s="370"/>
      <c r="K125" s="370"/>
      <c r="L125" s="370"/>
      <c r="M125" s="370"/>
      <c r="N125" s="370"/>
      <c r="O125" s="370"/>
      <c r="P125" s="370"/>
      <c r="Q125" s="370"/>
      <c r="R125" s="370"/>
      <c r="S125" s="370"/>
      <c r="T125" s="370"/>
      <c r="U125" s="370"/>
      <c r="V125" s="370"/>
      <c r="W125" s="370"/>
      <c r="X125" s="370"/>
      <c r="Y125" s="370"/>
      <c r="Z125" s="370"/>
    </row>
    <row r="126" spans="1:26" ht="18.75" customHeight="1">
      <c r="A126" s="370"/>
      <c r="B126" s="392"/>
      <c r="C126" s="370"/>
      <c r="D126" s="392"/>
      <c r="E126" s="370"/>
      <c r="F126" s="370"/>
      <c r="G126" s="370"/>
      <c r="H126" s="370"/>
      <c r="I126" s="370"/>
      <c r="J126" s="370"/>
      <c r="K126" s="370"/>
      <c r="L126" s="370"/>
      <c r="M126" s="370"/>
      <c r="N126" s="370"/>
      <c r="O126" s="370"/>
      <c r="P126" s="370"/>
      <c r="Q126" s="370"/>
      <c r="R126" s="370"/>
      <c r="S126" s="370"/>
      <c r="T126" s="370"/>
      <c r="U126" s="370"/>
      <c r="V126" s="370"/>
      <c r="W126" s="370"/>
      <c r="X126" s="370"/>
      <c r="Y126" s="370"/>
      <c r="Z126" s="370"/>
    </row>
    <row r="127" spans="1:26" ht="18.75" customHeight="1">
      <c r="A127" s="370"/>
      <c r="B127" s="392"/>
      <c r="C127" s="370"/>
      <c r="D127" s="392"/>
      <c r="E127" s="370"/>
      <c r="F127" s="370"/>
      <c r="G127" s="370"/>
      <c r="H127" s="370"/>
      <c r="I127" s="370"/>
      <c r="J127" s="370"/>
      <c r="K127" s="370"/>
      <c r="L127" s="370"/>
      <c r="M127" s="370"/>
      <c r="N127" s="370"/>
      <c r="O127" s="370"/>
      <c r="P127" s="370"/>
      <c r="Q127" s="370"/>
      <c r="R127" s="370"/>
      <c r="S127" s="370"/>
      <c r="T127" s="370"/>
      <c r="U127" s="370"/>
      <c r="V127" s="370"/>
      <c r="W127" s="370"/>
      <c r="X127" s="370"/>
      <c r="Y127" s="370"/>
      <c r="Z127" s="370"/>
    </row>
    <row r="128" spans="1:26" ht="18.75" customHeight="1">
      <c r="A128" s="370"/>
      <c r="B128" s="392"/>
      <c r="C128" s="370"/>
      <c r="D128" s="392"/>
      <c r="E128" s="370"/>
      <c r="F128" s="370"/>
      <c r="G128" s="370"/>
      <c r="H128" s="370"/>
      <c r="I128" s="370"/>
      <c r="J128" s="370"/>
      <c r="K128" s="370"/>
      <c r="L128" s="370"/>
      <c r="M128" s="370"/>
      <c r="N128" s="370"/>
      <c r="O128" s="370"/>
      <c r="P128" s="370"/>
      <c r="Q128" s="370"/>
      <c r="R128" s="370"/>
      <c r="S128" s="370"/>
      <c r="T128" s="370"/>
      <c r="U128" s="370"/>
      <c r="V128" s="370"/>
      <c r="W128" s="370"/>
      <c r="X128" s="370"/>
      <c r="Y128" s="370"/>
      <c r="Z128" s="370"/>
    </row>
    <row r="129" spans="1:26" ht="18.75" customHeight="1">
      <c r="A129" s="370"/>
      <c r="B129" s="392"/>
      <c r="C129" s="370"/>
      <c r="D129" s="392"/>
      <c r="E129" s="370"/>
      <c r="F129" s="370"/>
      <c r="G129" s="370"/>
      <c r="H129" s="370"/>
      <c r="I129" s="370"/>
      <c r="J129" s="370"/>
      <c r="K129" s="370"/>
      <c r="L129" s="370"/>
      <c r="M129" s="370"/>
      <c r="N129" s="370"/>
      <c r="O129" s="370"/>
      <c r="P129" s="370"/>
      <c r="Q129" s="370"/>
      <c r="R129" s="370"/>
      <c r="S129" s="370"/>
      <c r="T129" s="370"/>
      <c r="U129" s="370"/>
      <c r="V129" s="370"/>
      <c r="W129" s="370"/>
      <c r="X129" s="370"/>
      <c r="Y129" s="370"/>
      <c r="Z129" s="370"/>
    </row>
    <row r="130" spans="1:26" ht="18.75" customHeight="1">
      <c r="A130" s="370"/>
      <c r="B130" s="392"/>
      <c r="C130" s="370"/>
      <c r="D130" s="392"/>
      <c r="E130" s="370"/>
      <c r="F130" s="370"/>
      <c r="G130" s="370"/>
      <c r="H130" s="370"/>
      <c r="I130" s="370"/>
      <c r="J130" s="370"/>
      <c r="K130" s="370"/>
      <c r="L130" s="370"/>
      <c r="M130" s="370"/>
      <c r="N130" s="370"/>
      <c r="O130" s="370"/>
      <c r="P130" s="370"/>
      <c r="Q130" s="370"/>
      <c r="R130" s="370"/>
      <c r="S130" s="370"/>
      <c r="T130" s="370"/>
      <c r="U130" s="370"/>
      <c r="V130" s="370"/>
      <c r="W130" s="370"/>
      <c r="X130" s="370"/>
      <c r="Y130" s="370"/>
      <c r="Z130" s="370"/>
    </row>
    <row r="131" spans="1:26" ht="18.75" customHeight="1">
      <c r="A131" s="370"/>
      <c r="B131" s="392"/>
      <c r="C131" s="370"/>
      <c r="D131" s="392"/>
      <c r="E131" s="370"/>
      <c r="F131" s="370"/>
      <c r="G131" s="370"/>
      <c r="H131" s="370"/>
      <c r="I131" s="370"/>
      <c r="J131" s="370"/>
      <c r="K131" s="370"/>
      <c r="L131" s="370"/>
      <c r="M131" s="370"/>
      <c r="N131" s="370"/>
      <c r="O131" s="370"/>
      <c r="P131" s="370"/>
      <c r="Q131" s="370"/>
      <c r="R131" s="370"/>
      <c r="S131" s="370"/>
      <c r="T131" s="370"/>
      <c r="U131" s="370"/>
      <c r="V131" s="370"/>
      <c r="W131" s="370"/>
      <c r="X131" s="370"/>
      <c r="Y131" s="370"/>
      <c r="Z131" s="370"/>
    </row>
    <row r="132" spans="1:26" ht="18.75" customHeight="1">
      <c r="A132" s="370"/>
      <c r="B132" s="392"/>
      <c r="C132" s="370"/>
      <c r="D132" s="392"/>
      <c r="E132" s="370"/>
      <c r="F132" s="370"/>
      <c r="G132" s="370"/>
      <c r="H132" s="370"/>
      <c r="I132" s="370"/>
      <c r="J132" s="370"/>
      <c r="K132" s="370"/>
      <c r="L132" s="370"/>
      <c r="M132" s="370"/>
      <c r="N132" s="370"/>
      <c r="O132" s="370"/>
      <c r="P132" s="370"/>
      <c r="Q132" s="370"/>
      <c r="R132" s="370"/>
      <c r="S132" s="370"/>
      <c r="T132" s="370"/>
      <c r="U132" s="370"/>
      <c r="V132" s="370"/>
      <c r="W132" s="370"/>
      <c r="X132" s="370"/>
      <c r="Y132" s="370"/>
      <c r="Z132" s="370"/>
    </row>
    <row r="133" spans="1:26" ht="18.75" customHeight="1">
      <c r="A133" s="370"/>
      <c r="B133" s="392"/>
      <c r="C133" s="370"/>
      <c r="D133" s="392"/>
      <c r="E133" s="370"/>
      <c r="F133" s="370"/>
      <c r="G133" s="370"/>
      <c r="H133" s="370"/>
      <c r="I133" s="370"/>
      <c r="J133" s="370"/>
      <c r="K133" s="370"/>
      <c r="L133" s="370"/>
      <c r="M133" s="370"/>
      <c r="N133" s="370"/>
      <c r="O133" s="370"/>
      <c r="P133" s="370"/>
      <c r="Q133" s="370"/>
      <c r="R133" s="370"/>
      <c r="S133" s="370"/>
      <c r="T133" s="370"/>
      <c r="U133" s="370"/>
      <c r="V133" s="370"/>
      <c r="W133" s="370"/>
      <c r="X133" s="370"/>
      <c r="Y133" s="370"/>
      <c r="Z133" s="370"/>
    </row>
    <row r="134" spans="1:26" ht="18.75" customHeight="1">
      <c r="A134" s="370"/>
      <c r="B134" s="392"/>
      <c r="C134" s="370"/>
      <c r="D134" s="392"/>
      <c r="E134" s="370"/>
      <c r="F134" s="370"/>
      <c r="G134" s="370"/>
      <c r="H134" s="370"/>
      <c r="I134" s="370"/>
      <c r="J134" s="370"/>
      <c r="K134" s="370"/>
      <c r="L134" s="370"/>
      <c r="M134" s="370"/>
      <c r="N134" s="370"/>
      <c r="O134" s="370"/>
      <c r="P134" s="370"/>
      <c r="Q134" s="370"/>
      <c r="R134" s="370"/>
      <c r="S134" s="370"/>
      <c r="T134" s="370"/>
      <c r="U134" s="370"/>
      <c r="V134" s="370"/>
      <c r="W134" s="370"/>
      <c r="X134" s="370"/>
      <c r="Y134" s="370"/>
      <c r="Z134" s="370"/>
    </row>
    <row r="135" spans="1:26" ht="18.75" customHeight="1">
      <c r="A135" s="370"/>
      <c r="B135" s="392"/>
      <c r="C135" s="370"/>
      <c r="D135" s="392"/>
      <c r="E135" s="370"/>
      <c r="F135" s="370"/>
      <c r="G135" s="370"/>
      <c r="H135" s="370"/>
      <c r="I135" s="370"/>
      <c r="J135" s="370"/>
      <c r="K135" s="370"/>
      <c r="L135" s="370"/>
      <c r="M135" s="370"/>
      <c r="N135" s="370"/>
      <c r="O135" s="370"/>
      <c r="P135" s="370"/>
      <c r="Q135" s="370"/>
      <c r="R135" s="370"/>
      <c r="S135" s="370"/>
      <c r="T135" s="370"/>
      <c r="U135" s="370"/>
      <c r="V135" s="370"/>
      <c r="W135" s="370"/>
      <c r="X135" s="370"/>
      <c r="Y135" s="370"/>
      <c r="Z135" s="370"/>
    </row>
    <row r="136" spans="1:26" ht="18.75" customHeight="1">
      <c r="A136" s="370"/>
      <c r="B136" s="392"/>
      <c r="C136" s="370"/>
      <c r="D136" s="392"/>
      <c r="E136" s="370"/>
      <c r="F136" s="370"/>
      <c r="G136" s="370"/>
      <c r="H136" s="370"/>
      <c r="I136" s="370"/>
      <c r="J136" s="370"/>
      <c r="K136" s="370"/>
      <c r="L136" s="370"/>
      <c r="M136" s="370"/>
      <c r="N136" s="370"/>
      <c r="O136" s="370"/>
      <c r="P136" s="370"/>
      <c r="Q136" s="370"/>
      <c r="R136" s="370"/>
      <c r="S136" s="370"/>
      <c r="T136" s="370"/>
      <c r="U136" s="370"/>
      <c r="V136" s="370"/>
      <c r="W136" s="370"/>
      <c r="X136" s="370"/>
      <c r="Y136" s="370"/>
      <c r="Z136" s="370"/>
    </row>
    <row r="137" spans="1:26" ht="18.75" customHeight="1">
      <c r="A137" s="370"/>
      <c r="B137" s="392"/>
      <c r="C137" s="370"/>
      <c r="D137" s="392"/>
      <c r="E137" s="370"/>
      <c r="F137" s="370"/>
      <c r="G137" s="370"/>
      <c r="H137" s="370"/>
      <c r="I137" s="370"/>
      <c r="J137" s="370"/>
      <c r="K137" s="370"/>
      <c r="L137" s="370"/>
      <c r="M137" s="370"/>
      <c r="N137" s="370"/>
      <c r="O137" s="370"/>
      <c r="P137" s="370"/>
      <c r="Q137" s="370"/>
      <c r="R137" s="370"/>
      <c r="S137" s="370"/>
      <c r="T137" s="370"/>
      <c r="U137" s="370"/>
      <c r="V137" s="370"/>
      <c r="W137" s="370"/>
      <c r="X137" s="370"/>
      <c r="Y137" s="370"/>
      <c r="Z137" s="370"/>
    </row>
    <row r="138" spans="1:26" ht="18.75" customHeight="1">
      <c r="A138" s="370"/>
      <c r="B138" s="392"/>
      <c r="C138" s="370"/>
      <c r="D138" s="392"/>
      <c r="E138" s="370"/>
      <c r="F138" s="370"/>
      <c r="G138" s="370"/>
      <c r="H138" s="370"/>
      <c r="I138" s="370"/>
      <c r="J138" s="370"/>
      <c r="K138" s="370"/>
      <c r="L138" s="370"/>
      <c r="M138" s="370"/>
      <c r="N138" s="370"/>
      <c r="O138" s="370"/>
      <c r="P138" s="370"/>
      <c r="Q138" s="370"/>
      <c r="R138" s="370"/>
      <c r="S138" s="370"/>
      <c r="T138" s="370"/>
      <c r="U138" s="370"/>
      <c r="V138" s="370"/>
      <c r="W138" s="370"/>
      <c r="X138" s="370"/>
      <c r="Y138" s="370"/>
      <c r="Z138" s="370"/>
    </row>
    <row r="139" spans="1:26" ht="18.75" customHeight="1">
      <c r="A139" s="370"/>
      <c r="B139" s="392"/>
      <c r="C139" s="370"/>
      <c r="D139" s="392"/>
      <c r="E139" s="370"/>
      <c r="F139" s="370"/>
      <c r="G139" s="370"/>
      <c r="H139" s="370"/>
      <c r="I139" s="370"/>
      <c r="J139" s="370"/>
      <c r="K139" s="370"/>
      <c r="L139" s="370"/>
      <c r="M139" s="370"/>
      <c r="N139" s="370"/>
      <c r="O139" s="370"/>
      <c r="P139" s="370"/>
      <c r="Q139" s="370"/>
      <c r="R139" s="370"/>
      <c r="S139" s="370"/>
      <c r="T139" s="370"/>
      <c r="U139" s="370"/>
      <c r="V139" s="370"/>
      <c r="W139" s="370"/>
      <c r="X139" s="370"/>
      <c r="Y139" s="370"/>
      <c r="Z139" s="370"/>
    </row>
    <row r="140" spans="1:26" ht="18.75" customHeight="1">
      <c r="A140" s="370"/>
      <c r="B140" s="392"/>
      <c r="C140" s="370"/>
      <c r="D140" s="392"/>
      <c r="E140" s="370"/>
      <c r="F140" s="370"/>
      <c r="G140" s="370"/>
      <c r="H140" s="370"/>
      <c r="I140" s="370"/>
      <c r="J140" s="370"/>
      <c r="K140" s="370"/>
      <c r="L140" s="370"/>
      <c r="M140" s="370"/>
      <c r="N140" s="370"/>
      <c r="O140" s="370"/>
      <c r="P140" s="370"/>
      <c r="Q140" s="370"/>
      <c r="R140" s="370"/>
      <c r="S140" s="370"/>
      <c r="T140" s="370"/>
      <c r="U140" s="370"/>
      <c r="V140" s="370"/>
      <c r="W140" s="370"/>
      <c r="X140" s="370"/>
      <c r="Y140" s="370"/>
      <c r="Z140" s="370"/>
    </row>
    <row r="141" spans="1:26" ht="18.75" customHeight="1">
      <c r="A141" s="370"/>
      <c r="B141" s="392"/>
      <c r="C141" s="370"/>
      <c r="D141" s="392"/>
      <c r="E141" s="370"/>
      <c r="F141" s="370"/>
      <c r="G141" s="370"/>
      <c r="H141" s="370"/>
      <c r="I141" s="370"/>
      <c r="J141" s="370"/>
      <c r="K141" s="370"/>
      <c r="L141" s="370"/>
      <c r="M141" s="370"/>
      <c r="N141" s="370"/>
      <c r="O141" s="370"/>
      <c r="P141" s="370"/>
      <c r="Q141" s="370"/>
      <c r="R141" s="370"/>
      <c r="S141" s="370"/>
      <c r="T141" s="370"/>
      <c r="U141" s="370"/>
      <c r="V141" s="370"/>
      <c r="W141" s="370"/>
      <c r="X141" s="370"/>
      <c r="Y141" s="370"/>
      <c r="Z141" s="370"/>
    </row>
    <row r="142" spans="1:26" ht="18.75" customHeight="1">
      <c r="A142" s="370"/>
      <c r="B142" s="392"/>
      <c r="C142" s="370"/>
      <c r="D142" s="392"/>
      <c r="E142" s="370"/>
      <c r="F142" s="370"/>
      <c r="G142" s="370"/>
      <c r="H142" s="370"/>
      <c r="I142" s="370"/>
      <c r="J142" s="370"/>
      <c r="K142" s="370"/>
      <c r="L142" s="370"/>
      <c r="M142" s="370"/>
      <c r="N142" s="370"/>
      <c r="O142" s="370"/>
      <c r="P142" s="370"/>
      <c r="Q142" s="370"/>
      <c r="R142" s="370"/>
      <c r="S142" s="370"/>
      <c r="T142" s="370"/>
      <c r="U142" s="370"/>
      <c r="V142" s="370"/>
      <c r="W142" s="370"/>
      <c r="X142" s="370"/>
      <c r="Y142" s="370"/>
      <c r="Z142" s="370"/>
    </row>
    <row r="143" spans="1:26" ht="18.75" customHeight="1">
      <c r="A143" s="370"/>
      <c r="B143" s="392"/>
      <c r="C143" s="370"/>
      <c r="D143" s="392"/>
      <c r="E143" s="370"/>
      <c r="F143" s="370"/>
      <c r="G143" s="370"/>
      <c r="H143" s="370"/>
      <c r="I143" s="370"/>
      <c r="J143" s="370"/>
      <c r="K143" s="370"/>
      <c r="L143" s="370"/>
      <c r="M143" s="370"/>
      <c r="N143" s="370"/>
      <c r="O143" s="370"/>
      <c r="P143" s="370"/>
      <c r="Q143" s="370"/>
      <c r="R143" s="370"/>
      <c r="S143" s="370"/>
      <c r="T143" s="370"/>
      <c r="U143" s="370"/>
      <c r="V143" s="370"/>
      <c r="W143" s="370"/>
      <c r="X143" s="370"/>
      <c r="Y143" s="370"/>
      <c r="Z143" s="370"/>
    </row>
    <row r="144" spans="1:26" ht="18.75" customHeight="1">
      <c r="A144" s="370"/>
      <c r="B144" s="392"/>
      <c r="C144" s="370"/>
      <c r="D144" s="392"/>
      <c r="E144" s="370"/>
      <c r="F144" s="370"/>
      <c r="G144" s="370"/>
      <c r="H144" s="370"/>
      <c r="I144" s="370"/>
      <c r="J144" s="370"/>
      <c r="K144" s="370"/>
      <c r="L144" s="370"/>
      <c r="M144" s="370"/>
      <c r="N144" s="370"/>
      <c r="O144" s="370"/>
      <c r="P144" s="370"/>
      <c r="Q144" s="370"/>
      <c r="R144" s="370"/>
      <c r="S144" s="370"/>
      <c r="T144" s="370"/>
      <c r="U144" s="370"/>
      <c r="V144" s="370"/>
      <c r="W144" s="370"/>
      <c r="X144" s="370"/>
      <c r="Y144" s="370"/>
      <c r="Z144" s="370"/>
    </row>
    <row r="145" spans="1:26" ht="18.75" customHeight="1">
      <c r="A145" s="370"/>
      <c r="B145" s="392"/>
      <c r="C145" s="370"/>
      <c r="D145" s="392"/>
      <c r="E145" s="370"/>
      <c r="F145" s="370"/>
      <c r="G145" s="370"/>
      <c r="H145" s="370"/>
      <c r="I145" s="370"/>
      <c r="J145" s="370"/>
      <c r="K145" s="370"/>
      <c r="L145" s="370"/>
      <c r="M145" s="370"/>
      <c r="N145" s="370"/>
      <c r="O145" s="370"/>
      <c r="P145" s="370"/>
      <c r="Q145" s="370"/>
      <c r="R145" s="370"/>
      <c r="S145" s="370"/>
      <c r="T145" s="370"/>
      <c r="U145" s="370"/>
      <c r="V145" s="370"/>
      <c r="W145" s="370"/>
      <c r="X145" s="370"/>
      <c r="Y145" s="370"/>
      <c r="Z145" s="370"/>
    </row>
    <row r="146" spans="1:26" ht="18.75" customHeight="1">
      <c r="A146" s="370"/>
      <c r="B146" s="392"/>
      <c r="C146" s="370"/>
      <c r="D146" s="392"/>
      <c r="E146" s="370"/>
      <c r="F146" s="370"/>
      <c r="G146" s="370"/>
      <c r="H146" s="370"/>
      <c r="I146" s="370"/>
      <c r="J146" s="370"/>
      <c r="K146" s="370"/>
      <c r="L146" s="370"/>
      <c r="M146" s="370"/>
      <c r="N146" s="370"/>
      <c r="O146" s="370"/>
      <c r="P146" s="370"/>
      <c r="Q146" s="370"/>
      <c r="R146" s="370"/>
      <c r="S146" s="370"/>
      <c r="T146" s="370"/>
      <c r="U146" s="370"/>
      <c r="V146" s="370"/>
      <c r="W146" s="370"/>
      <c r="X146" s="370"/>
      <c r="Y146" s="370"/>
      <c r="Z146" s="370"/>
    </row>
    <row r="147" spans="1:26" ht="18.75" customHeight="1">
      <c r="A147" s="370"/>
      <c r="B147" s="392"/>
      <c r="C147" s="370"/>
      <c r="D147" s="392"/>
      <c r="E147" s="370"/>
      <c r="F147" s="370"/>
      <c r="G147" s="370"/>
      <c r="H147" s="370"/>
      <c r="I147" s="370"/>
      <c r="J147" s="370"/>
      <c r="K147" s="370"/>
      <c r="L147" s="370"/>
      <c r="M147" s="370"/>
      <c r="N147" s="370"/>
      <c r="O147" s="370"/>
      <c r="P147" s="370"/>
      <c r="Q147" s="370"/>
      <c r="R147" s="370"/>
      <c r="S147" s="370"/>
      <c r="T147" s="370"/>
      <c r="U147" s="370"/>
      <c r="V147" s="370"/>
      <c r="W147" s="370"/>
      <c r="X147" s="370"/>
      <c r="Y147" s="370"/>
      <c r="Z147" s="370"/>
    </row>
    <row r="148" spans="1:26" ht="18.75" customHeight="1">
      <c r="A148" s="370"/>
      <c r="B148" s="392"/>
      <c r="C148" s="370"/>
      <c r="D148" s="392"/>
      <c r="E148" s="370"/>
      <c r="F148" s="370"/>
      <c r="G148" s="370"/>
      <c r="H148" s="370"/>
      <c r="I148" s="370"/>
      <c r="J148" s="370"/>
      <c r="K148" s="370"/>
      <c r="L148" s="370"/>
      <c r="M148" s="370"/>
      <c r="N148" s="370"/>
      <c r="O148" s="370"/>
      <c r="P148" s="370"/>
      <c r="Q148" s="370"/>
      <c r="R148" s="370"/>
      <c r="S148" s="370"/>
      <c r="T148" s="370"/>
      <c r="U148" s="370"/>
      <c r="V148" s="370"/>
      <c r="W148" s="370"/>
      <c r="X148" s="370"/>
      <c r="Y148" s="370"/>
      <c r="Z148" s="370"/>
    </row>
    <row r="149" spans="1:26" ht="18.75" customHeight="1">
      <c r="A149" s="370"/>
      <c r="B149" s="392"/>
      <c r="C149" s="370"/>
      <c r="D149" s="392"/>
      <c r="E149" s="370"/>
      <c r="F149" s="370"/>
      <c r="G149" s="370"/>
      <c r="H149" s="370"/>
      <c r="I149" s="370"/>
      <c r="J149" s="370"/>
      <c r="K149" s="370"/>
      <c r="L149" s="370"/>
      <c r="M149" s="370"/>
      <c r="N149" s="370"/>
      <c r="O149" s="370"/>
      <c r="P149" s="370"/>
      <c r="Q149" s="370"/>
      <c r="R149" s="370"/>
      <c r="S149" s="370"/>
      <c r="T149" s="370"/>
      <c r="U149" s="370"/>
      <c r="V149" s="370"/>
      <c r="W149" s="370"/>
      <c r="X149" s="370"/>
      <c r="Y149" s="370"/>
      <c r="Z149" s="370"/>
    </row>
    <row r="150" spans="1:26" ht="18.75" customHeight="1">
      <c r="A150" s="370"/>
      <c r="B150" s="392"/>
      <c r="C150" s="370"/>
      <c r="D150" s="392"/>
      <c r="E150" s="370"/>
      <c r="F150" s="370"/>
      <c r="G150" s="370"/>
      <c r="H150" s="370"/>
      <c r="I150" s="370"/>
      <c r="J150" s="370"/>
      <c r="K150" s="370"/>
      <c r="L150" s="370"/>
      <c r="M150" s="370"/>
      <c r="N150" s="370"/>
      <c r="O150" s="370"/>
      <c r="P150" s="370"/>
      <c r="Q150" s="370"/>
      <c r="R150" s="370"/>
      <c r="S150" s="370"/>
      <c r="T150" s="370"/>
      <c r="U150" s="370"/>
      <c r="V150" s="370"/>
      <c r="W150" s="370"/>
      <c r="X150" s="370"/>
      <c r="Y150" s="370"/>
      <c r="Z150" s="370"/>
    </row>
    <row r="151" spans="1:26" ht="18.75" customHeight="1">
      <c r="A151" s="370"/>
      <c r="B151" s="392"/>
      <c r="C151" s="370"/>
      <c r="D151" s="392"/>
      <c r="E151" s="370"/>
      <c r="F151" s="370"/>
      <c r="G151" s="370"/>
      <c r="H151" s="370"/>
      <c r="I151" s="370"/>
      <c r="J151" s="370"/>
      <c r="K151" s="370"/>
      <c r="L151" s="370"/>
      <c r="M151" s="370"/>
      <c r="N151" s="370"/>
      <c r="O151" s="370"/>
      <c r="P151" s="370"/>
      <c r="Q151" s="370"/>
      <c r="R151" s="370"/>
      <c r="S151" s="370"/>
      <c r="T151" s="370"/>
      <c r="U151" s="370"/>
      <c r="V151" s="370"/>
      <c r="W151" s="370"/>
      <c r="X151" s="370"/>
      <c r="Y151" s="370"/>
      <c r="Z151" s="370"/>
    </row>
    <row r="152" spans="1:26" ht="18.75" customHeight="1">
      <c r="A152" s="370"/>
      <c r="B152" s="392"/>
      <c r="C152" s="370"/>
      <c r="D152" s="392"/>
      <c r="E152" s="370"/>
      <c r="F152" s="370"/>
      <c r="G152" s="370"/>
      <c r="H152" s="370"/>
      <c r="I152" s="370"/>
      <c r="J152" s="370"/>
      <c r="K152" s="370"/>
      <c r="L152" s="370"/>
      <c r="M152" s="370"/>
      <c r="N152" s="370"/>
      <c r="O152" s="370"/>
      <c r="P152" s="370"/>
      <c r="Q152" s="370"/>
      <c r="R152" s="370"/>
      <c r="S152" s="370"/>
      <c r="T152" s="370"/>
      <c r="U152" s="370"/>
      <c r="V152" s="370"/>
      <c r="W152" s="370"/>
      <c r="X152" s="370"/>
      <c r="Y152" s="370"/>
      <c r="Z152" s="370"/>
    </row>
    <row r="153" spans="1:26" ht="18.75" customHeight="1">
      <c r="A153" s="370"/>
      <c r="B153" s="392"/>
      <c r="C153" s="370"/>
      <c r="D153" s="392"/>
      <c r="E153" s="370"/>
      <c r="F153" s="370"/>
      <c r="G153" s="370"/>
      <c r="H153" s="370"/>
      <c r="I153" s="370"/>
      <c r="J153" s="370"/>
      <c r="K153" s="370"/>
      <c r="L153" s="370"/>
      <c r="M153" s="370"/>
      <c r="N153" s="370"/>
      <c r="O153" s="370"/>
      <c r="P153" s="370"/>
      <c r="Q153" s="370"/>
      <c r="R153" s="370"/>
      <c r="S153" s="370"/>
      <c r="T153" s="370"/>
      <c r="U153" s="370"/>
      <c r="V153" s="370"/>
      <c r="W153" s="370"/>
      <c r="X153" s="370"/>
      <c r="Y153" s="370"/>
      <c r="Z153" s="370"/>
    </row>
    <row r="154" spans="1:26" ht="18.75" customHeight="1">
      <c r="A154" s="370"/>
      <c r="B154" s="392"/>
      <c r="C154" s="370"/>
      <c r="D154" s="392"/>
      <c r="E154" s="370"/>
      <c r="F154" s="370"/>
      <c r="G154" s="370"/>
      <c r="H154" s="370"/>
      <c r="I154" s="370"/>
      <c r="J154" s="370"/>
      <c r="K154" s="370"/>
      <c r="L154" s="370"/>
      <c r="M154" s="370"/>
      <c r="N154" s="370"/>
      <c r="O154" s="370"/>
      <c r="P154" s="370"/>
      <c r="Q154" s="370"/>
      <c r="R154" s="370"/>
      <c r="S154" s="370"/>
      <c r="T154" s="370"/>
      <c r="U154" s="370"/>
      <c r="V154" s="370"/>
      <c r="W154" s="370"/>
      <c r="X154" s="370"/>
      <c r="Y154" s="370"/>
      <c r="Z154" s="370"/>
    </row>
    <row r="155" spans="1:26" ht="18.75" customHeight="1">
      <c r="A155" s="370"/>
      <c r="B155" s="392"/>
      <c r="C155" s="370"/>
      <c r="D155" s="392"/>
      <c r="E155" s="370"/>
      <c r="F155" s="370"/>
      <c r="G155" s="370"/>
      <c r="H155" s="370"/>
      <c r="I155" s="370"/>
      <c r="J155" s="370"/>
      <c r="K155" s="370"/>
      <c r="L155" s="370"/>
      <c r="M155" s="370"/>
      <c r="N155" s="370"/>
      <c r="O155" s="370"/>
      <c r="P155" s="370"/>
      <c r="Q155" s="370"/>
      <c r="R155" s="370"/>
      <c r="S155" s="370"/>
      <c r="T155" s="370"/>
      <c r="U155" s="370"/>
      <c r="V155" s="370"/>
      <c r="W155" s="370"/>
      <c r="X155" s="370"/>
      <c r="Y155" s="370"/>
      <c r="Z155" s="370"/>
    </row>
    <row r="156" spans="1:26" ht="18.75" customHeight="1">
      <c r="A156" s="370"/>
      <c r="B156" s="392"/>
      <c r="C156" s="370"/>
      <c r="D156" s="392"/>
      <c r="E156" s="370"/>
      <c r="F156" s="370"/>
      <c r="G156" s="370"/>
      <c r="H156" s="370"/>
      <c r="I156" s="370"/>
      <c r="J156" s="370"/>
      <c r="K156" s="370"/>
      <c r="L156" s="370"/>
      <c r="M156" s="370"/>
      <c r="N156" s="370"/>
      <c r="O156" s="370"/>
      <c r="P156" s="370"/>
      <c r="Q156" s="370"/>
      <c r="R156" s="370"/>
      <c r="S156" s="370"/>
      <c r="T156" s="370"/>
      <c r="U156" s="370"/>
      <c r="V156" s="370"/>
      <c r="W156" s="370"/>
      <c r="X156" s="370"/>
      <c r="Y156" s="370"/>
      <c r="Z156" s="370"/>
    </row>
    <row r="157" spans="1:26" ht="18.75" customHeight="1">
      <c r="A157" s="370"/>
      <c r="B157" s="392"/>
      <c r="C157" s="370"/>
      <c r="D157" s="392"/>
      <c r="E157" s="370"/>
      <c r="F157" s="370"/>
      <c r="G157" s="370"/>
      <c r="H157" s="370"/>
      <c r="I157" s="370"/>
      <c r="J157" s="370"/>
      <c r="K157" s="370"/>
      <c r="L157" s="370"/>
      <c r="M157" s="370"/>
      <c r="N157" s="370"/>
      <c r="O157" s="370"/>
      <c r="P157" s="370"/>
      <c r="Q157" s="370"/>
      <c r="R157" s="370"/>
      <c r="S157" s="370"/>
      <c r="T157" s="370"/>
      <c r="U157" s="370"/>
      <c r="V157" s="370"/>
      <c r="W157" s="370"/>
      <c r="X157" s="370"/>
      <c r="Y157" s="370"/>
      <c r="Z157" s="370"/>
    </row>
    <row r="158" spans="1:26" ht="18.75" customHeight="1">
      <c r="A158" s="370"/>
      <c r="B158" s="392"/>
      <c r="C158" s="370"/>
      <c r="D158" s="392"/>
      <c r="E158" s="370"/>
      <c r="F158" s="370"/>
      <c r="G158" s="370"/>
      <c r="H158" s="370"/>
      <c r="I158" s="370"/>
      <c r="J158" s="370"/>
      <c r="K158" s="370"/>
      <c r="L158" s="370"/>
      <c r="M158" s="370"/>
      <c r="N158" s="370"/>
      <c r="O158" s="370"/>
      <c r="P158" s="370"/>
      <c r="Q158" s="370"/>
      <c r="R158" s="370"/>
      <c r="S158" s="370"/>
      <c r="T158" s="370"/>
      <c r="U158" s="370"/>
      <c r="V158" s="370"/>
      <c r="W158" s="370"/>
      <c r="X158" s="370"/>
      <c r="Y158" s="370"/>
      <c r="Z158" s="370"/>
    </row>
    <row r="159" spans="1:26" ht="18.75" customHeight="1">
      <c r="A159" s="370"/>
      <c r="B159" s="392"/>
      <c r="C159" s="370"/>
      <c r="D159" s="392"/>
      <c r="E159" s="370"/>
      <c r="F159" s="370"/>
      <c r="G159" s="370"/>
      <c r="H159" s="370"/>
      <c r="I159" s="370"/>
      <c r="J159" s="370"/>
      <c r="K159" s="370"/>
      <c r="L159" s="370"/>
      <c r="M159" s="370"/>
      <c r="N159" s="370"/>
      <c r="O159" s="370"/>
      <c r="P159" s="370"/>
      <c r="Q159" s="370"/>
      <c r="R159" s="370"/>
      <c r="S159" s="370"/>
      <c r="T159" s="370"/>
      <c r="U159" s="370"/>
      <c r="V159" s="370"/>
      <c r="W159" s="370"/>
      <c r="X159" s="370"/>
      <c r="Y159" s="370"/>
      <c r="Z159" s="370"/>
    </row>
    <row r="160" spans="1:26" ht="18.75" customHeight="1">
      <c r="A160" s="370"/>
      <c r="B160" s="392"/>
      <c r="C160" s="370"/>
      <c r="D160" s="392"/>
      <c r="E160" s="370"/>
      <c r="F160" s="370"/>
      <c r="G160" s="370"/>
      <c r="H160" s="370"/>
      <c r="I160" s="370"/>
      <c r="J160" s="370"/>
      <c r="K160" s="370"/>
      <c r="L160" s="370"/>
      <c r="M160" s="370"/>
      <c r="N160" s="370"/>
      <c r="O160" s="370"/>
      <c r="P160" s="370"/>
      <c r="Q160" s="370"/>
      <c r="R160" s="370"/>
      <c r="S160" s="370"/>
      <c r="T160" s="370"/>
      <c r="U160" s="370"/>
      <c r="V160" s="370"/>
      <c r="W160" s="370"/>
      <c r="X160" s="370"/>
      <c r="Y160" s="370"/>
      <c r="Z160" s="370"/>
    </row>
    <row r="161" spans="1:26" ht="18.75" customHeight="1">
      <c r="A161" s="370"/>
      <c r="B161" s="392"/>
      <c r="C161" s="370"/>
      <c r="D161" s="392"/>
      <c r="E161" s="370"/>
      <c r="F161" s="370"/>
      <c r="G161" s="370"/>
      <c r="H161" s="370"/>
      <c r="I161" s="370"/>
      <c r="J161" s="370"/>
      <c r="K161" s="370"/>
      <c r="L161" s="370"/>
      <c r="M161" s="370"/>
      <c r="N161" s="370"/>
      <c r="O161" s="370"/>
      <c r="P161" s="370"/>
      <c r="Q161" s="370"/>
      <c r="R161" s="370"/>
      <c r="S161" s="370"/>
      <c r="T161" s="370"/>
      <c r="U161" s="370"/>
      <c r="V161" s="370"/>
      <c r="W161" s="370"/>
      <c r="X161" s="370"/>
      <c r="Y161" s="370"/>
      <c r="Z161" s="370"/>
    </row>
    <row r="162" spans="1:26" ht="18.75" customHeight="1">
      <c r="A162" s="370"/>
      <c r="B162" s="392"/>
      <c r="C162" s="370"/>
      <c r="D162" s="392"/>
      <c r="E162" s="370"/>
      <c r="F162" s="370"/>
      <c r="G162" s="370"/>
      <c r="H162" s="370"/>
      <c r="I162" s="370"/>
      <c r="J162" s="370"/>
      <c r="K162" s="370"/>
      <c r="L162" s="370"/>
      <c r="M162" s="370"/>
      <c r="N162" s="370"/>
      <c r="O162" s="370"/>
      <c r="P162" s="370"/>
      <c r="Q162" s="370"/>
      <c r="R162" s="370"/>
      <c r="S162" s="370"/>
      <c r="T162" s="370"/>
      <c r="U162" s="370"/>
      <c r="V162" s="370"/>
      <c r="W162" s="370"/>
      <c r="X162" s="370"/>
      <c r="Y162" s="370"/>
      <c r="Z162" s="370"/>
    </row>
    <row r="163" spans="1:26" ht="18.75" customHeight="1">
      <c r="A163" s="370"/>
      <c r="B163" s="392"/>
      <c r="C163" s="370"/>
      <c r="D163" s="392"/>
      <c r="E163" s="370"/>
      <c r="F163" s="370"/>
      <c r="G163" s="370"/>
      <c r="H163" s="370"/>
      <c r="I163" s="370"/>
      <c r="J163" s="370"/>
      <c r="K163" s="370"/>
      <c r="L163" s="370"/>
      <c r="M163" s="370"/>
      <c r="N163" s="370"/>
      <c r="O163" s="370"/>
      <c r="P163" s="370"/>
      <c r="Q163" s="370"/>
      <c r="R163" s="370"/>
      <c r="S163" s="370"/>
      <c r="T163" s="370"/>
      <c r="U163" s="370"/>
      <c r="V163" s="370"/>
      <c r="W163" s="370"/>
      <c r="X163" s="370"/>
      <c r="Y163" s="370"/>
      <c r="Z163" s="370"/>
    </row>
    <row r="164" spans="1:26" ht="18.75" customHeight="1">
      <c r="A164" s="370"/>
      <c r="B164" s="392"/>
      <c r="C164" s="370"/>
      <c r="D164" s="392"/>
      <c r="E164" s="370"/>
      <c r="F164" s="370"/>
      <c r="G164" s="370"/>
      <c r="H164" s="370"/>
      <c r="I164" s="370"/>
      <c r="J164" s="370"/>
      <c r="K164" s="370"/>
      <c r="L164" s="370"/>
      <c r="M164" s="370"/>
      <c r="N164" s="370"/>
      <c r="O164" s="370"/>
      <c r="P164" s="370"/>
      <c r="Q164" s="370"/>
      <c r="R164" s="370"/>
      <c r="S164" s="370"/>
      <c r="T164" s="370"/>
      <c r="U164" s="370"/>
      <c r="V164" s="370"/>
      <c r="W164" s="370"/>
      <c r="X164" s="370"/>
      <c r="Y164" s="370"/>
      <c r="Z164" s="370"/>
    </row>
    <row r="165" spans="1:26" ht="18.75" customHeight="1">
      <c r="A165" s="370"/>
      <c r="B165" s="392"/>
      <c r="C165" s="370"/>
      <c r="D165" s="392"/>
      <c r="E165" s="370"/>
      <c r="F165" s="370"/>
      <c r="G165" s="370"/>
      <c r="H165" s="370"/>
      <c r="I165" s="370"/>
      <c r="J165" s="370"/>
      <c r="K165" s="370"/>
      <c r="L165" s="370"/>
      <c r="M165" s="370"/>
      <c r="N165" s="370"/>
      <c r="O165" s="370"/>
      <c r="P165" s="370"/>
      <c r="Q165" s="370"/>
      <c r="R165" s="370"/>
      <c r="S165" s="370"/>
      <c r="T165" s="370"/>
      <c r="U165" s="370"/>
      <c r="V165" s="370"/>
      <c r="W165" s="370"/>
      <c r="X165" s="370"/>
      <c r="Y165" s="370"/>
      <c r="Z165" s="370"/>
    </row>
    <row r="166" spans="1:26" ht="18.75" customHeight="1">
      <c r="A166" s="370"/>
      <c r="B166" s="392"/>
      <c r="C166" s="370"/>
      <c r="D166" s="392"/>
      <c r="E166" s="370"/>
      <c r="F166" s="370"/>
      <c r="G166" s="370"/>
      <c r="H166" s="370"/>
      <c r="I166" s="370"/>
      <c r="J166" s="370"/>
      <c r="K166" s="370"/>
      <c r="L166" s="370"/>
      <c r="M166" s="370"/>
      <c r="N166" s="370"/>
      <c r="O166" s="370"/>
      <c r="P166" s="370"/>
      <c r="Q166" s="370"/>
      <c r="R166" s="370"/>
      <c r="S166" s="370"/>
      <c r="T166" s="370"/>
      <c r="U166" s="370"/>
      <c r="V166" s="370"/>
      <c r="W166" s="370"/>
      <c r="X166" s="370"/>
      <c r="Y166" s="370"/>
      <c r="Z166" s="370"/>
    </row>
    <row r="167" spans="1:26" ht="18.75" customHeight="1">
      <c r="A167" s="370"/>
      <c r="B167" s="392"/>
      <c r="C167" s="370"/>
      <c r="D167" s="392"/>
      <c r="E167" s="370"/>
      <c r="F167" s="370"/>
      <c r="G167" s="370"/>
      <c r="H167" s="370"/>
      <c r="I167" s="370"/>
      <c r="J167" s="370"/>
      <c r="K167" s="370"/>
      <c r="L167" s="370"/>
      <c r="M167" s="370"/>
      <c r="N167" s="370"/>
      <c r="O167" s="370"/>
      <c r="P167" s="370"/>
      <c r="Q167" s="370"/>
      <c r="R167" s="370"/>
      <c r="S167" s="370"/>
      <c r="T167" s="370"/>
      <c r="U167" s="370"/>
      <c r="V167" s="370"/>
      <c r="W167" s="370"/>
      <c r="X167" s="370"/>
      <c r="Y167" s="370"/>
      <c r="Z167" s="370"/>
    </row>
    <row r="168" spans="1:26" ht="18.75" customHeight="1">
      <c r="A168" s="370"/>
      <c r="B168" s="392"/>
      <c r="C168" s="370"/>
      <c r="D168" s="392"/>
      <c r="E168" s="370"/>
      <c r="F168" s="370"/>
      <c r="G168" s="370"/>
      <c r="H168" s="370"/>
      <c r="I168" s="370"/>
      <c r="J168" s="370"/>
      <c r="K168" s="370"/>
      <c r="L168" s="370"/>
      <c r="M168" s="370"/>
      <c r="N168" s="370"/>
      <c r="O168" s="370"/>
      <c r="P168" s="370"/>
      <c r="Q168" s="370"/>
      <c r="R168" s="370"/>
      <c r="S168" s="370"/>
      <c r="T168" s="370"/>
      <c r="U168" s="370"/>
      <c r="V168" s="370"/>
      <c r="W168" s="370"/>
      <c r="X168" s="370"/>
      <c r="Y168" s="370"/>
      <c r="Z168" s="370"/>
    </row>
    <row r="169" spans="1:26" ht="18.75" customHeight="1">
      <c r="A169" s="370"/>
      <c r="B169" s="392"/>
      <c r="C169" s="370"/>
      <c r="D169" s="392"/>
      <c r="E169" s="370"/>
      <c r="F169" s="370"/>
      <c r="G169" s="370"/>
      <c r="H169" s="370"/>
      <c r="I169" s="370"/>
      <c r="J169" s="370"/>
      <c r="K169" s="370"/>
      <c r="L169" s="370"/>
      <c r="M169" s="370"/>
      <c r="N169" s="370"/>
      <c r="O169" s="370"/>
      <c r="P169" s="370"/>
      <c r="Q169" s="370"/>
      <c r="R169" s="370"/>
      <c r="S169" s="370"/>
      <c r="T169" s="370"/>
      <c r="U169" s="370"/>
      <c r="V169" s="370"/>
      <c r="W169" s="370"/>
      <c r="X169" s="370"/>
      <c r="Y169" s="370"/>
      <c r="Z169" s="370"/>
    </row>
    <row r="170" spans="1:26" ht="18.75" customHeight="1">
      <c r="A170" s="370"/>
      <c r="B170" s="392"/>
      <c r="C170" s="370"/>
      <c r="D170" s="392"/>
      <c r="E170" s="370"/>
      <c r="F170" s="370"/>
      <c r="G170" s="370"/>
      <c r="H170" s="370"/>
      <c r="I170" s="370"/>
      <c r="J170" s="370"/>
      <c r="K170" s="370"/>
      <c r="L170" s="370"/>
      <c r="M170" s="370"/>
      <c r="N170" s="370"/>
      <c r="O170" s="370"/>
      <c r="P170" s="370"/>
      <c r="Q170" s="370"/>
      <c r="R170" s="370"/>
      <c r="S170" s="370"/>
      <c r="T170" s="370"/>
      <c r="U170" s="370"/>
      <c r="V170" s="370"/>
      <c r="W170" s="370"/>
      <c r="X170" s="370"/>
      <c r="Y170" s="370"/>
      <c r="Z170" s="370"/>
    </row>
    <row r="171" spans="1:26" ht="18.75" customHeight="1">
      <c r="A171" s="370"/>
      <c r="B171" s="392"/>
      <c r="C171" s="370"/>
      <c r="D171" s="392"/>
      <c r="E171" s="370"/>
      <c r="F171" s="370"/>
      <c r="G171" s="370"/>
      <c r="H171" s="370"/>
      <c r="I171" s="370"/>
      <c r="J171" s="370"/>
      <c r="K171" s="370"/>
      <c r="L171" s="370"/>
      <c r="M171" s="370"/>
      <c r="N171" s="370"/>
      <c r="O171" s="370"/>
      <c r="P171" s="370"/>
      <c r="Q171" s="370"/>
      <c r="R171" s="370"/>
      <c r="S171" s="370"/>
      <c r="T171" s="370"/>
      <c r="U171" s="370"/>
      <c r="V171" s="370"/>
      <c r="W171" s="370"/>
      <c r="X171" s="370"/>
      <c r="Y171" s="370"/>
      <c r="Z171" s="370"/>
    </row>
    <row r="172" spans="1:26" ht="18.75" customHeight="1">
      <c r="A172" s="370"/>
      <c r="B172" s="392"/>
      <c r="C172" s="370"/>
      <c r="D172" s="392"/>
      <c r="E172" s="370"/>
      <c r="F172" s="370"/>
      <c r="G172" s="370"/>
      <c r="H172" s="370"/>
      <c r="I172" s="370"/>
      <c r="J172" s="370"/>
      <c r="K172" s="370"/>
      <c r="L172" s="370"/>
      <c r="M172" s="370"/>
      <c r="N172" s="370"/>
      <c r="O172" s="370"/>
      <c r="P172" s="370"/>
      <c r="Q172" s="370"/>
      <c r="R172" s="370"/>
      <c r="S172" s="370"/>
      <c r="T172" s="370"/>
      <c r="U172" s="370"/>
      <c r="V172" s="370"/>
      <c r="W172" s="370"/>
      <c r="X172" s="370"/>
      <c r="Y172" s="370"/>
      <c r="Z172" s="370"/>
    </row>
    <row r="173" spans="1:26" ht="18.75" customHeight="1">
      <c r="A173" s="370"/>
      <c r="B173" s="392"/>
      <c r="C173" s="370"/>
      <c r="D173" s="392"/>
      <c r="E173" s="370"/>
      <c r="F173" s="370"/>
      <c r="G173" s="370"/>
      <c r="H173" s="370"/>
      <c r="I173" s="370"/>
      <c r="J173" s="370"/>
      <c r="K173" s="370"/>
      <c r="L173" s="370"/>
      <c r="M173" s="370"/>
      <c r="N173" s="370"/>
      <c r="O173" s="370"/>
      <c r="P173" s="370"/>
      <c r="Q173" s="370"/>
      <c r="R173" s="370"/>
      <c r="S173" s="370"/>
      <c r="T173" s="370"/>
      <c r="U173" s="370"/>
      <c r="V173" s="370"/>
      <c r="W173" s="370"/>
      <c r="X173" s="370"/>
      <c r="Y173" s="370"/>
      <c r="Z173" s="370"/>
    </row>
    <row r="174" spans="1:26" ht="18.75" customHeight="1">
      <c r="A174" s="370"/>
      <c r="B174" s="392"/>
      <c r="C174" s="370"/>
      <c r="D174" s="392"/>
      <c r="E174" s="370"/>
      <c r="F174" s="370"/>
      <c r="G174" s="370"/>
      <c r="H174" s="370"/>
      <c r="I174" s="370"/>
      <c r="J174" s="370"/>
      <c r="K174" s="370"/>
      <c r="L174" s="370"/>
      <c r="M174" s="370"/>
      <c r="N174" s="370"/>
      <c r="O174" s="370"/>
      <c r="P174" s="370"/>
      <c r="Q174" s="370"/>
      <c r="R174" s="370"/>
      <c r="S174" s="370"/>
      <c r="T174" s="370"/>
      <c r="U174" s="370"/>
      <c r="V174" s="370"/>
      <c r="W174" s="370"/>
      <c r="X174" s="370"/>
      <c r="Y174" s="370"/>
      <c r="Z174" s="370"/>
    </row>
    <row r="175" spans="1:26" ht="18.75" customHeight="1">
      <c r="A175" s="370"/>
      <c r="B175" s="392"/>
      <c r="C175" s="370"/>
      <c r="D175" s="392"/>
      <c r="E175" s="370"/>
      <c r="F175" s="370"/>
      <c r="G175" s="370"/>
      <c r="H175" s="370"/>
      <c r="I175" s="370"/>
      <c r="J175" s="370"/>
      <c r="K175" s="370"/>
      <c r="L175" s="370"/>
      <c r="M175" s="370"/>
      <c r="N175" s="370"/>
      <c r="O175" s="370"/>
      <c r="P175" s="370"/>
      <c r="Q175" s="370"/>
      <c r="R175" s="370"/>
      <c r="S175" s="370"/>
      <c r="T175" s="370"/>
      <c r="U175" s="370"/>
      <c r="V175" s="370"/>
      <c r="W175" s="370"/>
      <c r="X175" s="370"/>
      <c r="Y175" s="370"/>
      <c r="Z175" s="370"/>
    </row>
    <row r="176" spans="1:26" ht="18.75" customHeight="1">
      <c r="A176" s="370"/>
      <c r="B176" s="392"/>
      <c r="C176" s="370"/>
      <c r="D176" s="392"/>
      <c r="E176" s="370"/>
      <c r="F176" s="370"/>
      <c r="G176" s="370"/>
      <c r="H176" s="370"/>
      <c r="I176" s="370"/>
      <c r="J176" s="370"/>
      <c r="K176" s="370"/>
      <c r="L176" s="370"/>
      <c r="M176" s="370"/>
      <c r="N176" s="370"/>
      <c r="O176" s="370"/>
      <c r="P176" s="370"/>
      <c r="Q176" s="370"/>
      <c r="R176" s="370"/>
      <c r="S176" s="370"/>
      <c r="T176" s="370"/>
      <c r="U176" s="370"/>
      <c r="V176" s="370"/>
      <c r="W176" s="370"/>
      <c r="X176" s="370"/>
      <c r="Y176" s="370"/>
      <c r="Z176" s="370"/>
    </row>
    <row r="177" spans="1:26" ht="18.75" customHeight="1">
      <c r="A177" s="370"/>
      <c r="B177" s="392"/>
      <c r="C177" s="370"/>
      <c r="D177" s="392"/>
      <c r="E177" s="370"/>
      <c r="F177" s="370"/>
      <c r="G177" s="370"/>
      <c r="H177" s="370"/>
      <c r="I177" s="370"/>
      <c r="J177" s="370"/>
      <c r="K177" s="370"/>
      <c r="L177" s="370"/>
      <c r="M177" s="370"/>
      <c r="N177" s="370"/>
      <c r="O177" s="370"/>
      <c r="P177" s="370"/>
      <c r="Q177" s="370"/>
      <c r="R177" s="370"/>
      <c r="S177" s="370"/>
      <c r="T177" s="370"/>
      <c r="U177" s="370"/>
      <c r="V177" s="370"/>
      <c r="W177" s="370"/>
      <c r="X177" s="370"/>
      <c r="Y177" s="370"/>
      <c r="Z177" s="370"/>
    </row>
    <row r="178" spans="1:26" ht="18.75" customHeight="1">
      <c r="A178" s="370"/>
      <c r="B178" s="392"/>
      <c r="C178" s="370"/>
      <c r="D178" s="392"/>
      <c r="E178" s="370"/>
      <c r="F178" s="370"/>
      <c r="G178" s="370"/>
      <c r="H178" s="370"/>
      <c r="I178" s="370"/>
      <c r="J178" s="370"/>
      <c r="K178" s="370"/>
      <c r="L178" s="370"/>
      <c r="M178" s="370"/>
      <c r="N178" s="370"/>
      <c r="O178" s="370"/>
      <c r="P178" s="370"/>
      <c r="Q178" s="370"/>
      <c r="R178" s="370"/>
      <c r="S178" s="370"/>
      <c r="T178" s="370"/>
      <c r="U178" s="370"/>
      <c r="V178" s="370"/>
      <c r="W178" s="370"/>
      <c r="X178" s="370"/>
      <c r="Y178" s="370"/>
      <c r="Z178" s="370"/>
    </row>
    <row r="179" spans="1:26" ht="18.75" customHeight="1">
      <c r="A179" s="370"/>
      <c r="B179" s="392"/>
      <c r="C179" s="370"/>
      <c r="D179" s="392"/>
      <c r="E179" s="370"/>
      <c r="F179" s="370"/>
      <c r="G179" s="370"/>
      <c r="H179" s="370"/>
      <c r="I179" s="370"/>
      <c r="J179" s="370"/>
      <c r="K179" s="370"/>
      <c r="L179" s="370"/>
      <c r="M179" s="370"/>
      <c r="N179" s="370"/>
      <c r="O179" s="370"/>
      <c r="P179" s="370"/>
      <c r="Q179" s="370"/>
      <c r="R179" s="370"/>
      <c r="S179" s="370"/>
      <c r="T179" s="370"/>
      <c r="U179" s="370"/>
      <c r="V179" s="370"/>
      <c r="W179" s="370"/>
      <c r="X179" s="370"/>
      <c r="Y179" s="370"/>
      <c r="Z179" s="370"/>
    </row>
    <row r="180" spans="1:26" ht="18.75" customHeight="1">
      <c r="A180" s="370"/>
      <c r="B180" s="392"/>
      <c r="C180" s="370"/>
      <c r="D180" s="392"/>
      <c r="E180" s="370"/>
      <c r="F180" s="370"/>
      <c r="G180" s="370"/>
      <c r="H180" s="370"/>
      <c r="I180" s="370"/>
      <c r="J180" s="370"/>
      <c r="K180" s="370"/>
      <c r="L180" s="370"/>
      <c r="M180" s="370"/>
      <c r="N180" s="370"/>
      <c r="O180" s="370"/>
      <c r="P180" s="370"/>
      <c r="Q180" s="370"/>
      <c r="R180" s="370"/>
      <c r="S180" s="370"/>
      <c r="T180" s="370"/>
      <c r="U180" s="370"/>
      <c r="V180" s="370"/>
      <c r="W180" s="370"/>
      <c r="X180" s="370"/>
      <c r="Y180" s="370"/>
      <c r="Z180" s="370"/>
    </row>
    <row r="181" spans="1:26" ht="18.75" customHeight="1">
      <c r="A181" s="370"/>
      <c r="B181" s="392"/>
      <c r="C181" s="370"/>
      <c r="D181" s="392"/>
      <c r="E181" s="370"/>
      <c r="F181" s="370"/>
      <c r="G181" s="370"/>
      <c r="H181" s="370"/>
      <c r="I181" s="370"/>
      <c r="J181" s="370"/>
      <c r="K181" s="370"/>
      <c r="L181" s="370"/>
      <c r="M181" s="370"/>
      <c r="N181" s="370"/>
      <c r="O181" s="370"/>
      <c r="P181" s="370"/>
      <c r="Q181" s="370"/>
      <c r="R181" s="370"/>
      <c r="S181" s="370"/>
      <c r="T181" s="370"/>
      <c r="U181" s="370"/>
      <c r="V181" s="370"/>
      <c r="W181" s="370"/>
      <c r="X181" s="370"/>
      <c r="Y181" s="370"/>
      <c r="Z181" s="370"/>
    </row>
    <row r="182" spans="1:26" ht="18.75" customHeight="1">
      <c r="A182" s="370"/>
      <c r="B182" s="392"/>
      <c r="C182" s="370"/>
      <c r="D182" s="392"/>
      <c r="E182" s="370"/>
      <c r="F182" s="370"/>
      <c r="G182" s="370"/>
      <c r="H182" s="370"/>
      <c r="I182" s="370"/>
      <c r="J182" s="370"/>
      <c r="K182" s="370"/>
      <c r="L182" s="370"/>
      <c r="M182" s="370"/>
      <c r="N182" s="370"/>
      <c r="O182" s="370"/>
      <c r="P182" s="370"/>
      <c r="Q182" s="370"/>
      <c r="R182" s="370"/>
      <c r="S182" s="370"/>
      <c r="T182" s="370"/>
      <c r="U182" s="370"/>
      <c r="V182" s="370"/>
      <c r="W182" s="370"/>
      <c r="X182" s="370"/>
      <c r="Y182" s="370"/>
      <c r="Z182" s="370"/>
    </row>
    <row r="183" spans="1:26" ht="18.75" customHeight="1">
      <c r="A183" s="370"/>
      <c r="B183" s="392"/>
      <c r="C183" s="370"/>
      <c r="D183" s="392"/>
      <c r="E183" s="370"/>
      <c r="F183" s="370"/>
      <c r="G183" s="370"/>
      <c r="H183" s="370"/>
      <c r="I183" s="370"/>
      <c r="J183" s="370"/>
      <c r="K183" s="370"/>
      <c r="L183" s="370"/>
      <c r="M183" s="370"/>
      <c r="N183" s="370"/>
      <c r="O183" s="370"/>
      <c r="P183" s="370"/>
      <c r="Q183" s="370"/>
      <c r="R183" s="370"/>
      <c r="S183" s="370"/>
      <c r="T183" s="370"/>
      <c r="U183" s="370"/>
      <c r="V183" s="370"/>
      <c r="W183" s="370"/>
      <c r="X183" s="370"/>
      <c r="Y183" s="370"/>
      <c r="Z183" s="370"/>
    </row>
    <row r="184" spans="1:26" ht="18.75" customHeight="1">
      <c r="A184" s="370"/>
      <c r="B184" s="392"/>
      <c r="C184" s="370"/>
      <c r="D184" s="392"/>
      <c r="E184" s="370"/>
      <c r="F184" s="370"/>
      <c r="G184" s="370"/>
      <c r="H184" s="370"/>
      <c r="I184" s="370"/>
      <c r="J184" s="370"/>
      <c r="K184" s="370"/>
      <c r="L184" s="370"/>
      <c r="M184" s="370"/>
      <c r="N184" s="370"/>
      <c r="O184" s="370"/>
      <c r="P184" s="370"/>
      <c r="Q184" s="370"/>
      <c r="R184" s="370"/>
      <c r="S184" s="370"/>
      <c r="T184" s="370"/>
      <c r="U184" s="370"/>
      <c r="V184" s="370"/>
      <c r="W184" s="370"/>
      <c r="X184" s="370"/>
      <c r="Y184" s="370"/>
      <c r="Z184" s="370"/>
    </row>
    <row r="185" spans="1:26" ht="18.75" customHeight="1">
      <c r="A185" s="370"/>
      <c r="B185" s="392"/>
      <c r="C185" s="370"/>
      <c r="D185" s="392"/>
      <c r="E185" s="370"/>
      <c r="F185" s="370"/>
      <c r="G185" s="370"/>
      <c r="H185" s="370"/>
      <c r="I185" s="370"/>
      <c r="J185" s="370"/>
      <c r="K185" s="370"/>
      <c r="L185" s="370"/>
      <c r="M185" s="370"/>
      <c r="N185" s="370"/>
      <c r="O185" s="370"/>
      <c r="P185" s="370"/>
      <c r="Q185" s="370"/>
      <c r="R185" s="370"/>
      <c r="S185" s="370"/>
      <c r="T185" s="370"/>
      <c r="U185" s="370"/>
      <c r="V185" s="370"/>
      <c r="W185" s="370"/>
      <c r="X185" s="370"/>
      <c r="Y185" s="370"/>
      <c r="Z185" s="370"/>
    </row>
    <row r="186" spans="1:26" ht="18.75" customHeight="1">
      <c r="A186" s="370"/>
      <c r="B186" s="392"/>
      <c r="C186" s="370"/>
      <c r="D186" s="392"/>
      <c r="E186" s="370"/>
      <c r="F186" s="370"/>
      <c r="G186" s="370"/>
      <c r="H186" s="370"/>
      <c r="I186" s="370"/>
      <c r="J186" s="370"/>
      <c r="K186" s="370"/>
      <c r="L186" s="370"/>
      <c r="M186" s="370"/>
      <c r="N186" s="370"/>
      <c r="O186" s="370"/>
      <c r="P186" s="370"/>
      <c r="Q186" s="370"/>
      <c r="R186" s="370"/>
      <c r="S186" s="370"/>
      <c r="T186" s="370"/>
      <c r="U186" s="370"/>
      <c r="V186" s="370"/>
      <c r="W186" s="370"/>
      <c r="X186" s="370"/>
      <c r="Y186" s="370"/>
      <c r="Z186" s="370"/>
    </row>
    <row r="187" spans="1:26" ht="18.75" customHeight="1">
      <c r="A187" s="370"/>
      <c r="B187" s="392"/>
      <c r="C187" s="370"/>
      <c r="D187" s="392"/>
      <c r="E187" s="370"/>
      <c r="F187" s="370"/>
      <c r="G187" s="370"/>
      <c r="H187" s="370"/>
      <c r="I187" s="370"/>
      <c r="J187" s="370"/>
      <c r="K187" s="370"/>
      <c r="L187" s="370"/>
      <c r="M187" s="370"/>
      <c r="N187" s="370"/>
      <c r="O187" s="370"/>
      <c r="P187" s="370"/>
      <c r="Q187" s="370"/>
      <c r="R187" s="370"/>
      <c r="S187" s="370"/>
      <c r="T187" s="370"/>
      <c r="U187" s="370"/>
      <c r="V187" s="370"/>
      <c r="W187" s="370"/>
      <c r="X187" s="370"/>
      <c r="Y187" s="370"/>
      <c r="Z187" s="370"/>
    </row>
    <row r="188" spans="1:26" ht="18.75" customHeight="1">
      <c r="A188" s="370"/>
      <c r="B188" s="392"/>
      <c r="C188" s="370"/>
      <c r="D188" s="392"/>
      <c r="E188" s="370"/>
      <c r="F188" s="370"/>
      <c r="G188" s="370"/>
      <c r="H188" s="370"/>
      <c r="I188" s="370"/>
      <c r="J188" s="370"/>
      <c r="K188" s="370"/>
      <c r="L188" s="370"/>
      <c r="M188" s="370"/>
      <c r="N188" s="370"/>
      <c r="O188" s="370"/>
      <c r="P188" s="370"/>
      <c r="Q188" s="370"/>
      <c r="R188" s="370"/>
      <c r="S188" s="370"/>
      <c r="T188" s="370"/>
      <c r="U188" s="370"/>
      <c r="V188" s="370"/>
      <c r="W188" s="370"/>
      <c r="X188" s="370"/>
      <c r="Y188" s="370"/>
      <c r="Z188" s="370"/>
    </row>
    <row r="189" spans="1:26" ht="18.75" customHeight="1">
      <c r="A189" s="370"/>
      <c r="B189" s="392"/>
      <c r="C189" s="370"/>
      <c r="D189" s="392"/>
      <c r="E189" s="370"/>
      <c r="F189" s="370"/>
      <c r="G189" s="370"/>
      <c r="H189" s="370"/>
      <c r="I189" s="370"/>
      <c r="J189" s="370"/>
      <c r="K189" s="370"/>
      <c r="L189" s="370"/>
      <c r="M189" s="370"/>
      <c r="N189" s="370"/>
      <c r="O189" s="370"/>
      <c r="P189" s="370"/>
      <c r="Q189" s="370"/>
      <c r="R189" s="370"/>
      <c r="S189" s="370"/>
      <c r="T189" s="370"/>
      <c r="U189" s="370"/>
      <c r="V189" s="370"/>
      <c r="W189" s="370"/>
      <c r="X189" s="370"/>
      <c r="Y189" s="370"/>
      <c r="Z189" s="370"/>
    </row>
    <row r="190" spans="1:26" ht="18.75" customHeight="1">
      <c r="A190" s="370"/>
      <c r="B190" s="392"/>
      <c r="C190" s="370"/>
      <c r="D190" s="392"/>
      <c r="E190" s="370"/>
      <c r="F190" s="370"/>
      <c r="G190" s="370"/>
      <c r="H190" s="370"/>
      <c r="I190" s="370"/>
      <c r="J190" s="370"/>
      <c r="K190" s="370"/>
      <c r="L190" s="370"/>
      <c r="M190" s="370"/>
      <c r="N190" s="370"/>
      <c r="O190" s="370"/>
      <c r="P190" s="370"/>
      <c r="Q190" s="370"/>
      <c r="R190" s="370"/>
      <c r="S190" s="370"/>
      <c r="T190" s="370"/>
      <c r="U190" s="370"/>
      <c r="V190" s="370"/>
      <c r="W190" s="370"/>
      <c r="X190" s="370"/>
      <c r="Y190" s="370"/>
      <c r="Z190" s="370"/>
    </row>
    <row r="191" spans="1:26" ht="18.75" customHeight="1">
      <c r="A191" s="370"/>
      <c r="B191" s="392"/>
      <c r="C191" s="370"/>
      <c r="D191" s="392"/>
      <c r="E191" s="370"/>
      <c r="F191" s="370"/>
      <c r="G191" s="370"/>
      <c r="H191" s="370"/>
      <c r="I191" s="370"/>
      <c r="J191" s="370"/>
      <c r="K191" s="370"/>
      <c r="L191" s="370"/>
      <c r="M191" s="370"/>
      <c r="N191" s="370"/>
      <c r="O191" s="370"/>
      <c r="P191" s="370"/>
      <c r="Q191" s="370"/>
      <c r="R191" s="370"/>
      <c r="S191" s="370"/>
      <c r="T191" s="370"/>
      <c r="U191" s="370"/>
      <c r="V191" s="370"/>
      <c r="W191" s="370"/>
      <c r="X191" s="370"/>
      <c r="Y191" s="370"/>
      <c r="Z191" s="370"/>
    </row>
    <row r="192" spans="1:26" ht="18.75" customHeight="1">
      <c r="A192" s="370"/>
      <c r="B192" s="392"/>
      <c r="C192" s="370"/>
      <c r="D192" s="392"/>
      <c r="E192" s="370"/>
      <c r="F192" s="370"/>
      <c r="G192" s="370"/>
      <c r="H192" s="370"/>
      <c r="I192" s="370"/>
      <c r="J192" s="370"/>
      <c r="K192" s="370"/>
      <c r="L192" s="370"/>
      <c r="M192" s="370"/>
      <c r="N192" s="370"/>
      <c r="O192" s="370"/>
      <c r="P192" s="370"/>
      <c r="Q192" s="370"/>
      <c r="R192" s="370"/>
      <c r="S192" s="370"/>
      <c r="T192" s="370"/>
      <c r="U192" s="370"/>
      <c r="V192" s="370"/>
      <c r="W192" s="370"/>
      <c r="X192" s="370"/>
      <c r="Y192" s="370"/>
      <c r="Z192" s="370"/>
    </row>
    <row r="193" spans="1:26" ht="18.75" customHeight="1">
      <c r="A193" s="370"/>
      <c r="B193" s="392"/>
      <c r="C193" s="370"/>
      <c r="D193" s="392"/>
      <c r="E193" s="370"/>
      <c r="F193" s="370"/>
      <c r="G193" s="370"/>
      <c r="H193" s="370"/>
      <c r="I193" s="370"/>
      <c r="J193" s="370"/>
      <c r="K193" s="370"/>
      <c r="L193" s="370"/>
      <c r="M193" s="370"/>
      <c r="N193" s="370"/>
      <c r="O193" s="370"/>
      <c r="P193" s="370"/>
      <c r="Q193" s="370"/>
      <c r="R193" s="370"/>
      <c r="S193" s="370"/>
      <c r="T193" s="370"/>
      <c r="U193" s="370"/>
      <c r="V193" s="370"/>
      <c r="W193" s="370"/>
      <c r="X193" s="370"/>
      <c r="Y193" s="370"/>
      <c r="Z193" s="370"/>
    </row>
    <row r="194" spans="1:26" ht="18.75" customHeight="1">
      <c r="A194" s="370"/>
      <c r="B194" s="392"/>
      <c r="C194" s="370"/>
      <c r="D194" s="392"/>
      <c r="E194" s="370"/>
      <c r="F194" s="370"/>
      <c r="G194" s="370"/>
      <c r="H194" s="370"/>
      <c r="I194" s="370"/>
      <c r="J194" s="370"/>
      <c r="K194" s="370"/>
      <c r="L194" s="370"/>
      <c r="M194" s="370"/>
      <c r="N194" s="370"/>
      <c r="O194" s="370"/>
      <c r="P194" s="370"/>
      <c r="Q194" s="370"/>
      <c r="R194" s="370"/>
      <c r="S194" s="370"/>
      <c r="T194" s="370"/>
      <c r="U194" s="370"/>
      <c r="V194" s="370"/>
      <c r="W194" s="370"/>
      <c r="X194" s="370"/>
      <c r="Y194" s="370"/>
      <c r="Z194" s="370"/>
    </row>
    <row r="195" spans="1:26" ht="18.75" customHeight="1">
      <c r="A195" s="370"/>
      <c r="B195" s="392"/>
      <c r="C195" s="370"/>
      <c r="D195" s="392"/>
      <c r="E195" s="370"/>
      <c r="F195" s="370"/>
      <c r="G195" s="370"/>
      <c r="H195" s="370"/>
      <c r="I195" s="370"/>
      <c r="J195" s="370"/>
      <c r="K195" s="370"/>
      <c r="L195" s="370"/>
      <c r="M195" s="370"/>
      <c r="N195" s="370"/>
      <c r="O195" s="370"/>
      <c r="P195" s="370"/>
      <c r="Q195" s="370"/>
      <c r="R195" s="370"/>
      <c r="S195" s="370"/>
      <c r="T195" s="370"/>
      <c r="U195" s="370"/>
      <c r="V195" s="370"/>
      <c r="W195" s="370"/>
      <c r="X195" s="370"/>
      <c r="Y195" s="370"/>
      <c r="Z195" s="370"/>
    </row>
    <row r="196" spans="1:26" ht="18.75" customHeight="1">
      <c r="A196" s="370"/>
      <c r="B196" s="392"/>
      <c r="C196" s="370"/>
      <c r="D196" s="392"/>
      <c r="E196" s="370"/>
      <c r="F196" s="370"/>
      <c r="G196" s="370"/>
      <c r="H196" s="370"/>
      <c r="I196" s="370"/>
      <c r="J196" s="370"/>
      <c r="K196" s="370"/>
      <c r="L196" s="370"/>
      <c r="M196" s="370"/>
      <c r="N196" s="370"/>
      <c r="O196" s="370"/>
      <c r="P196" s="370"/>
      <c r="Q196" s="370"/>
      <c r="R196" s="370"/>
      <c r="S196" s="370"/>
      <c r="T196" s="370"/>
      <c r="U196" s="370"/>
      <c r="V196" s="370"/>
      <c r="W196" s="370"/>
      <c r="X196" s="370"/>
      <c r="Y196" s="370"/>
      <c r="Z196" s="370"/>
    </row>
    <row r="197" spans="1:26" ht="18.75" customHeight="1">
      <c r="A197" s="370"/>
      <c r="B197" s="392"/>
      <c r="C197" s="370"/>
      <c r="D197" s="392"/>
      <c r="E197" s="370"/>
      <c r="F197" s="370"/>
      <c r="G197" s="370"/>
      <c r="H197" s="370"/>
      <c r="I197" s="370"/>
      <c r="J197" s="370"/>
      <c r="K197" s="370"/>
      <c r="L197" s="370"/>
      <c r="M197" s="370"/>
      <c r="N197" s="370"/>
      <c r="O197" s="370"/>
      <c r="P197" s="370"/>
      <c r="Q197" s="370"/>
      <c r="R197" s="370"/>
      <c r="S197" s="370"/>
      <c r="T197" s="370"/>
      <c r="U197" s="370"/>
      <c r="V197" s="370"/>
      <c r="W197" s="370"/>
      <c r="X197" s="370"/>
      <c r="Y197" s="370"/>
      <c r="Z197" s="370"/>
    </row>
    <row r="198" spans="1:26" ht="18.75" customHeight="1">
      <c r="A198" s="370"/>
      <c r="B198" s="392"/>
      <c r="C198" s="370"/>
      <c r="D198" s="392"/>
      <c r="E198" s="370"/>
      <c r="F198" s="370"/>
      <c r="G198" s="370"/>
      <c r="H198" s="370"/>
      <c r="I198" s="370"/>
      <c r="J198" s="370"/>
      <c r="K198" s="370"/>
      <c r="L198" s="370"/>
      <c r="M198" s="370"/>
      <c r="N198" s="370"/>
      <c r="O198" s="370"/>
      <c r="P198" s="370"/>
      <c r="Q198" s="370"/>
      <c r="R198" s="370"/>
      <c r="S198" s="370"/>
      <c r="T198" s="370"/>
      <c r="U198" s="370"/>
      <c r="V198" s="370"/>
      <c r="W198" s="370"/>
      <c r="X198" s="370"/>
      <c r="Y198" s="370"/>
      <c r="Z198" s="370"/>
    </row>
    <row r="199" spans="1:26" ht="18.75" customHeight="1">
      <c r="A199" s="370"/>
      <c r="B199" s="392"/>
      <c r="C199" s="370"/>
      <c r="D199" s="392"/>
      <c r="E199" s="370"/>
      <c r="F199" s="370"/>
      <c r="G199" s="370"/>
      <c r="H199" s="370"/>
      <c r="I199" s="370"/>
      <c r="J199" s="370"/>
      <c r="K199" s="370"/>
      <c r="L199" s="370"/>
      <c r="M199" s="370"/>
      <c r="N199" s="370"/>
      <c r="O199" s="370"/>
      <c r="P199" s="370"/>
      <c r="Q199" s="370"/>
      <c r="R199" s="370"/>
      <c r="S199" s="370"/>
      <c r="T199" s="370"/>
      <c r="U199" s="370"/>
      <c r="V199" s="370"/>
      <c r="W199" s="370"/>
      <c r="X199" s="370"/>
      <c r="Y199" s="370"/>
      <c r="Z199" s="370"/>
    </row>
    <row r="200" spans="1:26" ht="18.75" customHeight="1">
      <c r="A200" s="370"/>
      <c r="B200" s="392"/>
      <c r="C200" s="370"/>
      <c r="D200" s="392"/>
      <c r="E200" s="370"/>
      <c r="F200" s="370"/>
      <c r="G200" s="370"/>
      <c r="H200" s="370"/>
      <c r="I200" s="370"/>
      <c r="J200" s="370"/>
      <c r="K200" s="370"/>
      <c r="L200" s="370"/>
      <c r="M200" s="370"/>
      <c r="N200" s="370"/>
      <c r="O200" s="370"/>
      <c r="P200" s="370"/>
      <c r="Q200" s="370"/>
      <c r="R200" s="370"/>
      <c r="S200" s="370"/>
      <c r="T200" s="370"/>
      <c r="U200" s="370"/>
      <c r="V200" s="370"/>
      <c r="W200" s="370"/>
      <c r="X200" s="370"/>
      <c r="Y200" s="370"/>
      <c r="Z200" s="370"/>
    </row>
    <row r="201" spans="1:26" ht="18.75" customHeight="1">
      <c r="A201" s="370"/>
      <c r="B201" s="392"/>
      <c r="C201" s="370"/>
      <c r="D201" s="392"/>
      <c r="E201" s="370"/>
      <c r="F201" s="370"/>
      <c r="G201" s="370"/>
      <c r="H201" s="370"/>
      <c r="I201" s="370"/>
      <c r="J201" s="370"/>
      <c r="K201" s="370"/>
      <c r="L201" s="370"/>
      <c r="M201" s="370"/>
      <c r="N201" s="370"/>
      <c r="O201" s="370"/>
      <c r="P201" s="370"/>
      <c r="Q201" s="370"/>
      <c r="R201" s="370"/>
      <c r="S201" s="370"/>
      <c r="T201" s="370"/>
      <c r="U201" s="370"/>
      <c r="V201" s="370"/>
      <c r="W201" s="370"/>
      <c r="X201" s="370"/>
      <c r="Y201" s="370"/>
      <c r="Z201" s="370"/>
    </row>
    <row r="202" spans="1:26" ht="18.75" customHeight="1">
      <c r="A202" s="370"/>
      <c r="B202" s="392"/>
      <c r="C202" s="370"/>
      <c r="D202" s="392"/>
      <c r="E202" s="370"/>
      <c r="F202" s="370"/>
      <c r="G202" s="370"/>
      <c r="H202" s="370"/>
      <c r="I202" s="370"/>
      <c r="J202" s="370"/>
      <c r="K202" s="370"/>
      <c r="L202" s="370"/>
      <c r="M202" s="370"/>
      <c r="N202" s="370"/>
      <c r="O202" s="370"/>
      <c r="P202" s="370"/>
      <c r="Q202" s="370"/>
      <c r="R202" s="370"/>
      <c r="S202" s="370"/>
      <c r="T202" s="370"/>
      <c r="U202" s="370"/>
      <c r="V202" s="370"/>
      <c r="W202" s="370"/>
      <c r="X202" s="370"/>
      <c r="Y202" s="370"/>
      <c r="Z202" s="370"/>
    </row>
    <row r="203" spans="1:26" ht="18.75" customHeight="1">
      <c r="A203" s="370"/>
      <c r="B203" s="392"/>
      <c r="C203" s="370"/>
      <c r="D203" s="392"/>
      <c r="E203" s="370"/>
      <c r="F203" s="370"/>
      <c r="G203" s="370"/>
      <c r="H203" s="370"/>
      <c r="I203" s="370"/>
      <c r="J203" s="370"/>
      <c r="K203" s="370"/>
      <c r="L203" s="370"/>
      <c r="M203" s="370"/>
      <c r="N203" s="370"/>
      <c r="O203" s="370"/>
      <c r="P203" s="370"/>
      <c r="Q203" s="370"/>
      <c r="R203" s="370"/>
      <c r="S203" s="370"/>
      <c r="T203" s="370"/>
      <c r="U203" s="370"/>
      <c r="V203" s="370"/>
      <c r="W203" s="370"/>
      <c r="X203" s="370"/>
      <c r="Y203" s="370"/>
      <c r="Z203" s="370"/>
    </row>
    <row r="204" spans="1:26" ht="18.75" customHeight="1">
      <c r="A204" s="370"/>
      <c r="B204" s="392"/>
      <c r="C204" s="370"/>
      <c r="D204" s="392"/>
      <c r="E204" s="370"/>
      <c r="F204" s="370"/>
      <c r="G204" s="370"/>
      <c r="H204" s="370"/>
      <c r="I204" s="370"/>
      <c r="J204" s="370"/>
      <c r="K204" s="370"/>
      <c r="L204" s="370"/>
      <c r="M204" s="370"/>
      <c r="N204" s="370"/>
      <c r="O204" s="370"/>
      <c r="P204" s="370"/>
      <c r="Q204" s="370"/>
      <c r="R204" s="370"/>
      <c r="S204" s="370"/>
      <c r="T204" s="370"/>
      <c r="U204" s="370"/>
      <c r="V204" s="370"/>
      <c r="W204" s="370"/>
      <c r="X204" s="370"/>
      <c r="Y204" s="370"/>
      <c r="Z204" s="370"/>
    </row>
    <row r="205" spans="1:26" ht="18.75" customHeight="1">
      <c r="A205" s="370"/>
      <c r="B205" s="392"/>
      <c r="C205" s="370"/>
      <c r="D205" s="392"/>
      <c r="E205" s="370"/>
      <c r="F205" s="370"/>
      <c r="G205" s="370"/>
      <c r="H205" s="370"/>
      <c r="I205" s="370"/>
      <c r="J205" s="370"/>
      <c r="K205" s="370"/>
      <c r="L205" s="370"/>
      <c r="M205" s="370"/>
      <c r="N205" s="370"/>
      <c r="O205" s="370"/>
      <c r="P205" s="370"/>
      <c r="Q205" s="370"/>
      <c r="R205" s="370"/>
      <c r="S205" s="370"/>
      <c r="T205" s="370"/>
      <c r="U205" s="370"/>
      <c r="V205" s="370"/>
      <c r="W205" s="370"/>
      <c r="X205" s="370"/>
      <c r="Y205" s="370"/>
      <c r="Z205" s="370"/>
    </row>
    <row r="206" spans="1:26" ht="18.75" customHeight="1">
      <c r="A206" s="370"/>
      <c r="B206" s="392"/>
      <c r="C206" s="370"/>
      <c r="D206" s="392"/>
      <c r="E206" s="370"/>
      <c r="F206" s="370"/>
      <c r="G206" s="370"/>
      <c r="H206" s="370"/>
      <c r="I206" s="370"/>
      <c r="J206" s="370"/>
      <c r="K206" s="370"/>
      <c r="L206" s="370"/>
      <c r="M206" s="370"/>
      <c r="N206" s="370"/>
      <c r="O206" s="370"/>
      <c r="P206" s="370"/>
      <c r="Q206" s="370"/>
      <c r="R206" s="370"/>
      <c r="S206" s="370"/>
      <c r="T206" s="370"/>
      <c r="U206" s="370"/>
      <c r="V206" s="370"/>
      <c r="W206" s="370"/>
      <c r="X206" s="370"/>
      <c r="Y206" s="370"/>
      <c r="Z206" s="370"/>
    </row>
    <row r="207" spans="1:26" ht="18.75" customHeight="1">
      <c r="A207" s="370"/>
      <c r="B207" s="392"/>
      <c r="C207" s="370"/>
      <c r="D207" s="392"/>
      <c r="E207" s="370"/>
      <c r="F207" s="370"/>
      <c r="G207" s="370"/>
      <c r="H207" s="370"/>
      <c r="I207" s="370"/>
      <c r="J207" s="370"/>
      <c r="K207" s="370"/>
      <c r="L207" s="370"/>
      <c r="M207" s="370"/>
      <c r="N207" s="370"/>
      <c r="O207" s="370"/>
      <c r="P207" s="370"/>
      <c r="Q207" s="370"/>
      <c r="R207" s="370"/>
      <c r="S207" s="370"/>
      <c r="T207" s="370"/>
      <c r="U207" s="370"/>
      <c r="V207" s="370"/>
      <c r="W207" s="370"/>
      <c r="X207" s="370"/>
      <c r="Y207" s="370"/>
      <c r="Z207" s="370"/>
    </row>
    <row r="208" spans="1:26" ht="18.75" customHeight="1">
      <c r="A208" s="370"/>
      <c r="B208" s="392"/>
      <c r="C208" s="370"/>
      <c r="D208" s="392"/>
      <c r="E208" s="370"/>
      <c r="F208" s="370"/>
      <c r="G208" s="370"/>
      <c r="H208" s="370"/>
      <c r="I208" s="370"/>
      <c r="J208" s="370"/>
      <c r="K208" s="370"/>
      <c r="L208" s="370"/>
      <c r="M208" s="370"/>
      <c r="N208" s="370"/>
      <c r="O208" s="370"/>
      <c r="P208" s="370"/>
      <c r="Q208" s="370"/>
      <c r="R208" s="370"/>
      <c r="S208" s="370"/>
      <c r="T208" s="370"/>
      <c r="U208" s="370"/>
      <c r="V208" s="370"/>
      <c r="W208" s="370"/>
      <c r="X208" s="370"/>
      <c r="Y208" s="370"/>
      <c r="Z208" s="370"/>
    </row>
    <row r="209" spans="1:26" ht="18.75" customHeight="1">
      <c r="A209" s="370"/>
      <c r="B209" s="392"/>
      <c r="C209" s="370"/>
      <c r="D209" s="392"/>
      <c r="E209" s="370"/>
      <c r="F209" s="370"/>
      <c r="G209" s="370"/>
      <c r="H209" s="370"/>
      <c r="I209" s="370"/>
      <c r="J209" s="370"/>
      <c r="K209" s="370"/>
      <c r="L209" s="370"/>
      <c r="M209" s="370"/>
      <c r="N209" s="370"/>
      <c r="O209" s="370"/>
      <c r="P209" s="370"/>
      <c r="Q209" s="370"/>
      <c r="R209" s="370"/>
      <c r="S209" s="370"/>
      <c r="T209" s="370"/>
      <c r="U209" s="370"/>
      <c r="V209" s="370"/>
      <c r="W209" s="370"/>
      <c r="X209" s="370"/>
      <c r="Y209" s="370"/>
      <c r="Z209" s="370"/>
    </row>
    <row r="210" spans="1:26" ht="18.75" customHeight="1">
      <c r="A210" s="370"/>
      <c r="B210" s="392"/>
      <c r="C210" s="370"/>
      <c r="D210" s="392"/>
      <c r="E210" s="370"/>
      <c r="F210" s="370"/>
      <c r="G210" s="370"/>
      <c r="H210" s="370"/>
      <c r="I210" s="370"/>
      <c r="J210" s="370"/>
      <c r="K210" s="370"/>
      <c r="L210" s="370"/>
      <c r="M210" s="370"/>
      <c r="N210" s="370"/>
      <c r="O210" s="370"/>
      <c r="P210" s="370"/>
      <c r="Q210" s="370"/>
      <c r="R210" s="370"/>
      <c r="S210" s="370"/>
      <c r="T210" s="370"/>
      <c r="U210" s="370"/>
      <c r="V210" s="370"/>
      <c r="W210" s="370"/>
      <c r="X210" s="370"/>
      <c r="Y210" s="370"/>
      <c r="Z210" s="370"/>
    </row>
    <row r="211" spans="1:26" ht="18.75" customHeight="1">
      <c r="A211" s="370"/>
      <c r="B211" s="392"/>
      <c r="C211" s="370"/>
      <c r="D211" s="392"/>
      <c r="E211" s="370"/>
      <c r="F211" s="370"/>
      <c r="G211" s="370"/>
      <c r="H211" s="370"/>
      <c r="I211" s="370"/>
      <c r="J211" s="370"/>
      <c r="K211" s="370"/>
      <c r="L211" s="370"/>
      <c r="M211" s="370"/>
      <c r="N211" s="370"/>
      <c r="O211" s="370"/>
      <c r="P211" s="370"/>
      <c r="Q211" s="370"/>
      <c r="R211" s="370"/>
      <c r="S211" s="370"/>
      <c r="T211" s="370"/>
      <c r="U211" s="370"/>
      <c r="V211" s="370"/>
      <c r="W211" s="370"/>
      <c r="X211" s="370"/>
      <c r="Y211" s="370"/>
      <c r="Z211" s="370"/>
    </row>
    <row r="212" spans="1:26" ht="18.75" customHeight="1">
      <c r="A212" s="370"/>
      <c r="B212" s="392"/>
      <c r="C212" s="370"/>
      <c r="D212" s="392"/>
      <c r="E212" s="370"/>
      <c r="F212" s="370"/>
      <c r="G212" s="370"/>
      <c r="H212" s="370"/>
      <c r="I212" s="370"/>
      <c r="J212" s="370"/>
      <c r="K212" s="370"/>
      <c r="L212" s="370"/>
      <c r="M212" s="370"/>
      <c r="N212" s="370"/>
      <c r="O212" s="370"/>
      <c r="P212" s="370"/>
      <c r="Q212" s="370"/>
      <c r="R212" s="370"/>
      <c r="S212" s="370"/>
      <c r="T212" s="370"/>
      <c r="U212" s="370"/>
      <c r="V212" s="370"/>
      <c r="W212" s="370"/>
      <c r="X212" s="370"/>
      <c r="Y212" s="370"/>
      <c r="Z212" s="370"/>
    </row>
    <row r="213" spans="1:26" ht="18.75" customHeight="1">
      <c r="A213" s="370"/>
      <c r="B213" s="392"/>
      <c r="C213" s="370"/>
      <c r="D213" s="392"/>
      <c r="E213" s="370"/>
      <c r="F213" s="370"/>
      <c r="G213" s="370"/>
      <c r="H213" s="370"/>
      <c r="I213" s="370"/>
      <c r="J213" s="370"/>
      <c r="K213" s="370"/>
      <c r="L213" s="370"/>
      <c r="M213" s="370"/>
      <c r="N213" s="370"/>
      <c r="O213" s="370"/>
      <c r="P213" s="370"/>
      <c r="Q213" s="370"/>
      <c r="R213" s="370"/>
      <c r="S213" s="370"/>
      <c r="T213" s="370"/>
      <c r="U213" s="370"/>
      <c r="V213" s="370"/>
      <c r="W213" s="370"/>
      <c r="X213" s="370"/>
      <c r="Y213" s="370"/>
      <c r="Z213" s="370"/>
    </row>
    <row r="214" spans="1:26" ht="18.75" customHeight="1">
      <c r="A214" s="370"/>
      <c r="B214" s="392"/>
      <c r="C214" s="370"/>
      <c r="D214" s="392"/>
      <c r="E214" s="370"/>
      <c r="F214" s="370"/>
      <c r="G214" s="370"/>
      <c r="H214" s="370"/>
      <c r="I214" s="370"/>
      <c r="J214" s="370"/>
      <c r="K214" s="370"/>
      <c r="L214" s="370"/>
      <c r="M214" s="370"/>
      <c r="N214" s="370"/>
      <c r="O214" s="370"/>
      <c r="P214" s="370"/>
      <c r="Q214" s="370"/>
      <c r="R214" s="370"/>
      <c r="S214" s="370"/>
      <c r="T214" s="370"/>
      <c r="U214" s="370"/>
      <c r="V214" s="370"/>
      <c r="W214" s="370"/>
      <c r="X214" s="370"/>
      <c r="Y214" s="370"/>
      <c r="Z214" s="370"/>
    </row>
    <row r="215" spans="1:26" ht="18.75" customHeight="1">
      <c r="A215" s="370"/>
      <c r="B215" s="392"/>
      <c r="C215" s="370"/>
      <c r="D215" s="392"/>
      <c r="E215" s="370"/>
      <c r="F215" s="370"/>
      <c r="G215" s="370"/>
      <c r="H215" s="370"/>
      <c r="I215" s="370"/>
      <c r="J215" s="370"/>
      <c r="K215" s="370"/>
      <c r="L215" s="370"/>
      <c r="M215" s="370"/>
      <c r="N215" s="370"/>
      <c r="O215" s="370"/>
      <c r="P215" s="370"/>
      <c r="Q215" s="370"/>
      <c r="R215" s="370"/>
      <c r="S215" s="370"/>
      <c r="T215" s="370"/>
      <c r="U215" s="370"/>
      <c r="V215" s="370"/>
      <c r="W215" s="370"/>
      <c r="X215" s="370"/>
      <c r="Y215" s="370"/>
      <c r="Z215" s="370"/>
    </row>
    <row r="216" spans="1:26" ht="18.75" customHeight="1">
      <c r="A216" s="370"/>
      <c r="B216" s="392"/>
      <c r="C216" s="370"/>
      <c r="D216" s="392"/>
      <c r="E216" s="370"/>
      <c r="F216" s="370"/>
      <c r="G216" s="370"/>
      <c r="H216" s="370"/>
      <c r="I216" s="370"/>
      <c r="J216" s="370"/>
      <c r="K216" s="370"/>
      <c r="L216" s="370"/>
      <c r="M216" s="370"/>
      <c r="N216" s="370"/>
      <c r="O216" s="370"/>
      <c r="P216" s="370"/>
      <c r="Q216" s="370"/>
      <c r="R216" s="370"/>
      <c r="S216" s="370"/>
      <c r="T216" s="370"/>
      <c r="U216" s="370"/>
      <c r="V216" s="370"/>
      <c r="W216" s="370"/>
      <c r="X216" s="370"/>
      <c r="Y216" s="370"/>
      <c r="Z216" s="370"/>
    </row>
    <row r="217" spans="1:26" ht="18.75" customHeight="1">
      <c r="A217" s="370"/>
      <c r="B217" s="392"/>
      <c r="C217" s="370"/>
      <c r="D217" s="392"/>
      <c r="E217" s="370"/>
      <c r="F217" s="370"/>
      <c r="G217" s="370"/>
      <c r="H217" s="370"/>
      <c r="I217" s="370"/>
      <c r="J217" s="370"/>
      <c r="K217" s="370"/>
      <c r="L217" s="370"/>
      <c r="M217" s="370"/>
      <c r="N217" s="370"/>
      <c r="O217" s="370"/>
      <c r="P217" s="370"/>
      <c r="Q217" s="370"/>
      <c r="R217" s="370"/>
      <c r="S217" s="370"/>
      <c r="T217" s="370"/>
      <c r="U217" s="370"/>
      <c r="V217" s="370"/>
      <c r="W217" s="370"/>
      <c r="X217" s="370"/>
      <c r="Y217" s="370"/>
      <c r="Z217" s="370"/>
    </row>
    <row r="218" spans="1:26" ht="18.75" customHeight="1">
      <c r="A218" s="370"/>
      <c r="B218" s="392"/>
      <c r="C218" s="370"/>
      <c r="D218" s="392"/>
      <c r="E218" s="370"/>
      <c r="F218" s="370"/>
      <c r="G218" s="370"/>
      <c r="H218" s="370"/>
      <c r="I218" s="370"/>
      <c r="J218" s="370"/>
      <c r="K218" s="370"/>
      <c r="L218" s="370"/>
      <c r="M218" s="370"/>
      <c r="N218" s="370"/>
      <c r="O218" s="370"/>
      <c r="P218" s="370"/>
      <c r="Q218" s="370"/>
      <c r="R218" s="370"/>
      <c r="S218" s="370"/>
      <c r="T218" s="370"/>
      <c r="U218" s="370"/>
      <c r="V218" s="370"/>
      <c r="W218" s="370"/>
      <c r="X218" s="370"/>
      <c r="Y218" s="370"/>
      <c r="Z218" s="370"/>
    </row>
    <row r="219" spans="1:26" ht="18.75" customHeight="1">
      <c r="A219" s="370"/>
      <c r="B219" s="392"/>
      <c r="C219" s="370"/>
      <c r="D219" s="392"/>
      <c r="E219" s="370"/>
      <c r="F219" s="370"/>
      <c r="G219" s="370"/>
      <c r="H219" s="370"/>
      <c r="I219" s="370"/>
      <c r="J219" s="370"/>
      <c r="K219" s="370"/>
      <c r="L219" s="370"/>
      <c r="M219" s="370"/>
      <c r="N219" s="370"/>
      <c r="O219" s="370"/>
      <c r="P219" s="370"/>
      <c r="Q219" s="370"/>
      <c r="R219" s="370"/>
      <c r="S219" s="370"/>
      <c r="T219" s="370"/>
      <c r="U219" s="370"/>
      <c r="V219" s="370"/>
      <c r="W219" s="370"/>
      <c r="X219" s="370"/>
      <c r="Y219" s="370"/>
      <c r="Z219" s="370"/>
    </row>
    <row r="220" spans="1:26" ht="18.75" customHeight="1">
      <c r="A220" s="370"/>
      <c r="B220" s="392"/>
      <c r="C220" s="370"/>
      <c r="D220" s="392"/>
      <c r="E220" s="370"/>
      <c r="F220" s="370"/>
      <c r="G220" s="370"/>
      <c r="H220" s="370"/>
      <c r="I220" s="370"/>
      <c r="J220" s="370"/>
      <c r="K220" s="370"/>
      <c r="L220" s="370"/>
      <c r="M220" s="370"/>
      <c r="N220" s="370"/>
      <c r="O220" s="370"/>
      <c r="P220" s="370"/>
      <c r="Q220" s="370"/>
      <c r="R220" s="370"/>
      <c r="S220" s="370"/>
      <c r="T220" s="370"/>
      <c r="U220" s="370"/>
      <c r="V220" s="370"/>
      <c r="W220" s="370"/>
      <c r="X220" s="370"/>
      <c r="Y220" s="370"/>
      <c r="Z220" s="370"/>
    </row>
    <row r="221" spans="1:26" ht="18.75" customHeight="1">
      <c r="A221" s="370"/>
      <c r="B221" s="392"/>
      <c r="C221" s="370"/>
      <c r="D221" s="392"/>
      <c r="E221" s="370"/>
      <c r="F221" s="370"/>
      <c r="G221" s="370"/>
      <c r="H221" s="370"/>
      <c r="I221" s="370"/>
      <c r="J221" s="370"/>
      <c r="K221" s="370"/>
      <c r="L221" s="370"/>
      <c r="M221" s="370"/>
      <c r="N221" s="370"/>
      <c r="O221" s="370"/>
      <c r="P221" s="370"/>
      <c r="Q221" s="370"/>
      <c r="R221" s="370"/>
      <c r="S221" s="370"/>
      <c r="T221" s="370"/>
      <c r="U221" s="370"/>
      <c r="V221" s="370"/>
      <c r="W221" s="370"/>
      <c r="X221" s="370"/>
      <c r="Y221" s="370"/>
      <c r="Z221" s="370"/>
    </row>
    <row r="222" spans="1:26" ht="18.75" customHeight="1">
      <c r="A222" s="370"/>
      <c r="B222" s="392"/>
      <c r="C222" s="370"/>
      <c r="D222" s="392"/>
      <c r="E222" s="370"/>
      <c r="F222" s="370"/>
      <c r="G222" s="370"/>
      <c r="H222" s="370"/>
      <c r="I222" s="370"/>
      <c r="J222" s="370"/>
      <c r="K222" s="370"/>
      <c r="L222" s="370"/>
      <c r="M222" s="370"/>
      <c r="N222" s="370"/>
      <c r="O222" s="370"/>
      <c r="P222" s="370"/>
      <c r="Q222" s="370"/>
      <c r="R222" s="370"/>
      <c r="S222" s="370"/>
      <c r="T222" s="370"/>
      <c r="U222" s="370"/>
      <c r="V222" s="370"/>
      <c r="W222" s="370"/>
      <c r="X222" s="370"/>
      <c r="Y222" s="370"/>
      <c r="Z222" s="370"/>
    </row>
    <row r="223" spans="1:26" ht="18.75" customHeight="1">
      <c r="A223" s="370"/>
      <c r="B223" s="392"/>
      <c r="C223" s="370"/>
      <c r="D223" s="392"/>
      <c r="E223" s="370"/>
      <c r="F223" s="370"/>
      <c r="G223" s="370"/>
      <c r="H223" s="370"/>
      <c r="I223" s="370"/>
      <c r="J223" s="370"/>
      <c r="K223" s="370"/>
      <c r="L223" s="370"/>
      <c r="M223" s="370"/>
      <c r="N223" s="370"/>
      <c r="O223" s="370"/>
      <c r="P223" s="370"/>
      <c r="Q223" s="370"/>
      <c r="R223" s="370"/>
      <c r="S223" s="370"/>
      <c r="T223" s="370"/>
      <c r="U223" s="370"/>
      <c r="V223" s="370"/>
      <c r="W223" s="370"/>
      <c r="X223" s="370"/>
      <c r="Y223" s="370"/>
      <c r="Z223" s="370"/>
    </row>
    <row r="224" spans="1:26" ht="18.75" customHeight="1">
      <c r="A224" s="370"/>
      <c r="B224" s="392"/>
      <c r="C224" s="370"/>
      <c r="D224" s="392"/>
      <c r="E224" s="370"/>
      <c r="F224" s="370"/>
      <c r="G224" s="370"/>
      <c r="H224" s="370"/>
      <c r="I224" s="370"/>
      <c r="J224" s="370"/>
      <c r="K224" s="370"/>
      <c r="L224" s="370"/>
      <c r="M224" s="370"/>
      <c r="N224" s="370"/>
      <c r="O224" s="370"/>
      <c r="P224" s="370"/>
      <c r="Q224" s="370"/>
      <c r="R224" s="370"/>
      <c r="S224" s="370"/>
      <c r="T224" s="370"/>
      <c r="U224" s="370"/>
      <c r="V224" s="370"/>
      <c r="W224" s="370"/>
      <c r="X224" s="370"/>
      <c r="Y224" s="370"/>
      <c r="Z224" s="370"/>
    </row>
    <row r="225" spans="1:26" ht="18.75" customHeight="1">
      <c r="A225" s="370"/>
      <c r="B225" s="392"/>
      <c r="C225" s="370"/>
      <c r="D225" s="392"/>
      <c r="E225" s="370"/>
      <c r="F225" s="370"/>
      <c r="G225" s="370"/>
      <c r="H225" s="370"/>
      <c r="I225" s="370"/>
      <c r="J225" s="370"/>
      <c r="K225" s="370"/>
      <c r="L225" s="370"/>
      <c r="M225" s="370"/>
      <c r="N225" s="370"/>
      <c r="O225" s="370"/>
      <c r="P225" s="370"/>
      <c r="Q225" s="370"/>
      <c r="R225" s="370"/>
      <c r="S225" s="370"/>
      <c r="T225" s="370"/>
      <c r="U225" s="370"/>
      <c r="V225" s="370"/>
      <c r="W225" s="370"/>
      <c r="X225" s="370"/>
      <c r="Y225" s="370"/>
      <c r="Z225" s="370"/>
    </row>
    <row r="226" spans="1:26" ht="18.75" customHeight="1">
      <c r="A226" s="370"/>
      <c r="B226" s="392"/>
      <c r="C226" s="370"/>
      <c r="D226" s="392"/>
      <c r="E226" s="370"/>
      <c r="F226" s="370"/>
      <c r="G226" s="370"/>
      <c r="H226" s="370"/>
      <c r="I226" s="370"/>
      <c r="J226" s="370"/>
      <c r="K226" s="370"/>
      <c r="L226" s="370"/>
      <c r="M226" s="370"/>
      <c r="N226" s="370"/>
      <c r="O226" s="370"/>
      <c r="P226" s="370"/>
      <c r="Q226" s="370"/>
      <c r="R226" s="370"/>
      <c r="S226" s="370"/>
      <c r="T226" s="370"/>
      <c r="U226" s="370"/>
      <c r="V226" s="370"/>
      <c r="W226" s="370"/>
      <c r="X226" s="370"/>
      <c r="Y226" s="370"/>
      <c r="Z226" s="370"/>
    </row>
    <row r="227" spans="1:26" ht="18.75" customHeight="1">
      <c r="A227" s="370"/>
      <c r="B227" s="392"/>
      <c r="C227" s="370"/>
      <c r="D227" s="392"/>
      <c r="E227" s="370"/>
      <c r="F227" s="370"/>
      <c r="G227" s="370"/>
      <c r="H227" s="370"/>
      <c r="I227" s="370"/>
      <c r="J227" s="370"/>
      <c r="K227" s="370"/>
      <c r="L227" s="370"/>
      <c r="M227" s="370"/>
      <c r="N227" s="370"/>
      <c r="O227" s="370"/>
      <c r="P227" s="370"/>
      <c r="Q227" s="370"/>
      <c r="R227" s="370"/>
      <c r="S227" s="370"/>
      <c r="T227" s="370"/>
      <c r="U227" s="370"/>
      <c r="V227" s="370"/>
      <c r="W227" s="370"/>
      <c r="X227" s="370"/>
      <c r="Y227" s="370"/>
      <c r="Z227" s="370"/>
    </row>
    <row r="228" spans="1:26" ht="18.75" customHeight="1">
      <c r="A228" s="370"/>
      <c r="B228" s="392"/>
      <c r="C228" s="370"/>
      <c r="D228" s="392"/>
      <c r="E228" s="370"/>
      <c r="F228" s="370"/>
      <c r="G228" s="370"/>
      <c r="H228" s="370"/>
      <c r="I228" s="370"/>
      <c r="J228" s="370"/>
      <c r="K228" s="370"/>
      <c r="L228" s="370"/>
      <c r="M228" s="370"/>
      <c r="N228" s="370"/>
      <c r="O228" s="370"/>
      <c r="P228" s="370"/>
      <c r="Q228" s="370"/>
      <c r="R228" s="370"/>
      <c r="S228" s="370"/>
      <c r="T228" s="370"/>
      <c r="U228" s="370"/>
      <c r="V228" s="370"/>
      <c r="W228" s="370"/>
      <c r="X228" s="370"/>
      <c r="Y228" s="370"/>
      <c r="Z228" s="370"/>
    </row>
    <row r="229" spans="1:26" ht="18.75" customHeight="1">
      <c r="A229" s="370"/>
      <c r="B229" s="392"/>
      <c r="C229" s="370"/>
      <c r="D229" s="392"/>
      <c r="E229" s="370"/>
      <c r="F229" s="370"/>
      <c r="G229" s="370"/>
      <c r="H229" s="370"/>
      <c r="I229" s="370"/>
      <c r="J229" s="370"/>
      <c r="K229" s="370"/>
      <c r="L229" s="370"/>
      <c r="M229" s="370"/>
      <c r="N229" s="370"/>
      <c r="O229" s="370"/>
      <c r="P229" s="370"/>
      <c r="Q229" s="370"/>
      <c r="R229" s="370"/>
      <c r="S229" s="370"/>
      <c r="T229" s="370"/>
      <c r="U229" s="370"/>
      <c r="V229" s="370"/>
      <c r="W229" s="370"/>
      <c r="X229" s="370"/>
      <c r="Y229" s="370"/>
      <c r="Z229" s="370"/>
    </row>
    <row r="230" spans="1:26" ht="18.75" customHeight="1">
      <c r="A230" s="370"/>
      <c r="B230" s="392"/>
      <c r="C230" s="370"/>
      <c r="D230" s="392"/>
      <c r="E230" s="370"/>
      <c r="F230" s="370"/>
      <c r="G230" s="370"/>
      <c r="H230" s="370"/>
      <c r="I230" s="370"/>
      <c r="J230" s="370"/>
      <c r="K230" s="370"/>
      <c r="L230" s="370"/>
      <c r="M230" s="370"/>
      <c r="N230" s="370"/>
      <c r="O230" s="370"/>
      <c r="P230" s="370"/>
      <c r="Q230" s="370"/>
      <c r="R230" s="370"/>
      <c r="S230" s="370"/>
      <c r="T230" s="370"/>
      <c r="U230" s="370"/>
      <c r="V230" s="370"/>
      <c r="W230" s="370"/>
      <c r="X230" s="370"/>
      <c r="Y230" s="370"/>
      <c r="Z230" s="370"/>
    </row>
    <row r="231" spans="1:26" ht="18.75" customHeight="1">
      <c r="A231" s="370"/>
      <c r="B231" s="392"/>
      <c r="C231" s="370"/>
      <c r="D231" s="392"/>
      <c r="E231" s="370"/>
      <c r="F231" s="370"/>
      <c r="G231" s="370"/>
      <c r="H231" s="370"/>
      <c r="I231" s="370"/>
      <c r="J231" s="370"/>
      <c r="K231" s="370"/>
      <c r="L231" s="370"/>
      <c r="M231" s="370"/>
      <c r="N231" s="370"/>
      <c r="O231" s="370"/>
      <c r="P231" s="370"/>
      <c r="Q231" s="370"/>
      <c r="R231" s="370"/>
      <c r="S231" s="370"/>
      <c r="T231" s="370"/>
      <c r="U231" s="370"/>
      <c r="V231" s="370"/>
      <c r="W231" s="370"/>
      <c r="X231" s="370"/>
      <c r="Y231" s="370"/>
      <c r="Z231" s="370"/>
    </row>
    <row r="232" spans="1:26" ht="18.75" customHeight="1">
      <c r="A232" s="370"/>
      <c r="B232" s="392"/>
      <c r="C232" s="370"/>
      <c r="D232" s="392"/>
      <c r="E232" s="370"/>
      <c r="F232" s="370"/>
      <c r="G232" s="370"/>
      <c r="H232" s="370"/>
      <c r="I232" s="370"/>
      <c r="J232" s="370"/>
      <c r="K232" s="370"/>
      <c r="L232" s="370"/>
      <c r="M232" s="370"/>
      <c r="N232" s="370"/>
      <c r="O232" s="370"/>
      <c r="P232" s="370"/>
      <c r="Q232" s="370"/>
      <c r="R232" s="370"/>
      <c r="S232" s="370"/>
      <c r="T232" s="370"/>
      <c r="U232" s="370"/>
      <c r="V232" s="370"/>
      <c r="W232" s="370"/>
      <c r="X232" s="370"/>
      <c r="Y232" s="370"/>
      <c r="Z232" s="370"/>
    </row>
    <row r="233" spans="1:26" ht="18.75" customHeight="1">
      <c r="A233" s="370"/>
      <c r="B233" s="392"/>
      <c r="C233" s="370"/>
      <c r="D233" s="392"/>
      <c r="E233" s="370"/>
      <c r="F233" s="370"/>
      <c r="G233" s="370"/>
      <c r="H233" s="370"/>
      <c r="I233" s="370"/>
      <c r="J233" s="370"/>
      <c r="K233" s="370"/>
      <c r="L233" s="370"/>
      <c r="M233" s="370"/>
      <c r="N233" s="370"/>
      <c r="O233" s="370"/>
      <c r="P233" s="370"/>
      <c r="Q233" s="370"/>
      <c r="R233" s="370"/>
      <c r="S233" s="370"/>
      <c r="T233" s="370"/>
      <c r="U233" s="370"/>
      <c r="V233" s="370"/>
      <c r="W233" s="370"/>
      <c r="X233" s="370"/>
      <c r="Y233" s="370"/>
      <c r="Z233" s="370"/>
    </row>
    <row r="234" spans="1:26" ht="18.75" customHeight="1">
      <c r="A234" s="370"/>
      <c r="B234" s="392"/>
      <c r="C234" s="370"/>
      <c r="D234" s="392"/>
      <c r="E234" s="370"/>
      <c r="F234" s="370"/>
      <c r="G234" s="370"/>
      <c r="H234" s="370"/>
      <c r="I234" s="370"/>
      <c r="J234" s="370"/>
      <c r="K234" s="370"/>
      <c r="L234" s="370"/>
      <c r="M234" s="370"/>
      <c r="N234" s="370"/>
      <c r="O234" s="370"/>
      <c r="P234" s="370"/>
      <c r="Q234" s="370"/>
      <c r="R234" s="370"/>
      <c r="S234" s="370"/>
      <c r="T234" s="370"/>
      <c r="U234" s="370"/>
      <c r="V234" s="370"/>
      <c r="W234" s="370"/>
      <c r="X234" s="370"/>
      <c r="Y234" s="370"/>
      <c r="Z234" s="370"/>
    </row>
    <row r="235" spans="1:26" ht="18.75" customHeight="1">
      <c r="A235" s="370"/>
      <c r="B235" s="392"/>
      <c r="C235" s="370"/>
      <c r="D235" s="392"/>
      <c r="E235" s="370"/>
      <c r="F235" s="370"/>
      <c r="G235" s="370"/>
      <c r="H235" s="370"/>
      <c r="I235" s="370"/>
      <c r="J235" s="370"/>
      <c r="K235" s="370"/>
      <c r="L235" s="370"/>
      <c r="M235" s="370"/>
      <c r="N235" s="370"/>
      <c r="O235" s="370"/>
      <c r="P235" s="370"/>
      <c r="Q235" s="370"/>
      <c r="R235" s="370"/>
      <c r="S235" s="370"/>
      <c r="T235" s="370"/>
      <c r="U235" s="370"/>
      <c r="V235" s="370"/>
      <c r="W235" s="370"/>
      <c r="X235" s="370"/>
      <c r="Y235" s="370"/>
      <c r="Z235" s="370"/>
    </row>
    <row r="236" spans="1:26" ht="18.75" customHeight="1">
      <c r="A236" s="370"/>
      <c r="B236" s="392"/>
      <c r="C236" s="370"/>
      <c r="D236" s="392"/>
      <c r="E236" s="370"/>
      <c r="F236" s="370"/>
      <c r="G236" s="370"/>
      <c r="H236" s="370"/>
      <c r="I236" s="370"/>
      <c r="J236" s="370"/>
      <c r="K236" s="370"/>
      <c r="L236" s="370"/>
      <c r="M236" s="370"/>
      <c r="N236" s="370"/>
      <c r="O236" s="370"/>
      <c r="P236" s="370"/>
      <c r="Q236" s="370"/>
      <c r="R236" s="370"/>
      <c r="S236" s="370"/>
      <c r="T236" s="370"/>
      <c r="U236" s="370"/>
      <c r="V236" s="370"/>
      <c r="W236" s="370"/>
      <c r="X236" s="370"/>
      <c r="Y236" s="370"/>
      <c r="Z236" s="370"/>
    </row>
    <row r="237" spans="1:26" ht="18.75" customHeight="1">
      <c r="A237" s="370"/>
      <c r="B237" s="392"/>
      <c r="C237" s="370"/>
      <c r="D237" s="392"/>
      <c r="E237" s="370"/>
      <c r="F237" s="370"/>
      <c r="G237" s="370"/>
      <c r="H237" s="370"/>
      <c r="I237" s="370"/>
      <c r="J237" s="370"/>
      <c r="K237" s="370"/>
      <c r="L237" s="370"/>
      <c r="M237" s="370"/>
      <c r="N237" s="370"/>
      <c r="O237" s="370"/>
      <c r="P237" s="370"/>
      <c r="Q237" s="370"/>
      <c r="R237" s="370"/>
      <c r="S237" s="370"/>
      <c r="T237" s="370"/>
      <c r="U237" s="370"/>
      <c r="V237" s="370"/>
      <c r="W237" s="370"/>
      <c r="X237" s="370"/>
      <c r="Y237" s="370"/>
      <c r="Z237" s="370"/>
    </row>
    <row r="238" spans="1:26" ht="18.75" customHeight="1">
      <c r="A238" s="370"/>
      <c r="B238" s="392"/>
      <c r="C238" s="370"/>
      <c r="D238" s="392"/>
      <c r="E238" s="370"/>
      <c r="F238" s="370"/>
      <c r="G238" s="370"/>
      <c r="H238" s="370"/>
      <c r="I238" s="370"/>
      <c r="J238" s="370"/>
      <c r="K238" s="370"/>
      <c r="L238" s="370"/>
      <c r="M238" s="370"/>
      <c r="N238" s="370"/>
      <c r="O238" s="370"/>
      <c r="P238" s="370"/>
      <c r="Q238" s="370"/>
      <c r="R238" s="370"/>
      <c r="S238" s="370"/>
      <c r="T238" s="370"/>
      <c r="U238" s="370"/>
      <c r="V238" s="370"/>
      <c r="W238" s="370"/>
      <c r="X238" s="370"/>
      <c r="Y238" s="370"/>
      <c r="Z238" s="370"/>
    </row>
    <row r="239" spans="1:26" ht="18.75" customHeight="1">
      <c r="A239" s="370"/>
      <c r="B239" s="392"/>
      <c r="C239" s="370"/>
      <c r="D239" s="392"/>
      <c r="E239" s="370"/>
      <c r="F239" s="370"/>
      <c r="G239" s="370"/>
      <c r="H239" s="370"/>
      <c r="I239" s="370"/>
      <c r="J239" s="370"/>
      <c r="K239" s="370"/>
      <c r="L239" s="370"/>
      <c r="M239" s="370"/>
      <c r="N239" s="370"/>
      <c r="O239" s="370"/>
      <c r="P239" s="370"/>
      <c r="Q239" s="370"/>
      <c r="R239" s="370"/>
      <c r="S239" s="370"/>
      <c r="T239" s="370"/>
      <c r="U239" s="370"/>
      <c r="V239" s="370"/>
      <c r="W239" s="370"/>
      <c r="X239" s="370"/>
      <c r="Y239" s="370"/>
      <c r="Z239" s="370"/>
    </row>
    <row r="240" spans="1:26" ht="18.75" customHeight="1">
      <c r="A240" s="370"/>
      <c r="B240" s="392"/>
      <c r="C240" s="370"/>
      <c r="D240" s="392"/>
      <c r="E240" s="370"/>
      <c r="F240" s="370"/>
      <c r="G240" s="370"/>
      <c r="H240" s="370"/>
      <c r="I240" s="370"/>
      <c r="J240" s="370"/>
      <c r="K240" s="370"/>
      <c r="L240" s="370"/>
      <c r="M240" s="370"/>
      <c r="N240" s="370"/>
      <c r="O240" s="370"/>
      <c r="P240" s="370"/>
      <c r="Q240" s="370"/>
      <c r="R240" s="370"/>
      <c r="S240" s="370"/>
      <c r="T240" s="370"/>
      <c r="U240" s="370"/>
      <c r="V240" s="370"/>
      <c r="W240" s="370"/>
      <c r="X240" s="370"/>
      <c r="Y240" s="370"/>
      <c r="Z240" s="370"/>
    </row>
    <row r="241" spans="1:26" ht="18.75" customHeight="1">
      <c r="A241" s="370"/>
      <c r="B241" s="392"/>
      <c r="C241" s="370"/>
      <c r="D241" s="392"/>
      <c r="E241" s="370"/>
      <c r="F241" s="370"/>
      <c r="G241" s="370"/>
      <c r="H241" s="370"/>
      <c r="I241" s="370"/>
      <c r="J241" s="370"/>
      <c r="K241" s="370"/>
      <c r="L241" s="370"/>
      <c r="M241" s="370"/>
      <c r="N241" s="370"/>
      <c r="O241" s="370"/>
      <c r="P241" s="370"/>
      <c r="Q241" s="370"/>
      <c r="R241" s="370"/>
      <c r="S241" s="370"/>
      <c r="T241" s="370"/>
      <c r="U241" s="370"/>
      <c r="V241" s="370"/>
      <c r="W241" s="370"/>
      <c r="X241" s="370"/>
      <c r="Y241" s="370"/>
      <c r="Z241" s="370"/>
    </row>
    <row r="242" spans="1:26" ht="18.75" customHeight="1">
      <c r="A242" s="370"/>
      <c r="B242" s="392"/>
      <c r="C242" s="370"/>
      <c r="D242" s="392"/>
      <c r="E242" s="370"/>
      <c r="F242" s="370"/>
      <c r="G242" s="370"/>
      <c r="H242" s="370"/>
      <c r="I242" s="370"/>
      <c r="J242" s="370"/>
      <c r="K242" s="370"/>
      <c r="L242" s="370"/>
      <c r="M242" s="370"/>
      <c r="N242" s="370"/>
      <c r="O242" s="370"/>
      <c r="P242" s="370"/>
      <c r="Q242" s="370"/>
      <c r="R242" s="370"/>
      <c r="S242" s="370"/>
      <c r="T242" s="370"/>
      <c r="U242" s="370"/>
      <c r="V242" s="370"/>
      <c r="W242" s="370"/>
      <c r="X242" s="370"/>
      <c r="Y242" s="370"/>
      <c r="Z242" s="370"/>
    </row>
    <row r="243" spans="1:26" ht="15.75" customHeight="1"/>
    <row r="244" spans="1:26" ht="15.75" customHeight="1"/>
    <row r="245" spans="1:26" ht="15.75" customHeight="1"/>
    <row r="246" spans="1:26" ht="15.75" customHeight="1"/>
    <row r="247" spans="1:26" ht="15.75" customHeight="1"/>
    <row r="248" spans="1:26" ht="15.75" customHeight="1"/>
    <row r="249" spans="1:26" ht="15.75" customHeight="1"/>
    <row r="250" spans="1:26" ht="15.75" customHeight="1"/>
    <row r="251" spans="1:26" ht="15.75" customHeight="1"/>
    <row r="252" spans="1:26" ht="15.75" customHeight="1"/>
    <row r="253" spans="1:26" ht="15.75" customHeight="1"/>
    <row r="254" spans="1:26" ht="15.75" customHeight="1"/>
    <row r="255" spans="1:26" ht="15.75" customHeight="1"/>
    <row r="256" spans="1:2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21">
    <mergeCell ref="A30:H30"/>
    <mergeCell ref="A34:H34"/>
    <mergeCell ref="A38:H38"/>
    <mergeCell ref="A12:H12"/>
    <mergeCell ref="G13:H13"/>
    <mergeCell ref="A21:H21"/>
    <mergeCell ref="G22:H22"/>
    <mergeCell ref="G23:H23"/>
    <mergeCell ref="G24:H24"/>
    <mergeCell ref="A26:H26"/>
    <mergeCell ref="A5:H5"/>
    <mergeCell ref="G25:H25"/>
    <mergeCell ref="G27:H27"/>
    <mergeCell ref="G28:H28"/>
    <mergeCell ref="G29:H29"/>
    <mergeCell ref="A1:H1"/>
    <mergeCell ref="A2:G2"/>
    <mergeCell ref="A3:B3"/>
    <mergeCell ref="C3:H3"/>
    <mergeCell ref="A4:B4"/>
    <mergeCell ref="C4:H4"/>
  </mergeCells>
  <printOptions horizontalCentered="1"/>
  <pageMargins left="0.25" right="0" top="0.15" bottom="0" header="0" footer="0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00B0F0"/>
    <pageSetUpPr fitToPage="1"/>
  </sheetPr>
  <dimension ref="A1:Z1000"/>
  <sheetViews>
    <sheetView topLeftCell="A29" workbookViewId="0">
      <selection activeCell="G44" sqref="G44"/>
    </sheetView>
  </sheetViews>
  <sheetFormatPr defaultColWidth="14.42578125" defaultRowHeight="15" customHeight="1"/>
  <cols>
    <col min="1" max="1" width="6.140625" customWidth="1"/>
    <col min="2" max="2" width="42.140625" customWidth="1"/>
    <col min="3" max="3" width="24.42578125" customWidth="1"/>
    <col min="4" max="4" width="26.42578125" customWidth="1"/>
    <col min="5" max="5" width="19" customWidth="1"/>
    <col min="6" max="6" width="27.7109375" customWidth="1"/>
    <col min="7" max="7" width="28.140625" customWidth="1"/>
    <col min="8" max="26" width="9.140625" customWidth="1"/>
  </cols>
  <sheetData>
    <row r="1" spans="1:26" ht="15.75">
      <c r="A1" s="747" t="str">
        <f>DS!A1</f>
        <v>KEC International Limited</v>
      </c>
      <c r="B1" s="707"/>
      <c r="C1" s="707"/>
      <c r="D1" s="707"/>
      <c r="E1" s="707"/>
      <c r="F1" s="707"/>
      <c r="G1" s="714"/>
      <c r="H1" s="96"/>
    </row>
    <row r="2" spans="1:26" ht="15.75">
      <c r="A2" s="748" t="str">
        <f>DS!A2</f>
        <v>765 kV D/C Bikaner IV PS to Siwani II (Part-01) TL</v>
      </c>
      <c r="B2" s="667"/>
      <c r="C2" s="667"/>
      <c r="D2" s="667"/>
      <c r="E2" s="667"/>
      <c r="F2" s="667"/>
      <c r="G2" s="726"/>
      <c r="H2" s="96"/>
    </row>
    <row r="3" spans="1:26" ht="15.75">
      <c r="A3" s="748" t="s">
        <v>907</v>
      </c>
      <c r="B3" s="667"/>
      <c r="C3" s="667"/>
      <c r="D3" s="667"/>
      <c r="E3" s="667"/>
      <c r="F3" s="667"/>
      <c r="G3" s="726"/>
      <c r="H3" s="96"/>
    </row>
    <row r="4" spans="1:26" ht="18.75" customHeight="1">
      <c r="A4" s="748" t="s">
        <v>908</v>
      </c>
      <c r="B4" s="667"/>
      <c r="C4" s="667"/>
      <c r="D4" s="667"/>
      <c r="E4" s="667"/>
      <c r="F4" s="667"/>
      <c r="G4" s="726"/>
      <c r="H4" s="96"/>
    </row>
    <row r="5" spans="1:26" ht="45">
      <c r="A5" s="393" t="s">
        <v>774</v>
      </c>
      <c r="B5" s="69" t="s">
        <v>909</v>
      </c>
      <c r="C5" s="61" t="s">
        <v>910</v>
      </c>
      <c r="D5" s="69" t="s">
        <v>911</v>
      </c>
      <c r="E5" s="69" t="s">
        <v>912</v>
      </c>
      <c r="F5" s="61" t="s">
        <v>913</v>
      </c>
      <c r="G5" s="394" t="s">
        <v>914</v>
      </c>
      <c r="H5" s="96"/>
    </row>
    <row r="6" spans="1:26" ht="60">
      <c r="A6" s="395">
        <v>1</v>
      </c>
      <c r="B6" s="107" t="s">
        <v>915</v>
      </c>
      <c r="C6" s="107" t="s">
        <v>916</v>
      </c>
      <c r="D6" s="120">
        <v>45770</v>
      </c>
      <c r="E6" s="120" t="s">
        <v>917</v>
      </c>
      <c r="F6" s="8" t="s">
        <v>918</v>
      </c>
      <c r="G6" s="396"/>
      <c r="H6" s="383"/>
      <c r="I6" s="397"/>
      <c r="J6" s="397"/>
      <c r="K6" s="397"/>
      <c r="L6" s="397"/>
      <c r="M6" s="397"/>
      <c r="N6" s="397"/>
      <c r="O6" s="397"/>
      <c r="P6" s="397"/>
      <c r="Q6" s="397"/>
      <c r="R6" s="397"/>
      <c r="S6" s="397"/>
      <c r="T6" s="397"/>
      <c r="U6" s="397"/>
      <c r="V6" s="397"/>
      <c r="W6" s="397"/>
      <c r="X6" s="397"/>
      <c r="Y6" s="397"/>
      <c r="Z6" s="397"/>
    </row>
    <row r="7" spans="1:26" ht="30">
      <c r="A7" s="141">
        <v>2</v>
      </c>
      <c r="B7" s="107" t="s">
        <v>919</v>
      </c>
      <c r="C7" s="108" t="s">
        <v>920</v>
      </c>
      <c r="D7" s="123">
        <v>45819</v>
      </c>
      <c r="E7" s="107" t="s">
        <v>921</v>
      </c>
      <c r="F7" s="8" t="s">
        <v>922</v>
      </c>
      <c r="G7" s="398"/>
      <c r="H7" s="96"/>
    </row>
    <row r="8" spans="1:26">
      <c r="A8" s="399"/>
      <c r="B8" s="117"/>
      <c r="C8" s="117"/>
      <c r="D8" s="117"/>
      <c r="E8" s="117"/>
      <c r="F8" s="400"/>
      <c r="G8" s="401"/>
      <c r="H8" s="96"/>
    </row>
    <row r="9" spans="1:26">
      <c r="A9" s="766" t="s">
        <v>923</v>
      </c>
      <c r="B9" s="667"/>
      <c r="C9" s="667"/>
      <c r="D9" s="667"/>
      <c r="E9" s="667"/>
      <c r="F9" s="667"/>
      <c r="G9" s="726"/>
      <c r="H9" s="96"/>
    </row>
    <row r="10" spans="1:26" ht="45">
      <c r="A10" s="393" t="s">
        <v>774</v>
      </c>
      <c r="B10" s="69" t="s">
        <v>924</v>
      </c>
      <c r="C10" s="61" t="s">
        <v>910</v>
      </c>
      <c r="D10" s="69" t="s">
        <v>911</v>
      </c>
      <c r="E10" s="69" t="s">
        <v>912</v>
      </c>
      <c r="F10" s="61" t="s">
        <v>913</v>
      </c>
      <c r="G10" s="394" t="s">
        <v>914</v>
      </c>
      <c r="H10" s="96"/>
    </row>
    <row r="11" spans="1:26" ht="135">
      <c r="A11" s="141">
        <v>1</v>
      </c>
      <c r="B11" s="87" t="s">
        <v>925</v>
      </c>
      <c r="C11" s="108" t="s">
        <v>926</v>
      </c>
      <c r="D11" s="120">
        <v>45770</v>
      </c>
      <c r="E11" s="120" t="s">
        <v>927</v>
      </c>
      <c r="F11" s="377" t="s">
        <v>1777</v>
      </c>
      <c r="G11" s="396"/>
      <c r="H11" s="96"/>
    </row>
    <row r="12" spans="1:26">
      <c r="A12" s="399"/>
      <c r="C12" s="117"/>
      <c r="D12" s="117"/>
      <c r="E12" s="117"/>
      <c r="F12" s="117"/>
      <c r="G12" s="402"/>
      <c r="H12" s="96"/>
    </row>
    <row r="13" spans="1:26" ht="15.75">
      <c r="A13" s="748" t="s">
        <v>928</v>
      </c>
      <c r="B13" s="667"/>
      <c r="C13" s="667"/>
      <c r="D13" s="667"/>
      <c r="E13" s="667"/>
      <c r="F13" s="667"/>
      <c r="G13" s="726"/>
      <c r="H13" s="96"/>
    </row>
    <row r="14" spans="1:26" ht="45">
      <c r="A14" s="393" t="s">
        <v>774</v>
      </c>
      <c r="B14" s="69" t="s">
        <v>929</v>
      </c>
      <c r="C14" s="69" t="s">
        <v>910</v>
      </c>
      <c r="D14" s="69" t="s">
        <v>911</v>
      </c>
      <c r="E14" s="69" t="s">
        <v>912</v>
      </c>
      <c r="F14" s="61" t="s">
        <v>913</v>
      </c>
      <c r="G14" s="394" t="s">
        <v>914</v>
      </c>
      <c r="H14" s="117"/>
      <c r="I14" s="117"/>
      <c r="J14" s="117"/>
      <c r="K14" s="117"/>
      <c r="L14" s="117"/>
      <c r="M14" s="117"/>
      <c r="N14" s="117"/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7"/>
    </row>
    <row r="15" spans="1:26" ht="30">
      <c r="A15" s="403">
        <v>1</v>
      </c>
      <c r="B15" s="377" t="s">
        <v>930</v>
      </c>
      <c r="C15" s="241" t="s">
        <v>931</v>
      </c>
      <c r="D15" s="404">
        <v>45770</v>
      </c>
      <c r="E15" s="404" t="s">
        <v>932</v>
      </c>
      <c r="F15" s="377" t="s">
        <v>933</v>
      </c>
      <c r="G15" s="398"/>
      <c r="H15" s="96"/>
    </row>
    <row r="16" spans="1:26" ht="150">
      <c r="A16" s="403">
        <v>2</v>
      </c>
      <c r="B16" s="377" t="s">
        <v>934</v>
      </c>
      <c r="C16" s="241" t="s">
        <v>935</v>
      </c>
      <c r="D16" s="404">
        <v>45770</v>
      </c>
      <c r="E16" s="404" t="s">
        <v>936</v>
      </c>
      <c r="F16" s="377" t="s">
        <v>937</v>
      </c>
      <c r="G16" s="398"/>
      <c r="H16" s="96"/>
    </row>
    <row r="17" spans="1:8" ht="120">
      <c r="A17" s="141">
        <v>3</v>
      </c>
      <c r="B17" s="8" t="s">
        <v>938</v>
      </c>
      <c r="C17" s="108" t="s">
        <v>939</v>
      </c>
      <c r="D17" s="404">
        <v>45770</v>
      </c>
      <c r="E17" s="404" t="s">
        <v>940</v>
      </c>
      <c r="F17" s="377" t="s">
        <v>941</v>
      </c>
      <c r="G17" s="398"/>
      <c r="H17" s="96"/>
    </row>
    <row r="18" spans="1:8" ht="165">
      <c r="A18" s="141">
        <v>4</v>
      </c>
      <c r="B18" s="8" t="s">
        <v>942</v>
      </c>
      <c r="C18" s="108" t="s">
        <v>943</v>
      </c>
      <c r="D18" s="404">
        <v>45770</v>
      </c>
      <c r="E18" s="404" t="s">
        <v>940</v>
      </c>
      <c r="F18" s="377" t="s">
        <v>944</v>
      </c>
      <c r="G18" s="405"/>
      <c r="H18" s="96"/>
    </row>
    <row r="19" spans="1:8" ht="60">
      <c r="A19" s="141">
        <v>5</v>
      </c>
      <c r="B19" s="167" t="s">
        <v>945</v>
      </c>
      <c r="C19" s="108" t="s">
        <v>946</v>
      </c>
      <c r="D19" s="404">
        <v>45770</v>
      </c>
      <c r="E19" s="404" t="s">
        <v>947</v>
      </c>
      <c r="F19" s="377" t="s">
        <v>948</v>
      </c>
      <c r="G19" s="398"/>
      <c r="H19" s="96"/>
    </row>
    <row r="20" spans="1:8" ht="120">
      <c r="A20" s="141">
        <v>6</v>
      </c>
      <c r="B20" s="167" t="s">
        <v>949</v>
      </c>
      <c r="C20" s="241" t="s">
        <v>950</v>
      </c>
      <c r="D20" s="404">
        <v>45770</v>
      </c>
      <c r="E20" s="404" t="s">
        <v>940</v>
      </c>
      <c r="F20" s="377" t="s">
        <v>951</v>
      </c>
      <c r="G20" s="398"/>
      <c r="H20" s="96"/>
    </row>
    <row r="21" spans="1:8" ht="195">
      <c r="A21" s="141">
        <v>7</v>
      </c>
      <c r="B21" s="167" t="s">
        <v>952</v>
      </c>
      <c r="C21" s="108" t="s">
        <v>953</v>
      </c>
      <c r="D21" s="404">
        <v>45986</v>
      </c>
      <c r="E21" s="404" t="s">
        <v>954</v>
      </c>
      <c r="F21" s="377" t="s">
        <v>955</v>
      </c>
      <c r="G21" s="398"/>
      <c r="H21" s="96"/>
    </row>
    <row r="22" spans="1:8" ht="195">
      <c r="A22" s="141">
        <v>8</v>
      </c>
      <c r="B22" s="167" t="s">
        <v>956</v>
      </c>
      <c r="C22" s="108" t="s">
        <v>953</v>
      </c>
      <c r="D22" s="404">
        <v>45986</v>
      </c>
      <c r="E22" s="404" t="s">
        <v>954</v>
      </c>
      <c r="F22" s="377" t="s">
        <v>957</v>
      </c>
      <c r="G22" s="398"/>
      <c r="H22" s="96"/>
    </row>
    <row r="23" spans="1:8" ht="195">
      <c r="A23" s="141">
        <v>9</v>
      </c>
      <c r="B23" s="406" t="s">
        <v>958</v>
      </c>
      <c r="C23" s="179" t="s">
        <v>959</v>
      </c>
      <c r="D23" s="407">
        <v>45986</v>
      </c>
      <c r="E23" s="407" t="s">
        <v>954</v>
      </c>
      <c r="F23" s="408" t="s">
        <v>957</v>
      </c>
      <c r="G23" s="409"/>
      <c r="H23" s="96"/>
    </row>
    <row r="24" spans="1:8" ht="195">
      <c r="A24" s="117">
        <v>10</v>
      </c>
      <c r="B24" s="406" t="s">
        <v>958</v>
      </c>
      <c r="C24" s="179" t="s">
        <v>959</v>
      </c>
      <c r="D24" s="407">
        <v>45986</v>
      </c>
      <c r="E24" s="407" t="s">
        <v>954</v>
      </c>
      <c r="F24" s="408" t="s">
        <v>957</v>
      </c>
      <c r="G24" s="262"/>
      <c r="H24" s="96"/>
    </row>
    <row r="25" spans="1:8" ht="135">
      <c r="A25" s="399">
        <v>11</v>
      </c>
      <c r="B25" s="108" t="s">
        <v>1780</v>
      </c>
      <c r="C25" s="108" t="s">
        <v>1781</v>
      </c>
      <c r="D25" s="108" t="s">
        <v>960</v>
      </c>
      <c r="E25" s="108" t="s">
        <v>961</v>
      </c>
      <c r="F25" s="8" t="s">
        <v>1782</v>
      </c>
      <c r="G25" s="401"/>
      <c r="H25" s="96"/>
    </row>
    <row r="26" spans="1:8" ht="15.75" customHeight="1">
      <c r="A26" s="766" t="s">
        <v>962</v>
      </c>
      <c r="B26" s="667"/>
      <c r="C26" s="667"/>
      <c r="D26" s="667"/>
      <c r="E26" s="667"/>
      <c r="F26" s="667"/>
      <c r="G26" s="726"/>
      <c r="H26" s="96"/>
    </row>
    <row r="27" spans="1:8" ht="45">
      <c r="A27" s="393" t="s">
        <v>774</v>
      </c>
      <c r="B27" s="69" t="s">
        <v>963</v>
      </c>
      <c r="C27" s="61" t="s">
        <v>910</v>
      </c>
      <c r="D27" s="69" t="s">
        <v>911</v>
      </c>
      <c r="E27" s="69" t="s">
        <v>912</v>
      </c>
      <c r="F27" s="61" t="s">
        <v>913</v>
      </c>
      <c r="G27" s="394" t="s">
        <v>914</v>
      </c>
      <c r="H27" s="96"/>
    </row>
    <row r="28" spans="1:8" ht="75">
      <c r="A28" s="141">
        <v>1</v>
      </c>
      <c r="B28" s="87" t="s">
        <v>964</v>
      </c>
      <c r="C28" s="108" t="s">
        <v>965</v>
      </c>
      <c r="D28" s="120">
        <v>45819</v>
      </c>
      <c r="E28" s="120" t="s">
        <v>966</v>
      </c>
      <c r="F28" s="8" t="s">
        <v>967</v>
      </c>
      <c r="G28" s="396"/>
      <c r="H28" s="96"/>
    </row>
    <row r="29" spans="1:8" ht="16.5" customHeight="1">
      <c r="A29" s="399"/>
      <c r="B29" s="117"/>
      <c r="C29" s="117"/>
      <c r="D29" s="117"/>
      <c r="E29" s="117"/>
      <c r="F29" s="400"/>
      <c r="G29" s="401"/>
      <c r="H29" s="96"/>
    </row>
    <row r="30" spans="1:8">
      <c r="A30" s="766" t="s">
        <v>968</v>
      </c>
      <c r="B30" s="667"/>
      <c r="C30" s="667"/>
      <c r="D30" s="667"/>
      <c r="E30" s="667"/>
      <c r="F30" s="667"/>
      <c r="G30" s="726"/>
      <c r="H30" s="96"/>
    </row>
    <row r="31" spans="1:8" ht="45">
      <c r="A31" s="393" t="s">
        <v>774</v>
      </c>
      <c r="B31" s="69" t="s">
        <v>969</v>
      </c>
      <c r="C31" s="61" t="s">
        <v>910</v>
      </c>
      <c r="D31" s="69" t="s">
        <v>911</v>
      </c>
      <c r="E31" s="69" t="s">
        <v>912</v>
      </c>
      <c r="F31" s="61" t="s">
        <v>913</v>
      </c>
      <c r="G31" s="394" t="s">
        <v>914</v>
      </c>
      <c r="H31" s="96"/>
    </row>
    <row r="32" spans="1:8" ht="60">
      <c r="A32" s="141">
        <v>1</v>
      </c>
      <c r="B32" s="87" t="s">
        <v>970</v>
      </c>
      <c r="C32" s="176" t="s">
        <v>971</v>
      </c>
      <c r="D32" s="120">
        <v>45819</v>
      </c>
      <c r="E32" s="120" t="s">
        <v>972</v>
      </c>
      <c r="F32" s="377" t="s">
        <v>973</v>
      </c>
      <c r="G32" s="396"/>
      <c r="H32" s="96"/>
    </row>
    <row r="33" spans="1:8" ht="15.75" customHeight="1">
      <c r="A33" s="117"/>
      <c r="C33" s="117"/>
      <c r="D33" s="117"/>
      <c r="E33" s="117"/>
      <c r="F33" s="117"/>
      <c r="G33" s="410"/>
      <c r="H33" s="96"/>
    </row>
    <row r="34" spans="1:8" ht="15.75" customHeight="1">
      <c r="A34" s="766" t="s">
        <v>974</v>
      </c>
      <c r="B34" s="667"/>
      <c r="C34" s="667"/>
      <c r="D34" s="667"/>
      <c r="E34" s="667"/>
      <c r="F34" s="667"/>
      <c r="G34" s="726"/>
      <c r="H34" s="96"/>
    </row>
    <row r="35" spans="1:8" ht="45">
      <c r="A35" s="393" t="s">
        <v>774</v>
      </c>
      <c r="B35" s="69" t="s">
        <v>975</v>
      </c>
      <c r="C35" s="61" t="s">
        <v>910</v>
      </c>
      <c r="D35" s="69" t="s">
        <v>911</v>
      </c>
      <c r="E35" s="69" t="s">
        <v>912</v>
      </c>
      <c r="F35" s="61" t="s">
        <v>913</v>
      </c>
      <c r="G35" s="394" t="s">
        <v>914</v>
      </c>
      <c r="H35" s="96"/>
    </row>
    <row r="36" spans="1:8" ht="30">
      <c r="A36" s="141">
        <v>1</v>
      </c>
      <c r="B36" s="87" t="s">
        <v>976</v>
      </c>
      <c r="C36" s="176" t="s">
        <v>977</v>
      </c>
      <c r="D36" s="120" t="s">
        <v>978</v>
      </c>
      <c r="E36" s="120" t="s">
        <v>974</v>
      </c>
      <c r="F36" s="377" t="s">
        <v>979</v>
      </c>
      <c r="G36" s="396"/>
      <c r="H36" s="96"/>
    </row>
    <row r="37" spans="1:8" ht="15.75" customHeight="1">
      <c r="A37" s="117"/>
      <c r="C37" s="117"/>
      <c r="D37" s="117"/>
      <c r="E37" s="117"/>
      <c r="F37" s="117"/>
      <c r="G37" s="410"/>
      <c r="H37" s="96"/>
    </row>
    <row r="38" spans="1:8" ht="15.75" customHeight="1">
      <c r="A38" s="766" t="s">
        <v>1783</v>
      </c>
      <c r="B38" s="667"/>
      <c r="C38" s="667"/>
      <c r="D38" s="667"/>
      <c r="E38" s="667"/>
      <c r="F38" s="667"/>
      <c r="G38" s="726"/>
      <c r="H38" s="96"/>
    </row>
    <row r="39" spans="1:8" ht="45">
      <c r="A39" s="393" t="s">
        <v>774</v>
      </c>
      <c r="B39" s="69" t="s">
        <v>975</v>
      </c>
      <c r="C39" s="61" t="s">
        <v>910</v>
      </c>
      <c r="D39" s="69" t="s">
        <v>911</v>
      </c>
      <c r="E39" s="69" t="s">
        <v>912</v>
      </c>
      <c r="F39" s="61" t="s">
        <v>913</v>
      </c>
      <c r="G39" s="394" t="s">
        <v>914</v>
      </c>
      <c r="H39" s="96"/>
    </row>
    <row r="40" spans="1:8" ht="30">
      <c r="A40" s="141">
        <v>1</v>
      </c>
      <c r="B40" s="87" t="s">
        <v>1784</v>
      </c>
      <c r="C40" s="176" t="s">
        <v>977</v>
      </c>
      <c r="D40" s="120"/>
      <c r="E40" s="120" t="s">
        <v>1785</v>
      </c>
      <c r="F40" s="377" t="s">
        <v>1786</v>
      </c>
      <c r="G40" s="396"/>
      <c r="H40" s="96"/>
    </row>
    <row r="41" spans="1:8" ht="15.75" customHeight="1">
      <c r="A41" s="117"/>
      <c r="C41" s="117"/>
      <c r="D41" s="117"/>
      <c r="E41" s="117"/>
      <c r="F41" s="117"/>
      <c r="G41" s="410"/>
      <c r="H41" s="96"/>
    </row>
    <row r="42" spans="1:8" ht="15.75" customHeight="1">
      <c r="A42" s="117"/>
      <c r="C42" s="117"/>
      <c r="D42" s="117"/>
      <c r="E42" s="117"/>
      <c r="F42" s="117"/>
      <c r="G42" s="410"/>
      <c r="H42" s="96"/>
    </row>
    <row r="43" spans="1:8" ht="15.75" customHeight="1">
      <c r="A43" s="117"/>
      <c r="C43" s="117"/>
      <c r="D43" s="117"/>
      <c r="E43" s="117"/>
      <c r="F43" s="117"/>
      <c r="G43" s="410"/>
      <c r="H43" s="96"/>
    </row>
    <row r="44" spans="1:8" ht="15.75" customHeight="1">
      <c r="A44" s="117"/>
      <c r="C44" s="117"/>
      <c r="D44" s="117"/>
      <c r="E44" s="117"/>
      <c r="F44" s="117"/>
      <c r="G44" s="410"/>
      <c r="H44" s="96"/>
    </row>
    <row r="45" spans="1:8" ht="15.75" customHeight="1">
      <c r="A45" s="117"/>
      <c r="C45" s="117"/>
      <c r="D45" s="117"/>
      <c r="E45" s="117"/>
      <c r="F45" s="117"/>
      <c r="G45" s="410"/>
      <c r="H45" s="96"/>
    </row>
    <row r="46" spans="1:8" ht="15.75" customHeight="1">
      <c r="A46" s="117"/>
      <c r="C46" s="117"/>
      <c r="D46" s="117"/>
      <c r="E46" s="117"/>
      <c r="F46" s="117"/>
      <c r="G46" s="410"/>
      <c r="H46" s="96"/>
    </row>
    <row r="47" spans="1:8" ht="15.75" customHeight="1">
      <c r="A47" s="117"/>
      <c r="C47" s="117"/>
      <c r="D47" s="117"/>
      <c r="E47" s="117"/>
      <c r="F47" s="117"/>
      <c r="G47" s="410"/>
      <c r="H47" s="96"/>
    </row>
    <row r="48" spans="1:8" ht="15.75" customHeight="1">
      <c r="A48" s="117"/>
      <c r="C48" s="117"/>
      <c r="D48" s="117"/>
      <c r="E48" s="117"/>
      <c r="F48" s="117"/>
      <c r="G48" s="410"/>
      <c r="H48" s="96"/>
    </row>
    <row r="49" spans="1:8" ht="15.75" customHeight="1">
      <c r="A49" s="117"/>
      <c r="C49" s="117"/>
      <c r="D49" s="117"/>
      <c r="E49" s="117"/>
      <c r="F49" s="117"/>
      <c r="G49" s="410"/>
      <c r="H49" s="96"/>
    </row>
    <row r="50" spans="1:8" ht="15.75" customHeight="1">
      <c r="A50" s="117"/>
      <c r="C50" s="117"/>
      <c r="D50" s="117"/>
      <c r="E50" s="117"/>
      <c r="F50" s="117"/>
      <c r="G50" s="410"/>
      <c r="H50" s="96"/>
    </row>
    <row r="51" spans="1:8" ht="15.75" customHeight="1">
      <c r="A51" s="117"/>
      <c r="C51" s="117"/>
      <c r="D51" s="117"/>
      <c r="E51" s="117"/>
      <c r="F51" s="117"/>
      <c r="G51" s="410"/>
      <c r="H51" s="96"/>
    </row>
    <row r="52" spans="1:8" ht="15.75" customHeight="1">
      <c r="A52" s="117"/>
      <c r="C52" s="117"/>
      <c r="D52" s="117"/>
      <c r="E52" s="117"/>
      <c r="F52" s="117"/>
      <c r="G52" s="410"/>
      <c r="H52" s="96"/>
    </row>
    <row r="53" spans="1:8" ht="15.75" customHeight="1">
      <c r="A53" s="117"/>
      <c r="C53" s="117"/>
      <c r="D53" s="117"/>
      <c r="E53" s="117"/>
      <c r="F53" s="117"/>
      <c r="G53" s="410"/>
      <c r="H53" s="96"/>
    </row>
    <row r="54" spans="1:8" ht="15.75" customHeight="1">
      <c r="A54" s="117"/>
      <c r="C54" s="117"/>
      <c r="D54" s="117"/>
      <c r="E54" s="117"/>
      <c r="F54" s="117"/>
      <c r="G54" s="410"/>
      <c r="H54" s="96"/>
    </row>
    <row r="55" spans="1:8" ht="15.75" customHeight="1">
      <c r="A55" s="117"/>
      <c r="C55" s="117"/>
      <c r="D55" s="117"/>
      <c r="E55" s="117"/>
      <c r="F55" s="117"/>
      <c r="G55" s="410"/>
      <c r="H55" s="96"/>
    </row>
    <row r="56" spans="1:8" ht="15.75" customHeight="1">
      <c r="A56" s="117"/>
      <c r="C56" s="117"/>
      <c r="D56" s="117"/>
      <c r="E56" s="117"/>
      <c r="F56" s="117"/>
      <c r="G56" s="410"/>
      <c r="H56" s="96"/>
    </row>
    <row r="57" spans="1:8" ht="15.75" customHeight="1">
      <c r="A57" s="117"/>
      <c r="C57" s="117"/>
      <c r="D57" s="117"/>
      <c r="E57" s="117"/>
      <c r="F57" s="117"/>
      <c r="G57" s="410"/>
      <c r="H57" s="96"/>
    </row>
    <row r="58" spans="1:8" ht="15.75" customHeight="1">
      <c r="A58" s="117"/>
      <c r="C58" s="117"/>
      <c r="D58" s="117"/>
      <c r="E58" s="117"/>
      <c r="F58" s="117"/>
      <c r="G58" s="410"/>
      <c r="H58" s="96"/>
    </row>
    <row r="59" spans="1:8" ht="15.75" customHeight="1">
      <c r="A59" s="117"/>
      <c r="C59" s="117"/>
      <c r="D59" s="117"/>
      <c r="E59" s="117"/>
      <c r="F59" s="117"/>
      <c r="G59" s="410"/>
      <c r="H59" s="96"/>
    </row>
    <row r="60" spans="1:8" ht="15.75" customHeight="1">
      <c r="A60" s="117"/>
      <c r="C60" s="117"/>
      <c r="D60" s="117"/>
      <c r="E60" s="117"/>
      <c r="F60" s="117"/>
      <c r="G60" s="410"/>
      <c r="H60" s="96"/>
    </row>
    <row r="61" spans="1:8" ht="15.75" customHeight="1">
      <c r="A61" s="117"/>
      <c r="C61" s="117"/>
      <c r="D61" s="117"/>
      <c r="E61" s="117"/>
      <c r="F61" s="117"/>
      <c r="G61" s="410"/>
      <c r="H61" s="96"/>
    </row>
    <row r="62" spans="1:8" ht="15.75" customHeight="1">
      <c r="A62" s="117"/>
      <c r="C62" s="117"/>
      <c r="D62" s="117"/>
      <c r="E62" s="117"/>
      <c r="F62" s="117"/>
      <c r="G62" s="410"/>
      <c r="H62" s="96"/>
    </row>
    <row r="63" spans="1:8" ht="15.75" customHeight="1">
      <c r="A63" s="117"/>
      <c r="C63" s="117"/>
      <c r="D63" s="117"/>
      <c r="E63" s="117"/>
      <c r="F63" s="117"/>
      <c r="G63" s="410"/>
      <c r="H63" s="96"/>
    </row>
    <row r="64" spans="1:8" ht="15.75" customHeight="1">
      <c r="A64" s="117"/>
      <c r="C64" s="117"/>
      <c r="D64" s="117"/>
      <c r="E64" s="117"/>
      <c r="F64" s="117"/>
      <c r="G64" s="410"/>
      <c r="H64" s="96"/>
    </row>
    <row r="65" spans="1:8" ht="15.75" customHeight="1">
      <c r="A65" s="117"/>
      <c r="C65" s="117"/>
      <c r="D65" s="117"/>
      <c r="E65" s="117"/>
      <c r="F65" s="117"/>
      <c r="G65" s="410"/>
      <c r="H65" s="96"/>
    </row>
    <row r="66" spans="1:8" ht="15.75" customHeight="1">
      <c r="A66" s="117"/>
      <c r="C66" s="117"/>
      <c r="D66" s="117"/>
      <c r="E66" s="117"/>
      <c r="F66" s="117"/>
      <c r="G66" s="410"/>
      <c r="H66" s="96"/>
    </row>
    <row r="67" spans="1:8" ht="15.75" customHeight="1">
      <c r="A67" s="117"/>
      <c r="C67" s="117"/>
      <c r="D67" s="117"/>
      <c r="E67" s="117"/>
      <c r="F67" s="117"/>
      <c r="G67" s="410"/>
      <c r="H67" s="96"/>
    </row>
    <row r="68" spans="1:8" ht="15.75" customHeight="1">
      <c r="A68" s="117"/>
      <c r="C68" s="117"/>
      <c r="D68" s="117"/>
      <c r="E68" s="117"/>
      <c r="F68" s="117"/>
      <c r="G68" s="410"/>
      <c r="H68" s="96"/>
    </row>
    <row r="69" spans="1:8" ht="15.75" customHeight="1">
      <c r="A69" s="117"/>
      <c r="C69" s="117"/>
      <c r="D69" s="117"/>
      <c r="E69" s="117"/>
      <c r="F69" s="117"/>
      <c r="G69" s="410"/>
      <c r="H69" s="96"/>
    </row>
    <row r="70" spans="1:8" ht="15.75" customHeight="1">
      <c r="A70" s="117"/>
      <c r="C70" s="117"/>
      <c r="D70" s="117"/>
      <c r="E70" s="117"/>
      <c r="F70" s="117"/>
      <c r="G70" s="410"/>
      <c r="H70" s="96"/>
    </row>
    <row r="71" spans="1:8" ht="15.75" customHeight="1">
      <c r="A71" s="117"/>
      <c r="C71" s="117"/>
      <c r="D71" s="117"/>
      <c r="E71" s="117"/>
      <c r="F71" s="117"/>
      <c r="G71" s="410"/>
      <c r="H71" s="96"/>
    </row>
    <row r="72" spans="1:8" ht="15.75" customHeight="1">
      <c r="A72" s="117"/>
      <c r="C72" s="117"/>
      <c r="D72" s="117"/>
      <c r="E72" s="117"/>
      <c r="F72" s="117"/>
      <c r="G72" s="410"/>
      <c r="H72" s="96"/>
    </row>
    <row r="73" spans="1:8" ht="15.75" customHeight="1">
      <c r="A73" s="117"/>
      <c r="C73" s="117"/>
      <c r="D73" s="117"/>
      <c r="E73" s="117"/>
      <c r="F73" s="117"/>
      <c r="G73" s="410"/>
      <c r="H73" s="96"/>
    </row>
    <row r="74" spans="1:8" ht="15.75" customHeight="1">
      <c r="A74" s="117"/>
      <c r="C74" s="117"/>
      <c r="D74" s="117"/>
      <c r="E74" s="117"/>
      <c r="F74" s="117"/>
      <c r="G74" s="410"/>
      <c r="H74" s="96"/>
    </row>
    <row r="75" spans="1:8" ht="15.75" customHeight="1">
      <c r="A75" s="117"/>
      <c r="C75" s="117"/>
      <c r="D75" s="117"/>
      <c r="E75" s="117"/>
      <c r="F75" s="117"/>
      <c r="G75" s="410"/>
      <c r="H75" s="96"/>
    </row>
    <row r="76" spans="1:8" ht="15.75" customHeight="1">
      <c r="A76" s="117"/>
      <c r="C76" s="117"/>
      <c r="D76" s="117"/>
      <c r="E76" s="117"/>
      <c r="F76" s="117"/>
      <c r="G76" s="410"/>
      <c r="H76" s="96"/>
    </row>
    <row r="77" spans="1:8" ht="15.75" customHeight="1">
      <c r="A77" s="117"/>
      <c r="C77" s="117"/>
      <c r="D77" s="117"/>
      <c r="E77" s="117"/>
      <c r="F77" s="117"/>
      <c r="G77" s="410"/>
      <c r="H77" s="96"/>
    </row>
    <row r="78" spans="1:8" ht="15.75" customHeight="1">
      <c r="A78" s="117"/>
      <c r="C78" s="117"/>
      <c r="D78" s="117"/>
      <c r="E78" s="117"/>
      <c r="F78" s="117"/>
      <c r="G78" s="410"/>
      <c r="H78" s="96"/>
    </row>
    <row r="79" spans="1:8" ht="15.75" customHeight="1">
      <c r="A79" s="117"/>
      <c r="C79" s="117"/>
      <c r="D79" s="117"/>
      <c r="E79" s="117"/>
      <c r="F79" s="117"/>
      <c r="G79" s="410"/>
      <c r="H79" s="96"/>
    </row>
    <row r="80" spans="1:8" ht="15.75" customHeight="1">
      <c r="A80" s="117"/>
      <c r="C80" s="117"/>
      <c r="D80" s="117"/>
      <c r="E80" s="117"/>
      <c r="F80" s="117"/>
      <c r="G80" s="410"/>
      <c r="H80" s="96"/>
    </row>
    <row r="81" spans="1:8" ht="15.75" customHeight="1">
      <c r="A81" s="117"/>
      <c r="C81" s="117"/>
      <c r="D81" s="117"/>
      <c r="E81" s="117"/>
      <c r="F81" s="117"/>
      <c r="G81" s="410"/>
      <c r="H81" s="96"/>
    </row>
    <row r="82" spans="1:8" ht="15.75" customHeight="1">
      <c r="A82" s="117"/>
      <c r="C82" s="117"/>
      <c r="D82" s="117"/>
      <c r="E82" s="117"/>
      <c r="F82" s="117"/>
      <c r="G82" s="410"/>
      <c r="H82" s="96"/>
    </row>
    <row r="83" spans="1:8" ht="15.75" customHeight="1">
      <c r="A83" s="117"/>
      <c r="C83" s="117"/>
      <c r="D83" s="117"/>
      <c r="E83" s="117"/>
      <c r="F83" s="117"/>
      <c r="G83" s="410"/>
      <c r="H83" s="96"/>
    </row>
    <row r="84" spans="1:8" ht="15.75" customHeight="1">
      <c r="A84" s="117"/>
      <c r="C84" s="117"/>
      <c r="D84" s="117"/>
      <c r="E84" s="117"/>
      <c r="F84" s="117"/>
      <c r="G84" s="410"/>
      <c r="H84" s="96"/>
    </row>
    <row r="85" spans="1:8" ht="15.75" customHeight="1">
      <c r="A85" s="117"/>
      <c r="C85" s="117"/>
      <c r="D85" s="117"/>
      <c r="E85" s="117"/>
      <c r="F85" s="117"/>
      <c r="G85" s="410"/>
      <c r="H85" s="96"/>
    </row>
    <row r="86" spans="1:8" ht="15.75" customHeight="1">
      <c r="A86" s="117"/>
      <c r="C86" s="117"/>
      <c r="D86" s="117"/>
      <c r="E86" s="117"/>
      <c r="F86" s="117"/>
      <c r="G86" s="410"/>
      <c r="H86" s="96"/>
    </row>
    <row r="87" spans="1:8" ht="15.75" customHeight="1">
      <c r="A87" s="117"/>
      <c r="C87" s="117"/>
      <c r="D87" s="117"/>
      <c r="E87" s="117"/>
      <c r="F87" s="117"/>
      <c r="G87" s="410"/>
      <c r="H87" s="96"/>
    </row>
    <row r="88" spans="1:8" ht="15.75" customHeight="1">
      <c r="A88" s="117"/>
      <c r="C88" s="117"/>
      <c r="D88" s="117"/>
      <c r="E88" s="117"/>
      <c r="F88" s="117"/>
      <c r="G88" s="410"/>
      <c r="H88" s="96"/>
    </row>
    <row r="89" spans="1:8" ht="15.75" customHeight="1">
      <c r="A89" s="117"/>
      <c r="C89" s="117"/>
      <c r="D89" s="117"/>
      <c r="E89" s="117"/>
      <c r="F89" s="117"/>
      <c r="G89" s="410"/>
      <c r="H89" s="96"/>
    </row>
    <row r="90" spans="1:8" ht="15.75" customHeight="1">
      <c r="A90" s="117"/>
      <c r="C90" s="117"/>
      <c r="D90" s="117"/>
      <c r="E90" s="117"/>
      <c r="F90" s="117"/>
      <c r="G90" s="410"/>
      <c r="H90" s="96"/>
    </row>
    <row r="91" spans="1:8" ht="15.75" customHeight="1">
      <c r="A91" s="117"/>
      <c r="C91" s="117"/>
      <c r="D91" s="117"/>
      <c r="E91" s="117"/>
      <c r="F91" s="117"/>
      <c r="G91" s="410"/>
      <c r="H91" s="96"/>
    </row>
    <row r="92" spans="1:8" ht="15.75" customHeight="1">
      <c r="A92" s="117"/>
      <c r="C92" s="117"/>
      <c r="D92" s="117"/>
      <c r="E92" s="117"/>
      <c r="F92" s="117"/>
      <c r="G92" s="410"/>
      <c r="H92" s="96"/>
    </row>
    <row r="93" spans="1:8" ht="15.75" customHeight="1">
      <c r="A93" s="117"/>
      <c r="C93" s="117"/>
      <c r="D93" s="117"/>
      <c r="E93" s="117"/>
      <c r="F93" s="117"/>
      <c r="G93" s="410"/>
      <c r="H93" s="96"/>
    </row>
    <row r="94" spans="1:8" ht="15.75" customHeight="1">
      <c r="A94" s="117"/>
      <c r="C94" s="117"/>
      <c r="D94" s="117"/>
      <c r="E94" s="117"/>
      <c r="F94" s="117"/>
      <c r="G94" s="410"/>
      <c r="H94" s="96"/>
    </row>
    <row r="95" spans="1:8" ht="15.75" customHeight="1">
      <c r="A95" s="117"/>
      <c r="C95" s="117"/>
      <c r="D95" s="117"/>
      <c r="E95" s="117"/>
      <c r="F95" s="117"/>
      <c r="G95" s="410"/>
      <c r="H95" s="96"/>
    </row>
    <row r="96" spans="1:8" ht="15.75" customHeight="1">
      <c r="A96" s="117"/>
      <c r="C96" s="117"/>
      <c r="D96" s="117"/>
      <c r="E96" s="117"/>
      <c r="F96" s="117"/>
      <c r="G96" s="410"/>
      <c r="H96" s="96"/>
    </row>
    <row r="97" spans="1:8" ht="15.75" customHeight="1">
      <c r="A97" s="117"/>
      <c r="C97" s="117"/>
      <c r="D97" s="117"/>
      <c r="E97" s="117"/>
      <c r="F97" s="117"/>
      <c r="G97" s="410"/>
      <c r="H97" s="96"/>
    </row>
    <row r="98" spans="1:8" ht="15.75" customHeight="1">
      <c r="A98" s="117"/>
      <c r="C98" s="117"/>
      <c r="D98" s="117"/>
      <c r="E98" s="117"/>
      <c r="F98" s="117"/>
      <c r="G98" s="410"/>
      <c r="H98" s="96"/>
    </row>
    <row r="99" spans="1:8" ht="15.75" customHeight="1">
      <c r="A99" s="117"/>
      <c r="C99" s="117"/>
      <c r="D99" s="117"/>
      <c r="E99" s="117"/>
      <c r="F99" s="117"/>
      <c r="G99" s="410"/>
      <c r="H99" s="96"/>
    </row>
    <row r="100" spans="1:8" ht="15.75" customHeight="1">
      <c r="A100" s="117"/>
      <c r="C100" s="117"/>
      <c r="D100" s="117"/>
      <c r="E100" s="117"/>
      <c r="F100" s="117"/>
      <c r="G100" s="410"/>
      <c r="H100" s="96"/>
    </row>
    <row r="101" spans="1:8" ht="15.75" customHeight="1">
      <c r="A101" s="117"/>
      <c r="C101" s="117"/>
      <c r="D101" s="117"/>
      <c r="E101" s="117"/>
      <c r="F101" s="117"/>
      <c r="G101" s="410"/>
      <c r="H101" s="96"/>
    </row>
    <row r="102" spans="1:8" ht="15.75" customHeight="1">
      <c r="A102" s="117"/>
      <c r="C102" s="117"/>
      <c r="D102" s="117"/>
      <c r="E102" s="117"/>
      <c r="F102" s="117"/>
      <c r="G102" s="410"/>
      <c r="H102" s="96"/>
    </row>
    <row r="103" spans="1:8" ht="15.75" customHeight="1">
      <c r="A103" s="117"/>
      <c r="C103" s="117"/>
      <c r="D103" s="117"/>
      <c r="E103" s="117"/>
      <c r="F103" s="117"/>
      <c r="G103" s="410"/>
      <c r="H103" s="96"/>
    </row>
    <row r="104" spans="1:8" ht="15.75" customHeight="1">
      <c r="A104" s="117"/>
      <c r="C104" s="117"/>
      <c r="D104" s="117"/>
      <c r="E104" s="117"/>
      <c r="F104" s="117"/>
      <c r="G104" s="410"/>
      <c r="H104" s="96"/>
    </row>
    <row r="105" spans="1:8" ht="15.75" customHeight="1">
      <c r="A105" s="117"/>
      <c r="C105" s="117"/>
      <c r="D105" s="117"/>
      <c r="E105" s="117"/>
      <c r="F105" s="117"/>
      <c r="G105" s="410"/>
      <c r="H105" s="96"/>
    </row>
    <row r="106" spans="1:8" ht="15.75" customHeight="1">
      <c r="A106" s="117"/>
      <c r="C106" s="117"/>
      <c r="D106" s="117"/>
      <c r="E106" s="117"/>
      <c r="F106" s="117"/>
      <c r="G106" s="410"/>
      <c r="H106" s="96"/>
    </row>
    <row r="107" spans="1:8" ht="15.75" customHeight="1">
      <c r="A107" s="117"/>
      <c r="C107" s="117"/>
      <c r="D107" s="117"/>
      <c r="E107" s="117"/>
      <c r="F107" s="117"/>
      <c r="G107" s="410"/>
      <c r="H107" s="96"/>
    </row>
    <row r="108" spans="1:8" ht="15.75" customHeight="1">
      <c r="A108" s="117"/>
      <c r="C108" s="117"/>
      <c r="D108" s="117"/>
      <c r="E108" s="117"/>
      <c r="F108" s="117"/>
      <c r="G108" s="410"/>
      <c r="H108" s="96"/>
    </row>
    <row r="109" spans="1:8" ht="15.75" customHeight="1">
      <c r="A109" s="117"/>
      <c r="C109" s="117"/>
      <c r="D109" s="117"/>
      <c r="E109" s="117"/>
      <c r="F109" s="117"/>
      <c r="G109" s="410"/>
      <c r="H109" s="96"/>
    </row>
    <row r="110" spans="1:8" ht="15.75" customHeight="1">
      <c r="A110" s="117"/>
      <c r="C110" s="117"/>
      <c r="D110" s="117"/>
      <c r="E110" s="117"/>
      <c r="F110" s="117"/>
      <c r="G110" s="410"/>
      <c r="H110" s="96"/>
    </row>
    <row r="111" spans="1:8" ht="15.75" customHeight="1">
      <c r="A111" s="117"/>
      <c r="C111" s="117"/>
      <c r="D111" s="117"/>
      <c r="E111" s="117"/>
      <c r="F111" s="117"/>
      <c r="G111" s="410"/>
      <c r="H111" s="96"/>
    </row>
    <row r="112" spans="1:8" ht="15.75" customHeight="1">
      <c r="A112" s="117"/>
      <c r="C112" s="117"/>
      <c r="D112" s="117"/>
      <c r="E112" s="117"/>
      <c r="F112" s="117"/>
      <c r="G112" s="410"/>
      <c r="H112" s="96"/>
    </row>
    <row r="113" spans="1:8" ht="15.75" customHeight="1">
      <c r="A113" s="117"/>
      <c r="C113" s="117"/>
      <c r="D113" s="117"/>
      <c r="E113" s="117"/>
      <c r="F113" s="117"/>
      <c r="G113" s="410"/>
      <c r="H113" s="96"/>
    </row>
    <row r="114" spans="1:8" ht="15.75" customHeight="1">
      <c r="A114" s="117"/>
      <c r="C114" s="117"/>
      <c r="D114" s="117"/>
      <c r="E114" s="117"/>
      <c r="F114" s="117"/>
      <c r="G114" s="410"/>
      <c r="H114" s="96"/>
    </row>
    <row r="115" spans="1:8" ht="15.75" customHeight="1">
      <c r="A115" s="117"/>
      <c r="C115" s="117"/>
      <c r="D115" s="117"/>
      <c r="E115" s="117"/>
      <c r="F115" s="117"/>
      <c r="G115" s="410"/>
      <c r="H115" s="96"/>
    </row>
    <row r="116" spans="1:8" ht="15.75" customHeight="1">
      <c r="A116" s="117"/>
      <c r="C116" s="117"/>
      <c r="D116" s="117"/>
      <c r="E116" s="117"/>
      <c r="F116" s="117"/>
      <c r="G116" s="410"/>
      <c r="H116" s="96"/>
    </row>
    <row r="117" spans="1:8" ht="15.75" customHeight="1">
      <c r="A117" s="117"/>
      <c r="C117" s="117"/>
      <c r="D117" s="117"/>
      <c r="E117" s="117"/>
      <c r="F117" s="117"/>
      <c r="G117" s="410"/>
      <c r="H117" s="96"/>
    </row>
    <row r="118" spans="1:8" ht="15.75" customHeight="1">
      <c r="A118" s="117"/>
      <c r="C118" s="117"/>
      <c r="D118" s="117"/>
      <c r="E118" s="117"/>
      <c r="F118" s="117"/>
      <c r="G118" s="410"/>
      <c r="H118" s="96"/>
    </row>
    <row r="119" spans="1:8" ht="15.75" customHeight="1">
      <c r="A119" s="117"/>
      <c r="C119" s="117"/>
      <c r="D119" s="117"/>
      <c r="E119" s="117"/>
      <c r="F119" s="117"/>
      <c r="G119" s="410"/>
      <c r="H119" s="96"/>
    </row>
    <row r="120" spans="1:8" ht="15.75" customHeight="1">
      <c r="A120" s="117"/>
      <c r="C120" s="117"/>
      <c r="D120" s="117"/>
      <c r="E120" s="117"/>
      <c r="F120" s="117"/>
      <c r="G120" s="410"/>
      <c r="H120" s="96"/>
    </row>
    <row r="121" spans="1:8" ht="15.75" customHeight="1">
      <c r="A121" s="117"/>
      <c r="C121" s="117"/>
      <c r="D121" s="117"/>
      <c r="E121" s="117"/>
      <c r="F121" s="117"/>
      <c r="G121" s="410"/>
      <c r="H121" s="96"/>
    </row>
    <row r="122" spans="1:8" ht="15.75" customHeight="1">
      <c r="A122" s="117"/>
      <c r="C122" s="117"/>
      <c r="D122" s="117"/>
      <c r="E122" s="117"/>
      <c r="F122" s="117"/>
      <c r="G122" s="410"/>
      <c r="H122" s="96"/>
    </row>
    <row r="123" spans="1:8" ht="15.75" customHeight="1">
      <c r="A123" s="117"/>
      <c r="C123" s="117"/>
      <c r="D123" s="117"/>
      <c r="E123" s="117"/>
      <c r="F123" s="117"/>
      <c r="G123" s="410"/>
      <c r="H123" s="96"/>
    </row>
    <row r="124" spans="1:8" ht="15.75" customHeight="1">
      <c r="A124" s="117"/>
      <c r="C124" s="117"/>
      <c r="D124" s="117"/>
      <c r="E124" s="117"/>
      <c r="F124" s="117"/>
      <c r="G124" s="410"/>
      <c r="H124" s="96"/>
    </row>
    <row r="125" spans="1:8" ht="15.75" customHeight="1">
      <c r="A125" s="117"/>
      <c r="C125" s="117"/>
      <c r="D125" s="117"/>
      <c r="E125" s="117"/>
      <c r="F125" s="117"/>
      <c r="G125" s="410"/>
      <c r="H125" s="96"/>
    </row>
    <row r="126" spans="1:8" ht="15.75" customHeight="1">
      <c r="A126" s="117"/>
      <c r="C126" s="117"/>
      <c r="D126" s="117"/>
      <c r="E126" s="117"/>
      <c r="F126" s="117"/>
      <c r="G126" s="410"/>
      <c r="H126" s="96"/>
    </row>
    <row r="127" spans="1:8" ht="15.75" customHeight="1">
      <c r="A127" s="117"/>
      <c r="C127" s="117"/>
      <c r="D127" s="117"/>
      <c r="E127" s="117"/>
      <c r="F127" s="117"/>
      <c r="G127" s="410"/>
      <c r="H127" s="96"/>
    </row>
    <row r="128" spans="1:8" ht="15.75" customHeight="1">
      <c r="A128" s="117"/>
      <c r="C128" s="117"/>
      <c r="D128" s="117"/>
      <c r="E128" s="117"/>
      <c r="F128" s="117"/>
      <c r="G128" s="410"/>
      <c r="H128" s="96"/>
    </row>
    <row r="129" spans="1:8" ht="15.75" customHeight="1">
      <c r="A129" s="117"/>
      <c r="C129" s="117"/>
      <c r="D129" s="117"/>
      <c r="E129" s="117"/>
      <c r="F129" s="117"/>
      <c r="G129" s="410"/>
      <c r="H129" s="96"/>
    </row>
    <row r="130" spans="1:8" ht="15.75" customHeight="1">
      <c r="A130" s="117"/>
      <c r="C130" s="117"/>
      <c r="D130" s="117"/>
      <c r="E130" s="117"/>
      <c r="F130" s="117"/>
      <c r="G130" s="410"/>
      <c r="H130" s="96"/>
    </row>
    <row r="131" spans="1:8" ht="15.75" customHeight="1">
      <c r="A131" s="117"/>
      <c r="C131" s="117"/>
      <c r="D131" s="117"/>
      <c r="E131" s="117"/>
      <c r="F131" s="117"/>
      <c r="G131" s="410"/>
      <c r="H131" s="96"/>
    </row>
    <row r="132" spans="1:8" ht="15.75" customHeight="1">
      <c r="A132" s="117"/>
      <c r="C132" s="117"/>
      <c r="D132" s="117"/>
      <c r="E132" s="117"/>
      <c r="F132" s="117"/>
      <c r="G132" s="410"/>
      <c r="H132" s="96"/>
    </row>
    <row r="133" spans="1:8" ht="15.75" customHeight="1">
      <c r="A133" s="117"/>
      <c r="C133" s="117"/>
      <c r="D133" s="117"/>
      <c r="E133" s="117"/>
      <c r="F133" s="117"/>
      <c r="G133" s="410"/>
      <c r="H133" s="96"/>
    </row>
    <row r="134" spans="1:8" ht="15.75" customHeight="1">
      <c r="A134" s="117"/>
      <c r="C134" s="117"/>
      <c r="D134" s="117"/>
      <c r="E134" s="117"/>
      <c r="F134" s="117"/>
      <c r="G134" s="410"/>
      <c r="H134" s="96"/>
    </row>
    <row r="135" spans="1:8" ht="15.75" customHeight="1">
      <c r="A135" s="117"/>
      <c r="C135" s="117"/>
      <c r="D135" s="117"/>
      <c r="E135" s="117"/>
      <c r="F135" s="117"/>
      <c r="G135" s="410"/>
      <c r="H135" s="96"/>
    </row>
    <row r="136" spans="1:8" ht="15.75" customHeight="1">
      <c r="A136" s="117"/>
      <c r="C136" s="117"/>
      <c r="D136" s="117"/>
      <c r="E136" s="117"/>
      <c r="F136" s="117"/>
      <c r="G136" s="410"/>
      <c r="H136" s="96"/>
    </row>
    <row r="137" spans="1:8" ht="15.75" customHeight="1">
      <c r="A137" s="117"/>
      <c r="C137" s="117"/>
      <c r="D137" s="117"/>
      <c r="E137" s="117"/>
      <c r="F137" s="117"/>
      <c r="G137" s="410"/>
      <c r="H137" s="96"/>
    </row>
    <row r="138" spans="1:8" ht="15.75" customHeight="1">
      <c r="A138" s="117"/>
      <c r="C138" s="117"/>
      <c r="D138" s="117"/>
      <c r="E138" s="117"/>
      <c r="F138" s="117"/>
      <c r="G138" s="410"/>
      <c r="H138" s="96"/>
    </row>
    <row r="139" spans="1:8" ht="15.75" customHeight="1">
      <c r="A139" s="117"/>
      <c r="C139" s="117"/>
      <c r="D139" s="117"/>
      <c r="E139" s="117"/>
      <c r="F139" s="117"/>
      <c r="G139" s="410"/>
      <c r="H139" s="96"/>
    </row>
    <row r="140" spans="1:8" ht="15.75" customHeight="1">
      <c r="A140" s="117"/>
      <c r="C140" s="117"/>
      <c r="D140" s="117"/>
      <c r="E140" s="117"/>
      <c r="F140" s="117"/>
      <c r="G140" s="410"/>
      <c r="H140" s="96"/>
    </row>
    <row r="141" spans="1:8" ht="15.75" customHeight="1">
      <c r="A141" s="117"/>
      <c r="C141" s="117"/>
      <c r="D141" s="117"/>
      <c r="E141" s="117"/>
      <c r="F141" s="117"/>
      <c r="G141" s="410"/>
      <c r="H141" s="96"/>
    </row>
    <row r="142" spans="1:8" ht="15.75" customHeight="1">
      <c r="A142" s="117"/>
      <c r="C142" s="117"/>
      <c r="D142" s="117"/>
      <c r="E142" s="117"/>
      <c r="F142" s="117"/>
      <c r="G142" s="410"/>
      <c r="H142" s="96"/>
    </row>
    <row r="143" spans="1:8" ht="15.75" customHeight="1">
      <c r="A143" s="117"/>
      <c r="C143" s="117"/>
      <c r="D143" s="117"/>
      <c r="E143" s="117"/>
      <c r="F143" s="117"/>
      <c r="G143" s="410"/>
      <c r="H143" s="96"/>
    </row>
    <row r="144" spans="1:8" ht="15.75" customHeight="1">
      <c r="A144" s="117"/>
      <c r="C144" s="117"/>
      <c r="D144" s="117"/>
      <c r="E144" s="117"/>
      <c r="F144" s="117"/>
      <c r="G144" s="410"/>
      <c r="H144" s="96"/>
    </row>
    <row r="145" spans="1:8" ht="15.75" customHeight="1">
      <c r="A145" s="117"/>
      <c r="C145" s="117"/>
      <c r="D145" s="117"/>
      <c r="E145" s="117"/>
      <c r="F145" s="117"/>
      <c r="G145" s="410"/>
      <c r="H145" s="96"/>
    </row>
    <row r="146" spans="1:8" ht="15.75" customHeight="1">
      <c r="A146" s="117"/>
      <c r="C146" s="117"/>
      <c r="D146" s="117"/>
      <c r="E146" s="117"/>
      <c r="F146" s="117"/>
      <c r="G146" s="410"/>
      <c r="H146" s="96"/>
    </row>
    <row r="147" spans="1:8" ht="15.75" customHeight="1">
      <c r="A147" s="117"/>
      <c r="C147" s="117"/>
      <c r="D147" s="117"/>
      <c r="E147" s="117"/>
      <c r="F147" s="117"/>
      <c r="G147" s="410"/>
      <c r="H147" s="96"/>
    </row>
    <row r="148" spans="1:8" ht="15.75" customHeight="1">
      <c r="A148" s="117"/>
      <c r="C148" s="117"/>
      <c r="D148" s="117"/>
      <c r="E148" s="117"/>
      <c r="F148" s="117"/>
      <c r="G148" s="410"/>
      <c r="H148" s="96"/>
    </row>
    <row r="149" spans="1:8" ht="15.75" customHeight="1">
      <c r="A149" s="117"/>
      <c r="C149" s="117"/>
      <c r="D149" s="117"/>
      <c r="E149" s="117"/>
      <c r="F149" s="117"/>
      <c r="G149" s="410"/>
      <c r="H149" s="96"/>
    </row>
    <row r="150" spans="1:8" ht="15.75" customHeight="1">
      <c r="A150" s="117"/>
      <c r="C150" s="117"/>
      <c r="D150" s="117"/>
      <c r="E150" s="117"/>
      <c r="F150" s="117"/>
      <c r="G150" s="410"/>
      <c r="H150" s="96"/>
    </row>
    <row r="151" spans="1:8" ht="15.75" customHeight="1">
      <c r="A151" s="117"/>
      <c r="C151" s="117"/>
      <c r="D151" s="117"/>
      <c r="E151" s="117"/>
      <c r="F151" s="117"/>
      <c r="G151" s="410"/>
      <c r="H151" s="96"/>
    </row>
    <row r="152" spans="1:8" ht="15.75" customHeight="1">
      <c r="A152" s="117"/>
      <c r="C152" s="117"/>
      <c r="D152" s="117"/>
      <c r="E152" s="117"/>
      <c r="F152" s="117"/>
      <c r="G152" s="410"/>
      <c r="H152" s="96"/>
    </row>
    <row r="153" spans="1:8" ht="15.75" customHeight="1">
      <c r="A153" s="117"/>
      <c r="C153" s="117"/>
      <c r="D153" s="117"/>
      <c r="E153" s="117"/>
      <c r="F153" s="117"/>
      <c r="G153" s="410"/>
      <c r="H153" s="96"/>
    </row>
    <row r="154" spans="1:8" ht="15.75" customHeight="1">
      <c r="A154" s="117"/>
      <c r="C154" s="117"/>
      <c r="D154" s="117"/>
      <c r="E154" s="117"/>
      <c r="F154" s="117"/>
      <c r="G154" s="410"/>
      <c r="H154" s="96"/>
    </row>
    <row r="155" spans="1:8" ht="15.75" customHeight="1">
      <c r="A155" s="117"/>
      <c r="C155" s="117"/>
      <c r="D155" s="117"/>
      <c r="E155" s="117"/>
      <c r="F155" s="117"/>
      <c r="G155" s="410"/>
      <c r="H155" s="96"/>
    </row>
    <row r="156" spans="1:8" ht="15.75" customHeight="1">
      <c r="A156" s="117"/>
      <c r="C156" s="117"/>
      <c r="D156" s="117"/>
      <c r="E156" s="117"/>
      <c r="F156" s="117"/>
      <c r="G156" s="410"/>
      <c r="H156" s="96"/>
    </row>
    <row r="157" spans="1:8" ht="15.75" customHeight="1">
      <c r="A157" s="117"/>
      <c r="C157" s="117"/>
      <c r="D157" s="117"/>
      <c r="E157" s="117"/>
      <c r="F157" s="117"/>
      <c r="G157" s="410"/>
      <c r="H157" s="96"/>
    </row>
    <row r="158" spans="1:8" ht="15.75" customHeight="1">
      <c r="A158" s="117"/>
      <c r="C158" s="117"/>
      <c r="D158" s="117"/>
      <c r="E158" s="117"/>
      <c r="F158" s="117"/>
      <c r="G158" s="410"/>
      <c r="H158" s="96"/>
    </row>
    <row r="159" spans="1:8" ht="15.75" customHeight="1">
      <c r="A159" s="117"/>
      <c r="C159" s="117"/>
      <c r="D159" s="117"/>
      <c r="E159" s="117"/>
      <c r="F159" s="117"/>
      <c r="G159" s="410"/>
      <c r="H159" s="96"/>
    </row>
    <row r="160" spans="1:8" ht="15.75" customHeight="1">
      <c r="A160" s="117"/>
      <c r="C160" s="117"/>
      <c r="D160" s="117"/>
      <c r="E160" s="117"/>
      <c r="F160" s="117"/>
      <c r="G160" s="410"/>
      <c r="H160" s="96"/>
    </row>
    <row r="161" spans="1:8" ht="15.75" customHeight="1">
      <c r="A161" s="117"/>
      <c r="C161" s="117"/>
      <c r="D161" s="117"/>
      <c r="E161" s="117"/>
      <c r="F161" s="117"/>
      <c r="G161" s="410"/>
      <c r="H161" s="96"/>
    </row>
    <row r="162" spans="1:8" ht="15.75" customHeight="1">
      <c r="A162" s="117"/>
      <c r="C162" s="117"/>
      <c r="D162" s="117"/>
      <c r="E162" s="117"/>
      <c r="F162" s="117"/>
      <c r="G162" s="410"/>
      <c r="H162" s="96"/>
    </row>
    <row r="163" spans="1:8" ht="15.75" customHeight="1">
      <c r="A163" s="117"/>
      <c r="C163" s="117"/>
      <c r="D163" s="117"/>
      <c r="E163" s="117"/>
      <c r="F163" s="117"/>
      <c r="G163" s="410"/>
      <c r="H163" s="96"/>
    </row>
    <row r="164" spans="1:8" ht="15.75" customHeight="1">
      <c r="A164" s="117"/>
      <c r="C164" s="117"/>
      <c r="D164" s="117"/>
      <c r="E164" s="117"/>
      <c r="F164" s="117"/>
      <c r="G164" s="410"/>
      <c r="H164" s="96"/>
    </row>
    <row r="165" spans="1:8" ht="15.75" customHeight="1">
      <c r="A165" s="117"/>
      <c r="C165" s="117"/>
      <c r="D165" s="117"/>
      <c r="E165" s="117"/>
      <c r="F165" s="117"/>
      <c r="G165" s="410"/>
      <c r="H165" s="96"/>
    </row>
    <row r="166" spans="1:8" ht="15.75" customHeight="1">
      <c r="A166" s="117"/>
      <c r="C166" s="117"/>
      <c r="D166" s="117"/>
      <c r="E166" s="117"/>
      <c r="F166" s="117"/>
      <c r="G166" s="410"/>
      <c r="H166" s="96"/>
    </row>
    <row r="167" spans="1:8" ht="15.75" customHeight="1">
      <c r="A167" s="117"/>
      <c r="C167" s="117"/>
      <c r="D167" s="117"/>
      <c r="E167" s="117"/>
      <c r="F167" s="117"/>
      <c r="G167" s="410"/>
      <c r="H167" s="96"/>
    </row>
    <row r="168" spans="1:8" ht="15.75" customHeight="1">
      <c r="A168" s="117"/>
      <c r="C168" s="117"/>
      <c r="D168" s="117"/>
      <c r="E168" s="117"/>
      <c r="F168" s="117"/>
      <c r="G168" s="410"/>
      <c r="H168" s="96"/>
    </row>
    <row r="169" spans="1:8" ht="15.75" customHeight="1">
      <c r="A169" s="117"/>
      <c r="C169" s="117"/>
      <c r="D169" s="117"/>
      <c r="E169" s="117"/>
      <c r="F169" s="117"/>
      <c r="G169" s="410"/>
      <c r="H169" s="96"/>
    </row>
    <row r="170" spans="1:8" ht="15.75" customHeight="1">
      <c r="A170" s="117"/>
      <c r="C170" s="117"/>
      <c r="D170" s="117"/>
      <c r="E170" s="117"/>
      <c r="F170" s="117"/>
      <c r="G170" s="410"/>
      <c r="H170" s="96"/>
    </row>
    <row r="171" spans="1:8" ht="15.75" customHeight="1">
      <c r="A171" s="117"/>
      <c r="C171" s="117"/>
      <c r="D171" s="117"/>
      <c r="E171" s="117"/>
      <c r="F171" s="117"/>
      <c r="G171" s="410"/>
      <c r="H171" s="96"/>
    </row>
    <row r="172" spans="1:8" ht="15.75" customHeight="1">
      <c r="A172" s="117"/>
      <c r="C172" s="117"/>
      <c r="D172" s="117"/>
      <c r="E172" s="117"/>
      <c r="F172" s="117"/>
      <c r="G172" s="410"/>
      <c r="H172" s="96"/>
    </row>
    <row r="173" spans="1:8" ht="15.75" customHeight="1">
      <c r="A173" s="117"/>
      <c r="C173" s="117"/>
      <c r="D173" s="117"/>
      <c r="E173" s="117"/>
      <c r="F173" s="117"/>
      <c r="G173" s="410"/>
      <c r="H173" s="96"/>
    </row>
    <row r="174" spans="1:8" ht="15.75" customHeight="1">
      <c r="A174" s="117"/>
      <c r="C174" s="117"/>
      <c r="D174" s="117"/>
      <c r="E174" s="117"/>
      <c r="F174" s="117"/>
      <c r="G174" s="410"/>
      <c r="H174" s="96"/>
    </row>
    <row r="175" spans="1:8" ht="15.75" customHeight="1">
      <c r="A175" s="117"/>
      <c r="C175" s="117"/>
      <c r="D175" s="117"/>
      <c r="E175" s="117"/>
      <c r="F175" s="117"/>
      <c r="G175" s="410"/>
      <c r="H175" s="96"/>
    </row>
    <row r="176" spans="1:8" ht="15.75" customHeight="1">
      <c r="A176" s="117"/>
      <c r="C176" s="117"/>
      <c r="D176" s="117"/>
      <c r="E176" s="117"/>
      <c r="F176" s="117"/>
      <c r="G176" s="410"/>
      <c r="H176" s="96"/>
    </row>
    <row r="177" spans="1:8" ht="15.75" customHeight="1">
      <c r="A177" s="117"/>
      <c r="C177" s="117"/>
      <c r="D177" s="117"/>
      <c r="E177" s="117"/>
      <c r="F177" s="117"/>
      <c r="G177" s="410"/>
      <c r="H177" s="96"/>
    </row>
    <row r="178" spans="1:8" ht="15.75" customHeight="1">
      <c r="A178" s="117"/>
      <c r="C178" s="117"/>
      <c r="D178" s="117"/>
      <c r="E178" s="117"/>
      <c r="F178" s="117"/>
      <c r="G178" s="410"/>
      <c r="H178" s="96"/>
    </row>
    <row r="179" spans="1:8" ht="15.75" customHeight="1">
      <c r="A179" s="117"/>
      <c r="C179" s="117"/>
      <c r="D179" s="117"/>
      <c r="E179" s="117"/>
      <c r="F179" s="117"/>
      <c r="G179" s="410"/>
      <c r="H179" s="96"/>
    </row>
    <row r="180" spans="1:8" ht="15.75" customHeight="1">
      <c r="A180" s="117"/>
      <c r="C180" s="117"/>
      <c r="D180" s="117"/>
      <c r="E180" s="117"/>
      <c r="F180" s="117"/>
      <c r="G180" s="410"/>
      <c r="H180" s="96"/>
    </row>
    <row r="181" spans="1:8" ht="15.75" customHeight="1">
      <c r="A181" s="117"/>
      <c r="C181" s="117"/>
      <c r="D181" s="117"/>
      <c r="E181" s="117"/>
      <c r="F181" s="117"/>
      <c r="G181" s="410"/>
      <c r="H181" s="96"/>
    </row>
    <row r="182" spans="1:8" ht="15.75" customHeight="1">
      <c r="A182" s="117"/>
      <c r="C182" s="117"/>
      <c r="D182" s="117"/>
      <c r="E182" s="117"/>
      <c r="F182" s="117"/>
      <c r="G182" s="410"/>
      <c r="H182" s="96"/>
    </row>
    <row r="183" spans="1:8" ht="15.75" customHeight="1">
      <c r="A183" s="117"/>
      <c r="C183" s="117"/>
      <c r="D183" s="117"/>
      <c r="E183" s="117"/>
      <c r="F183" s="117"/>
      <c r="G183" s="410"/>
      <c r="H183" s="96"/>
    </row>
    <row r="184" spans="1:8" ht="15.75" customHeight="1">
      <c r="A184" s="117"/>
      <c r="C184" s="117"/>
      <c r="D184" s="117"/>
      <c r="E184" s="117"/>
      <c r="F184" s="117"/>
      <c r="G184" s="410"/>
      <c r="H184" s="96"/>
    </row>
    <row r="185" spans="1:8" ht="15.75" customHeight="1">
      <c r="A185" s="117"/>
      <c r="C185" s="117"/>
      <c r="D185" s="117"/>
      <c r="E185" s="117"/>
      <c r="F185" s="117"/>
      <c r="G185" s="410"/>
      <c r="H185" s="96"/>
    </row>
    <row r="186" spans="1:8" ht="15.75" customHeight="1">
      <c r="A186" s="117"/>
      <c r="C186" s="117"/>
      <c r="D186" s="117"/>
      <c r="E186" s="117"/>
      <c r="F186" s="117"/>
      <c r="G186" s="410"/>
      <c r="H186" s="96"/>
    </row>
    <row r="187" spans="1:8" ht="15.75" customHeight="1">
      <c r="A187" s="117"/>
      <c r="C187" s="117"/>
      <c r="D187" s="117"/>
      <c r="E187" s="117"/>
      <c r="F187" s="117"/>
      <c r="G187" s="410"/>
      <c r="H187" s="96"/>
    </row>
    <row r="188" spans="1:8" ht="15.75" customHeight="1">
      <c r="A188" s="117"/>
      <c r="C188" s="117"/>
      <c r="D188" s="117"/>
      <c r="E188" s="117"/>
      <c r="F188" s="117"/>
      <c r="G188" s="410"/>
      <c r="H188" s="96"/>
    </row>
    <row r="189" spans="1:8" ht="15.75" customHeight="1">
      <c r="A189" s="117"/>
      <c r="C189" s="117"/>
      <c r="D189" s="117"/>
      <c r="E189" s="117"/>
      <c r="F189" s="117"/>
      <c r="G189" s="410"/>
      <c r="H189" s="96"/>
    </row>
    <row r="190" spans="1:8" ht="15.75" customHeight="1">
      <c r="A190" s="117"/>
      <c r="C190" s="117"/>
      <c r="D190" s="117"/>
      <c r="E190" s="117"/>
      <c r="F190" s="117"/>
      <c r="G190" s="410"/>
      <c r="H190" s="96"/>
    </row>
    <row r="191" spans="1:8" ht="15.75" customHeight="1">
      <c r="A191" s="117"/>
      <c r="C191" s="117"/>
      <c r="D191" s="117"/>
      <c r="E191" s="117"/>
      <c r="F191" s="117"/>
      <c r="G191" s="410"/>
      <c r="H191" s="96"/>
    </row>
    <row r="192" spans="1:8" ht="15.75" customHeight="1">
      <c r="A192" s="117"/>
      <c r="C192" s="117"/>
      <c r="D192" s="117"/>
      <c r="E192" s="117"/>
      <c r="F192" s="117"/>
      <c r="G192" s="410"/>
      <c r="H192" s="96"/>
    </row>
    <row r="193" spans="1:8" ht="15.75" customHeight="1">
      <c r="A193" s="117"/>
      <c r="C193" s="117"/>
      <c r="D193" s="117"/>
      <c r="E193" s="117"/>
      <c r="F193" s="117"/>
      <c r="G193" s="410"/>
      <c r="H193" s="96"/>
    </row>
    <row r="194" spans="1:8" ht="15.75" customHeight="1">
      <c r="A194" s="117"/>
      <c r="C194" s="117"/>
      <c r="D194" s="117"/>
      <c r="E194" s="117"/>
      <c r="F194" s="117"/>
      <c r="G194" s="410"/>
      <c r="H194" s="96"/>
    </row>
    <row r="195" spans="1:8" ht="15.75" customHeight="1">
      <c r="A195" s="117"/>
      <c r="C195" s="117"/>
      <c r="D195" s="117"/>
      <c r="E195" s="117"/>
      <c r="F195" s="117"/>
      <c r="G195" s="410"/>
      <c r="H195" s="96"/>
    </row>
    <row r="196" spans="1:8" ht="15.75" customHeight="1">
      <c r="A196" s="117"/>
      <c r="C196" s="117"/>
      <c r="D196" s="117"/>
      <c r="E196" s="117"/>
      <c r="F196" s="117"/>
      <c r="G196" s="410"/>
      <c r="H196" s="96"/>
    </row>
    <row r="197" spans="1:8" ht="15.75" customHeight="1">
      <c r="A197" s="117"/>
      <c r="C197" s="117"/>
      <c r="D197" s="117"/>
      <c r="E197" s="117"/>
      <c r="F197" s="117"/>
      <c r="G197" s="410"/>
      <c r="H197" s="96"/>
    </row>
    <row r="198" spans="1:8" ht="15.75" customHeight="1">
      <c r="A198" s="117"/>
      <c r="C198" s="117"/>
      <c r="D198" s="117"/>
      <c r="E198" s="117"/>
      <c r="F198" s="117"/>
      <c r="G198" s="410"/>
      <c r="H198" s="96"/>
    </row>
    <row r="199" spans="1:8" ht="15.75" customHeight="1">
      <c r="A199" s="117"/>
      <c r="C199" s="117"/>
      <c r="D199" s="117"/>
      <c r="E199" s="117"/>
      <c r="F199" s="117"/>
      <c r="G199" s="410"/>
      <c r="H199" s="96"/>
    </row>
    <row r="200" spans="1:8" ht="15.75" customHeight="1">
      <c r="A200" s="117"/>
      <c r="C200" s="117"/>
      <c r="D200" s="117"/>
      <c r="E200" s="117"/>
      <c r="F200" s="117"/>
      <c r="G200" s="410"/>
      <c r="H200" s="96"/>
    </row>
    <row r="201" spans="1:8" ht="15.75" customHeight="1">
      <c r="A201" s="117"/>
      <c r="C201" s="117"/>
      <c r="D201" s="117"/>
      <c r="E201" s="117"/>
      <c r="F201" s="117"/>
      <c r="G201" s="410"/>
      <c r="H201" s="96"/>
    </row>
    <row r="202" spans="1:8" ht="15.75" customHeight="1">
      <c r="A202" s="117"/>
      <c r="C202" s="117"/>
      <c r="D202" s="117"/>
      <c r="E202" s="117"/>
      <c r="F202" s="117"/>
      <c r="G202" s="410"/>
      <c r="H202" s="96"/>
    </row>
    <row r="203" spans="1:8" ht="15.75" customHeight="1">
      <c r="A203" s="117"/>
      <c r="C203" s="117"/>
      <c r="D203" s="117"/>
      <c r="E203" s="117"/>
      <c r="F203" s="117"/>
      <c r="G203" s="410"/>
      <c r="H203" s="96"/>
    </row>
    <row r="204" spans="1:8" ht="15.75" customHeight="1">
      <c r="A204" s="117"/>
      <c r="C204" s="117"/>
      <c r="D204" s="117"/>
      <c r="E204" s="117"/>
      <c r="F204" s="117"/>
      <c r="G204" s="410"/>
      <c r="H204" s="96"/>
    </row>
    <row r="205" spans="1:8" ht="15.75" customHeight="1">
      <c r="A205" s="117"/>
      <c r="C205" s="117"/>
      <c r="D205" s="117"/>
      <c r="E205" s="117"/>
      <c r="F205" s="117"/>
      <c r="G205" s="410"/>
      <c r="H205" s="96"/>
    </row>
    <row r="206" spans="1:8" ht="15.75" customHeight="1">
      <c r="A206" s="117"/>
      <c r="C206" s="117"/>
      <c r="D206" s="117"/>
      <c r="E206" s="117"/>
      <c r="F206" s="117"/>
      <c r="G206" s="410"/>
      <c r="H206" s="96"/>
    </row>
    <row r="207" spans="1:8" ht="15.75" customHeight="1">
      <c r="A207" s="117"/>
      <c r="C207" s="117"/>
      <c r="D207" s="117"/>
      <c r="E207" s="117"/>
      <c r="F207" s="117"/>
      <c r="G207" s="410"/>
      <c r="H207" s="96"/>
    </row>
    <row r="208" spans="1:8" ht="15.75" customHeight="1">
      <c r="A208" s="117"/>
      <c r="C208" s="117"/>
      <c r="D208" s="117"/>
      <c r="E208" s="117"/>
      <c r="F208" s="117"/>
      <c r="G208" s="410"/>
      <c r="H208" s="96"/>
    </row>
    <row r="209" spans="1:8" ht="15.75" customHeight="1">
      <c r="A209" s="117"/>
      <c r="C209" s="117"/>
      <c r="D209" s="117"/>
      <c r="E209" s="117"/>
      <c r="F209" s="117"/>
      <c r="G209" s="410"/>
      <c r="H209" s="96"/>
    </row>
    <row r="210" spans="1:8" ht="15.75" customHeight="1">
      <c r="A210" s="117"/>
      <c r="C210" s="117"/>
      <c r="D210" s="117"/>
      <c r="E210" s="117"/>
      <c r="F210" s="117"/>
      <c r="G210" s="410"/>
      <c r="H210" s="96"/>
    </row>
    <row r="211" spans="1:8" ht="15.75" customHeight="1">
      <c r="A211" s="117"/>
      <c r="C211" s="117"/>
      <c r="D211" s="117"/>
      <c r="E211" s="117"/>
      <c r="F211" s="117"/>
      <c r="G211" s="410"/>
      <c r="H211" s="96"/>
    </row>
    <row r="212" spans="1:8" ht="15.75" customHeight="1">
      <c r="A212" s="117"/>
      <c r="C212" s="117"/>
      <c r="D212" s="117"/>
      <c r="E212" s="117"/>
      <c r="F212" s="117"/>
      <c r="G212" s="410"/>
      <c r="H212" s="96"/>
    </row>
    <row r="213" spans="1:8" ht="15.75" customHeight="1">
      <c r="A213" s="117"/>
      <c r="C213" s="117"/>
      <c r="D213" s="117"/>
      <c r="E213" s="117"/>
      <c r="F213" s="117"/>
      <c r="G213" s="410"/>
      <c r="H213" s="96"/>
    </row>
    <row r="214" spans="1:8" ht="15.75" customHeight="1">
      <c r="A214" s="117"/>
      <c r="C214" s="117"/>
      <c r="D214" s="117"/>
      <c r="E214" s="117"/>
      <c r="F214" s="117"/>
      <c r="G214" s="410"/>
      <c r="H214" s="96"/>
    </row>
    <row r="215" spans="1:8" ht="15.75" customHeight="1">
      <c r="A215" s="117"/>
      <c r="C215" s="117"/>
      <c r="D215" s="117"/>
      <c r="E215" s="117"/>
      <c r="F215" s="117"/>
      <c r="G215" s="410"/>
      <c r="H215" s="96"/>
    </row>
    <row r="216" spans="1:8" ht="15.75" customHeight="1">
      <c r="A216" s="117"/>
      <c r="C216" s="117"/>
      <c r="D216" s="117"/>
      <c r="E216" s="117"/>
      <c r="F216" s="117"/>
      <c r="G216" s="410"/>
      <c r="H216" s="96"/>
    </row>
    <row r="217" spans="1:8" ht="15.75" customHeight="1">
      <c r="A217" s="117"/>
      <c r="C217" s="117"/>
      <c r="D217" s="117"/>
      <c r="E217" s="117"/>
      <c r="F217" s="117"/>
      <c r="G217" s="410"/>
      <c r="H217" s="96"/>
    </row>
    <row r="218" spans="1:8" ht="15.75" customHeight="1">
      <c r="A218" s="117"/>
      <c r="C218" s="117"/>
      <c r="D218" s="117"/>
      <c r="E218" s="117"/>
      <c r="F218" s="117"/>
      <c r="G218" s="410"/>
      <c r="H218" s="96"/>
    </row>
    <row r="219" spans="1:8" ht="15.75" customHeight="1">
      <c r="A219" s="117"/>
      <c r="C219" s="117"/>
      <c r="D219" s="117"/>
      <c r="E219" s="117"/>
      <c r="F219" s="117"/>
      <c r="G219" s="410"/>
      <c r="H219" s="96"/>
    </row>
    <row r="220" spans="1:8" ht="15.75" customHeight="1">
      <c r="A220" s="117"/>
      <c r="C220" s="117"/>
      <c r="D220" s="117"/>
      <c r="E220" s="117"/>
      <c r="F220" s="117"/>
      <c r="G220" s="410"/>
      <c r="H220" s="96"/>
    </row>
    <row r="221" spans="1:8" ht="15.75" customHeight="1">
      <c r="A221" s="117"/>
      <c r="C221" s="117"/>
      <c r="D221" s="117"/>
      <c r="E221" s="117"/>
      <c r="F221" s="117"/>
      <c r="G221" s="410"/>
      <c r="H221" s="96"/>
    </row>
    <row r="222" spans="1:8" ht="15.75" customHeight="1">
      <c r="A222" s="117"/>
      <c r="C222" s="117"/>
      <c r="D222" s="117"/>
      <c r="E222" s="117"/>
      <c r="F222" s="117"/>
      <c r="G222" s="410"/>
      <c r="H222" s="96"/>
    </row>
    <row r="223" spans="1:8" ht="15.75" customHeight="1">
      <c r="A223" s="117"/>
      <c r="C223" s="117"/>
      <c r="D223" s="117"/>
      <c r="E223" s="117"/>
      <c r="F223" s="117"/>
      <c r="G223" s="410"/>
      <c r="H223" s="96"/>
    </row>
    <row r="224" spans="1:8" ht="15.75" customHeight="1">
      <c r="A224" s="117"/>
      <c r="C224" s="117"/>
      <c r="D224" s="117"/>
      <c r="E224" s="117"/>
      <c r="F224" s="117"/>
      <c r="G224" s="410"/>
      <c r="H224" s="96"/>
    </row>
    <row r="225" spans="1:8" ht="15.75" customHeight="1">
      <c r="A225" s="117"/>
      <c r="C225" s="117"/>
      <c r="D225" s="117"/>
      <c r="E225" s="117"/>
      <c r="F225" s="117"/>
      <c r="G225" s="410"/>
      <c r="H225" s="96"/>
    </row>
    <row r="226" spans="1:8" ht="15.75" customHeight="1">
      <c r="A226" s="117"/>
      <c r="C226" s="117"/>
      <c r="D226" s="117"/>
      <c r="E226" s="117"/>
      <c r="F226" s="117"/>
      <c r="G226" s="410"/>
      <c r="H226" s="96"/>
    </row>
    <row r="227" spans="1:8" ht="15.75" customHeight="1">
      <c r="A227" s="117"/>
      <c r="C227" s="117"/>
      <c r="D227" s="117"/>
      <c r="E227" s="117"/>
      <c r="F227" s="117"/>
      <c r="G227" s="410"/>
      <c r="H227" s="96"/>
    </row>
    <row r="228" spans="1:8" ht="15.75" customHeight="1">
      <c r="A228" s="117"/>
      <c r="C228" s="117"/>
      <c r="D228" s="117"/>
      <c r="E228" s="117"/>
      <c r="F228" s="117"/>
      <c r="G228" s="410"/>
      <c r="H228" s="96"/>
    </row>
    <row r="229" spans="1:8" ht="15.75" customHeight="1">
      <c r="A229" s="117"/>
      <c r="C229" s="117"/>
      <c r="D229" s="117"/>
      <c r="E229" s="117"/>
      <c r="F229" s="117"/>
      <c r="G229" s="410"/>
      <c r="H229" s="96"/>
    </row>
    <row r="230" spans="1:8" ht="15.75" customHeight="1">
      <c r="A230" s="117"/>
      <c r="C230" s="117"/>
      <c r="D230" s="117"/>
      <c r="E230" s="117"/>
      <c r="F230" s="117"/>
      <c r="G230" s="410"/>
      <c r="H230" s="96"/>
    </row>
    <row r="231" spans="1:8" ht="15.75" customHeight="1">
      <c r="A231" s="117"/>
      <c r="C231" s="117"/>
      <c r="D231" s="117"/>
      <c r="E231" s="117"/>
      <c r="F231" s="117"/>
      <c r="G231" s="410"/>
      <c r="H231" s="96"/>
    </row>
    <row r="232" spans="1:8" ht="15.75" customHeight="1">
      <c r="A232" s="117"/>
      <c r="C232" s="117"/>
      <c r="D232" s="117"/>
      <c r="E232" s="117"/>
      <c r="F232" s="117"/>
      <c r="G232" s="410"/>
      <c r="H232" s="96"/>
    </row>
    <row r="233" spans="1:8" ht="15.75" customHeight="1">
      <c r="A233" s="117"/>
      <c r="C233" s="117"/>
      <c r="D233" s="117"/>
      <c r="E233" s="117"/>
      <c r="F233" s="117"/>
      <c r="G233" s="410"/>
      <c r="H233" s="96"/>
    </row>
    <row r="234" spans="1:8" ht="15.75" customHeight="1">
      <c r="A234" s="117"/>
      <c r="C234" s="117"/>
      <c r="D234" s="117"/>
      <c r="E234" s="117"/>
      <c r="F234" s="117"/>
      <c r="G234" s="410"/>
      <c r="H234" s="96"/>
    </row>
    <row r="235" spans="1:8" ht="15.75" customHeight="1">
      <c r="A235" s="117"/>
      <c r="C235" s="117"/>
      <c r="D235" s="117"/>
      <c r="E235" s="117"/>
      <c r="F235" s="117"/>
      <c r="G235" s="410"/>
      <c r="H235" s="96"/>
    </row>
    <row r="236" spans="1:8" ht="15.75" customHeight="1">
      <c r="A236" s="117"/>
      <c r="C236" s="117"/>
      <c r="D236" s="117"/>
      <c r="E236" s="117"/>
      <c r="F236" s="117"/>
      <c r="G236" s="410"/>
      <c r="H236" s="96"/>
    </row>
    <row r="237" spans="1:8" ht="15.75" customHeight="1"/>
    <row r="238" spans="1:8" ht="15.75" customHeight="1"/>
    <row r="239" spans="1:8" ht="15.75" customHeight="1"/>
    <row r="240" spans="1:8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38:G38"/>
    <mergeCell ref="A30:G30"/>
    <mergeCell ref="A34:G34"/>
    <mergeCell ref="A1:G1"/>
    <mergeCell ref="A2:G2"/>
    <mergeCell ref="A3:G3"/>
    <mergeCell ref="A4:G4"/>
    <mergeCell ref="A9:G9"/>
    <mergeCell ref="A13:G13"/>
    <mergeCell ref="A26:G26"/>
  </mergeCells>
  <pageMargins left="0.70866141732283472" right="0.70866141732283472" top="0.74803149606299213" bottom="0.74803149606299213" header="0" footer="0"/>
  <pageSetup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00B050"/>
  </sheetPr>
  <dimension ref="A1:Z1000"/>
  <sheetViews>
    <sheetView workbookViewId="0">
      <pane ySplit="5" topLeftCell="A6" activePane="bottomLeft" state="frozen"/>
      <selection pane="bottomLeft" activeCell="B7" sqref="B7"/>
    </sheetView>
  </sheetViews>
  <sheetFormatPr defaultColWidth="14.42578125" defaultRowHeight="15" customHeight="1"/>
  <cols>
    <col min="1" max="1" width="13.42578125" customWidth="1"/>
    <col min="2" max="2" width="7.7109375" customWidth="1"/>
    <col min="3" max="3" width="13.28515625" customWidth="1"/>
    <col min="4" max="4" width="14.140625" customWidth="1"/>
    <col min="5" max="6" width="11.7109375" customWidth="1"/>
    <col min="7" max="7" width="13.5703125" customWidth="1"/>
    <col min="8" max="10" width="11.7109375" customWidth="1"/>
    <col min="11" max="11" width="21.140625" customWidth="1"/>
    <col min="12" max="12" width="11.28515625" customWidth="1"/>
    <col min="13" max="26" width="9.140625" customWidth="1"/>
  </cols>
  <sheetData>
    <row r="1" spans="1:26" ht="15.75">
      <c r="A1" s="767" t="str">
        <f>Foundation!A1</f>
        <v>KEC International Limited</v>
      </c>
      <c r="B1" s="665"/>
      <c r="C1" s="665"/>
      <c r="D1" s="665"/>
      <c r="E1" s="665"/>
      <c r="F1" s="665"/>
      <c r="G1" s="665"/>
      <c r="H1" s="665"/>
      <c r="I1" s="665"/>
      <c r="J1" s="665"/>
      <c r="K1" s="665"/>
      <c r="L1" s="720"/>
      <c r="M1" s="117"/>
      <c r="N1" s="115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</row>
    <row r="2" spans="1:26" ht="15.75">
      <c r="A2" s="737" t="str">
        <f>Foundation!A2</f>
        <v>765 kV D/C Bikaner IV PS to Siwani II (Part-01) TL</v>
      </c>
      <c r="B2" s="707"/>
      <c r="C2" s="707"/>
      <c r="D2" s="707"/>
      <c r="E2" s="707"/>
      <c r="F2" s="707"/>
      <c r="G2" s="707"/>
      <c r="H2" s="707"/>
      <c r="I2" s="707"/>
      <c r="J2" s="707"/>
      <c r="K2" s="707"/>
      <c r="L2" s="714"/>
      <c r="M2" s="117"/>
      <c r="N2" s="115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</row>
    <row r="3" spans="1:26" ht="15.75">
      <c r="A3" s="768" t="s">
        <v>980</v>
      </c>
      <c r="B3" s="754"/>
      <c r="C3" s="754"/>
      <c r="D3" s="754"/>
      <c r="E3" s="754"/>
      <c r="F3" s="754"/>
      <c r="G3" s="754"/>
      <c r="H3" s="754"/>
      <c r="I3" s="754"/>
      <c r="J3" s="754"/>
      <c r="K3" s="754"/>
      <c r="L3" s="411">
        <f ca="1">+'Summary E'!M1</f>
        <v>46128</v>
      </c>
      <c r="M3" s="117"/>
      <c r="N3" s="115"/>
      <c r="O3" s="117"/>
      <c r="P3" s="117"/>
      <c r="Q3" s="117"/>
      <c r="R3" s="117"/>
      <c r="S3" s="117"/>
      <c r="T3" s="117"/>
      <c r="U3" s="117"/>
      <c r="V3" s="117"/>
      <c r="W3" s="117"/>
      <c r="X3" s="117"/>
      <c r="Y3" s="117"/>
      <c r="Z3" s="117"/>
    </row>
    <row r="4" spans="1:26" ht="15" customHeight="1">
      <c r="A4" s="412" t="s">
        <v>766</v>
      </c>
      <c r="B4" s="219" t="s">
        <v>767</v>
      </c>
      <c r="C4" s="769" t="s">
        <v>981</v>
      </c>
      <c r="D4" s="707"/>
      <c r="E4" s="708"/>
      <c r="F4" s="413"/>
      <c r="G4" s="413"/>
      <c r="H4" s="413"/>
      <c r="I4" s="413"/>
      <c r="J4" s="413"/>
      <c r="K4" s="413"/>
      <c r="L4" s="414"/>
      <c r="M4" s="117"/>
      <c r="N4" s="115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7"/>
      <c r="Z4" s="117"/>
    </row>
    <row r="5" spans="1:26" ht="45">
      <c r="A5" s="57"/>
      <c r="B5" s="68"/>
      <c r="C5" s="68" t="s">
        <v>982</v>
      </c>
      <c r="D5" s="248" t="s">
        <v>983</v>
      </c>
      <c r="E5" s="68" t="s">
        <v>984</v>
      </c>
      <c r="F5" s="68" t="s">
        <v>985</v>
      </c>
      <c r="G5" s="68" t="s">
        <v>986</v>
      </c>
      <c r="H5" s="68" t="s">
        <v>987</v>
      </c>
      <c r="I5" s="68" t="s">
        <v>988</v>
      </c>
      <c r="J5" s="68" t="s">
        <v>989</v>
      </c>
      <c r="K5" s="250" t="s">
        <v>627</v>
      </c>
      <c r="L5" s="98" t="s">
        <v>12</v>
      </c>
      <c r="M5" s="117"/>
      <c r="N5" s="115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7"/>
      <c r="Z5" s="117"/>
    </row>
    <row r="6" spans="1:26">
      <c r="A6" s="108">
        <v>1</v>
      </c>
      <c r="B6" s="108"/>
      <c r="C6" s="108"/>
      <c r="D6" s="108"/>
      <c r="E6" s="108"/>
      <c r="F6" s="102"/>
      <c r="G6" s="103"/>
      <c r="H6" s="103"/>
      <c r="I6" s="103"/>
      <c r="J6" s="103"/>
      <c r="K6" s="107"/>
      <c r="L6" s="415"/>
      <c r="M6" s="117"/>
      <c r="N6" s="117"/>
      <c r="O6" s="117"/>
      <c r="P6" s="117"/>
      <c r="Q6" s="117"/>
      <c r="R6" s="117"/>
      <c r="S6" s="117"/>
      <c r="T6" s="117"/>
      <c r="U6" s="117"/>
      <c r="V6" s="117"/>
      <c r="W6" s="117"/>
      <c r="X6" s="117"/>
      <c r="Y6" s="117"/>
      <c r="Z6" s="117"/>
    </row>
    <row r="7" spans="1:26">
      <c r="A7" s="108">
        <v>2</v>
      </c>
      <c r="B7" s="108"/>
      <c r="C7" s="108"/>
      <c r="D7" s="108"/>
      <c r="E7" s="108"/>
      <c r="F7" s="102"/>
      <c r="G7" s="103"/>
      <c r="H7" s="103"/>
      <c r="I7" s="103"/>
      <c r="J7" s="103"/>
      <c r="K7" s="107"/>
      <c r="L7" s="415"/>
      <c r="M7" s="117"/>
      <c r="N7" s="117"/>
      <c r="O7" s="117"/>
      <c r="P7" s="117"/>
      <c r="Q7" s="117"/>
      <c r="R7" s="117"/>
      <c r="S7" s="117"/>
      <c r="T7" s="117"/>
      <c r="U7" s="117"/>
      <c r="V7" s="117"/>
      <c r="W7" s="117"/>
      <c r="X7" s="117"/>
      <c r="Y7" s="117"/>
      <c r="Z7" s="117"/>
    </row>
    <row r="8" spans="1:26">
      <c r="A8" s="108">
        <v>3</v>
      </c>
      <c r="B8" s="108"/>
      <c r="C8" s="108"/>
      <c r="D8" s="108"/>
      <c r="E8" s="108"/>
      <c r="F8" s="102"/>
      <c r="G8" s="103"/>
      <c r="H8" s="103"/>
      <c r="I8" s="103"/>
      <c r="J8" s="103"/>
      <c r="K8" s="107"/>
      <c r="L8" s="415"/>
      <c r="M8" s="117"/>
      <c r="N8" s="117"/>
      <c r="O8" s="117"/>
      <c r="P8" s="117"/>
      <c r="Q8" s="117"/>
      <c r="R8" s="117"/>
      <c r="S8" s="117"/>
      <c r="T8" s="117"/>
      <c r="U8" s="117"/>
      <c r="V8" s="117"/>
      <c r="W8" s="117"/>
      <c r="X8" s="117"/>
      <c r="Y8" s="117"/>
      <c r="Z8" s="117"/>
    </row>
    <row r="9" spans="1:26">
      <c r="A9" s="108">
        <v>4</v>
      </c>
      <c r="B9" s="108"/>
      <c r="C9" s="108"/>
      <c r="D9" s="108"/>
      <c r="E9" s="108"/>
      <c r="F9" s="102"/>
      <c r="G9" s="103"/>
      <c r="H9" s="103"/>
      <c r="I9" s="103"/>
      <c r="J9" s="103"/>
      <c r="K9" s="108"/>
      <c r="L9" s="415"/>
      <c r="M9" s="117"/>
      <c r="N9" s="117"/>
      <c r="O9" s="117"/>
      <c r="P9" s="117"/>
      <c r="Q9" s="117"/>
      <c r="R9" s="117"/>
      <c r="S9" s="117"/>
      <c r="T9" s="117"/>
      <c r="U9" s="117"/>
      <c r="V9" s="117"/>
      <c r="W9" s="117"/>
      <c r="X9" s="117"/>
      <c r="Y9" s="117"/>
      <c r="Z9" s="117"/>
    </row>
    <row r="10" spans="1:26">
      <c r="A10" s="108">
        <v>5</v>
      </c>
      <c r="B10" s="108"/>
      <c r="C10" s="108"/>
      <c r="D10" s="108"/>
      <c r="E10" s="108"/>
      <c r="F10" s="102"/>
      <c r="G10" s="103"/>
      <c r="H10" s="103"/>
      <c r="I10" s="103"/>
      <c r="J10" s="103"/>
      <c r="K10" s="108"/>
      <c r="L10" s="415"/>
      <c r="M10" s="117"/>
      <c r="N10" s="117"/>
      <c r="O10" s="117"/>
      <c r="P10" s="117"/>
      <c r="Q10" s="117"/>
      <c r="R10" s="117"/>
      <c r="S10" s="117"/>
      <c r="T10" s="117"/>
      <c r="U10" s="117"/>
      <c r="V10" s="117"/>
      <c r="W10" s="117"/>
      <c r="X10" s="117"/>
      <c r="Y10" s="117"/>
      <c r="Z10" s="117"/>
    </row>
    <row r="11" spans="1:26" ht="15.75" customHeight="1">
      <c r="A11" s="108">
        <v>6</v>
      </c>
      <c r="B11" s="108"/>
      <c r="C11" s="107"/>
      <c r="D11" s="108"/>
      <c r="E11" s="388"/>
      <c r="F11" s="102"/>
      <c r="G11" s="103"/>
      <c r="H11" s="103"/>
      <c r="I11" s="103"/>
      <c r="J11" s="103"/>
      <c r="K11" s="108"/>
      <c r="L11" s="415"/>
      <c r="M11" s="117"/>
      <c r="N11" s="117"/>
      <c r="O11" s="117"/>
      <c r="P11" s="117"/>
      <c r="Q11" s="117"/>
      <c r="R11" s="117"/>
      <c r="S11" s="117"/>
      <c r="T11" s="117"/>
      <c r="U11" s="117"/>
      <c r="V11" s="117"/>
      <c r="W11" s="117"/>
      <c r="X11" s="117"/>
      <c r="Y11" s="117"/>
      <c r="Z11" s="117"/>
    </row>
    <row r="12" spans="1:26">
      <c r="A12" s="108">
        <v>7</v>
      </c>
      <c r="B12" s="108"/>
      <c r="C12" s="108"/>
      <c r="D12" s="108"/>
      <c r="E12" s="108"/>
      <c r="F12" s="102"/>
      <c r="G12" s="103"/>
      <c r="H12" s="103"/>
      <c r="I12" s="103"/>
      <c r="J12" s="103"/>
      <c r="K12" s="108"/>
      <c r="L12" s="415"/>
      <c r="M12" s="117"/>
      <c r="N12" s="117"/>
      <c r="O12" s="117"/>
      <c r="P12" s="117"/>
      <c r="Q12" s="117"/>
      <c r="R12" s="117"/>
      <c r="S12" s="117"/>
      <c r="T12" s="117"/>
      <c r="U12" s="117"/>
      <c r="V12" s="117"/>
      <c r="W12" s="117"/>
      <c r="X12" s="117"/>
      <c r="Y12" s="117"/>
      <c r="Z12" s="117"/>
    </row>
    <row r="13" spans="1:26">
      <c r="A13" s="108">
        <v>8</v>
      </c>
      <c r="B13" s="108"/>
      <c r="C13" s="108"/>
      <c r="D13" s="108"/>
      <c r="E13" s="108"/>
      <c r="F13" s="102"/>
      <c r="G13" s="103"/>
      <c r="H13" s="103"/>
      <c r="I13" s="103"/>
      <c r="J13" s="103"/>
      <c r="K13" s="108"/>
      <c r="L13" s="415"/>
      <c r="M13" s="117"/>
      <c r="N13" s="117"/>
      <c r="O13" s="117"/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7"/>
    </row>
    <row r="14" spans="1:26">
      <c r="A14" s="108">
        <v>9</v>
      </c>
      <c r="B14" s="108"/>
      <c r="C14" s="108"/>
      <c r="D14" s="108"/>
      <c r="E14" s="108"/>
      <c r="F14" s="102"/>
      <c r="G14" s="103"/>
      <c r="H14" s="103"/>
      <c r="I14" s="103"/>
      <c r="J14" s="103"/>
      <c r="K14" s="108"/>
      <c r="L14" s="415"/>
      <c r="M14" s="117"/>
      <c r="N14" s="117"/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7"/>
    </row>
    <row r="15" spans="1:26">
      <c r="A15" s="108">
        <v>10</v>
      </c>
      <c r="B15" s="108"/>
      <c r="C15" s="108"/>
      <c r="D15" s="108"/>
      <c r="E15" s="108"/>
      <c r="F15" s="102"/>
      <c r="G15" s="103"/>
      <c r="H15" s="103"/>
      <c r="I15" s="103"/>
      <c r="J15" s="103"/>
      <c r="K15" s="108"/>
      <c r="L15" s="415"/>
      <c r="M15" s="117"/>
      <c r="N15" s="117"/>
      <c r="O15" s="117"/>
      <c r="P15" s="117"/>
      <c r="Q15" s="117"/>
      <c r="R15" s="117"/>
      <c r="S15" s="117"/>
      <c r="T15" s="117"/>
      <c r="U15" s="117"/>
      <c r="V15" s="117"/>
      <c r="W15" s="117"/>
      <c r="X15" s="117"/>
      <c r="Y15" s="117"/>
      <c r="Z15" s="117"/>
    </row>
    <row r="16" spans="1:26">
      <c r="A16" s="108">
        <v>11</v>
      </c>
      <c r="B16" s="108"/>
      <c r="C16" s="108"/>
      <c r="D16" s="108"/>
      <c r="E16" s="108"/>
      <c r="F16" s="102"/>
      <c r="G16" s="103"/>
      <c r="H16" s="103"/>
      <c r="I16" s="103"/>
      <c r="J16" s="103"/>
      <c r="K16" s="108"/>
      <c r="L16" s="415"/>
      <c r="M16" s="117"/>
      <c r="N16" s="117"/>
      <c r="O16" s="117"/>
      <c r="P16" s="117"/>
      <c r="Q16" s="117"/>
      <c r="R16" s="117"/>
      <c r="S16" s="117"/>
      <c r="T16" s="117"/>
      <c r="U16" s="117"/>
      <c r="V16" s="117"/>
      <c r="W16" s="117"/>
      <c r="X16" s="117"/>
      <c r="Y16" s="117"/>
      <c r="Z16" s="117"/>
    </row>
    <row r="17" spans="1:26">
      <c r="A17" s="108">
        <v>12</v>
      </c>
      <c r="B17" s="108"/>
      <c r="C17" s="108"/>
      <c r="D17" s="108"/>
      <c r="E17" s="108"/>
      <c r="F17" s="102"/>
      <c r="G17" s="103"/>
      <c r="H17" s="103"/>
      <c r="I17" s="103"/>
      <c r="J17" s="103"/>
      <c r="K17" s="108"/>
      <c r="L17" s="415"/>
      <c r="M17" s="117"/>
      <c r="N17" s="117"/>
      <c r="O17" s="117"/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7"/>
    </row>
    <row r="18" spans="1:26">
      <c r="A18" s="108">
        <v>13</v>
      </c>
      <c r="B18" s="108"/>
      <c r="C18" s="108"/>
      <c r="D18" s="107"/>
      <c r="E18" s="388"/>
      <c r="F18" s="102"/>
      <c r="G18" s="103"/>
      <c r="H18" s="123"/>
      <c r="I18" s="123"/>
      <c r="J18" s="103"/>
      <c r="K18" s="107"/>
      <c r="L18" s="415"/>
      <c r="M18" s="117"/>
      <c r="N18" s="117"/>
      <c r="O18" s="117"/>
      <c r="P18" s="117"/>
      <c r="Q18" s="117"/>
      <c r="R18" s="117"/>
      <c r="S18" s="117"/>
      <c r="T18" s="117"/>
      <c r="U18" s="117"/>
      <c r="V18" s="117"/>
      <c r="W18" s="117"/>
      <c r="X18" s="117"/>
      <c r="Y18" s="117"/>
      <c r="Z18" s="117"/>
    </row>
    <row r="19" spans="1:26">
      <c r="A19" s="108">
        <v>14</v>
      </c>
      <c r="B19" s="108"/>
      <c r="C19" s="108"/>
      <c r="D19" s="107"/>
      <c r="E19" s="388"/>
      <c r="F19" s="102"/>
      <c r="G19" s="103"/>
      <c r="H19" s="123"/>
      <c r="I19" s="123"/>
      <c r="J19" s="103"/>
      <c r="K19" s="107"/>
      <c r="L19" s="415"/>
      <c r="M19" s="117"/>
      <c r="N19" s="117"/>
      <c r="O19" s="117"/>
      <c r="P19" s="117"/>
      <c r="Q19" s="117"/>
      <c r="R19" s="117"/>
      <c r="S19" s="117"/>
      <c r="T19" s="117"/>
      <c r="U19" s="117"/>
      <c r="V19" s="117"/>
      <c r="W19" s="117"/>
      <c r="X19" s="117"/>
      <c r="Y19" s="117"/>
      <c r="Z19" s="117"/>
    </row>
    <row r="20" spans="1:26">
      <c r="A20" s="108">
        <v>15</v>
      </c>
      <c r="B20" s="108"/>
      <c r="C20" s="107"/>
      <c r="D20" s="108"/>
      <c r="E20" s="102"/>
      <c r="F20" s="102"/>
      <c r="G20" s="103"/>
      <c r="H20" s="103"/>
      <c r="I20" s="103"/>
      <c r="J20" s="103"/>
      <c r="K20" s="108"/>
      <c r="L20" s="415"/>
      <c r="M20" s="117"/>
      <c r="N20" s="117"/>
      <c r="O20" s="117"/>
      <c r="P20" s="117"/>
      <c r="Q20" s="117"/>
      <c r="R20" s="117"/>
      <c r="S20" s="117"/>
      <c r="T20" s="117"/>
      <c r="U20" s="117"/>
      <c r="V20" s="117"/>
      <c r="W20" s="117"/>
      <c r="X20" s="117"/>
      <c r="Y20" s="117"/>
      <c r="Z20" s="117"/>
    </row>
    <row r="21" spans="1:26" ht="15.75" customHeight="1">
      <c r="A21" s="108">
        <v>16</v>
      </c>
      <c r="B21" s="108"/>
      <c r="C21" s="108"/>
      <c r="D21" s="108"/>
      <c r="E21" s="102"/>
      <c r="F21" s="102"/>
      <c r="G21" s="103"/>
      <c r="H21" s="103"/>
      <c r="I21" s="103"/>
      <c r="J21" s="103"/>
      <c r="K21" s="108"/>
      <c r="L21" s="415"/>
      <c r="M21" s="117"/>
      <c r="N21" s="117"/>
      <c r="O21" s="117"/>
      <c r="P21" s="117"/>
      <c r="Q21" s="117"/>
      <c r="R21" s="117"/>
      <c r="S21" s="117"/>
      <c r="T21" s="117"/>
      <c r="U21" s="117"/>
      <c r="V21" s="117"/>
      <c r="W21" s="117"/>
      <c r="X21" s="117"/>
      <c r="Y21" s="117"/>
      <c r="Z21" s="117"/>
    </row>
    <row r="22" spans="1:26" ht="15.75" customHeight="1">
      <c r="A22" s="108">
        <v>17</v>
      </c>
      <c r="B22" s="108"/>
      <c r="C22" s="108"/>
      <c r="D22" s="108"/>
      <c r="E22" s="102"/>
      <c r="F22" s="102"/>
      <c r="G22" s="103"/>
      <c r="H22" s="103"/>
      <c r="I22" s="103"/>
      <c r="J22" s="103"/>
      <c r="K22" s="108"/>
      <c r="L22" s="415"/>
      <c r="M22" s="117"/>
      <c r="N22" s="117"/>
      <c r="O22" s="117"/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</row>
    <row r="23" spans="1:26" ht="15.75" customHeight="1">
      <c r="A23" s="108">
        <v>18</v>
      </c>
      <c r="B23" s="108"/>
      <c r="C23" s="108"/>
      <c r="D23" s="108"/>
      <c r="E23" s="102"/>
      <c r="F23" s="102"/>
      <c r="G23" s="103"/>
      <c r="H23" s="103"/>
      <c r="I23" s="103"/>
      <c r="J23" s="103"/>
      <c r="K23" s="108"/>
      <c r="L23" s="415"/>
      <c r="M23" s="117"/>
      <c r="N23" s="117"/>
      <c r="O23" s="117"/>
      <c r="P23" s="117"/>
      <c r="Q23" s="117"/>
      <c r="R23" s="117"/>
      <c r="S23" s="117"/>
      <c r="T23" s="117"/>
      <c r="U23" s="117"/>
      <c r="V23" s="117"/>
      <c r="W23" s="117"/>
      <c r="X23" s="117"/>
      <c r="Y23" s="117"/>
      <c r="Z23" s="117"/>
    </row>
    <row r="24" spans="1:26" ht="15.75" customHeight="1">
      <c r="A24" s="108">
        <v>19</v>
      </c>
      <c r="B24" s="108"/>
      <c r="C24" s="108"/>
      <c r="D24" s="108"/>
      <c r="E24" s="386"/>
      <c r="F24" s="108"/>
      <c r="G24" s="103"/>
      <c r="H24" s="103"/>
      <c r="I24" s="103"/>
      <c r="J24" s="103"/>
      <c r="K24" s="108"/>
      <c r="L24" s="415"/>
      <c r="M24" s="117"/>
      <c r="N24" s="117"/>
      <c r="O24" s="117"/>
      <c r="P24" s="117"/>
      <c r="Q24" s="117"/>
      <c r="R24" s="117"/>
      <c r="S24" s="117"/>
      <c r="T24" s="117"/>
      <c r="U24" s="117"/>
      <c r="V24" s="117"/>
      <c r="W24" s="117"/>
      <c r="X24" s="117"/>
      <c r="Y24" s="117"/>
      <c r="Z24" s="117"/>
    </row>
    <row r="25" spans="1:26" ht="15.75" customHeight="1">
      <c r="A25" s="108">
        <v>20</v>
      </c>
      <c r="B25" s="108"/>
      <c r="C25" s="108"/>
      <c r="D25" s="108"/>
      <c r="E25" s="108"/>
      <c r="F25" s="102"/>
      <c r="G25" s="103"/>
      <c r="H25" s="103"/>
      <c r="I25" s="103"/>
      <c r="J25" s="103"/>
      <c r="K25" s="108"/>
      <c r="L25" s="415"/>
      <c r="M25" s="117"/>
      <c r="N25" s="117"/>
      <c r="O25" s="117"/>
      <c r="P25" s="117"/>
      <c r="Q25" s="117"/>
      <c r="R25" s="117"/>
      <c r="S25" s="117"/>
      <c r="T25" s="117"/>
      <c r="U25" s="117"/>
      <c r="V25" s="117"/>
      <c r="W25" s="117"/>
      <c r="X25" s="117"/>
      <c r="Y25" s="117"/>
      <c r="Z25" s="117"/>
    </row>
    <row r="26" spans="1:26" ht="15.75" customHeight="1">
      <c r="A26" s="108">
        <v>21</v>
      </c>
      <c r="B26" s="108"/>
      <c r="C26" s="108"/>
      <c r="D26" s="108"/>
      <c r="E26" s="108"/>
      <c r="F26" s="102"/>
      <c r="G26" s="103"/>
      <c r="H26" s="103"/>
      <c r="I26" s="103"/>
      <c r="J26" s="103"/>
      <c r="K26" s="108"/>
      <c r="L26" s="415"/>
      <c r="M26" s="117"/>
      <c r="N26" s="117"/>
      <c r="O26" s="117"/>
      <c r="P26" s="117"/>
      <c r="Q26" s="117"/>
      <c r="R26" s="117"/>
      <c r="S26" s="117"/>
      <c r="T26" s="117"/>
      <c r="U26" s="117"/>
      <c r="V26" s="117"/>
      <c r="W26" s="117"/>
      <c r="X26" s="117"/>
      <c r="Y26" s="117"/>
      <c r="Z26" s="117"/>
    </row>
    <row r="27" spans="1:26" ht="15.75" customHeight="1">
      <c r="A27" s="108">
        <v>22</v>
      </c>
      <c r="B27" s="108"/>
      <c r="C27" s="108"/>
      <c r="D27" s="108"/>
      <c r="E27" s="108"/>
      <c r="F27" s="102"/>
      <c r="G27" s="103"/>
      <c r="H27" s="103"/>
      <c r="I27" s="103"/>
      <c r="J27" s="103"/>
      <c r="K27" s="108"/>
      <c r="L27" s="415"/>
      <c r="M27" s="117"/>
      <c r="N27" s="117"/>
      <c r="O27" s="117"/>
      <c r="P27" s="117"/>
      <c r="Q27" s="117"/>
      <c r="R27" s="117"/>
      <c r="S27" s="117"/>
      <c r="T27" s="117"/>
      <c r="U27" s="117"/>
      <c r="V27" s="117"/>
      <c r="W27" s="117"/>
      <c r="X27" s="117"/>
      <c r="Y27" s="117"/>
      <c r="Z27" s="117"/>
    </row>
    <row r="28" spans="1:26" ht="15.75" customHeight="1">
      <c r="A28" s="108">
        <v>23</v>
      </c>
      <c r="B28" s="108"/>
      <c r="C28" s="108"/>
      <c r="D28" s="108"/>
      <c r="E28" s="108"/>
      <c r="F28" s="102"/>
      <c r="G28" s="103"/>
      <c r="H28" s="103"/>
      <c r="I28" s="103"/>
      <c r="J28" s="103"/>
      <c r="K28" s="108"/>
      <c r="L28" s="415"/>
      <c r="M28" s="117"/>
      <c r="N28" s="117"/>
      <c r="O28" s="117"/>
      <c r="P28" s="117"/>
      <c r="Q28" s="117"/>
      <c r="R28" s="117"/>
      <c r="S28" s="117"/>
      <c r="T28" s="117"/>
      <c r="U28" s="117"/>
      <c r="V28" s="117"/>
      <c r="W28" s="117"/>
      <c r="X28" s="117"/>
      <c r="Y28" s="117"/>
      <c r="Z28" s="117"/>
    </row>
    <row r="29" spans="1:26" ht="15.75" customHeight="1">
      <c r="A29" s="108">
        <v>24</v>
      </c>
      <c r="B29" s="108"/>
      <c r="C29" s="108"/>
      <c r="D29" s="108"/>
      <c r="E29" s="108"/>
      <c r="F29" s="102"/>
      <c r="G29" s="103"/>
      <c r="H29" s="103"/>
      <c r="I29" s="103"/>
      <c r="J29" s="103"/>
      <c r="K29" s="108"/>
      <c r="L29" s="415"/>
      <c r="M29" s="117"/>
      <c r="N29" s="117"/>
      <c r="O29" s="117"/>
      <c r="P29" s="117"/>
      <c r="Q29" s="117"/>
      <c r="R29" s="117"/>
      <c r="S29" s="117"/>
      <c r="T29" s="117"/>
      <c r="U29" s="117"/>
      <c r="V29" s="117"/>
      <c r="W29" s="117"/>
      <c r="X29" s="117"/>
      <c r="Y29" s="117"/>
      <c r="Z29" s="117"/>
    </row>
    <row r="30" spans="1:26" ht="15.75" customHeight="1">
      <c r="A30" s="108">
        <v>25</v>
      </c>
      <c r="B30" s="108"/>
      <c r="C30" s="108"/>
      <c r="D30" s="108"/>
      <c r="E30" s="108"/>
      <c r="F30" s="102"/>
      <c r="G30" s="103"/>
      <c r="H30" s="103"/>
      <c r="I30" s="103"/>
      <c r="J30" s="103"/>
      <c r="K30" s="108"/>
      <c r="L30" s="415"/>
      <c r="M30" s="117"/>
      <c r="N30" s="117"/>
      <c r="O30" s="117"/>
      <c r="P30" s="117"/>
      <c r="Q30" s="117"/>
      <c r="R30" s="117"/>
      <c r="S30" s="117"/>
      <c r="T30" s="117"/>
      <c r="U30" s="117"/>
      <c r="V30" s="117"/>
      <c r="W30" s="117"/>
      <c r="X30" s="117"/>
      <c r="Y30" s="117"/>
      <c r="Z30" s="117"/>
    </row>
    <row r="31" spans="1:26" ht="15.75" customHeight="1">
      <c r="A31" s="108">
        <v>26</v>
      </c>
      <c r="B31" s="108"/>
      <c r="C31" s="108"/>
      <c r="D31" s="108"/>
      <c r="E31" s="102"/>
      <c r="F31" s="102"/>
      <c r="G31" s="103"/>
      <c r="H31" s="103"/>
      <c r="I31" s="103"/>
      <c r="J31" s="103"/>
      <c r="K31" s="108"/>
      <c r="L31" s="415"/>
      <c r="M31" s="117"/>
      <c r="N31" s="117"/>
      <c r="O31" s="117"/>
      <c r="P31" s="117"/>
      <c r="Q31" s="117"/>
      <c r="R31" s="117"/>
      <c r="S31" s="117"/>
      <c r="T31" s="117"/>
      <c r="U31" s="117"/>
      <c r="V31" s="117"/>
      <c r="W31" s="117"/>
      <c r="X31" s="117"/>
      <c r="Y31" s="117"/>
      <c r="Z31" s="117"/>
    </row>
    <row r="32" spans="1:26" ht="15.75" customHeight="1">
      <c r="A32" s="108">
        <v>27</v>
      </c>
      <c r="B32" s="108"/>
      <c r="C32" s="108"/>
      <c r="D32" s="108"/>
      <c r="E32" s="108"/>
      <c r="F32" s="102"/>
      <c r="G32" s="103"/>
      <c r="H32" s="103"/>
      <c r="I32" s="103"/>
      <c r="J32" s="103"/>
      <c r="K32" s="108"/>
      <c r="L32" s="415"/>
      <c r="M32" s="117"/>
      <c r="N32" s="117"/>
      <c r="O32" s="117"/>
      <c r="P32" s="117"/>
      <c r="Q32" s="117"/>
      <c r="R32" s="117"/>
      <c r="S32" s="117"/>
      <c r="T32" s="117"/>
      <c r="U32" s="117"/>
      <c r="V32" s="117"/>
      <c r="W32" s="117"/>
      <c r="X32" s="117"/>
      <c r="Y32" s="117"/>
      <c r="Z32" s="117"/>
    </row>
    <row r="33" spans="1:26" ht="15.75" customHeight="1">
      <c r="A33" s="108">
        <v>28</v>
      </c>
      <c r="B33" s="108"/>
      <c r="C33" s="108"/>
      <c r="D33" s="108"/>
      <c r="E33" s="102"/>
      <c r="F33" s="102"/>
      <c r="G33" s="103"/>
      <c r="H33" s="103"/>
      <c r="I33" s="103"/>
      <c r="J33" s="103"/>
      <c r="K33" s="108"/>
      <c r="L33" s="415"/>
      <c r="M33" s="117"/>
      <c r="N33" s="117"/>
      <c r="O33" s="117"/>
      <c r="P33" s="117"/>
      <c r="Q33" s="117"/>
      <c r="R33" s="117"/>
      <c r="S33" s="117"/>
      <c r="T33" s="117"/>
      <c r="U33" s="117"/>
      <c r="V33" s="117"/>
      <c r="W33" s="117"/>
      <c r="X33" s="117"/>
      <c r="Y33" s="117"/>
      <c r="Z33" s="117"/>
    </row>
    <row r="34" spans="1:26" ht="15.75" customHeight="1">
      <c r="A34" s="108">
        <v>29</v>
      </c>
      <c r="B34" s="108"/>
      <c r="C34" s="108"/>
      <c r="D34" s="108"/>
      <c r="E34" s="108"/>
      <c r="F34" s="102"/>
      <c r="G34" s="103"/>
      <c r="H34" s="103"/>
      <c r="I34" s="103"/>
      <c r="J34" s="103"/>
      <c r="K34" s="108"/>
      <c r="L34" s="415"/>
      <c r="M34" s="117"/>
      <c r="N34" s="117"/>
      <c r="O34" s="117"/>
      <c r="P34" s="117"/>
      <c r="Q34" s="117"/>
      <c r="R34" s="117"/>
      <c r="S34" s="117"/>
      <c r="T34" s="117"/>
      <c r="U34" s="117"/>
      <c r="V34" s="117"/>
      <c r="W34" s="117"/>
      <c r="X34" s="117"/>
      <c r="Y34" s="117"/>
      <c r="Z34" s="117"/>
    </row>
    <row r="35" spans="1:26" ht="15.75" customHeight="1">
      <c r="A35" s="108">
        <v>30</v>
      </c>
      <c r="B35" s="108"/>
      <c r="C35" s="108"/>
      <c r="D35" s="108"/>
      <c r="E35" s="108"/>
      <c r="F35" s="102"/>
      <c r="G35" s="103"/>
      <c r="H35" s="103"/>
      <c r="I35" s="103"/>
      <c r="J35" s="103"/>
      <c r="K35" s="108"/>
      <c r="L35" s="415"/>
      <c r="M35" s="117"/>
      <c r="N35" s="117"/>
      <c r="O35" s="117"/>
      <c r="P35" s="117"/>
      <c r="Q35" s="117"/>
      <c r="R35" s="117"/>
      <c r="S35" s="117"/>
      <c r="T35" s="117"/>
      <c r="U35" s="117"/>
      <c r="V35" s="117"/>
      <c r="W35" s="117"/>
      <c r="X35" s="117"/>
      <c r="Y35" s="117"/>
      <c r="Z35" s="117"/>
    </row>
    <row r="36" spans="1:26" ht="15.75" customHeight="1">
      <c r="A36" s="108">
        <v>31</v>
      </c>
      <c r="B36" s="108"/>
      <c r="C36" s="108"/>
      <c r="D36" s="108"/>
      <c r="E36" s="102"/>
      <c r="F36" s="102"/>
      <c r="G36" s="103"/>
      <c r="H36" s="103"/>
      <c r="I36" s="103"/>
      <c r="J36" s="103"/>
      <c r="K36" s="108"/>
      <c r="L36" s="415"/>
      <c r="M36" s="117"/>
      <c r="N36" s="117"/>
      <c r="O36" s="117"/>
      <c r="P36" s="117"/>
      <c r="Q36" s="117"/>
      <c r="R36" s="117"/>
      <c r="S36" s="117"/>
      <c r="T36" s="117"/>
      <c r="U36" s="117"/>
      <c r="V36" s="117"/>
      <c r="W36" s="117"/>
      <c r="X36" s="117"/>
      <c r="Y36" s="117"/>
      <c r="Z36" s="117"/>
    </row>
    <row r="37" spans="1:26" ht="15.75" customHeight="1">
      <c r="A37" s="108">
        <v>32</v>
      </c>
      <c r="B37" s="108"/>
      <c r="C37" s="108"/>
      <c r="D37" s="108"/>
      <c r="E37" s="108"/>
      <c r="F37" s="102"/>
      <c r="G37" s="103"/>
      <c r="H37" s="103"/>
      <c r="I37" s="103"/>
      <c r="J37" s="103"/>
      <c r="K37" s="108"/>
      <c r="L37" s="415"/>
      <c r="M37" s="117"/>
      <c r="N37" s="117"/>
      <c r="O37" s="117"/>
      <c r="P37" s="117"/>
      <c r="Q37" s="117"/>
      <c r="R37" s="117"/>
      <c r="S37" s="117"/>
      <c r="T37" s="117"/>
      <c r="U37" s="117"/>
      <c r="V37" s="117"/>
      <c r="W37" s="117"/>
      <c r="X37" s="117"/>
      <c r="Y37" s="117"/>
      <c r="Z37" s="117"/>
    </row>
    <row r="38" spans="1:26" ht="15.75" customHeight="1">
      <c r="A38" s="108">
        <v>33</v>
      </c>
      <c r="B38" s="108"/>
      <c r="C38" s="108"/>
      <c r="D38" s="108"/>
      <c r="E38" s="108"/>
      <c r="F38" s="102"/>
      <c r="G38" s="103"/>
      <c r="H38" s="103"/>
      <c r="I38" s="103"/>
      <c r="J38" s="103"/>
      <c r="K38" s="108"/>
      <c r="L38" s="415"/>
      <c r="M38" s="117"/>
      <c r="N38" s="117"/>
      <c r="O38" s="117"/>
      <c r="P38" s="117"/>
      <c r="Q38" s="117"/>
      <c r="R38" s="117"/>
      <c r="S38" s="117"/>
      <c r="T38" s="117"/>
      <c r="U38" s="117"/>
      <c r="V38" s="117"/>
      <c r="W38" s="117"/>
      <c r="X38" s="117"/>
      <c r="Y38" s="117"/>
      <c r="Z38" s="117"/>
    </row>
    <row r="39" spans="1:26" ht="15.75" customHeight="1">
      <c r="A39" s="108">
        <v>34</v>
      </c>
      <c r="B39" s="108"/>
      <c r="C39" s="108"/>
      <c r="D39" s="108"/>
      <c r="E39" s="108"/>
      <c r="F39" s="102"/>
      <c r="G39" s="103"/>
      <c r="H39" s="103"/>
      <c r="I39" s="103"/>
      <c r="J39" s="103"/>
      <c r="K39" s="108"/>
      <c r="L39" s="415"/>
      <c r="M39" s="117"/>
      <c r="N39" s="117"/>
      <c r="O39" s="117"/>
      <c r="P39" s="117"/>
      <c r="Q39" s="117"/>
      <c r="R39" s="117"/>
      <c r="S39" s="117"/>
      <c r="T39" s="117"/>
      <c r="U39" s="117"/>
      <c r="V39" s="117"/>
      <c r="W39" s="117"/>
      <c r="X39" s="117"/>
      <c r="Y39" s="117"/>
      <c r="Z39" s="117"/>
    </row>
    <row r="40" spans="1:26" ht="15.75" customHeight="1">
      <c r="A40" s="108">
        <v>35</v>
      </c>
      <c r="B40" s="108"/>
      <c r="C40" s="108"/>
      <c r="D40" s="231"/>
      <c r="E40" s="108"/>
      <c r="F40" s="102"/>
      <c r="G40" s="103"/>
      <c r="H40" s="103"/>
      <c r="I40" s="103"/>
      <c r="J40" s="103"/>
      <c r="K40" s="108"/>
      <c r="L40" s="415"/>
      <c r="M40" s="117"/>
      <c r="N40" s="117"/>
      <c r="O40" s="117"/>
      <c r="P40" s="117"/>
      <c r="Q40" s="117"/>
      <c r="R40" s="117"/>
      <c r="S40" s="117"/>
      <c r="T40" s="117"/>
      <c r="U40" s="117"/>
      <c r="V40" s="117"/>
      <c r="W40" s="117"/>
      <c r="X40" s="117"/>
      <c r="Y40" s="117"/>
      <c r="Z40" s="117"/>
    </row>
    <row r="41" spans="1:26" ht="15.75" customHeight="1">
      <c r="A41" s="108">
        <v>36</v>
      </c>
      <c r="B41" s="108"/>
      <c r="C41" s="107"/>
      <c r="D41" s="231"/>
      <c r="E41" s="108"/>
      <c r="F41" s="102"/>
      <c r="G41" s="103"/>
      <c r="H41" s="103"/>
      <c r="I41" s="103"/>
      <c r="J41" s="103"/>
      <c r="K41" s="108"/>
      <c r="L41" s="415"/>
      <c r="M41" s="117"/>
      <c r="N41" s="117"/>
      <c r="O41" s="117"/>
      <c r="P41" s="117"/>
      <c r="Q41" s="117"/>
      <c r="R41" s="117"/>
      <c r="S41" s="117"/>
      <c r="T41" s="117"/>
      <c r="U41" s="117"/>
      <c r="V41" s="117"/>
      <c r="W41" s="117"/>
      <c r="X41" s="117"/>
      <c r="Y41" s="117"/>
      <c r="Z41" s="117"/>
    </row>
    <row r="42" spans="1:26" ht="15.75" customHeight="1">
      <c r="A42" s="108">
        <v>37</v>
      </c>
      <c r="B42" s="108"/>
      <c r="C42" s="108"/>
      <c r="D42" s="108"/>
      <c r="E42" s="102"/>
      <c r="F42" s="102"/>
      <c r="G42" s="103"/>
      <c r="H42" s="103"/>
      <c r="I42" s="103"/>
      <c r="J42" s="103"/>
      <c r="K42" s="108"/>
      <c r="L42" s="415"/>
      <c r="M42" s="117"/>
      <c r="N42" s="117"/>
      <c r="O42" s="117"/>
      <c r="P42" s="117"/>
      <c r="Q42" s="117"/>
      <c r="R42" s="117"/>
      <c r="S42" s="117"/>
      <c r="T42" s="117"/>
      <c r="U42" s="117"/>
      <c r="V42" s="117"/>
      <c r="W42" s="117"/>
      <c r="X42" s="117"/>
      <c r="Y42" s="117"/>
      <c r="Z42" s="117"/>
    </row>
    <row r="43" spans="1:26" ht="15.75" customHeight="1">
      <c r="A43" s="108">
        <v>38</v>
      </c>
      <c r="B43" s="108"/>
      <c r="C43" s="108"/>
      <c r="D43" s="108"/>
      <c r="E43" s="108"/>
      <c r="F43" s="102"/>
      <c r="G43" s="103"/>
      <c r="H43" s="103"/>
      <c r="I43" s="103"/>
      <c r="J43" s="103"/>
      <c r="K43" s="108"/>
      <c r="L43" s="415"/>
      <c r="M43" s="117"/>
      <c r="N43" s="117"/>
      <c r="O43" s="117"/>
      <c r="P43" s="117"/>
      <c r="Q43" s="117"/>
      <c r="R43" s="117"/>
      <c r="S43" s="117"/>
      <c r="T43" s="117"/>
      <c r="U43" s="117"/>
      <c r="V43" s="117"/>
      <c r="W43" s="117"/>
      <c r="X43" s="117"/>
      <c r="Y43" s="117"/>
      <c r="Z43" s="117"/>
    </row>
    <row r="44" spans="1:26" ht="15.75" customHeight="1">
      <c r="A44" s="108">
        <v>39</v>
      </c>
      <c r="B44" s="108"/>
      <c r="C44" s="108"/>
      <c r="D44" s="108"/>
      <c r="E44" s="108"/>
      <c r="F44" s="102"/>
      <c r="G44" s="103"/>
      <c r="H44" s="103"/>
      <c r="I44" s="103"/>
      <c r="J44" s="103"/>
      <c r="K44" s="108"/>
      <c r="L44" s="415"/>
      <c r="M44" s="117"/>
      <c r="N44" s="117"/>
      <c r="O44" s="117"/>
      <c r="P44" s="117"/>
      <c r="Q44" s="117"/>
      <c r="R44" s="117"/>
      <c r="S44" s="117"/>
      <c r="T44" s="117"/>
      <c r="U44" s="117"/>
      <c r="V44" s="117"/>
      <c r="W44" s="117"/>
      <c r="X44" s="117"/>
      <c r="Y44" s="117"/>
      <c r="Z44" s="117"/>
    </row>
    <row r="45" spans="1:26" ht="15.75" customHeight="1">
      <c r="A45" s="108">
        <v>40</v>
      </c>
      <c r="B45" s="108"/>
      <c r="C45" s="108"/>
      <c r="D45" s="108"/>
      <c r="E45" s="108"/>
      <c r="F45" s="102"/>
      <c r="G45" s="103"/>
      <c r="H45" s="103"/>
      <c r="I45" s="103"/>
      <c r="J45" s="103"/>
      <c r="K45" s="108"/>
      <c r="L45" s="415"/>
      <c r="M45" s="117"/>
      <c r="N45" s="117"/>
      <c r="O45" s="117"/>
      <c r="P45" s="117"/>
      <c r="Q45" s="117"/>
      <c r="R45" s="117"/>
      <c r="S45" s="117"/>
      <c r="T45" s="117"/>
      <c r="U45" s="117"/>
      <c r="V45" s="117"/>
      <c r="W45" s="117"/>
      <c r="X45" s="117"/>
      <c r="Y45" s="117"/>
      <c r="Z45" s="117"/>
    </row>
    <row r="46" spans="1:26" ht="15.75" customHeight="1">
      <c r="A46" s="108">
        <v>41</v>
      </c>
      <c r="B46" s="108"/>
      <c r="C46" s="108"/>
      <c r="D46" s="108"/>
      <c r="E46" s="108"/>
      <c r="F46" s="102"/>
      <c r="G46" s="103"/>
      <c r="H46" s="103"/>
      <c r="I46" s="103"/>
      <c r="J46" s="103"/>
      <c r="K46" s="108"/>
      <c r="L46" s="415"/>
      <c r="M46" s="117"/>
      <c r="N46" s="117"/>
      <c r="O46" s="117"/>
      <c r="P46" s="117"/>
      <c r="Q46" s="117"/>
      <c r="R46" s="117"/>
      <c r="S46" s="117"/>
      <c r="T46" s="117"/>
      <c r="U46" s="117"/>
      <c r="V46" s="117"/>
      <c r="W46" s="117"/>
      <c r="X46" s="117"/>
      <c r="Y46" s="117"/>
      <c r="Z46" s="117"/>
    </row>
    <row r="47" spans="1:26" ht="15.75" customHeight="1">
      <c r="A47" s="108">
        <v>42</v>
      </c>
      <c r="B47" s="108"/>
      <c r="C47" s="108"/>
      <c r="D47" s="108"/>
      <c r="E47" s="102"/>
      <c r="F47" s="102"/>
      <c r="G47" s="103"/>
      <c r="H47" s="103"/>
      <c r="I47" s="103"/>
      <c r="J47" s="103"/>
      <c r="K47" s="108"/>
      <c r="L47" s="415"/>
      <c r="M47" s="117"/>
      <c r="N47" s="117"/>
      <c r="O47" s="117"/>
      <c r="P47" s="117"/>
      <c r="Q47" s="117"/>
      <c r="R47" s="117"/>
      <c r="S47" s="117"/>
      <c r="T47" s="117"/>
      <c r="U47" s="117"/>
      <c r="V47" s="117"/>
      <c r="W47" s="117"/>
      <c r="X47" s="117"/>
      <c r="Y47" s="117"/>
      <c r="Z47" s="117"/>
    </row>
    <row r="48" spans="1:26" ht="15.75" customHeight="1">
      <c r="A48" s="108">
        <v>43</v>
      </c>
      <c r="B48" s="108"/>
      <c r="C48" s="108"/>
      <c r="D48" s="108"/>
      <c r="E48" s="102"/>
      <c r="F48" s="102"/>
      <c r="G48" s="103"/>
      <c r="H48" s="103"/>
      <c r="I48" s="103"/>
      <c r="J48" s="103"/>
      <c r="K48" s="108"/>
      <c r="L48" s="415"/>
      <c r="M48" s="117"/>
      <c r="N48" s="117"/>
      <c r="O48" s="117"/>
      <c r="P48" s="117"/>
      <c r="Q48" s="117"/>
      <c r="R48" s="117"/>
      <c r="S48" s="117"/>
      <c r="T48" s="117"/>
      <c r="U48" s="117"/>
      <c r="V48" s="117"/>
      <c r="W48" s="117"/>
      <c r="X48" s="117"/>
      <c r="Y48" s="117"/>
      <c r="Z48" s="117"/>
    </row>
    <row r="49" spans="1:26" ht="15.75" customHeight="1">
      <c r="A49" s="108">
        <v>44</v>
      </c>
      <c r="B49" s="108"/>
      <c r="C49" s="108"/>
      <c r="D49" s="108"/>
      <c r="E49" s="108"/>
      <c r="F49" s="102"/>
      <c r="G49" s="103"/>
      <c r="H49" s="103"/>
      <c r="I49" s="103"/>
      <c r="J49" s="103"/>
      <c r="K49" s="108"/>
      <c r="L49" s="415"/>
      <c r="M49" s="117"/>
      <c r="N49" s="117"/>
      <c r="O49" s="117"/>
      <c r="P49" s="117"/>
      <c r="Q49" s="117"/>
      <c r="R49" s="117"/>
      <c r="S49" s="117"/>
      <c r="T49" s="117"/>
      <c r="U49" s="117"/>
      <c r="V49" s="117"/>
      <c r="W49" s="117"/>
      <c r="X49" s="117"/>
      <c r="Y49" s="117"/>
      <c r="Z49" s="117"/>
    </row>
    <row r="50" spans="1:26" ht="15.75" customHeight="1">
      <c r="A50" s="108">
        <v>45</v>
      </c>
      <c r="B50" s="108"/>
      <c r="C50" s="108"/>
      <c r="D50" s="108"/>
      <c r="E50" s="108"/>
      <c r="F50" s="102"/>
      <c r="G50" s="103"/>
      <c r="H50" s="103"/>
      <c r="I50" s="103"/>
      <c r="J50" s="103"/>
      <c r="K50" s="108"/>
      <c r="L50" s="415"/>
      <c r="M50" s="117"/>
      <c r="N50" s="117"/>
      <c r="O50" s="117"/>
      <c r="P50" s="117"/>
      <c r="Q50" s="117"/>
      <c r="R50" s="117"/>
      <c r="S50" s="117"/>
      <c r="T50" s="117"/>
      <c r="U50" s="117"/>
      <c r="V50" s="117"/>
      <c r="W50" s="117"/>
      <c r="X50" s="117"/>
      <c r="Y50" s="117"/>
      <c r="Z50" s="117"/>
    </row>
    <row r="51" spans="1:26" ht="15.75" customHeight="1">
      <c r="A51" s="108">
        <v>46</v>
      </c>
      <c r="B51" s="108"/>
      <c r="C51" s="108"/>
      <c r="D51" s="108"/>
      <c r="E51" s="108"/>
      <c r="F51" s="102"/>
      <c r="G51" s="103"/>
      <c r="H51" s="103"/>
      <c r="I51" s="103"/>
      <c r="J51" s="103"/>
      <c r="K51" s="108"/>
      <c r="L51" s="415"/>
      <c r="M51" s="117"/>
      <c r="N51" s="117"/>
      <c r="O51" s="117"/>
      <c r="P51" s="117"/>
      <c r="Q51" s="117"/>
      <c r="R51" s="117"/>
      <c r="S51" s="117"/>
      <c r="T51" s="117"/>
      <c r="U51" s="117"/>
      <c r="V51" s="117"/>
      <c r="W51" s="117"/>
      <c r="X51" s="117"/>
      <c r="Y51" s="117"/>
      <c r="Z51" s="117"/>
    </row>
    <row r="52" spans="1:26" ht="15.75" customHeight="1">
      <c r="A52" s="108">
        <v>47</v>
      </c>
      <c r="B52" s="108"/>
      <c r="C52" s="108"/>
      <c r="D52" s="108"/>
      <c r="E52" s="108"/>
      <c r="F52" s="102"/>
      <c r="G52" s="103"/>
      <c r="H52" s="103"/>
      <c r="I52" s="103"/>
      <c r="J52" s="103"/>
      <c r="K52" s="108"/>
      <c r="L52" s="415"/>
      <c r="M52" s="117"/>
      <c r="N52" s="117"/>
      <c r="O52" s="117"/>
      <c r="P52" s="117"/>
      <c r="Q52" s="117"/>
      <c r="R52" s="117"/>
      <c r="S52" s="117"/>
      <c r="T52" s="117"/>
      <c r="U52" s="117"/>
      <c r="V52" s="117"/>
      <c r="W52" s="117"/>
      <c r="X52" s="117"/>
      <c r="Y52" s="117"/>
      <c r="Z52" s="117"/>
    </row>
    <row r="53" spans="1:26" ht="15.75" customHeight="1">
      <c r="A53" s="108">
        <v>48</v>
      </c>
      <c r="B53" s="108"/>
      <c r="C53" s="108"/>
      <c r="D53" s="108"/>
      <c r="E53" s="102"/>
      <c r="F53" s="102"/>
      <c r="G53" s="103"/>
      <c r="H53" s="103"/>
      <c r="I53" s="103"/>
      <c r="J53" s="103"/>
      <c r="K53" s="108"/>
      <c r="L53" s="415"/>
      <c r="M53" s="117"/>
      <c r="N53" s="117"/>
      <c r="O53" s="117"/>
      <c r="P53" s="117"/>
      <c r="Q53" s="117"/>
      <c r="R53" s="117"/>
      <c r="S53" s="117"/>
      <c r="T53" s="117"/>
      <c r="U53" s="117"/>
      <c r="V53" s="117"/>
      <c r="W53" s="117"/>
      <c r="X53" s="117"/>
      <c r="Y53" s="117"/>
      <c r="Z53" s="117"/>
    </row>
    <row r="54" spans="1:26" ht="15.75" customHeight="1">
      <c r="A54" s="108">
        <v>49</v>
      </c>
      <c r="B54" s="108"/>
      <c r="C54" s="108"/>
      <c r="D54" s="108"/>
      <c r="E54" s="108"/>
      <c r="F54" s="102"/>
      <c r="G54" s="103"/>
      <c r="H54" s="103"/>
      <c r="I54" s="103"/>
      <c r="J54" s="103"/>
      <c r="K54" s="108"/>
      <c r="L54" s="415"/>
      <c r="M54" s="117"/>
      <c r="N54" s="117"/>
      <c r="O54" s="117"/>
      <c r="P54" s="117"/>
      <c r="Q54" s="117"/>
      <c r="R54" s="117"/>
      <c r="S54" s="117"/>
      <c r="T54" s="117"/>
      <c r="U54" s="117"/>
      <c r="V54" s="117"/>
      <c r="W54" s="117"/>
      <c r="X54" s="117"/>
      <c r="Y54" s="117"/>
      <c r="Z54" s="117"/>
    </row>
    <row r="55" spans="1:26" ht="15.75" customHeight="1">
      <c r="A55" s="108">
        <v>50</v>
      </c>
      <c r="B55" s="108"/>
      <c r="C55" s="108"/>
      <c r="D55" s="108"/>
      <c r="E55" s="108"/>
      <c r="F55" s="102"/>
      <c r="G55" s="103"/>
      <c r="H55" s="103"/>
      <c r="I55" s="103"/>
      <c r="J55" s="103"/>
      <c r="K55" s="108"/>
      <c r="L55" s="415"/>
      <c r="M55" s="117"/>
      <c r="N55" s="117"/>
      <c r="O55" s="117"/>
      <c r="P55" s="117"/>
      <c r="Q55" s="117"/>
      <c r="R55" s="117"/>
      <c r="S55" s="117"/>
      <c r="T55" s="117"/>
      <c r="U55" s="117"/>
      <c r="V55" s="117"/>
      <c r="W55" s="117"/>
      <c r="X55" s="117"/>
      <c r="Y55" s="117"/>
      <c r="Z55" s="117"/>
    </row>
    <row r="56" spans="1:26" ht="15.75" customHeight="1">
      <c r="A56" s="108">
        <v>51</v>
      </c>
      <c r="B56" s="108"/>
      <c r="C56" s="108"/>
      <c r="D56" s="108"/>
      <c r="E56" s="102"/>
      <c r="F56" s="102"/>
      <c r="G56" s="103"/>
      <c r="H56" s="103"/>
      <c r="I56" s="103"/>
      <c r="J56" s="103"/>
      <c r="K56" s="108"/>
      <c r="L56" s="415"/>
      <c r="M56" s="117"/>
      <c r="N56" s="117"/>
      <c r="O56" s="117"/>
      <c r="P56" s="117"/>
      <c r="Q56" s="117"/>
      <c r="R56" s="117"/>
      <c r="S56" s="117"/>
      <c r="T56" s="117"/>
      <c r="U56" s="117"/>
      <c r="V56" s="117"/>
      <c r="W56" s="117"/>
      <c r="X56" s="117"/>
      <c r="Y56" s="117"/>
      <c r="Z56" s="117"/>
    </row>
    <row r="57" spans="1:26" ht="15.75" customHeight="1">
      <c r="A57" s="108">
        <v>52</v>
      </c>
      <c r="B57" s="108"/>
      <c r="C57" s="108"/>
      <c r="D57" s="108"/>
      <c r="E57" s="108"/>
      <c r="F57" s="102"/>
      <c r="G57" s="103"/>
      <c r="H57" s="103"/>
      <c r="I57" s="103"/>
      <c r="J57" s="103"/>
      <c r="K57" s="108"/>
      <c r="L57" s="415"/>
      <c r="M57" s="117"/>
      <c r="N57" s="117"/>
      <c r="O57" s="117"/>
      <c r="P57" s="117"/>
      <c r="Q57" s="117"/>
      <c r="R57" s="117"/>
      <c r="S57" s="117"/>
      <c r="T57" s="117"/>
      <c r="U57" s="117"/>
      <c r="V57" s="117"/>
      <c r="W57" s="117"/>
      <c r="X57" s="117"/>
      <c r="Y57" s="117"/>
      <c r="Z57" s="117"/>
    </row>
    <row r="58" spans="1:26" ht="15.75" customHeight="1">
      <c r="A58" s="108">
        <v>53</v>
      </c>
      <c r="B58" s="108"/>
      <c r="C58" s="108"/>
      <c r="D58" s="108"/>
      <c r="E58" s="108"/>
      <c r="F58" s="102"/>
      <c r="G58" s="103"/>
      <c r="H58" s="103"/>
      <c r="I58" s="103"/>
      <c r="J58" s="103"/>
      <c r="K58" s="108"/>
      <c r="L58" s="415"/>
      <c r="M58" s="117"/>
      <c r="N58" s="117"/>
      <c r="O58" s="117"/>
      <c r="P58" s="117"/>
      <c r="Q58" s="117"/>
      <c r="R58" s="117"/>
      <c r="S58" s="117"/>
      <c r="T58" s="117"/>
      <c r="U58" s="117"/>
      <c r="V58" s="117"/>
      <c r="W58" s="117"/>
      <c r="X58" s="117"/>
      <c r="Y58" s="117"/>
      <c r="Z58" s="117"/>
    </row>
    <row r="59" spans="1:26" ht="15.75" customHeight="1">
      <c r="A59" s="108">
        <v>54</v>
      </c>
      <c r="B59" s="108"/>
      <c r="C59" s="108"/>
      <c r="D59" s="108"/>
      <c r="E59" s="108"/>
      <c r="F59" s="102"/>
      <c r="G59" s="103"/>
      <c r="H59" s="103"/>
      <c r="I59" s="103"/>
      <c r="J59" s="103"/>
      <c r="K59" s="108"/>
      <c r="L59" s="415"/>
      <c r="M59" s="117"/>
      <c r="N59" s="117"/>
      <c r="O59" s="117"/>
      <c r="P59" s="117"/>
      <c r="Q59" s="117"/>
      <c r="R59" s="117"/>
      <c r="S59" s="117"/>
      <c r="T59" s="117"/>
      <c r="U59" s="117"/>
      <c r="V59" s="117"/>
      <c r="W59" s="117"/>
      <c r="X59" s="117"/>
      <c r="Y59" s="117"/>
      <c r="Z59" s="117"/>
    </row>
    <row r="60" spans="1:26" ht="15.75" customHeight="1">
      <c r="A60" s="108">
        <v>55</v>
      </c>
      <c r="B60" s="108"/>
      <c r="C60" s="108"/>
      <c r="D60" s="108"/>
      <c r="E60" s="108"/>
      <c r="F60" s="102"/>
      <c r="G60" s="103"/>
      <c r="H60" s="103"/>
      <c r="I60" s="103"/>
      <c r="J60" s="103"/>
      <c r="K60" s="108"/>
      <c r="L60" s="415"/>
      <c r="M60" s="117"/>
      <c r="N60" s="117"/>
      <c r="O60" s="117"/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</row>
    <row r="61" spans="1:26" ht="15.75" customHeight="1">
      <c r="A61" s="108">
        <v>56</v>
      </c>
      <c r="B61" s="108"/>
      <c r="C61" s="108"/>
      <c r="D61" s="108"/>
      <c r="E61" s="108"/>
      <c r="F61" s="102"/>
      <c r="G61" s="103"/>
      <c r="H61" s="103"/>
      <c r="I61" s="103"/>
      <c r="J61" s="103"/>
      <c r="K61" s="108"/>
      <c r="L61" s="415"/>
      <c r="M61" s="117"/>
      <c r="N61" s="117"/>
      <c r="O61" s="117"/>
      <c r="P61" s="117"/>
      <c r="Q61" s="117"/>
      <c r="R61" s="117"/>
      <c r="S61" s="117"/>
      <c r="T61" s="117"/>
      <c r="U61" s="117"/>
      <c r="V61" s="117"/>
      <c r="W61" s="117"/>
      <c r="X61" s="117"/>
      <c r="Y61" s="117"/>
      <c r="Z61" s="117"/>
    </row>
    <row r="62" spans="1:26" ht="15.75" customHeight="1">
      <c r="A62" s="108">
        <v>57</v>
      </c>
      <c r="B62" s="108"/>
      <c r="C62" s="108"/>
      <c r="D62" s="108"/>
      <c r="E62" s="108"/>
      <c r="F62" s="102"/>
      <c r="G62" s="103"/>
      <c r="H62" s="103"/>
      <c r="I62" s="103"/>
      <c r="J62" s="103"/>
      <c r="K62" s="108"/>
      <c r="L62" s="415"/>
      <c r="M62" s="117"/>
      <c r="N62" s="117"/>
      <c r="O62" s="117"/>
      <c r="P62" s="117"/>
      <c r="Q62" s="117"/>
      <c r="R62" s="117"/>
      <c r="S62" s="117"/>
      <c r="T62" s="117"/>
      <c r="U62" s="117"/>
      <c r="V62" s="117"/>
      <c r="W62" s="117"/>
      <c r="X62" s="117"/>
      <c r="Y62" s="117"/>
      <c r="Z62" s="117"/>
    </row>
    <row r="63" spans="1:26" ht="15.75" customHeight="1">
      <c r="A63" s="108">
        <v>58</v>
      </c>
      <c r="B63" s="108"/>
      <c r="C63" s="108"/>
      <c r="D63" s="108"/>
      <c r="E63" s="102"/>
      <c r="F63" s="102"/>
      <c r="G63" s="103"/>
      <c r="H63" s="103"/>
      <c r="I63" s="103"/>
      <c r="J63" s="103"/>
      <c r="K63" s="108"/>
      <c r="L63" s="415"/>
      <c r="M63" s="117"/>
      <c r="N63" s="117"/>
      <c r="O63" s="117"/>
      <c r="P63" s="117"/>
      <c r="Q63" s="117"/>
      <c r="R63" s="117"/>
      <c r="S63" s="117"/>
      <c r="T63" s="117"/>
      <c r="U63" s="117"/>
      <c r="V63" s="117"/>
      <c r="W63" s="117"/>
      <c r="X63" s="117"/>
      <c r="Y63" s="117"/>
      <c r="Z63" s="117"/>
    </row>
    <row r="64" spans="1:26" ht="15.75" customHeight="1">
      <c r="A64" s="108">
        <v>59</v>
      </c>
      <c r="B64" s="108"/>
      <c r="C64" s="108"/>
      <c r="D64" s="108"/>
      <c r="E64" s="102"/>
      <c r="F64" s="102"/>
      <c r="G64" s="103"/>
      <c r="H64" s="103"/>
      <c r="I64" s="103"/>
      <c r="J64" s="103"/>
      <c r="K64" s="108"/>
      <c r="L64" s="415"/>
      <c r="M64" s="117"/>
      <c r="N64" s="117"/>
      <c r="O64" s="117"/>
      <c r="P64" s="117"/>
      <c r="Q64" s="117"/>
      <c r="R64" s="117"/>
      <c r="S64" s="117"/>
      <c r="T64" s="117"/>
      <c r="U64" s="117"/>
      <c r="V64" s="117"/>
      <c r="W64" s="117"/>
      <c r="X64" s="117"/>
      <c r="Y64" s="117"/>
      <c r="Z64" s="117"/>
    </row>
    <row r="65" spans="1:26" ht="15.75" customHeight="1">
      <c r="A65" s="108">
        <v>60</v>
      </c>
      <c r="B65" s="108"/>
      <c r="C65" s="108"/>
      <c r="D65" s="108"/>
      <c r="E65" s="102"/>
      <c r="F65" s="102"/>
      <c r="G65" s="103"/>
      <c r="H65" s="103"/>
      <c r="I65" s="103"/>
      <c r="J65" s="103"/>
      <c r="K65" s="108"/>
      <c r="L65" s="415"/>
      <c r="M65" s="117"/>
      <c r="N65" s="117"/>
      <c r="O65" s="117"/>
      <c r="P65" s="117"/>
      <c r="Q65" s="117"/>
      <c r="R65" s="117"/>
      <c r="S65" s="117"/>
      <c r="T65" s="117"/>
      <c r="U65" s="117"/>
      <c r="V65" s="117"/>
      <c r="W65" s="117"/>
      <c r="X65" s="117"/>
      <c r="Y65" s="117"/>
      <c r="Z65" s="117"/>
    </row>
    <row r="66" spans="1:26" ht="15.75" customHeight="1">
      <c r="A66" s="108">
        <v>61</v>
      </c>
      <c r="B66" s="108"/>
      <c r="C66" s="108"/>
      <c r="D66" s="108"/>
      <c r="E66" s="102"/>
      <c r="F66" s="102"/>
      <c r="G66" s="103"/>
      <c r="H66" s="103"/>
      <c r="I66" s="103"/>
      <c r="J66" s="103"/>
      <c r="K66" s="108"/>
      <c r="L66" s="415"/>
      <c r="M66" s="117"/>
      <c r="N66" s="117"/>
      <c r="O66" s="117"/>
      <c r="P66" s="117"/>
      <c r="Q66" s="117"/>
      <c r="R66" s="117"/>
      <c r="S66" s="117"/>
      <c r="T66" s="117"/>
      <c r="U66" s="117"/>
      <c r="V66" s="117"/>
      <c r="W66" s="117"/>
      <c r="X66" s="117"/>
      <c r="Y66" s="117"/>
      <c r="Z66" s="117"/>
    </row>
    <row r="67" spans="1:26" ht="15.75" customHeight="1">
      <c r="A67" s="108">
        <v>62</v>
      </c>
      <c r="B67" s="108"/>
      <c r="C67" s="108"/>
      <c r="D67" s="108"/>
      <c r="E67" s="386"/>
      <c r="F67" s="102"/>
      <c r="G67" s="103"/>
      <c r="H67" s="103"/>
      <c r="I67" s="103"/>
      <c r="J67" s="103"/>
      <c r="K67" s="108"/>
      <c r="L67" s="415"/>
      <c r="M67" s="117"/>
      <c r="N67" s="117"/>
      <c r="O67" s="117"/>
      <c r="P67" s="117"/>
      <c r="Q67" s="117"/>
      <c r="R67" s="117"/>
      <c r="S67" s="117"/>
      <c r="T67" s="117"/>
      <c r="U67" s="117"/>
      <c r="V67" s="117"/>
      <c r="W67" s="117"/>
      <c r="X67" s="117"/>
      <c r="Y67" s="117"/>
      <c r="Z67" s="117"/>
    </row>
    <row r="68" spans="1:26" ht="15.75" customHeight="1">
      <c r="A68" s="108">
        <v>63</v>
      </c>
      <c r="B68" s="108"/>
      <c r="C68" s="108"/>
      <c r="D68" s="108"/>
      <c r="E68" s="386"/>
      <c r="F68" s="102"/>
      <c r="G68" s="103"/>
      <c r="H68" s="103"/>
      <c r="I68" s="103"/>
      <c r="J68" s="103"/>
      <c r="K68" s="108"/>
      <c r="L68" s="415"/>
      <c r="M68" s="117"/>
      <c r="N68" s="117"/>
      <c r="O68" s="117"/>
      <c r="P68" s="117"/>
      <c r="Q68" s="117"/>
      <c r="R68" s="117"/>
      <c r="S68" s="117"/>
      <c r="T68" s="117"/>
      <c r="U68" s="117"/>
      <c r="V68" s="117"/>
      <c r="W68" s="117"/>
      <c r="X68" s="117"/>
      <c r="Y68" s="117"/>
      <c r="Z68" s="117"/>
    </row>
    <row r="69" spans="1:26" ht="15.75" customHeight="1">
      <c r="A69" s="108">
        <v>64</v>
      </c>
      <c r="B69" s="108"/>
      <c r="C69" s="108"/>
      <c r="D69" s="108"/>
      <c r="E69" s="108"/>
      <c r="F69" s="102"/>
      <c r="G69" s="103"/>
      <c r="H69" s="103"/>
      <c r="I69" s="103"/>
      <c r="J69" s="103"/>
      <c r="K69" s="108"/>
      <c r="L69" s="416"/>
      <c r="M69" s="117"/>
      <c r="N69" s="117"/>
      <c r="O69" s="117"/>
      <c r="P69" s="117"/>
      <c r="Q69" s="117"/>
      <c r="R69" s="117"/>
      <c r="S69" s="117"/>
      <c r="T69" s="117"/>
      <c r="U69" s="117"/>
      <c r="V69" s="117"/>
      <c r="W69" s="117"/>
      <c r="X69" s="117"/>
      <c r="Y69" s="117"/>
      <c r="Z69" s="117"/>
    </row>
    <row r="70" spans="1:26" ht="15.75" customHeight="1">
      <c r="A70" s="108">
        <v>65</v>
      </c>
      <c r="B70" s="108"/>
      <c r="C70" s="108"/>
      <c r="D70" s="108"/>
      <c r="E70" s="102"/>
      <c r="F70" s="102"/>
      <c r="G70" s="103"/>
      <c r="H70" s="103"/>
      <c r="I70" s="103"/>
      <c r="J70" s="103"/>
      <c r="K70" s="108"/>
      <c r="L70" s="416"/>
      <c r="M70" s="117"/>
      <c r="N70" s="117"/>
      <c r="O70" s="117"/>
      <c r="P70" s="117"/>
      <c r="Q70" s="117"/>
      <c r="R70" s="117"/>
      <c r="S70" s="117"/>
      <c r="T70" s="117"/>
      <c r="U70" s="117"/>
      <c r="V70" s="117"/>
      <c r="W70" s="117"/>
      <c r="X70" s="117"/>
      <c r="Y70" s="117"/>
      <c r="Z70" s="117"/>
    </row>
    <row r="71" spans="1:26" ht="15.75" customHeight="1">
      <c r="A71" s="108">
        <v>66</v>
      </c>
      <c r="B71" s="108"/>
      <c r="C71" s="108"/>
      <c r="D71" s="108"/>
      <c r="E71" s="102"/>
      <c r="F71" s="102"/>
      <c r="G71" s="103"/>
      <c r="H71" s="103"/>
      <c r="I71" s="103"/>
      <c r="J71" s="103"/>
      <c r="K71" s="108"/>
      <c r="L71" s="416"/>
      <c r="M71" s="117"/>
      <c r="N71" s="117"/>
      <c r="O71" s="117"/>
      <c r="P71" s="117"/>
      <c r="Q71" s="117"/>
      <c r="R71" s="117"/>
      <c r="S71" s="117"/>
      <c r="T71" s="117"/>
      <c r="U71" s="117"/>
      <c r="V71" s="117"/>
      <c r="W71" s="117"/>
      <c r="X71" s="117"/>
      <c r="Y71" s="117"/>
      <c r="Z71" s="117"/>
    </row>
    <row r="72" spans="1:26" ht="15.75" customHeight="1">
      <c r="A72" s="108">
        <v>67</v>
      </c>
      <c r="B72" s="108"/>
      <c r="C72" s="108"/>
      <c r="D72" s="108"/>
      <c r="E72" s="102"/>
      <c r="F72" s="102"/>
      <c r="G72" s="103"/>
      <c r="H72" s="103"/>
      <c r="I72" s="103"/>
      <c r="J72" s="103"/>
      <c r="K72" s="108"/>
      <c r="L72" s="416"/>
      <c r="M72" s="117"/>
      <c r="N72" s="117"/>
      <c r="O72" s="117"/>
      <c r="P72" s="117"/>
      <c r="Q72" s="117"/>
      <c r="R72" s="117"/>
      <c r="S72" s="117"/>
      <c r="T72" s="117"/>
      <c r="U72" s="117"/>
      <c r="V72" s="117"/>
      <c r="W72" s="117"/>
      <c r="X72" s="117"/>
      <c r="Y72" s="117"/>
      <c r="Z72" s="117"/>
    </row>
    <row r="73" spans="1:26" ht="15.75" customHeight="1">
      <c r="A73" s="108">
        <v>68</v>
      </c>
      <c r="B73" s="108"/>
      <c r="C73" s="108"/>
      <c r="D73" s="108"/>
      <c r="E73" s="102"/>
      <c r="F73" s="102"/>
      <c r="G73" s="103"/>
      <c r="H73" s="103"/>
      <c r="I73" s="103"/>
      <c r="J73" s="103"/>
      <c r="K73" s="108"/>
      <c r="L73" s="125"/>
      <c r="M73" s="117"/>
      <c r="N73" s="117"/>
      <c r="O73" s="117"/>
      <c r="P73" s="117"/>
      <c r="Q73" s="117"/>
      <c r="R73" s="117"/>
      <c r="S73" s="117"/>
      <c r="T73" s="117"/>
      <c r="U73" s="117"/>
      <c r="V73" s="117"/>
      <c r="W73" s="117"/>
      <c r="X73" s="117"/>
      <c r="Y73" s="117"/>
      <c r="Z73" s="117"/>
    </row>
    <row r="74" spans="1:26" ht="15.75" customHeight="1">
      <c r="A74" s="108">
        <v>69</v>
      </c>
      <c r="B74" s="108"/>
      <c r="C74" s="108"/>
      <c r="D74" s="108"/>
      <c r="E74" s="102"/>
      <c r="F74" s="102"/>
      <c r="G74" s="103"/>
      <c r="H74" s="103"/>
      <c r="I74" s="103"/>
      <c r="J74" s="103"/>
      <c r="K74" s="108"/>
      <c r="L74" s="125"/>
      <c r="M74" s="117"/>
      <c r="N74" s="117"/>
      <c r="O74" s="117"/>
      <c r="P74" s="117"/>
      <c r="Q74" s="117"/>
      <c r="R74" s="117"/>
      <c r="S74" s="117"/>
      <c r="T74" s="117"/>
      <c r="U74" s="117"/>
      <c r="V74" s="117"/>
      <c r="W74" s="117"/>
      <c r="X74" s="117"/>
      <c r="Y74" s="117"/>
      <c r="Z74" s="117"/>
    </row>
    <row r="75" spans="1:26" ht="15.75" customHeight="1">
      <c r="A75" s="108">
        <v>70</v>
      </c>
      <c r="B75" s="108"/>
      <c r="C75" s="108"/>
      <c r="D75" s="108"/>
      <c r="E75" s="102"/>
      <c r="F75" s="102"/>
      <c r="G75" s="103"/>
      <c r="H75" s="103"/>
      <c r="I75" s="103"/>
      <c r="J75" s="103"/>
      <c r="K75" s="108"/>
      <c r="L75" s="416"/>
      <c r="M75" s="117"/>
      <c r="N75" s="117"/>
      <c r="O75" s="117"/>
      <c r="P75" s="117"/>
      <c r="Q75" s="117"/>
      <c r="R75" s="117"/>
      <c r="S75" s="117"/>
      <c r="T75" s="117"/>
      <c r="U75" s="117"/>
      <c r="V75" s="117"/>
      <c r="W75" s="117"/>
      <c r="X75" s="117"/>
      <c r="Y75" s="117"/>
      <c r="Z75" s="117"/>
    </row>
    <row r="76" spans="1:26" ht="15.75" customHeight="1">
      <c r="A76" s="108">
        <v>71</v>
      </c>
      <c r="B76" s="108"/>
      <c r="C76" s="108"/>
      <c r="D76" s="108"/>
      <c r="E76" s="108"/>
      <c r="F76" s="102"/>
      <c r="G76" s="103"/>
      <c r="H76" s="103"/>
      <c r="I76" s="103"/>
      <c r="J76" s="103"/>
      <c r="K76" s="108"/>
      <c r="L76" s="416"/>
      <c r="M76" s="117"/>
      <c r="N76" s="117"/>
      <c r="O76" s="117"/>
      <c r="P76" s="117"/>
      <c r="Q76" s="117"/>
      <c r="R76" s="117"/>
      <c r="S76" s="117"/>
      <c r="T76" s="117"/>
      <c r="U76" s="117"/>
      <c r="V76" s="117"/>
      <c r="W76" s="117"/>
      <c r="X76" s="117"/>
      <c r="Y76" s="117"/>
      <c r="Z76" s="117"/>
    </row>
    <row r="77" spans="1:26" ht="15.75" customHeight="1">
      <c r="A77" s="108">
        <v>72</v>
      </c>
      <c r="B77" s="108"/>
      <c r="C77" s="108"/>
      <c r="D77" s="108"/>
      <c r="E77" s="108"/>
      <c r="F77" s="102"/>
      <c r="G77" s="103"/>
      <c r="H77" s="103"/>
      <c r="I77" s="103"/>
      <c r="J77" s="103"/>
      <c r="K77" s="108"/>
      <c r="L77" s="416"/>
      <c r="M77" s="117"/>
      <c r="N77" s="117"/>
      <c r="O77" s="117"/>
      <c r="P77" s="117"/>
      <c r="Q77" s="117"/>
      <c r="R77" s="117"/>
      <c r="S77" s="117"/>
      <c r="T77" s="117"/>
      <c r="U77" s="117"/>
      <c r="V77" s="117"/>
      <c r="W77" s="117"/>
      <c r="X77" s="117"/>
      <c r="Y77" s="117"/>
      <c r="Z77" s="117"/>
    </row>
    <row r="78" spans="1:26" ht="15.75" customHeight="1">
      <c r="A78" s="108">
        <v>73</v>
      </c>
      <c r="B78" s="108"/>
      <c r="C78" s="108"/>
      <c r="D78" s="108"/>
      <c r="E78" s="102"/>
      <c r="F78" s="102"/>
      <c r="G78" s="103"/>
      <c r="H78" s="103"/>
      <c r="I78" s="103"/>
      <c r="J78" s="103"/>
      <c r="K78" s="108"/>
      <c r="L78" s="416"/>
      <c r="M78" s="117"/>
      <c r="N78" s="117"/>
      <c r="O78" s="117"/>
      <c r="P78" s="117"/>
      <c r="Q78" s="117"/>
      <c r="R78" s="117"/>
      <c r="S78" s="117"/>
      <c r="T78" s="117"/>
      <c r="U78" s="117"/>
      <c r="V78" s="117"/>
      <c r="W78" s="117"/>
      <c r="X78" s="117"/>
      <c r="Y78" s="117"/>
      <c r="Z78" s="117"/>
    </row>
    <row r="79" spans="1:26" ht="15.75" customHeight="1">
      <c r="A79" s="108">
        <v>74</v>
      </c>
      <c r="B79" s="108"/>
      <c r="C79" s="108"/>
      <c r="D79" s="108"/>
      <c r="E79" s="102"/>
      <c r="F79" s="102"/>
      <c r="G79" s="108"/>
      <c r="H79" s="108"/>
      <c r="I79" s="108"/>
      <c r="J79" s="108"/>
      <c r="K79" s="108"/>
      <c r="L79" s="108"/>
      <c r="M79" s="117"/>
      <c r="N79" s="117"/>
      <c r="O79" s="117"/>
      <c r="P79" s="117"/>
      <c r="Q79" s="117"/>
      <c r="R79" s="117"/>
      <c r="S79" s="117"/>
      <c r="T79" s="117"/>
      <c r="U79" s="117"/>
      <c r="V79" s="117"/>
      <c r="W79" s="117"/>
      <c r="X79" s="117"/>
      <c r="Y79" s="117"/>
      <c r="Z79" s="117"/>
    </row>
    <row r="80" spans="1:26" ht="15.75" customHeight="1">
      <c r="A80" s="108">
        <v>75</v>
      </c>
      <c r="B80" s="108"/>
      <c r="C80" s="108"/>
      <c r="D80" s="108"/>
      <c r="E80" s="108"/>
      <c r="F80" s="102"/>
      <c r="G80" s="108"/>
      <c r="H80" s="108"/>
      <c r="I80" s="108"/>
      <c r="J80" s="108"/>
      <c r="K80" s="108"/>
      <c r="L80" s="108"/>
      <c r="M80" s="117"/>
      <c r="N80" s="117"/>
      <c r="O80" s="117"/>
      <c r="P80" s="117"/>
      <c r="Q80" s="117"/>
      <c r="R80" s="117"/>
      <c r="S80" s="117"/>
      <c r="T80" s="117"/>
      <c r="U80" s="117"/>
      <c r="V80" s="117"/>
      <c r="W80" s="117"/>
      <c r="X80" s="117"/>
      <c r="Y80" s="117"/>
      <c r="Z80" s="117"/>
    </row>
    <row r="81" spans="1:26" ht="15.75" customHeight="1">
      <c r="A81" s="108">
        <v>76</v>
      </c>
      <c r="B81" s="108"/>
      <c r="C81" s="108"/>
      <c r="D81" s="108"/>
      <c r="E81" s="108"/>
      <c r="F81" s="108"/>
      <c r="G81" s="108"/>
      <c r="H81" s="108"/>
      <c r="I81" s="108"/>
      <c r="J81" s="108"/>
      <c r="K81" s="108"/>
      <c r="L81" s="108"/>
      <c r="M81" s="117"/>
      <c r="N81" s="117"/>
      <c r="O81" s="117"/>
      <c r="P81" s="117"/>
      <c r="Q81" s="117"/>
      <c r="R81" s="117"/>
      <c r="S81" s="117"/>
      <c r="T81" s="117"/>
      <c r="U81" s="117"/>
      <c r="V81" s="117"/>
      <c r="W81" s="117"/>
      <c r="X81" s="117"/>
      <c r="Y81" s="117"/>
      <c r="Z81" s="117"/>
    </row>
    <row r="82" spans="1:26" ht="15.75" customHeight="1">
      <c r="A82" s="117"/>
      <c r="B82" s="117"/>
      <c r="C82" s="117"/>
      <c r="D82" s="117"/>
      <c r="E82" s="117"/>
      <c r="F82" s="117"/>
      <c r="G82" s="117"/>
      <c r="H82" s="117"/>
      <c r="I82" s="117"/>
      <c r="J82" s="117"/>
      <c r="K82" s="117"/>
      <c r="L82" s="117"/>
      <c r="M82" s="117"/>
      <c r="N82" s="117"/>
      <c r="O82" s="117"/>
      <c r="P82" s="117"/>
      <c r="Q82" s="117"/>
      <c r="R82" s="117"/>
      <c r="S82" s="117"/>
      <c r="T82" s="117"/>
      <c r="U82" s="117"/>
      <c r="V82" s="117"/>
      <c r="W82" s="117"/>
      <c r="X82" s="117"/>
      <c r="Y82" s="117"/>
      <c r="Z82" s="117"/>
    </row>
    <row r="83" spans="1:26" ht="15.75" customHeight="1">
      <c r="A83" s="117"/>
      <c r="B83" s="117"/>
      <c r="C83" s="117"/>
      <c r="D83" s="117"/>
      <c r="E83" s="417"/>
      <c r="F83" s="117"/>
      <c r="G83" s="117"/>
      <c r="H83" s="117"/>
      <c r="I83" s="117"/>
      <c r="J83" s="117"/>
      <c r="K83" s="117"/>
      <c r="L83" s="117"/>
      <c r="M83" s="117"/>
      <c r="N83" s="117"/>
      <c r="O83" s="117"/>
      <c r="P83" s="117"/>
      <c r="Q83" s="117"/>
      <c r="R83" s="117"/>
      <c r="S83" s="117"/>
      <c r="T83" s="117"/>
      <c r="U83" s="117"/>
      <c r="V83" s="117"/>
      <c r="W83" s="117"/>
      <c r="X83" s="117"/>
      <c r="Y83" s="117"/>
      <c r="Z83" s="117"/>
    </row>
    <row r="84" spans="1:26" ht="15.75" customHeight="1">
      <c r="A84" s="117"/>
      <c r="B84" s="117"/>
      <c r="C84" s="117"/>
      <c r="D84" s="117"/>
      <c r="E84" s="117"/>
      <c r="F84" s="117"/>
      <c r="G84" s="117"/>
      <c r="H84" s="117"/>
      <c r="I84" s="117"/>
      <c r="J84" s="117"/>
      <c r="K84" s="117"/>
      <c r="L84" s="117"/>
      <c r="M84" s="117"/>
      <c r="N84" s="117"/>
      <c r="O84" s="117"/>
      <c r="P84" s="117"/>
      <c r="Q84" s="117"/>
      <c r="R84" s="117"/>
      <c r="S84" s="117"/>
      <c r="T84" s="117"/>
      <c r="U84" s="117"/>
      <c r="V84" s="117"/>
      <c r="W84" s="117"/>
      <c r="X84" s="117"/>
      <c r="Y84" s="117"/>
      <c r="Z84" s="117"/>
    </row>
    <row r="85" spans="1:26" ht="15.75" customHeight="1">
      <c r="A85" s="117"/>
      <c r="B85" s="117"/>
      <c r="C85" s="117"/>
      <c r="D85" s="117"/>
      <c r="E85" s="117"/>
      <c r="F85" s="117"/>
      <c r="G85" s="117"/>
      <c r="H85" s="117"/>
      <c r="I85" s="117"/>
      <c r="J85" s="117"/>
      <c r="K85" s="117"/>
      <c r="L85" s="117"/>
      <c r="M85" s="117"/>
      <c r="N85" s="117"/>
      <c r="O85" s="117"/>
      <c r="P85" s="117"/>
      <c r="Q85" s="117"/>
      <c r="R85" s="117"/>
      <c r="S85" s="117"/>
      <c r="T85" s="117"/>
      <c r="U85" s="117"/>
      <c r="V85" s="117"/>
      <c r="W85" s="117"/>
      <c r="X85" s="117"/>
      <c r="Y85" s="117"/>
      <c r="Z85" s="117"/>
    </row>
    <row r="86" spans="1:26" ht="15.75" customHeight="1">
      <c r="A86" s="117"/>
      <c r="B86" s="117"/>
      <c r="C86" s="117"/>
      <c r="D86" s="117"/>
      <c r="E86" s="117"/>
      <c r="F86" s="117"/>
      <c r="G86" s="117"/>
      <c r="H86" s="117"/>
      <c r="I86" s="117"/>
      <c r="J86" s="117"/>
      <c r="K86" s="117"/>
      <c r="L86" s="117"/>
      <c r="M86" s="117"/>
      <c r="N86" s="117"/>
      <c r="O86" s="117"/>
      <c r="P86" s="117"/>
      <c r="Q86" s="117"/>
      <c r="R86" s="117"/>
      <c r="S86" s="117"/>
      <c r="T86" s="117"/>
      <c r="U86" s="117"/>
      <c r="V86" s="117"/>
      <c r="W86" s="117"/>
      <c r="X86" s="117"/>
      <c r="Y86" s="117"/>
      <c r="Z86" s="117"/>
    </row>
    <row r="87" spans="1:26" ht="15.75" customHeight="1">
      <c r="A87" s="117"/>
      <c r="B87" s="117"/>
      <c r="C87" s="117"/>
      <c r="D87" s="117"/>
      <c r="E87" s="117"/>
      <c r="F87" s="117"/>
      <c r="G87" s="117"/>
      <c r="H87" s="117"/>
      <c r="I87" s="117"/>
      <c r="J87" s="117"/>
      <c r="K87" s="117"/>
      <c r="L87" s="117"/>
      <c r="M87" s="117"/>
      <c r="N87" s="117"/>
      <c r="O87" s="117"/>
      <c r="P87" s="117"/>
      <c r="Q87" s="117"/>
      <c r="R87" s="117"/>
      <c r="S87" s="117"/>
      <c r="T87" s="117"/>
      <c r="U87" s="117"/>
      <c r="V87" s="117"/>
      <c r="W87" s="117"/>
      <c r="X87" s="117"/>
      <c r="Y87" s="117"/>
      <c r="Z87" s="117"/>
    </row>
    <row r="88" spans="1:26" ht="15.75" customHeight="1">
      <c r="A88" s="117"/>
      <c r="B88" s="117"/>
      <c r="C88" s="117"/>
      <c r="D88" s="117"/>
      <c r="E88" s="117"/>
      <c r="F88" s="117"/>
      <c r="G88" s="117"/>
      <c r="H88" s="117"/>
      <c r="I88" s="117"/>
      <c r="J88" s="117"/>
      <c r="K88" s="117"/>
      <c r="L88" s="117"/>
      <c r="M88" s="117"/>
      <c r="N88" s="117"/>
      <c r="O88" s="117"/>
      <c r="P88" s="117"/>
      <c r="Q88" s="117"/>
      <c r="R88" s="117"/>
      <c r="S88" s="117"/>
      <c r="T88" s="117"/>
      <c r="U88" s="117"/>
      <c r="V88" s="117"/>
      <c r="W88" s="117"/>
      <c r="X88" s="117"/>
      <c r="Y88" s="117"/>
      <c r="Z88" s="117"/>
    </row>
    <row r="89" spans="1:26" ht="15.75" customHeight="1">
      <c r="A89" s="117"/>
      <c r="B89" s="117"/>
      <c r="C89" s="117"/>
      <c r="D89" s="117"/>
      <c r="E89" s="117"/>
      <c r="F89" s="117"/>
      <c r="G89" s="117"/>
      <c r="H89" s="117"/>
      <c r="I89" s="117"/>
      <c r="J89" s="117"/>
      <c r="K89" s="117"/>
      <c r="L89" s="117"/>
      <c r="M89" s="117"/>
      <c r="N89" s="117"/>
      <c r="O89" s="117"/>
      <c r="P89" s="117"/>
      <c r="Q89" s="117"/>
      <c r="R89" s="117"/>
      <c r="S89" s="117"/>
      <c r="T89" s="117"/>
      <c r="U89" s="117"/>
      <c r="V89" s="117"/>
      <c r="W89" s="117"/>
      <c r="X89" s="117"/>
      <c r="Y89" s="117"/>
      <c r="Z89" s="117"/>
    </row>
    <row r="90" spans="1:26" ht="15.75" customHeight="1">
      <c r="A90" s="117"/>
      <c r="B90" s="117"/>
      <c r="C90" s="117"/>
      <c r="D90" s="117"/>
      <c r="E90" s="117"/>
      <c r="F90" s="117"/>
      <c r="G90" s="117"/>
      <c r="H90" s="117"/>
      <c r="I90" s="117"/>
      <c r="J90" s="117"/>
      <c r="K90" s="117"/>
      <c r="L90" s="117"/>
      <c r="M90" s="117"/>
      <c r="N90" s="117"/>
      <c r="O90" s="117"/>
      <c r="P90" s="117"/>
      <c r="Q90" s="117"/>
      <c r="R90" s="117"/>
      <c r="S90" s="117"/>
      <c r="T90" s="117"/>
      <c r="U90" s="117"/>
      <c r="V90" s="117"/>
      <c r="W90" s="117"/>
      <c r="X90" s="117"/>
      <c r="Y90" s="117"/>
      <c r="Z90" s="117"/>
    </row>
    <row r="91" spans="1:26" ht="15.75" customHeight="1">
      <c r="A91" s="117"/>
      <c r="B91" s="117"/>
      <c r="C91" s="117"/>
      <c r="D91" s="117"/>
      <c r="E91" s="117"/>
      <c r="F91" s="117"/>
      <c r="G91" s="117"/>
      <c r="H91" s="117"/>
      <c r="I91" s="117"/>
      <c r="J91" s="117"/>
      <c r="K91" s="117"/>
      <c r="L91" s="117"/>
      <c r="M91" s="117"/>
      <c r="N91" s="117"/>
      <c r="O91" s="117"/>
      <c r="P91" s="117"/>
      <c r="Q91" s="117"/>
      <c r="R91" s="117"/>
      <c r="S91" s="117"/>
      <c r="T91" s="117"/>
      <c r="U91" s="117"/>
      <c r="V91" s="117"/>
      <c r="W91" s="117"/>
      <c r="X91" s="117"/>
      <c r="Y91" s="117"/>
      <c r="Z91" s="117"/>
    </row>
    <row r="92" spans="1:26" ht="15.75" customHeight="1">
      <c r="A92" s="117"/>
      <c r="B92" s="117"/>
      <c r="C92" s="117"/>
      <c r="D92" s="117"/>
      <c r="E92" s="117"/>
      <c r="F92" s="117"/>
      <c r="G92" s="117"/>
      <c r="H92" s="117"/>
      <c r="I92" s="117"/>
      <c r="J92" s="117"/>
      <c r="K92" s="117"/>
      <c r="L92" s="117"/>
      <c r="M92" s="117"/>
      <c r="N92" s="117"/>
      <c r="O92" s="117"/>
      <c r="P92" s="117"/>
      <c r="Q92" s="117"/>
      <c r="R92" s="117"/>
      <c r="S92" s="117"/>
      <c r="T92" s="117"/>
      <c r="U92" s="117"/>
      <c r="V92" s="117"/>
      <c r="W92" s="117"/>
      <c r="X92" s="117"/>
      <c r="Y92" s="117"/>
      <c r="Z92" s="117"/>
    </row>
    <row r="93" spans="1:26" ht="15.75" customHeight="1">
      <c r="A93" s="117"/>
      <c r="B93" s="117"/>
      <c r="C93" s="117"/>
      <c r="D93" s="117"/>
      <c r="E93" s="117"/>
      <c r="F93" s="117"/>
      <c r="G93" s="117"/>
      <c r="H93" s="117"/>
      <c r="I93" s="117"/>
      <c r="J93" s="117"/>
      <c r="K93" s="117"/>
      <c r="L93" s="117"/>
      <c r="M93" s="117"/>
      <c r="N93" s="117"/>
      <c r="O93" s="117"/>
      <c r="P93" s="117"/>
      <c r="Q93" s="117"/>
      <c r="R93" s="117"/>
      <c r="S93" s="117"/>
      <c r="T93" s="117"/>
      <c r="U93" s="117"/>
      <c r="V93" s="117"/>
      <c r="W93" s="117"/>
      <c r="X93" s="117"/>
      <c r="Y93" s="117"/>
      <c r="Z93" s="117"/>
    </row>
    <row r="94" spans="1:26" ht="15.75" customHeight="1">
      <c r="A94" s="117"/>
      <c r="B94" s="117"/>
      <c r="C94" s="117"/>
      <c r="D94" s="117"/>
      <c r="E94" s="117"/>
      <c r="F94" s="117"/>
      <c r="G94" s="117"/>
      <c r="H94" s="117"/>
      <c r="I94" s="117"/>
      <c r="J94" s="117"/>
      <c r="K94" s="117"/>
      <c r="L94" s="117"/>
      <c r="M94" s="117"/>
      <c r="N94" s="117"/>
      <c r="O94" s="117"/>
      <c r="P94" s="117"/>
      <c r="Q94" s="117"/>
      <c r="R94" s="117"/>
      <c r="S94" s="117"/>
      <c r="T94" s="117"/>
      <c r="U94" s="117"/>
      <c r="V94" s="117"/>
      <c r="W94" s="117"/>
      <c r="X94" s="117"/>
      <c r="Y94" s="117"/>
      <c r="Z94" s="117"/>
    </row>
    <row r="95" spans="1:26" ht="15.75" customHeight="1">
      <c r="A95" s="117"/>
      <c r="B95" s="117"/>
      <c r="C95" s="117"/>
      <c r="D95" s="117"/>
      <c r="E95" s="117"/>
      <c r="F95" s="117"/>
      <c r="G95" s="117"/>
      <c r="H95" s="117"/>
      <c r="I95" s="117"/>
      <c r="J95" s="117"/>
      <c r="K95" s="117"/>
      <c r="L95" s="117"/>
      <c r="M95" s="117"/>
      <c r="N95" s="117"/>
      <c r="O95" s="117"/>
      <c r="P95" s="117"/>
      <c r="Q95" s="117"/>
      <c r="R95" s="117"/>
      <c r="S95" s="117"/>
      <c r="T95" s="117"/>
      <c r="U95" s="117"/>
      <c r="V95" s="117"/>
      <c r="W95" s="117"/>
      <c r="X95" s="117"/>
      <c r="Y95" s="117"/>
      <c r="Z95" s="117"/>
    </row>
    <row r="96" spans="1:26" ht="15.75" customHeight="1">
      <c r="A96" s="117"/>
      <c r="B96" s="117"/>
      <c r="C96" s="117"/>
      <c r="D96" s="117"/>
      <c r="E96" s="117"/>
      <c r="F96" s="117"/>
      <c r="G96" s="117"/>
      <c r="H96" s="117"/>
      <c r="I96" s="117"/>
      <c r="J96" s="117"/>
      <c r="K96" s="117"/>
      <c r="L96" s="117"/>
      <c r="M96" s="117"/>
      <c r="N96" s="117"/>
      <c r="O96" s="117"/>
      <c r="P96" s="117"/>
      <c r="Q96" s="117"/>
      <c r="R96" s="117"/>
      <c r="S96" s="117"/>
      <c r="T96" s="117"/>
      <c r="U96" s="117"/>
      <c r="V96" s="117"/>
      <c r="W96" s="117"/>
      <c r="X96" s="117"/>
      <c r="Y96" s="117"/>
      <c r="Z96" s="117"/>
    </row>
    <row r="97" spans="1:26" ht="15.75" customHeight="1">
      <c r="A97" s="117"/>
      <c r="B97" s="117"/>
      <c r="C97" s="117"/>
      <c r="D97" s="117"/>
      <c r="E97" s="117"/>
      <c r="F97" s="117"/>
      <c r="G97" s="117"/>
      <c r="H97" s="117"/>
      <c r="I97" s="117"/>
      <c r="J97" s="117"/>
      <c r="K97" s="117"/>
      <c r="L97" s="117"/>
      <c r="M97" s="117"/>
      <c r="N97" s="117"/>
      <c r="O97" s="117"/>
      <c r="P97" s="117"/>
      <c r="Q97" s="117"/>
      <c r="R97" s="117"/>
      <c r="S97" s="117"/>
      <c r="T97" s="117"/>
      <c r="U97" s="117"/>
      <c r="V97" s="117"/>
      <c r="W97" s="117"/>
      <c r="X97" s="117"/>
      <c r="Y97" s="117"/>
      <c r="Z97" s="117"/>
    </row>
    <row r="98" spans="1:26" ht="15.75" customHeight="1">
      <c r="A98" s="117"/>
      <c r="B98" s="117"/>
      <c r="C98" s="117"/>
      <c r="D98" s="117"/>
      <c r="E98" s="117"/>
      <c r="F98" s="117"/>
      <c r="G98" s="117"/>
      <c r="H98" s="117"/>
      <c r="I98" s="117"/>
      <c r="J98" s="117"/>
      <c r="K98" s="117"/>
      <c r="L98" s="117"/>
      <c r="M98" s="117"/>
      <c r="N98" s="117"/>
      <c r="O98" s="117"/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</row>
    <row r="99" spans="1:26" ht="15.75" customHeight="1">
      <c r="A99" s="117"/>
      <c r="B99" s="117"/>
      <c r="C99" s="117"/>
      <c r="D99" s="117"/>
      <c r="E99" s="117"/>
      <c r="F99" s="117"/>
      <c r="G99" s="117"/>
      <c r="H99" s="117"/>
      <c r="I99" s="117"/>
      <c r="J99" s="117"/>
      <c r="K99" s="117"/>
      <c r="L99" s="117"/>
      <c r="M99" s="117"/>
      <c r="N99" s="117"/>
      <c r="O99" s="117"/>
      <c r="P99" s="117"/>
      <c r="Q99" s="117"/>
      <c r="R99" s="117"/>
      <c r="S99" s="117"/>
      <c r="T99" s="117"/>
      <c r="U99" s="117"/>
      <c r="V99" s="117"/>
      <c r="W99" s="117"/>
      <c r="X99" s="117"/>
      <c r="Y99" s="117"/>
      <c r="Z99" s="117"/>
    </row>
    <row r="100" spans="1:26" ht="15.75" customHeight="1">
      <c r="A100" s="117"/>
      <c r="B100" s="117"/>
      <c r="C100" s="117"/>
      <c r="D100" s="117"/>
      <c r="E100" s="117"/>
      <c r="F100" s="117"/>
      <c r="G100" s="117"/>
      <c r="H100" s="117"/>
      <c r="I100" s="117"/>
      <c r="J100" s="117"/>
      <c r="K100" s="117"/>
      <c r="L100" s="117"/>
      <c r="M100" s="117"/>
      <c r="N100" s="117"/>
      <c r="O100" s="117"/>
      <c r="P100" s="117"/>
      <c r="Q100" s="117"/>
      <c r="R100" s="117"/>
      <c r="S100" s="117"/>
      <c r="T100" s="117"/>
      <c r="U100" s="117"/>
      <c r="V100" s="117"/>
      <c r="W100" s="117"/>
      <c r="X100" s="117"/>
      <c r="Y100" s="117"/>
      <c r="Z100" s="117"/>
    </row>
    <row r="101" spans="1:26" ht="15.75" customHeight="1">
      <c r="A101" s="117"/>
      <c r="B101" s="117"/>
      <c r="C101" s="117"/>
      <c r="D101" s="117"/>
      <c r="E101" s="117"/>
      <c r="F101" s="117"/>
      <c r="G101" s="117"/>
      <c r="H101" s="117"/>
      <c r="I101" s="117"/>
      <c r="J101" s="117"/>
      <c r="K101" s="117"/>
      <c r="L101" s="117"/>
      <c r="M101" s="117"/>
      <c r="N101" s="117"/>
      <c r="O101" s="117"/>
      <c r="P101" s="117"/>
      <c r="Q101" s="117"/>
      <c r="R101" s="117"/>
      <c r="S101" s="117"/>
      <c r="T101" s="117"/>
      <c r="U101" s="117"/>
      <c r="V101" s="117"/>
      <c r="W101" s="117"/>
      <c r="X101" s="117"/>
      <c r="Y101" s="117"/>
      <c r="Z101" s="117"/>
    </row>
    <row r="102" spans="1:26" ht="15.75" customHeight="1">
      <c r="A102" s="117"/>
      <c r="B102" s="117"/>
      <c r="C102" s="117"/>
      <c r="D102" s="117"/>
      <c r="E102" s="117"/>
      <c r="F102" s="117"/>
      <c r="G102" s="117"/>
      <c r="H102" s="117"/>
      <c r="I102" s="117"/>
      <c r="J102" s="117"/>
      <c r="K102" s="117"/>
      <c r="L102" s="117"/>
      <c r="M102" s="117"/>
      <c r="N102" s="117"/>
      <c r="O102" s="117"/>
      <c r="P102" s="117"/>
      <c r="Q102" s="117"/>
      <c r="R102" s="117"/>
      <c r="S102" s="117"/>
      <c r="T102" s="117"/>
      <c r="U102" s="117"/>
      <c r="V102" s="117"/>
      <c r="W102" s="117"/>
      <c r="X102" s="117"/>
      <c r="Y102" s="117"/>
      <c r="Z102" s="117"/>
    </row>
    <row r="103" spans="1:26" ht="15.75" customHeight="1">
      <c r="A103" s="117"/>
      <c r="B103" s="117"/>
      <c r="C103" s="117"/>
      <c r="D103" s="117"/>
      <c r="E103" s="117"/>
      <c r="F103" s="117"/>
      <c r="G103" s="117"/>
      <c r="H103" s="117"/>
      <c r="I103" s="117"/>
      <c r="J103" s="117"/>
      <c r="K103" s="117"/>
      <c r="L103" s="117"/>
      <c r="M103" s="117"/>
      <c r="N103" s="117"/>
      <c r="O103" s="117"/>
      <c r="P103" s="117"/>
      <c r="Q103" s="117"/>
      <c r="R103" s="117"/>
      <c r="S103" s="117"/>
      <c r="T103" s="117"/>
      <c r="U103" s="117"/>
      <c r="V103" s="117"/>
      <c r="W103" s="117"/>
      <c r="X103" s="117"/>
      <c r="Y103" s="117"/>
      <c r="Z103" s="117"/>
    </row>
    <row r="104" spans="1:26" ht="15.75" customHeight="1">
      <c r="A104" s="117"/>
      <c r="B104" s="117"/>
      <c r="C104" s="117"/>
      <c r="D104" s="117"/>
      <c r="E104" s="117"/>
      <c r="F104" s="117"/>
      <c r="G104" s="117"/>
      <c r="H104" s="117"/>
      <c r="I104" s="117"/>
      <c r="J104" s="117"/>
      <c r="K104" s="117"/>
      <c r="L104" s="117"/>
      <c r="M104" s="117"/>
      <c r="N104" s="117"/>
      <c r="O104" s="117"/>
      <c r="P104" s="117"/>
      <c r="Q104" s="117"/>
      <c r="R104" s="117"/>
      <c r="S104" s="117"/>
      <c r="T104" s="117"/>
      <c r="U104" s="117"/>
      <c r="V104" s="117"/>
      <c r="W104" s="117"/>
      <c r="X104" s="117"/>
      <c r="Y104" s="117"/>
      <c r="Z104" s="117"/>
    </row>
    <row r="105" spans="1:26" ht="15.75" customHeight="1">
      <c r="A105" s="117"/>
      <c r="B105" s="117"/>
      <c r="C105" s="117"/>
      <c r="D105" s="117"/>
      <c r="E105" s="117"/>
      <c r="F105" s="117"/>
      <c r="G105" s="117"/>
      <c r="H105" s="117"/>
      <c r="I105" s="117"/>
      <c r="J105" s="117"/>
      <c r="K105" s="117"/>
      <c r="L105" s="117"/>
      <c r="M105" s="117"/>
      <c r="N105" s="117"/>
      <c r="O105" s="117"/>
      <c r="P105" s="117"/>
      <c r="Q105" s="117"/>
      <c r="R105" s="117"/>
      <c r="S105" s="117"/>
      <c r="T105" s="117"/>
      <c r="U105" s="117"/>
      <c r="V105" s="117"/>
      <c r="W105" s="117"/>
      <c r="X105" s="117"/>
      <c r="Y105" s="117"/>
      <c r="Z105" s="117"/>
    </row>
    <row r="106" spans="1:26" ht="15.75" customHeight="1">
      <c r="A106" s="117"/>
      <c r="B106" s="117"/>
      <c r="C106" s="117"/>
      <c r="D106" s="117"/>
      <c r="E106" s="117"/>
      <c r="F106" s="117"/>
      <c r="G106" s="117"/>
      <c r="H106" s="117"/>
      <c r="I106" s="117"/>
      <c r="J106" s="117"/>
      <c r="K106" s="117"/>
      <c r="L106" s="117"/>
      <c r="M106" s="117"/>
      <c r="N106" s="117"/>
      <c r="O106" s="117"/>
      <c r="P106" s="117"/>
      <c r="Q106" s="117"/>
      <c r="R106" s="117"/>
      <c r="S106" s="117"/>
      <c r="T106" s="117"/>
      <c r="U106" s="117"/>
      <c r="V106" s="117"/>
      <c r="W106" s="117"/>
      <c r="X106" s="117"/>
      <c r="Y106" s="117"/>
      <c r="Z106" s="117"/>
    </row>
    <row r="107" spans="1:26" ht="15.75" customHeight="1">
      <c r="A107" s="117"/>
      <c r="B107" s="117"/>
      <c r="C107" s="117"/>
      <c r="D107" s="117"/>
      <c r="E107" s="117"/>
      <c r="F107" s="117"/>
      <c r="G107" s="117"/>
      <c r="H107" s="117"/>
      <c r="I107" s="117"/>
      <c r="J107" s="117"/>
      <c r="K107" s="117"/>
      <c r="L107" s="117"/>
      <c r="M107" s="117"/>
      <c r="N107" s="117"/>
      <c r="O107" s="117"/>
      <c r="P107" s="117"/>
      <c r="Q107" s="117"/>
      <c r="R107" s="117"/>
      <c r="S107" s="117"/>
      <c r="T107" s="117"/>
      <c r="U107" s="117"/>
      <c r="V107" s="117"/>
      <c r="W107" s="117"/>
      <c r="X107" s="117"/>
      <c r="Y107" s="117"/>
      <c r="Z107" s="117"/>
    </row>
    <row r="108" spans="1:26" ht="15.75" customHeight="1">
      <c r="A108" s="117"/>
      <c r="B108" s="117"/>
      <c r="C108" s="117"/>
      <c r="D108" s="117"/>
      <c r="E108" s="117"/>
      <c r="F108" s="117"/>
      <c r="G108" s="117"/>
      <c r="H108" s="117"/>
      <c r="I108" s="117"/>
      <c r="J108" s="117"/>
      <c r="K108" s="117"/>
      <c r="L108" s="117"/>
      <c r="M108" s="117"/>
      <c r="N108" s="117"/>
      <c r="O108" s="117"/>
      <c r="P108" s="117"/>
      <c r="Q108" s="117"/>
      <c r="R108" s="117"/>
      <c r="S108" s="117"/>
      <c r="T108" s="117"/>
      <c r="U108" s="117"/>
      <c r="V108" s="117"/>
      <c r="W108" s="117"/>
      <c r="X108" s="117"/>
      <c r="Y108" s="117"/>
      <c r="Z108" s="117"/>
    </row>
    <row r="109" spans="1:26" ht="15.75" customHeight="1">
      <c r="A109" s="117"/>
      <c r="B109" s="117"/>
      <c r="C109" s="117"/>
      <c r="D109" s="117"/>
      <c r="E109" s="117"/>
      <c r="F109" s="117"/>
      <c r="G109" s="117"/>
      <c r="H109" s="117"/>
      <c r="I109" s="117"/>
      <c r="J109" s="117"/>
      <c r="K109" s="117"/>
      <c r="L109" s="117"/>
      <c r="M109" s="117"/>
      <c r="N109" s="117"/>
      <c r="O109" s="117"/>
      <c r="P109" s="117"/>
      <c r="Q109" s="117"/>
      <c r="R109" s="117"/>
      <c r="S109" s="117"/>
      <c r="T109" s="117"/>
      <c r="U109" s="117"/>
      <c r="V109" s="117"/>
      <c r="W109" s="117"/>
      <c r="X109" s="117"/>
      <c r="Y109" s="117"/>
      <c r="Z109" s="117"/>
    </row>
    <row r="110" spans="1:26" ht="15.75" customHeight="1">
      <c r="A110" s="117"/>
      <c r="B110" s="117"/>
      <c r="C110" s="117"/>
      <c r="D110" s="117"/>
      <c r="E110" s="117"/>
      <c r="F110" s="117"/>
      <c r="G110" s="117"/>
      <c r="H110" s="117"/>
      <c r="I110" s="117"/>
      <c r="J110" s="117"/>
      <c r="K110" s="117"/>
      <c r="L110" s="117"/>
      <c r="M110" s="117"/>
      <c r="N110" s="117"/>
      <c r="O110" s="117"/>
      <c r="P110" s="117"/>
      <c r="Q110" s="117"/>
      <c r="R110" s="117"/>
      <c r="S110" s="117"/>
      <c r="T110" s="117"/>
      <c r="U110" s="117"/>
      <c r="V110" s="117"/>
      <c r="W110" s="117"/>
      <c r="X110" s="117"/>
      <c r="Y110" s="117"/>
      <c r="Z110" s="117"/>
    </row>
    <row r="111" spans="1:26" ht="15.75" customHeight="1">
      <c r="A111" s="117"/>
      <c r="B111" s="117"/>
      <c r="C111" s="117"/>
      <c r="D111" s="117"/>
      <c r="E111" s="117"/>
      <c r="F111" s="117"/>
      <c r="G111" s="117"/>
      <c r="H111" s="117"/>
      <c r="I111" s="117"/>
      <c r="J111" s="117"/>
      <c r="K111" s="117"/>
      <c r="L111" s="117"/>
      <c r="M111" s="117"/>
      <c r="N111" s="117"/>
      <c r="O111" s="117"/>
      <c r="P111" s="117"/>
      <c r="Q111" s="117"/>
      <c r="R111" s="117"/>
      <c r="S111" s="117"/>
      <c r="T111" s="117"/>
      <c r="U111" s="117"/>
      <c r="V111" s="117"/>
      <c r="W111" s="117"/>
      <c r="X111" s="117"/>
      <c r="Y111" s="117"/>
      <c r="Z111" s="117"/>
    </row>
    <row r="112" spans="1:26" ht="15.75" customHeight="1">
      <c r="A112" s="117"/>
      <c r="B112" s="117"/>
      <c r="C112" s="117"/>
      <c r="D112" s="117"/>
      <c r="E112" s="117"/>
      <c r="F112" s="117"/>
      <c r="G112" s="117"/>
      <c r="H112" s="117"/>
      <c r="I112" s="117"/>
      <c r="J112" s="117"/>
      <c r="K112" s="117"/>
      <c r="L112" s="117"/>
      <c r="M112" s="117"/>
      <c r="N112" s="117"/>
      <c r="O112" s="117"/>
      <c r="P112" s="117"/>
      <c r="Q112" s="117"/>
      <c r="R112" s="117"/>
      <c r="S112" s="117"/>
      <c r="T112" s="117"/>
      <c r="U112" s="117"/>
      <c r="V112" s="117"/>
      <c r="W112" s="117"/>
      <c r="X112" s="117"/>
      <c r="Y112" s="117"/>
      <c r="Z112" s="117"/>
    </row>
    <row r="113" spans="1:26" ht="15.75" customHeight="1">
      <c r="A113" s="117"/>
      <c r="B113" s="117"/>
      <c r="C113" s="117"/>
      <c r="D113" s="117"/>
      <c r="E113" s="117"/>
      <c r="F113" s="117"/>
      <c r="G113" s="117"/>
      <c r="H113" s="117"/>
      <c r="I113" s="117"/>
      <c r="J113" s="117"/>
      <c r="K113" s="117"/>
      <c r="L113" s="117"/>
      <c r="M113" s="117"/>
      <c r="N113" s="117"/>
      <c r="O113" s="117"/>
      <c r="P113" s="117"/>
      <c r="Q113" s="117"/>
      <c r="R113" s="117"/>
      <c r="S113" s="117"/>
      <c r="T113" s="117"/>
      <c r="U113" s="117"/>
      <c r="V113" s="117"/>
      <c r="W113" s="117"/>
      <c r="X113" s="117"/>
      <c r="Y113" s="117"/>
      <c r="Z113" s="117"/>
    </row>
    <row r="114" spans="1:26" ht="15.75" customHeight="1">
      <c r="A114" s="117"/>
      <c r="B114" s="117"/>
      <c r="C114" s="117"/>
      <c r="D114" s="117"/>
      <c r="E114" s="117"/>
      <c r="F114" s="117"/>
      <c r="G114" s="117"/>
      <c r="H114" s="117"/>
      <c r="I114" s="117"/>
      <c r="J114" s="117"/>
      <c r="K114" s="117"/>
      <c r="L114" s="117"/>
      <c r="M114" s="117"/>
      <c r="N114" s="117"/>
      <c r="O114" s="117"/>
      <c r="P114" s="117"/>
      <c r="Q114" s="117"/>
      <c r="R114" s="117"/>
      <c r="S114" s="117"/>
      <c r="T114" s="117"/>
      <c r="U114" s="117"/>
      <c r="V114" s="117"/>
      <c r="W114" s="117"/>
      <c r="X114" s="117"/>
      <c r="Y114" s="117"/>
      <c r="Z114" s="117"/>
    </row>
    <row r="115" spans="1:26" ht="15.75" customHeight="1">
      <c r="A115" s="117"/>
      <c r="B115" s="117"/>
      <c r="C115" s="117"/>
      <c r="D115" s="117"/>
      <c r="E115" s="117"/>
      <c r="F115" s="117"/>
      <c r="G115" s="117"/>
      <c r="H115" s="117"/>
      <c r="I115" s="117"/>
      <c r="J115" s="117"/>
      <c r="K115" s="117"/>
      <c r="L115" s="117"/>
      <c r="M115" s="117"/>
      <c r="N115" s="117"/>
      <c r="O115" s="117"/>
      <c r="P115" s="117"/>
      <c r="Q115" s="117"/>
      <c r="R115" s="117"/>
      <c r="S115" s="117"/>
      <c r="T115" s="117"/>
      <c r="U115" s="117"/>
      <c r="V115" s="117"/>
      <c r="W115" s="117"/>
      <c r="X115" s="117"/>
      <c r="Y115" s="117"/>
      <c r="Z115" s="117"/>
    </row>
    <row r="116" spans="1:26" ht="15.75" customHeight="1">
      <c r="A116" s="117"/>
      <c r="B116" s="117"/>
      <c r="C116" s="117"/>
      <c r="D116" s="117"/>
      <c r="E116" s="117"/>
      <c r="F116" s="117"/>
      <c r="G116" s="117"/>
      <c r="H116" s="117"/>
      <c r="I116" s="117"/>
      <c r="J116" s="117"/>
      <c r="K116" s="117"/>
      <c r="L116" s="117"/>
      <c r="M116" s="117"/>
      <c r="N116" s="117"/>
      <c r="O116" s="117"/>
      <c r="P116" s="117"/>
      <c r="Q116" s="117"/>
      <c r="R116" s="117"/>
      <c r="S116" s="117"/>
      <c r="T116" s="117"/>
      <c r="U116" s="117"/>
      <c r="V116" s="117"/>
      <c r="W116" s="117"/>
      <c r="X116" s="117"/>
      <c r="Y116" s="117"/>
      <c r="Z116" s="117"/>
    </row>
    <row r="117" spans="1:26" ht="15.75" customHeight="1">
      <c r="A117" s="117"/>
      <c r="B117" s="117"/>
      <c r="C117" s="117"/>
      <c r="D117" s="117"/>
      <c r="E117" s="117"/>
      <c r="F117" s="117"/>
      <c r="G117" s="117"/>
      <c r="H117" s="117"/>
      <c r="I117" s="117"/>
      <c r="J117" s="117"/>
      <c r="K117" s="117"/>
      <c r="L117" s="117"/>
      <c r="M117" s="117"/>
      <c r="N117" s="117"/>
      <c r="O117" s="117"/>
      <c r="P117" s="117"/>
      <c r="Q117" s="117"/>
      <c r="R117" s="117"/>
      <c r="S117" s="117"/>
      <c r="T117" s="117"/>
      <c r="U117" s="117"/>
      <c r="V117" s="117"/>
      <c r="W117" s="117"/>
      <c r="X117" s="117"/>
      <c r="Y117" s="117"/>
      <c r="Z117" s="117"/>
    </row>
    <row r="118" spans="1:26" ht="15.75" customHeight="1">
      <c r="A118" s="117"/>
      <c r="B118" s="117"/>
      <c r="C118" s="117"/>
      <c r="D118" s="117"/>
      <c r="E118" s="117"/>
      <c r="F118" s="117"/>
      <c r="G118" s="117"/>
      <c r="H118" s="117"/>
      <c r="I118" s="117"/>
      <c r="J118" s="117"/>
      <c r="K118" s="117"/>
      <c r="L118" s="117"/>
      <c r="M118" s="117"/>
      <c r="N118" s="117"/>
      <c r="O118" s="117"/>
      <c r="P118" s="117"/>
      <c r="Q118" s="117"/>
      <c r="R118" s="117"/>
      <c r="S118" s="117"/>
      <c r="T118" s="117"/>
      <c r="U118" s="117"/>
      <c r="V118" s="117"/>
      <c r="W118" s="117"/>
      <c r="X118" s="117"/>
      <c r="Y118" s="117"/>
      <c r="Z118" s="117"/>
    </row>
    <row r="119" spans="1:26" ht="15.75" customHeight="1">
      <c r="A119" s="117"/>
      <c r="B119" s="117"/>
      <c r="C119" s="117"/>
      <c r="D119" s="117"/>
      <c r="E119" s="117"/>
      <c r="F119" s="117"/>
      <c r="G119" s="117"/>
      <c r="H119" s="117"/>
      <c r="I119" s="117"/>
      <c r="J119" s="117"/>
      <c r="K119" s="117"/>
      <c r="L119" s="117"/>
      <c r="M119" s="117"/>
      <c r="N119" s="117"/>
      <c r="O119" s="117"/>
      <c r="P119" s="117"/>
      <c r="Q119" s="117"/>
      <c r="R119" s="117"/>
      <c r="S119" s="117"/>
      <c r="T119" s="117"/>
      <c r="U119" s="117"/>
      <c r="V119" s="117"/>
      <c r="W119" s="117"/>
      <c r="X119" s="117"/>
      <c r="Y119" s="117"/>
      <c r="Z119" s="117"/>
    </row>
    <row r="120" spans="1:26" ht="15.75" customHeight="1">
      <c r="A120" s="117"/>
      <c r="B120" s="117"/>
      <c r="C120" s="117"/>
      <c r="D120" s="117"/>
      <c r="E120" s="117"/>
      <c r="F120" s="117"/>
      <c r="G120" s="117"/>
      <c r="H120" s="117"/>
      <c r="I120" s="117"/>
      <c r="J120" s="117"/>
      <c r="K120" s="117"/>
      <c r="L120" s="117"/>
      <c r="M120" s="117"/>
      <c r="N120" s="117"/>
      <c r="O120" s="117"/>
      <c r="P120" s="117"/>
      <c r="Q120" s="117"/>
      <c r="R120" s="117"/>
      <c r="S120" s="117"/>
      <c r="T120" s="117"/>
      <c r="U120" s="117"/>
      <c r="V120" s="117"/>
      <c r="W120" s="117"/>
      <c r="X120" s="117"/>
      <c r="Y120" s="117"/>
      <c r="Z120" s="117"/>
    </row>
    <row r="121" spans="1:26" ht="15.75" customHeight="1">
      <c r="A121" s="117"/>
      <c r="B121" s="117"/>
      <c r="C121" s="117"/>
      <c r="D121" s="117"/>
      <c r="E121" s="117"/>
      <c r="F121" s="117"/>
      <c r="G121" s="117"/>
      <c r="H121" s="117"/>
      <c r="I121" s="117"/>
      <c r="J121" s="117"/>
      <c r="K121" s="117"/>
      <c r="L121" s="117"/>
      <c r="M121" s="117"/>
      <c r="N121" s="117"/>
      <c r="O121" s="117"/>
      <c r="P121" s="117"/>
      <c r="Q121" s="117"/>
      <c r="R121" s="117"/>
      <c r="S121" s="117"/>
      <c r="T121" s="117"/>
      <c r="U121" s="117"/>
      <c r="V121" s="117"/>
      <c r="W121" s="117"/>
      <c r="X121" s="117"/>
      <c r="Y121" s="117"/>
      <c r="Z121" s="117"/>
    </row>
    <row r="122" spans="1:26" ht="15.75" customHeight="1">
      <c r="A122" s="117"/>
      <c r="B122" s="117"/>
      <c r="C122" s="117"/>
      <c r="D122" s="117"/>
      <c r="E122" s="117"/>
      <c r="F122" s="117"/>
      <c r="G122" s="117"/>
      <c r="H122" s="117"/>
      <c r="I122" s="117"/>
      <c r="J122" s="117"/>
      <c r="K122" s="117"/>
      <c r="L122" s="117"/>
      <c r="M122" s="117"/>
      <c r="N122" s="117"/>
      <c r="O122" s="117"/>
      <c r="P122" s="117"/>
      <c r="Q122" s="117"/>
      <c r="R122" s="117"/>
      <c r="S122" s="117"/>
      <c r="T122" s="117"/>
      <c r="U122" s="117"/>
      <c r="V122" s="117"/>
      <c r="W122" s="117"/>
      <c r="X122" s="117"/>
      <c r="Y122" s="117"/>
      <c r="Z122" s="117"/>
    </row>
    <row r="123" spans="1:26" ht="15.75" customHeight="1">
      <c r="A123" s="117"/>
      <c r="B123" s="117"/>
      <c r="C123" s="117"/>
      <c r="D123" s="117"/>
      <c r="E123" s="117"/>
      <c r="F123" s="117"/>
      <c r="G123" s="117"/>
      <c r="H123" s="117"/>
      <c r="I123" s="117"/>
      <c r="J123" s="117"/>
      <c r="K123" s="117"/>
      <c r="L123" s="117"/>
      <c r="M123" s="117"/>
      <c r="N123" s="117"/>
      <c r="O123" s="117"/>
      <c r="P123" s="117"/>
      <c r="Q123" s="117"/>
      <c r="R123" s="117"/>
      <c r="S123" s="117"/>
      <c r="T123" s="117"/>
      <c r="U123" s="117"/>
      <c r="V123" s="117"/>
      <c r="W123" s="117"/>
      <c r="X123" s="117"/>
      <c r="Y123" s="117"/>
      <c r="Z123" s="117"/>
    </row>
    <row r="124" spans="1:26" ht="15.75" customHeight="1">
      <c r="A124" s="117"/>
      <c r="B124" s="117"/>
      <c r="C124" s="117"/>
      <c r="D124" s="117"/>
      <c r="E124" s="117"/>
      <c r="F124" s="117"/>
      <c r="G124" s="117"/>
      <c r="H124" s="117"/>
      <c r="I124" s="117"/>
      <c r="J124" s="117"/>
      <c r="K124" s="117"/>
      <c r="L124" s="117"/>
      <c r="M124" s="117"/>
      <c r="N124" s="117"/>
      <c r="O124" s="117"/>
      <c r="P124" s="117"/>
      <c r="Q124" s="117"/>
      <c r="R124" s="117"/>
      <c r="S124" s="117"/>
      <c r="T124" s="117"/>
      <c r="U124" s="117"/>
      <c r="V124" s="117"/>
      <c r="W124" s="117"/>
      <c r="X124" s="117"/>
      <c r="Y124" s="117"/>
      <c r="Z124" s="117"/>
    </row>
    <row r="125" spans="1:26" ht="15.75" customHeight="1">
      <c r="A125" s="117"/>
      <c r="B125" s="117"/>
      <c r="C125" s="117"/>
      <c r="D125" s="117"/>
      <c r="E125" s="117"/>
      <c r="F125" s="117"/>
      <c r="G125" s="117"/>
      <c r="H125" s="117"/>
      <c r="I125" s="117"/>
      <c r="J125" s="117"/>
      <c r="K125" s="117"/>
      <c r="L125" s="117"/>
      <c r="M125" s="117"/>
      <c r="N125" s="117"/>
      <c r="O125" s="117"/>
      <c r="P125" s="117"/>
      <c r="Q125" s="117"/>
      <c r="R125" s="117"/>
      <c r="S125" s="117"/>
      <c r="T125" s="117"/>
      <c r="U125" s="117"/>
      <c r="V125" s="117"/>
      <c r="W125" s="117"/>
      <c r="X125" s="117"/>
      <c r="Y125" s="117"/>
      <c r="Z125" s="117"/>
    </row>
    <row r="126" spans="1:26" ht="15.75" customHeight="1">
      <c r="A126" s="117"/>
      <c r="B126" s="117"/>
      <c r="C126" s="117"/>
      <c r="D126" s="117"/>
      <c r="E126" s="117"/>
      <c r="F126" s="117"/>
      <c r="G126" s="117"/>
      <c r="H126" s="117"/>
      <c r="I126" s="117"/>
      <c r="J126" s="117"/>
      <c r="K126" s="117"/>
      <c r="L126" s="117"/>
      <c r="M126" s="117"/>
      <c r="N126" s="117"/>
      <c r="O126" s="117"/>
      <c r="P126" s="117"/>
      <c r="Q126" s="117"/>
      <c r="R126" s="117"/>
      <c r="S126" s="117"/>
      <c r="T126" s="117"/>
      <c r="U126" s="117"/>
      <c r="V126" s="117"/>
      <c r="W126" s="117"/>
      <c r="X126" s="117"/>
      <c r="Y126" s="117"/>
      <c r="Z126" s="117"/>
    </row>
    <row r="127" spans="1:26" ht="15.75" customHeight="1">
      <c r="A127" s="117"/>
      <c r="B127" s="117"/>
      <c r="C127" s="117"/>
      <c r="D127" s="117"/>
      <c r="E127" s="117"/>
      <c r="F127" s="117"/>
      <c r="G127" s="117"/>
      <c r="H127" s="117"/>
      <c r="I127" s="117"/>
      <c r="J127" s="117"/>
      <c r="K127" s="117"/>
      <c r="L127" s="117"/>
      <c r="M127" s="117"/>
      <c r="N127" s="117"/>
      <c r="O127" s="117"/>
      <c r="P127" s="117"/>
      <c r="Q127" s="117"/>
      <c r="R127" s="117"/>
      <c r="S127" s="117"/>
      <c r="T127" s="117"/>
      <c r="U127" s="117"/>
      <c r="V127" s="117"/>
      <c r="W127" s="117"/>
      <c r="X127" s="117"/>
      <c r="Y127" s="117"/>
      <c r="Z127" s="117"/>
    </row>
    <row r="128" spans="1:26" ht="15.75" customHeight="1">
      <c r="A128" s="117"/>
      <c r="B128" s="117"/>
      <c r="C128" s="117"/>
      <c r="D128" s="117"/>
      <c r="E128" s="117"/>
      <c r="F128" s="117"/>
      <c r="G128" s="117"/>
      <c r="H128" s="117"/>
      <c r="I128" s="117"/>
      <c r="J128" s="117"/>
      <c r="K128" s="117"/>
      <c r="L128" s="117"/>
      <c r="M128" s="117"/>
      <c r="N128" s="117"/>
      <c r="O128" s="117"/>
      <c r="P128" s="117"/>
      <c r="Q128" s="117"/>
      <c r="R128" s="117"/>
      <c r="S128" s="117"/>
      <c r="T128" s="117"/>
      <c r="U128" s="117"/>
      <c r="V128" s="117"/>
      <c r="W128" s="117"/>
      <c r="X128" s="117"/>
      <c r="Y128" s="117"/>
      <c r="Z128" s="117"/>
    </row>
    <row r="129" spans="1:26" ht="15.75" customHeight="1">
      <c r="A129" s="117"/>
      <c r="B129" s="117"/>
      <c r="C129" s="117"/>
      <c r="D129" s="117"/>
      <c r="E129" s="117"/>
      <c r="F129" s="117"/>
      <c r="G129" s="117"/>
      <c r="H129" s="117"/>
      <c r="I129" s="117"/>
      <c r="J129" s="117"/>
      <c r="K129" s="117"/>
      <c r="L129" s="117"/>
      <c r="M129" s="117"/>
      <c r="N129" s="117"/>
      <c r="O129" s="117"/>
      <c r="P129" s="117"/>
      <c r="Q129" s="117"/>
      <c r="R129" s="117"/>
      <c r="S129" s="117"/>
      <c r="T129" s="117"/>
      <c r="U129" s="117"/>
      <c r="V129" s="117"/>
      <c r="W129" s="117"/>
      <c r="X129" s="117"/>
      <c r="Y129" s="117"/>
      <c r="Z129" s="117"/>
    </row>
    <row r="130" spans="1:26" ht="15.75" customHeight="1">
      <c r="A130" s="117"/>
      <c r="B130" s="117"/>
      <c r="C130" s="117"/>
      <c r="D130" s="117"/>
      <c r="E130" s="117"/>
      <c r="F130" s="117"/>
      <c r="G130" s="117"/>
      <c r="H130" s="117"/>
      <c r="I130" s="117"/>
      <c r="J130" s="117"/>
      <c r="K130" s="117"/>
      <c r="L130" s="117"/>
      <c r="M130" s="117"/>
      <c r="N130" s="117"/>
      <c r="O130" s="117"/>
      <c r="P130" s="117"/>
      <c r="Q130" s="117"/>
      <c r="R130" s="117"/>
      <c r="S130" s="117"/>
      <c r="T130" s="117"/>
      <c r="U130" s="117"/>
      <c r="V130" s="117"/>
      <c r="W130" s="117"/>
      <c r="X130" s="117"/>
      <c r="Y130" s="117"/>
      <c r="Z130" s="117"/>
    </row>
    <row r="131" spans="1:26" ht="15.75" customHeight="1">
      <c r="A131" s="117"/>
      <c r="B131" s="117"/>
      <c r="C131" s="117"/>
      <c r="D131" s="117"/>
      <c r="E131" s="117"/>
      <c r="F131" s="117"/>
      <c r="G131" s="117"/>
      <c r="H131" s="117"/>
      <c r="I131" s="117"/>
      <c r="J131" s="117"/>
      <c r="K131" s="117"/>
      <c r="L131" s="117"/>
      <c r="M131" s="117"/>
      <c r="N131" s="117"/>
      <c r="O131" s="117"/>
      <c r="P131" s="117"/>
      <c r="Q131" s="117"/>
      <c r="R131" s="117"/>
      <c r="S131" s="117"/>
      <c r="T131" s="117"/>
      <c r="U131" s="117"/>
      <c r="V131" s="117"/>
      <c r="W131" s="117"/>
      <c r="X131" s="117"/>
      <c r="Y131" s="117"/>
      <c r="Z131" s="117"/>
    </row>
    <row r="132" spans="1:26" ht="15.75" customHeight="1">
      <c r="A132" s="117"/>
      <c r="B132" s="117"/>
      <c r="C132" s="117"/>
      <c r="D132" s="117"/>
      <c r="E132" s="117"/>
      <c r="F132" s="117"/>
      <c r="G132" s="117"/>
      <c r="H132" s="117"/>
      <c r="I132" s="117"/>
      <c r="J132" s="117"/>
      <c r="K132" s="117"/>
      <c r="L132" s="117"/>
      <c r="M132" s="117"/>
      <c r="N132" s="117"/>
      <c r="O132" s="117"/>
      <c r="P132" s="117"/>
      <c r="Q132" s="117"/>
      <c r="R132" s="117"/>
      <c r="S132" s="117"/>
      <c r="T132" s="117"/>
      <c r="U132" s="117"/>
      <c r="V132" s="117"/>
      <c r="W132" s="117"/>
      <c r="X132" s="117"/>
      <c r="Y132" s="117"/>
      <c r="Z132" s="117"/>
    </row>
    <row r="133" spans="1:26" ht="15.75" customHeight="1">
      <c r="A133" s="117"/>
      <c r="B133" s="117"/>
      <c r="C133" s="117"/>
      <c r="D133" s="117"/>
      <c r="E133" s="117"/>
      <c r="F133" s="117"/>
      <c r="G133" s="117"/>
      <c r="H133" s="117"/>
      <c r="I133" s="117"/>
      <c r="J133" s="117"/>
      <c r="K133" s="117"/>
      <c r="L133" s="117"/>
      <c r="M133" s="117"/>
      <c r="N133" s="117"/>
      <c r="O133" s="117"/>
      <c r="P133" s="117"/>
      <c r="Q133" s="117"/>
      <c r="R133" s="117"/>
      <c r="S133" s="117"/>
      <c r="T133" s="117"/>
      <c r="U133" s="117"/>
      <c r="V133" s="117"/>
      <c r="W133" s="117"/>
      <c r="X133" s="117"/>
      <c r="Y133" s="117"/>
      <c r="Z133" s="117"/>
    </row>
    <row r="134" spans="1:26" ht="15.75" customHeight="1">
      <c r="A134" s="117"/>
      <c r="B134" s="117"/>
      <c r="C134" s="117"/>
      <c r="D134" s="117"/>
      <c r="E134" s="117"/>
      <c r="F134" s="117"/>
      <c r="G134" s="117"/>
      <c r="H134" s="117"/>
      <c r="I134" s="117"/>
      <c r="J134" s="117"/>
      <c r="K134" s="117"/>
      <c r="L134" s="117"/>
      <c r="M134" s="117"/>
      <c r="N134" s="117"/>
      <c r="O134" s="117"/>
      <c r="P134" s="117"/>
      <c r="Q134" s="117"/>
      <c r="R134" s="117"/>
      <c r="S134" s="117"/>
      <c r="T134" s="117"/>
      <c r="U134" s="117"/>
      <c r="V134" s="117"/>
      <c r="W134" s="117"/>
      <c r="X134" s="117"/>
      <c r="Y134" s="117"/>
      <c r="Z134" s="117"/>
    </row>
    <row r="135" spans="1:26" ht="15.75" customHeight="1">
      <c r="A135" s="117"/>
      <c r="B135" s="117"/>
      <c r="C135" s="117"/>
      <c r="D135" s="117"/>
      <c r="E135" s="117"/>
      <c r="F135" s="117"/>
      <c r="G135" s="117"/>
      <c r="H135" s="117"/>
      <c r="I135" s="117"/>
      <c r="J135" s="117"/>
      <c r="K135" s="117"/>
      <c r="L135" s="117"/>
      <c r="M135" s="117"/>
      <c r="N135" s="117"/>
      <c r="O135" s="117"/>
      <c r="P135" s="117"/>
      <c r="Q135" s="117"/>
      <c r="R135" s="117"/>
      <c r="S135" s="117"/>
      <c r="T135" s="117"/>
      <c r="U135" s="117"/>
      <c r="V135" s="117"/>
      <c r="W135" s="117"/>
      <c r="X135" s="117"/>
      <c r="Y135" s="117"/>
      <c r="Z135" s="117"/>
    </row>
    <row r="136" spans="1:26" ht="15.75" customHeight="1">
      <c r="A136" s="117"/>
      <c r="B136" s="117"/>
      <c r="C136" s="117"/>
      <c r="D136" s="117"/>
      <c r="E136" s="117"/>
      <c r="F136" s="117"/>
      <c r="G136" s="117"/>
      <c r="H136" s="117"/>
      <c r="I136" s="117"/>
      <c r="J136" s="117"/>
      <c r="K136" s="117"/>
      <c r="L136" s="117"/>
      <c r="M136" s="117"/>
      <c r="N136" s="117"/>
      <c r="O136" s="117"/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</row>
    <row r="137" spans="1:26" ht="15.75" customHeight="1">
      <c r="A137" s="117"/>
      <c r="B137" s="117"/>
      <c r="C137" s="117"/>
      <c r="D137" s="117"/>
      <c r="E137" s="117"/>
      <c r="F137" s="117"/>
      <c r="G137" s="117"/>
      <c r="H137" s="117"/>
      <c r="I137" s="117"/>
      <c r="J137" s="117"/>
      <c r="K137" s="117"/>
      <c r="L137" s="117"/>
      <c r="M137" s="117"/>
      <c r="N137" s="117"/>
      <c r="O137" s="117"/>
      <c r="P137" s="117"/>
      <c r="Q137" s="117"/>
      <c r="R137" s="117"/>
      <c r="S137" s="117"/>
      <c r="T137" s="117"/>
      <c r="U137" s="117"/>
      <c r="V137" s="117"/>
      <c r="W137" s="117"/>
      <c r="X137" s="117"/>
      <c r="Y137" s="117"/>
      <c r="Z137" s="117"/>
    </row>
    <row r="138" spans="1:26" ht="15.75" customHeight="1">
      <c r="A138" s="117"/>
      <c r="B138" s="117"/>
      <c r="C138" s="117"/>
      <c r="D138" s="117"/>
      <c r="E138" s="117"/>
      <c r="F138" s="117"/>
      <c r="G138" s="117"/>
      <c r="H138" s="117"/>
      <c r="I138" s="117"/>
      <c r="J138" s="117"/>
      <c r="K138" s="117"/>
      <c r="L138" s="117"/>
      <c r="M138" s="117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  <c r="X138" s="117"/>
      <c r="Y138" s="117"/>
      <c r="Z138" s="117"/>
    </row>
    <row r="139" spans="1:26" ht="15.75" customHeight="1">
      <c r="A139" s="117"/>
      <c r="B139" s="117"/>
      <c r="C139" s="117"/>
      <c r="D139" s="117"/>
      <c r="E139" s="117"/>
      <c r="F139" s="117"/>
      <c r="G139" s="117"/>
      <c r="H139" s="117"/>
      <c r="I139" s="117"/>
      <c r="J139" s="117"/>
      <c r="K139" s="117"/>
      <c r="L139" s="117"/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  <c r="X139" s="117"/>
      <c r="Y139" s="117"/>
      <c r="Z139" s="117"/>
    </row>
    <row r="140" spans="1:26" ht="15.75" customHeight="1">
      <c r="A140" s="117"/>
      <c r="B140" s="117"/>
      <c r="C140" s="117"/>
      <c r="D140" s="117"/>
      <c r="E140" s="117"/>
      <c r="F140" s="117"/>
      <c r="G140" s="117"/>
      <c r="H140" s="117"/>
      <c r="I140" s="117"/>
      <c r="J140" s="117"/>
      <c r="K140" s="117"/>
      <c r="L140" s="117"/>
      <c r="M140" s="117"/>
      <c r="N140" s="117"/>
      <c r="O140" s="117"/>
      <c r="P140" s="117"/>
      <c r="Q140" s="117"/>
      <c r="R140" s="117"/>
      <c r="S140" s="117"/>
      <c r="T140" s="117"/>
      <c r="U140" s="117"/>
      <c r="V140" s="117"/>
      <c r="W140" s="117"/>
      <c r="X140" s="117"/>
      <c r="Y140" s="117"/>
      <c r="Z140" s="117"/>
    </row>
    <row r="141" spans="1:26" ht="15.75" customHeight="1">
      <c r="A141" s="117"/>
      <c r="B141" s="117"/>
      <c r="C141" s="117"/>
      <c r="D141" s="117"/>
      <c r="E141" s="117"/>
      <c r="F141" s="117"/>
      <c r="G141" s="117"/>
      <c r="H141" s="117"/>
      <c r="I141" s="117"/>
      <c r="J141" s="117"/>
      <c r="K141" s="117"/>
      <c r="L141" s="117"/>
      <c r="M141" s="117"/>
      <c r="N141" s="117"/>
      <c r="O141" s="117"/>
      <c r="P141" s="117"/>
      <c r="Q141" s="117"/>
      <c r="R141" s="117"/>
      <c r="S141" s="117"/>
      <c r="T141" s="117"/>
      <c r="U141" s="117"/>
      <c r="V141" s="117"/>
      <c r="W141" s="117"/>
      <c r="X141" s="117"/>
      <c r="Y141" s="117"/>
      <c r="Z141" s="117"/>
    </row>
    <row r="142" spans="1:26" ht="15.75" customHeight="1">
      <c r="A142" s="117"/>
      <c r="B142" s="117"/>
      <c r="C142" s="117"/>
      <c r="D142" s="117"/>
      <c r="E142" s="117"/>
      <c r="F142" s="117"/>
      <c r="G142" s="117"/>
      <c r="H142" s="117"/>
      <c r="I142" s="117"/>
      <c r="J142" s="117"/>
      <c r="K142" s="117"/>
      <c r="L142" s="117"/>
      <c r="M142" s="117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  <c r="Y142" s="117"/>
      <c r="Z142" s="117"/>
    </row>
    <row r="143" spans="1:26" ht="15.75" customHeight="1">
      <c r="A143" s="117"/>
      <c r="B143" s="117"/>
      <c r="C143" s="117"/>
      <c r="D143" s="117"/>
      <c r="E143" s="117"/>
      <c r="F143" s="117"/>
      <c r="G143" s="117"/>
      <c r="H143" s="117"/>
      <c r="I143" s="117"/>
      <c r="J143" s="117"/>
      <c r="K143" s="117"/>
      <c r="L143" s="117"/>
      <c r="M143" s="117"/>
      <c r="N143" s="117"/>
      <c r="O143" s="117"/>
      <c r="P143" s="117"/>
      <c r="Q143" s="117"/>
      <c r="R143" s="117"/>
      <c r="S143" s="117"/>
      <c r="T143" s="117"/>
      <c r="U143" s="117"/>
      <c r="V143" s="117"/>
      <c r="W143" s="117"/>
      <c r="X143" s="117"/>
      <c r="Y143" s="117"/>
      <c r="Z143" s="117"/>
    </row>
    <row r="144" spans="1:26" ht="15.75" customHeight="1">
      <c r="A144" s="117"/>
      <c r="B144" s="117"/>
      <c r="C144" s="117"/>
      <c r="D144" s="117"/>
      <c r="E144" s="117"/>
      <c r="F144" s="117"/>
      <c r="G144" s="117"/>
      <c r="H144" s="117"/>
      <c r="I144" s="117"/>
      <c r="J144" s="117"/>
      <c r="K144" s="117"/>
      <c r="L144" s="117"/>
      <c r="M144" s="117"/>
      <c r="N144" s="117"/>
      <c r="O144" s="117"/>
      <c r="P144" s="117"/>
      <c r="Q144" s="117"/>
      <c r="R144" s="117"/>
      <c r="S144" s="117"/>
      <c r="T144" s="117"/>
      <c r="U144" s="117"/>
      <c r="V144" s="117"/>
      <c r="W144" s="117"/>
      <c r="X144" s="117"/>
      <c r="Y144" s="117"/>
      <c r="Z144" s="117"/>
    </row>
    <row r="145" spans="1:26" ht="15.75" customHeight="1">
      <c r="A145" s="117"/>
      <c r="B145" s="117"/>
      <c r="C145" s="117"/>
      <c r="D145" s="117"/>
      <c r="E145" s="117"/>
      <c r="F145" s="117"/>
      <c r="G145" s="117"/>
      <c r="H145" s="117"/>
      <c r="I145" s="117"/>
      <c r="J145" s="117"/>
      <c r="K145" s="117"/>
      <c r="L145" s="117"/>
      <c r="M145" s="117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  <c r="X145" s="117"/>
      <c r="Y145" s="117"/>
      <c r="Z145" s="117"/>
    </row>
    <row r="146" spans="1:26" ht="15.75" customHeight="1">
      <c r="A146" s="117"/>
      <c r="B146" s="117"/>
      <c r="C146" s="117"/>
      <c r="D146" s="117"/>
      <c r="E146" s="117"/>
      <c r="F146" s="117"/>
      <c r="G146" s="117"/>
      <c r="H146" s="117"/>
      <c r="I146" s="117"/>
      <c r="J146" s="117"/>
      <c r="K146" s="117"/>
      <c r="L146" s="117"/>
      <c r="M146" s="117"/>
      <c r="N146" s="117"/>
      <c r="O146" s="117"/>
      <c r="P146" s="117"/>
      <c r="Q146" s="117"/>
      <c r="R146" s="117"/>
      <c r="S146" s="117"/>
      <c r="T146" s="117"/>
      <c r="U146" s="117"/>
      <c r="V146" s="117"/>
      <c r="W146" s="117"/>
      <c r="X146" s="117"/>
      <c r="Y146" s="117"/>
      <c r="Z146" s="117"/>
    </row>
    <row r="147" spans="1:26" ht="15.75" customHeight="1">
      <c r="A147" s="117"/>
      <c r="B147" s="117"/>
      <c r="C147" s="117"/>
      <c r="D147" s="117"/>
      <c r="E147" s="117"/>
      <c r="F147" s="117"/>
      <c r="G147" s="117"/>
      <c r="H147" s="117"/>
      <c r="I147" s="117"/>
      <c r="J147" s="117"/>
      <c r="K147" s="117"/>
      <c r="L147" s="117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</row>
    <row r="148" spans="1:26" ht="15.75" customHeight="1">
      <c r="A148" s="117"/>
      <c r="B148" s="117"/>
      <c r="C148" s="117"/>
      <c r="D148" s="117"/>
      <c r="E148" s="117"/>
      <c r="F148" s="117"/>
      <c r="G148" s="117"/>
      <c r="H148" s="117"/>
      <c r="I148" s="117"/>
      <c r="J148" s="117"/>
      <c r="K148" s="117"/>
      <c r="L148" s="117"/>
      <c r="M148" s="117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  <c r="X148" s="117"/>
      <c r="Y148" s="117"/>
      <c r="Z148" s="117"/>
    </row>
    <row r="149" spans="1:26" ht="15.75" customHeight="1">
      <c r="A149" s="117"/>
      <c r="B149" s="117"/>
      <c r="C149" s="117"/>
      <c r="D149" s="117"/>
      <c r="E149" s="117"/>
      <c r="F149" s="117"/>
      <c r="G149" s="117"/>
      <c r="H149" s="117"/>
      <c r="I149" s="117"/>
      <c r="J149" s="117"/>
      <c r="K149" s="117"/>
      <c r="L149" s="117"/>
      <c r="M149" s="117"/>
      <c r="N149" s="117"/>
      <c r="O149" s="117"/>
      <c r="P149" s="117"/>
      <c r="Q149" s="117"/>
      <c r="R149" s="117"/>
      <c r="S149" s="117"/>
      <c r="T149" s="117"/>
      <c r="U149" s="117"/>
      <c r="V149" s="117"/>
      <c r="W149" s="117"/>
      <c r="X149" s="117"/>
      <c r="Y149" s="117"/>
      <c r="Z149" s="117"/>
    </row>
    <row r="150" spans="1:26" ht="15.75" customHeight="1">
      <c r="A150" s="117"/>
      <c r="B150" s="117"/>
      <c r="C150" s="117"/>
      <c r="D150" s="117"/>
      <c r="E150" s="117"/>
      <c r="F150" s="117"/>
      <c r="G150" s="117"/>
      <c r="H150" s="117"/>
      <c r="I150" s="117"/>
      <c r="J150" s="117"/>
      <c r="K150" s="117"/>
      <c r="L150" s="117"/>
      <c r="M150" s="117"/>
      <c r="N150" s="117"/>
      <c r="O150" s="117"/>
      <c r="P150" s="117"/>
      <c r="Q150" s="117"/>
      <c r="R150" s="117"/>
      <c r="S150" s="117"/>
      <c r="T150" s="117"/>
      <c r="U150" s="117"/>
      <c r="V150" s="117"/>
      <c r="W150" s="117"/>
      <c r="X150" s="117"/>
      <c r="Y150" s="117"/>
      <c r="Z150" s="117"/>
    </row>
    <row r="151" spans="1:26" ht="15.75" customHeight="1">
      <c r="A151" s="117"/>
      <c r="B151" s="117"/>
      <c r="C151" s="117"/>
      <c r="D151" s="117"/>
      <c r="E151" s="117"/>
      <c r="F151" s="117"/>
      <c r="G151" s="117"/>
      <c r="H151" s="117"/>
      <c r="I151" s="117"/>
      <c r="J151" s="117"/>
      <c r="K151" s="117"/>
      <c r="L151" s="117"/>
      <c r="M151" s="117"/>
      <c r="N151" s="117"/>
      <c r="O151" s="117"/>
      <c r="P151" s="117"/>
      <c r="Q151" s="117"/>
      <c r="R151" s="117"/>
      <c r="S151" s="117"/>
      <c r="T151" s="117"/>
      <c r="U151" s="117"/>
      <c r="V151" s="117"/>
      <c r="W151" s="117"/>
      <c r="X151" s="117"/>
      <c r="Y151" s="117"/>
      <c r="Z151" s="117"/>
    </row>
    <row r="152" spans="1:26" ht="15.75" customHeight="1">
      <c r="A152" s="117"/>
      <c r="B152" s="117"/>
      <c r="C152" s="117"/>
      <c r="D152" s="117"/>
      <c r="E152" s="117"/>
      <c r="F152" s="117"/>
      <c r="G152" s="117"/>
      <c r="H152" s="117"/>
      <c r="I152" s="117"/>
      <c r="J152" s="117"/>
      <c r="K152" s="117"/>
      <c r="L152" s="117"/>
      <c r="M152" s="117"/>
      <c r="N152" s="117"/>
      <c r="O152" s="117"/>
      <c r="P152" s="117"/>
      <c r="Q152" s="117"/>
      <c r="R152" s="117"/>
      <c r="S152" s="117"/>
      <c r="T152" s="117"/>
      <c r="U152" s="117"/>
      <c r="V152" s="117"/>
      <c r="W152" s="117"/>
      <c r="X152" s="117"/>
      <c r="Y152" s="117"/>
      <c r="Z152" s="117"/>
    </row>
    <row r="153" spans="1:26" ht="15.75" customHeight="1">
      <c r="A153" s="117"/>
      <c r="B153" s="117"/>
      <c r="C153" s="117"/>
      <c r="D153" s="117"/>
      <c r="E153" s="117"/>
      <c r="F153" s="117"/>
      <c r="G153" s="117"/>
      <c r="H153" s="117"/>
      <c r="I153" s="117"/>
      <c r="J153" s="117"/>
      <c r="K153" s="117"/>
      <c r="L153" s="117"/>
      <c r="M153" s="117"/>
      <c r="N153" s="117"/>
      <c r="O153" s="117"/>
      <c r="P153" s="117"/>
      <c r="Q153" s="117"/>
      <c r="R153" s="117"/>
      <c r="S153" s="117"/>
      <c r="T153" s="117"/>
      <c r="U153" s="117"/>
      <c r="V153" s="117"/>
      <c r="W153" s="117"/>
      <c r="X153" s="117"/>
      <c r="Y153" s="117"/>
      <c r="Z153" s="117"/>
    </row>
    <row r="154" spans="1:26" ht="15.75" customHeight="1">
      <c r="A154" s="117"/>
      <c r="B154" s="117"/>
      <c r="C154" s="117"/>
      <c r="D154" s="117"/>
      <c r="E154" s="117"/>
      <c r="F154" s="117"/>
      <c r="G154" s="117"/>
      <c r="H154" s="117"/>
      <c r="I154" s="117"/>
      <c r="J154" s="117"/>
      <c r="K154" s="117"/>
      <c r="L154" s="117"/>
      <c r="M154" s="117"/>
      <c r="N154" s="117"/>
      <c r="O154" s="117"/>
      <c r="P154" s="117"/>
      <c r="Q154" s="117"/>
      <c r="R154" s="117"/>
      <c r="S154" s="117"/>
      <c r="T154" s="117"/>
      <c r="U154" s="117"/>
      <c r="V154" s="117"/>
      <c r="W154" s="117"/>
      <c r="X154" s="117"/>
      <c r="Y154" s="117"/>
      <c r="Z154" s="117"/>
    </row>
    <row r="155" spans="1:26" ht="15.75" customHeight="1">
      <c r="A155" s="117"/>
      <c r="B155" s="117"/>
      <c r="C155" s="117"/>
      <c r="D155" s="117"/>
      <c r="E155" s="117"/>
      <c r="F155" s="117"/>
      <c r="G155" s="117"/>
      <c r="H155" s="117"/>
      <c r="I155" s="117"/>
      <c r="J155" s="117"/>
      <c r="K155" s="117"/>
      <c r="L155" s="117"/>
      <c r="M155" s="117"/>
      <c r="N155" s="117"/>
      <c r="O155" s="117"/>
      <c r="P155" s="117"/>
      <c r="Q155" s="117"/>
      <c r="R155" s="117"/>
      <c r="S155" s="117"/>
      <c r="T155" s="117"/>
      <c r="U155" s="117"/>
      <c r="V155" s="117"/>
      <c r="W155" s="117"/>
      <c r="X155" s="117"/>
      <c r="Y155" s="117"/>
      <c r="Z155" s="117"/>
    </row>
    <row r="156" spans="1:26" ht="15.75" customHeight="1">
      <c r="A156" s="117"/>
      <c r="B156" s="117"/>
      <c r="C156" s="117"/>
      <c r="D156" s="117"/>
      <c r="E156" s="117"/>
      <c r="F156" s="117"/>
      <c r="G156" s="117"/>
      <c r="H156" s="117"/>
      <c r="I156" s="117"/>
      <c r="J156" s="117"/>
      <c r="K156" s="117"/>
      <c r="L156" s="117"/>
      <c r="M156" s="117"/>
      <c r="N156" s="117"/>
      <c r="O156" s="117"/>
      <c r="P156" s="117"/>
      <c r="Q156" s="117"/>
      <c r="R156" s="117"/>
      <c r="S156" s="117"/>
      <c r="T156" s="117"/>
      <c r="U156" s="117"/>
      <c r="V156" s="117"/>
      <c r="W156" s="117"/>
      <c r="X156" s="117"/>
      <c r="Y156" s="117"/>
      <c r="Z156" s="117"/>
    </row>
    <row r="157" spans="1:26" ht="15.75" customHeight="1">
      <c r="A157" s="117"/>
      <c r="B157" s="117"/>
      <c r="C157" s="117"/>
      <c r="D157" s="117"/>
      <c r="E157" s="117"/>
      <c r="F157" s="117"/>
      <c r="G157" s="117"/>
      <c r="H157" s="117"/>
      <c r="I157" s="117"/>
      <c r="J157" s="117"/>
      <c r="K157" s="117"/>
      <c r="L157" s="117"/>
      <c r="M157" s="117"/>
      <c r="N157" s="117"/>
      <c r="O157" s="117"/>
      <c r="P157" s="117"/>
      <c r="Q157" s="117"/>
      <c r="R157" s="117"/>
      <c r="S157" s="117"/>
      <c r="T157" s="117"/>
      <c r="U157" s="117"/>
      <c r="V157" s="117"/>
      <c r="W157" s="117"/>
      <c r="X157" s="117"/>
      <c r="Y157" s="117"/>
      <c r="Z157" s="117"/>
    </row>
    <row r="158" spans="1:26" ht="15.75" customHeight="1">
      <c r="A158" s="117"/>
      <c r="B158" s="117"/>
      <c r="C158" s="117"/>
      <c r="D158" s="117"/>
      <c r="E158" s="117"/>
      <c r="F158" s="117"/>
      <c r="G158" s="117"/>
      <c r="H158" s="117"/>
      <c r="I158" s="117"/>
      <c r="J158" s="117"/>
      <c r="K158" s="117"/>
      <c r="L158" s="117"/>
      <c r="M158" s="117"/>
      <c r="N158" s="117"/>
      <c r="O158" s="117"/>
      <c r="P158" s="117"/>
      <c r="Q158" s="117"/>
      <c r="R158" s="117"/>
      <c r="S158" s="117"/>
      <c r="T158" s="117"/>
      <c r="U158" s="117"/>
      <c r="V158" s="117"/>
      <c r="W158" s="117"/>
      <c r="X158" s="117"/>
      <c r="Y158" s="117"/>
      <c r="Z158" s="117"/>
    </row>
    <row r="159" spans="1:26" ht="15.75" customHeight="1">
      <c r="A159" s="117"/>
      <c r="B159" s="117"/>
      <c r="C159" s="117"/>
      <c r="D159" s="117"/>
      <c r="E159" s="117"/>
      <c r="F159" s="117"/>
      <c r="G159" s="117"/>
      <c r="H159" s="117"/>
      <c r="I159" s="117"/>
      <c r="J159" s="117"/>
      <c r="K159" s="117"/>
      <c r="L159" s="117"/>
      <c r="M159" s="117"/>
      <c r="N159" s="117"/>
      <c r="O159" s="117"/>
      <c r="P159" s="117"/>
      <c r="Q159" s="117"/>
      <c r="R159" s="117"/>
      <c r="S159" s="117"/>
      <c r="T159" s="117"/>
      <c r="U159" s="117"/>
      <c r="V159" s="117"/>
      <c r="W159" s="117"/>
      <c r="X159" s="117"/>
      <c r="Y159" s="117"/>
      <c r="Z159" s="117"/>
    </row>
    <row r="160" spans="1:26" ht="15.75" customHeight="1">
      <c r="A160" s="117"/>
      <c r="B160" s="117"/>
      <c r="C160" s="117"/>
      <c r="D160" s="117"/>
      <c r="E160" s="117"/>
      <c r="F160" s="117"/>
      <c r="G160" s="117"/>
      <c r="H160" s="117"/>
      <c r="I160" s="117"/>
      <c r="J160" s="117"/>
      <c r="K160" s="117"/>
      <c r="L160" s="117"/>
      <c r="M160" s="117"/>
      <c r="N160" s="117"/>
      <c r="O160" s="117"/>
      <c r="P160" s="117"/>
      <c r="Q160" s="117"/>
      <c r="R160" s="117"/>
      <c r="S160" s="117"/>
      <c r="T160" s="117"/>
      <c r="U160" s="117"/>
      <c r="V160" s="117"/>
      <c r="W160" s="117"/>
      <c r="X160" s="117"/>
      <c r="Y160" s="117"/>
      <c r="Z160" s="117"/>
    </row>
    <row r="161" spans="1:26" ht="15.75" customHeight="1">
      <c r="A161" s="117"/>
      <c r="B161" s="117"/>
      <c r="C161" s="117"/>
      <c r="D161" s="117"/>
      <c r="E161" s="117"/>
      <c r="F161" s="117"/>
      <c r="G161" s="117"/>
      <c r="H161" s="117"/>
      <c r="I161" s="117"/>
      <c r="J161" s="117"/>
      <c r="K161" s="117"/>
      <c r="L161" s="117"/>
      <c r="M161" s="117"/>
      <c r="N161" s="117"/>
      <c r="O161" s="117"/>
      <c r="P161" s="117"/>
      <c r="Q161" s="117"/>
      <c r="R161" s="117"/>
      <c r="S161" s="117"/>
      <c r="T161" s="117"/>
      <c r="U161" s="117"/>
      <c r="V161" s="117"/>
      <c r="W161" s="117"/>
      <c r="X161" s="117"/>
      <c r="Y161" s="117"/>
      <c r="Z161" s="117"/>
    </row>
    <row r="162" spans="1:26" ht="15.75" customHeight="1">
      <c r="A162" s="117"/>
      <c r="B162" s="117"/>
      <c r="C162" s="117"/>
      <c r="D162" s="117"/>
      <c r="E162" s="117"/>
      <c r="F162" s="117"/>
      <c r="G162" s="117"/>
      <c r="H162" s="117"/>
      <c r="I162" s="117"/>
      <c r="J162" s="117"/>
      <c r="K162" s="117"/>
      <c r="L162" s="117"/>
      <c r="M162" s="117"/>
      <c r="N162" s="117"/>
      <c r="O162" s="117"/>
      <c r="P162" s="117"/>
      <c r="Q162" s="117"/>
      <c r="R162" s="117"/>
      <c r="S162" s="117"/>
      <c r="T162" s="117"/>
      <c r="U162" s="117"/>
      <c r="V162" s="117"/>
      <c r="W162" s="117"/>
      <c r="X162" s="117"/>
      <c r="Y162" s="117"/>
      <c r="Z162" s="117"/>
    </row>
    <row r="163" spans="1:26" ht="15.75" customHeight="1">
      <c r="A163" s="117"/>
      <c r="B163" s="117"/>
      <c r="C163" s="117"/>
      <c r="D163" s="117"/>
      <c r="E163" s="117"/>
      <c r="F163" s="117"/>
      <c r="G163" s="117"/>
      <c r="H163" s="117"/>
      <c r="I163" s="117"/>
      <c r="J163" s="117"/>
      <c r="K163" s="117"/>
      <c r="L163" s="117"/>
      <c r="M163" s="117"/>
      <c r="N163" s="117"/>
      <c r="O163" s="117"/>
      <c r="P163" s="117"/>
      <c r="Q163" s="117"/>
      <c r="R163" s="117"/>
      <c r="S163" s="117"/>
      <c r="T163" s="117"/>
      <c r="U163" s="117"/>
      <c r="V163" s="117"/>
      <c r="W163" s="117"/>
      <c r="X163" s="117"/>
      <c r="Y163" s="117"/>
      <c r="Z163" s="117"/>
    </row>
    <row r="164" spans="1:26" ht="15.75" customHeight="1">
      <c r="A164" s="117"/>
      <c r="B164" s="117"/>
      <c r="C164" s="117"/>
      <c r="D164" s="117"/>
      <c r="E164" s="117"/>
      <c r="F164" s="117"/>
      <c r="G164" s="117"/>
      <c r="H164" s="117"/>
      <c r="I164" s="117"/>
      <c r="J164" s="117"/>
      <c r="K164" s="117"/>
      <c r="L164" s="117"/>
      <c r="M164" s="117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  <c r="X164" s="117"/>
      <c r="Y164" s="117"/>
      <c r="Z164" s="117"/>
    </row>
    <row r="165" spans="1:26" ht="15.75" customHeight="1">
      <c r="A165" s="117"/>
      <c r="B165" s="117"/>
      <c r="C165" s="117"/>
      <c r="D165" s="117"/>
      <c r="E165" s="117"/>
      <c r="F165" s="117"/>
      <c r="G165" s="117"/>
      <c r="H165" s="117"/>
      <c r="I165" s="117"/>
      <c r="J165" s="117"/>
      <c r="K165" s="117"/>
      <c r="L165" s="117"/>
      <c r="M165" s="117"/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  <c r="X165" s="117"/>
      <c r="Y165" s="117"/>
      <c r="Z165" s="117"/>
    </row>
    <row r="166" spans="1:26" ht="15.75" customHeight="1">
      <c r="A166" s="117"/>
      <c r="B166" s="117"/>
      <c r="C166" s="117"/>
      <c r="D166" s="117"/>
      <c r="E166" s="117"/>
      <c r="F166" s="117"/>
      <c r="G166" s="117"/>
      <c r="H166" s="117"/>
      <c r="I166" s="117"/>
      <c r="J166" s="117"/>
      <c r="K166" s="117"/>
      <c r="L166" s="117"/>
      <c r="M166" s="117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  <c r="X166" s="117"/>
      <c r="Y166" s="117"/>
      <c r="Z166" s="117"/>
    </row>
    <row r="167" spans="1:26" ht="15.75" customHeight="1">
      <c r="A167" s="117"/>
      <c r="B167" s="117"/>
      <c r="C167" s="117"/>
      <c r="D167" s="117"/>
      <c r="E167" s="117"/>
      <c r="F167" s="117"/>
      <c r="G167" s="117"/>
      <c r="H167" s="117"/>
      <c r="I167" s="117"/>
      <c r="J167" s="117"/>
      <c r="K167" s="117"/>
      <c r="L167" s="117"/>
      <c r="M167" s="117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7"/>
      <c r="Y167" s="117"/>
      <c r="Z167" s="117"/>
    </row>
    <row r="168" spans="1:26" ht="15.75" customHeight="1">
      <c r="A168" s="117"/>
      <c r="B168" s="117"/>
      <c r="C168" s="117"/>
      <c r="D168" s="117"/>
      <c r="E168" s="117"/>
      <c r="F168" s="117"/>
      <c r="G168" s="117"/>
      <c r="H168" s="117"/>
      <c r="I168" s="117"/>
      <c r="J168" s="117"/>
      <c r="K168" s="117"/>
      <c r="L168" s="117"/>
      <c r="M168" s="117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  <c r="Y168" s="117"/>
      <c r="Z168" s="117"/>
    </row>
    <row r="169" spans="1:26" ht="15.75" customHeight="1">
      <c r="A169" s="117"/>
      <c r="B169" s="117"/>
      <c r="C169" s="117"/>
      <c r="D169" s="117"/>
      <c r="E169" s="117"/>
      <c r="F169" s="117"/>
      <c r="G169" s="117"/>
      <c r="H169" s="117"/>
      <c r="I169" s="117"/>
      <c r="J169" s="117"/>
      <c r="K169" s="117"/>
      <c r="L169" s="117"/>
      <c r="M169" s="117"/>
      <c r="N169" s="117"/>
      <c r="O169" s="117"/>
      <c r="P169" s="117"/>
      <c r="Q169" s="117"/>
      <c r="R169" s="117"/>
      <c r="S169" s="117"/>
      <c r="T169" s="117"/>
      <c r="U169" s="117"/>
      <c r="V169" s="117"/>
      <c r="W169" s="117"/>
      <c r="X169" s="117"/>
      <c r="Y169" s="117"/>
      <c r="Z169" s="117"/>
    </row>
    <row r="170" spans="1:26" ht="15.75" customHeight="1">
      <c r="A170" s="117"/>
      <c r="B170" s="117"/>
      <c r="C170" s="117"/>
      <c r="D170" s="117"/>
      <c r="E170" s="117"/>
      <c r="F170" s="117"/>
      <c r="G170" s="117"/>
      <c r="H170" s="117"/>
      <c r="I170" s="117"/>
      <c r="J170" s="117"/>
      <c r="K170" s="117"/>
      <c r="L170" s="117"/>
      <c r="M170" s="117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  <c r="X170" s="117"/>
      <c r="Y170" s="117"/>
      <c r="Z170" s="117"/>
    </row>
    <row r="171" spans="1:26" ht="15.75" customHeight="1">
      <c r="A171" s="117"/>
      <c r="B171" s="117"/>
      <c r="C171" s="117"/>
      <c r="D171" s="117"/>
      <c r="E171" s="117"/>
      <c r="F171" s="117"/>
      <c r="G171" s="117"/>
      <c r="H171" s="117"/>
      <c r="I171" s="117"/>
      <c r="J171" s="117"/>
      <c r="K171" s="117"/>
      <c r="L171" s="117"/>
      <c r="M171" s="117"/>
      <c r="N171" s="117"/>
      <c r="O171" s="117"/>
      <c r="P171" s="117"/>
      <c r="Q171" s="117"/>
      <c r="R171" s="117"/>
      <c r="S171" s="117"/>
      <c r="T171" s="117"/>
      <c r="U171" s="117"/>
      <c r="V171" s="117"/>
      <c r="W171" s="117"/>
      <c r="X171" s="117"/>
      <c r="Y171" s="117"/>
      <c r="Z171" s="117"/>
    </row>
    <row r="172" spans="1:26" ht="15.75" customHeight="1">
      <c r="A172" s="117"/>
      <c r="B172" s="117"/>
      <c r="C172" s="117"/>
      <c r="D172" s="117"/>
      <c r="E172" s="117"/>
      <c r="F172" s="117"/>
      <c r="G172" s="117"/>
      <c r="H172" s="117"/>
      <c r="I172" s="117"/>
      <c r="J172" s="117"/>
      <c r="K172" s="117"/>
      <c r="L172" s="117"/>
      <c r="M172" s="117"/>
      <c r="N172" s="117"/>
      <c r="O172" s="117"/>
      <c r="P172" s="117"/>
      <c r="Q172" s="117"/>
      <c r="R172" s="117"/>
      <c r="S172" s="117"/>
      <c r="T172" s="117"/>
      <c r="U172" s="117"/>
      <c r="V172" s="117"/>
      <c r="W172" s="117"/>
      <c r="X172" s="117"/>
      <c r="Y172" s="117"/>
      <c r="Z172" s="117"/>
    </row>
    <row r="173" spans="1:26" ht="15.75" customHeight="1">
      <c r="A173" s="117"/>
      <c r="B173" s="117"/>
      <c r="C173" s="117"/>
      <c r="D173" s="117"/>
      <c r="E173" s="117"/>
      <c r="F173" s="117"/>
      <c r="G173" s="117"/>
      <c r="H173" s="117"/>
      <c r="I173" s="117"/>
      <c r="J173" s="117"/>
      <c r="K173" s="117"/>
      <c r="L173" s="117"/>
      <c r="M173" s="117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  <c r="X173" s="117"/>
      <c r="Y173" s="117"/>
      <c r="Z173" s="117"/>
    </row>
    <row r="174" spans="1:26" ht="15.75" customHeight="1">
      <c r="A174" s="117"/>
      <c r="B174" s="117"/>
      <c r="C174" s="117"/>
      <c r="D174" s="117"/>
      <c r="E174" s="117"/>
      <c r="F174" s="117"/>
      <c r="G174" s="117"/>
      <c r="H174" s="117"/>
      <c r="I174" s="117"/>
      <c r="J174" s="117"/>
      <c r="K174" s="117"/>
      <c r="L174" s="117"/>
      <c r="M174" s="117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</row>
    <row r="175" spans="1:26" ht="15.75" customHeight="1">
      <c r="A175" s="117"/>
      <c r="B175" s="117"/>
      <c r="C175" s="117"/>
      <c r="D175" s="117"/>
      <c r="E175" s="117"/>
      <c r="F175" s="117"/>
      <c r="G175" s="117"/>
      <c r="H175" s="117"/>
      <c r="I175" s="117"/>
      <c r="J175" s="117"/>
      <c r="K175" s="117"/>
      <c r="L175" s="117"/>
      <c r="M175" s="117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  <c r="X175" s="117"/>
      <c r="Y175" s="117"/>
      <c r="Z175" s="117"/>
    </row>
    <row r="176" spans="1:26" ht="15.75" customHeight="1">
      <c r="A176" s="117"/>
      <c r="B176" s="117"/>
      <c r="C176" s="117"/>
      <c r="D176" s="117"/>
      <c r="E176" s="117"/>
      <c r="F176" s="117"/>
      <c r="G176" s="117"/>
      <c r="H176" s="117"/>
      <c r="I176" s="117"/>
      <c r="J176" s="117"/>
      <c r="K176" s="117"/>
      <c r="L176" s="117"/>
      <c r="M176" s="117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  <c r="X176" s="117"/>
      <c r="Y176" s="117"/>
      <c r="Z176" s="117"/>
    </row>
    <row r="177" spans="1:26" ht="15.75" customHeight="1">
      <c r="A177" s="117"/>
      <c r="B177" s="117"/>
      <c r="C177" s="117"/>
      <c r="D177" s="117"/>
      <c r="E177" s="117"/>
      <c r="F177" s="117"/>
      <c r="G177" s="117"/>
      <c r="H177" s="117"/>
      <c r="I177" s="117"/>
      <c r="J177" s="117"/>
      <c r="K177" s="117"/>
      <c r="L177" s="117"/>
      <c r="M177" s="117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  <c r="X177" s="117"/>
      <c r="Y177" s="117"/>
      <c r="Z177" s="117"/>
    </row>
    <row r="178" spans="1:26" ht="15.75" customHeight="1">
      <c r="A178" s="117"/>
      <c r="B178" s="117"/>
      <c r="C178" s="117"/>
      <c r="D178" s="117"/>
      <c r="E178" s="117"/>
      <c r="F178" s="117"/>
      <c r="G178" s="117"/>
      <c r="H178" s="117"/>
      <c r="I178" s="117"/>
      <c r="J178" s="117"/>
      <c r="K178" s="117"/>
      <c r="L178" s="117"/>
      <c r="M178" s="117"/>
      <c r="N178" s="117"/>
      <c r="O178" s="117"/>
      <c r="P178" s="117"/>
      <c r="Q178" s="117"/>
      <c r="R178" s="117"/>
      <c r="S178" s="117"/>
      <c r="T178" s="117"/>
      <c r="U178" s="117"/>
      <c r="V178" s="117"/>
      <c r="W178" s="117"/>
      <c r="X178" s="117"/>
      <c r="Y178" s="117"/>
      <c r="Z178" s="117"/>
    </row>
    <row r="179" spans="1:26" ht="15.75" customHeight="1">
      <c r="A179" s="117"/>
      <c r="B179" s="117"/>
      <c r="C179" s="117"/>
      <c r="D179" s="117"/>
      <c r="E179" s="117"/>
      <c r="F179" s="117"/>
      <c r="G179" s="117"/>
      <c r="H179" s="117"/>
      <c r="I179" s="117"/>
      <c r="J179" s="117"/>
      <c r="K179" s="117"/>
      <c r="L179" s="117"/>
      <c r="M179" s="117"/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  <c r="X179" s="117"/>
      <c r="Y179" s="117"/>
      <c r="Z179" s="117"/>
    </row>
    <row r="180" spans="1:26" ht="15.75" customHeight="1">
      <c r="A180" s="117"/>
      <c r="B180" s="117"/>
      <c r="C180" s="117"/>
      <c r="D180" s="117"/>
      <c r="E180" s="117"/>
      <c r="F180" s="117"/>
      <c r="G180" s="117"/>
      <c r="H180" s="117"/>
      <c r="I180" s="117"/>
      <c r="J180" s="117"/>
      <c r="K180" s="117"/>
      <c r="L180" s="117"/>
      <c r="M180" s="117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  <c r="X180" s="117"/>
      <c r="Y180" s="117"/>
      <c r="Z180" s="117"/>
    </row>
    <row r="181" spans="1:26" ht="15.75" customHeight="1">
      <c r="A181" s="117"/>
      <c r="B181" s="117"/>
      <c r="C181" s="117"/>
      <c r="D181" s="117"/>
      <c r="E181" s="117"/>
      <c r="F181" s="117"/>
      <c r="G181" s="117"/>
      <c r="H181" s="117"/>
      <c r="I181" s="117"/>
      <c r="J181" s="117"/>
      <c r="K181" s="117"/>
      <c r="L181" s="117"/>
      <c r="M181" s="117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  <c r="X181" s="117"/>
      <c r="Y181" s="117"/>
      <c r="Z181" s="117"/>
    </row>
    <row r="182" spans="1:26" ht="15.75" customHeight="1">
      <c r="A182" s="117"/>
      <c r="B182" s="117"/>
      <c r="C182" s="117"/>
      <c r="D182" s="117"/>
      <c r="E182" s="117"/>
      <c r="F182" s="117"/>
      <c r="G182" s="117"/>
      <c r="H182" s="117"/>
      <c r="I182" s="117"/>
      <c r="J182" s="117"/>
      <c r="K182" s="117"/>
      <c r="L182" s="117"/>
      <c r="M182" s="117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</row>
    <row r="183" spans="1:26" ht="15.75" customHeight="1">
      <c r="A183" s="117"/>
      <c r="B183" s="117"/>
      <c r="C183" s="117"/>
      <c r="D183" s="117"/>
      <c r="E183" s="117"/>
      <c r="F183" s="117"/>
      <c r="G183" s="117"/>
      <c r="H183" s="117"/>
      <c r="I183" s="117"/>
      <c r="J183" s="117"/>
      <c r="K183" s="117"/>
      <c r="L183" s="117"/>
      <c r="M183" s="117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  <c r="X183" s="117"/>
      <c r="Y183" s="117"/>
      <c r="Z183" s="117"/>
    </row>
    <row r="184" spans="1:26" ht="15.75" customHeight="1">
      <c r="A184" s="117"/>
      <c r="B184" s="117"/>
      <c r="C184" s="117"/>
      <c r="D184" s="117"/>
      <c r="E184" s="117"/>
      <c r="F184" s="117"/>
      <c r="G184" s="117"/>
      <c r="H184" s="117"/>
      <c r="I184" s="117"/>
      <c r="J184" s="117"/>
      <c r="K184" s="117"/>
      <c r="L184" s="117"/>
      <c r="M184" s="117"/>
      <c r="N184" s="117"/>
      <c r="O184" s="117"/>
      <c r="P184" s="117"/>
      <c r="Q184" s="117"/>
      <c r="R184" s="117"/>
      <c r="S184" s="117"/>
      <c r="T184" s="117"/>
      <c r="U184" s="117"/>
      <c r="V184" s="117"/>
      <c r="W184" s="117"/>
      <c r="X184" s="117"/>
      <c r="Y184" s="117"/>
      <c r="Z184" s="117"/>
    </row>
    <row r="185" spans="1:26" ht="15.75" customHeight="1">
      <c r="A185" s="117"/>
      <c r="B185" s="117"/>
      <c r="C185" s="117"/>
      <c r="D185" s="117"/>
      <c r="E185" s="117"/>
      <c r="F185" s="117"/>
      <c r="G185" s="117"/>
      <c r="H185" s="117"/>
      <c r="I185" s="117"/>
      <c r="J185" s="117"/>
      <c r="K185" s="117"/>
      <c r="L185" s="117"/>
      <c r="M185" s="117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  <c r="X185" s="117"/>
      <c r="Y185" s="117"/>
      <c r="Z185" s="117"/>
    </row>
    <row r="186" spans="1:26" ht="15.75" customHeight="1">
      <c r="A186" s="117"/>
      <c r="B186" s="117"/>
      <c r="C186" s="117"/>
      <c r="D186" s="117"/>
      <c r="E186" s="117"/>
      <c r="F186" s="117"/>
      <c r="G186" s="117"/>
      <c r="H186" s="117"/>
      <c r="I186" s="117"/>
      <c r="J186" s="117"/>
      <c r="K186" s="117"/>
      <c r="L186" s="117"/>
      <c r="M186" s="117"/>
      <c r="N186" s="117"/>
      <c r="O186" s="117"/>
      <c r="P186" s="117"/>
      <c r="Q186" s="117"/>
      <c r="R186" s="117"/>
      <c r="S186" s="117"/>
      <c r="T186" s="117"/>
      <c r="U186" s="117"/>
      <c r="V186" s="117"/>
      <c r="W186" s="117"/>
      <c r="X186" s="117"/>
      <c r="Y186" s="117"/>
      <c r="Z186" s="117"/>
    </row>
    <row r="187" spans="1:26" ht="15.75" customHeight="1">
      <c r="A187" s="117"/>
      <c r="B187" s="117"/>
      <c r="C187" s="117"/>
      <c r="D187" s="117"/>
      <c r="E187" s="117"/>
      <c r="F187" s="117"/>
      <c r="G187" s="117"/>
      <c r="H187" s="117"/>
      <c r="I187" s="117"/>
      <c r="J187" s="117"/>
      <c r="K187" s="117"/>
      <c r="L187" s="117"/>
      <c r="M187" s="117"/>
      <c r="N187" s="117"/>
      <c r="O187" s="117"/>
      <c r="P187" s="117"/>
      <c r="Q187" s="117"/>
      <c r="R187" s="117"/>
      <c r="S187" s="117"/>
      <c r="T187" s="117"/>
      <c r="U187" s="117"/>
      <c r="V187" s="117"/>
      <c r="W187" s="117"/>
      <c r="X187" s="117"/>
      <c r="Y187" s="117"/>
      <c r="Z187" s="117"/>
    </row>
    <row r="188" spans="1:26" ht="15.75" customHeight="1">
      <c r="A188" s="117"/>
      <c r="B188" s="117"/>
      <c r="C188" s="117"/>
      <c r="D188" s="117"/>
      <c r="E188" s="117"/>
      <c r="F188" s="117"/>
      <c r="G188" s="117"/>
      <c r="H188" s="117"/>
      <c r="I188" s="117"/>
      <c r="J188" s="117"/>
      <c r="K188" s="117"/>
      <c r="L188" s="117"/>
      <c r="M188" s="117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  <c r="X188" s="117"/>
      <c r="Y188" s="117"/>
      <c r="Z188" s="117"/>
    </row>
    <row r="189" spans="1:26" ht="15.75" customHeight="1">
      <c r="A189" s="117"/>
      <c r="B189" s="117"/>
      <c r="C189" s="117"/>
      <c r="D189" s="117"/>
      <c r="E189" s="117"/>
      <c r="F189" s="117"/>
      <c r="G189" s="117"/>
      <c r="H189" s="117"/>
      <c r="I189" s="117"/>
      <c r="J189" s="117"/>
      <c r="K189" s="117"/>
      <c r="L189" s="117"/>
      <c r="M189" s="117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  <c r="X189" s="117"/>
      <c r="Y189" s="117"/>
      <c r="Z189" s="117"/>
    </row>
    <row r="190" spans="1:26" ht="15.75" customHeight="1">
      <c r="A190" s="117"/>
      <c r="B190" s="117"/>
      <c r="C190" s="117"/>
      <c r="D190" s="117"/>
      <c r="E190" s="117"/>
      <c r="F190" s="117"/>
      <c r="G190" s="117"/>
      <c r="H190" s="117"/>
      <c r="I190" s="117"/>
      <c r="J190" s="117"/>
      <c r="K190" s="117"/>
      <c r="L190" s="117"/>
      <c r="M190" s="117"/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</row>
    <row r="191" spans="1:26" ht="15.75" customHeight="1">
      <c r="A191" s="117"/>
      <c r="B191" s="117"/>
      <c r="C191" s="117"/>
      <c r="D191" s="117"/>
      <c r="E191" s="117"/>
      <c r="F191" s="117"/>
      <c r="G191" s="117"/>
      <c r="H191" s="117"/>
      <c r="I191" s="117"/>
      <c r="J191" s="117"/>
      <c r="K191" s="117"/>
      <c r="L191" s="117"/>
      <c r="M191" s="117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  <c r="X191" s="117"/>
      <c r="Y191" s="117"/>
      <c r="Z191" s="117"/>
    </row>
    <row r="192" spans="1:26" ht="15.75" customHeight="1">
      <c r="A192" s="117"/>
      <c r="B192" s="117"/>
      <c r="C192" s="117"/>
      <c r="D192" s="117"/>
      <c r="E192" s="117"/>
      <c r="F192" s="117"/>
      <c r="G192" s="117"/>
      <c r="H192" s="117"/>
      <c r="I192" s="117"/>
      <c r="J192" s="117"/>
      <c r="K192" s="117"/>
      <c r="L192" s="117"/>
      <c r="M192" s="117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  <c r="X192" s="117"/>
      <c r="Y192" s="117"/>
      <c r="Z192" s="117"/>
    </row>
    <row r="193" spans="1:26" ht="15.75" customHeight="1">
      <c r="A193" s="117"/>
      <c r="B193" s="117"/>
      <c r="C193" s="117"/>
      <c r="D193" s="117"/>
      <c r="E193" s="117"/>
      <c r="F193" s="117"/>
      <c r="G193" s="117"/>
      <c r="H193" s="117"/>
      <c r="I193" s="117"/>
      <c r="J193" s="117"/>
      <c r="K193" s="117"/>
      <c r="L193" s="117"/>
      <c r="M193" s="117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</row>
    <row r="194" spans="1:26" ht="15.75" customHeight="1">
      <c r="A194" s="117"/>
      <c r="B194" s="117"/>
      <c r="C194" s="117"/>
      <c r="D194" s="117"/>
      <c r="E194" s="117"/>
      <c r="F194" s="117"/>
      <c r="G194" s="117"/>
      <c r="H194" s="117"/>
      <c r="I194" s="117"/>
      <c r="J194" s="117"/>
      <c r="K194" s="117"/>
      <c r="L194" s="117"/>
      <c r="M194" s="117"/>
      <c r="N194" s="117"/>
      <c r="O194" s="117"/>
      <c r="P194" s="117"/>
      <c r="Q194" s="117"/>
      <c r="R194" s="117"/>
      <c r="S194" s="117"/>
      <c r="T194" s="117"/>
      <c r="U194" s="117"/>
      <c r="V194" s="117"/>
      <c r="W194" s="117"/>
      <c r="X194" s="117"/>
      <c r="Y194" s="117"/>
      <c r="Z194" s="117"/>
    </row>
    <row r="195" spans="1:26" ht="15.75" customHeight="1">
      <c r="A195" s="117"/>
      <c r="B195" s="117"/>
      <c r="C195" s="117"/>
      <c r="D195" s="117"/>
      <c r="E195" s="117"/>
      <c r="F195" s="117"/>
      <c r="G195" s="117"/>
      <c r="H195" s="117"/>
      <c r="I195" s="117"/>
      <c r="J195" s="117"/>
      <c r="K195" s="117"/>
      <c r="L195" s="117"/>
      <c r="M195" s="117"/>
      <c r="N195" s="117"/>
      <c r="O195" s="117"/>
      <c r="P195" s="117"/>
      <c r="Q195" s="117"/>
      <c r="R195" s="117"/>
      <c r="S195" s="117"/>
      <c r="T195" s="117"/>
      <c r="U195" s="117"/>
      <c r="V195" s="117"/>
      <c r="W195" s="117"/>
      <c r="X195" s="117"/>
      <c r="Y195" s="117"/>
      <c r="Z195" s="117"/>
    </row>
    <row r="196" spans="1:26" ht="15.75" customHeight="1">
      <c r="A196" s="117"/>
      <c r="B196" s="117"/>
      <c r="C196" s="117"/>
      <c r="D196" s="117"/>
      <c r="E196" s="117"/>
      <c r="F196" s="117"/>
      <c r="G196" s="117"/>
      <c r="H196" s="117"/>
      <c r="I196" s="117"/>
      <c r="J196" s="117"/>
      <c r="K196" s="117"/>
      <c r="L196" s="117"/>
      <c r="M196" s="117"/>
      <c r="N196" s="117"/>
      <c r="O196" s="117"/>
      <c r="P196" s="117"/>
      <c r="Q196" s="117"/>
      <c r="R196" s="117"/>
      <c r="S196" s="117"/>
      <c r="T196" s="117"/>
      <c r="U196" s="117"/>
      <c r="V196" s="117"/>
      <c r="W196" s="117"/>
      <c r="X196" s="117"/>
      <c r="Y196" s="117"/>
      <c r="Z196" s="117"/>
    </row>
    <row r="197" spans="1:26" ht="15.75" customHeight="1">
      <c r="A197" s="117"/>
      <c r="B197" s="117"/>
      <c r="C197" s="117"/>
      <c r="D197" s="117"/>
      <c r="E197" s="117"/>
      <c r="F197" s="117"/>
      <c r="G197" s="117"/>
      <c r="H197" s="117"/>
      <c r="I197" s="117"/>
      <c r="J197" s="117"/>
      <c r="K197" s="117"/>
      <c r="L197" s="117"/>
      <c r="M197" s="117"/>
      <c r="N197" s="117"/>
      <c r="O197" s="117"/>
      <c r="P197" s="117"/>
      <c r="Q197" s="117"/>
      <c r="R197" s="117"/>
      <c r="S197" s="117"/>
      <c r="T197" s="117"/>
      <c r="U197" s="117"/>
      <c r="V197" s="117"/>
      <c r="W197" s="117"/>
      <c r="X197" s="117"/>
      <c r="Y197" s="117"/>
      <c r="Z197" s="117"/>
    </row>
    <row r="198" spans="1:26" ht="15.75" customHeight="1">
      <c r="A198" s="117"/>
      <c r="B198" s="117"/>
      <c r="C198" s="117"/>
      <c r="D198" s="117"/>
      <c r="E198" s="117"/>
      <c r="F198" s="117"/>
      <c r="G198" s="117"/>
      <c r="H198" s="117"/>
      <c r="I198" s="117"/>
      <c r="J198" s="117"/>
      <c r="K198" s="117"/>
      <c r="L198" s="117"/>
      <c r="M198" s="117"/>
      <c r="N198" s="117"/>
      <c r="O198" s="117"/>
      <c r="P198" s="117"/>
      <c r="Q198" s="117"/>
      <c r="R198" s="117"/>
      <c r="S198" s="117"/>
      <c r="T198" s="117"/>
      <c r="U198" s="117"/>
      <c r="V198" s="117"/>
      <c r="W198" s="117"/>
      <c r="X198" s="117"/>
      <c r="Y198" s="117"/>
      <c r="Z198" s="117"/>
    </row>
    <row r="199" spans="1:26" ht="15.75" customHeight="1">
      <c r="A199" s="117"/>
      <c r="B199" s="117"/>
      <c r="C199" s="117"/>
      <c r="D199" s="117"/>
      <c r="E199" s="117"/>
      <c r="F199" s="117"/>
      <c r="G199" s="117"/>
      <c r="H199" s="117"/>
      <c r="I199" s="117"/>
      <c r="J199" s="117"/>
      <c r="K199" s="117"/>
      <c r="L199" s="117"/>
      <c r="M199" s="117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  <c r="X199" s="117"/>
      <c r="Y199" s="117"/>
      <c r="Z199" s="117"/>
    </row>
    <row r="200" spans="1:26" ht="15.75" customHeight="1">
      <c r="A200" s="117"/>
      <c r="B200" s="117"/>
      <c r="C200" s="117"/>
      <c r="D200" s="117"/>
      <c r="E200" s="117"/>
      <c r="F200" s="117"/>
      <c r="G200" s="117"/>
      <c r="H200" s="117"/>
      <c r="I200" s="117"/>
      <c r="J200" s="117"/>
      <c r="K200" s="117"/>
      <c r="L200" s="117"/>
      <c r="M200" s="117"/>
      <c r="N200" s="117"/>
      <c r="O200" s="117"/>
      <c r="P200" s="117"/>
      <c r="Q200" s="117"/>
      <c r="R200" s="117"/>
      <c r="S200" s="117"/>
      <c r="T200" s="117"/>
      <c r="U200" s="117"/>
      <c r="V200" s="117"/>
      <c r="W200" s="117"/>
      <c r="X200" s="117"/>
      <c r="Y200" s="117"/>
      <c r="Z200" s="117"/>
    </row>
    <row r="201" spans="1:26" ht="15.75" customHeight="1">
      <c r="A201" s="117"/>
      <c r="B201" s="117"/>
      <c r="C201" s="117"/>
      <c r="D201" s="117"/>
      <c r="E201" s="117"/>
      <c r="F201" s="117"/>
      <c r="G201" s="117"/>
      <c r="H201" s="117"/>
      <c r="I201" s="117"/>
      <c r="J201" s="117"/>
      <c r="K201" s="117"/>
      <c r="L201" s="117"/>
      <c r="M201" s="117"/>
      <c r="N201" s="117"/>
      <c r="O201" s="117"/>
      <c r="P201" s="117"/>
      <c r="Q201" s="117"/>
      <c r="R201" s="117"/>
      <c r="S201" s="117"/>
      <c r="T201" s="117"/>
      <c r="U201" s="117"/>
      <c r="V201" s="117"/>
      <c r="W201" s="117"/>
      <c r="X201" s="117"/>
      <c r="Y201" s="117"/>
      <c r="Z201" s="117"/>
    </row>
    <row r="202" spans="1:26" ht="15.75" customHeight="1">
      <c r="A202" s="117"/>
      <c r="B202" s="117"/>
      <c r="C202" s="117"/>
      <c r="D202" s="117"/>
      <c r="E202" s="117"/>
      <c r="F202" s="117"/>
      <c r="G202" s="117"/>
      <c r="H202" s="117"/>
      <c r="I202" s="117"/>
      <c r="J202" s="117"/>
      <c r="K202" s="117"/>
      <c r="L202" s="117"/>
      <c r="M202" s="117"/>
      <c r="N202" s="117"/>
      <c r="O202" s="117"/>
      <c r="P202" s="117"/>
      <c r="Q202" s="117"/>
      <c r="R202" s="117"/>
      <c r="S202" s="117"/>
      <c r="T202" s="117"/>
      <c r="U202" s="117"/>
      <c r="V202" s="117"/>
      <c r="W202" s="117"/>
      <c r="X202" s="117"/>
      <c r="Y202" s="117"/>
      <c r="Z202" s="117"/>
    </row>
    <row r="203" spans="1:26" ht="15.75" customHeight="1">
      <c r="A203" s="117"/>
      <c r="B203" s="117"/>
      <c r="C203" s="117"/>
      <c r="D203" s="117"/>
      <c r="E203" s="117"/>
      <c r="F203" s="117"/>
      <c r="G203" s="117"/>
      <c r="H203" s="117"/>
      <c r="I203" s="117"/>
      <c r="J203" s="117"/>
      <c r="K203" s="117"/>
      <c r="L203" s="117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</row>
    <row r="204" spans="1:26" ht="15.75" customHeight="1">
      <c r="A204" s="117"/>
      <c r="B204" s="117"/>
      <c r="C204" s="117"/>
      <c r="D204" s="117"/>
      <c r="E204" s="117"/>
      <c r="F204" s="117"/>
      <c r="G204" s="117"/>
      <c r="H204" s="117"/>
      <c r="I204" s="117"/>
      <c r="J204" s="117"/>
      <c r="K204" s="117"/>
      <c r="L204" s="117"/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</row>
    <row r="205" spans="1:26" ht="15.75" customHeight="1">
      <c r="A205" s="117"/>
      <c r="B205" s="117"/>
      <c r="C205" s="117"/>
      <c r="D205" s="117"/>
      <c r="E205" s="117"/>
      <c r="F205" s="117"/>
      <c r="G205" s="117"/>
      <c r="H205" s="117"/>
      <c r="I205" s="117"/>
      <c r="J205" s="117"/>
      <c r="K205" s="117"/>
      <c r="L205" s="117"/>
      <c r="M205" s="117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  <c r="X205" s="117"/>
      <c r="Y205" s="117"/>
      <c r="Z205" s="117"/>
    </row>
    <row r="206" spans="1:26" ht="15.75" customHeight="1">
      <c r="A206" s="117"/>
      <c r="B206" s="117"/>
      <c r="C206" s="117"/>
      <c r="D206" s="117"/>
      <c r="E206" s="117"/>
      <c r="F206" s="117"/>
      <c r="G206" s="117"/>
      <c r="H206" s="117"/>
      <c r="I206" s="117"/>
      <c r="J206" s="117"/>
      <c r="K206" s="117"/>
      <c r="L206" s="117"/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  <c r="X206" s="117"/>
      <c r="Y206" s="117"/>
      <c r="Z206" s="117"/>
    </row>
    <row r="207" spans="1:26" ht="15.75" customHeight="1">
      <c r="A207" s="117"/>
      <c r="B207" s="117"/>
      <c r="C207" s="117"/>
      <c r="D207" s="117"/>
      <c r="E207" s="117"/>
      <c r="F207" s="117"/>
      <c r="G207" s="117"/>
      <c r="H207" s="117"/>
      <c r="I207" s="117"/>
      <c r="J207" s="117"/>
      <c r="K207" s="117"/>
      <c r="L207" s="117"/>
      <c r="M207" s="117"/>
      <c r="N207" s="117"/>
      <c r="O207" s="117"/>
      <c r="P207" s="117"/>
      <c r="Q207" s="117"/>
      <c r="R207" s="117"/>
      <c r="S207" s="117"/>
      <c r="T207" s="117"/>
      <c r="U207" s="117"/>
      <c r="V207" s="117"/>
      <c r="W207" s="117"/>
      <c r="X207" s="117"/>
      <c r="Y207" s="117"/>
      <c r="Z207" s="117"/>
    </row>
    <row r="208" spans="1:26" ht="15.75" customHeight="1">
      <c r="A208" s="117"/>
      <c r="B208" s="117"/>
      <c r="C208" s="117"/>
      <c r="D208" s="117"/>
      <c r="E208" s="117"/>
      <c r="F208" s="117"/>
      <c r="G208" s="117"/>
      <c r="H208" s="117"/>
      <c r="I208" s="117"/>
      <c r="J208" s="117"/>
      <c r="K208" s="117"/>
      <c r="L208" s="117"/>
      <c r="M208" s="117"/>
      <c r="N208" s="117"/>
      <c r="O208" s="117"/>
      <c r="P208" s="117"/>
      <c r="Q208" s="117"/>
      <c r="R208" s="117"/>
      <c r="S208" s="117"/>
      <c r="T208" s="117"/>
      <c r="U208" s="117"/>
      <c r="V208" s="117"/>
      <c r="W208" s="117"/>
      <c r="X208" s="117"/>
      <c r="Y208" s="117"/>
      <c r="Z208" s="117"/>
    </row>
    <row r="209" spans="1:26" ht="15.75" customHeight="1">
      <c r="A209" s="117"/>
      <c r="B209" s="117"/>
      <c r="C209" s="117"/>
      <c r="D209" s="117"/>
      <c r="E209" s="117"/>
      <c r="F209" s="117"/>
      <c r="G209" s="117"/>
      <c r="H209" s="117"/>
      <c r="I209" s="117"/>
      <c r="J209" s="117"/>
      <c r="K209" s="117"/>
      <c r="L209" s="117"/>
      <c r="M209" s="117"/>
      <c r="N209" s="117"/>
      <c r="O209" s="117"/>
      <c r="P209" s="117"/>
      <c r="Q209" s="117"/>
      <c r="R209" s="117"/>
      <c r="S209" s="117"/>
      <c r="T209" s="117"/>
      <c r="U209" s="117"/>
      <c r="V209" s="117"/>
      <c r="W209" s="117"/>
      <c r="X209" s="117"/>
      <c r="Y209" s="117"/>
      <c r="Z209" s="117"/>
    </row>
    <row r="210" spans="1:26" ht="15.75" customHeight="1">
      <c r="A210" s="117"/>
      <c r="B210" s="117"/>
      <c r="C210" s="117"/>
      <c r="D210" s="117"/>
      <c r="E210" s="117"/>
      <c r="F210" s="117"/>
      <c r="G210" s="117"/>
      <c r="H210" s="117"/>
      <c r="I210" s="117"/>
      <c r="J210" s="117"/>
      <c r="K210" s="117"/>
      <c r="L210" s="117"/>
      <c r="M210" s="117"/>
      <c r="N210" s="117"/>
      <c r="O210" s="117"/>
      <c r="P210" s="117"/>
      <c r="Q210" s="117"/>
      <c r="R210" s="117"/>
      <c r="S210" s="117"/>
      <c r="T210" s="117"/>
      <c r="U210" s="117"/>
      <c r="V210" s="117"/>
      <c r="W210" s="117"/>
      <c r="X210" s="117"/>
      <c r="Y210" s="117"/>
      <c r="Z210" s="117"/>
    </row>
    <row r="211" spans="1:26" ht="15.75" customHeight="1">
      <c r="A211" s="117"/>
      <c r="B211" s="117"/>
      <c r="C211" s="117"/>
      <c r="D211" s="117"/>
      <c r="E211" s="117"/>
      <c r="F211" s="117"/>
      <c r="G211" s="117"/>
      <c r="H211" s="117"/>
      <c r="I211" s="117"/>
      <c r="J211" s="117"/>
      <c r="K211" s="117"/>
      <c r="L211" s="117"/>
      <c r="M211" s="117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  <c r="X211" s="117"/>
      <c r="Y211" s="117"/>
      <c r="Z211" s="117"/>
    </row>
    <row r="212" spans="1:26" ht="15.75" customHeight="1">
      <c r="A212" s="117"/>
      <c r="B212" s="117"/>
      <c r="C212" s="117"/>
      <c r="D212" s="117"/>
      <c r="E212" s="117"/>
      <c r="F212" s="117"/>
      <c r="G212" s="117"/>
      <c r="H212" s="117"/>
      <c r="I212" s="117"/>
      <c r="J212" s="117"/>
      <c r="K212" s="117"/>
      <c r="L212" s="117"/>
      <c r="M212" s="117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</row>
    <row r="213" spans="1:26" ht="15.75" customHeight="1">
      <c r="A213" s="117"/>
      <c r="B213" s="117"/>
      <c r="C213" s="117"/>
      <c r="D213" s="117"/>
      <c r="E213" s="117"/>
      <c r="F213" s="117"/>
      <c r="G213" s="117"/>
      <c r="H213" s="117"/>
      <c r="I213" s="117"/>
      <c r="J213" s="117"/>
      <c r="K213" s="117"/>
      <c r="L213" s="117"/>
      <c r="M213" s="117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  <c r="Y213" s="117"/>
      <c r="Z213" s="117"/>
    </row>
    <row r="214" spans="1:26" ht="15.75" customHeight="1">
      <c r="A214" s="117"/>
      <c r="B214" s="117"/>
      <c r="C214" s="117"/>
      <c r="D214" s="117"/>
      <c r="E214" s="117"/>
      <c r="F214" s="117"/>
      <c r="G214" s="117"/>
      <c r="H214" s="117"/>
      <c r="I214" s="117"/>
      <c r="J214" s="117"/>
      <c r="K214" s="117"/>
      <c r="L214" s="117"/>
      <c r="M214" s="117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7"/>
      <c r="Y214" s="117"/>
      <c r="Z214" s="117"/>
    </row>
    <row r="215" spans="1:26" ht="15.75" customHeight="1">
      <c r="A215" s="117"/>
      <c r="B215" s="117"/>
      <c r="C215" s="117"/>
      <c r="D215" s="117"/>
      <c r="E215" s="117"/>
      <c r="F215" s="117"/>
      <c r="G215" s="117"/>
      <c r="H215" s="117"/>
      <c r="I215" s="117"/>
      <c r="J215" s="117"/>
      <c r="K215" s="117"/>
      <c r="L215" s="117"/>
      <c r="M215" s="117"/>
      <c r="N215" s="117"/>
      <c r="O215" s="117"/>
      <c r="P215" s="117"/>
      <c r="Q215" s="117"/>
      <c r="R215" s="117"/>
      <c r="S215" s="117"/>
      <c r="T215" s="117"/>
      <c r="U215" s="117"/>
      <c r="V215" s="117"/>
      <c r="W215" s="117"/>
      <c r="X215" s="117"/>
      <c r="Y215" s="117"/>
      <c r="Z215" s="117"/>
    </row>
    <row r="216" spans="1:26" ht="15.75" customHeight="1">
      <c r="A216" s="117"/>
      <c r="B216" s="117"/>
      <c r="C216" s="117"/>
      <c r="D216" s="117"/>
      <c r="E216" s="117"/>
      <c r="F216" s="117"/>
      <c r="G216" s="117"/>
      <c r="H216" s="117"/>
      <c r="I216" s="117"/>
      <c r="J216" s="117"/>
      <c r="K216" s="117"/>
      <c r="L216" s="117"/>
      <c r="M216" s="117"/>
      <c r="N216" s="117"/>
      <c r="O216" s="117"/>
      <c r="P216" s="117"/>
      <c r="Q216" s="117"/>
      <c r="R216" s="117"/>
      <c r="S216" s="117"/>
      <c r="T216" s="117"/>
      <c r="U216" s="117"/>
      <c r="V216" s="117"/>
      <c r="W216" s="117"/>
      <c r="X216" s="117"/>
      <c r="Y216" s="117"/>
      <c r="Z216" s="117"/>
    </row>
    <row r="217" spans="1:26" ht="15.75" customHeight="1">
      <c r="A217" s="117"/>
      <c r="B217" s="117"/>
      <c r="C217" s="117"/>
      <c r="D217" s="117"/>
      <c r="E217" s="117"/>
      <c r="F217" s="117"/>
      <c r="G217" s="117"/>
      <c r="H217" s="117"/>
      <c r="I217" s="117"/>
      <c r="J217" s="117"/>
      <c r="K217" s="117"/>
      <c r="L217" s="117"/>
      <c r="M217" s="117"/>
      <c r="N217" s="117"/>
      <c r="O217" s="117"/>
      <c r="P217" s="117"/>
      <c r="Q217" s="117"/>
      <c r="R217" s="117"/>
      <c r="S217" s="117"/>
      <c r="T217" s="117"/>
      <c r="U217" s="117"/>
      <c r="V217" s="117"/>
      <c r="W217" s="117"/>
      <c r="X217" s="117"/>
      <c r="Y217" s="117"/>
      <c r="Z217" s="117"/>
    </row>
    <row r="218" spans="1:26" ht="15.75" customHeight="1">
      <c r="A218" s="117"/>
      <c r="B218" s="117"/>
      <c r="C218" s="117"/>
      <c r="D218" s="117"/>
      <c r="E218" s="117"/>
      <c r="F218" s="117"/>
      <c r="G218" s="117"/>
      <c r="H218" s="117"/>
      <c r="I218" s="117"/>
      <c r="J218" s="117"/>
      <c r="K218" s="117"/>
      <c r="L218" s="117"/>
      <c r="M218" s="117"/>
      <c r="N218" s="117"/>
      <c r="O218" s="117"/>
      <c r="P218" s="117"/>
      <c r="Q218" s="117"/>
      <c r="R218" s="117"/>
      <c r="S218" s="117"/>
      <c r="T218" s="117"/>
      <c r="U218" s="117"/>
      <c r="V218" s="117"/>
      <c r="W218" s="117"/>
      <c r="X218" s="117"/>
      <c r="Y218" s="117"/>
      <c r="Z218" s="117"/>
    </row>
    <row r="219" spans="1:26" ht="15.75" customHeight="1">
      <c r="A219" s="117"/>
      <c r="B219" s="117"/>
      <c r="C219" s="117"/>
      <c r="D219" s="117"/>
      <c r="E219" s="117"/>
      <c r="F219" s="117"/>
      <c r="G219" s="117"/>
      <c r="H219" s="117"/>
      <c r="I219" s="117"/>
      <c r="J219" s="117"/>
      <c r="K219" s="117"/>
      <c r="L219" s="117"/>
      <c r="M219" s="117"/>
      <c r="N219" s="117"/>
      <c r="O219" s="117"/>
      <c r="P219" s="117"/>
      <c r="Q219" s="117"/>
      <c r="R219" s="117"/>
      <c r="S219" s="117"/>
      <c r="T219" s="117"/>
      <c r="U219" s="117"/>
      <c r="V219" s="117"/>
      <c r="W219" s="117"/>
      <c r="X219" s="117"/>
      <c r="Y219" s="117"/>
      <c r="Z219" s="117"/>
    </row>
    <row r="220" spans="1:26" ht="15.75" customHeight="1">
      <c r="A220" s="117"/>
      <c r="B220" s="117"/>
      <c r="C220" s="117"/>
      <c r="D220" s="117"/>
      <c r="E220" s="117"/>
      <c r="F220" s="117"/>
      <c r="G220" s="117"/>
      <c r="H220" s="117"/>
      <c r="I220" s="117"/>
      <c r="J220" s="117"/>
      <c r="K220" s="117"/>
      <c r="L220" s="117"/>
      <c r="M220" s="117"/>
      <c r="N220" s="117"/>
      <c r="O220" s="117"/>
      <c r="P220" s="117"/>
      <c r="Q220" s="117"/>
      <c r="R220" s="117"/>
      <c r="S220" s="117"/>
      <c r="T220" s="117"/>
      <c r="U220" s="117"/>
      <c r="V220" s="117"/>
      <c r="W220" s="117"/>
      <c r="X220" s="117"/>
      <c r="Y220" s="117"/>
      <c r="Z220" s="117"/>
    </row>
    <row r="221" spans="1:26" ht="15.75" customHeight="1">
      <c r="A221" s="117"/>
      <c r="B221" s="117"/>
      <c r="C221" s="117"/>
      <c r="D221" s="117"/>
      <c r="E221" s="117"/>
      <c r="F221" s="117"/>
      <c r="G221" s="117"/>
      <c r="H221" s="117"/>
      <c r="I221" s="117"/>
      <c r="J221" s="117"/>
      <c r="K221" s="117"/>
      <c r="L221" s="117"/>
      <c r="M221" s="117"/>
      <c r="N221" s="117"/>
      <c r="O221" s="117"/>
      <c r="P221" s="117"/>
      <c r="Q221" s="117"/>
      <c r="R221" s="117"/>
      <c r="S221" s="117"/>
      <c r="T221" s="117"/>
      <c r="U221" s="117"/>
      <c r="V221" s="117"/>
      <c r="W221" s="117"/>
      <c r="X221" s="117"/>
      <c r="Y221" s="117"/>
      <c r="Z221" s="117"/>
    </row>
    <row r="222" spans="1:26" ht="15.75" customHeight="1">
      <c r="A222" s="117"/>
      <c r="B222" s="117"/>
      <c r="C222" s="117"/>
      <c r="D222" s="117"/>
      <c r="E222" s="117"/>
      <c r="F222" s="117"/>
      <c r="G222" s="117"/>
      <c r="H222" s="117"/>
      <c r="I222" s="117"/>
      <c r="J222" s="117"/>
      <c r="K222" s="117"/>
      <c r="L222" s="117"/>
      <c r="M222" s="117"/>
      <c r="N222" s="117"/>
      <c r="O222" s="117"/>
      <c r="P222" s="117"/>
      <c r="Q222" s="117"/>
      <c r="R222" s="117"/>
      <c r="S222" s="117"/>
      <c r="T222" s="117"/>
      <c r="U222" s="117"/>
      <c r="V222" s="117"/>
      <c r="W222" s="117"/>
      <c r="X222" s="117"/>
      <c r="Y222" s="117"/>
      <c r="Z222" s="117"/>
    </row>
    <row r="223" spans="1:26" ht="15.75" customHeight="1">
      <c r="A223" s="117"/>
      <c r="B223" s="117"/>
      <c r="C223" s="117"/>
      <c r="D223" s="117"/>
      <c r="E223" s="117"/>
      <c r="F223" s="117"/>
      <c r="G223" s="117"/>
      <c r="H223" s="117"/>
      <c r="I223" s="117"/>
      <c r="J223" s="117"/>
      <c r="K223" s="117"/>
      <c r="L223" s="117"/>
      <c r="M223" s="117"/>
      <c r="N223" s="117"/>
      <c r="O223" s="117"/>
      <c r="P223" s="117"/>
      <c r="Q223" s="117"/>
      <c r="R223" s="117"/>
      <c r="S223" s="117"/>
      <c r="T223" s="117"/>
      <c r="U223" s="117"/>
      <c r="V223" s="117"/>
      <c r="W223" s="117"/>
      <c r="X223" s="117"/>
      <c r="Y223" s="117"/>
      <c r="Z223" s="117"/>
    </row>
    <row r="224" spans="1:26" ht="15.75" customHeight="1">
      <c r="A224" s="117"/>
      <c r="B224" s="117"/>
      <c r="C224" s="117"/>
      <c r="D224" s="117"/>
      <c r="E224" s="117"/>
      <c r="F224" s="117"/>
      <c r="G224" s="117"/>
      <c r="H224" s="117"/>
      <c r="I224" s="117"/>
      <c r="J224" s="117"/>
      <c r="K224" s="117"/>
      <c r="L224" s="117"/>
      <c r="M224" s="117"/>
      <c r="N224" s="117"/>
      <c r="O224" s="117"/>
      <c r="P224" s="117"/>
      <c r="Q224" s="117"/>
      <c r="R224" s="117"/>
      <c r="S224" s="117"/>
      <c r="T224" s="117"/>
      <c r="U224" s="117"/>
      <c r="V224" s="117"/>
      <c r="W224" s="117"/>
      <c r="X224" s="117"/>
      <c r="Y224" s="117"/>
      <c r="Z224" s="117"/>
    </row>
    <row r="225" spans="1:26" ht="15.75" customHeight="1">
      <c r="A225" s="117"/>
      <c r="B225" s="117"/>
      <c r="C225" s="117"/>
      <c r="D225" s="117"/>
      <c r="E225" s="117"/>
      <c r="F225" s="117"/>
      <c r="G225" s="117"/>
      <c r="H225" s="117"/>
      <c r="I225" s="117"/>
      <c r="J225" s="117"/>
      <c r="K225" s="117"/>
      <c r="L225" s="117"/>
      <c r="M225" s="117"/>
      <c r="N225" s="117"/>
      <c r="O225" s="117"/>
      <c r="P225" s="117"/>
      <c r="Q225" s="117"/>
      <c r="R225" s="117"/>
      <c r="S225" s="117"/>
      <c r="T225" s="117"/>
      <c r="U225" s="117"/>
      <c r="V225" s="117"/>
      <c r="W225" s="117"/>
      <c r="X225" s="117"/>
      <c r="Y225" s="117"/>
      <c r="Z225" s="117"/>
    </row>
    <row r="226" spans="1:26" ht="15.75" customHeight="1">
      <c r="A226" s="117"/>
      <c r="B226" s="117"/>
      <c r="C226" s="117"/>
      <c r="D226" s="117"/>
      <c r="E226" s="117"/>
      <c r="F226" s="117"/>
      <c r="G226" s="117"/>
      <c r="H226" s="117"/>
      <c r="I226" s="117"/>
      <c r="J226" s="117"/>
      <c r="K226" s="117"/>
      <c r="L226" s="117"/>
      <c r="M226" s="117"/>
      <c r="N226" s="117"/>
      <c r="O226" s="117"/>
      <c r="P226" s="117"/>
      <c r="Q226" s="117"/>
      <c r="R226" s="117"/>
      <c r="S226" s="117"/>
      <c r="T226" s="117"/>
      <c r="U226" s="117"/>
      <c r="V226" s="117"/>
      <c r="W226" s="117"/>
      <c r="X226" s="117"/>
      <c r="Y226" s="117"/>
      <c r="Z226" s="117"/>
    </row>
    <row r="227" spans="1:26" ht="15.75" customHeight="1">
      <c r="A227" s="117"/>
      <c r="B227" s="117"/>
      <c r="C227" s="117"/>
      <c r="D227" s="117"/>
      <c r="E227" s="117"/>
      <c r="F227" s="117"/>
      <c r="G227" s="117"/>
      <c r="H227" s="117"/>
      <c r="I227" s="117"/>
      <c r="J227" s="117"/>
      <c r="K227" s="117"/>
      <c r="L227" s="117"/>
      <c r="M227" s="117"/>
      <c r="N227" s="117"/>
      <c r="O227" s="117"/>
      <c r="P227" s="117"/>
      <c r="Q227" s="117"/>
      <c r="R227" s="117"/>
      <c r="S227" s="117"/>
      <c r="T227" s="117"/>
      <c r="U227" s="117"/>
      <c r="V227" s="117"/>
      <c r="W227" s="117"/>
      <c r="X227" s="117"/>
      <c r="Y227" s="117"/>
      <c r="Z227" s="117"/>
    </row>
    <row r="228" spans="1:26" ht="15.75" customHeight="1">
      <c r="A228" s="117"/>
      <c r="B228" s="117"/>
      <c r="C228" s="117"/>
      <c r="D228" s="117"/>
      <c r="E228" s="117"/>
      <c r="F228" s="117"/>
      <c r="G228" s="117"/>
      <c r="H228" s="117"/>
      <c r="I228" s="117"/>
      <c r="J228" s="117"/>
      <c r="K228" s="117"/>
      <c r="L228" s="117"/>
      <c r="M228" s="117"/>
      <c r="N228" s="117"/>
      <c r="O228" s="117"/>
      <c r="P228" s="117"/>
      <c r="Q228" s="117"/>
      <c r="R228" s="117"/>
      <c r="S228" s="117"/>
      <c r="T228" s="117"/>
      <c r="U228" s="117"/>
      <c r="V228" s="117"/>
      <c r="W228" s="117"/>
      <c r="X228" s="117"/>
      <c r="Y228" s="117"/>
      <c r="Z228" s="117"/>
    </row>
    <row r="229" spans="1:26" ht="15.75" customHeight="1">
      <c r="A229" s="117"/>
      <c r="B229" s="117"/>
      <c r="C229" s="117"/>
      <c r="D229" s="117"/>
      <c r="E229" s="117"/>
      <c r="F229" s="117"/>
      <c r="G229" s="117"/>
      <c r="H229" s="117"/>
      <c r="I229" s="117"/>
      <c r="J229" s="117"/>
      <c r="K229" s="117"/>
      <c r="L229" s="117"/>
      <c r="M229" s="117"/>
      <c r="N229" s="117"/>
      <c r="O229" s="117"/>
      <c r="P229" s="117"/>
      <c r="Q229" s="117"/>
      <c r="R229" s="117"/>
      <c r="S229" s="117"/>
      <c r="T229" s="117"/>
      <c r="U229" s="117"/>
      <c r="V229" s="117"/>
      <c r="W229" s="117"/>
      <c r="X229" s="117"/>
      <c r="Y229" s="117"/>
      <c r="Z229" s="117"/>
    </row>
    <row r="230" spans="1:26" ht="15.75" customHeight="1">
      <c r="A230" s="117"/>
      <c r="B230" s="117"/>
      <c r="C230" s="117"/>
      <c r="D230" s="117"/>
      <c r="E230" s="117"/>
      <c r="F230" s="117"/>
      <c r="G230" s="117"/>
      <c r="H230" s="117"/>
      <c r="I230" s="117"/>
      <c r="J230" s="117"/>
      <c r="K230" s="117"/>
      <c r="L230" s="117"/>
      <c r="M230" s="117"/>
      <c r="N230" s="117"/>
      <c r="O230" s="117"/>
      <c r="P230" s="117"/>
      <c r="Q230" s="117"/>
      <c r="R230" s="117"/>
      <c r="S230" s="117"/>
      <c r="T230" s="117"/>
      <c r="U230" s="117"/>
      <c r="V230" s="117"/>
      <c r="W230" s="117"/>
      <c r="X230" s="117"/>
      <c r="Y230" s="117"/>
      <c r="Z230" s="117"/>
    </row>
    <row r="231" spans="1:26" ht="15.75" customHeight="1">
      <c r="A231" s="117"/>
      <c r="B231" s="117"/>
      <c r="C231" s="117"/>
      <c r="D231" s="117"/>
      <c r="E231" s="117"/>
      <c r="F231" s="117"/>
      <c r="G231" s="117"/>
      <c r="H231" s="117"/>
      <c r="I231" s="117"/>
      <c r="J231" s="117"/>
      <c r="K231" s="117"/>
      <c r="L231" s="117"/>
      <c r="M231" s="117"/>
      <c r="N231" s="117"/>
      <c r="O231" s="117"/>
      <c r="P231" s="117"/>
      <c r="Q231" s="117"/>
      <c r="R231" s="117"/>
      <c r="S231" s="117"/>
      <c r="T231" s="117"/>
      <c r="U231" s="117"/>
      <c r="V231" s="117"/>
      <c r="W231" s="117"/>
      <c r="X231" s="117"/>
      <c r="Y231" s="117"/>
      <c r="Z231" s="117"/>
    </row>
    <row r="232" spans="1:26" ht="15.75" customHeight="1">
      <c r="A232" s="117"/>
      <c r="B232" s="117"/>
      <c r="C232" s="117"/>
      <c r="D232" s="117"/>
      <c r="E232" s="117"/>
      <c r="F232" s="117"/>
      <c r="G232" s="117"/>
      <c r="H232" s="117"/>
      <c r="I232" s="117"/>
      <c r="J232" s="117"/>
      <c r="K232" s="117"/>
      <c r="L232" s="117"/>
      <c r="M232" s="117"/>
      <c r="N232" s="117"/>
      <c r="O232" s="117"/>
      <c r="P232" s="117"/>
      <c r="Q232" s="117"/>
      <c r="R232" s="117"/>
      <c r="S232" s="117"/>
      <c r="T232" s="117"/>
      <c r="U232" s="117"/>
      <c r="V232" s="117"/>
      <c r="W232" s="117"/>
      <c r="X232" s="117"/>
      <c r="Y232" s="117"/>
      <c r="Z232" s="117"/>
    </row>
    <row r="233" spans="1:26" ht="15.75" customHeight="1">
      <c r="A233" s="117"/>
      <c r="B233" s="117"/>
      <c r="C233" s="117"/>
      <c r="D233" s="117"/>
      <c r="E233" s="117"/>
      <c r="F233" s="117"/>
      <c r="G233" s="117"/>
      <c r="H233" s="117"/>
      <c r="I233" s="117"/>
      <c r="J233" s="117"/>
      <c r="K233" s="117"/>
      <c r="L233" s="117"/>
      <c r="M233" s="117"/>
      <c r="N233" s="117"/>
      <c r="O233" s="117"/>
      <c r="P233" s="117"/>
      <c r="Q233" s="117"/>
      <c r="R233" s="117"/>
      <c r="S233" s="117"/>
      <c r="T233" s="117"/>
      <c r="U233" s="117"/>
      <c r="V233" s="117"/>
      <c r="W233" s="117"/>
      <c r="X233" s="117"/>
      <c r="Y233" s="117"/>
      <c r="Z233" s="117"/>
    </row>
    <row r="234" spans="1:26" ht="15.75" customHeight="1">
      <c r="A234" s="117"/>
      <c r="B234" s="117"/>
      <c r="C234" s="117"/>
      <c r="D234" s="117"/>
      <c r="E234" s="117"/>
      <c r="F234" s="117"/>
      <c r="G234" s="117"/>
      <c r="H234" s="117"/>
      <c r="I234" s="117"/>
      <c r="J234" s="117"/>
      <c r="K234" s="117"/>
      <c r="L234" s="117"/>
      <c r="M234" s="117"/>
      <c r="N234" s="117"/>
      <c r="O234" s="117"/>
      <c r="P234" s="117"/>
      <c r="Q234" s="117"/>
      <c r="R234" s="117"/>
      <c r="S234" s="117"/>
      <c r="T234" s="117"/>
      <c r="U234" s="117"/>
      <c r="V234" s="117"/>
      <c r="W234" s="117"/>
      <c r="X234" s="117"/>
      <c r="Y234" s="117"/>
      <c r="Z234" s="117"/>
    </row>
    <row r="235" spans="1:26" ht="15.75" customHeight="1">
      <c r="A235" s="117"/>
      <c r="B235" s="117"/>
      <c r="C235" s="117"/>
      <c r="D235" s="117"/>
      <c r="E235" s="117"/>
      <c r="F235" s="117"/>
      <c r="G235" s="117"/>
      <c r="H235" s="117"/>
      <c r="I235" s="117"/>
      <c r="J235" s="117"/>
      <c r="K235" s="117"/>
      <c r="L235" s="117"/>
      <c r="M235" s="117"/>
      <c r="N235" s="117"/>
      <c r="O235" s="117"/>
      <c r="P235" s="117"/>
      <c r="Q235" s="117"/>
      <c r="R235" s="117"/>
      <c r="S235" s="117"/>
      <c r="T235" s="117"/>
      <c r="U235" s="117"/>
      <c r="V235" s="117"/>
      <c r="W235" s="117"/>
      <c r="X235" s="117"/>
      <c r="Y235" s="117"/>
      <c r="Z235" s="117"/>
    </row>
    <row r="236" spans="1:26" ht="15.75" customHeight="1">
      <c r="A236" s="117"/>
      <c r="B236" s="117"/>
      <c r="C236" s="117"/>
      <c r="D236" s="117"/>
      <c r="E236" s="117"/>
      <c r="F236" s="117"/>
      <c r="G236" s="117"/>
      <c r="H236" s="117"/>
      <c r="I236" s="117"/>
      <c r="J236" s="117"/>
      <c r="K236" s="117"/>
      <c r="L236" s="117"/>
      <c r="M236" s="117"/>
      <c r="N236" s="117"/>
      <c r="O236" s="117"/>
      <c r="P236" s="117"/>
      <c r="Q236" s="117"/>
      <c r="R236" s="117"/>
      <c r="S236" s="117"/>
      <c r="T236" s="117"/>
      <c r="U236" s="117"/>
      <c r="V236" s="117"/>
      <c r="W236" s="117"/>
      <c r="X236" s="117"/>
      <c r="Y236" s="117"/>
      <c r="Z236" s="117"/>
    </row>
    <row r="237" spans="1:26" ht="15.75" customHeight="1">
      <c r="A237" s="117"/>
      <c r="B237" s="117"/>
      <c r="C237" s="117"/>
      <c r="D237" s="117"/>
      <c r="E237" s="117"/>
      <c r="F237" s="117"/>
      <c r="G237" s="117"/>
      <c r="H237" s="117"/>
      <c r="I237" s="117"/>
      <c r="J237" s="117"/>
      <c r="K237" s="117"/>
      <c r="L237" s="117"/>
      <c r="M237" s="117"/>
      <c r="N237" s="117"/>
      <c r="O237" s="117"/>
      <c r="P237" s="117"/>
      <c r="Q237" s="117"/>
      <c r="R237" s="117"/>
      <c r="S237" s="117"/>
      <c r="T237" s="117"/>
      <c r="U237" s="117"/>
      <c r="V237" s="117"/>
      <c r="W237" s="117"/>
      <c r="X237" s="117"/>
      <c r="Y237" s="117"/>
      <c r="Z237" s="117"/>
    </row>
    <row r="238" spans="1:26" ht="15.75" customHeight="1">
      <c r="A238" s="117"/>
      <c r="B238" s="117"/>
      <c r="C238" s="117"/>
      <c r="D238" s="117"/>
      <c r="E238" s="117"/>
      <c r="F238" s="117"/>
      <c r="G238" s="117"/>
      <c r="H238" s="117"/>
      <c r="I238" s="117"/>
      <c r="J238" s="117"/>
      <c r="K238" s="117"/>
      <c r="L238" s="117"/>
      <c r="M238" s="117"/>
      <c r="N238" s="117"/>
      <c r="O238" s="117"/>
      <c r="P238" s="117"/>
      <c r="Q238" s="117"/>
      <c r="R238" s="117"/>
      <c r="S238" s="117"/>
      <c r="T238" s="117"/>
      <c r="U238" s="117"/>
      <c r="V238" s="117"/>
      <c r="W238" s="117"/>
      <c r="X238" s="117"/>
      <c r="Y238" s="117"/>
      <c r="Z238" s="117"/>
    </row>
    <row r="239" spans="1:26" ht="15.75" customHeight="1">
      <c r="A239" s="117"/>
      <c r="B239" s="117"/>
      <c r="C239" s="117"/>
      <c r="D239" s="117"/>
      <c r="E239" s="117"/>
      <c r="F239" s="117"/>
      <c r="G239" s="117"/>
      <c r="H239" s="117"/>
      <c r="I239" s="117"/>
      <c r="J239" s="117"/>
      <c r="K239" s="117"/>
      <c r="L239" s="117"/>
      <c r="M239" s="117"/>
      <c r="N239" s="117"/>
      <c r="O239" s="117"/>
      <c r="P239" s="117"/>
      <c r="Q239" s="117"/>
      <c r="R239" s="117"/>
      <c r="S239" s="117"/>
      <c r="T239" s="117"/>
      <c r="U239" s="117"/>
      <c r="V239" s="117"/>
      <c r="W239" s="117"/>
      <c r="X239" s="117"/>
      <c r="Y239" s="117"/>
      <c r="Z239" s="117"/>
    </row>
    <row r="240" spans="1:26" ht="15.75" customHeight="1">
      <c r="A240" s="117"/>
      <c r="B240" s="117"/>
      <c r="C240" s="117"/>
      <c r="D240" s="117"/>
      <c r="E240" s="117"/>
      <c r="F240" s="117"/>
      <c r="G240" s="117"/>
      <c r="H240" s="117"/>
      <c r="I240" s="117"/>
      <c r="J240" s="117"/>
      <c r="K240" s="117"/>
      <c r="L240" s="117"/>
      <c r="M240" s="117"/>
      <c r="N240" s="117"/>
      <c r="O240" s="117"/>
      <c r="P240" s="117"/>
      <c r="Q240" s="117"/>
      <c r="R240" s="117"/>
      <c r="S240" s="117"/>
      <c r="T240" s="117"/>
      <c r="U240" s="117"/>
      <c r="V240" s="117"/>
      <c r="W240" s="117"/>
      <c r="X240" s="117"/>
      <c r="Y240" s="117"/>
      <c r="Z240" s="117"/>
    </row>
    <row r="241" spans="1:26" ht="15.75" customHeight="1">
      <c r="A241" s="117"/>
      <c r="B241" s="117"/>
      <c r="C241" s="117"/>
      <c r="D241" s="117"/>
      <c r="E241" s="117"/>
      <c r="F241" s="117"/>
      <c r="G241" s="117"/>
      <c r="H241" s="117"/>
      <c r="I241" s="117"/>
      <c r="J241" s="117"/>
      <c r="K241" s="117"/>
      <c r="L241" s="117"/>
      <c r="M241" s="117"/>
      <c r="N241" s="117"/>
      <c r="O241" s="117"/>
      <c r="P241" s="117"/>
      <c r="Q241" s="117"/>
      <c r="R241" s="117"/>
      <c r="S241" s="117"/>
      <c r="T241" s="117"/>
      <c r="U241" s="117"/>
      <c r="V241" s="117"/>
      <c r="W241" s="117"/>
      <c r="X241" s="117"/>
      <c r="Y241" s="117"/>
      <c r="Z241" s="117"/>
    </row>
    <row r="242" spans="1:26" ht="15.75" customHeight="1">
      <c r="A242" s="117"/>
      <c r="B242" s="117"/>
      <c r="C242" s="117"/>
      <c r="D242" s="117"/>
      <c r="E242" s="117"/>
      <c r="F242" s="117"/>
      <c r="G242" s="117"/>
      <c r="H242" s="117"/>
      <c r="I242" s="117"/>
      <c r="J242" s="117"/>
      <c r="K242" s="117"/>
      <c r="L242" s="117"/>
      <c r="M242" s="117"/>
      <c r="N242" s="117"/>
      <c r="O242" s="117"/>
      <c r="P242" s="117"/>
      <c r="Q242" s="117"/>
      <c r="R242" s="117"/>
      <c r="S242" s="117"/>
      <c r="T242" s="117"/>
      <c r="U242" s="117"/>
      <c r="V242" s="117"/>
      <c r="W242" s="117"/>
      <c r="X242" s="117"/>
      <c r="Y242" s="117"/>
      <c r="Z242" s="117"/>
    </row>
    <row r="243" spans="1:26" ht="15.75" customHeight="1">
      <c r="A243" s="117"/>
      <c r="B243" s="117"/>
      <c r="C243" s="117"/>
      <c r="D243" s="117"/>
      <c r="E243" s="117"/>
      <c r="F243" s="117"/>
      <c r="G243" s="117"/>
      <c r="H243" s="117"/>
      <c r="I243" s="117"/>
      <c r="J243" s="117"/>
      <c r="K243" s="117"/>
      <c r="L243" s="117"/>
      <c r="M243" s="117"/>
      <c r="N243" s="117"/>
      <c r="O243" s="117"/>
      <c r="P243" s="117"/>
      <c r="Q243" s="117"/>
      <c r="R243" s="117"/>
      <c r="S243" s="117"/>
      <c r="T243" s="117"/>
      <c r="U243" s="117"/>
      <c r="V243" s="117"/>
      <c r="W243" s="117"/>
      <c r="X243" s="117"/>
      <c r="Y243" s="117"/>
      <c r="Z243" s="117"/>
    </row>
    <row r="244" spans="1:26" ht="15.75" customHeight="1">
      <c r="A244" s="117"/>
      <c r="B244" s="117"/>
      <c r="C244" s="117"/>
      <c r="D244" s="117"/>
      <c r="E244" s="117"/>
      <c r="F244" s="117"/>
      <c r="G244" s="117"/>
      <c r="H244" s="117"/>
      <c r="I244" s="117"/>
      <c r="J244" s="117"/>
      <c r="K244" s="117"/>
      <c r="L244" s="117"/>
      <c r="M244" s="117"/>
      <c r="N244" s="117"/>
      <c r="O244" s="117"/>
      <c r="P244" s="117"/>
      <c r="Q244" s="117"/>
      <c r="R244" s="117"/>
      <c r="S244" s="117"/>
      <c r="T244" s="117"/>
      <c r="U244" s="117"/>
      <c r="V244" s="117"/>
      <c r="W244" s="117"/>
      <c r="X244" s="117"/>
      <c r="Y244" s="117"/>
      <c r="Z244" s="117"/>
    </row>
    <row r="245" spans="1:26" ht="15.75" customHeight="1">
      <c r="A245" s="117"/>
      <c r="B245" s="117"/>
      <c r="C245" s="117"/>
      <c r="D245" s="117"/>
      <c r="E245" s="117"/>
      <c r="F245" s="117"/>
      <c r="G245" s="117"/>
      <c r="H245" s="117"/>
      <c r="I245" s="117"/>
      <c r="J245" s="117"/>
      <c r="K245" s="117"/>
      <c r="L245" s="117"/>
      <c r="M245" s="117"/>
      <c r="N245" s="117"/>
      <c r="O245" s="117"/>
      <c r="P245" s="117"/>
      <c r="Q245" s="117"/>
      <c r="R245" s="117"/>
      <c r="S245" s="117"/>
      <c r="T245" s="117"/>
      <c r="U245" s="117"/>
      <c r="V245" s="117"/>
      <c r="W245" s="117"/>
      <c r="X245" s="117"/>
      <c r="Y245" s="117"/>
      <c r="Z245" s="117"/>
    </row>
    <row r="246" spans="1:26" ht="15.75" customHeight="1">
      <c r="A246" s="117"/>
      <c r="B246" s="117"/>
      <c r="C246" s="117"/>
      <c r="D246" s="117"/>
      <c r="E246" s="117"/>
      <c r="F246" s="117"/>
      <c r="G246" s="117"/>
      <c r="H246" s="117"/>
      <c r="I246" s="117"/>
      <c r="J246" s="117"/>
      <c r="K246" s="117"/>
      <c r="L246" s="117"/>
      <c r="M246" s="117"/>
      <c r="N246" s="117"/>
      <c r="O246" s="117"/>
      <c r="P246" s="117"/>
      <c r="Q246" s="117"/>
      <c r="R246" s="117"/>
      <c r="S246" s="117"/>
      <c r="T246" s="117"/>
      <c r="U246" s="117"/>
      <c r="V246" s="117"/>
      <c r="W246" s="117"/>
      <c r="X246" s="117"/>
      <c r="Y246" s="117"/>
      <c r="Z246" s="117"/>
    </row>
    <row r="247" spans="1:26" ht="15.75" customHeight="1">
      <c r="A247" s="117"/>
      <c r="B247" s="117"/>
      <c r="C247" s="117"/>
      <c r="D247" s="117"/>
      <c r="E247" s="117"/>
      <c r="F247" s="117"/>
      <c r="G247" s="117"/>
      <c r="H247" s="117"/>
      <c r="I247" s="117"/>
      <c r="J247" s="117"/>
      <c r="K247" s="117"/>
      <c r="L247" s="117"/>
      <c r="M247" s="117"/>
      <c r="N247" s="117"/>
      <c r="O247" s="117"/>
      <c r="P247" s="117"/>
      <c r="Q247" s="117"/>
      <c r="R247" s="117"/>
      <c r="S247" s="117"/>
      <c r="T247" s="117"/>
      <c r="U247" s="117"/>
      <c r="V247" s="117"/>
      <c r="W247" s="117"/>
      <c r="X247" s="117"/>
      <c r="Y247" s="117"/>
      <c r="Z247" s="117"/>
    </row>
    <row r="248" spans="1:26" ht="15.75" customHeight="1">
      <c r="A248" s="117"/>
      <c r="B248" s="117"/>
      <c r="C248" s="117"/>
      <c r="D248" s="117"/>
      <c r="E248" s="117"/>
      <c r="F248" s="117"/>
      <c r="G248" s="117"/>
      <c r="H248" s="117"/>
      <c r="I248" s="117"/>
      <c r="J248" s="117"/>
      <c r="K248" s="117"/>
      <c r="L248" s="117"/>
      <c r="M248" s="117"/>
      <c r="N248" s="117"/>
      <c r="O248" s="117"/>
      <c r="P248" s="117"/>
      <c r="Q248" s="117"/>
      <c r="R248" s="117"/>
      <c r="S248" s="117"/>
      <c r="T248" s="117"/>
      <c r="U248" s="117"/>
      <c r="V248" s="117"/>
      <c r="W248" s="117"/>
      <c r="X248" s="117"/>
      <c r="Y248" s="117"/>
      <c r="Z248" s="117"/>
    </row>
    <row r="249" spans="1:26" ht="15.75" customHeight="1">
      <c r="A249" s="117"/>
      <c r="B249" s="117"/>
      <c r="C249" s="117"/>
      <c r="D249" s="117"/>
      <c r="E249" s="117"/>
      <c r="F249" s="117"/>
      <c r="G249" s="117"/>
      <c r="H249" s="117"/>
      <c r="I249" s="117"/>
      <c r="J249" s="117"/>
      <c r="K249" s="117"/>
      <c r="L249" s="117"/>
      <c r="M249" s="117"/>
      <c r="N249" s="117"/>
      <c r="O249" s="117"/>
      <c r="P249" s="117"/>
      <c r="Q249" s="117"/>
      <c r="R249" s="117"/>
      <c r="S249" s="117"/>
      <c r="T249" s="117"/>
      <c r="U249" s="117"/>
      <c r="V249" s="117"/>
      <c r="W249" s="117"/>
      <c r="X249" s="117"/>
      <c r="Y249" s="117"/>
      <c r="Z249" s="117"/>
    </row>
    <row r="250" spans="1:26" ht="15.75" customHeight="1">
      <c r="A250" s="117"/>
      <c r="B250" s="117"/>
      <c r="C250" s="117"/>
      <c r="D250" s="117"/>
      <c r="E250" s="117"/>
      <c r="F250" s="117"/>
      <c r="G250" s="117"/>
      <c r="H250" s="117"/>
      <c r="I250" s="117"/>
      <c r="J250" s="117"/>
      <c r="K250" s="117"/>
      <c r="L250" s="117"/>
      <c r="M250" s="117"/>
      <c r="N250" s="117"/>
      <c r="O250" s="117"/>
      <c r="P250" s="117"/>
      <c r="Q250" s="117"/>
      <c r="R250" s="117"/>
      <c r="S250" s="117"/>
      <c r="T250" s="117"/>
      <c r="U250" s="117"/>
      <c r="V250" s="117"/>
      <c r="W250" s="117"/>
      <c r="X250" s="117"/>
      <c r="Y250" s="117"/>
      <c r="Z250" s="117"/>
    </row>
    <row r="251" spans="1:26" ht="15.75" customHeight="1">
      <c r="A251" s="117"/>
      <c r="B251" s="117"/>
      <c r="C251" s="117"/>
      <c r="D251" s="117"/>
      <c r="E251" s="117"/>
      <c r="F251" s="117"/>
      <c r="G251" s="117"/>
      <c r="H251" s="117"/>
      <c r="I251" s="117"/>
      <c r="J251" s="117"/>
      <c r="K251" s="117"/>
      <c r="L251" s="117"/>
      <c r="M251" s="117"/>
      <c r="N251" s="117"/>
      <c r="O251" s="117"/>
      <c r="P251" s="117"/>
      <c r="Q251" s="117"/>
      <c r="R251" s="117"/>
      <c r="S251" s="117"/>
      <c r="T251" s="117"/>
      <c r="U251" s="117"/>
      <c r="V251" s="117"/>
      <c r="W251" s="117"/>
      <c r="X251" s="117"/>
      <c r="Y251" s="117"/>
      <c r="Z251" s="117"/>
    </row>
    <row r="252" spans="1:26" ht="15.75" customHeight="1">
      <c r="A252" s="117"/>
      <c r="B252" s="117"/>
      <c r="C252" s="117"/>
      <c r="D252" s="117"/>
      <c r="E252" s="117"/>
      <c r="F252" s="117"/>
      <c r="G252" s="117"/>
      <c r="H252" s="117"/>
      <c r="I252" s="117"/>
      <c r="J252" s="117"/>
      <c r="K252" s="117"/>
      <c r="L252" s="117"/>
      <c r="M252" s="117"/>
      <c r="N252" s="117"/>
      <c r="O252" s="117"/>
      <c r="P252" s="117"/>
      <c r="Q252" s="117"/>
      <c r="R252" s="117"/>
      <c r="S252" s="117"/>
      <c r="T252" s="117"/>
      <c r="U252" s="117"/>
      <c r="V252" s="117"/>
      <c r="W252" s="117"/>
      <c r="X252" s="117"/>
      <c r="Y252" s="117"/>
      <c r="Z252" s="117"/>
    </row>
    <row r="253" spans="1:26" ht="15.75" customHeight="1">
      <c r="A253" s="117"/>
      <c r="B253" s="117"/>
      <c r="C253" s="117"/>
      <c r="D253" s="117"/>
      <c r="E253" s="117"/>
      <c r="F253" s="117"/>
      <c r="G253" s="117"/>
      <c r="H253" s="117"/>
      <c r="I253" s="117"/>
      <c r="J253" s="117"/>
      <c r="K253" s="117"/>
      <c r="L253" s="117"/>
      <c r="M253" s="117"/>
      <c r="N253" s="117"/>
      <c r="O253" s="117"/>
      <c r="P253" s="117"/>
      <c r="Q253" s="117"/>
      <c r="R253" s="117"/>
      <c r="S253" s="117"/>
      <c r="T253" s="117"/>
      <c r="U253" s="117"/>
      <c r="V253" s="117"/>
      <c r="W253" s="117"/>
      <c r="X253" s="117"/>
      <c r="Y253" s="117"/>
      <c r="Z253" s="117"/>
    </row>
    <row r="254" spans="1:26" ht="15.75" customHeight="1">
      <c r="A254" s="117"/>
      <c r="B254" s="117"/>
      <c r="C254" s="117"/>
      <c r="D254" s="117"/>
      <c r="E254" s="117"/>
      <c r="F254" s="117"/>
      <c r="G254" s="117"/>
      <c r="H254" s="117"/>
      <c r="I254" s="117"/>
      <c r="J254" s="117"/>
      <c r="K254" s="117"/>
      <c r="L254" s="117"/>
      <c r="M254" s="117"/>
      <c r="N254" s="117"/>
      <c r="O254" s="117"/>
      <c r="P254" s="117"/>
      <c r="Q254" s="117"/>
      <c r="R254" s="117"/>
      <c r="S254" s="117"/>
      <c r="T254" s="117"/>
      <c r="U254" s="117"/>
      <c r="V254" s="117"/>
      <c r="W254" s="117"/>
      <c r="X254" s="117"/>
      <c r="Y254" s="117"/>
      <c r="Z254" s="117"/>
    </row>
    <row r="255" spans="1:26" ht="15.75" customHeight="1">
      <c r="A255" s="117"/>
      <c r="B255" s="117"/>
      <c r="C255" s="117"/>
      <c r="D255" s="117"/>
      <c r="E255" s="117"/>
      <c r="F255" s="117"/>
      <c r="G255" s="117"/>
      <c r="H255" s="117"/>
      <c r="I255" s="117"/>
      <c r="J255" s="117"/>
      <c r="K255" s="117"/>
      <c r="L255" s="117"/>
      <c r="M255" s="117"/>
      <c r="N255" s="117"/>
      <c r="O255" s="117"/>
      <c r="P255" s="117"/>
      <c r="Q255" s="117"/>
      <c r="R255" s="117"/>
      <c r="S255" s="117"/>
      <c r="T255" s="117"/>
      <c r="U255" s="117"/>
      <c r="V255" s="117"/>
      <c r="W255" s="117"/>
      <c r="X255" s="117"/>
      <c r="Y255" s="117"/>
      <c r="Z255" s="117"/>
    </row>
    <row r="256" spans="1:26" ht="15.75" customHeight="1">
      <c r="A256" s="117"/>
      <c r="B256" s="117"/>
      <c r="C256" s="117"/>
      <c r="D256" s="117"/>
      <c r="E256" s="117"/>
      <c r="F256" s="117"/>
      <c r="G256" s="117"/>
      <c r="H256" s="117"/>
      <c r="I256" s="117"/>
      <c r="J256" s="117"/>
      <c r="K256" s="117"/>
      <c r="L256" s="117"/>
      <c r="M256" s="117"/>
      <c r="N256" s="117"/>
      <c r="O256" s="117"/>
      <c r="P256" s="117"/>
      <c r="Q256" s="117"/>
      <c r="R256" s="117"/>
      <c r="S256" s="117"/>
      <c r="T256" s="117"/>
      <c r="U256" s="117"/>
      <c r="V256" s="117"/>
      <c r="W256" s="117"/>
      <c r="X256" s="117"/>
      <c r="Y256" s="117"/>
      <c r="Z256" s="117"/>
    </row>
    <row r="257" spans="1:26" ht="15.75" customHeight="1">
      <c r="A257" s="117"/>
      <c r="B257" s="117"/>
      <c r="C257" s="117"/>
      <c r="D257" s="117"/>
      <c r="E257" s="117"/>
      <c r="F257" s="117"/>
      <c r="G257" s="117"/>
      <c r="H257" s="117"/>
      <c r="I257" s="117"/>
      <c r="J257" s="117"/>
      <c r="K257" s="117"/>
      <c r="L257" s="117"/>
      <c r="M257" s="117"/>
      <c r="N257" s="117"/>
      <c r="O257" s="117"/>
      <c r="P257" s="117"/>
      <c r="Q257" s="117"/>
      <c r="R257" s="117"/>
      <c r="S257" s="117"/>
      <c r="T257" s="117"/>
      <c r="U257" s="117"/>
      <c r="V257" s="117"/>
      <c r="W257" s="117"/>
      <c r="X257" s="117"/>
      <c r="Y257" s="117"/>
      <c r="Z257" s="117"/>
    </row>
    <row r="258" spans="1:26" ht="15.75" customHeight="1">
      <c r="A258" s="117"/>
      <c r="B258" s="117"/>
      <c r="C258" s="117"/>
      <c r="D258" s="117"/>
      <c r="E258" s="117"/>
      <c r="F258" s="117"/>
      <c r="G258" s="117"/>
      <c r="H258" s="117"/>
      <c r="I258" s="117"/>
      <c r="J258" s="117"/>
      <c r="K258" s="117"/>
      <c r="L258" s="117"/>
      <c r="M258" s="117"/>
      <c r="N258" s="117"/>
      <c r="O258" s="117"/>
      <c r="P258" s="117"/>
      <c r="Q258" s="117"/>
      <c r="R258" s="117"/>
      <c r="S258" s="117"/>
      <c r="T258" s="117"/>
      <c r="U258" s="117"/>
      <c r="V258" s="117"/>
      <c r="W258" s="117"/>
      <c r="X258" s="117"/>
      <c r="Y258" s="117"/>
      <c r="Z258" s="117"/>
    </row>
    <row r="259" spans="1:26" ht="15.75" customHeight="1">
      <c r="A259" s="117"/>
      <c r="B259" s="117"/>
      <c r="C259" s="117"/>
      <c r="D259" s="117"/>
      <c r="E259" s="117"/>
      <c r="F259" s="117"/>
      <c r="G259" s="117"/>
      <c r="H259" s="117"/>
      <c r="I259" s="117"/>
      <c r="J259" s="117"/>
      <c r="K259" s="117"/>
      <c r="L259" s="117"/>
      <c r="M259" s="117"/>
      <c r="N259" s="117"/>
      <c r="O259" s="117"/>
      <c r="P259" s="117"/>
      <c r="Q259" s="117"/>
      <c r="R259" s="117"/>
      <c r="S259" s="117"/>
      <c r="T259" s="117"/>
      <c r="U259" s="117"/>
      <c r="V259" s="117"/>
      <c r="W259" s="117"/>
      <c r="X259" s="117"/>
      <c r="Y259" s="117"/>
      <c r="Z259" s="117"/>
    </row>
    <row r="260" spans="1:26" ht="15.75" customHeight="1">
      <c r="A260" s="117"/>
      <c r="B260" s="117"/>
      <c r="C260" s="117"/>
      <c r="D260" s="117"/>
      <c r="E260" s="117"/>
      <c r="F260" s="117"/>
      <c r="G260" s="117"/>
      <c r="H260" s="117"/>
      <c r="I260" s="117"/>
      <c r="J260" s="117"/>
      <c r="K260" s="117"/>
      <c r="L260" s="117"/>
      <c r="M260" s="117"/>
      <c r="N260" s="117"/>
      <c r="O260" s="117"/>
      <c r="P260" s="117"/>
      <c r="Q260" s="117"/>
      <c r="R260" s="117"/>
      <c r="S260" s="117"/>
      <c r="T260" s="117"/>
      <c r="U260" s="117"/>
      <c r="V260" s="117"/>
      <c r="W260" s="117"/>
      <c r="X260" s="117"/>
      <c r="Y260" s="117"/>
      <c r="Z260" s="117"/>
    </row>
    <row r="261" spans="1:26" ht="15.75" customHeight="1">
      <c r="A261" s="117"/>
      <c r="B261" s="117"/>
      <c r="C261" s="117"/>
      <c r="D261" s="117"/>
      <c r="E261" s="117"/>
      <c r="F261" s="117"/>
      <c r="G261" s="117"/>
      <c r="H261" s="117"/>
      <c r="I261" s="117"/>
      <c r="J261" s="117"/>
      <c r="K261" s="117"/>
      <c r="L261" s="117"/>
      <c r="M261" s="117"/>
      <c r="N261" s="117"/>
      <c r="O261" s="117"/>
      <c r="P261" s="117"/>
      <c r="Q261" s="117"/>
      <c r="R261" s="117"/>
      <c r="S261" s="117"/>
      <c r="T261" s="117"/>
      <c r="U261" s="117"/>
      <c r="V261" s="117"/>
      <c r="W261" s="117"/>
      <c r="X261" s="117"/>
      <c r="Y261" s="117"/>
      <c r="Z261" s="117"/>
    </row>
    <row r="262" spans="1:26" ht="15.75" customHeight="1">
      <c r="A262" s="117"/>
      <c r="B262" s="117"/>
      <c r="C262" s="117"/>
      <c r="D262" s="117"/>
      <c r="E262" s="117"/>
      <c r="F262" s="117"/>
      <c r="G262" s="117"/>
      <c r="H262" s="117"/>
      <c r="I262" s="117"/>
      <c r="J262" s="117"/>
      <c r="K262" s="117"/>
      <c r="L262" s="117"/>
      <c r="M262" s="117"/>
      <c r="N262" s="117"/>
      <c r="O262" s="117"/>
      <c r="P262" s="117"/>
      <c r="Q262" s="117"/>
      <c r="R262" s="117"/>
      <c r="S262" s="117"/>
      <c r="T262" s="117"/>
      <c r="U262" s="117"/>
      <c r="V262" s="117"/>
      <c r="W262" s="117"/>
      <c r="X262" s="117"/>
      <c r="Y262" s="117"/>
      <c r="Z262" s="117"/>
    </row>
    <row r="263" spans="1:26" ht="15.75" customHeight="1">
      <c r="A263" s="117"/>
      <c r="B263" s="117"/>
      <c r="C263" s="117"/>
      <c r="D263" s="117"/>
      <c r="E263" s="117"/>
      <c r="F263" s="117"/>
      <c r="G263" s="117"/>
      <c r="H263" s="117"/>
      <c r="I263" s="117"/>
      <c r="J263" s="117"/>
      <c r="K263" s="117"/>
      <c r="L263" s="117"/>
      <c r="M263" s="117"/>
      <c r="N263" s="117"/>
      <c r="O263" s="117"/>
      <c r="P263" s="117"/>
      <c r="Q263" s="117"/>
      <c r="R263" s="117"/>
      <c r="S263" s="117"/>
      <c r="T263" s="117"/>
      <c r="U263" s="117"/>
      <c r="V263" s="117"/>
      <c r="W263" s="117"/>
      <c r="X263" s="117"/>
      <c r="Y263" s="117"/>
      <c r="Z263" s="117"/>
    </row>
    <row r="264" spans="1:26" ht="15.75" customHeight="1">
      <c r="A264" s="117"/>
      <c r="B264" s="117"/>
      <c r="C264" s="117"/>
      <c r="D264" s="117"/>
      <c r="E264" s="117"/>
      <c r="F264" s="117"/>
      <c r="G264" s="117"/>
      <c r="H264" s="117"/>
      <c r="I264" s="117"/>
      <c r="J264" s="117"/>
      <c r="K264" s="117"/>
      <c r="L264" s="117"/>
      <c r="M264" s="117"/>
      <c r="N264" s="117"/>
      <c r="O264" s="117"/>
      <c r="P264" s="117"/>
      <c r="Q264" s="117"/>
      <c r="R264" s="117"/>
      <c r="S264" s="117"/>
      <c r="T264" s="117"/>
      <c r="U264" s="117"/>
      <c r="V264" s="117"/>
      <c r="W264" s="117"/>
      <c r="X264" s="117"/>
      <c r="Y264" s="117"/>
      <c r="Z264" s="117"/>
    </row>
    <row r="265" spans="1:26" ht="15.75" customHeight="1">
      <c r="A265" s="117"/>
      <c r="B265" s="117"/>
      <c r="C265" s="117"/>
      <c r="D265" s="117"/>
      <c r="E265" s="117"/>
      <c r="F265" s="117"/>
      <c r="G265" s="117"/>
      <c r="H265" s="117"/>
      <c r="I265" s="117"/>
      <c r="J265" s="117"/>
      <c r="K265" s="117"/>
      <c r="L265" s="117"/>
      <c r="M265" s="117"/>
      <c r="N265" s="117"/>
      <c r="O265" s="117"/>
      <c r="P265" s="117"/>
      <c r="Q265" s="117"/>
      <c r="R265" s="117"/>
      <c r="S265" s="117"/>
      <c r="T265" s="117"/>
      <c r="U265" s="117"/>
      <c r="V265" s="117"/>
      <c r="W265" s="117"/>
      <c r="X265" s="117"/>
      <c r="Y265" s="117"/>
      <c r="Z265" s="117"/>
    </row>
    <row r="266" spans="1:26" ht="15.75" customHeight="1">
      <c r="A266" s="117"/>
      <c r="B266" s="117"/>
      <c r="C266" s="117"/>
      <c r="D266" s="117"/>
      <c r="E266" s="117"/>
      <c r="F266" s="117"/>
      <c r="G266" s="117"/>
      <c r="H266" s="117"/>
      <c r="I266" s="117"/>
      <c r="J266" s="117"/>
      <c r="K266" s="117"/>
      <c r="L266" s="117"/>
      <c r="M266" s="117"/>
      <c r="N266" s="117"/>
      <c r="O266" s="117"/>
      <c r="P266" s="117"/>
      <c r="Q266" s="117"/>
      <c r="R266" s="117"/>
      <c r="S266" s="117"/>
      <c r="T266" s="117"/>
      <c r="U266" s="117"/>
      <c r="V266" s="117"/>
      <c r="W266" s="117"/>
      <c r="X266" s="117"/>
      <c r="Y266" s="117"/>
      <c r="Z266" s="117"/>
    </row>
    <row r="267" spans="1:26" ht="15.75" customHeight="1">
      <c r="A267" s="117"/>
      <c r="B267" s="117"/>
      <c r="C267" s="117"/>
      <c r="D267" s="117"/>
      <c r="E267" s="117"/>
      <c r="F267" s="117"/>
      <c r="G267" s="117"/>
      <c r="H267" s="117"/>
      <c r="I267" s="117"/>
      <c r="J267" s="117"/>
      <c r="K267" s="117"/>
      <c r="L267" s="117"/>
      <c r="M267" s="117"/>
      <c r="N267" s="117"/>
      <c r="O267" s="117"/>
      <c r="P267" s="117"/>
      <c r="Q267" s="117"/>
      <c r="R267" s="117"/>
      <c r="S267" s="117"/>
      <c r="T267" s="117"/>
      <c r="U267" s="117"/>
      <c r="V267" s="117"/>
      <c r="W267" s="117"/>
      <c r="X267" s="117"/>
      <c r="Y267" s="117"/>
      <c r="Z267" s="117"/>
    </row>
    <row r="268" spans="1:26" ht="15.75" customHeight="1">
      <c r="A268" s="117"/>
      <c r="B268" s="117"/>
      <c r="C268" s="117"/>
      <c r="D268" s="117"/>
      <c r="E268" s="117"/>
      <c r="F268" s="117"/>
      <c r="G268" s="117"/>
      <c r="H268" s="117"/>
      <c r="I268" s="117"/>
      <c r="J268" s="117"/>
      <c r="K268" s="117"/>
      <c r="L268" s="117"/>
      <c r="M268" s="117"/>
      <c r="N268" s="117"/>
      <c r="O268" s="117"/>
      <c r="P268" s="117"/>
      <c r="Q268" s="117"/>
      <c r="R268" s="117"/>
      <c r="S268" s="117"/>
      <c r="T268" s="117"/>
      <c r="U268" s="117"/>
      <c r="V268" s="117"/>
      <c r="W268" s="117"/>
      <c r="X268" s="117"/>
      <c r="Y268" s="117"/>
      <c r="Z268" s="117"/>
    </row>
    <row r="269" spans="1:26" ht="15.75" customHeight="1">
      <c r="A269" s="117"/>
      <c r="B269" s="117"/>
      <c r="C269" s="117"/>
      <c r="D269" s="117"/>
      <c r="E269" s="117"/>
      <c r="F269" s="117"/>
      <c r="G269" s="117"/>
      <c r="H269" s="117"/>
      <c r="I269" s="117"/>
      <c r="J269" s="117"/>
      <c r="K269" s="117"/>
      <c r="L269" s="117"/>
      <c r="M269" s="117"/>
      <c r="N269" s="117"/>
      <c r="O269" s="117"/>
      <c r="P269" s="117"/>
      <c r="Q269" s="117"/>
      <c r="R269" s="117"/>
      <c r="S269" s="117"/>
      <c r="T269" s="117"/>
      <c r="U269" s="117"/>
      <c r="V269" s="117"/>
      <c r="W269" s="117"/>
      <c r="X269" s="117"/>
      <c r="Y269" s="117"/>
      <c r="Z269" s="117"/>
    </row>
    <row r="270" spans="1:26" ht="15.75" customHeight="1">
      <c r="A270" s="117"/>
      <c r="B270" s="117"/>
      <c r="C270" s="117"/>
      <c r="D270" s="117"/>
      <c r="E270" s="117"/>
      <c r="F270" s="117"/>
      <c r="G270" s="117"/>
      <c r="H270" s="117"/>
      <c r="I270" s="117"/>
      <c r="J270" s="117"/>
      <c r="K270" s="117"/>
      <c r="L270" s="117"/>
      <c r="M270" s="117"/>
      <c r="N270" s="117"/>
      <c r="O270" s="117"/>
      <c r="P270" s="117"/>
      <c r="Q270" s="117"/>
      <c r="R270" s="117"/>
      <c r="S270" s="117"/>
      <c r="T270" s="117"/>
      <c r="U270" s="117"/>
      <c r="V270" s="117"/>
      <c r="W270" s="117"/>
      <c r="X270" s="117"/>
      <c r="Y270" s="117"/>
      <c r="Z270" s="117"/>
    </row>
    <row r="271" spans="1:26" ht="15.75" customHeight="1">
      <c r="A271" s="117"/>
      <c r="B271" s="117"/>
      <c r="C271" s="117"/>
      <c r="D271" s="117"/>
      <c r="E271" s="117"/>
      <c r="F271" s="117"/>
      <c r="G271" s="117"/>
      <c r="H271" s="117"/>
      <c r="I271" s="117"/>
      <c r="J271" s="117"/>
      <c r="K271" s="117"/>
      <c r="L271" s="117"/>
      <c r="M271" s="117"/>
      <c r="N271" s="117"/>
      <c r="O271" s="117"/>
      <c r="P271" s="117"/>
      <c r="Q271" s="117"/>
      <c r="R271" s="117"/>
      <c r="S271" s="117"/>
      <c r="T271" s="117"/>
      <c r="U271" s="117"/>
      <c r="V271" s="117"/>
      <c r="W271" s="117"/>
      <c r="X271" s="117"/>
      <c r="Y271" s="117"/>
      <c r="Z271" s="117"/>
    </row>
    <row r="272" spans="1:26" ht="15.75" customHeight="1">
      <c r="A272" s="117"/>
      <c r="B272" s="117"/>
      <c r="C272" s="117"/>
      <c r="D272" s="117"/>
      <c r="E272" s="117"/>
      <c r="F272" s="117"/>
      <c r="G272" s="117"/>
      <c r="H272" s="117"/>
      <c r="I272" s="117"/>
      <c r="J272" s="117"/>
      <c r="K272" s="117"/>
      <c r="L272" s="117"/>
      <c r="M272" s="117"/>
      <c r="N272" s="117"/>
      <c r="O272" s="117"/>
      <c r="P272" s="117"/>
      <c r="Q272" s="117"/>
      <c r="R272" s="117"/>
      <c r="S272" s="117"/>
      <c r="T272" s="117"/>
      <c r="U272" s="117"/>
      <c r="V272" s="117"/>
      <c r="W272" s="117"/>
      <c r="X272" s="117"/>
      <c r="Y272" s="117"/>
      <c r="Z272" s="117"/>
    </row>
    <row r="273" spans="1:26" ht="15.75" customHeight="1">
      <c r="A273" s="117"/>
      <c r="B273" s="117"/>
      <c r="C273" s="117"/>
      <c r="D273" s="117"/>
      <c r="E273" s="117"/>
      <c r="F273" s="117"/>
      <c r="G273" s="117"/>
      <c r="H273" s="117"/>
      <c r="I273" s="117"/>
      <c r="J273" s="117"/>
      <c r="K273" s="117"/>
      <c r="L273" s="117"/>
      <c r="M273" s="117"/>
      <c r="N273" s="117"/>
      <c r="O273" s="117"/>
      <c r="P273" s="117"/>
      <c r="Q273" s="117"/>
      <c r="R273" s="117"/>
      <c r="S273" s="117"/>
      <c r="T273" s="117"/>
      <c r="U273" s="117"/>
      <c r="V273" s="117"/>
      <c r="W273" s="117"/>
      <c r="X273" s="117"/>
      <c r="Y273" s="117"/>
      <c r="Z273" s="117"/>
    </row>
    <row r="274" spans="1:26" ht="15.75" customHeight="1">
      <c r="A274" s="117"/>
      <c r="B274" s="117"/>
      <c r="C274" s="117"/>
      <c r="D274" s="117"/>
      <c r="E274" s="117"/>
      <c r="F274" s="117"/>
      <c r="G274" s="117"/>
      <c r="H274" s="117"/>
      <c r="I274" s="117"/>
      <c r="J274" s="117"/>
      <c r="K274" s="117"/>
      <c r="L274" s="117"/>
      <c r="M274" s="117"/>
      <c r="N274" s="117"/>
      <c r="O274" s="117"/>
      <c r="P274" s="117"/>
      <c r="Q274" s="117"/>
      <c r="R274" s="117"/>
      <c r="S274" s="117"/>
      <c r="T274" s="117"/>
      <c r="U274" s="117"/>
      <c r="V274" s="117"/>
      <c r="W274" s="117"/>
      <c r="X274" s="117"/>
      <c r="Y274" s="117"/>
      <c r="Z274" s="117"/>
    </row>
    <row r="275" spans="1:26" ht="15.75" customHeight="1">
      <c r="A275" s="117"/>
      <c r="B275" s="117"/>
      <c r="C275" s="117"/>
      <c r="D275" s="117"/>
      <c r="E275" s="117"/>
      <c r="F275" s="117"/>
      <c r="G275" s="117"/>
      <c r="H275" s="117"/>
      <c r="I275" s="117"/>
      <c r="J275" s="117"/>
      <c r="K275" s="117"/>
      <c r="L275" s="117"/>
      <c r="M275" s="117"/>
      <c r="N275" s="117"/>
      <c r="O275" s="117"/>
      <c r="P275" s="117"/>
      <c r="Q275" s="117"/>
      <c r="R275" s="117"/>
      <c r="S275" s="117"/>
      <c r="T275" s="117"/>
      <c r="U275" s="117"/>
      <c r="V275" s="117"/>
      <c r="W275" s="117"/>
      <c r="X275" s="117"/>
      <c r="Y275" s="117"/>
      <c r="Z275" s="117"/>
    </row>
    <row r="276" spans="1:26" ht="15.75" customHeight="1">
      <c r="A276" s="117"/>
      <c r="B276" s="117"/>
      <c r="C276" s="117"/>
      <c r="D276" s="117"/>
      <c r="E276" s="117"/>
      <c r="F276" s="117"/>
      <c r="G276" s="117"/>
      <c r="H276" s="117"/>
      <c r="I276" s="117"/>
      <c r="J276" s="117"/>
      <c r="K276" s="117"/>
      <c r="L276" s="117"/>
      <c r="M276" s="117"/>
      <c r="N276" s="117"/>
      <c r="O276" s="117"/>
      <c r="P276" s="117"/>
      <c r="Q276" s="117"/>
      <c r="R276" s="117"/>
      <c r="S276" s="117"/>
      <c r="T276" s="117"/>
      <c r="U276" s="117"/>
      <c r="V276" s="117"/>
      <c r="W276" s="117"/>
      <c r="X276" s="117"/>
      <c r="Y276" s="117"/>
      <c r="Z276" s="117"/>
    </row>
    <row r="277" spans="1:26" ht="15.75" customHeight="1">
      <c r="A277" s="117"/>
      <c r="B277" s="117"/>
      <c r="C277" s="117"/>
      <c r="D277" s="117"/>
      <c r="E277" s="117"/>
      <c r="F277" s="117"/>
      <c r="G277" s="117"/>
      <c r="H277" s="117"/>
      <c r="I277" s="117"/>
      <c r="J277" s="117"/>
      <c r="K277" s="117"/>
      <c r="L277" s="117"/>
      <c r="M277" s="117"/>
      <c r="N277" s="117"/>
      <c r="O277" s="117"/>
      <c r="P277" s="117"/>
      <c r="Q277" s="117"/>
      <c r="R277" s="117"/>
      <c r="S277" s="117"/>
      <c r="T277" s="117"/>
      <c r="U277" s="117"/>
      <c r="V277" s="117"/>
      <c r="W277" s="117"/>
      <c r="X277" s="117"/>
      <c r="Y277" s="117"/>
      <c r="Z277" s="117"/>
    </row>
    <row r="278" spans="1:26" ht="15.75" customHeight="1">
      <c r="A278" s="117"/>
      <c r="B278" s="117"/>
      <c r="C278" s="117"/>
      <c r="D278" s="117"/>
      <c r="E278" s="117"/>
      <c r="F278" s="117"/>
      <c r="G278" s="117"/>
      <c r="H278" s="117"/>
      <c r="I278" s="117"/>
      <c r="J278" s="117"/>
      <c r="K278" s="117"/>
      <c r="L278" s="117"/>
      <c r="M278" s="117"/>
      <c r="N278" s="117"/>
      <c r="O278" s="117"/>
      <c r="P278" s="117"/>
      <c r="Q278" s="117"/>
      <c r="R278" s="117"/>
      <c r="S278" s="117"/>
      <c r="T278" s="117"/>
      <c r="U278" s="117"/>
      <c r="V278" s="117"/>
      <c r="W278" s="117"/>
      <c r="X278" s="117"/>
      <c r="Y278" s="117"/>
      <c r="Z278" s="117"/>
    </row>
    <row r="279" spans="1:26" ht="15.75" customHeight="1">
      <c r="A279" s="117"/>
      <c r="B279" s="117"/>
      <c r="C279" s="117"/>
      <c r="D279" s="117"/>
      <c r="E279" s="117"/>
      <c r="F279" s="117"/>
      <c r="G279" s="117"/>
      <c r="H279" s="117"/>
      <c r="I279" s="117"/>
      <c r="J279" s="117"/>
      <c r="K279" s="117"/>
      <c r="L279" s="117"/>
      <c r="M279" s="117"/>
      <c r="N279" s="117"/>
      <c r="O279" s="117"/>
      <c r="P279" s="117"/>
      <c r="Q279" s="117"/>
      <c r="R279" s="117"/>
      <c r="S279" s="117"/>
      <c r="T279" s="117"/>
      <c r="U279" s="117"/>
      <c r="V279" s="117"/>
      <c r="W279" s="117"/>
      <c r="X279" s="117"/>
      <c r="Y279" s="117"/>
      <c r="Z279" s="117"/>
    </row>
    <row r="280" spans="1:26" ht="15.75" customHeight="1">
      <c r="A280" s="117"/>
      <c r="B280" s="117"/>
      <c r="C280" s="117"/>
      <c r="D280" s="117"/>
      <c r="E280" s="117"/>
      <c r="F280" s="117"/>
      <c r="G280" s="117"/>
      <c r="H280" s="117"/>
      <c r="I280" s="117"/>
      <c r="J280" s="117"/>
      <c r="K280" s="117"/>
      <c r="L280" s="117"/>
      <c r="M280" s="117"/>
      <c r="N280" s="117"/>
      <c r="O280" s="117"/>
      <c r="P280" s="117"/>
      <c r="Q280" s="117"/>
      <c r="R280" s="117"/>
      <c r="S280" s="117"/>
      <c r="T280" s="117"/>
      <c r="U280" s="117"/>
      <c r="V280" s="117"/>
      <c r="W280" s="117"/>
      <c r="X280" s="117"/>
      <c r="Y280" s="117"/>
      <c r="Z280" s="117"/>
    </row>
    <row r="281" spans="1:26" ht="15.75" customHeight="1">
      <c r="A281" s="117"/>
      <c r="B281" s="117"/>
      <c r="C281" s="117"/>
      <c r="D281" s="117"/>
      <c r="E281" s="117"/>
      <c r="F281" s="117"/>
      <c r="G281" s="117"/>
      <c r="H281" s="117"/>
      <c r="I281" s="117"/>
      <c r="J281" s="117"/>
      <c r="K281" s="117"/>
      <c r="L281" s="117"/>
      <c r="M281" s="117"/>
      <c r="N281" s="117"/>
      <c r="O281" s="117"/>
      <c r="P281" s="117"/>
      <c r="Q281" s="117"/>
      <c r="R281" s="117"/>
      <c r="S281" s="117"/>
      <c r="T281" s="117"/>
      <c r="U281" s="117"/>
      <c r="V281" s="117"/>
      <c r="W281" s="117"/>
      <c r="X281" s="117"/>
      <c r="Y281" s="117"/>
      <c r="Z281" s="117"/>
    </row>
    <row r="282" spans="1:26" ht="15.75" customHeight="1"/>
    <row r="283" spans="1:26" ht="15.75" customHeight="1"/>
    <row r="284" spans="1:26" ht="15.75" customHeight="1"/>
    <row r="285" spans="1:26" ht="15.75" customHeight="1"/>
    <row r="286" spans="1:26" ht="15.75" customHeight="1"/>
    <row r="287" spans="1:26" ht="15.75" customHeight="1"/>
    <row r="288" spans="1:26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5:N81" xr:uid="{00000000-0009-0000-0000-00000E000000}"/>
  <mergeCells count="4">
    <mergeCell ref="A1:L1"/>
    <mergeCell ref="A2:L2"/>
    <mergeCell ref="A3:K3"/>
    <mergeCell ref="C4:E4"/>
  </mergeCells>
  <printOptions horizontalCentered="1"/>
  <pageMargins left="0" right="0" top="0.25" bottom="0.25" header="0" footer="0"/>
  <pageSetup scale="65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00B0F0"/>
  </sheetPr>
  <dimension ref="A1:Z1000"/>
  <sheetViews>
    <sheetView workbookViewId="0"/>
  </sheetViews>
  <sheetFormatPr defaultColWidth="14.42578125" defaultRowHeight="15" customHeight="1"/>
  <cols>
    <col min="1" max="1" width="7.7109375" customWidth="1"/>
    <col min="2" max="2" width="8.140625" customWidth="1"/>
    <col min="3" max="3" width="9.140625" customWidth="1"/>
    <col min="4" max="5" width="9.5703125" customWidth="1"/>
    <col min="6" max="10" width="11.7109375" customWidth="1"/>
    <col min="11" max="11" width="18.7109375" customWidth="1"/>
    <col min="12" max="12" width="15.42578125" customWidth="1"/>
    <col min="13" max="26" width="9.140625" customWidth="1"/>
  </cols>
  <sheetData>
    <row r="1" spans="1:26" ht="15.75">
      <c r="A1" s="775" t="str">
        <f>Stringing!A1</f>
        <v>KEC International Limited</v>
      </c>
      <c r="B1" s="776"/>
      <c r="C1" s="776"/>
      <c r="D1" s="776"/>
      <c r="E1" s="776"/>
      <c r="F1" s="776"/>
      <c r="G1" s="776"/>
      <c r="H1" s="776"/>
      <c r="I1" s="776"/>
      <c r="J1" s="776"/>
      <c r="K1" s="776"/>
      <c r="L1" s="765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</row>
    <row r="2" spans="1:26" ht="15.75">
      <c r="A2" s="737" t="str">
        <f>Stringing!A2</f>
        <v>765 kV D/C Bikaner IV PS to Siwani II (Part-01) TL</v>
      </c>
      <c r="B2" s="707"/>
      <c r="C2" s="707"/>
      <c r="D2" s="707"/>
      <c r="E2" s="707"/>
      <c r="F2" s="707"/>
      <c r="G2" s="707"/>
      <c r="H2" s="707"/>
      <c r="I2" s="707"/>
      <c r="J2" s="707"/>
      <c r="K2" s="707"/>
      <c r="L2" s="714"/>
      <c r="M2" s="117"/>
      <c r="N2" s="117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</row>
    <row r="3" spans="1:26" ht="15.75">
      <c r="A3" s="768" t="s">
        <v>990</v>
      </c>
      <c r="B3" s="754"/>
      <c r="C3" s="754"/>
      <c r="D3" s="754"/>
      <c r="E3" s="754"/>
      <c r="F3" s="754"/>
      <c r="G3" s="754"/>
      <c r="H3" s="754"/>
      <c r="I3" s="754"/>
      <c r="J3" s="754"/>
      <c r="K3" s="754"/>
      <c r="L3" s="411">
        <f ca="1">+'Summary E'!M1</f>
        <v>46128</v>
      </c>
      <c r="M3" s="117"/>
      <c r="N3" s="117"/>
      <c r="O3" s="117"/>
      <c r="P3" s="117"/>
      <c r="Q3" s="117"/>
      <c r="R3" s="117"/>
      <c r="S3" s="117"/>
      <c r="T3" s="117"/>
      <c r="U3" s="117"/>
      <c r="V3" s="117"/>
      <c r="W3" s="117"/>
      <c r="X3" s="117"/>
      <c r="Y3" s="117"/>
      <c r="Z3" s="117"/>
    </row>
    <row r="4" spans="1:26" ht="15" customHeight="1">
      <c r="A4" s="777" t="s">
        <v>991</v>
      </c>
      <c r="B4" s="770" t="s">
        <v>992</v>
      </c>
      <c r="C4" s="769" t="s">
        <v>981</v>
      </c>
      <c r="D4" s="707"/>
      <c r="E4" s="707"/>
      <c r="F4" s="707"/>
      <c r="G4" s="708"/>
      <c r="H4" s="770" t="s">
        <v>987</v>
      </c>
      <c r="I4" s="770" t="s">
        <v>988</v>
      </c>
      <c r="J4" s="770" t="s">
        <v>989</v>
      </c>
      <c r="K4" s="772" t="s">
        <v>627</v>
      </c>
      <c r="L4" s="773" t="s">
        <v>12</v>
      </c>
      <c r="M4" s="117"/>
      <c r="N4" s="117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7"/>
      <c r="Z4" s="117"/>
    </row>
    <row r="5" spans="1:26" ht="45">
      <c r="A5" s="778"/>
      <c r="B5" s="675"/>
      <c r="C5" s="68" t="s">
        <v>982</v>
      </c>
      <c r="D5" s="248" t="s">
        <v>983</v>
      </c>
      <c r="E5" s="68" t="s">
        <v>993</v>
      </c>
      <c r="F5" s="68" t="s">
        <v>994</v>
      </c>
      <c r="G5" s="68" t="s">
        <v>995</v>
      </c>
      <c r="H5" s="771"/>
      <c r="I5" s="771"/>
      <c r="J5" s="771"/>
      <c r="K5" s="771"/>
      <c r="L5" s="774"/>
      <c r="M5" s="117"/>
      <c r="N5" s="117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7"/>
      <c r="Z5" s="117"/>
    </row>
    <row r="6" spans="1:26">
      <c r="A6" s="135">
        <v>1</v>
      </c>
      <c r="B6" s="108"/>
      <c r="C6" s="108"/>
      <c r="D6" s="246"/>
      <c r="E6" s="108"/>
      <c r="F6" s="108"/>
      <c r="G6" s="108"/>
      <c r="H6" s="103"/>
      <c r="I6" s="103"/>
      <c r="J6" s="103"/>
      <c r="K6" s="108"/>
      <c r="L6" s="143"/>
      <c r="M6" s="117"/>
      <c r="N6" s="117"/>
      <c r="O6" s="117"/>
      <c r="P6" s="117"/>
      <c r="Q6" s="117"/>
      <c r="R6" s="117"/>
      <c r="S6" s="117"/>
      <c r="T6" s="117"/>
      <c r="U6" s="117"/>
      <c r="V6" s="117"/>
      <c r="W6" s="117"/>
      <c r="X6" s="117"/>
      <c r="Y6" s="117"/>
      <c r="Z6" s="117"/>
    </row>
    <row r="7" spans="1:26">
      <c r="A7" s="145">
        <v>2</v>
      </c>
      <c r="B7" s="108"/>
      <c r="C7" s="108"/>
      <c r="D7" s="107"/>
      <c r="E7" s="108"/>
      <c r="F7" s="108"/>
      <c r="G7" s="108"/>
      <c r="H7" s="387"/>
      <c r="I7" s="387"/>
      <c r="J7" s="387"/>
      <c r="K7" s="108"/>
      <c r="L7" s="143"/>
      <c r="M7" s="117"/>
      <c r="N7" s="117"/>
      <c r="O7" s="117"/>
      <c r="P7" s="117"/>
      <c r="Q7" s="117"/>
      <c r="R7" s="117"/>
      <c r="S7" s="117"/>
      <c r="T7" s="117"/>
      <c r="U7" s="117"/>
      <c r="V7" s="117"/>
      <c r="W7" s="117"/>
      <c r="X7" s="117"/>
      <c r="Y7" s="117"/>
      <c r="Z7" s="117"/>
    </row>
    <row r="8" spans="1:26">
      <c r="A8" s="421">
        <v>3</v>
      </c>
      <c r="B8" s="108"/>
      <c r="C8" s="108"/>
      <c r="D8" s="108"/>
      <c r="E8" s="108"/>
      <c r="F8" s="108"/>
      <c r="G8" s="108"/>
      <c r="H8" s="103"/>
      <c r="I8" s="103"/>
      <c r="J8" s="103"/>
      <c r="K8" s="108"/>
      <c r="L8" s="143"/>
      <c r="M8" s="117"/>
      <c r="N8" s="117"/>
      <c r="O8" s="117"/>
      <c r="P8" s="117"/>
      <c r="Q8" s="117"/>
      <c r="R8" s="117"/>
      <c r="S8" s="117"/>
      <c r="T8" s="117"/>
      <c r="U8" s="117"/>
      <c r="V8" s="117"/>
      <c r="W8" s="117"/>
      <c r="X8" s="117"/>
      <c r="Y8" s="117"/>
      <c r="Z8" s="117"/>
    </row>
    <row r="9" spans="1:26">
      <c r="A9" s="135">
        <v>4</v>
      </c>
      <c r="B9" s="108"/>
      <c r="C9" s="246"/>
      <c r="D9" s="246"/>
      <c r="E9" s="108"/>
      <c r="F9" s="102"/>
      <c r="G9" s="108"/>
      <c r="H9" s="103"/>
      <c r="I9" s="103"/>
      <c r="J9" s="103"/>
      <c r="K9" s="108"/>
      <c r="L9" s="143"/>
      <c r="M9" s="117"/>
      <c r="N9" s="117"/>
      <c r="O9" s="117"/>
      <c r="P9" s="117"/>
      <c r="Q9" s="117"/>
      <c r="R9" s="117"/>
      <c r="S9" s="117"/>
      <c r="T9" s="117"/>
      <c r="U9" s="117"/>
      <c r="V9" s="117"/>
      <c r="W9" s="117"/>
      <c r="X9" s="117"/>
      <c r="Y9" s="117"/>
      <c r="Z9" s="117"/>
    </row>
    <row r="10" spans="1:26">
      <c r="A10" s="141">
        <v>5</v>
      </c>
      <c r="B10" s="108"/>
      <c r="C10" s="246"/>
      <c r="D10" s="246"/>
      <c r="E10" s="108"/>
      <c r="F10" s="108"/>
      <c r="G10" s="108"/>
      <c r="H10" s="103"/>
      <c r="I10" s="103"/>
      <c r="J10" s="103"/>
      <c r="K10" s="108"/>
      <c r="L10" s="143"/>
      <c r="M10" s="117"/>
      <c r="N10" s="117"/>
      <c r="O10" s="117"/>
      <c r="P10" s="117"/>
      <c r="Q10" s="117"/>
      <c r="R10" s="117"/>
      <c r="S10" s="117"/>
      <c r="T10" s="117"/>
      <c r="U10" s="117"/>
      <c r="V10" s="117"/>
      <c r="W10" s="117"/>
      <c r="X10" s="117"/>
      <c r="Y10" s="117"/>
      <c r="Z10" s="117"/>
    </row>
    <row r="11" spans="1:26">
      <c r="A11" s="141">
        <v>6</v>
      </c>
      <c r="B11" s="108"/>
      <c r="C11" s="108"/>
      <c r="D11" s="108"/>
      <c r="E11" s="108"/>
      <c r="F11" s="108"/>
      <c r="G11" s="108"/>
      <c r="H11" s="103"/>
      <c r="I11" s="103"/>
      <c r="J11" s="103"/>
      <c r="K11" s="108"/>
      <c r="L11" s="143"/>
      <c r="M11" s="117"/>
      <c r="N11" s="117"/>
      <c r="O11" s="117"/>
      <c r="P11" s="117"/>
      <c r="Q11" s="117"/>
      <c r="R11" s="117"/>
      <c r="S11" s="117"/>
      <c r="T11" s="117"/>
      <c r="U11" s="117"/>
      <c r="V11" s="117"/>
      <c r="W11" s="117"/>
      <c r="X11" s="117"/>
      <c r="Y11" s="117"/>
      <c r="Z11" s="117"/>
    </row>
    <row r="12" spans="1:26">
      <c r="A12" s="145">
        <v>7</v>
      </c>
      <c r="B12" s="108"/>
      <c r="C12" s="108"/>
      <c r="D12" s="108"/>
      <c r="E12" s="108"/>
      <c r="F12" s="108"/>
      <c r="G12" s="108"/>
      <c r="H12" s="103"/>
      <c r="I12" s="103"/>
      <c r="J12" s="103"/>
      <c r="K12" s="108"/>
      <c r="L12" s="143"/>
      <c r="M12" s="117"/>
      <c r="N12" s="117"/>
      <c r="O12" s="117"/>
      <c r="P12" s="117"/>
      <c r="Q12" s="117"/>
      <c r="R12" s="117"/>
      <c r="S12" s="117"/>
      <c r="T12" s="117"/>
      <c r="U12" s="117"/>
      <c r="V12" s="117"/>
      <c r="W12" s="117"/>
      <c r="X12" s="117"/>
      <c r="Y12" s="117"/>
      <c r="Z12" s="117"/>
    </row>
    <row r="13" spans="1:26">
      <c r="A13" s="421">
        <v>8</v>
      </c>
      <c r="B13" s="108"/>
      <c r="C13" s="108"/>
      <c r="D13" s="108"/>
      <c r="E13" s="108"/>
      <c r="F13" s="108"/>
      <c r="G13" s="108"/>
      <c r="H13" s="103"/>
      <c r="I13" s="103"/>
      <c r="J13" s="103"/>
      <c r="K13" s="108"/>
      <c r="L13" s="143"/>
      <c r="M13" s="117"/>
      <c r="N13" s="117"/>
      <c r="O13" s="117"/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7"/>
    </row>
    <row r="14" spans="1:26">
      <c r="A14" s="135">
        <v>9</v>
      </c>
      <c r="B14" s="108"/>
      <c r="C14" s="108"/>
      <c r="D14" s="108"/>
      <c r="E14" s="108"/>
      <c r="F14" s="108"/>
      <c r="G14" s="108"/>
      <c r="H14" s="103"/>
      <c r="I14" s="103"/>
      <c r="J14" s="103"/>
      <c r="K14" s="108"/>
      <c r="L14" s="143"/>
      <c r="M14" s="117"/>
      <c r="N14" s="117"/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7"/>
    </row>
    <row r="15" spans="1:26">
      <c r="A15" s="99">
        <v>10</v>
      </c>
      <c r="B15" s="108"/>
      <c r="C15" s="108"/>
      <c r="D15" s="108"/>
      <c r="E15" s="108"/>
      <c r="F15" s="108"/>
      <c r="G15" s="108"/>
      <c r="H15" s="103"/>
      <c r="I15" s="103"/>
      <c r="J15" s="103"/>
      <c r="K15" s="108"/>
      <c r="L15" s="143"/>
      <c r="M15" s="117"/>
      <c r="N15" s="117"/>
      <c r="O15" s="117"/>
      <c r="P15" s="117"/>
      <c r="Q15" s="117"/>
      <c r="R15" s="117"/>
      <c r="S15" s="117"/>
      <c r="T15" s="117"/>
      <c r="U15" s="117"/>
      <c r="V15" s="117"/>
      <c r="W15" s="117"/>
      <c r="X15" s="117"/>
      <c r="Y15" s="117"/>
      <c r="Z15" s="117"/>
    </row>
    <row r="16" spans="1:26">
      <c r="A16" s="141">
        <v>11</v>
      </c>
      <c r="B16" s="108"/>
      <c r="C16" s="108"/>
      <c r="D16" s="108"/>
      <c r="E16" s="108"/>
      <c r="F16" s="102"/>
      <c r="G16" s="108"/>
      <c r="H16" s="103"/>
      <c r="I16" s="103"/>
      <c r="J16" s="103"/>
      <c r="K16" s="108"/>
      <c r="L16" s="143"/>
      <c r="M16" s="117"/>
      <c r="N16" s="117"/>
      <c r="O16" s="117"/>
      <c r="P16" s="117"/>
      <c r="Q16" s="117"/>
      <c r="R16" s="117"/>
      <c r="S16" s="117"/>
      <c r="T16" s="117"/>
      <c r="U16" s="117"/>
      <c r="V16" s="117"/>
      <c r="W16" s="117"/>
      <c r="X16" s="117"/>
      <c r="Y16" s="117"/>
      <c r="Z16" s="117"/>
    </row>
    <row r="17" spans="1:26">
      <c r="A17" s="422">
        <v>12</v>
      </c>
      <c r="B17" s="108"/>
      <c r="C17" s="108"/>
      <c r="D17" s="108"/>
      <c r="E17" s="108"/>
      <c r="F17" s="108"/>
      <c r="G17" s="108"/>
      <c r="H17" s="103"/>
      <c r="I17" s="103"/>
      <c r="J17" s="103"/>
      <c r="K17" s="108"/>
      <c r="L17" s="108"/>
      <c r="M17" s="117"/>
      <c r="N17" s="117"/>
      <c r="O17" s="117"/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7"/>
    </row>
    <row r="18" spans="1:26">
      <c r="A18" s="135">
        <v>13</v>
      </c>
      <c r="B18" s="108"/>
      <c r="C18" s="108"/>
      <c r="D18" s="108"/>
      <c r="E18" s="108"/>
      <c r="F18" s="108"/>
      <c r="G18" s="108"/>
      <c r="H18" s="103"/>
      <c r="I18" s="103"/>
      <c r="J18" s="103"/>
      <c r="K18" s="108"/>
      <c r="L18" s="143"/>
      <c r="M18" s="117"/>
      <c r="N18" s="117"/>
      <c r="O18" s="117"/>
      <c r="P18" s="117"/>
      <c r="Q18" s="117"/>
      <c r="R18" s="117"/>
      <c r="S18" s="117"/>
      <c r="T18" s="117"/>
      <c r="U18" s="117"/>
      <c r="V18" s="117"/>
      <c r="W18" s="117"/>
      <c r="X18" s="117"/>
      <c r="Y18" s="117"/>
      <c r="Z18" s="117"/>
    </row>
    <row r="19" spans="1:26">
      <c r="A19" s="145">
        <v>14</v>
      </c>
      <c r="B19" s="108"/>
      <c r="C19" s="108"/>
      <c r="D19" s="108"/>
      <c r="E19" s="108"/>
      <c r="F19" s="108"/>
      <c r="G19" s="108"/>
      <c r="H19" s="103"/>
      <c r="I19" s="103"/>
      <c r="J19" s="103"/>
      <c r="K19" s="108"/>
      <c r="L19" s="143"/>
      <c r="M19" s="117"/>
      <c r="N19" s="117"/>
      <c r="O19" s="117"/>
      <c r="P19" s="117"/>
      <c r="Q19" s="117"/>
      <c r="R19" s="117"/>
      <c r="S19" s="117"/>
      <c r="T19" s="117"/>
      <c r="U19" s="117"/>
      <c r="V19" s="117"/>
      <c r="W19" s="117"/>
      <c r="X19" s="117"/>
      <c r="Y19" s="117"/>
      <c r="Z19" s="117"/>
    </row>
    <row r="20" spans="1:26">
      <c r="A20" s="99">
        <v>15</v>
      </c>
      <c r="B20" s="108"/>
      <c r="C20" s="108"/>
      <c r="D20" s="108"/>
      <c r="E20" s="108"/>
      <c r="F20" s="108"/>
      <c r="G20" s="108"/>
      <c r="H20" s="103"/>
      <c r="I20" s="103"/>
      <c r="J20" s="103"/>
      <c r="K20" s="108"/>
      <c r="L20" s="143"/>
      <c r="M20" s="117"/>
      <c r="N20" s="117"/>
      <c r="O20" s="117"/>
      <c r="P20" s="117"/>
      <c r="Q20" s="117"/>
      <c r="R20" s="117"/>
      <c r="S20" s="117"/>
      <c r="T20" s="117"/>
      <c r="U20" s="117"/>
      <c r="V20" s="117"/>
      <c r="W20" s="117"/>
      <c r="X20" s="117"/>
      <c r="Y20" s="117"/>
      <c r="Z20" s="117"/>
    </row>
    <row r="21" spans="1:26" ht="15.75" customHeight="1">
      <c r="A21" s="145">
        <v>16</v>
      </c>
      <c r="B21" s="108"/>
      <c r="C21" s="108"/>
      <c r="D21" s="108"/>
      <c r="E21" s="108"/>
      <c r="F21" s="108"/>
      <c r="G21" s="108"/>
      <c r="H21" s="103"/>
      <c r="I21" s="103"/>
      <c r="J21" s="103"/>
      <c r="K21" s="108"/>
      <c r="L21" s="143"/>
      <c r="M21" s="117"/>
      <c r="N21" s="117"/>
      <c r="O21" s="117"/>
      <c r="P21" s="117"/>
      <c r="Q21" s="117"/>
      <c r="R21" s="117"/>
      <c r="S21" s="117"/>
      <c r="T21" s="117"/>
      <c r="U21" s="117"/>
      <c r="V21" s="117"/>
      <c r="W21" s="117"/>
      <c r="X21" s="117"/>
      <c r="Y21" s="117"/>
      <c r="Z21" s="117"/>
    </row>
    <row r="22" spans="1:26" ht="15.75" customHeight="1">
      <c r="A22" s="117"/>
      <c r="B22" s="117"/>
      <c r="C22" s="117"/>
      <c r="D22" s="117"/>
      <c r="E22" s="117"/>
      <c r="F22" s="117"/>
      <c r="G22" s="117"/>
      <c r="H22" s="117"/>
      <c r="I22" s="117"/>
      <c r="J22" s="117"/>
      <c r="K22" s="117"/>
      <c r="L22" s="117"/>
      <c r="M22" s="117"/>
      <c r="N22" s="117"/>
      <c r="O22" s="117"/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</row>
    <row r="23" spans="1:26" ht="15.75" customHeight="1">
      <c r="A23" s="117"/>
      <c r="B23" s="117"/>
      <c r="C23" s="117"/>
      <c r="D23" s="117"/>
      <c r="E23" s="117"/>
      <c r="F23" s="117"/>
      <c r="G23" s="117"/>
      <c r="H23" s="117"/>
      <c r="I23" s="117"/>
      <c r="J23" s="117"/>
      <c r="K23" s="117"/>
      <c r="L23" s="117"/>
      <c r="M23" s="117"/>
      <c r="N23" s="117"/>
      <c r="O23" s="117"/>
      <c r="P23" s="117"/>
      <c r="Q23" s="117"/>
      <c r="R23" s="117"/>
      <c r="S23" s="117"/>
      <c r="T23" s="117"/>
      <c r="U23" s="117"/>
      <c r="V23" s="117"/>
      <c r="W23" s="117"/>
      <c r="X23" s="117"/>
      <c r="Y23" s="117"/>
      <c r="Z23" s="117"/>
    </row>
    <row r="24" spans="1:26" ht="15.75" customHeight="1">
      <c r="A24" s="117"/>
      <c r="B24" s="117"/>
      <c r="C24" s="117"/>
      <c r="D24" s="117"/>
      <c r="E24" s="117"/>
      <c r="F24" s="117"/>
      <c r="G24" s="117"/>
      <c r="H24" s="117"/>
      <c r="I24" s="117"/>
      <c r="J24" s="117"/>
      <c r="K24" s="117"/>
      <c r="L24" s="117"/>
      <c r="M24" s="117"/>
      <c r="N24" s="117"/>
      <c r="O24" s="117"/>
      <c r="P24" s="117"/>
      <c r="Q24" s="117"/>
      <c r="R24" s="117"/>
      <c r="S24" s="117"/>
      <c r="T24" s="117"/>
      <c r="U24" s="117"/>
      <c r="V24" s="117"/>
      <c r="W24" s="117"/>
      <c r="X24" s="117"/>
      <c r="Y24" s="117"/>
      <c r="Z24" s="117"/>
    </row>
    <row r="25" spans="1:26" ht="15.75" customHeight="1">
      <c r="A25" s="117"/>
      <c r="B25" s="117"/>
      <c r="C25" s="117"/>
      <c r="D25" s="117"/>
      <c r="E25" s="117"/>
      <c r="F25" s="117"/>
      <c r="G25" s="117"/>
      <c r="H25" s="117"/>
      <c r="I25" s="117"/>
      <c r="J25" s="117"/>
      <c r="K25" s="117"/>
      <c r="L25" s="117"/>
      <c r="M25" s="117"/>
      <c r="N25" s="117"/>
      <c r="O25" s="117"/>
      <c r="P25" s="117"/>
      <c r="Q25" s="117"/>
      <c r="R25" s="117"/>
      <c r="S25" s="117"/>
      <c r="T25" s="117"/>
      <c r="U25" s="117"/>
      <c r="V25" s="117"/>
      <c r="W25" s="117"/>
      <c r="X25" s="117"/>
      <c r="Y25" s="117"/>
      <c r="Z25" s="117"/>
    </row>
    <row r="26" spans="1:26" ht="15.75" customHeight="1">
      <c r="A26" s="117"/>
      <c r="B26" s="117"/>
      <c r="C26" s="117"/>
      <c r="D26" s="117"/>
      <c r="E26" s="117"/>
      <c r="F26" s="117"/>
      <c r="G26" s="117"/>
      <c r="H26" s="117"/>
      <c r="I26" s="117"/>
      <c r="J26" s="117"/>
      <c r="K26" s="117"/>
      <c r="L26" s="117"/>
      <c r="M26" s="117"/>
      <c r="N26" s="117"/>
      <c r="O26" s="117"/>
      <c r="P26" s="117"/>
      <c r="Q26" s="117"/>
      <c r="R26" s="117"/>
      <c r="S26" s="117"/>
      <c r="T26" s="117"/>
      <c r="U26" s="117"/>
      <c r="V26" s="117"/>
      <c r="W26" s="117"/>
      <c r="X26" s="117"/>
      <c r="Y26" s="117"/>
      <c r="Z26" s="117"/>
    </row>
    <row r="27" spans="1:26" ht="15.75" customHeight="1">
      <c r="A27" s="117"/>
      <c r="B27" s="117"/>
      <c r="C27" s="117"/>
      <c r="D27" s="117"/>
      <c r="E27" s="117"/>
      <c r="F27" s="117"/>
      <c r="G27" s="117"/>
      <c r="H27" s="117"/>
      <c r="I27" s="117"/>
      <c r="J27" s="117"/>
      <c r="K27" s="117"/>
      <c r="L27" s="117"/>
      <c r="M27" s="117"/>
      <c r="N27" s="117"/>
      <c r="O27" s="117"/>
      <c r="P27" s="117"/>
      <c r="Q27" s="117"/>
      <c r="R27" s="117"/>
      <c r="S27" s="117"/>
      <c r="T27" s="117"/>
      <c r="U27" s="117"/>
      <c r="V27" s="117"/>
      <c r="W27" s="117"/>
      <c r="X27" s="117"/>
      <c r="Y27" s="117"/>
      <c r="Z27" s="117"/>
    </row>
    <row r="28" spans="1:26" ht="15.75" customHeight="1">
      <c r="A28" s="117"/>
      <c r="B28" s="117"/>
      <c r="C28" s="117"/>
      <c r="D28" s="117"/>
      <c r="E28" s="117"/>
      <c r="F28" s="117"/>
      <c r="G28" s="117"/>
      <c r="H28" s="117"/>
      <c r="I28" s="117"/>
      <c r="J28" s="117"/>
      <c r="K28" s="117"/>
      <c r="L28" s="117"/>
      <c r="M28" s="117"/>
      <c r="N28" s="117"/>
      <c r="O28" s="117"/>
      <c r="P28" s="117"/>
      <c r="Q28" s="117"/>
      <c r="R28" s="117"/>
      <c r="S28" s="117"/>
      <c r="T28" s="117"/>
      <c r="U28" s="117"/>
      <c r="V28" s="117"/>
      <c r="W28" s="117"/>
      <c r="X28" s="117"/>
      <c r="Y28" s="117"/>
      <c r="Z28" s="117"/>
    </row>
    <row r="29" spans="1:26" ht="15.75" customHeight="1">
      <c r="A29" s="117"/>
      <c r="B29" s="117"/>
      <c r="C29" s="117"/>
      <c r="D29" s="117"/>
      <c r="E29" s="117"/>
      <c r="F29" s="117"/>
      <c r="G29" s="117"/>
      <c r="H29" s="117"/>
      <c r="I29" s="117"/>
      <c r="J29" s="117"/>
      <c r="K29" s="117"/>
      <c r="L29" s="117"/>
      <c r="M29" s="117"/>
      <c r="N29" s="117"/>
      <c r="O29" s="117"/>
      <c r="P29" s="117"/>
      <c r="Q29" s="117"/>
      <c r="R29" s="117"/>
      <c r="S29" s="117"/>
      <c r="T29" s="117"/>
      <c r="U29" s="117"/>
      <c r="V29" s="117"/>
      <c r="W29" s="117"/>
      <c r="X29" s="117"/>
      <c r="Y29" s="117"/>
      <c r="Z29" s="117"/>
    </row>
    <row r="30" spans="1:26" ht="15.75" customHeight="1">
      <c r="A30" s="117"/>
      <c r="B30" s="117"/>
      <c r="C30" s="117"/>
      <c r="D30" s="117"/>
      <c r="E30" s="117"/>
      <c r="F30" s="117"/>
      <c r="G30" s="117"/>
      <c r="H30" s="117"/>
      <c r="I30" s="117"/>
      <c r="J30" s="117"/>
      <c r="K30" s="117"/>
      <c r="L30" s="117"/>
      <c r="M30" s="117"/>
      <c r="N30" s="117"/>
      <c r="O30" s="117"/>
      <c r="P30" s="117"/>
      <c r="Q30" s="117"/>
      <c r="R30" s="117"/>
      <c r="S30" s="117"/>
      <c r="T30" s="117"/>
      <c r="U30" s="117"/>
      <c r="V30" s="117"/>
      <c r="W30" s="117"/>
      <c r="X30" s="117"/>
      <c r="Y30" s="117"/>
      <c r="Z30" s="117"/>
    </row>
    <row r="31" spans="1:26" ht="15.75" customHeight="1">
      <c r="A31" s="117"/>
      <c r="B31" s="117"/>
      <c r="C31" s="117"/>
      <c r="D31" s="117"/>
      <c r="E31" s="117"/>
      <c r="F31" s="117"/>
      <c r="G31" s="117"/>
      <c r="H31" s="117"/>
      <c r="I31" s="117"/>
      <c r="J31" s="117"/>
      <c r="K31" s="117"/>
      <c r="L31" s="117"/>
      <c r="M31" s="117"/>
      <c r="N31" s="117"/>
      <c r="O31" s="117"/>
      <c r="P31" s="117"/>
      <c r="Q31" s="117"/>
      <c r="R31" s="117"/>
      <c r="S31" s="117"/>
      <c r="T31" s="117"/>
      <c r="U31" s="117"/>
      <c r="V31" s="117"/>
      <c r="W31" s="117"/>
      <c r="X31" s="117"/>
      <c r="Y31" s="117"/>
      <c r="Z31" s="117"/>
    </row>
    <row r="32" spans="1:26" ht="15.75" customHeight="1">
      <c r="A32" s="117"/>
      <c r="B32" s="117"/>
      <c r="C32" s="117"/>
      <c r="D32" s="117"/>
      <c r="E32" s="117"/>
      <c r="F32" s="117"/>
      <c r="G32" s="117"/>
      <c r="H32" s="117"/>
      <c r="I32" s="117"/>
      <c r="J32" s="117"/>
      <c r="K32" s="117"/>
      <c r="L32" s="117"/>
      <c r="M32" s="117"/>
      <c r="N32" s="117"/>
      <c r="O32" s="117"/>
      <c r="P32" s="117"/>
      <c r="Q32" s="117"/>
      <c r="R32" s="117"/>
      <c r="S32" s="117"/>
      <c r="T32" s="117"/>
      <c r="U32" s="117"/>
      <c r="V32" s="117"/>
      <c r="W32" s="117"/>
      <c r="X32" s="117"/>
      <c r="Y32" s="117"/>
      <c r="Z32" s="117"/>
    </row>
    <row r="33" spans="1:26" ht="15.75" customHeight="1">
      <c r="A33" s="117"/>
      <c r="B33" s="117"/>
      <c r="C33" s="117"/>
      <c r="D33" s="117"/>
      <c r="E33" s="117"/>
      <c r="F33" s="117"/>
      <c r="G33" s="117"/>
      <c r="H33" s="117"/>
      <c r="I33" s="117"/>
      <c r="J33" s="117"/>
      <c r="K33" s="117"/>
      <c r="L33" s="117"/>
      <c r="M33" s="117"/>
      <c r="N33" s="117"/>
      <c r="O33" s="117"/>
      <c r="P33" s="117"/>
      <c r="Q33" s="117"/>
      <c r="R33" s="117"/>
      <c r="S33" s="117"/>
      <c r="T33" s="117"/>
      <c r="U33" s="117"/>
      <c r="V33" s="117"/>
      <c r="W33" s="117"/>
      <c r="X33" s="117"/>
      <c r="Y33" s="117"/>
      <c r="Z33" s="117"/>
    </row>
    <row r="34" spans="1:26" ht="15.75" customHeight="1">
      <c r="A34" s="117"/>
      <c r="B34" s="117"/>
      <c r="C34" s="117"/>
      <c r="D34" s="117"/>
      <c r="E34" s="117"/>
      <c r="F34" s="117"/>
      <c r="G34" s="117"/>
      <c r="H34" s="117"/>
      <c r="I34" s="117"/>
      <c r="J34" s="117"/>
      <c r="K34" s="117"/>
      <c r="L34" s="117"/>
      <c r="M34" s="117"/>
      <c r="N34" s="117"/>
      <c r="O34" s="117"/>
      <c r="P34" s="117"/>
      <c r="Q34" s="117"/>
      <c r="R34" s="117"/>
      <c r="S34" s="117"/>
      <c r="T34" s="117"/>
      <c r="U34" s="117"/>
      <c r="V34" s="117"/>
      <c r="W34" s="117"/>
      <c r="X34" s="117"/>
      <c r="Y34" s="117"/>
      <c r="Z34" s="117"/>
    </row>
    <row r="35" spans="1:26" ht="15.75" customHeight="1">
      <c r="A35" s="117"/>
      <c r="B35" s="117"/>
      <c r="C35" s="117"/>
      <c r="D35" s="117"/>
      <c r="E35" s="117"/>
      <c r="F35" s="117"/>
      <c r="G35" s="117"/>
      <c r="H35" s="117"/>
      <c r="I35" s="117"/>
      <c r="J35" s="117"/>
      <c r="K35" s="117"/>
      <c r="L35" s="117"/>
      <c r="M35" s="117"/>
      <c r="N35" s="117"/>
      <c r="O35" s="117"/>
      <c r="P35" s="117"/>
      <c r="Q35" s="117"/>
      <c r="R35" s="117"/>
      <c r="S35" s="117"/>
      <c r="T35" s="117"/>
      <c r="U35" s="117"/>
      <c r="V35" s="117"/>
      <c r="W35" s="117"/>
      <c r="X35" s="117"/>
      <c r="Y35" s="117"/>
      <c r="Z35" s="117"/>
    </row>
    <row r="36" spans="1:26" ht="15.75" customHeight="1">
      <c r="A36" s="117"/>
      <c r="B36" s="117"/>
      <c r="C36" s="117"/>
      <c r="D36" s="117"/>
      <c r="E36" s="117"/>
      <c r="F36" s="117"/>
      <c r="G36" s="117"/>
      <c r="H36" s="117"/>
      <c r="I36" s="117"/>
      <c r="J36" s="117"/>
      <c r="K36" s="117"/>
      <c r="L36" s="117"/>
      <c r="M36" s="117"/>
      <c r="N36" s="117"/>
      <c r="O36" s="117"/>
      <c r="P36" s="117"/>
      <c r="Q36" s="117"/>
      <c r="R36" s="117"/>
      <c r="S36" s="117"/>
      <c r="T36" s="117"/>
      <c r="U36" s="117"/>
      <c r="V36" s="117"/>
      <c r="W36" s="117"/>
      <c r="X36" s="117"/>
      <c r="Y36" s="117"/>
      <c r="Z36" s="117"/>
    </row>
    <row r="37" spans="1:26" ht="15.75" customHeight="1">
      <c r="A37" s="117"/>
      <c r="B37" s="117"/>
      <c r="C37" s="117"/>
      <c r="D37" s="117"/>
      <c r="E37" s="117"/>
      <c r="F37" s="117"/>
      <c r="G37" s="117"/>
      <c r="H37" s="117"/>
      <c r="I37" s="117"/>
      <c r="J37" s="117"/>
      <c r="K37" s="117"/>
      <c r="L37" s="117"/>
      <c r="M37" s="117"/>
      <c r="N37" s="117"/>
      <c r="O37" s="117"/>
      <c r="P37" s="117"/>
      <c r="Q37" s="117"/>
      <c r="R37" s="117"/>
      <c r="S37" s="117"/>
      <c r="T37" s="117"/>
      <c r="U37" s="117"/>
      <c r="V37" s="117"/>
      <c r="W37" s="117"/>
      <c r="X37" s="117"/>
      <c r="Y37" s="117"/>
      <c r="Z37" s="117"/>
    </row>
    <row r="38" spans="1:26" ht="15.75" customHeight="1">
      <c r="A38" s="117"/>
      <c r="B38" s="117"/>
      <c r="C38" s="117"/>
      <c r="D38" s="117"/>
      <c r="E38" s="117"/>
      <c r="F38" s="117"/>
      <c r="G38" s="117"/>
      <c r="H38" s="117"/>
      <c r="I38" s="117"/>
      <c r="J38" s="117"/>
      <c r="K38" s="117"/>
      <c r="L38" s="117"/>
      <c r="M38" s="117"/>
      <c r="N38" s="117"/>
      <c r="O38" s="117"/>
      <c r="P38" s="117"/>
      <c r="Q38" s="117"/>
      <c r="R38" s="117"/>
      <c r="S38" s="117"/>
      <c r="T38" s="117"/>
      <c r="U38" s="117"/>
      <c r="V38" s="117"/>
      <c r="W38" s="117"/>
      <c r="X38" s="117"/>
      <c r="Y38" s="117"/>
      <c r="Z38" s="117"/>
    </row>
    <row r="39" spans="1:26" ht="15.75" customHeight="1">
      <c r="A39" s="117"/>
      <c r="B39" s="117"/>
      <c r="C39" s="117"/>
      <c r="D39" s="117"/>
      <c r="E39" s="117"/>
      <c r="F39" s="117"/>
      <c r="G39" s="117"/>
      <c r="H39" s="117"/>
      <c r="I39" s="117"/>
      <c r="J39" s="117"/>
      <c r="K39" s="117"/>
      <c r="L39" s="117"/>
      <c r="M39" s="117"/>
      <c r="N39" s="117"/>
      <c r="O39" s="117"/>
      <c r="P39" s="117"/>
      <c r="Q39" s="117"/>
      <c r="R39" s="117"/>
      <c r="S39" s="117"/>
      <c r="T39" s="117"/>
      <c r="U39" s="117"/>
      <c r="V39" s="117"/>
      <c r="W39" s="117"/>
      <c r="X39" s="117"/>
      <c r="Y39" s="117"/>
      <c r="Z39" s="117"/>
    </row>
    <row r="40" spans="1:26" ht="15.75" customHeight="1">
      <c r="A40" s="117"/>
      <c r="B40" s="117"/>
      <c r="C40" s="117"/>
      <c r="D40" s="117"/>
      <c r="E40" s="117"/>
      <c r="F40" s="117"/>
      <c r="G40" s="117"/>
      <c r="H40" s="117"/>
      <c r="I40" s="117"/>
      <c r="J40" s="117"/>
      <c r="K40" s="117"/>
      <c r="L40" s="117"/>
      <c r="M40" s="117"/>
      <c r="N40" s="117"/>
      <c r="O40" s="117"/>
      <c r="P40" s="117"/>
      <c r="Q40" s="117"/>
      <c r="R40" s="117"/>
      <c r="S40" s="117"/>
      <c r="T40" s="117"/>
      <c r="U40" s="117"/>
      <c r="V40" s="117"/>
      <c r="W40" s="117"/>
      <c r="X40" s="117"/>
      <c r="Y40" s="117"/>
      <c r="Z40" s="117"/>
    </row>
    <row r="41" spans="1:26" ht="15.75" customHeight="1">
      <c r="A41" s="117"/>
      <c r="B41" s="117"/>
      <c r="C41" s="117"/>
      <c r="D41" s="117"/>
      <c r="E41" s="117"/>
      <c r="F41" s="117"/>
      <c r="G41" s="117"/>
      <c r="H41" s="117"/>
      <c r="I41" s="117"/>
      <c r="J41" s="117"/>
      <c r="K41" s="117"/>
      <c r="L41" s="117"/>
      <c r="M41" s="117"/>
      <c r="N41" s="117"/>
      <c r="O41" s="117"/>
      <c r="P41" s="117"/>
      <c r="Q41" s="117"/>
      <c r="R41" s="117"/>
      <c r="S41" s="117"/>
      <c r="T41" s="117"/>
      <c r="U41" s="117"/>
      <c r="V41" s="117"/>
      <c r="W41" s="117"/>
      <c r="X41" s="117"/>
      <c r="Y41" s="117"/>
      <c r="Z41" s="117"/>
    </row>
    <row r="42" spans="1:26" ht="15.75" customHeight="1">
      <c r="A42" s="117"/>
      <c r="B42" s="117"/>
      <c r="C42" s="117"/>
      <c r="D42" s="117"/>
      <c r="E42" s="117"/>
      <c r="F42" s="117"/>
      <c r="G42" s="117"/>
      <c r="H42" s="117"/>
      <c r="I42" s="117"/>
      <c r="J42" s="117"/>
      <c r="K42" s="117"/>
      <c r="L42" s="117"/>
      <c r="M42" s="117"/>
      <c r="N42" s="117"/>
      <c r="O42" s="117"/>
      <c r="P42" s="117"/>
      <c r="Q42" s="117"/>
      <c r="R42" s="117"/>
      <c r="S42" s="117"/>
      <c r="T42" s="117"/>
      <c r="U42" s="117"/>
      <c r="V42" s="117"/>
      <c r="W42" s="117"/>
      <c r="X42" s="117"/>
      <c r="Y42" s="117"/>
      <c r="Z42" s="117"/>
    </row>
    <row r="43" spans="1:26" ht="15.75" customHeight="1">
      <c r="A43" s="117"/>
      <c r="B43" s="117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117"/>
      <c r="P43" s="117"/>
      <c r="Q43" s="117"/>
      <c r="R43" s="117"/>
      <c r="S43" s="117"/>
      <c r="T43" s="117"/>
      <c r="U43" s="117"/>
      <c r="V43" s="117"/>
      <c r="W43" s="117"/>
      <c r="X43" s="117"/>
      <c r="Y43" s="117"/>
      <c r="Z43" s="117"/>
    </row>
    <row r="44" spans="1:26" ht="15.75" customHeight="1">
      <c r="A44" s="117"/>
      <c r="B44" s="117"/>
      <c r="C44" s="117"/>
      <c r="D44" s="117"/>
      <c r="E44" s="117"/>
      <c r="F44" s="117"/>
      <c r="G44" s="117"/>
      <c r="H44" s="117"/>
      <c r="I44" s="117"/>
      <c r="J44" s="117"/>
      <c r="K44" s="117"/>
      <c r="L44" s="117"/>
      <c r="M44" s="117"/>
      <c r="N44" s="117"/>
      <c r="O44" s="117"/>
      <c r="P44" s="117"/>
      <c r="Q44" s="117"/>
      <c r="R44" s="117"/>
      <c r="S44" s="117"/>
      <c r="T44" s="117"/>
      <c r="U44" s="117"/>
      <c r="V44" s="117"/>
      <c r="W44" s="117"/>
      <c r="X44" s="117"/>
      <c r="Y44" s="117"/>
      <c r="Z44" s="117"/>
    </row>
    <row r="45" spans="1:26" ht="15.75" customHeight="1">
      <c r="A45" s="117"/>
      <c r="B45" s="117"/>
      <c r="C45" s="117"/>
      <c r="D45" s="117"/>
      <c r="E45" s="117"/>
      <c r="F45" s="117"/>
      <c r="G45" s="117"/>
      <c r="H45" s="117"/>
      <c r="I45" s="117"/>
      <c r="J45" s="117"/>
      <c r="K45" s="117"/>
      <c r="L45" s="117"/>
      <c r="M45" s="117"/>
      <c r="N45" s="117"/>
      <c r="O45" s="117"/>
      <c r="P45" s="117"/>
      <c r="Q45" s="117"/>
      <c r="R45" s="117"/>
      <c r="S45" s="117"/>
      <c r="T45" s="117"/>
      <c r="U45" s="117"/>
      <c r="V45" s="117"/>
      <c r="W45" s="117"/>
      <c r="X45" s="117"/>
      <c r="Y45" s="117"/>
      <c r="Z45" s="117"/>
    </row>
    <row r="46" spans="1:26" ht="15.75" customHeight="1">
      <c r="A46" s="117"/>
      <c r="B46" s="117"/>
      <c r="C46" s="117"/>
      <c r="D46" s="117"/>
      <c r="E46" s="117"/>
      <c r="F46" s="117"/>
      <c r="G46" s="117"/>
      <c r="H46" s="117"/>
      <c r="I46" s="117"/>
      <c r="J46" s="117"/>
      <c r="K46" s="117"/>
      <c r="L46" s="117"/>
      <c r="M46" s="117"/>
      <c r="N46" s="117"/>
      <c r="O46" s="117"/>
      <c r="P46" s="117"/>
      <c r="Q46" s="117"/>
      <c r="R46" s="117"/>
      <c r="S46" s="117"/>
      <c r="T46" s="117"/>
      <c r="U46" s="117"/>
      <c r="V46" s="117"/>
      <c r="W46" s="117"/>
      <c r="X46" s="117"/>
      <c r="Y46" s="117"/>
      <c r="Z46" s="117"/>
    </row>
    <row r="47" spans="1:26" ht="15.75" customHeight="1">
      <c r="A47" s="117"/>
      <c r="B47" s="117"/>
      <c r="C47" s="117"/>
      <c r="D47" s="117"/>
      <c r="E47" s="117"/>
      <c r="F47" s="117"/>
      <c r="G47" s="117"/>
      <c r="H47" s="117"/>
      <c r="I47" s="117"/>
      <c r="J47" s="117"/>
      <c r="K47" s="117"/>
      <c r="L47" s="117"/>
      <c r="M47" s="117"/>
      <c r="N47" s="117"/>
      <c r="O47" s="117"/>
      <c r="P47" s="117"/>
      <c r="Q47" s="117"/>
      <c r="R47" s="117"/>
      <c r="S47" s="117"/>
      <c r="T47" s="117"/>
      <c r="U47" s="117"/>
      <c r="V47" s="117"/>
      <c r="W47" s="117"/>
      <c r="X47" s="117"/>
      <c r="Y47" s="117"/>
      <c r="Z47" s="117"/>
    </row>
    <row r="48" spans="1:26" ht="15.75" customHeight="1">
      <c r="A48" s="117"/>
      <c r="B48" s="117"/>
      <c r="C48" s="117"/>
      <c r="D48" s="117"/>
      <c r="E48" s="117"/>
      <c r="F48" s="117"/>
      <c r="G48" s="117"/>
      <c r="H48" s="117"/>
      <c r="I48" s="117"/>
      <c r="J48" s="117"/>
      <c r="K48" s="117"/>
      <c r="L48" s="117"/>
      <c r="M48" s="117"/>
      <c r="N48" s="117"/>
      <c r="O48" s="117"/>
      <c r="P48" s="117"/>
      <c r="Q48" s="117"/>
      <c r="R48" s="117"/>
      <c r="S48" s="117"/>
      <c r="T48" s="117"/>
      <c r="U48" s="117"/>
      <c r="V48" s="117"/>
      <c r="W48" s="117"/>
      <c r="X48" s="117"/>
      <c r="Y48" s="117"/>
      <c r="Z48" s="117"/>
    </row>
    <row r="49" spans="1:26" ht="15.75" customHeight="1">
      <c r="A49" s="117"/>
      <c r="B49" s="117"/>
      <c r="C49" s="117"/>
      <c r="D49" s="117"/>
      <c r="E49" s="117"/>
      <c r="F49" s="117"/>
      <c r="G49" s="117"/>
      <c r="H49" s="117"/>
      <c r="I49" s="117"/>
      <c r="J49" s="117"/>
      <c r="K49" s="117"/>
      <c r="L49" s="117"/>
      <c r="M49" s="117"/>
      <c r="N49" s="117"/>
      <c r="O49" s="117"/>
      <c r="P49" s="117"/>
      <c r="Q49" s="117"/>
      <c r="R49" s="117"/>
      <c r="S49" s="117"/>
      <c r="T49" s="117"/>
      <c r="U49" s="117"/>
      <c r="V49" s="117"/>
      <c r="W49" s="117"/>
      <c r="X49" s="117"/>
      <c r="Y49" s="117"/>
      <c r="Z49" s="117"/>
    </row>
    <row r="50" spans="1:26" ht="15.75" customHeight="1">
      <c r="A50" s="117"/>
      <c r="B50" s="117"/>
      <c r="C50" s="117"/>
      <c r="D50" s="117"/>
      <c r="E50" s="117"/>
      <c r="F50" s="117"/>
      <c r="G50" s="117"/>
      <c r="H50" s="117"/>
      <c r="I50" s="117"/>
      <c r="J50" s="117"/>
      <c r="K50" s="117"/>
      <c r="L50" s="117"/>
      <c r="M50" s="117"/>
      <c r="N50" s="117"/>
      <c r="O50" s="117"/>
      <c r="P50" s="117"/>
      <c r="Q50" s="117"/>
      <c r="R50" s="117"/>
      <c r="S50" s="117"/>
      <c r="T50" s="117"/>
      <c r="U50" s="117"/>
      <c r="V50" s="117"/>
      <c r="W50" s="117"/>
      <c r="X50" s="117"/>
      <c r="Y50" s="117"/>
      <c r="Z50" s="117"/>
    </row>
    <row r="51" spans="1:26" ht="15.75" customHeight="1">
      <c r="A51" s="117"/>
      <c r="B51" s="117"/>
      <c r="C51" s="117"/>
      <c r="D51" s="117"/>
      <c r="E51" s="117"/>
      <c r="F51" s="117"/>
      <c r="G51" s="117"/>
      <c r="H51" s="117"/>
      <c r="I51" s="117"/>
      <c r="J51" s="117"/>
      <c r="K51" s="117"/>
      <c r="L51" s="117"/>
      <c r="M51" s="117"/>
      <c r="N51" s="117"/>
      <c r="O51" s="117"/>
      <c r="P51" s="117"/>
      <c r="Q51" s="117"/>
      <c r="R51" s="117"/>
      <c r="S51" s="117"/>
      <c r="T51" s="117"/>
      <c r="U51" s="117"/>
      <c r="V51" s="117"/>
      <c r="W51" s="117"/>
      <c r="X51" s="117"/>
      <c r="Y51" s="117"/>
      <c r="Z51" s="117"/>
    </row>
    <row r="52" spans="1:26" ht="15.75" customHeight="1">
      <c r="A52" s="117"/>
      <c r="B52" s="117"/>
      <c r="C52" s="117"/>
      <c r="D52" s="117"/>
      <c r="E52" s="117"/>
      <c r="F52" s="117"/>
      <c r="G52" s="117"/>
      <c r="H52" s="117"/>
      <c r="I52" s="117"/>
      <c r="J52" s="117"/>
      <c r="K52" s="117"/>
      <c r="L52" s="117"/>
      <c r="M52" s="117"/>
      <c r="N52" s="117"/>
      <c r="O52" s="117"/>
      <c r="P52" s="117"/>
      <c r="Q52" s="117"/>
      <c r="R52" s="117"/>
      <c r="S52" s="117"/>
      <c r="T52" s="117"/>
      <c r="U52" s="117"/>
      <c r="V52" s="117"/>
      <c r="W52" s="117"/>
      <c r="X52" s="117"/>
      <c r="Y52" s="117"/>
      <c r="Z52" s="117"/>
    </row>
    <row r="53" spans="1:26" ht="15.75" customHeight="1">
      <c r="A53" s="117"/>
      <c r="B53" s="117"/>
      <c r="C53" s="117"/>
      <c r="D53" s="117"/>
      <c r="E53" s="117"/>
      <c r="F53" s="117"/>
      <c r="G53" s="117"/>
      <c r="H53" s="117"/>
      <c r="I53" s="117"/>
      <c r="J53" s="117"/>
      <c r="K53" s="117"/>
      <c r="L53" s="117"/>
      <c r="M53" s="117"/>
      <c r="N53" s="117"/>
      <c r="O53" s="117"/>
      <c r="P53" s="117"/>
      <c r="Q53" s="117"/>
      <c r="R53" s="117"/>
      <c r="S53" s="117"/>
      <c r="T53" s="117"/>
      <c r="U53" s="117"/>
      <c r="V53" s="117"/>
      <c r="W53" s="117"/>
      <c r="X53" s="117"/>
      <c r="Y53" s="117"/>
      <c r="Z53" s="117"/>
    </row>
    <row r="54" spans="1:26" ht="15.75" customHeight="1">
      <c r="A54" s="117"/>
      <c r="B54" s="117"/>
      <c r="C54" s="117"/>
      <c r="D54" s="117"/>
      <c r="E54" s="117"/>
      <c r="F54" s="117"/>
      <c r="G54" s="117"/>
      <c r="H54" s="117"/>
      <c r="I54" s="117"/>
      <c r="J54" s="117"/>
      <c r="K54" s="117"/>
      <c r="L54" s="117"/>
      <c r="M54" s="117"/>
      <c r="N54" s="117"/>
      <c r="O54" s="117"/>
      <c r="P54" s="117"/>
      <c r="Q54" s="117"/>
      <c r="R54" s="117"/>
      <c r="S54" s="117"/>
      <c r="T54" s="117"/>
      <c r="U54" s="117"/>
      <c r="V54" s="117"/>
      <c r="W54" s="117"/>
      <c r="X54" s="117"/>
      <c r="Y54" s="117"/>
      <c r="Z54" s="117"/>
    </row>
    <row r="55" spans="1:26" ht="15.75" customHeight="1">
      <c r="A55" s="117"/>
      <c r="B55" s="117"/>
      <c r="C55" s="117"/>
      <c r="D55" s="117"/>
      <c r="E55" s="117"/>
      <c r="F55" s="117"/>
      <c r="G55" s="117"/>
      <c r="H55" s="117"/>
      <c r="I55" s="117"/>
      <c r="J55" s="117"/>
      <c r="K55" s="117"/>
      <c r="L55" s="117"/>
      <c r="M55" s="117"/>
      <c r="N55" s="117"/>
      <c r="O55" s="117"/>
      <c r="P55" s="117"/>
      <c r="Q55" s="117"/>
      <c r="R55" s="117"/>
      <c r="S55" s="117"/>
      <c r="T55" s="117"/>
      <c r="U55" s="117"/>
      <c r="V55" s="117"/>
      <c r="W55" s="117"/>
      <c r="X55" s="117"/>
      <c r="Y55" s="117"/>
      <c r="Z55" s="117"/>
    </row>
    <row r="56" spans="1:26" ht="15.75" customHeight="1">
      <c r="A56" s="117"/>
      <c r="B56" s="117"/>
      <c r="C56" s="117"/>
      <c r="D56" s="117"/>
      <c r="E56" s="117"/>
      <c r="F56" s="117"/>
      <c r="G56" s="117"/>
      <c r="H56" s="117"/>
      <c r="I56" s="117"/>
      <c r="J56" s="117"/>
      <c r="K56" s="117"/>
      <c r="L56" s="117"/>
      <c r="M56" s="117"/>
      <c r="N56" s="117"/>
      <c r="O56" s="117"/>
      <c r="P56" s="117"/>
      <c r="Q56" s="117"/>
      <c r="R56" s="117"/>
      <c r="S56" s="117"/>
      <c r="T56" s="117"/>
      <c r="U56" s="117"/>
      <c r="V56" s="117"/>
      <c r="W56" s="117"/>
      <c r="X56" s="117"/>
      <c r="Y56" s="117"/>
      <c r="Z56" s="117"/>
    </row>
    <row r="57" spans="1:26" ht="15.75" customHeight="1">
      <c r="A57" s="117"/>
      <c r="B57" s="117"/>
      <c r="C57" s="117"/>
      <c r="D57" s="117"/>
      <c r="E57" s="117"/>
      <c r="F57" s="117"/>
      <c r="G57" s="117"/>
      <c r="H57" s="117"/>
      <c r="I57" s="117"/>
      <c r="J57" s="117"/>
      <c r="K57" s="117"/>
      <c r="L57" s="117"/>
      <c r="M57" s="117"/>
      <c r="N57" s="117"/>
      <c r="O57" s="117"/>
      <c r="P57" s="117"/>
      <c r="Q57" s="117"/>
      <c r="R57" s="117"/>
      <c r="S57" s="117"/>
      <c r="T57" s="117"/>
      <c r="U57" s="117"/>
      <c r="V57" s="117"/>
      <c r="W57" s="117"/>
      <c r="X57" s="117"/>
      <c r="Y57" s="117"/>
      <c r="Z57" s="117"/>
    </row>
    <row r="58" spans="1:26" ht="15.75" customHeight="1">
      <c r="A58" s="117"/>
      <c r="B58" s="117"/>
      <c r="C58" s="117"/>
      <c r="D58" s="117"/>
      <c r="E58" s="117"/>
      <c r="F58" s="117"/>
      <c r="G58" s="117"/>
      <c r="H58" s="117"/>
      <c r="I58" s="117"/>
      <c r="J58" s="117"/>
      <c r="K58" s="117"/>
      <c r="L58" s="117"/>
      <c r="M58" s="117"/>
      <c r="N58" s="117"/>
      <c r="O58" s="117"/>
      <c r="P58" s="117"/>
      <c r="Q58" s="117"/>
      <c r="R58" s="117"/>
      <c r="S58" s="117"/>
      <c r="T58" s="117"/>
      <c r="U58" s="117"/>
      <c r="V58" s="117"/>
      <c r="W58" s="117"/>
      <c r="X58" s="117"/>
      <c r="Y58" s="117"/>
      <c r="Z58" s="117"/>
    </row>
    <row r="59" spans="1:26" ht="15.75" customHeight="1">
      <c r="A59" s="117"/>
      <c r="B59" s="117"/>
      <c r="C59" s="117"/>
      <c r="D59" s="117"/>
      <c r="E59" s="117"/>
      <c r="F59" s="117"/>
      <c r="G59" s="117"/>
      <c r="H59" s="117"/>
      <c r="I59" s="117"/>
      <c r="J59" s="117"/>
      <c r="K59" s="117"/>
      <c r="L59" s="117"/>
      <c r="M59" s="117"/>
      <c r="N59" s="117"/>
      <c r="O59" s="117"/>
      <c r="P59" s="117"/>
      <c r="Q59" s="117"/>
      <c r="R59" s="117"/>
      <c r="S59" s="117"/>
      <c r="T59" s="117"/>
      <c r="U59" s="117"/>
      <c r="V59" s="117"/>
      <c r="W59" s="117"/>
      <c r="X59" s="117"/>
      <c r="Y59" s="117"/>
      <c r="Z59" s="117"/>
    </row>
    <row r="60" spans="1:26" ht="15.75" customHeight="1">
      <c r="A60" s="117"/>
      <c r="B60" s="117"/>
      <c r="C60" s="117"/>
      <c r="D60" s="117"/>
      <c r="E60" s="117"/>
      <c r="F60" s="117"/>
      <c r="G60" s="117"/>
      <c r="H60" s="117"/>
      <c r="I60" s="117"/>
      <c r="J60" s="117"/>
      <c r="K60" s="117"/>
      <c r="L60" s="117"/>
      <c r="M60" s="117"/>
      <c r="N60" s="117"/>
      <c r="O60" s="117"/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</row>
    <row r="61" spans="1:26" ht="15.75" customHeight="1">
      <c r="A61" s="117"/>
      <c r="B61" s="117"/>
      <c r="C61" s="117"/>
      <c r="D61" s="117"/>
      <c r="E61" s="117"/>
      <c r="F61" s="117"/>
      <c r="G61" s="117"/>
      <c r="H61" s="117"/>
      <c r="I61" s="117"/>
      <c r="J61" s="117"/>
      <c r="K61" s="117"/>
      <c r="L61" s="117"/>
      <c r="M61" s="117"/>
      <c r="N61" s="117"/>
      <c r="O61" s="117"/>
      <c r="P61" s="117"/>
      <c r="Q61" s="117"/>
      <c r="R61" s="117"/>
      <c r="S61" s="117"/>
      <c r="T61" s="117"/>
      <c r="U61" s="117"/>
      <c r="V61" s="117"/>
      <c r="W61" s="117"/>
      <c r="X61" s="117"/>
      <c r="Y61" s="117"/>
      <c r="Z61" s="117"/>
    </row>
    <row r="62" spans="1:26" ht="15.75" customHeight="1">
      <c r="A62" s="117"/>
      <c r="B62" s="117"/>
      <c r="C62" s="117"/>
      <c r="D62" s="117"/>
      <c r="E62" s="117"/>
      <c r="F62" s="117"/>
      <c r="G62" s="117"/>
      <c r="H62" s="117"/>
      <c r="I62" s="117"/>
      <c r="J62" s="117"/>
      <c r="K62" s="117"/>
      <c r="L62" s="117"/>
      <c r="M62" s="117"/>
      <c r="N62" s="117"/>
      <c r="O62" s="117"/>
      <c r="P62" s="117"/>
      <c r="Q62" s="117"/>
      <c r="R62" s="117"/>
      <c r="S62" s="117"/>
      <c r="T62" s="117"/>
      <c r="U62" s="117"/>
      <c r="V62" s="117"/>
      <c r="W62" s="117"/>
      <c r="X62" s="117"/>
      <c r="Y62" s="117"/>
      <c r="Z62" s="117"/>
    </row>
    <row r="63" spans="1:26" ht="15.75" customHeight="1">
      <c r="A63" s="117"/>
      <c r="B63" s="117"/>
      <c r="C63" s="117"/>
      <c r="D63" s="117"/>
      <c r="E63" s="117"/>
      <c r="F63" s="117"/>
      <c r="G63" s="117"/>
      <c r="H63" s="117"/>
      <c r="I63" s="117"/>
      <c r="J63" s="117"/>
      <c r="K63" s="117"/>
      <c r="L63" s="117"/>
      <c r="M63" s="117"/>
      <c r="N63" s="117"/>
      <c r="O63" s="117"/>
      <c r="P63" s="117"/>
      <c r="Q63" s="117"/>
      <c r="R63" s="117"/>
      <c r="S63" s="117"/>
      <c r="T63" s="117"/>
      <c r="U63" s="117"/>
      <c r="V63" s="117"/>
      <c r="W63" s="117"/>
      <c r="X63" s="117"/>
      <c r="Y63" s="117"/>
      <c r="Z63" s="117"/>
    </row>
    <row r="64" spans="1:26" ht="15.75" customHeight="1">
      <c r="A64" s="117"/>
      <c r="B64" s="117"/>
      <c r="C64" s="117"/>
      <c r="D64" s="117"/>
      <c r="E64" s="117"/>
      <c r="F64" s="117"/>
      <c r="G64" s="117"/>
      <c r="H64" s="117"/>
      <c r="I64" s="117"/>
      <c r="J64" s="117"/>
      <c r="K64" s="117"/>
      <c r="L64" s="117"/>
      <c r="M64" s="117"/>
      <c r="N64" s="117"/>
      <c r="O64" s="117"/>
      <c r="P64" s="117"/>
      <c r="Q64" s="117"/>
      <c r="R64" s="117"/>
      <c r="S64" s="117"/>
      <c r="T64" s="117"/>
      <c r="U64" s="117"/>
      <c r="V64" s="117"/>
      <c r="W64" s="117"/>
      <c r="X64" s="117"/>
      <c r="Y64" s="117"/>
      <c r="Z64" s="117"/>
    </row>
    <row r="65" spans="1:26" ht="15.75" customHeight="1">
      <c r="A65" s="117"/>
      <c r="B65" s="117"/>
      <c r="C65" s="117"/>
      <c r="D65" s="117"/>
      <c r="E65" s="117"/>
      <c r="F65" s="117"/>
      <c r="G65" s="117"/>
      <c r="H65" s="117"/>
      <c r="I65" s="117"/>
      <c r="J65" s="117"/>
      <c r="K65" s="117"/>
      <c r="L65" s="117"/>
      <c r="M65" s="117"/>
      <c r="N65" s="117"/>
      <c r="O65" s="117"/>
      <c r="P65" s="117"/>
      <c r="Q65" s="117"/>
      <c r="R65" s="117"/>
      <c r="S65" s="117"/>
      <c r="T65" s="117"/>
      <c r="U65" s="117"/>
      <c r="V65" s="117"/>
      <c r="W65" s="117"/>
      <c r="X65" s="117"/>
      <c r="Y65" s="117"/>
      <c r="Z65" s="117"/>
    </row>
    <row r="66" spans="1:26" ht="15.75" customHeight="1">
      <c r="A66" s="117"/>
      <c r="B66" s="117"/>
      <c r="C66" s="117"/>
      <c r="D66" s="117"/>
      <c r="E66" s="117"/>
      <c r="F66" s="117"/>
      <c r="G66" s="117"/>
      <c r="H66" s="117"/>
      <c r="I66" s="117"/>
      <c r="J66" s="117"/>
      <c r="K66" s="117"/>
      <c r="L66" s="117"/>
      <c r="M66" s="117"/>
      <c r="N66" s="117"/>
      <c r="O66" s="117"/>
      <c r="P66" s="117"/>
      <c r="Q66" s="117"/>
      <c r="R66" s="117"/>
      <c r="S66" s="117"/>
      <c r="T66" s="117"/>
      <c r="U66" s="117"/>
      <c r="V66" s="117"/>
      <c r="W66" s="117"/>
      <c r="X66" s="117"/>
      <c r="Y66" s="117"/>
      <c r="Z66" s="117"/>
    </row>
    <row r="67" spans="1:26" ht="15.75" customHeight="1">
      <c r="A67" s="117"/>
      <c r="B67" s="117"/>
      <c r="C67" s="117"/>
      <c r="D67" s="117"/>
      <c r="E67" s="117"/>
      <c r="F67" s="117"/>
      <c r="G67" s="117"/>
      <c r="H67" s="117"/>
      <c r="I67" s="117"/>
      <c r="J67" s="117"/>
      <c r="K67" s="117"/>
      <c r="L67" s="117"/>
      <c r="M67" s="117"/>
      <c r="N67" s="117"/>
      <c r="O67" s="117"/>
      <c r="P67" s="117"/>
      <c r="Q67" s="117"/>
      <c r="R67" s="117"/>
      <c r="S67" s="117"/>
      <c r="T67" s="117"/>
      <c r="U67" s="117"/>
      <c r="V67" s="117"/>
      <c r="W67" s="117"/>
      <c r="X67" s="117"/>
      <c r="Y67" s="117"/>
      <c r="Z67" s="117"/>
    </row>
    <row r="68" spans="1:26" ht="15.75" customHeight="1">
      <c r="A68" s="117"/>
      <c r="B68" s="117"/>
      <c r="C68" s="117"/>
      <c r="D68" s="117"/>
      <c r="E68" s="117"/>
      <c r="F68" s="117"/>
      <c r="G68" s="117"/>
      <c r="H68" s="117"/>
      <c r="I68" s="117"/>
      <c r="J68" s="117"/>
      <c r="K68" s="117"/>
      <c r="L68" s="117"/>
      <c r="M68" s="117"/>
      <c r="N68" s="117"/>
      <c r="O68" s="117"/>
      <c r="P68" s="117"/>
      <c r="Q68" s="117"/>
      <c r="R68" s="117"/>
      <c r="S68" s="117"/>
      <c r="T68" s="117"/>
      <c r="U68" s="117"/>
      <c r="V68" s="117"/>
      <c r="W68" s="117"/>
      <c r="X68" s="117"/>
      <c r="Y68" s="117"/>
      <c r="Z68" s="117"/>
    </row>
    <row r="69" spans="1:26" ht="15.75" customHeight="1">
      <c r="A69" s="117"/>
      <c r="B69" s="117"/>
      <c r="C69" s="117"/>
      <c r="D69" s="117"/>
      <c r="E69" s="117"/>
      <c r="F69" s="117"/>
      <c r="G69" s="117"/>
      <c r="H69" s="117"/>
      <c r="I69" s="117"/>
      <c r="J69" s="117"/>
      <c r="K69" s="117"/>
      <c r="L69" s="117"/>
      <c r="M69" s="117"/>
      <c r="N69" s="117"/>
      <c r="O69" s="117"/>
      <c r="P69" s="117"/>
      <c r="Q69" s="117"/>
      <c r="R69" s="117"/>
      <c r="S69" s="117"/>
      <c r="T69" s="117"/>
      <c r="U69" s="117"/>
      <c r="V69" s="117"/>
      <c r="W69" s="117"/>
      <c r="X69" s="117"/>
      <c r="Y69" s="117"/>
      <c r="Z69" s="117"/>
    </row>
    <row r="70" spans="1:26" ht="15.75" customHeight="1">
      <c r="A70" s="117"/>
      <c r="B70" s="117"/>
      <c r="C70" s="117"/>
      <c r="D70" s="117"/>
      <c r="E70" s="117"/>
      <c r="F70" s="117"/>
      <c r="G70" s="117"/>
      <c r="H70" s="117"/>
      <c r="I70" s="117"/>
      <c r="J70" s="117"/>
      <c r="K70" s="117"/>
      <c r="L70" s="117"/>
      <c r="M70" s="117"/>
      <c r="N70" s="117"/>
      <c r="O70" s="117"/>
      <c r="P70" s="117"/>
      <c r="Q70" s="117"/>
      <c r="R70" s="117"/>
      <c r="S70" s="117"/>
      <c r="T70" s="117"/>
      <c r="U70" s="117"/>
      <c r="V70" s="117"/>
      <c r="W70" s="117"/>
      <c r="X70" s="117"/>
      <c r="Y70" s="117"/>
      <c r="Z70" s="117"/>
    </row>
    <row r="71" spans="1:26" ht="15.75" customHeight="1">
      <c r="A71" s="117"/>
      <c r="B71" s="117"/>
      <c r="C71" s="117"/>
      <c r="D71" s="117"/>
      <c r="E71" s="117"/>
      <c r="F71" s="117"/>
      <c r="G71" s="117"/>
      <c r="H71" s="117"/>
      <c r="I71" s="117"/>
      <c r="J71" s="117"/>
      <c r="K71" s="117"/>
      <c r="L71" s="117"/>
      <c r="M71" s="117"/>
      <c r="N71" s="117"/>
      <c r="O71" s="117"/>
      <c r="P71" s="117"/>
      <c r="Q71" s="117"/>
      <c r="R71" s="117"/>
      <c r="S71" s="117"/>
      <c r="T71" s="117"/>
      <c r="U71" s="117"/>
      <c r="V71" s="117"/>
      <c r="W71" s="117"/>
      <c r="X71" s="117"/>
      <c r="Y71" s="117"/>
      <c r="Z71" s="117"/>
    </row>
    <row r="72" spans="1:26" ht="15.75" customHeight="1">
      <c r="A72" s="117"/>
      <c r="B72" s="117"/>
      <c r="C72" s="117"/>
      <c r="D72" s="117"/>
      <c r="E72" s="117"/>
      <c r="F72" s="117"/>
      <c r="G72" s="117"/>
      <c r="H72" s="117"/>
      <c r="I72" s="117"/>
      <c r="J72" s="117"/>
      <c r="K72" s="117"/>
      <c r="L72" s="117"/>
      <c r="M72" s="117"/>
      <c r="N72" s="117"/>
      <c r="O72" s="117"/>
      <c r="P72" s="117"/>
      <c r="Q72" s="117"/>
      <c r="R72" s="117"/>
      <c r="S72" s="117"/>
      <c r="T72" s="117"/>
      <c r="U72" s="117"/>
      <c r="V72" s="117"/>
      <c r="W72" s="117"/>
      <c r="X72" s="117"/>
      <c r="Y72" s="117"/>
      <c r="Z72" s="117"/>
    </row>
    <row r="73" spans="1:26" ht="15.75" customHeight="1">
      <c r="A73" s="117"/>
      <c r="B73" s="117"/>
      <c r="C73" s="117"/>
      <c r="D73" s="117"/>
      <c r="E73" s="117"/>
      <c r="F73" s="117"/>
      <c r="G73" s="117"/>
      <c r="H73" s="117"/>
      <c r="I73" s="117"/>
      <c r="J73" s="117"/>
      <c r="K73" s="117"/>
      <c r="L73" s="117"/>
      <c r="M73" s="117"/>
      <c r="N73" s="117"/>
      <c r="O73" s="117"/>
      <c r="P73" s="117"/>
      <c r="Q73" s="117"/>
      <c r="R73" s="117"/>
      <c r="S73" s="117"/>
      <c r="T73" s="117"/>
      <c r="U73" s="117"/>
      <c r="V73" s="117"/>
      <c r="W73" s="117"/>
      <c r="X73" s="117"/>
      <c r="Y73" s="117"/>
      <c r="Z73" s="117"/>
    </row>
    <row r="74" spans="1:26" ht="15.75" customHeight="1">
      <c r="A74" s="117"/>
      <c r="B74" s="117"/>
      <c r="C74" s="117"/>
      <c r="D74" s="117"/>
      <c r="E74" s="117"/>
      <c r="F74" s="117"/>
      <c r="G74" s="117"/>
      <c r="H74" s="117"/>
      <c r="I74" s="117"/>
      <c r="J74" s="117"/>
      <c r="K74" s="117"/>
      <c r="L74" s="117"/>
      <c r="M74" s="117"/>
      <c r="N74" s="117"/>
      <c r="O74" s="117"/>
      <c r="P74" s="117"/>
      <c r="Q74" s="117"/>
      <c r="R74" s="117"/>
      <c r="S74" s="117"/>
      <c r="T74" s="117"/>
      <c r="U74" s="117"/>
      <c r="V74" s="117"/>
      <c r="W74" s="117"/>
      <c r="X74" s="117"/>
      <c r="Y74" s="117"/>
      <c r="Z74" s="117"/>
    </row>
    <row r="75" spans="1:26" ht="15.75" customHeight="1">
      <c r="A75" s="117"/>
      <c r="B75" s="117"/>
      <c r="C75" s="117"/>
      <c r="D75" s="117"/>
      <c r="E75" s="117"/>
      <c r="F75" s="117"/>
      <c r="G75" s="117"/>
      <c r="H75" s="117"/>
      <c r="I75" s="117"/>
      <c r="J75" s="117"/>
      <c r="K75" s="117"/>
      <c r="L75" s="117"/>
      <c r="M75" s="117"/>
      <c r="N75" s="117"/>
      <c r="O75" s="117"/>
      <c r="P75" s="117"/>
      <c r="Q75" s="117"/>
      <c r="R75" s="117"/>
      <c r="S75" s="117"/>
      <c r="T75" s="117"/>
      <c r="U75" s="117"/>
      <c r="V75" s="117"/>
      <c r="W75" s="117"/>
      <c r="X75" s="117"/>
      <c r="Y75" s="117"/>
      <c r="Z75" s="117"/>
    </row>
    <row r="76" spans="1:26" ht="15.75" customHeight="1">
      <c r="A76" s="117"/>
      <c r="B76" s="117"/>
      <c r="C76" s="117"/>
      <c r="D76" s="117"/>
      <c r="E76" s="117"/>
      <c r="F76" s="117"/>
      <c r="G76" s="117"/>
      <c r="H76" s="117"/>
      <c r="I76" s="117"/>
      <c r="J76" s="117"/>
      <c r="K76" s="117"/>
      <c r="L76" s="117"/>
      <c r="M76" s="117"/>
      <c r="N76" s="117"/>
      <c r="O76" s="117"/>
      <c r="P76" s="117"/>
      <c r="Q76" s="117"/>
      <c r="R76" s="117"/>
      <c r="S76" s="117"/>
      <c r="T76" s="117"/>
      <c r="U76" s="117"/>
      <c r="V76" s="117"/>
      <c r="W76" s="117"/>
      <c r="X76" s="117"/>
      <c r="Y76" s="117"/>
      <c r="Z76" s="117"/>
    </row>
    <row r="77" spans="1:26" ht="15.75" customHeight="1">
      <c r="A77" s="117"/>
      <c r="B77" s="117"/>
      <c r="C77" s="117"/>
      <c r="D77" s="117"/>
      <c r="E77" s="117"/>
      <c r="F77" s="117"/>
      <c r="G77" s="117"/>
      <c r="H77" s="117"/>
      <c r="I77" s="117"/>
      <c r="J77" s="117"/>
      <c r="K77" s="117"/>
      <c r="L77" s="117"/>
      <c r="M77" s="117"/>
      <c r="N77" s="117"/>
      <c r="O77" s="117"/>
      <c r="P77" s="117"/>
      <c r="Q77" s="117"/>
      <c r="R77" s="117"/>
      <c r="S77" s="117"/>
      <c r="T77" s="117"/>
      <c r="U77" s="117"/>
      <c r="V77" s="117"/>
      <c r="W77" s="117"/>
      <c r="X77" s="117"/>
      <c r="Y77" s="117"/>
      <c r="Z77" s="117"/>
    </row>
    <row r="78" spans="1:26" ht="15.75" customHeight="1">
      <c r="A78" s="117"/>
      <c r="B78" s="117"/>
      <c r="C78" s="117"/>
      <c r="D78" s="117"/>
      <c r="E78" s="117"/>
      <c r="F78" s="117"/>
      <c r="G78" s="117"/>
      <c r="H78" s="117"/>
      <c r="I78" s="117"/>
      <c r="J78" s="117"/>
      <c r="K78" s="117"/>
      <c r="L78" s="117"/>
      <c r="M78" s="117"/>
      <c r="N78" s="117"/>
      <c r="O78" s="117"/>
      <c r="P78" s="117"/>
      <c r="Q78" s="117"/>
      <c r="R78" s="117"/>
      <c r="S78" s="117"/>
      <c r="T78" s="117"/>
      <c r="U78" s="117"/>
      <c r="V78" s="117"/>
      <c r="W78" s="117"/>
      <c r="X78" s="117"/>
      <c r="Y78" s="117"/>
      <c r="Z78" s="117"/>
    </row>
    <row r="79" spans="1:26" ht="15.75" customHeight="1">
      <c r="A79" s="117"/>
      <c r="B79" s="117"/>
      <c r="C79" s="117"/>
      <c r="D79" s="117"/>
      <c r="E79" s="117"/>
      <c r="F79" s="117"/>
      <c r="G79" s="117"/>
      <c r="H79" s="117"/>
      <c r="I79" s="117"/>
      <c r="J79" s="117"/>
      <c r="K79" s="117"/>
      <c r="L79" s="117"/>
      <c r="M79" s="117"/>
      <c r="N79" s="117"/>
      <c r="O79" s="117"/>
      <c r="P79" s="117"/>
      <c r="Q79" s="117"/>
      <c r="R79" s="117"/>
      <c r="S79" s="117"/>
      <c r="T79" s="117"/>
      <c r="U79" s="117"/>
      <c r="V79" s="117"/>
      <c r="W79" s="117"/>
      <c r="X79" s="117"/>
      <c r="Y79" s="117"/>
      <c r="Z79" s="117"/>
    </row>
    <row r="80" spans="1:26" ht="15.75" customHeight="1">
      <c r="A80" s="117"/>
      <c r="B80" s="117"/>
      <c r="C80" s="117"/>
      <c r="D80" s="117"/>
      <c r="E80" s="117"/>
      <c r="F80" s="117"/>
      <c r="G80" s="117"/>
      <c r="H80" s="117"/>
      <c r="I80" s="117"/>
      <c r="J80" s="117"/>
      <c r="K80" s="117"/>
      <c r="L80" s="117"/>
      <c r="M80" s="117"/>
      <c r="N80" s="117"/>
      <c r="O80" s="117"/>
      <c r="P80" s="117"/>
      <c r="Q80" s="117"/>
      <c r="R80" s="117"/>
      <c r="S80" s="117"/>
      <c r="T80" s="117"/>
      <c r="U80" s="117"/>
      <c r="V80" s="117"/>
      <c r="W80" s="117"/>
      <c r="X80" s="117"/>
      <c r="Y80" s="117"/>
      <c r="Z80" s="117"/>
    </row>
    <row r="81" spans="1:26" ht="15.75" customHeight="1">
      <c r="A81" s="117"/>
      <c r="B81" s="117"/>
      <c r="C81" s="117"/>
      <c r="D81" s="117"/>
      <c r="E81" s="117"/>
      <c r="F81" s="117"/>
      <c r="G81" s="117"/>
      <c r="H81" s="117"/>
      <c r="I81" s="117"/>
      <c r="J81" s="117"/>
      <c r="K81" s="117"/>
      <c r="L81" s="117"/>
      <c r="M81" s="117"/>
      <c r="N81" s="117"/>
      <c r="O81" s="117"/>
      <c r="P81" s="117"/>
      <c r="Q81" s="117"/>
      <c r="R81" s="117"/>
      <c r="S81" s="117"/>
      <c r="T81" s="117"/>
      <c r="U81" s="117"/>
      <c r="V81" s="117"/>
      <c r="W81" s="117"/>
      <c r="X81" s="117"/>
      <c r="Y81" s="117"/>
      <c r="Z81" s="117"/>
    </row>
    <row r="82" spans="1:26" ht="15.75" customHeight="1">
      <c r="A82" s="117"/>
      <c r="B82" s="117"/>
      <c r="C82" s="117"/>
      <c r="D82" s="117"/>
      <c r="E82" s="117"/>
      <c r="F82" s="117"/>
      <c r="G82" s="117"/>
      <c r="H82" s="117"/>
      <c r="I82" s="117"/>
      <c r="J82" s="117"/>
      <c r="K82" s="117"/>
      <c r="L82" s="117"/>
      <c r="M82" s="117"/>
      <c r="N82" s="117"/>
      <c r="O82" s="117"/>
      <c r="P82" s="117"/>
      <c r="Q82" s="117"/>
      <c r="R82" s="117"/>
      <c r="S82" s="117"/>
      <c r="T82" s="117"/>
      <c r="U82" s="117"/>
      <c r="V82" s="117"/>
      <c r="W82" s="117"/>
      <c r="X82" s="117"/>
      <c r="Y82" s="117"/>
      <c r="Z82" s="117"/>
    </row>
    <row r="83" spans="1:26" ht="15.75" customHeight="1">
      <c r="A83" s="117"/>
      <c r="B83" s="117"/>
      <c r="C83" s="117"/>
      <c r="D83" s="117"/>
      <c r="E83" s="117"/>
      <c r="F83" s="117"/>
      <c r="G83" s="117"/>
      <c r="H83" s="117"/>
      <c r="I83" s="117"/>
      <c r="J83" s="117"/>
      <c r="K83" s="117"/>
      <c r="L83" s="117"/>
      <c r="M83" s="117"/>
      <c r="N83" s="117"/>
      <c r="O83" s="117"/>
      <c r="P83" s="117"/>
      <c r="Q83" s="117"/>
      <c r="R83" s="117"/>
      <c r="S83" s="117"/>
      <c r="T83" s="117"/>
      <c r="U83" s="117"/>
      <c r="V83" s="117"/>
      <c r="W83" s="117"/>
      <c r="X83" s="117"/>
      <c r="Y83" s="117"/>
      <c r="Z83" s="117"/>
    </row>
    <row r="84" spans="1:26" ht="15.75" customHeight="1">
      <c r="A84" s="117"/>
      <c r="B84" s="117"/>
      <c r="C84" s="117"/>
      <c r="D84" s="117"/>
      <c r="E84" s="117"/>
      <c r="F84" s="117"/>
      <c r="G84" s="117"/>
      <c r="H84" s="117"/>
      <c r="I84" s="117"/>
      <c r="J84" s="117"/>
      <c r="K84" s="117"/>
      <c r="L84" s="117"/>
      <c r="M84" s="117"/>
      <c r="N84" s="117"/>
      <c r="O84" s="117"/>
      <c r="P84" s="117"/>
      <c r="Q84" s="117"/>
      <c r="R84" s="117"/>
      <c r="S84" s="117"/>
      <c r="T84" s="117"/>
      <c r="U84" s="117"/>
      <c r="V84" s="117"/>
      <c r="W84" s="117"/>
      <c r="X84" s="117"/>
      <c r="Y84" s="117"/>
      <c r="Z84" s="117"/>
    </row>
    <row r="85" spans="1:26" ht="15.75" customHeight="1">
      <c r="A85" s="117"/>
      <c r="B85" s="117"/>
      <c r="C85" s="117"/>
      <c r="D85" s="117"/>
      <c r="E85" s="117"/>
      <c r="F85" s="117"/>
      <c r="G85" s="117"/>
      <c r="H85" s="117"/>
      <c r="I85" s="117"/>
      <c r="J85" s="117"/>
      <c r="K85" s="117"/>
      <c r="L85" s="117"/>
      <c r="M85" s="117"/>
      <c r="N85" s="117"/>
      <c r="O85" s="117"/>
      <c r="P85" s="117"/>
      <c r="Q85" s="117"/>
      <c r="R85" s="117"/>
      <c r="S85" s="117"/>
      <c r="T85" s="117"/>
      <c r="U85" s="117"/>
      <c r="V85" s="117"/>
      <c r="W85" s="117"/>
      <c r="X85" s="117"/>
      <c r="Y85" s="117"/>
      <c r="Z85" s="117"/>
    </row>
    <row r="86" spans="1:26" ht="15.75" customHeight="1">
      <c r="A86" s="117"/>
      <c r="B86" s="117"/>
      <c r="C86" s="117"/>
      <c r="D86" s="117"/>
      <c r="E86" s="117"/>
      <c r="F86" s="117"/>
      <c r="G86" s="117"/>
      <c r="H86" s="117"/>
      <c r="I86" s="117"/>
      <c r="J86" s="117"/>
      <c r="K86" s="117"/>
      <c r="L86" s="117"/>
      <c r="M86" s="117"/>
      <c r="N86" s="117"/>
      <c r="O86" s="117"/>
      <c r="P86" s="117"/>
      <c r="Q86" s="117"/>
      <c r="R86" s="117"/>
      <c r="S86" s="117"/>
      <c r="T86" s="117"/>
      <c r="U86" s="117"/>
      <c r="V86" s="117"/>
      <c r="W86" s="117"/>
      <c r="X86" s="117"/>
      <c r="Y86" s="117"/>
      <c r="Z86" s="117"/>
    </row>
    <row r="87" spans="1:26" ht="15.75" customHeight="1">
      <c r="A87" s="117"/>
      <c r="B87" s="117"/>
      <c r="C87" s="117"/>
      <c r="D87" s="117"/>
      <c r="E87" s="117"/>
      <c r="F87" s="117"/>
      <c r="G87" s="117"/>
      <c r="H87" s="117"/>
      <c r="I87" s="117"/>
      <c r="J87" s="117"/>
      <c r="K87" s="117"/>
      <c r="L87" s="117"/>
      <c r="M87" s="117"/>
      <c r="N87" s="117"/>
      <c r="O87" s="117"/>
      <c r="P87" s="117"/>
      <c r="Q87" s="117"/>
      <c r="R87" s="117"/>
      <c r="S87" s="117"/>
      <c r="T87" s="117"/>
      <c r="U87" s="117"/>
      <c r="V87" s="117"/>
      <c r="W87" s="117"/>
      <c r="X87" s="117"/>
      <c r="Y87" s="117"/>
      <c r="Z87" s="117"/>
    </row>
    <row r="88" spans="1:26" ht="15.75" customHeight="1">
      <c r="A88" s="117"/>
      <c r="B88" s="117"/>
      <c r="C88" s="117"/>
      <c r="D88" s="117"/>
      <c r="E88" s="117"/>
      <c r="F88" s="117"/>
      <c r="G88" s="117"/>
      <c r="H88" s="117"/>
      <c r="I88" s="117"/>
      <c r="J88" s="117"/>
      <c r="K88" s="117"/>
      <c r="L88" s="117"/>
      <c r="M88" s="117"/>
      <c r="N88" s="117"/>
      <c r="O88" s="117"/>
      <c r="P88" s="117"/>
      <c r="Q88" s="117"/>
      <c r="R88" s="117"/>
      <c r="S88" s="117"/>
      <c r="T88" s="117"/>
      <c r="U88" s="117"/>
      <c r="V88" s="117"/>
      <c r="W88" s="117"/>
      <c r="X88" s="117"/>
      <c r="Y88" s="117"/>
      <c r="Z88" s="117"/>
    </row>
    <row r="89" spans="1:26" ht="15.75" customHeight="1">
      <c r="A89" s="117"/>
      <c r="B89" s="117"/>
      <c r="C89" s="117"/>
      <c r="D89" s="117"/>
      <c r="E89" s="117"/>
      <c r="F89" s="117"/>
      <c r="G89" s="117"/>
      <c r="H89" s="117"/>
      <c r="I89" s="117"/>
      <c r="J89" s="117"/>
      <c r="K89" s="117"/>
      <c r="L89" s="117"/>
      <c r="M89" s="117"/>
      <c r="N89" s="117"/>
      <c r="O89" s="117"/>
      <c r="P89" s="117"/>
      <c r="Q89" s="117"/>
      <c r="R89" s="117"/>
      <c r="S89" s="117"/>
      <c r="T89" s="117"/>
      <c r="U89" s="117"/>
      <c r="V89" s="117"/>
      <c r="W89" s="117"/>
      <c r="X89" s="117"/>
      <c r="Y89" s="117"/>
      <c r="Z89" s="117"/>
    </row>
    <row r="90" spans="1:26" ht="15.75" customHeight="1">
      <c r="A90" s="117"/>
      <c r="B90" s="117"/>
      <c r="C90" s="117"/>
      <c r="D90" s="117"/>
      <c r="E90" s="117"/>
      <c r="F90" s="117"/>
      <c r="G90" s="117"/>
      <c r="H90" s="117"/>
      <c r="I90" s="117"/>
      <c r="J90" s="117"/>
      <c r="K90" s="117"/>
      <c r="L90" s="117"/>
      <c r="M90" s="117"/>
      <c r="N90" s="117"/>
      <c r="O90" s="117"/>
      <c r="P90" s="117"/>
      <c r="Q90" s="117"/>
      <c r="R90" s="117"/>
      <c r="S90" s="117"/>
      <c r="T90" s="117"/>
      <c r="U90" s="117"/>
      <c r="V90" s="117"/>
      <c r="W90" s="117"/>
      <c r="X90" s="117"/>
      <c r="Y90" s="117"/>
      <c r="Z90" s="117"/>
    </row>
    <row r="91" spans="1:26" ht="15.75" customHeight="1">
      <c r="A91" s="117"/>
      <c r="B91" s="117"/>
      <c r="C91" s="117"/>
      <c r="D91" s="117"/>
      <c r="E91" s="117"/>
      <c r="F91" s="117"/>
      <c r="G91" s="117"/>
      <c r="H91" s="117"/>
      <c r="I91" s="117"/>
      <c r="J91" s="117"/>
      <c r="K91" s="117"/>
      <c r="L91" s="117"/>
      <c r="M91" s="117"/>
      <c r="N91" s="117"/>
      <c r="O91" s="117"/>
      <c r="P91" s="117"/>
      <c r="Q91" s="117"/>
      <c r="R91" s="117"/>
      <c r="S91" s="117"/>
      <c r="T91" s="117"/>
      <c r="U91" s="117"/>
      <c r="V91" s="117"/>
      <c r="W91" s="117"/>
      <c r="X91" s="117"/>
      <c r="Y91" s="117"/>
      <c r="Z91" s="117"/>
    </row>
    <row r="92" spans="1:26" ht="15.75" customHeight="1">
      <c r="A92" s="117"/>
      <c r="B92" s="117"/>
      <c r="C92" s="117"/>
      <c r="D92" s="117"/>
      <c r="E92" s="117"/>
      <c r="F92" s="117"/>
      <c r="G92" s="117"/>
      <c r="H92" s="117"/>
      <c r="I92" s="117"/>
      <c r="J92" s="117"/>
      <c r="K92" s="117"/>
      <c r="L92" s="117"/>
      <c r="M92" s="117"/>
      <c r="N92" s="117"/>
      <c r="O92" s="117"/>
      <c r="P92" s="117"/>
      <c r="Q92" s="117"/>
      <c r="R92" s="117"/>
      <c r="S92" s="117"/>
      <c r="T92" s="117"/>
      <c r="U92" s="117"/>
      <c r="V92" s="117"/>
      <c r="W92" s="117"/>
      <c r="X92" s="117"/>
      <c r="Y92" s="117"/>
      <c r="Z92" s="117"/>
    </row>
    <row r="93" spans="1:26" ht="15.75" customHeight="1">
      <c r="A93" s="117"/>
      <c r="B93" s="117"/>
      <c r="C93" s="117"/>
      <c r="D93" s="117"/>
      <c r="E93" s="117"/>
      <c r="F93" s="117"/>
      <c r="G93" s="117"/>
      <c r="H93" s="117"/>
      <c r="I93" s="117"/>
      <c r="J93" s="117"/>
      <c r="K93" s="117"/>
      <c r="L93" s="117"/>
      <c r="M93" s="117"/>
      <c r="N93" s="117"/>
      <c r="O93" s="117"/>
      <c r="P93" s="117"/>
      <c r="Q93" s="117"/>
      <c r="R93" s="117"/>
      <c r="S93" s="117"/>
      <c r="T93" s="117"/>
      <c r="U93" s="117"/>
      <c r="V93" s="117"/>
      <c r="W93" s="117"/>
      <c r="X93" s="117"/>
      <c r="Y93" s="117"/>
      <c r="Z93" s="117"/>
    </row>
    <row r="94" spans="1:26" ht="15.75" customHeight="1">
      <c r="A94" s="117"/>
      <c r="B94" s="117"/>
      <c r="C94" s="117"/>
      <c r="D94" s="117"/>
      <c r="E94" s="117"/>
      <c r="F94" s="117"/>
      <c r="G94" s="117"/>
      <c r="H94" s="117"/>
      <c r="I94" s="117"/>
      <c r="J94" s="117"/>
      <c r="K94" s="117"/>
      <c r="L94" s="117"/>
      <c r="M94" s="117"/>
      <c r="N94" s="117"/>
      <c r="O94" s="117"/>
      <c r="P94" s="117"/>
      <c r="Q94" s="117"/>
      <c r="R94" s="117"/>
      <c r="S94" s="117"/>
      <c r="T94" s="117"/>
      <c r="U94" s="117"/>
      <c r="V94" s="117"/>
      <c r="W94" s="117"/>
      <c r="X94" s="117"/>
      <c r="Y94" s="117"/>
      <c r="Z94" s="117"/>
    </row>
    <row r="95" spans="1:26" ht="15.75" customHeight="1">
      <c r="A95" s="117"/>
      <c r="B95" s="117"/>
      <c r="C95" s="117"/>
      <c r="D95" s="117"/>
      <c r="E95" s="117"/>
      <c r="F95" s="117"/>
      <c r="G95" s="117"/>
      <c r="H95" s="117"/>
      <c r="I95" s="117"/>
      <c r="J95" s="117"/>
      <c r="K95" s="117"/>
      <c r="L95" s="117"/>
      <c r="M95" s="117"/>
      <c r="N95" s="117"/>
      <c r="O95" s="117"/>
      <c r="P95" s="117"/>
      <c r="Q95" s="117"/>
      <c r="R95" s="117"/>
      <c r="S95" s="117"/>
      <c r="T95" s="117"/>
      <c r="U95" s="117"/>
      <c r="V95" s="117"/>
      <c r="W95" s="117"/>
      <c r="X95" s="117"/>
      <c r="Y95" s="117"/>
      <c r="Z95" s="117"/>
    </row>
    <row r="96" spans="1:26" ht="15.75" customHeight="1">
      <c r="A96" s="117"/>
      <c r="B96" s="117"/>
      <c r="C96" s="117"/>
      <c r="D96" s="117"/>
      <c r="E96" s="117"/>
      <c r="F96" s="117"/>
      <c r="G96" s="117"/>
      <c r="H96" s="117"/>
      <c r="I96" s="117"/>
      <c r="J96" s="117"/>
      <c r="K96" s="117"/>
      <c r="L96" s="117"/>
      <c r="M96" s="117"/>
      <c r="N96" s="117"/>
      <c r="O96" s="117"/>
      <c r="P96" s="117"/>
      <c r="Q96" s="117"/>
      <c r="R96" s="117"/>
      <c r="S96" s="117"/>
      <c r="T96" s="117"/>
      <c r="U96" s="117"/>
      <c r="V96" s="117"/>
      <c r="W96" s="117"/>
      <c r="X96" s="117"/>
      <c r="Y96" s="117"/>
      <c r="Z96" s="117"/>
    </row>
    <row r="97" spans="1:26" ht="15.75" customHeight="1">
      <c r="A97" s="117"/>
      <c r="B97" s="117"/>
      <c r="C97" s="117"/>
      <c r="D97" s="117"/>
      <c r="E97" s="117"/>
      <c r="F97" s="117"/>
      <c r="G97" s="117"/>
      <c r="H97" s="117"/>
      <c r="I97" s="117"/>
      <c r="J97" s="117"/>
      <c r="K97" s="117"/>
      <c r="L97" s="117"/>
      <c r="M97" s="117"/>
      <c r="N97" s="117"/>
      <c r="O97" s="117"/>
      <c r="P97" s="117"/>
      <c r="Q97" s="117"/>
      <c r="R97" s="117"/>
      <c r="S97" s="117"/>
      <c r="T97" s="117"/>
      <c r="U97" s="117"/>
      <c r="V97" s="117"/>
      <c r="W97" s="117"/>
      <c r="X97" s="117"/>
      <c r="Y97" s="117"/>
      <c r="Z97" s="117"/>
    </row>
    <row r="98" spans="1:26" ht="15.75" customHeight="1">
      <c r="A98" s="117"/>
      <c r="B98" s="117"/>
      <c r="C98" s="117"/>
      <c r="D98" s="117"/>
      <c r="E98" s="117"/>
      <c r="F98" s="117"/>
      <c r="G98" s="117"/>
      <c r="H98" s="117"/>
      <c r="I98" s="117"/>
      <c r="J98" s="117"/>
      <c r="K98" s="117"/>
      <c r="L98" s="117"/>
      <c r="M98" s="117"/>
      <c r="N98" s="117"/>
      <c r="O98" s="117"/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</row>
    <row r="99" spans="1:26" ht="15.75" customHeight="1">
      <c r="A99" s="117"/>
      <c r="B99" s="117"/>
      <c r="C99" s="117"/>
      <c r="D99" s="117"/>
      <c r="E99" s="117"/>
      <c r="F99" s="117"/>
      <c r="G99" s="117"/>
      <c r="H99" s="117"/>
      <c r="I99" s="117"/>
      <c r="J99" s="117"/>
      <c r="K99" s="117"/>
      <c r="L99" s="117"/>
      <c r="M99" s="117"/>
      <c r="N99" s="117"/>
      <c r="O99" s="117"/>
      <c r="P99" s="117"/>
      <c r="Q99" s="117"/>
      <c r="R99" s="117"/>
      <c r="S99" s="117"/>
      <c r="T99" s="117"/>
      <c r="U99" s="117"/>
      <c r="V99" s="117"/>
      <c r="W99" s="117"/>
      <c r="X99" s="117"/>
      <c r="Y99" s="117"/>
      <c r="Z99" s="117"/>
    </row>
    <row r="100" spans="1:26" ht="15.75" customHeight="1">
      <c r="A100" s="117"/>
      <c r="B100" s="117"/>
      <c r="C100" s="117"/>
      <c r="D100" s="117"/>
      <c r="E100" s="117"/>
      <c r="F100" s="117"/>
      <c r="G100" s="117"/>
      <c r="H100" s="117"/>
      <c r="I100" s="117"/>
      <c r="J100" s="117"/>
      <c r="K100" s="117"/>
      <c r="L100" s="117"/>
      <c r="M100" s="117"/>
      <c r="N100" s="117"/>
      <c r="O100" s="117"/>
      <c r="P100" s="117"/>
      <c r="Q100" s="117"/>
      <c r="R100" s="117"/>
      <c r="S100" s="117"/>
      <c r="T100" s="117"/>
      <c r="U100" s="117"/>
      <c r="V100" s="117"/>
      <c r="W100" s="117"/>
      <c r="X100" s="117"/>
      <c r="Y100" s="117"/>
      <c r="Z100" s="117"/>
    </row>
    <row r="101" spans="1:26" ht="15.75" customHeight="1">
      <c r="A101" s="117"/>
      <c r="B101" s="117"/>
      <c r="C101" s="117"/>
      <c r="D101" s="117"/>
      <c r="E101" s="117"/>
      <c r="F101" s="117"/>
      <c r="G101" s="117"/>
      <c r="H101" s="117"/>
      <c r="I101" s="117"/>
      <c r="J101" s="117"/>
      <c r="K101" s="117"/>
      <c r="L101" s="117"/>
      <c r="M101" s="117"/>
      <c r="N101" s="117"/>
      <c r="O101" s="117"/>
      <c r="P101" s="117"/>
      <c r="Q101" s="117"/>
      <c r="R101" s="117"/>
      <c r="S101" s="117"/>
      <c r="T101" s="117"/>
      <c r="U101" s="117"/>
      <c r="V101" s="117"/>
      <c r="W101" s="117"/>
      <c r="X101" s="117"/>
      <c r="Y101" s="117"/>
      <c r="Z101" s="117"/>
    </row>
    <row r="102" spans="1:26" ht="15.75" customHeight="1">
      <c r="A102" s="117"/>
      <c r="B102" s="117"/>
      <c r="C102" s="117"/>
      <c r="D102" s="117"/>
      <c r="E102" s="117"/>
      <c r="F102" s="117"/>
      <c r="G102" s="117"/>
      <c r="H102" s="117"/>
      <c r="I102" s="117"/>
      <c r="J102" s="117"/>
      <c r="K102" s="117"/>
      <c r="L102" s="117"/>
      <c r="M102" s="117"/>
      <c r="N102" s="117"/>
      <c r="O102" s="117"/>
      <c r="P102" s="117"/>
      <c r="Q102" s="117"/>
      <c r="R102" s="117"/>
      <c r="S102" s="117"/>
      <c r="T102" s="117"/>
      <c r="U102" s="117"/>
      <c r="V102" s="117"/>
      <c r="W102" s="117"/>
      <c r="X102" s="117"/>
      <c r="Y102" s="117"/>
      <c r="Z102" s="117"/>
    </row>
    <row r="103" spans="1:26" ht="15.75" customHeight="1">
      <c r="A103" s="117"/>
      <c r="B103" s="117"/>
      <c r="C103" s="117"/>
      <c r="D103" s="117"/>
      <c r="E103" s="117"/>
      <c r="F103" s="117"/>
      <c r="G103" s="117"/>
      <c r="H103" s="117"/>
      <c r="I103" s="117"/>
      <c r="J103" s="117"/>
      <c r="K103" s="117"/>
      <c r="L103" s="117"/>
      <c r="M103" s="117"/>
      <c r="N103" s="117"/>
      <c r="O103" s="117"/>
      <c r="P103" s="117"/>
      <c r="Q103" s="117"/>
      <c r="R103" s="117"/>
      <c r="S103" s="117"/>
      <c r="T103" s="117"/>
      <c r="U103" s="117"/>
      <c r="V103" s="117"/>
      <c r="W103" s="117"/>
      <c r="X103" s="117"/>
      <c r="Y103" s="117"/>
      <c r="Z103" s="117"/>
    </row>
    <row r="104" spans="1:26" ht="15.75" customHeight="1">
      <c r="A104" s="117"/>
      <c r="B104" s="117"/>
      <c r="C104" s="117"/>
      <c r="D104" s="117"/>
      <c r="E104" s="117"/>
      <c r="F104" s="117"/>
      <c r="G104" s="117"/>
      <c r="H104" s="117"/>
      <c r="I104" s="117"/>
      <c r="J104" s="117"/>
      <c r="K104" s="117"/>
      <c r="L104" s="117"/>
      <c r="M104" s="117"/>
      <c r="N104" s="117"/>
      <c r="O104" s="117"/>
      <c r="P104" s="117"/>
      <c r="Q104" s="117"/>
      <c r="R104" s="117"/>
      <c r="S104" s="117"/>
      <c r="T104" s="117"/>
      <c r="U104" s="117"/>
      <c r="V104" s="117"/>
      <c r="W104" s="117"/>
      <c r="X104" s="117"/>
      <c r="Y104" s="117"/>
      <c r="Z104" s="117"/>
    </row>
    <row r="105" spans="1:26" ht="15.75" customHeight="1">
      <c r="A105" s="117"/>
      <c r="B105" s="117"/>
      <c r="C105" s="117"/>
      <c r="D105" s="117"/>
      <c r="E105" s="117"/>
      <c r="F105" s="117"/>
      <c r="G105" s="117"/>
      <c r="H105" s="117"/>
      <c r="I105" s="117"/>
      <c r="J105" s="117"/>
      <c r="K105" s="117"/>
      <c r="L105" s="117"/>
      <c r="M105" s="117"/>
      <c r="N105" s="117"/>
      <c r="O105" s="117"/>
      <c r="P105" s="117"/>
      <c r="Q105" s="117"/>
      <c r="R105" s="117"/>
      <c r="S105" s="117"/>
      <c r="T105" s="117"/>
      <c r="U105" s="117"/>
      <c r="V105" s="117"/>
      <c r="W105" s="117"/>
      <c r="X105" s="117"/>
      <c r="Y105" s="117"/>
      <c r="Z105" s="117"/>
    </row>
    <row r="106" spans="1:26" ht="15.75" customHeight="1">
      <c r="A106" s="117"/>
      <c r="B106" s="117"/>
      <c r="C106" s="117"/>
      <c r="D106" s="117"/>
      <c r="E106" s="117"/>
      <c r="F106" s="117"/>
      <c r="G106" s="117"/>
      <c r="H106" s="117"/>
      <c r="I106" s="117"/>
      <c r="J106" s="117"/>
      <c r="K106" s="117"/>
      <c r="L106" s="117"/>
      <c r="M106" s="117"/>
      <c r="N106" s="117"/>
      <c r="O106" s="117"/>
      <c r="P106" s="117"/>
      <c r="Q106" s="117"/>
      <c r="R106" s="117"/>
      <c r="S106" s="117"/>
      <c r="T106" s="117"/>
      <c r="U106" s="117"/>
      <c r="V106" s="117"/>
      <c r="W106" s="117"/>
      <c r="X106" s="117"/>
      <c r="Y106" s="117"/>
      <c r="Z106" s="117"/>
    </row>
    <row r="107" spans="1:26" ht="15.75" customHeight="1">
      <c r="A107" s="117"/>
      <c r="B107" s="117"/>
      <c r="C107" s="117"/>
      <c r="D107" s="117"/>
      <c r="E107" s="117"/>
      <c r="F107" s="117"/>
      <c r="G107" s="117"/>
      <c r="H107" s="117"/>
      <c r="I107" s="117"/>
      <c r="J107" s="117"/>
      <c r="K107" s="117"/>
      <c r="L107" s="117"/>
      <c r="M107" s="117"/>
      <c r="N107" s="117"/>
      <c r="O107" s="117"/>
      <c r="P107" s="117"/>
      <c r="Q107" s="117"/>
      <c r="R107" s="117"/>
      <c r="S107" s="117"/>
      <c r="T107" s="117"/>
      <c r="U107" s="117"/>
      <c r="V107" s="117"/>
      <c r="W107" s="117"/>
      <c r="X107" s="117"/>
      <c r="Y107" s="117"/>
      <c r="Z107" s="117"/>
    </row>
    <row r="108" spans="1:26" ht="15.75" customHeight="1">
      <c r="A108" s="117"/>
      <c r="B108" s="117"/>
      <c r="C108" s="117"/>
      <c r="D108" s="117"/>
      <c r="E108" s="117"/>
      <c r="F108" s="117"/>
      <c r="G108" s="117"/>
      <c r="H108" s="117"/>
      <c r="I108" s="117"/>
      <c r="J108" s="117"/>
      <c r="K108" s="117"/>
      <c r="L108" s="117"/>
      <c r="M108" s="117"/>
      <c r="N108" s="117"/>
      <c r="O108" s="117"/>
      <c r="P108" s="117"/>
      <c r="Q108" s="117"/>
      <c r="R108" s="117"/>
      <c r="S108" s="117"/>
      <c r="T108" s="117"/>
      <c r="U108" s="117"/>
      <c r="V108" s="117"/>
      <c r="W108" s="117"/>
      <c r="X108" s="117"/>
      <c r="Y108" s="117"/>
      <c r="Z108" s="117"/>
    </row>
    <row r="109" spans="1:26" ht="15.75" customHeight="1">
      <c r="A109" s="117"/>
      <c r="B109" s="117"/>
      <c r="C109" s="117"/>
      <c r="D109" s="117"/>
      <c r="E109" s="117"/>
      <c r="F109" s="117"/>
      <c r="G109" s="117"/>
      <c r="H109" s="117"/>
      <c r="I109" s="117"/>
      <c r="J109" s="117"/>
      <c r="K109" s="117"/>
      <c r="L109" s="117"/>
      <c r="M109" s="117"/>
      <c r="N109" s="117"/>
      <c r="O109" s="117"/>
      <c r="P109" s="117"/>
      <c r="Q109" s="117"/>
      <c r="R109" s="117"/>
      <c r="S109" s="117"/>
      <c r="T109" s="117"/>
      <c r="U109" s="117"/>
      <c r="V109" s="117"/>
      <c r="W109" s="117"/>
      <c r="X109" s="117"/>
      <c r="Y109" s="117"/>
      <c r="Z109" s="117"/>
    </row>
    <row r="110" spans="1:26" ht="15.75" customHeight="1">
      <c r="A110" s="117"/>
      <c r="B110" s="117"/>
      <c r="C110" s="117"/>
      <c r="D110" s="117"/>
      <c r="E110" s="117"/>
      <c r="F110" s="117"/>
      <c r="G110" s="117"/>
      <c r="H110" s="117"/>
      <c r="I110" s="117"/>
      <c r="J110" s="117"/>
      <c r="K110" s="117"/>
      <c r="L110" s="117"/>
      <c r="M110" s="117"/>
      <c r="N110" s="117"/>
      <c r="O110" s="117"/>
      <c r="P110" s="117"/>
      <c r="Q110" s="117"/>
      <c r="R110" s="117"/>
      <c r="S110" s="117"/>
      <c r="T110" s="117"/>
      <c r="U110" s="117"/>
      <c r="V110" s="117"/>
      <c r="W110" s="117"/>
      <c r="X110" s="117"/>
      <c r="Y110" s="117"/>
      <c r="Z110" s="117"/>
    </row>
    <row r="111" spans="1:26" ht="15.75" customHeight="1">
      <c r="A111" s="117"/>
      <c r="B111" s="117"/>
      <c r="C111" s="117"/>
      <c r="D111" s="117"/>
      <c r="E111" s="117"/>
      <c r="F111" s="117"/>
      <c r="G111" s="117"/>
      <c r="H111" s="117"/>
      <c r="I111" s="117"/>
      <c r="J111" s="117"/>
      <c r="K111" s="117"/>
      <c r="L111" s="117"/>
      <c r="M111" s="117"/>
      <c r="N111" s="117"/>
      <c r="O111" s="117"/>
      <c r="P111" s="117"/>
      <c r="Q111" s="117"/>
      <c r="R111" s="117"/>
      <c r="S111" s="117"/>
      <c r="T111" s="117"/>
      <c r="U111" s="117"/>
      <c r="V111" s="117"/>
      <c r="W111" s="117"/>
      <c r="X111" s="117"/>
      <c r="Y111" s="117"/>
      <c r="Z111" s="117"/>
    </row>
    <row r="112" spans="1:26" ht="15.75" customHeight="1">
      <c r="A112" s="117"/>
      <c r="B112" s="117"/>
      <c r="C112" s="117"/>
      <c r="D112" s="117"/>
      <c r="E112" s="117"/>
      <c r="F112" s="117"/>
      <c r="G112" s="117"/>
      <c r="H112" s="117"/>
      <c r="I112" s="117"/>
      <c r="J112" s="117"/>
      <c r="K112" s="117"/>
      <c r="L112" s="117"/>
      <c r="M112" s="117"/>
      <c r="N112" s="117"/>
      <c r="O112" s="117"/>
      <c r="P112" s="117"/>
      <c r="Q112" s="117"/>
      <c r="R112" s="117"/>
      <c r="S112" s="117"/>
      <c r="T112" s="117"/>
      <c r="U112" s="117"/>
      <c r="V112" s="117"/>
      <c r="W112" s="117"/>
      <c r="X112" s="117"/>
      <c r="Y112" s="117"/>
      <c r="Z112" s="117"/>
    </row>
    <row r="113" spans="1:26" ht="15.75" customHeight="1">
      <c r="A113" s="117"/>
      <c r="B113" s="117"/>
      <c r="C113" s="117"/>
      <c r="D113" s="117"/>
      <c r="E113" s="117"/>
      <c r="F113" s="117"/>
      <c r="G113" s="117"/>
      <c r="H113" s="117"/>
      <c r="I113" s="117"/>
      <c r="J113" s="117"/>
      <c r="K113" s="117"/>
      <c r="L113" s="117"/>
      <c r="M113" s="117"/>
      <c r="N113" s="117"/>
      <c r="O113" s="117"/>
      <c r="P113" s="117"/>
      <c r="Q113" s="117"/>
      <c r="R113" s="117"/>
      <c r="S113" s="117"/>
      <c r="T113" s="117"/>
      <c r="U113" s="117"/>
      <c r="V113" s="117"/>
      <c r="W113" s="117"/>
      <c r="X113" s="117"/>
      <c r="Y113" s="117"/>
      <c r="Z113" s="117"/>
    </row>
    <row r="114" spans="1:26" ht="15.75" customHeight="1">
      <c r="A114" s="117"/>
      <c r="B114" s="117"/>
      <c r="C114" s="117"/>
      <c r="D114" s="117"/>
      <c r="E114" s="117"/>
      <c r="F114" s="117"/>
      <c r="G114" s="117"/>
      <c r="H114" s="117"/>
      <c r="I114" s="117"/>
      <c r="J114" s="117"/>
      <c r="K114" s="117"/>
      <c r="L114" s="117"/>
      <c r="M114" s="117"/>
      <c r="N114" s="117"/>
      <c r="O114" s="117"/>
      <c r="P114" s="117"/>
      <c r="Q114" s="117"/>
      <c r="R114" s="117"/>
      <c r="S114" s="117"/>
      <c r="T114" s="117"/>
      <c r="U114" s="117"/>
      <c r="V114" s="117"/>
      <c r="W114" s="117"/>
      <c r="X114" s="117"/>
      <c r="Y114" s="117"/>
      <c r="Z114" s="117"/>
    </row>
    <row r="115" spans="1:26" ht="15.75" customHeight="1">
      <c r="A115" s="117"/>
      <c r="B115" s="117"/>
      <c r="C115" s="117"/>
      <c r="D115" s="117"/>
      <c r="E115" s="117"/>
      <c r="F115" s="117"/>
      <c r="G115" s="117"/>
      <c r="H115" s="117"/>
      <c r="I115" s="117"/>
      <c r="J115" s="117"/>
      <c r="K115" s="117"/>
      <c r="L115" s="117"/>
      <c r="M115" s="117"/>
      <c r="N115" s="117"/>
      <c r="O115" s="117"/>
      <c r="P115" s="117"/>
      <c r="Q115" s="117"/>
      <c r="R115" s="117"/>
      <c r="S115" s="117"/>
      <c r="T115" s="117"/>
      <c r="U115" s="117"/>
      <c r="V115" s="117"/>
      <c r="W115" s="117"/>
      <c r="X115" s="117"/>
      <c r="Y115" s="117"/>
      <c r="Z115" s="117"/>
    </row>
    <row r="116" spans="1:26" ht="15.75" customHeight="1">
      <c r="A116" s="117"/>
      <c r="B116" s="117"/>
      <c r="C116" s="117"/>
      <c r="D116" s="117"/>
      <c r="E116" s="117"/>
      <c r="F116" s="117"/>
      <c r="G116" s="117"/>
      <c r="H116" s="117"/>
      <c r="I116" s="117"/>
      <c r="J116" s="117"/>
      <c r="K116" s="117"/>
      <c r="L116" s="117"/>
      <c r="M116" s="117"/>
      <c r="N116" s="117"/>
      <c r="O116" s="117"/>
      <c r="P116" s="117"/>
      <c r="Q116" s="117"/>
      <c r="R116" s="117"/>
      <c r="S116" s="117"/>
      <c r="T116" s="117"/>
      <c r="U116" s="117"/>
      <c r="V116" s="117"/>
      <c r="W116" s="117"/>
      <c r="X116" s="117"/>
      <c r="Y116" s="117"/>
      <c r="Z116" s="117"/>
    </row>
    <row r="117" spans="1:26" ht="15.75" customHeight="1">
      <c r="A117" s="117"/>
      <c r="B117" s="117"/>
      <c r="C117" s="117"/>
      <c r="D117" s="117"/>
      <c r="E117" s="117"/>
      <c r="F117" s="117"/>
      <c r="G117" s="117"/>
      <c r="H117" s="117"/>
      <c r="I117" s="117"/>
      <c r="J117" s="117"/>
      <c r="K117" s="117"/>
      <c r="L117" s="117"/>
      <c r="M117" s="117"/>
      <c r="N117" s="117"/>
      <c r="O117" s="117"/>
      <c r="P117" s="117"/>
      <c r="Q117" s="117"/>
      <c r="R117" s="117"/>
      <c r="S117" s="117"/>
      <c r="T117" s="117"/>
      <c r="U117" s="117"/>
      <c r="V117" s="117"/>
      <c r="W117" s="117"/>
      <c r="X117" s="117"/>
      <c r="Y117" s="117"/>
      <c r="Z117" s="117"/>
    </row>
    <row r="118" spans="1:26" ht="15.75" customHeight="1">
      <c r="A118" s="117"/>
      <c r="B118" s="117"/>
      <c r="C118" s="117"/>
      <c r="D118" s="117"/>
      <c r="E118" s="117"/>
      <c r="F118" s="117"/>
      <c r="G118" s="117"/>
      <c r="H118" s="117"/>
      <c r="I118" s="117"/>
      <c r="J118" s="117"/>
      <c r="K118" s="117"/>
      <c r="L118" s="117"/>
      <c r="M118" s="117"/>
      <c r="N118" s="117"/>
      <c r="O118" s="117"/>
      <c r="P118" s="117"/>
      <c r="Q118" s="117"/>
      <c r="R118" s="117"/>
      <c r="S118" s="117"/>
      <c r="T118" s="117"/>
      <c r="U118" s="117"/>
      <c r="V118" s="117"/>
      <c r="W118" s="117"/>
      <c r="X118" s="117"/>
      <c r="Y118" s="117"/>
      <c r="Z118" s="117"/>
    </row>
    <row r="119" spans="1:26" ht="15.75" customHeight="1">
      <c r="A119" s="117"/>
      <c r="B119" s="117"/>
      <c r="C119" s="117"/>
      <c r="D119" s="117"/>
      <c r="E119" s="117"/>
      <c r="F119" s="117"/>
      <c r="G119" s="117"/>
      <c r="H119" s="117"/>
      <c r="I119" s="117"/>
      <c r="J119" s="117"/>
      <c r="K119" s="117"/>
      <c r="L119" s="117"/>
      <c r="M119" s="117"/>
      <c r="N119" s="117"/>
      <c r="O119" s="117"/>
      <c r="P119" s="117"/>
      <c r="Q119" s="117"/>
      <c r="R119" s="117"/>
      <c r="S119" s="117"/>
      <c r="T119" s="117"/>
      <c r="U119" s="117"/>
      <c r="V119" s="117"/>
      <c r="W119" s="117"/>
      <c r="X119" s="117"/>
      <c r="Y119" s="117"/>
      <c r="Z119" s="117"/>
    </row>
    <row r="120" spans="1:26" ht="15.75" customHeight="1">
      <c r="A120" s="117"/>
      <c r="B120" s="117"/>
      <c r="C120" s="117"/>
      <c r="D120" s="117"/>
      <c r="E120" s="117"/>
      <c r="F120" s="117"/>
      <c r="G120" s="117"/>
      <c r="H120" s="117"/>
      <c r="I120" s="117"/>
      <c r="J120" s="117"/>
      <c r="K120" s="117"/>
      <c r="L120" s="117"/>
      <c r="M120" s="117"/>
      <c r="N120" s="117"/>
      <c r="O120" s="117"/>
      <c r="P120" s="117"/>
      <c r="Q120" s="117"/>
      <c r="R120" s="117"/>
      <c r="S120" s="117"/>
      <c r="T120" s="117"/>
      <c r="U120" s="117"/>
      <c r="V120" s="117"/>
      <c r="W120" s="117"/>
      <c r="X120" s="117"/>
      <c r="Y120" s="117"/>
      <c r="Z120" s="117"/>
    </row>
    <row r="121" spans="1:26" ht="15.75" customHeight="1">
      <c r="A121" s="117"/>
      <c r="B121" s="117"/>
      <c r="C121" s="117"/>
      <c r="D121" s="117"/>
      <c r="E121" s="117"/>
      <c r="F121" s="117"/>
      <c r="G121" s="117"/>
      <c r="H121" s="117"/>
      <c r="I121" s="117"/>
      <c r="J121" s="117"/>
      <c r="K121" s="117"/>
      <c r="L121" s="117"/>
      <c r="M121" s="117"/>
      <c r="N121" s="117"/>
      <c r="O121" s="117"/>
      <c r="P121" s="117"/>
      <c r="Q121" s="117"/>
      <c r="R121" s="117"/>
      <c r="S121" s="117"/>
      <c r="T121" s="117"/>
      <c r="U121" s="117"/>
      <c r="V121" s="117"/>
      <c r="W121" s="117"/>
      <c r="X121" s="117"/>
      <c r="Y121" s="117"/>
      <c r="Z121" s="117"/>
    </row>
    <row r="122" spans="1:26" ht="15.75" customHeight="1">
      <c r="A122" s="117"/>
      <c r="B122" s="117"/>
      <c r="C122" s="117"/>
      <c r="D122" s="117"/>
      <c r="E122" s="117"/>
      <c r="F122" s="117"/>
      <c r="G122" s="117"/>
      <c r="H122" s="117"/>
      <c r="I122" s="117"/>
      <c r="J122" s="117"/>
      <c r="K122" s="117"/>
      <c r="L122" s="117"/>
      <c r="M122" s="117"/>
      <c r="N122" s="117"/>
      <c r="O122" s="117"/>
      <c r="P122" s="117"/>
      <c r="Q122" s="117"/>
      <c r="R122" s="117"/>
      <c r="S122" s="117"/>
      <c r="T122" s="117"/>
      <c r="U122" s="117"/>
      <c r="V122" s="117"/>
      <c r="W122" s="117"/>
      <c r="X122" s="117"/>
      <c r="Y122" s="117"/>
      <c r="Z122" s="117"/>
    </row>
    <row r="123" spans="1:26" ht="15.75" customHeight="1">
      <c r="A123" s="117"/>
      <c r="B123" s="117"/>
      <c r="C123" s="117"/>
      <c r="D123" s="117"/>
      <c r="E123" s="117"/>
      <c r="F123" s="117"/>
      <c r="G123" s="117"/>
      <c r="H123" s="117"/>
      <c r="I123" s="117"/>
      <c r="J123" s="117"/>
      <c r="K123" s="117"/>
      <c r="L123" s="117"/>
      <c r="M123" s="117"/>
      <c r="N123" s="117"/>
      <c r="O123" s="117"/>
      <c r="P123" s="117"/>
      <c r="Q123" s="117"/>
      <c r="R123" s="117"/>
      <c r="S123" s="117"/>
      <c r="T123" s="117"/>
      <c r="U123" s="117"/>
      <c r="V123" s="117"/>
      <c r="W123" s="117"/>
      <c r="X123" s="117"/>
      <c r="Y123" s="117"/>
      <c r="Z123" s="117"/>
    </row>
    <row r="124" spans="1:26" ht="15.75" customHeight="1">
      <c r="A124" s="117"/>
      <c r="B124" s="117"/>
      <c r="C124" s="117"/>
      <c r="D124" s="117"/>
      <c r="E124" s="117"/>
      <c r="F124" s="117"/>
      <c r="G124" s="117"/>
      <c r="H124" s="117"/>
      <c r="I124" s="117"/>
      <c r="J124" s="117"/>
      <c r="K124" s="117"/>
      <c r="L124" s="117"/>
      <c r="M124" s="117"/>
      <c r="N124" s="117"/>
      <c r="O124" s="117"/>
      <c r="P124" s="117"/>
      <c r="Q124" s="117"/>
      <c r="R124" s="117"/>
      <c r="S124" s="117"/>
      <c r="T124" s="117"/>
      <c r="U124" s="117"/>
      <c r="V124" s="117"/>
      <c r="W124" s="117"/>
      <c r="X124" s="117"/>
      <c r="Y124" s="117"/>
      <c r="Z124" s="117"/>
    </row>
    <row r="125" spans="1:26" ht="15.75" customHeight="1">
      <c r="A125" s="117"/>
      <c r="B125" s="117"/>
      <c r="C125" s="117"/>
      <c r="D125" s="117"/>
      <c r="E125" s="117"/>
      <c r="F125" s="117"/>
      <c r="G125" s="117"/>
      <c r="H125" s="117"/>
      <c r="I125" s="117"/>
      <c r="J125" s="117"/>
      <c r="K125" s="117"/>
      <c r="L125" s="117"/>
      <c r="M125" s="117"/>
      <c r="N125" s="117"/>
      <c r="O125" s="117"/>
      <c r="P125" s="117"/>
      <c r="Q125" s="117"/>
      <c r="R125" s="117"/>
      <c r="S125" s="117"/>
      <c r="T125" s="117"/>
      <c r="U125" s="117"/>
      <c r="V125" s="117"/>
      <c r="W125" s="117"/>
      <c r="X125" s="117"/>
      <c r="Y125" s="117"/>
      <c r="Z125" s="117"/>
    </row>
    <row r="126" spans="1:26" ht="15.75" customHeight="1">
      <c r="A126" s="117"/>
      <c r="B126" s="117"/>
      <c r="C126" s="117"/>
      <c r="D126" s="117"/>
      <c r="E126" s="117"/>
      <c r="F126" s="117"/>
      <c r="G126" s="117"/>
      <c r="H126" s="117"/>
      <c r="I126" s="117"/>
      <c r="J126" s="117"/>
      <c r="K126" s="117"/>
      <c r="L126" s="117"/>
      <c r="M126" s="117"/>
      <c r="N126" s="117"/>
      <c r="O126" s="117"/>
      <c r="P126" s="117"/>
      <c r="Q126" s="117"/>
      <c r="R126" s="117"/>
      <c r="S126" s="117"/>
      <c r="T126" s="117"/>
      <c r="U126" s="117"/>
      <c r="V126" s="117"/>
      <c r="W126" s="117"/>
      <c r="X126" s="117"/>
      <c r="Y126" s="117"/>
      <c r="Z126" s="117"/>
    </row>
    <row r="127" spans="1:26" ht="15.75" customHeight="1">
      <c r="A127" s="117"/>
      <c r="B127" s="117"/>
      <c r="C127" s="117"/>
      <c r="D127" s="117"/>
      <c r="E127" s="117"/>
      <c r="F127" s="117"/>
      <c r="G127" s="117"/>
      <c r="H127" s="117"/>
      <c r="I127" s="117"/>
      <c r="J127" s="117"/>
      <c r="K127" s="117"/>
      <c r="L127" s="117"/>
      <c r="M127" s="117"/>
      <c r="N127" s="117"/>
      <c r="O127" s="117"/>
      <c r="P127" s="117"/>
      <c r="Q127" s="117"/>
      <c r="R127" s="117"/>
      <c r="S127" s="117"/>
      <c r="T127" s="117"/>
      <c r="U127" s="117"/>
      <c r="V127" s="117"/>
      <c r="W127" s="117"/>
      <c r="X127" s="117"/>
      <c r="Y127" s="117"/>
      <c r="Z127" s="117"/>
    </row>
    <row r="128" spans="1:26" ht="15.75" customHeight="1">
      <c r="A128" s="117"/>
      <c r="B128" s="117"/>
      <c r="C128" s="117"/>
      <c r="D128" s="117"/>
      <c r="E128" s="117"/>
      <c r="F128" s="117"/>
      <c r="G128" s="117"/>
      <c r="H128" s="117"/>
      <c r="I128" s="117"/>
      <c r="J128" s="117"/>
      <c r="K128" s="117"/>
      <c r="L128" s="117"/>
      <c r="M128" s="117"/>
      <c r="N128" s="117"/>
      <c r="O128" s="117"/>
      <c r="P128" s="117"/>
      <c r="Q128" s="117"/>
      <c r="R128" s="117"/>
      <c r="S128" s="117"/>
      <c r="T128" s="117"/>
      <c r="U128" s="117"/>
      <c r="V128" s="117"/>
      <c r="W128" s="117"/>
      <c r="X128" s="117"/>
      <c r="Y128" s="117"/>
      <c r="Z128" s="117"/>
    </row>
    <row r="129" spans="1:26" ht="15.75" customHeight="1">
      <c r="A129" s="117"/>
      <c r="B129" s="117"/>
      <c r="C129" s="117"/>
      <c r="D129" s="117"/>
      <c r="E129" s="117"/>
      <c r="F129" s="117"/>
      <c r="G129" s="117"/>
      <c r="H129" s="117"/>
      <c r="I129" s="117"/>
      <c r="J129" s="117"/>
      <c r="K129" s="117"/>
      <c r="L129" s="117"/>
      <c r="M129" s="117"/>
      <c r="N129" s="117"/>
      <c r="O129" s="117"/>
      <c r="P129" s="117"/>
      <c r="Q129" s="117"/>
      <c r="R129" s="117"/>
      <c r="S129" s="117"/>
      <c r="T129" s="117"/>
      <c r="U129" s="117"/>
      <c r="V129" s="117"/>
      <c r="W129" s="117"/>
      <c r="X129" s="117"/>
      <c r="Y129" s="117"/>
      <c r="Z129" s="117"/>
    </row>
    <row r="130" spans="1:26" ht="15.75" customHeight="1">
      <c r="A130" s="117"/>
      <c r="B130" s="117"/>
      <c r="C130" s="117"/>
      <c r="D130" s="117"/>
      <c r="E130" s="117"/>
      <c r="F130" s="117"/>
      <c r="G130" s="117"/>
      <c r="H130" s="117"/>
      <c r="I130" s="117"/>
      <c r="J130" s="117"/>
      <c r="K130" s="117"/>
      <c r="L130" s="117"/>
      <c r="M130" s="117"/>
      <c r="N130" s="117"/>
      <c r="O130" s="117"/>
      <c r="P130" s="117"/>
      <c r="Q130" s="117"/>
      <c r="R130" s="117"/>
      <c r="S130" s="117"/>
      <c r="T130" s="117"/>
      <c r="U130" s="117"/>
      <c r="V130" s="117"/>
      <c r="W130" s="117"/>
      <c r="X130" s="117"/>
      <c r="Y130" s="117"/>
      <c r="Z130" s="117"/>
    </row>
    <row r="131" spans="1:26" ht="15.75" customHeight="1">
      <c r="A131" s="117"/>
      <c r="B131" s="117"/>
      <c r="C131" s="117"/>
      <c r="D131" s="117"/>
      <c r="E131" s="117"/>
      <c r="F131" s="117"/>
      <c r="G131" s="117"/>
      <c r="H131" s="117"/>
      <c r="I131" s="117"/>
      <c r="J131" s="117"/>
      <c r="K131" s="117"/>
      <c r="L131" s="117"/>
      <c r="M131" s="117"/>
      <c r="N131" s="117"/>
      <c r="O131" s="117"/>
      <c r="P131" s="117"/>
      <c r="Q131" s="117"/>
      <c r="R131" s="117"/>
      <c r="S131" s="117"/>
      <c r="T131" s="117"/>
      <c r="U131" s="117"/>
      <c r="V131" s="117"/>
      <c r="W131" s="117"/>
      <c r="X131" s="117"/>
      <c r="Y131" s="117"/>
      <c r="Z131" s="117"/>
    </row>
    <row r="132" spans="1:26" ht="15.75" customHeight="1">
      <c r="A132" s="117"/>
      <c r="B132" s="117"/>
      <c r="C132" s="117"/>
      <c r="D132" s="117"/>
      <c r="E132" s="117"/>
      <c r="F132" s="117"/>
      <c r="G132" s="117"/>
      <c r="H132" s="117"/>
      <c r="I132" s="117"/>
      <c r="J132" s="117"/>
      <c r="K132" s="117"/>
      <c r="L132" s="117"/>
      <c r="M132" s="117"/>
      <c r="N132" s="117"/>
      <c r="O132" s="117"/>
      <c r="P132" s="117"/>
      <c r="Q132" s="117"/>
      <c r="R132" s="117"/>
      <c r="S132" s="117"/>
      <c r="T132" s="117"/>
      <c r="U132" s="117"/>
      <c r="V132" s="117"/>
      <c r="W132" s="117"/>
      <c r="X132" s="117"/>
      <c r="Y132" s="117"/>
      <c r="Z132" s="117"/>
    </row>
    <row r="133" spans="1:26" ht="15.75" customHeight="1">
      <c r="A133" s="117"/>
      <c r="B133" s="117"/>
      <c r="C133" s="117"/>
      <c r="D133" s="117"/>
      <c r="E133" s="117"/>
      <c r="F133" s="117"/>
      <c r="G133" s="117"/>
      <c r="H133" s="117"/>
      <c r="I133" s="117"/>
      <c r="J133" s="117"/>
      <c r="K133" s="117"/>
      <c r="L133" s="117"/>
      <c r="M133" s="117"/>
      <c r="N133" s="117"/>
      <c r="O133" s="117"/>
      <c r="P133" s="117"/>
      <c r="Q133" s="117"/>
      <c r="R133" s="117"/>
      <c r="S133" s="117"/>
      <c r="T133" s="117"/>
      <c r="U133" s="117"/>
      <c r="V133" s="117"/>
      <c r="W133" s="117"/>
      <c r="X133" s="117"/>
      <c r="Y133" s="117"/>
      <c r="Z133" s="117"/>
    </row>
    <row r="134" spans="1:26" ht="15.75" customHeight="1">
      <c r="A134" s="117"/>
      <c r="B134" s="117"/>
      <c r="C134" s="117"/>
      <c r="D134" s="117"/>
      <c r="E134" s="117"/>
      <c r="F134" s="117"/>
      <c r="G134" s="117"/>
      <c r="H134" s="117"/>
      <c r="I134" s="117"/>
      <c r="J134" s="117"/>
      <c r="K134" s="117"/>
      <c r="L134" s="117"/>
      <c r="M134" s="117"/>
      <c r="N134" s="117"/>
      <c r="O134" s="117"/>
      <c r="P134" s="117"/>
      <c r="Q134" s="117"/>
      <c r="R134" s="117"/>
      <c r="S134" s="117"/>
      <c r="T134" s="117"/>
      <c r="U134" s="117"/>
      <c r="V134" s="117"/>
      <c r="W134" s="117"/>
      <c r="X134" s="117"/>
      <c r="Y134" s="117"/>
      <c r="Z134" s="117"/>
    </row>
    <row r="135" spans="1:26" ht="15.75" customHeight="1">
      <c r="A135" s="117"/>
      <c r="B135" s="117"/>
      <c r="C135" s="117"/>
      <c r="D135" s="117"/>
      <c r="E135" s="117"/>
      <c r="F135" s="117"/>
      <c r="G135" s="117"/>
      <c r="H135" s="117"/>
      <c r="I135" s="117"/>
      <c r="J135" s="117"/>
      <c r="K135" s="117"/>
      <c r="L135" s="117"/>
      <c r="M135" s="117"/>
      <c r="N135" s="117"/>
      <c r="O135" s="117"/>
      <c r="P135" s="117"/>
      <c r="Q135" s="117"/>
      <c r="R135" s="117"/>
      <c r="S135" s="117"/>
      <c r="T135" s="117"/>
      <c r="U135" s="117"/>
      <c r="V135" s="117"/>
      <c r="W135" s="117"/>
      <c r="X135" s="117"/>
      <c r="Y135" s="117"/>
      <c r="Z135" s="117"/>
    </row>
    <row r="136" spans="1:26" ht="15.75" customHeight="1">
      <c r="A136" s="117"/>
      <c r="B136" s="117"/>
      <c r="C136" s="117"/>
      <c r="D136" s="117"/>
      <c r="E136" s="117"/>
      <c r="F136" s="117"/>
      <c r="G136" s="117"/>
      <c r="H136" s="117"/>
      <c r="I136" s="117"/>
      <c r="J136" s="117"/>
      <c r="K136" s="117"/>
      <c r="L136" s="117"/>
      <c r="M136" s="117"/>
      <c r="N136" s="117"/>
      <c r="O136" s="117"/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</row>
    <row r="137" spans="1:26" ht="15.75" customHeight="1">
      <c r="A137" s="117"/>
      <c r="B137" s="117"/>
      <c r="C137" s="117"/>
      <c r="D137" s="117"/>
      <c r="E137" s="117"/>
      <c r="F137" s="117"/>
      <c r="G137" s="117"/>
      <c r="H137" s="117"/>
      <c r="I137" s="117"/>
      <c r="J137" s="117"/>
      <c r="K137" s="117"/>
      <c r="L137" s="117"/>
      <c r="M137" s="117"/>
      <c r="N137" s="117"/>
      <c r="O137" s="117"/>
      <c r="P137" s="117"/>
      <c r="Q137" s="117"/>
      <c r="R137" s="117"/>
      <c r="S137" s="117"/>
      <c r="T137" s="117"/>
      <c r="U137" s="117"/>
      <c r="V137" s="117"/>
      <c r="W137" s="117"/>
      <c r="X137" s="117"/>
      <c r="Y137" s="117"/>
      <c r="Z137" s="117"/>
    </row>
    <row r="138" spans="1:26" ht="15.75" customHeight="1">
      <c r="A138" s="117"/>
      <c r="B138" s="117"/>
      <c r="C138" s="117"/>
      <c r="D138" s="117"/>
      <c r="E138" s="117"/>
      <c r="F138" s="117"/>
      <c r="G138" s="117"/>
      <c r="H138" s="117"/>
      <c r="I138" s="117"/>
      <c r="J138" s="117"/>
      <c r="K138" s="117"/>
      <c r="L138" s="117"/>
      <c r="M138" s="117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  <c r="X138" s="117"/>
      <c r="Y138" s="117"/>
      <c r="Z138" s="117"/>
    </row>
    <row r="139" spans="1:26" ht="15.75" customHeight="1">
      <c r="A139" s="117"/>
      <c r="B139" s="117"/>
      <c r="C139" s="117"/>
      <c r="D139" s="117"/>
      <c r="E139" s="117"/>
      <c r="F139" s="117"/>
      <c r="G139" s="117"/>
      <c r="H139" s="117"/>
      <c r="I139" s="117"/>
      <c r="J139" s="117"/>
      <c r="K139" s="117"/>
      <c r="L139" s="117"/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  <c r="X139" s="117"/>
      <c r="Y139" s="117"/>
      <c r="Z139" s="117"/>
    </row>
    <row r="140" spans="1:26" ht="15.75" customHeight="1">
      <c r="A140" s="117"/>
      <c r="B140" s="117"/>
      <c r="C140" s="117"/>
      <c r="D140" s="117"/>
      <c r="E140" s="117"/>
      <c r="F140" s="117"/>
      <c r="G140" s="117"/>
      <c r="H140" s="117"/>
      <c r="I140" s="117"/>
      <c r="J140" s="117"/>
      <c r="K140" s="117"/>
      <c r="L140" s="117"/>
      <c r="M140" s="117"/>
      <c r="N140" s="117"/>
      <c r="O140" s="117"/>
      <c r="P140" s="117"/>
      <c r="Q140" s="117"/>
      <c r="R140" s="117"/>
      <c r="S140" s="117"/>
      <c r="T140" s="117"/>
      <c r="U140" s="117"/>
      <c r="V140" s="117"/>
      <c r="W140" s="117"/>
      <c r="X140" s="117"/>
      <c r="Y140" s="117"/>
      <c r="Z140" s="117"/>
    </row>
    <row r="141" spans="1:26" ht="15.75" customHeight="1">
      <c r="A141" s="117"/>
      <c r="B141" s="117"/>
      <c r="C141" s="117"/>
      <c r="D141" s="117"/>
      <c r="E141" s="117"/>
      <c r="F141" s="117"/>
      <c r="G141" s="117"/>
      <c r="H141" s="117"/>
      <c r="I141" s="117"/>
      <c r="J141" s="117"/>
      <c r="K141" s="117"/>
      <c r="L141" s="117"/>
      <c r="M141" s="117"/>
      <c r="N141" s="117"/>
      <c r="O141" s="117"/>
      <c r="P141" s="117"/>
      <c r="Q141" s="117"/>
      <c r="R141" s="117"/>
      <c r="S141" s="117"/>
      <c r="T141" s="117"/>
      <c r="U141" s="117"/>
      <c r="V141" s="117"/>
      <c r="W141" s="117"/>
      <c r="X141" s="117"/>
      <c r="Y141" s="117"/>
      <c r="Z141" s="117"/>
    </row>
    <row r="142" spans="1:26" ht="15.75" customHeight="1">
      <c r="A142" s="117"/>
      <c r="B142" s="117"/>
      <c r="C142" s="117"/>
      <c r="D142" s="117"/>
      <c r="E142" s="117"/>
      <c r="F142" s="117"/>
      <c r="G142" s="117"/>
      <c r="H142" s="117"/>
      <c r="I142" s="117"/>
      <c r="J142" s="117"/>
      <c r="K142" s="117"/>
      <c r="L142" s="117"/>
      <c r="M142" s="117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  <c r="Y142" s="117"/>
      <c r="Z142" s="117"/>
    </row>
    <row r="143" spans="1:26" ht="15.75" customHeight="1">
      <c r="A143" s="117"/>
      <c r="B143" s="117"/>
      <c r="C143" s="117"/>
      <c r="D143" s="117"/>
      <c r="E143" s="117"/>
      <c r="F143" s="117"/>
      <c r="G143" s="117"/>
      <c r="H143" s="117"/>
      <c r="I143" s="117"/>
      <c r="J143" s="117"/>
      <c r="K143" s="117"/>
      <c r="L143" s="117"/>
      <c r="M143" s="117"/>
      <c r="N143" s="117"/>
      <c r="O143" s="117"/>
      <c r="P143" s="117"/>
      <c r="Q143" s="117"/>
      <c r="R143" s="117"/>
      <c r="S143" s="117"/>
      <c r="T143" s="117"/>
      <c r="U143" s="117"/>
      <c r="V143" s="117"/>
      <c r="W143" s="117"/>
      <c r="X143" s="117"/>
      <c r="Y143" s="117"/>
      <c r="Z143" s="117"/>
    </row>
    <row r="144" spans="1:26" ht="15.75" customHeight="1">
      <c r="A144" s="117"/>
      <c r="B144" s="117"/>
      <c r="C144" s="117"/>
      <c r="D144" s="117"/>
      <c r="E144" s="117"/>
      <c r="F144" s="117"/>
      <c r="G144" s="117"/>
      <c r="H144" s="117"/>
      <c r="I144" s="117"/>
      <c r="J144" s="117"/>
      <c r="K144" s="117"/>
      <c r="L144" s="117"/>
      <c r="M144" s="117"/>
      <c r="N144" s="117"/>
      <c r="O144" s="117"/>
      <c r="P144" s="117"/>
      <c r="Q144" s="117"/>
      <c r="R144" s="117"/>
      <c r="S144" s="117"/>
      <c r="T144" s="117"/>
      <c r="U144" s="117"/>
      <c r="V144" s="117"/>
      <c r="W144" s="117"/>
      <c r="X144" s="117"/>
      <c r="Y144" s="117"/>
      <c r="Z144" s="117"/>
    </row>
    <row r="145" spans="1:26" ht="15.75" customHeight="1">
      <c r="A145" s="117"/>
      <c r="B145" s="117"/>
      <c r="C145" s="117"/>
      <c r="D145" s="117"/>
      <c r="E145" s="117"/>
      <c r="F145" s="117"/>
      <c r="G145" s="117"/>
      <c r="H145" s="117"/>
      <c r="I145" s="117"/>
      <c r="J145" s="117"/>
      <c r="K145" s="117"/>
      <c r="L145" s="117"/>
      <c r="M145" s="117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  <c r="X145" s="117"/>
      <c r="Y145" s="117"/>
      <c r="Z145" s="117"/>
    </row>
    <row r="146" spans="1:26" ht="15.75" customHeight="1">
      <c r="A146" s="117"/>
      <c r="B146" s="117"/>
      <c r="C146" s="117"/>
      <c r="D146" s="117"/>
      <c r="E146" s="117"/>
      <c r="F146" s="117"/>
      <c r="G146" s="117"/>
      <c r="H146" s="117"/>
      <c r="I146" s="117"/>
      <c r="J146" s="117"/>
      <c r="K146" s="117"/>
      <c r="L146" s="117"/>
      <c r="M146" s="117"/>
      <c r="N146" s="117"/>
      <c r="O146" s="117"/>
      <c r="P146" s="117"/>
      <c r="Q146" s="117"/>
      <c r="R146" s="117"/>
      <c r="S146" s="117"/>
      <c r="T146" s="117"/>
      <c r="U146" s="117"/>
      <c r="V146" s="117"/>
      <c r="W146" s="117"/>
      <c r="X146" s="117"/>
      <c r="Y146" s="117"/>
      <c r="Z146" s="117"/>
    </row>
    <row r="147" spans="1:26" ht="15.75" customHeight="1">
      <c r="A147" s="117"/>
      <c r="B147" s="117"/>
      <c r="C147" s="117"/>
      <c r="D147" s="117"/>
      <c r="E147" s="117"/>
      <c r="F147" s="117"/>
      <c r="G147" s="117"/>
      <c r="H147" s="117"/>
      <c r="I147" s="117"/>
      <c r="J147" s="117"/>
      <c r="K147" s="117"/>
      <c r="L147" s="117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</row>
    <row r="148" spans="1:26" ht="15.75" customHeight="1">
      <c r="A148" s="117"/>
      <c r="B148" s="117"/>
      <c r="C148" s="117"/>
      <c r="D148" s="117"/>
      <c r="E148" s="117"/>
      <c r="F148" s="117"/>
      <c r="G148" s="117"/>
      <c r="H148" s="117"/>
      <c r="I148" s="117"/>
      <c r="J148" s="117"/>
      <c r="K148" s="117"/>
      <c r="L148" s="117"/>
      <c r="M148" s="117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  <c r="X148" s="117"/>
      <c r="Y148" s="117"/>
      <c r="Z148" s="117"/>
    </row>
    <row r="149" spans="1:26" ht="15.75" customHeight="1">
      <c r="A149" s="117"/>
      <c r="B149" s="117"/>
      <c r="C149" s="117"/>
      <c r="D149" s="117"/>
      <c r="E149" s="117"/>
      <c r="F149" s="117"/>
      <c r="G149" s="117"/>
      <c r="H149" s="117"/>
      <c r="I149" s="117"/>
      <c r="J149" s="117"/>
      <c r="K149" s="117"/>
      <c r="L149" s="117"/>
      <c r="M149" s="117"/>
      <c r="N149" s="117"/>
      <c r="O149" s="117"/>
      <c r="P149" s="117"/>
      <c r="Q149" s="117"/>
      <c r="R149" s="117"/>
      <c r="S149" s="117"/>
      <c r="T149" s="117"/>
      <c r="U149" s="117"/>
      <c r="V149" s="117"/>
      <c r="W149" s="117"/>
      <c r="X149" s="117"/>
      <c r="Y149" s="117"/>
      <c r="Z149" s="117"/>
    </row>
    <row r="150" spans="1:26" ht="15.75" customHeight="1">
      <c r="A150" s="117"/>
      <c r="B150" s="117"/>
      <c r="C150" s="117"/>
      <c r="D150" s="117"/>
      <c r="E150" s="117"/>
      <c r="F150" s="117"/>
      <c r="G150" s="117"/>
      <c r="H150" s="117"/>
      <c r="I150" s="117"/>
      <c r="J150" s="117"/>
      <c r="K150" s="117"/>
      <c r="L150" s="117"/>
      <c r="M150" s="117"/>
      <c r="N150" s="117"/>
      <c r="O150" s="117"/>
      <c r="P150" s="117"/>
      <c r="Q150" s="117"/>
      <c r="R150" s="117"/>
      <c r="S150" s="117"/>
      <c r="T150" s="117"/>
      <c r="U150" s="117"/>
      <c r="V150" s="117"/>
      <c r="W150" s="117"/>
      <c r="X150" s="117"/>
      <c r="Y150" s="117"/>
      <c r="Z150" s="117"/>
    </row>
    <row r="151" spans="1:26" ht="15.75" customHeight="1">
      <c r="A151" s="117"/>
      <c r="B151" s="117"/>
      <c r="C151" s="117"/>
      <c r="D151" s="117"/>
      <c r="E151" s="117"/>
      <c r="F151" s="117"/>
      <c r="G151" s="117"/>
      <c r="H151" s="117"/>
      <c r="I151" s="117"/>
      <c r="J151" s="117"/>
      <c r="K151" s="117"/>
      <c r="L151" s="117"/>
      <c r="M151" s="117"/>
      <c r="N151" s="117"/>
      <c r="O151" s="117"/>
      <c r="P151" s="117"/>
      <c r="Q151" s="117"/>
      <c r="R151" s="117"/>
      <c r="S151" s="117"/>
      <c r="T151" s="117"/>
      <c r="U151" s="117"/>
      <c r="V151" s="117"/>
      <c r="W151" s="117"/>
      <c r="X151" s="117"/>
      <c r="Y151" s="117"/>
      <c r="Z151" s="117"/>
    </row>
    <row r="152" spans="1:26" ht="15.75" customHeight="1">
      <c r="A152" s="117"/>
      <c r="B152" s="117"/>
      <c r="C152" s="117"/>
      <c r="D152" s="117"/>
      <c r="E152" s="117"/>
      <c r="F152" s="117"/>
      <c r="G152" s="117"/>
      <c r="H152" s="117"/>
      <c r="I152" s="117"/>
      <c r="J152" s="117"/>
      <c r="K152" s="117"/>
      <c r="L152" s="117"/>
      <c r="M152" s="117"/>
      <c r="N152" s="117"/>
      <c r="O152" s="117"/>
      <c r="P152" s="117"/>
      <c r="Q152" s="117"/>
      <c r="R152" s="117"/>
      <c r="S152" s="117"/>
      <c r="T152" s="117"/>
      <c r="U152" s="117"/>
      <c r="V152" s="117"/>
      <c r="W152" s="117"/>
      <c r="X152" s="117"/>
      <c r="Y152" s="117"/>
      <c r="Z152" s="117"/>
    </row>
    <row r="153" spans="1:26" ht="15.75" customHeight="1">
      <c r="A153" s="117"/>
      <c r="B153" s="117"/>
      <c r="C153" s="117"/>
      <c r="D153" s="117"/>
      <c r="E153" s="117"/>
      <c r="F153" s="117"/>
      <c r="G153" s="117"/>
      <c r="H153" s="117"/>
      <c r="I153" s="117"/>
      <c r="J153" s="117"/>
      <c r="K153" s="117"/>
      <c r="L153" s="117"/>
      <c r="M153" s="117"/>
      <c r="N153" s="117"/>
      <c r="O153" s="117"/>
      <c r="P153" s="117"/>
      <c r="Q153" s="117"/>
      <c r="R153" s="117"/>
      <c r="S153" s="117"/>
      <c r="T153" s="117"/>
      <c r="U153" s="117"/>
      <c r="V153" s="117"/>
      <c r="W153" s="117"/>
      <c r="X153" s="117"/>
      <c r="Y153" s="117"/>
      <c r="Z153" s="117"/>
    </row>
    <row r="154" spans="1:26" ht="15.75" customHeight="1">
      <c r="A154" s="117"/>
      <c r="B154" s="117"/>
      <c r="C154" s="117"/>
      <c r="D154" s="117"/>
      <c r="E154" s="117"/>
      <c r="F154" s="117"/>
      <c r="G154" s="117"/>
      <c r="H154" s="117"/>
      <c r="I154" s="117"/>
      <c r="J154" s="117"/>
      <c r="K154" s="117"/>
      <c r="L154" s="117"/>
      <c r="M154" s="117"/>
      <c r="N154" s="117"/>
      <c r="O154" s="117"/>
      <c r="P154" s="117"/>
      <c r="Q154" s="117"/>
      <c r="R154" s="117"/>
      <c r="S154" s="117"/>
      <c r="T154" s="117"/>
      <c r="U154" s="117"/>
      <c r="V154" s="117"/>
      <c r="W154" s="117"/>
      <c r="X154" s="117"/>
      <c r="Y154" s="117"/>
      <c r="Z154" s="117"/>
    </row>
    <row r="155" spans="1:26" ht="15.75" customHeight="1">
      <c r="A155" s="117"/>
      <c r="B155" s="117"/>
      <c r="C155" s="117"/>
      <c r="D155" s="117"/>
      <c r="E155" s="117"/>
      <c r="F155" s="117"/>
      <c r="G155" s="117"/>
      <c r="H155" s="117"/>
      <c r="I155" s="117"/>
      <c r="J155" s="117"/>
      <c r="K155" s="117"/>
      <c r="L155" s="117"/>
      <c r="M155" s="117"/>
      <c r="N155" s="117"/>
      <c r="O155" s="117"/>
      <c r="P155" s="117"/>
      <c r="Q155" s="117"/>
      <c r="R155" s="117"/>
      <c r="S155" s="117"/>
      <c r="T155" s="117"/>
      <c r="U155" s="117"/>
      <c r="V155" s="117"/>
      <c r="W155" s="117"/>
      <c r="X155" s="117"/>
      <c r="Y155" s="117"/>
      <c r="Z155" s="117"/>
    </row>
    <row r="156" spans="1:26" ht="15.75" customHeight="1">
      <c r="A156" s="117"/>
      <c r="B156" s="117"/>
      <c r="C156" s="117"/>
      <c r="D156" s="117"/>
      <c r="E156" s="117"/>
      <c r="F156" s="117"/>
      <c r="G156" s="117"/>
      <c r="H156" s="117"/>
      <c r="I156" s="117"/>
      <c r="J156" s="117"/>
      <c r="K156" s="117"/>
      <c r="L156" s="117"/>
      <c r="M156" s="117"/>
      <c r="N156" s="117"/>
      <c r="O156" s="117"/>
      <c r="P156" s="117"/>
      <c r="Q156" s="117"/>
      <c r="R156" s="117"/>
      <c r="S156" s="117"/>
      <c r="T156" s="117"/>
      <c r="U156" s="117"/>
      <c r="V156" s="117"/>
      <c r="W156" s="117"/>
      <c r="X156" s="117"/>
      <c r="Y156" s="117"/>
      <c r="Z156" s="117"/>
    </row>
    <row r="157" spans="1:26" ht="15.75" customHeight="1">
      <c r="A157" s="117"/>
      <c r="B157" s="117"/>
      <c r="C157" s="117"/>
      <c r="D157" s="117"/>
      <c r="E157" s="117"/>
      <c r="F157" s="117"/>
      <c r="G157" s="117"/>
      <c r="H157" s="117"/>
      <c r="I157" s="117"/>
      <c r="J157" s="117"/>
      <c r="K157" s="117"/>
      <c r="L157" s="117"/>
      <c r="M157" s="117"/>
      <c r="N157" s="117"/>
      <c r="O157" s="117"/>
      <c r="P157" s="117"/>
      <c r="Q157" s="117"/>
      <c r="R157" s="117"/>
      <c r="S157" s="117"/>
      <c r="T157" s="117"/>
      <c r="U157" s="117"/>
      <c r="V157" s="117"/>
      <c r="W157" s="117"/>
      <c r="X157" s="117"/>
      <c r="Y157" s="117"/>
      <c r="Z157" s="117"/>
    </row>
    <row r="158" spans="1:26" ht="15.75" customHeight="1">
      <c r="A158" s="117"/>
      <c r="B158" s="117"/>
      <c r="C158" s="117"/>
      <c r="D158" s="117"/>
      <c r="E158" s="117"/>
      <c r="F158" s="117"/>
      <c r="G158" s="117"/>
      <c r="H158" s="117"/>
      <c r="I158" s="117"/>
      <c r="J158" s="117"/>
      <c r="K158" s="117"/>
      <c r="L158" s="117"/>
      <c r="M158" s="117"/>
      <c r="N158" s="117"/>
      <c r="O158" s="117"/>
      <c r="P158" s="117"/>
      <c r="Q158" s="117"/>
      <c r="R158" s="117"/>
      <c r="S158" s="117"/>
      <c r="T158" s="117"/>
      <c r="U158" s="117"/>
      <c r="V158" s="117"/>
      <c r="W158" s="117"/>
      <c r="X158" s="117"/>
      <c r="Y158" s="117"/>
      <c r="Z158" s="117"/>
    </row>
    <row r="159" spans="1:26" ht="15.75" customHeight="1">
      <c r="A159" s="117"/>
      <c r="B159" s="117"/>
      <c r="C159" s="117"/>
      <c r="D159" s="117"/>
      <c r="E159" s="117"/>
      <c r="F159" s="117"/>
      <c r="G159" s="117"/>
      <c r="H159" s="117"/>
      <c r="I159" s="117"/>
      <c r="J159" s="117"/>
      <c r="K159" s="117"/>
      <c r="L159" s="117"/>
      <c r="M159" s="117"/>
      <c r="N159" s="117"/>
      <c r="O159" s="117"/>
      <c r="P159" s="117"/>
      <c r="Q159" s="117"/>
      <c r="R159" s="117"/>
      <c r="S159" s="117"/>
      <c r="T159" s="117"/>
      <c r="U159" s="117"/>
      <c r="V159" s="117"/>
      <c r="W159" s="117"/>
      <c r="X159" s="117"/>
      <c r="Y159" s="117"/>
      <c r="Z159" s="117"/>
    </row>
    <row r="160" spans="1:26" ht="15.75" customHeight="1">
      <c r="A160" s="117"/>
      <c r="B160" s="117"/>
      <c r="C160" s="117"/>
      <c r="D160" s="117"/>
      <c r="E160" s="117"/>
      <c r="F160" s="117"/>
      <c r="G160" s="117"/>
      <c r="H160" s="117"/>
      <c r="I160" s="117"/>
      <c r="J160" s="117"/>
      <c r="K160" s="117"/>
      <c r="L160" s="117"/>
      <c r="M160" s="117"/>
      <c r="N160" s="117"/>
      <c r="O160" s="117"/>
      <c r="P160" s="117"/>
      <c r="Q160" s="117"/>
      <c r="R160" s="117"/>
      <c r="S160" s="117"/>
      <c r="T160" s="117"/>
      <c r="U160" s="117"/>
      <c r="V160" s="117"/>
      <c r="W160" s="117"/>
      <c r="X160" s="117"/>
      <c r="Y160" s="117"/>
      <c r="Z160" s="117"/>
    </row>
    <row r="161" spans="1:26" ht="15.75" customHeight="1">
      <c r="A161" s="117"/>
      <c r="B161" s="117"/>
      <c r="C161" s="117"/>
      <c r="D161" s="117"/>
      <c r="E161" s="117"/>
      <c r="F161" s="117"/>
      <c r="G161" s="117"/>
      <c r="H161" s="117"/>
      <c r="I161" s="117"/>
      <c r="J161" s="117"/>
      <c r="K161" s="117"/>
      <c r="L161" s="117"/>
      <c r="M161" s="117"/>
      <c r="N161" s="117"/>
      <c r="O161" s="117"/>
      <c r="P161" s="117"/>
      <c r="Q161" s="117"/>
      <c r="R161" s="117"/>
      <c r="S161" s="117"/>
      <c r="T161" s="117"/>
      <c r="U161" s="117"/>
      <c r="V161" s="117"/>
      <c r="W161" s="117"/>
      <c r="X161" s="117"/>
      <c r="Y161" s="117"/>
      <c r="Z161" s="117"/>
    </row>
    <row r="162" spans="1:26" ht="15.75" customHeight="1">
      <c r="A162" s="117"/>
      <c r="B162" s="117"/>
      <c r="C162" s="117"/>
      <c r="D162" s="117"/>
      <c r="E162" s="117"/>
      <c r="F162" s="117"/>
      <c r="G162" s="117"/>
      <c r="H162" s="117"/>
      <c r="I162" s="117"/>
      <c r="J162" s="117"/>
      <c r="K162" s="117"/>
      <c r="L162" s="117"/>
      <c r="M162" s="117"/>
      <c r="N162" s="117"/>
      <c r="O162" s="117"/>
      <c r="P162" s="117"/>
      <c r="Q162" s="117"/>
      <c r="R162" s="117"/>
      <c r="S162" s="117"/>
      <c r="T162" s="117"/>
      <c r="U162" s="117"/>
      <c r="V162" s="117"/>
      <c r="W162" s="117"/>
      <c r="X162" s="117"/>
      <c r="Y162" s="117"/>
      <c r="Z162" s="117"/>
    </row>
    <row r="163" spans="1:26" ht="15.75" customHeight="1">
      <c r="A163" s="117"/>
      <c r="B163" s="117"/>
      <c r="C163" s="117"/>
      <c r="D163" s="117"/>
      <c r="E163" s="117"/>
      <c r="F163" s="117"/>
      <c r="G163" s="117"/>
      <c r="H163" s="117"/>
      <c r="I163" s="117"/>
      <c r="J163" s="117"/>
      <c r="K163" s="117"/>
      <c r="L163" s="117"/>
      <c r="M163" s="117"/>
      <c r="N163" s="117"/>
      <c r="O163" s="117"/>
      <c r="P163" s="117"/>
      <c r="Q163" s="117"/>
      <c r="R163" s="117"/>
      <c r="S163" s="117"/>
      <c r="T163" s="117"/>
      <c r="U163" s="117"/>
      <c r="V163" s="117"/>
      <c r="W163" s="117"/>
      <c r="X163" s="117"/>
      <c r="Y163" s="117"/>
      <c r="Z163" s="117"/>
    </row>
    <row r="164" spans="1:26" ht="15.75" customHeight="1">
      <c r="A164" s="117"/>
      <c r="B164" s="117"/>
      <c r="C164" s="117"/>
      <c r="D164" s="117"/>
      <c r="E164" s="117"/>
      <c r="F164" s="117"/>
      <c r="G164" s="117"/>
      <c r="H164" s="117"/>
      <c r="I164" s="117"/>
      <c r="J164" s="117"/>
      <c r="K164" s="117"/>
      <c r="L164" s="117"/>
      <c r="M164" s="117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  <c r="X164" s="117"/>
      <c r="Y164" s="117"/>
      <c r="Z164" s="117"/>
    </row>
    <row r="165" spans="1:26" ht="15.75" customHeight="1">
      <c r="A165" s="117"/>
      <c r="B165" s="117"/>
      <c r="C165" s="117"/>
      <c r="D165" s="117"/>
      <c r="E165" s="117"/>
      <c r="F165" s="117"/>
      <c r="G165" s="117"/>
      <c r="H165" s="117"/>
      <c r="I165" s="117"/>
      <c r="J165" s="117"/>
      <c r="K165" s="117"/>
      <c r="L165" s="117"/>
      <c r="M165" s="117"/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  <c r="X165" s="117"/>
      <c r="Y165" s="117"/>
      <c r="Z165" s="117"/>
    </row>
    <row r="166" spans="1:26" ht="15.75" customHeight="1">
      <c r="A166" s="117"/>
      <c r="B166" s="117"/>
      <c r="C166" s="117"/>
      <c r="D166" s="117"/>
      <c r="E166" s="117"/>
      <c r="F166" s="117"/>
      <c r="G166" s="117"/>
      <c r="H166" s="117"/>
      <c r="I166" s="117"/>
      <c r="J166" s="117"/>
      <c r="K166" s="117"/>
      <c r="L166" s="117"/>
      <c r="M166" s="117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  <c r="X166" s="117"/>
      <c r="Y166" s="117"/>
      <c r="Z166" s="117"/>
    </row>
    <row r="167" spans="1:26" ht="15.75" customHeight="1">
      <c r="A167" s="117"/>
      <c r="B167" s="117"/>
      <c r="C167" s="117"/>
      <c r="D167" s="117"/>
      <c r="E167" s="117"/>
      <c r="F167" s="117"/>
      <c r="G167" s="117"/>
      <c r="H167" s="117"/>
      <c r="I167" s="117"/>
      <c r="J167" s="117"/>
      <c r="K167" s="117"/>
      <c r="L167" s="117"/>
      <c r="M167" s="117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7"/>
      <c r="Y167" s="117"/>
      <c r="Z167" s="117"/>
    </row>
    <row r="168" spans="1:26" ht="15.75" customHeight="1">
      <c r="A168" s="117"/>
      <c r="B168" s="117"/>
      <c r="C168" s="117"/>
      <c r="D168" s="117"/>
      <c r="E168" s="117"/>
      <c r="F168" s="117"/>
      <c r="G168" s="117"/>
      <c r="H168" s="117"/>
      <c r="I168" s="117"/>
      <c r="J168" s="117"/>
      <c r="K168" s="117"/>
      <c r="L168" s="117"/>
      <c r="M168" s="117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  <c r="Y168" s="117"/>
      <c r="Z168" s="117"/>
    </row>
    <row r="169" spans="1:26" ht="15.75" customHeight="1">
      <c r="A169" s="117"/>
      <c r="B169" s="117"/>
      <c r="C169" s="117"/>
      <c r="D169" s="117"/>
      <c r="E169" s="117"/>
      <c r="F169" s="117"/>
      <c r="G169" s="117"/>
      <c r="H169" s="117"/>
      <c r="I169" s="117"/>
      <c r="J169" s="117"/>
      <c r="K169" s="117"/>
      <c r="L169" s="117"/>
      <c r="M169" s="117"/>
      <c r="N169" s="117"/>
      <c r="O169" s="117"/>
      <c r="P169" s="117"/>
      <c r="Q169" s="117"/>
      <c r="R169" s="117"/>
      <c r="S169" s="117"/>
      <c r="T169" s="117"/>
      <c r="U169" s="117"/>
      <c r="V169" s="117"/>
      <c r="W169" s="117"/>
      <c r="X169" s="117"/>
      <c r="Y169" s="117"/>
      <c r="Z169" s="117"/>
    </row>
    <row r="170" spans="1:26" ht="15.75" customHeight="1">
      <c r="A170" s="117"/>
      <c r="B170" s="117"/>
      <c r="C170" s="117"/>
      <c r="D170" s="117"/>
      <c r="E170" s="117"/>
      <c r="F170" s="117"/>
      <c r="G170" s="117"/>
      <c r="H170" s="117"/>
      <c r="I170" s="117"/>
      <c r="J170" s="117"/>
      <c r="K170" s="117"/>
      <c r="L170" s="117"/>
      <c r="M170" s="117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  <c r="X170" s="117"/>
      <c r="Y170" s="117"/>
      <c r="Z170" s="117"/>
    </row>
    <row r="171" spans="1:26" ht="15.75" customHeight="1">
      <c r="A171" s="117"/>
      <c r="B171" s="117"/>
      <c r="C171" s="117"/>
      <c r="D171" s="117"/>
      <c r="E171" s="117"/>
      <c r="F171" s="117"/>
      <c r="G171" s="117"/>
      <c r="H171" s="117"/>
      <c r="I171" s="117"/>
      <c r="J171" s="117"/>
      <c r="K171" s="117"/>
      <c r="L171" s="117"/>
      <c r="M171" s="117"/>
      <c r="N171" s="117"/>
      <c r="O171" s="117"/>
      <c r="P171" s="117"/>
      <c r="Q171" s="117"/>
      <c r="R171" s="117"/>
      <c r="S171" s="117"/>
      <c r="T171" s="117"/>
      <c r="U171" s="117"/>
      <c r="V171" s="117"/>
      <c r="W171" s="117"/>
      <c r="X171" s="117"/>
      <c r="Y171" s="117"/>
      <c r="Z171" s="117"/>
    </row>
    <row r="172" spans="1:26" ht="15.75" customHeight="1">
      <c r="A172" s="117"/>
      <c r="B172" s="117"/>
      <c r="C172" s="117"/>
      <c r="D172" s="117"/>
      <c r="E172" s="117"/>
      <c r="F172" s="117"/>
      <c r="G172" s="117"/>
      <c r="H172" s="117"/>
      <c r="I172" s="117"/>
      <c r="J172" s="117"/>
      <c r="K172" s="117"/>
      <c r="L172" s="117"/>
      <c r="M172" s="117"/>
      <c r="N172" s="117"/>
      <c r="O172" s="117"/>
      <c r="P172" s="117"/>
      <c r="Q172" s="117"/>
      <c r="R172" s="117"/>
      <c r="S172" s="117"/>
      <c r="T172" s="117"/>
      <c r="U172" s="117"/>
      <c r="V172" s="117"/>
      <c r="W172" s="117"/>
      <c r="X172" s="117"/>
      <c r="Y172" s="117"/>
      <c r="Z172" s="117"/>
    </row>
    <row r="173" spans="1:26" ht="15.75" customHeight="1">
      <c r="A173" s="117"/>
      <c r="B173" s="117"/>
      <c r="C173" s="117"/>
      <c r="D173" s="117"/>
      <c r="E173" s="117"/>
      <c r="F173" s="117"/>
      <c r="G173" s="117"/>
      <c r="H173" s="117"/>
      <c r="I173" s="117"/>
      <c r="J173" s="117"/>
      <c r="K173" s="117"/>
      <c r="L173" s="117"/>
      <c r="M173" s="117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  <c r="X173" s="117"/>
      <c r="Y173" s="117"/>
      <c r="Z173" s="117"/>
    </row>
    <row r="174" spans="1:26" ht="15.75" customHeight="1">
      <c r="A174" s="117"/>
      <c r="B174" s="117"/>
      <c r="C174" s="117"/>
      <c r="D174" s="117"/>
      <c r="E174" s="117"/>
      <c r="F174" s="117"/>
      <c r="G174" s="117"/>
      <c r="H174" s="117"/>
      <c r="I174" s="117"/>
      <c r="J174" s="117"/>
      <c r="K174" s="117"/>
      <c r="L174" s="117"/>
      <c r="M174" s="117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</row>
    <row r="175" spans="1:26" ht="15.75" customHeight="1">
      <c r="A175" s="117"/>
      <c r="B175" s="117"/>
      <c r="C175" s="117"/>
      <c r="D175" s="117"/>
      <c r="E175" s="117"/>
      <c r="F175" s="117"/>
      <c r="G175" s="117"/>
      <c r="H175" s="117"/>
      <c r="I175" s="117"/>
      <c r="J175" s="117"/>
      <c r="K175" s="117"/>
      <c r="L175" s="117"/>
      <c r="M175" s="117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  <c r="X175" s="117"/>
      <c r="Y175" s="117"/>
      <c r="Z175" s="117"/>
    </row>
    <row r="176" spans="1:26" ht="15.75" customHeight="1">
      <c r="A176" s="117"/>
      <c r="B176" s="117"/>
      <c r="C176" s="117"/>
      <c r="D176" s="117"/>
      <c r="E176" s="117"/>
      <c r="F176" s="117"/>
      <c r="G176" s="117"/>
      <c r="H176" s="117"/>
      <c r="I176" s="117"/>
      <c r="J176" s="117"/>
      <c r="K176" s="117"/>
      <c r="L176" s="117"/>
      <c r="M176" s="117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  <c r="X176" s="117"/>
      <c r="Y176" s="117"/>
      <c r="Z176" s="117"/>
    </row>
    <row r="177" spans="1:26" ht="15.75" customHeight="1">
      <c r="A177" s="117"/>
      <c r="B177" s="117"/>
      <c r="C177" s="117"/>
      <c r="D177" s="117"/>
      <c r="E177" s="117"/>
      <c r="F177" s="117"/>
      <c r="G177" s="117"/>
      <c r="H177" s="117"/>
      <c r="I177" s="117"/>
      <c r="J177" s="117"/>
      <c r="K177" s="117"/>
      <c r="L177" s="117"/>
      <c r="M177" s="117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  <c r="X177" s="117"/>
      <c r="Y177" s="117"/>
      <c r="Z177" s="117"/>
    </row>
    <row r="178" spans="1:26" ht="15.75" customHeight="1">
      <c r="A178" s="117"/>
      <c r="B178" s="117"/>
      <c r="C178" s="117"/>
      <c r="D178" s="117"/>
      <c r="E178" s="117"/>
      <c r="F178" s="117"/>
      <c r="G178" s="117"/>
      <c r="H178" s="117"/>
      <c r="I178" s="117"/>
      <c r="J178" s="117"/>
      <c r="K178" s="117"/>
      <c r="L178" s="117"/>
      <c r="M178" s="117"/>
      <c r="N178" s="117"/>
      <c r="O178" s="117"/>
      <c r="P178" s="117"/>
      <c r="Q178" s="117"/>
      <c r="R178" s="117"/>
      <c r="S178" s="117"/>
      <c r="T178" s="117"/>
      <c r="U178" s="117"/>
      <c r="V178" s="117"/>
      <c r="W178" s="117"/>
      <c r="X178" s="117"/>
      <c r="Y178" s="117"/>
      <c r="Z178" s="117"/>
    </row>
    <row r="179" spans="1:26" ht="15.75" customHeight="1">
      <c r="A179" s="117"/>
      <c r="B179" s="117"/>
      <c r="C179" s="117"/>
      <c r="D179" s="117"/>
      <c r="E179" s="117"/>
      <c r="F179" s="117"/>
      <c r="G179" s="117"/>
      <c r="H179" s="117"/>
      <c r="I179" s="117"/>
      <c r="J179" s="117"/>
      <c r="K179" s="117"/>
      <c r="L179" s="117"/>
      <c r="M179" s="117"/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  <c r="X179" s="117"/>
      <c r="Y179" s="117"/>
      <c r="Z179" s="117"/>
    </row>
    <row r="180" spans="1:26" ht="15.75" customHeight="1">
      <c r="A180" s="117"/>
      <c r="B180" s="117"/>
      <c r="C180" s="117"/>
      <c r="D180" s="117"/>
      <c r="E180" s="117"/>
      <c r="F180" s="117"/>
      <c r="G180" s="117"/>
      <c r="H180" s="117"/>
      <c r="I180" s="117"/>
      <c r="J180" s="117"/>
      <c r="K180" s="117"/>
      <c r="L180" s="117"/>
      <c r="M180" s="117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  <c r="X180" s="117"/>
      <c r="Y180" s="117"/>
      <c r="Z180" s="117"/>
    </row>
    <row r="181" spans="1:26" ht="15.75" customHeight="1">
      <c r="A181" s="117"/>
      <c r="B181" s="117"/>
      <c r="C181" s="117"/>
      <c r="D181" s="117"/>
      <c r="E181" s="117"/>
      <c r="F181" s="117"/>
      <c r="G181" s="117"/>
      <c r="H181" s="117"/>
      <c r="I181" s="117"/>
      <c r="J181" s="117"/>
      <c r="K181" s="117"/>
      <c r="L181" s="117"/>
      <c r="M181" s="117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  <c r="X181" s="117"/>
      <c r="Y181" s="117"/>
      <c r="Z181" s="117"/>
    </row>
    <row r="182" spans="1:26" ht="15.75" customHeight="1">
      <c r="A182" s="117"/>
      <c r="B182" s="117"/>
      <c r="C182" s="117"/>
      <c r="D182" s="117"/>
      <c r="E182" s="117"/>
      <c r="F182" s="117"/>
      <c r="G182" s="117"/>
      <c r="H182" s="117"/>
      <c r="I182" s="117"/>
      <c r="J182" s="117"/>
      <c r="K182" s="117"/>
      <c r="L182" s="117"/>
      <c r="M182" s="117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</row>
    <row r="183" spans="1:26" ht="15.75" customHeight="1">
      <c r="A183" s="117"/>
      <c r="B183" s="117"/>
      <c r="C183" s="117"/>
      <c r="D183" s="117"/>
      <c r="E183" s="117"/>
      <c r="F183" s="117"/>
      <c r="G183" s="117"/>
      <c r="H183" s="117"/>
      <c r="I183" s="117"/>
      <c r="J183" s="117"/>
      <c r="K183" s="117"/>
      <c r="L183" s="117"/>
      <c r="M183" s="117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  <c r="X183" s="117"/>
      <c r="Y183" s="117"/>
      <c r="Z183" s="117"/>
    </row>
    <row r="184" spans="1:26" ht="15.75" customHeight="1">
      <c r="A184" s="117"/>
      <c r="B184" s="117"/>
      <c r="C184" s="117"/>
      <c r="D184" s="117"/>
      <c r="E184" s="117"/>
      <c r="F184" s="117"/>
      <c r="G184" s="117"/>
      <c r="H184" s="117"/>
      <c r="I184" s="117"/>
      <c r="J184" s="117"/>
      <c r="K184" s="117"/>
      <c r="L184" s="117"/>
      <c r="M184" s="117"/>
      <c r="N184" s="117"/>
      <c r="O184" s="117"/>
      <c r="P184" s="117"/>
      <c r="Q184" s="117"/>
      <c r="R184" s="117"/>
      <c r="S184" s="117"/>
      <c r="T184" s="117"/>
      <c r="U184" s="117"/>
      <c r="V184" s="117"/>
      <c r="W184" s="117"/>
      <c r="X184" s="117"/>
      <c r="Y184" s="117"/>
      <c r="Z184" s="117"/>
    </row>
    <row r="185" spans="1:26" ht="15.75" customHeight="1">
      <c r="A185" s="117"/>
      <c r="B185" s="117"/>
      <c r="C185" s="117"/>
      <c r="D185" s="117"/>
      <c r="E185" s="117"/>
      <c r="F185" s="117"/>
      <c r="G185" s="117"/>
      <c r="H185" s="117"/>
      <c r="I185" s="117"/>
      <c r="J185" s="117"/>
      <c r="K185" s="117"/>
      <c r="L185" s="117"/>
      <c r="M185" s="117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  <c r="X185" s="117"/>
      <c r="Y185" s="117"/>
      <c r="Z185" s="117"/>
    </row>
    <row r="186" spans="1:26" ht="15.75" customHeight="1">
      <c r="A186" s="117"/>
      <c r="B186" s="117"/>
      <c r="C186" s="117"/>
      <c r="D186" s="117"/>
      <c r="E186" s="117"/>
      <c r="F186" s="117"/>
      <c r="G186" s="117"/>
      <c r="H186" s="117"/>
      <c r="I186" s="117"/>
      <c r="J186" s="117"/>
      <c r="K186" s="117"/>
      <c r="L186" s="117"/>
      <c r="M186" s="117"/>
      <c r="N186" s="117"/>
      <c r="O186" s="117"/>
      <c r="P186" s="117"/>
      <c r="Q186" s="117"/>
      <c r="R186" s="117"/>
      <c r="S186" s="117"/>
      <c r="T186" s="117"/>
      <c r="U186" s="117"/>
      <c r="V186" s="117"/>
      <c r="W186" s="117"/>
      <c r="X186" s="117"/>
      <c r="Y186" s="117"/>
      <c r="Z186" s="117"/>
    </row>
    <row r="187" spans="1:26" ht="15.75" customHeight="1">
      <c r="A187" s="117"/>
      <c r="B187" s="117"/>
      <c r="C187" s="117"/>
      <c r="D187" s="117"/>
      <c r="E187" s="117"/>
      <c r="F187" s="117"/>
      <c r="G187" s="117"/>
      <c r="H187" s="117"/>
      <c r="I187" s="117"/>
      <c r="J187" s="117"/>
      <c r="K187" s="117"/>
      <c r="L187" s="117"/>
      <c r="M187" s="117"/>
      <c r="N187" s="117"/>
      <c r="O187" s="117"/>
      <c r="P187" s="117"/>
      <c r="Q187" s="117"/>
      <c r="R187" s="117"/>
      <c r="S187" s="117"/>
      <c r="T187" s="117"/>
      <c r="U187" s="117"/>
      <c r="V187" s="117"/>
      <c r="W187" s="117"/>
      <c r="X187" s="117"/>
      <c r="Y187" s="117"/>
      <c r="Z187" s="117"/>
    </row>
    <row r="188" spans="1:26" ht="15.75" customHeight="1">
      <c r="A188" s="117"/>
      <c r="B188" s="117"/>
      <c r="C188" s="117"/>
      <c r="D188" s="117"/>
      <c r="E188" s="117"/>
      <c r="F188" s="117"/>
      <c r="G188" s="117"/>
      <c r="H188" s="117"/>
      <c r="I188" s="117"/>
      <c r="J188" s="117"/>
      <c r="K188" s="117"/>
      <c r="L188" s="117"/>
      <c r="M188" s="117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  <c r="X188" s="117"/>
      <c r="Y188" s="117"/>
      <c r="Z188" s="117"/>
    </row>
    <row r="189" spans="1:26" ht="15.75" customHeight="1">
      <c r="A189" s="117"/>
      <c r="B189" s="117"/>
      <c r="C189" s="117"/>
      <c r="D189" s="117"/>
      <c r="E189" s="117"/>
      <c r="F189" s="117"/>
      <c r="G189" s="117"/>
      <c r="H189" s="117"/>
      <c r="I189" s="117"/>
      <c r="J189" s="117"/>
      <c r="K189" s="117"/>
      <c r="L189" s="117"/>
      <c r="M189" s="117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  <c r="X189" s="117"/>
      <c r="Y189" s="117"/>
      <c r="Z189" s="117"/>
    </row>
    <row r="190" spans="1:26" ht="15.75" customHeight="1">
      <c r="A190" s="117"/>
      <c r="B190" s="117"/>
      <c r="C190" s="117"/>
      <c r="D190" s="117"/>
      <c r="E190" s="117"/>
      <c r="F190" s="117"/>
      <c r="G190" s="117"/>
      <c r="H190" s="117"/>
      <c r="I190" s="117"/>
      <c r="J190" s="117"/>
      <c r="K190" s="117"/>
      <c r="L190" s="117"/>
      <c r="M190" s="117"/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</row>
    <row r="191" spans="1:26" ht="15.75" customHeight="1">
      <c r="A191" s="117"/>
      <c r="B191" s="117"/>
      <c r="C191" s="117"/>
      <c r="D191" s="117"/>
      <c r="E191" s="117"/>
      <c r="F191" s="117"/>
      <c r="G191" s="117"/>
      <c r="H191" s="117"/>
      <c r="I191" s="117"/>
      <c r="J191" s="117"/>
      <c r="K191" s="117"/>
      <c r="L191" s="117"/>
      <c r="M191" s="117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  <c r="X191" s="117"/>
      <c r="Y191" s="117"/>
      <c r="Z191" s="117"/>
    </row>
    <row r="192" spans="1:26" ht="15.75" customHeight="1">
      <c r="A192" s="117"/>
      <c r="B192" s="117"/>
      <c r="C192" s="117"/>
      <c r="D192" s="117"/>
      <c r="E192" s="117"/>
      <c r="F192" s="117"/>
      <c r="G192" s="117"/>
      <c r="H192" s="117"/>
      <c r="I192" s="117"/>
      <c r="J192" s="117"/>
      <c r="K192" s="117"/>
      <c r="L192" s="117"/>
      <c r="M192" s="117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  <c r="X192" s="117"/>
      <c r="Y192" s="117"/>
      <c r="Z192" s="117"/>
    </row>
    <row r="193" spans="1:26" ht="15.75" customHeight="1">
      <c r="A193" s="117"/>
      <c r="B193" s="117"/>
      <c r="C193" s="117"/>
      <c r="D193" s="117"/>
      <c r="E193" s="117"/>
      <c r="F193" s="117"/>
      <c r="G193" s="117"/>
      <c r="H193" s="117"/>
      <c r="I193" s="117"/>
      <c r="J193" s="117"/>
      <c r="K193" s="117"/>
      <c r="L193" s="117"/>
      <c r="M193" s="117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</row>
    <row r="194" spans="1:26" ht="15.75" customHeight="1">
      <c r="A194" s="117"/>
      <c r="B194" s="117"/>
      <c r="C194" s="117"/>
      <c r="D194" s="117"/>
      <c r="E194" s="117"/>
      <c r="F194" s="117"/>
      <c r="G194" s="117"/>
      <c r="H194" s="117"/>
      <c r="I194" s="117"/>
      <c r="J194" s="117"/>
      <c r="K194" s="117"/>
      <c r="L194" s="117"/>
      <c r="M194" s="117"/>
      <c r="N194" s="117"/>
      <c r="O194" s="117"/>
      <c r="P194" s="117"/>
      <c r="Q194" s="117"/>
      <c r="R194" s="117"/>
      <c r="S194" s="117"/>
      <c r="T194" s="117"/>
      <c r="U194" s="117"/>
      <c r="V194" s="117"/>
      <c r="W194" s="117"/>
      <c r="X194" s="117"/>
      <c r="Y194" s="117"/>
      <c r="Z194" s="117"/>
    </row>
    <row r="195" spans="1:26" ht="15.75" customHeight="1">
      <c r="A195" s="117"/>
      <c r="B195" s="117"/>
      <c r="C195" s="117"/>
      <c r="D195" s="117"/>
      <c r="E195" s="117"/>
      <c r="F195" s="117"/>
      <c r="G195" s="117"/>
      <c r="H195" s="117"/>
      <c r="I195" s="117"/>
      <c r="J195" s="117"/>
      <c r="K195" s="117"/>
      <c r="L195" s="117"/>
      <c r="M195" s="117"/>
      <c r="N195" s="117"/>
      <c r="O195" s="117"/>
      <c r="P195" s="117"/>
      <c r="Q195" s="117"/>
      <c r="R195" s="117"/>
      <c r="S195" s="117"/>
      <c r="T195" s="117"/>
      <c r="U195" s="117"/>
      <c r="V195" s="117"/>
      <c r="W195" s="117"/>
      <c r="X195" s="117"/>
      <c r="Y195" s="117"/>
      <c r="Z195" s="117"/>
    </row>
    <row r="196" spans="1:26" ht="15.75" customHeight="1">
      <c r="A196" s="117"/>
      <c r="B196" s="117"/>
      <c r="C196" s="117"/>
      <c r="D196" s="117"/>
      <c r="E196" s="117"/>
      <c r="F196" s="117"/>
      <c r="G196" s="117"/>
      <c r="H196" s="117"/>
      <c r="I196" s="117"/>
      <c r="J196" s="117"/>
      <c r="K196" s="117"/>
      <c r="L196" s="117"/>
      <c r="M196" s="117"/>
      <c r="N196" s="117"/>
      <c r="O196" s="117"/>
      <c r="P196" s="117"/>
      <c r="Q196" s="117"/>
      <c r="R196" s="117"/>
      <c r="S196" s="117"/>
      <c r="T196" s="117"/>
      <c r="U196" s="117"/>
      <c r="V196" s="117"/>
      <c r="W196" s="117"/>
      <c r="X196" s="117"/>
      <c r="Y196" s="117"/>
      <c r="Z196" s="117"/>
    </row>
    <row r="197" spans="1:26" ht="15.75" customHeight="1">
      <c r="A197" s="117"/>
      <c r="B197" s="117"/>
      <c r="C197" s="117"/>
      <c r="D197" s="117"/>
      <c r="E197" s="117"/>
      <c r="F197" s="117"/>
      <c r="G197" s="117"/>
      <c r="H197" s="117"/>
      <c r="I197" s="117"/>
      <c r="J197" s="117"/>
      <c r="K197" s="117"/>
      <c r="L197" s="117"/>
      <c r="M197" s="117"/>
      <c r="N197" s="117"/>
      <c r="O197" s="117"/>
      <c r="P197" s="117"/>
      <c r="Q197" s="117"/>
      <c r="R197" s="117"/>
      <c r="S197" s="117"/>
      <c r="T197" s="117"/>
      <c r="U197" s="117"/>
      <c r="V197" s="117"/>
      <c r="W197" s="117"/>
      <c r="X197" s="117"/>
      <c r="Y197" s="117"/>
      <c r="Z197" s="117"/>
    </row>
    <row r="198" spans="1:26" ht="15.75" customHeight="1">
      <c r="A198" s="117"/>
      <c r="B198" s="117"/>
      <c r="C198" s="117"/>
      <c r="D198" s="117"/>
      <c r="E198" s="117"/>
      <c r="F198" s="117"/>
      <c r="G198" s="117"/>
      <c r="H198" s="117"/>
      <c r="I198" s="117"/>
      <c r="J198" s="117"/>
      <c r="K198" s="117"/>
      <c r="L198" s="117"/>
      <c r="M198" s="117"/>
      <c r="N198" s="117"/>
      <c r="O198" s="117"/>
      <c r="P198" s="117"/>
      <c r="Q198" s="117"/>
      <c r="R198" s="117"/>
      <c r="S198" s="117"/>
      <c r="T198" s="117"/>
      <c r="U198" s="117"/>
      <c r="V198" s="117"/>
      <c r="W198" s="117"/>
      <c r="X198" s="117"/>
      <c r="Y198" s="117"/>
      <c r="Z198" s="117"/>
    </row>
    <row r="199" spans="1:26" ht="15.75" customHeight="1">
      <c r="A199" s="117"/>
      <c r="B199" s="117"/>
      <c r="C199" s="117"/>
      <c r="D199" s="117"/>
      <c r="E199" s="117"/>
      <c r="F199" s="117"/>
      <c r="G199" s="117"/>
      <c r="H199" s="117"/>
      <c r="I199" s="117"/>
      <c r="J199" s="117"/>
      <c r="K199" s="117"/>
      <c r="L199" s="117"/>
      <c r="M199" s="117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  <c r="X199" s="117"/>
      <c r="Y199" s="117"/>
      <c r="Z199" s="117"/>
    </row>
    <row r="200" spans="1:26" ht="15.75" customHeight="1">
      <c r="A200" s="117"/>
      <c r="B200" s="117"/>
      <c r="C200" s="117"/>
      <c r="D200" s="117"/>
      <c r="E200" s="117"/>
      <c r="F200" s="117"/>
      <c r="G200" s="117"/>
      <c r="H200" s="117"/>
      <c r="I200" s="117"/>
      <c r="J200" s="117"/>
      <c r="K200" s="117"/>
      <c r="L200" s="117"/>
      <c r="M200" s="117"/>
      <c r="N200" s="117"/>
      <c r="O200" s="117"/>
      <c r="P200" s="117"/>
      <c r="Q200" s="117"/>
      <c r="R200" s="117"/>
      <c r="S200" s="117"/>
      <c r="T200" s="117"/>
      <c r="U200" s="117"/>
      <c r="V200" s="117"/>
      <c r="W200" s="117"/>
      <c r="X200" s="117"/>
      <c r="Y200" s="117"/>
      <c r="Z200" s="117"/>
    </row>
    <row r="201" spans="1:26" ht="15.75" customHeight="1">
      <c r="A201" s="117"/>
      <c r="B201" s="117"/>
      <c r="C201" s="117"/>
      <c r="D201" s="117"/>
      <c r="E201" s="117"/>
      <c r="F201" s="117"/>
      <c r="G201" s="117"/>
      <c r="H201" s="117"/>
      <c r="I201" s="117"/>
      <c r="J201" s="117"/>
      <c r="K201" s="117"/>
      <c r="L201" s="117"/>
      <c r="M201" s="117"/>
      <c r="N201" s="117"/>
      <c r="O201" s="117"/>
      <c r="P201" s="117"/>
      <c r="Q201" s="117"/>
      <c r="R201" s="117"/>
      <c r="S201" s="117"/>
      <c r="T201" s="117"/>
      <c r="U201" s="117"/>
      <c r="V201" s="117"/>
      <c r="W201" s="117"/>
      <c r="X201" s="117"/>
      <c r="Y201" s="117"/>
      <c r="Z201" s="117"/>
    </row>
    <row r="202" spans="1:26" ht="15.75" customHeight="1">
      <c r="A202" s="117"/>
      <c r="B202" s="117"/>
      <c r="C202" s="117"/>
      <c r="D202" s="117"/>
      <c r="E202" s="117"/>
      <c r="F202" s="117"/>
      <c r="G202" s="117"/>
      <c r="H202" s="117"/>
      <c r="I202" s="117"/>
      <c r="J202" s="117"/>
      <c r="K202" s="117"/>
      <c r="L202" s="117"/>
      <c r="M202" s="117"/>
      <c r="N202" s="117"/>
      <c r="O202" s="117"/>
      <c r="P202" s="117"/>
      <c r="Q202" s="117"/>
      <c r="R202" s="117"/>
      <c r="S202" s="117"/>
      <c r="T202" s="117"/>
      <c r="U202" s="117"/>
      <c r="V202" s="117"/>
      <c r="W202" s="117"/>
      <c r="X202" s="117"/>
      <c r="Y202" s="117"/>
      <c r="Z202" s="117"/>
    </row>
    <row r="203" spans="1:26" ht="15.75" customHeight="1">
      <c r="A203" s="117"/>
      <c r="B203" s="117"/>
      <c r="C203" s="117"/>
      <c r="D203" s="117"/>
      <c r="E203" s="117"/>
      <c r="F203" s="117"/>
      <c r="G203" s="117"/>
      <c r="H203" s="117"/>
      <c r="I203" s="117"/>
      <c r="J203" s="117"/>
      <c r="K203" s="117"/>
      <c r="L203" s="117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</row>
    <row r="204" spans="1:26" ht="15.75" customHeight="1">
      <c r="A204" s="117"/>
      <c r="B204" s="117"/>
      <c r="C204" s="117"/>
      <c r="D204" s="117"/>
      <c r="E204" s="117"/>
      <c r="F204" s="117"/>
      <c r="G204" s="117"/>
      <c r="H204" s="117"/>
      <c r="I204" s="117"/>
      <c r="J204" s="117"/>
      <c r="K204" s="117"/>
      <c r="L204" s="117"/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</row>
    <row r="205" spans="1:26" ht="15.75" customHeight="1">
      <c r="A205" s="117"/>
      <c r="B205" s="117"/>
      <c r="C205" s="117"/>
      <c r="D205" s="117"/>
      <c r="E205" s="117"/>
      <c r="F205" s="117"/>
      <c r="G205" s="117"/>
      <c r="H205" s="117"/>
      <c r="I205" s="117"/>
      <c r="J205" s="117"/>
      <c r="K205" s="117"/>
      <c r="L205" s="117"/>
      <c r="M205" s="117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  <c r="X205" s="117"/>
      <c r="Y205" s="117"/>
      <c r="Z205" s="117"/>
    </row>
    <row r="206" spans="1:26" ht="15.75" customHeight="1">
      <c r="A206" s="117"/>
      <c r="B206" s="117"/>
      <c r="C206" s="117"/>
      <c r="D206" s="117"/>
      <c r="E206" s="117"/>
      <c r="F206" s="117"/>
      <c r="G206" s="117"/>
      <c r="H206" s="117"/>
      <c r="I206" s="117"/>
      <c r="J206" s="117"/>
      <c r="K206" s="117"/>
      <c r="L206" s="117"/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  <c r="X206" s="117"/>
      <c r="Y206" s="117"/>
      <c r="Z206" s="117"/>
    </row>
    <row r="207" spans="1:26" ht="15.75" customHeight="1">
      <c r="A207" s="117"/>
      <c r="B207" s="117"/>
      <c r="C207" s="117"/>
      <c r="D207" s="117"/>
      <c r="E207" s="117"/>
      <c r="F207" s="117"/>
      <c r="G207" s="117"/>
      <c r="H207" s="117"/>
      <c r="I207" s="117"/>
      <c r="J207" s="117"/>
      <c r="K207" s="117"/>
      <c r="L207" s="117"/>
      <c r="M207" s="117"/>
      <c r="N207" s="117"/>
      <c r="O207" s="117"/>
      <c r="P207" s="117"/>
      <c r="Q207" s="117"/>
      <c r="R207" s="117"/>
      <c r="S207" s="117"/>
      <c r="T207" s="117"/>
      <c r="U207" s="117"/>
      <c r="V207" s="117"/>
      <c r="W207" s="117"/>
      <c r="X207" s="117"/>
      <c r="Y207" s="117"/>
      <c r="Z207" s="117"/>
    </row>
    <row r="208" spans="1:26" ht="15.75" customHeight="1">
      <c r="A208" s="117"/>
      <c r="B208" s="117"/>
      <c r="C208" s="117"/>
      <c r="D208" s="117"/>
      <c r="E208" s="117"/>
      <c r="F208" s="117"/>
      <c r="G208" s="117"/>
      <c r="H208" s="117"/>
      <c r="I208" s="117"/>
      <c r="J208" s="117"/>
      <c r="K208" s="117"/>
      <c r="L208" s="117"/>
      <c r="M208" s="117"/>
      <c r="N208" s="117"/>
      <c r="O208" s="117"/>
      <c r="P208" s="117"/>
      <c r="Q208" s="117"/>
      <c r="R208" s="117"/>
      <c r="S208" s="117"/>
      <c r="T208" s="117"/>
      <c r="U208" s="117"/>
      <c r="V208" s="117"/>
      <c r="W208" s="117"/>
      <c r="X208" s="117"/>
      <c r="Y208" s="117"/>
      <c r="Z208" s="117"/>
    </row>
    <row r="209" spans="1:26" ht="15.75" customHeight="1">
      <c r="A209" s="117"/>
      <c r="B209" s="117"/>
      <c r="C209" s="117"/>
      <c r="D209" s="117"/>
      <c r="E209" s="117"/>
      <c r="F209" s="117"/>
      <c r="G209" s="117"/>
      <c r="H209" s="117"/>
      <c r="I209" s="117"/>
      <c r="J209" s="117"/>
      <c r="K209" s="117"/>
      <c r="L209" s="117"/>
      <c r="M209" s="117"/>
      <c r="N209" s="117"/>
      <c r="O209" s="117"/>
      <c r="P209" s="117"/>
      <c r="Q209" s="117"/>
      <c r="R209" s="117"/>
      <c r="S209" s="117"/>
      <c r="T209" s="117"/>
      <c r="U209" s="117"/>
      <c r="V209" s="117"/>
      <c r="W209" s="117"/>
      <c r="X209" s="117"/>
      <c r="Y209" s="117"/>
      <c r="Z209" s="117"/>
    </row>
    <row r="210" spans="1:26" ht="15.75" customHeight="1">
      <c r="A210" s="117"/>
      <c r="B210" s="117"/>
      <c r="C210" s="117"/>
      <c r="D210" s="117"/>
      <c r="E210" s="117"/>
      <c r="F210" s="117"/>
      <c r="G210" s="117"/>
      <c r="H210" s="117"/>
      <c r="I210" s="117"/>
      <c r="J210" s="117"/>
      <c r="K210" s="117"/>
      <c r="L210" s="117"/>
      <c r="M210" s="117"/>
      <c r="N210" s="117"/>
      <c r="O210" s="117"/>
      <c r="P210" s="117"/>
      <c r="Q210" s="117"/>
      <c r="R210" s="117"/>
      <c r="S210" s="117"/>
      <c r="T210" s="117"/>
      <c r="U210" s="117"/>
      <c r="V210" s="117"/>
      <c r="W210" s="117"/>
      <c r="X210" s="117"/>
      <c r="Y210" s="117"/>
      <c r="Z210" s="117"/>
    </row>
    <row r="211" spans="1:26" ht="15.75" customHeight="1">
      <c r="A211" s="117"/>
      <c r="B211" s="117"/>
      <c r="C211" s="117"/>
      <c r="D211" s="117"/>
      <c r="E211" s="117"/>
      <c r="F211" s="117"/>
      <c r="G211" s="117"/>
      <c r="H211" s="117"/>
      <c r="I211" s="117"/>
      <c r="J211" s="117"/>
      <c r="K211" s="117"/>
      <c r="L211" s="117"/>
      <c r="M211" s="117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  <c r="X211" s="117"/>
      <c r="Y211" s="117"/>
      <c r="Z211" s="117"/>
    </row>
    <row r="212" spans="1:26" ht="15.75" customHeight="1">
      <c r="A212" s="117"/>
      <c r="B212" s="117"/>
      <c r="C212" s="117"/>
      <c r="D212" s="117"/>
      <c r="E212" s="117"/>
      <c r="F212" s="117"/>
      <c r="G212" s="117"/>
      <c r="H212" s="117"/>
      <c r="I212" s="117"/>
      <c r="J212" s="117"/>
      <c r="K212" s="117"/>
      <c r="L212" s="117"/>
      <c r="M212" s="117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</row>
    <row r="213" spans="1:26" ht="15.75" customHeight="1">
      <c r="A213" s="117"/>
      <c r="B213" s="117"/>
      <c r="C213" s="117"/>
      <c r="D213" s="117"/>
      <c r="E213" s="117"/>
      <c r="F213" s="117"/>
      <c r="G213" s="117"/>
      <c r="H213" s="117"/>
      <c r="I213" s="117"/>
      <c r="J213" s="117"/>
      <c r="K213" s="117"/>
      <c r="L213" s="117"/>
      <c r="M213" s="117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  <c r="Y213" s="117"/>
      <c r="Z213" s="117"/>
    </row>
    <row r="214" spans="1:26" ht="15.75" customHeight="1">
      <c r="A214" s="117"/>
      <c r="B214" s="117"/>
      <c r="C214" s="117"/>
      <c r="D214" s="117"/>
      <c r="E214" s="117"/>
      <c r="F214" s="117"/>
      <c r="G214" s="117"/>
      <c r="H214" s="117"/>
      <c r="I214" s="117"/>
      <c r="J214" s="117"/>
      <c r="K214" s="117"/>
      <c r="L214" s="117"/>
      <c r="M214" s="117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7"/>
      <c r="Y214" s="117"/>
      <c r="Z214" s="117"/>
    </row>
    <row r="215" spans="1:26" ht="15.75" customHeight="1">
      <c r="A215" s="117"/>
      <c r="B215" s="117"/>
      <c r="C215" s="117"/>
      <c r="D215" s="117"/>
      <c r="E215" s="117"/>
      <c r="F215" s="117"/>
      <c r="G215" s="117"/>
      <c r="H215" s="117"/>
      <c r="I215" s="117"/>
      <c r="J215" s="117"/>
      <c r="K215" s="117"/>
      <c r="L215" s="117"/>
      <c r="M215" s="117"/>
      <c r="N215" s="117"/>
      <c r="O215" s="117"/>
      <c r="P215" s="117"/>
      <c r="Q215" s="117"/>
      <c r="R215" s="117"/>
      <c r="S215" s="117"/>
      <c r="T215" s="117"/>
      <c r="U215" s="117"/>
      <c r="V215" s="117"/>
      <c r="W215" s="117"/>
      <c r="X215" s="117"/>
      <c r="Y215" s="117"/>
      <c r="Z215" s="117"/>
    </row>
    <row r="216" spans="1:26" ht="15.75" customHeight="1">
      <c r="A216" s="117"/>
      <c r="B216" s="117"/>
      <c r="C216" s="117"/>
      <c r="D216" s="117"/>
      <c r="E216" s="117"/>
      <c r="F216" s="117"/>
      <c r="G216" s="117"/>
      <c r="H216" s="117"/>
      <c r="I216" s="117"/>
      <c r="J216" s="117"/>
      <c r="K216" s="117"/>
      <c r="L216" s="117"/>
      <c r="M216" s="117"/>
      <c r="N216" s="117"/>
      <c r="O216" s="117"/>
      <c r="P216" s="117"/>
      <c r="Q216" s="117"/>
      <c r="R216" s="117"/>
      <c r="S216" s="117"/>
      <c r="T216" s="117"/>
      <c r="U216" s="117"/>
      <c r="V216" s="117"/>
      <c r="W216" s="117"/>
      <c r="X216" s="117"/>
      <c r="Y216" s="117"/>
      <c r="Z216" s="117"/>
    </row>
    <row r="217" spans="1:26" ht="15.75" customHeight="1">
      <c r="A217" s="117"/>
      <c r="B217" s="117"/>
      <c r="C217" s="117"/>
      <c r="D217" s="117"/>
      <c r="E217" s="117"/>
      <c r="F217" s="117"/>
      <c r="G217" s="117"/>
      <c r="H217" s="117"/>
      <c r="I217" s="117"/>
      <c r="J217" s="117"/>
      <c r="K217" s="117"/>
      <c r="L217" s="117"/>
      <c r="M217" s="117"/>
      <c r="N217" s="117"/>
      <c r="O217" s="117"/>
      <c r="P217" s="117"/>
      <c r="Q217" s="117"/>
      <c r="R217" s="117"/>
      <c r="S217" s="117"/>
      <c r="T217" s="117"/>
      <c r="U217" s="117"/>
      <c r="V217" s="117"/>
      <c r="W217" s="117"/>
      <c r="X217" s="117"/>
      <c r="Y217" s="117"/>
      <c r="Z217" s="117"/>
    </row>
    <row r="218" spans="1:26" ht="15.75" customHeight="1">
      <c r="A218" s="117"/>
      <c r="B218" s="117"/>
      <c r="C218" s="117"/>
      <c r="D218" s="117"/>
      <c r="E218" s="117"/>
      <c r="F218" s="117"/>
      <c r="G218" s="117"/>
      <c r="H218" s="117"/>
      <c r="I218" s="117"/>
      <c r="J218" s="117"/>
      <c r="K218" s="117"/>
      <c r="L218" s="117"/>
      <c r="M218" s="117"/>
      <c r="N218" s="117"/>
      <c r="O218" s="117"/>
      <c r="P218" s="117"/>
      <c r="Q218" s="117"/>
      <c r="R218" s="117"/>
      <c r="S218" s="117"/>
      <c r="T218" s="117"/>
      <c r="U218" s="117"/>
      <c r="V218" s="117"/>
      <c r="W218" s="117"/>
      <c r="X218" s="117"/>
      <c r="Y218" s="117"/>
      <c r="Z218" s="117"/>
    </row>
    <row r="219" spans="1:26" ht="15.75" customHeight="1">
      <c r="A219" s="117"/>
      <c r="B219" s="117"/>
      <c r="C219" s="117"/>
      <c r="D219" s="117"/>
      <c r="E219" s="117"/>
      <c r="F219" s="117"/>
      <c r="G219" s="117"/>
      <c r="H219" s="117"/>
      <c r="I219" s="117"/>
      <c r="J219" s="117"/>
      <c r="K219" s="117"/>
      <c r="L219" s="117"/>
      <c r="M219" s="117"/>
      <c r="N219" s="117"/>
      <c r="O219" s="117"/>
      <c r="P219" s="117"/>
      <c r="Q219" s="117"/>
      <c r="R219" s="117"/>
      <c r="S219" s="117"/>
      <c r="T219" s="117"/>
      <c r="U219" s="117"/>
      <c r="V219" s="117"/>
      <c r="W219" s="117"/>
      <c r="X219" s="117"/>
      <c r="Y219" s="117"/>
      <c r="Z219" s="117"/>
    </row>
    <row r="220" spans="1:26" ht="15.75" customHeight="1">
      <c r="A220" s="117"/>
      <c r="B220" s="117"/>
      <c r="C220" s="117"/>
      <c r="D220" s="117"/>
      <c r="E220" s="117"/>
      <c r="F220" s="117"/>
      <c r="G220" s="117"/>
      <c r="H220" s="117"/>
      <c r="I220" s="117"/>
      <c r="J220" s="117"/>
      <c r="K220" s="117"/>
      <c r="L220" s="117"/>
      <c r="M220" s="117"/>
      <c r="N220" s="117"/>
      <c r="O220" s="117"/>
      <c r="P220" s="117"/>
      <c r="Q220" s="117"/>
      <c r="R220" s="117"/>
      <c r="S220" s="117"/>
      <c r="T220" s="117"/>
      <c r="U220" s="117"/>
      <c r="V220" s="117"/>
      <c r="W220" s="117"/>
      <c r="X220" s="117"/>
      <c r="Y220" s="117"/>
      <c r="Z220" s="117"/>
    </row>
    <row r="221" spans="1:26" ht="15.75" customHeight="1">
      <c r="A221" s="117"/>
      <c r="B221" s="117"/>
      <c r="C221" s="117"/>
      <c r="D221" s="117"/>
      <c r="E221" s="117"/>
      <c r="F221" s="117"/>
      <c r="G221" s="117"/>
      <c r="H221" s="117"/>
      <c r="I221" s="117"/>
      <c r="J221" s="117"/>
      <c r="K221" s="117"/>
      <c r="L221" s="117"/>
      <c r="M221" s="117"/>
      <c r="N221" s="117"/>
      <c r="O221" s="117"/>
      <c r="P221" s="117"/>
      <c r="Q221" s="117"/>
      <c r="R221" s="117"/>
      <c r="S221" s="117"/>
      <c r="T221" s="117"/>
      <c r="U221" s="117"/>
      <c r="V221" s="117"/>
      <c r="W221" s="117"/>
      <c r="X221" s="117"/>
      <c r="Y221" s="117"/>
      <c r="Z221" s="117"/>
    </row>
    <row r="222" spans="1:26" ht="15.75" customHeight="1"/>
    <row r="223" spans="1:26" ht="15.75" customHeight="1"/>
    <row r="224" spans="1:2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I4:I5"/>
    <mergeCell ref="J4:J5"/>
    <mergeCell ref="K4:K5"/>
    <mergeCell ref="L4:L5"/>
    <mergeCell ref="A1:L1"/>
    <mergeCell ref="A2:L2"/>
    <mergeCell ref="A3:K3"/>
    <mergeCell ref="A4:A5"/>
    <mergeCell ref="B4:B5"/>
    <mergeCell ref="C4:G4"/>
    <mergeCell ref="H4:H5"/>
  </mergeCells>
  <printOptions horizontalCentered="1"/>
  <pageMargins left="0.2" right="0.2" top="0.5" bottom="0.5" header="0" footer="0"/>
  <pageSetup scale="95"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95B3D7"/>
  </sheetPr>
  <dimension ref="A1:Z1000"/>
  <sheetViews>
    <sheetView workbookViewId="0"/>
  </sheetViews>
  <sheetFormatPr defaultColWidth="14.42578125" defaultRowHeight="15" customHeight="1"/>
  <cols>
    <col min="1" max="1" width="7.5703125" customWidth="1"/>
    <col min="2" max="2" width="8.28515625" customWidth="1"/>
    <col min="3" max="9" width="11.140625" customWidth="1"/>
    <col min="10" max="10" width="16.28515625" customWidth="1"/>
    <col min="11" max="11" width="14" customWidth="1"/>
    <col min="12" max="13" width="18.7109375" customWidth="1"/>
    <col min="14" max="14" width="15.42578125" customWidth="1"/>
    <col min="15" max="26" width="9.140625" customWidth="1"/>
  </cols>
  <sheetData>
    <row r="1" spans="1:26" ht="15.75">
      <c r="A1" s="747" t="str">
        <f>'Tack Welding'!A1:I1</f>
        <v>KEC International Limited</v>
      </c>
      <c r="B1" s="707"/>
      <c r="C1" s="707"/>
      <c r="D1" s="707"/>
      <c r="E1" s="707"/>
      <c r="F1" s="707"/>
      <c r="G1" s="707"/>
      <c r="H1" s="707"/>
      <c r="I1" s="707"/>
      <c r="J1" s="707"/>
      <c r="K1" s="707"/>
      <c r="L1" s="707"/>
      <c r="M1" s="707"/>
      <c r="N1" s="714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</row>
    <row r="2" spans="1:26" ht="15.75">
      <c r="A2" s="738" t="s">
        <v>156</v>
      </c>
      <c r="B2" s="667"/>
      <c r="C2" s="667"/>
      <c r="D2" s="667"/>
      <c r="E2" s="667"/>
      <c r="F2" s="667"/>
      <c r="G2" s="667"/>
      <c r="H2" s="667"/>
      <c r="I2" s="667"/>
      <c r="J2" s="667"/>
      <c r="K2" s="667"/>
      <c r="L2" s="667"/>
      <c r="M2" s="667"/>
      <c r="N2" s="726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</row>
    <row r="3" spans="1:26" ht="15.75">
      <c r="A3" s="768" t="s">
        <v>996</v>
      </c>
      <c r="B3" s="754"/>
      <c r="C3" s="754"/>
      <c r="D3" s="754"/>
      <c r="E3" s="754"/>
      <c r="F3" s="754"/>
      <c r="G3" s="754"/>
      <c r="H3" s="754"/>
      <c r="I3" s="754"/>
      <c r="J3" s="754"/>
      <c r="K3" s="754"/>
      <c r="L3" s="754"/>
      <c r="M3" s="754"/>
      <c r="N3" s="411">
        <f ca="1">'Summary E'!M1</f>
        <v>46128</v>
      </c>
      <c r="O3" s="117"/>
      <c r="P3" s="117"/>
      <c r="Q3" s="117"/>
      <c r="R3" s="117"/>
      <c r="S3" s="117"/>
      <c r="T3" s="117"/>
      <c r="U3" s="117"/>
      <c r="V3" s="117"/>
      <c r="W3" s="117"/>
      <c r="X3" s="117"/>
      <c r="Y3" s="117"/>
      <c r="Z3" s="117"/>
    </row>
    <row r="4" spans="1:26" ht="45">
      <c r="A4" s="412" t="s">
        <v>766</v>
      </c>
      <c r="B4" s="418" t="s">
        <v>767</v>
      </c>
      <c r="C4" s="423" t="s">
        <v>622</v>
      </c>
      <c r="D4" s="418" t="s">
        <v>623</v>
      </c>
      <c r="E4" s="418" t="s">
        <v>997</v>
      </c>
      <c r="F4" s="418" t="s">
        <v>998</v>
      </c>
      <c r="G4" s="418" t="s">
        <v>999</v>
      </c>
      <c r="H4" s="418" t="s">
        <v>1000</v>
      </c>
      <c r="I4" s="418" t="s">
        <v>1001</v>
      </c>
      <c r="J4" s="418" t="s">
        <v>219</v>
      </c>
      <c r="K4" s="418" t="s">
        <v>220</v>
      </c>
      <c r="L4" s="419" t="s">
        <v>627</v>
      </c>
      <c r="M4" s="418" t="s">
        <v>628</v>
      </c>
      <c r="N4" s="420" t="s">
        <v>12</v>
      </c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7"/>
      <c r="Z4" s="117"/>
    </row>
    <row r="5" spans="1:26">
      <c r="A5" s="108">
        <v>1</v>
      </c>
      <c r="B5" s="108"/>
      <c r="C5" s="424"/>
      <c r="D5" s="424"/>
      <c r="E5" s="108"/>
      <c r="F5" s="108"/>
      <c r="G5" s="108"/>
      <c r="H5" s="108"/>
      <c r="I5" s="108"/>
      <c r="J5" s="425"/>
      <c r="K5" s="425"/>
      <c r="L5" s="108"/>
      <c r="M5" s="108"/>
      <c r="N5" s="143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7"/>
      <c r="Z5" s="117"/>
    </row>
    <row r="6" spans="1:26">
      <c r="A6" s="108">
        <v>2</v>
      </c>
      <c r="B6" s="108"/>
      <c r="C6" s="424"/>
      <c r="D6" s="424"/>
      <c r="E6" s="108"/>
      <c r="F6" s="108"/>
      <c r="G6" s="108"/>
      <c r="H6" s="108"/>
      <c r="I6" s="108"/>
      <c r="J6" s="425"/>
      <c r="K6" s="425"/>
      <c r="L6" s="108"/>
      <c r="M6" s="108"/>
      <c r="N6" s="143"/>
      <c r="O6" s="117"/>
      <c r="P6" s="117"/>
      <c r="Q6" s="117"/>
      <c r="R6" s="117"/>
      <c r="S6" s="117"/>
      <c r="T6" s="117"/>
      <c r="U6" s="117"/>
      <c r="V6" s="117"/>
      <c r="W6" s="117"/>
      <c r="X6" s="117"/>
      <c r="Y6" s="117"/>
      <c r="Z6" s="117"/>
    </row>
    <row r="7" spans="1:26">
      <c r="A7" s="108">
        <v>3</v>
      </c>
      <c r="B7" s="108"/>
      <c r="C7" s="424"/>
      <c r="D7" s="424"/>
      <c r="E7" s="108"/>
      <c r="F7" s="108"/>
      <c r="G7" s="108"/>
      <c r="H7" s="108"/>
      <c r="I7" s="108"/>
      <c r="J7" s="425"/>
      <c r="K7" s="425"/>
      <c r="L7" s="108"/>
      <c r="M7" s="108"/>
      <c r="N7" s="143"/>
      <c r="O7" s="117"/>
      <c r="P7" s="117"/>
      <c r="Q7" s="117"/>
      <c r="R7" s="117"/>
      <c r="S7" s="117"/>
      <c r="T7" s="117"/>
      <c r="U7" s="117"/>
      <c r="V7" s="117"/>
      <c r="W7" s="117"/>
      <c r="X7" s="117"/>
      <c r="Y7" s="117"/>
      <c r="Z7" s="117"/>
    </row>
    <row r="8" spans="1:26">
      <c r="A8" s="108">
        <v>4</v>
      </c>
      <c r="B8" s="108"/>
      <c r="C8" s="424"/>
      <c r="D8" s="424"/>
      <c r="E8" s="108"/>
      <c r="F8" s="108"/>
      <c r="G8" s="108"/>
      <c r="H8" s="108"/>
      <c r="I8" s="108"/>
      <c r="J8" s="425"/>
      <c r="K8" s="425"/>
      <c r="L8" s="108"/>
      <c r="M8" s="108"/>
      <c r="N8" s="143"/>
      <c r="O8" s="117"/>
      <c r="P8" s="117"/>
      <c r="Q8" s="117"/>
      <c r="R8" s="117"/>
      <c r="S8" s="117"/>
      <c r="T8" s="117"/>
      <c r="U8" s="117"/>
      <c r="V8" s="117"/>
      <c r="W8" s="117"/>
      <c r="X8" s="117"/>
      <c r="Y8" s="117"/>
      <c r="Z8" s="117"/>
    </row>
    <row r="9" spans="1:26">
      <c r="A9" s="108">
        <v>5</v>
      </c>
      <c r="B9" s="108"/>
      <c r="C9" s="424"/>
      <c r="D9" s="424"/>
      <c r="E9" s="108"/>
      <c r="F9" s="108"/>
      <c r="G9" s="108"/>
      <c r="H9" s="108"/>
      <c r="I9" s="108"/>
      <c r="J9" s="425"/>
      <c r="K9" s="425"/>
      <c r="L9" s="108"/>
      <c r="M9" s="108"/>
      <c r="N9" s="143"/>
      <c r="O9" s="117"/>
      <c r="P9" s="117"/>
      <c r="Q9" s="117"/>
      <c r="R9" s="117"/>
      <c r="S9" s="117"/>
      <c r="T9" s="117"/>
      <c r="U9" s="117"/>
      <c r="V9" s="117"/>
      <c r="W9" s="117"/>
      <c r="X9" s="117"/>
      <c r="Y9" s="117"/>
      <c r="Z9" s="117"/>
    </row>
    <row r="10" spans="1:26">
      <c r="A10" s="108">
        <v>6</v>
      </c>
      <c r="B10" s="108"/>
      <c r="C10" s="424"/>
      <c r="D10" s="424"/>
      <c r="E10" s="108"/>
      <c r="F10" s="108"/>
      <c r="G10" s="108"/>
      <c r="H10" s="108"/>
      <c r="I10" s="108"/>
      <c r="J10" s="425"/>
      <c r="K10" s="425"/>
      <c r="L10" s="108"/>
      <c r="M10" s="108"/>
      <c r="N10" s="143"/>
      <c r="O10" s="117"/>
      <c r="P10" s="117"/>
      <c r="Q10" s="117"/>
      <c r="R10" s="117"/>
      <c r="S10" s="117"/>
      <c r="T10" s="117"/>
      <c r="U10" s="117"/>
      <c r="V10" s="117"/>
      <c r="W10" s="117"/>
      <c r="X10" s="117"/>
      <c r="Y10" s="117"/>
      <c r="Z10" s="117"/>
    </row>
    <row r="11" spans="1:26">
      <c r="A11" s="108">
        <v>7</v>
      </c>
      <c r="B11" s="108"/>
      <c r="C11" s="424"/>
      <c r="D11" s="424"/>
      <c r="E11" s="108"/>
      <c r="F11" s="108"/>
      <c r="G11" s="108"/>
      <c r="H11" s="108"/>
      <c r="I11" s="108"/>
      <c r="J11" s="425"/>
      <c r="K11" s="425"/>
      <c r="L11" s="108"/>
      <c r="M11" s="108"/>
      <c r="N11" s="143"/>
      <c r="O11" s="117"/>
      <c r="P11" s="117"/>
      <c r="Q11" s="117"/>
      <c r="R11" s="117"/>
      <c r="S11" s="117"/>
      <c r="T11" s="117"/>
      <c r="U11" s="117"/>
      <c r="V11" s="117"/>
      <c r="W11" s="117"/>
      <c r="X11" s="117"/>
      <c r="Y11" s="117"/>
      <c r="Z11" s="117"/>
    </row>
    <row r="12" spans="1:26">
      <c r="A12" s="108">
        <v>8</v>
      </c>
      <c r="B12" s="108"/>
      <c r="C12" s="424"/>
      <c r="D12" s="424"/>
      <c r="E12" s="108"/>
      <c r="F12" s="108"/>
      <c r="G12" s="108"/>
      <c r="H12" s="108"/>
      <c r="I12" s="108"/>
      <c r="J12" s="425"/>
      <c r="K12" s="425"/>
      <c r="L12" s="108"/>
      <c r="M12" s="108"/>
      <c r="N12" s="143"/>
      <c r="O12" s="117"/>
      <c r="P12" s="117"/>
      <c r="Q12" s="117"/>
      <c r="R12" s="117"/>
      <c r="S12" s="117"/>
      <c r="T12" s="117"/>
      <c r="U12" s="117"/>
      <c r="V12" s="117"/>
      <c r="W12" s="117"/>
      <c r="X12" s="117"/>
      <c r="Y12" s="117"/>
      <c r="Z12" s="117"/>
    </row>
    <row r="13" spans="1:26">
      <c r="A13" s="108">
        <v>9</v>
      </c>
      <c r="B13" s="108"/>
      <c r="C13" s="424"/>
      <c r="D13" s="424"/>
      <c r="E13" s="108"/>
      <c r="F13" s="108"/>
      <c r="G13" s="108"/>
      <c r="H13" s="108"/>
      <c r="I13" s="108"/>
      <c r="J13" s="425"/>
      <c r="K13" s="425"/>
      <c r="L13" s="108"/>
      <c r="M13" s="108"/>
      <c r="N13" s="143"/>
      <c r="O13" s="117"/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7"/>
    </row>
    <row r="14" spans="1:26">
      <c r="A14" s="108">
        <v>10</v>
      </c>
      <c r="B14" s="108"/>
      <c r="C14" s="424"/>
      <c r="D14" s="424"/>
      <c r="E14" s="108"/>
      <c r="F14" s="108"/>
      <c r="G14" s="108"/>
      <c r="H14" s="108"/>
      <c r="I14" s="108"/>
      <c r="J14" s="426"/>
      <c r="K14" s="426"/>
      <c r="L14" s="108"/>
      <c r="M14" s="108"/>
      <c r="N14" s="143"/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7"/>
    </row>
    <row r="15" spans="1:26">
      <c r="A15" s="108">
        <v>11</v>
      </c>
      <c r="B15" s="108"/>
      <c r="C15" s="424"/>
      <c r="D15" s="424"/>
      <c r="E15" s="108"/>
      <c r="F15" s="108"/>
      <c r="G15" s="108"/>
      <c r="H15" s="108"/>
      <c r="I15" s="108"/>
      <c r="J15" s="426"/>
      <c r="K15" s="426"/>
      <c r="L15" s="108"/>
      <c r="M15" s="108"/>
      <c r="N15" s="143"/>
      <c r="O15" s="117"/>
      <c r="P15" s="117"/>
      <c r="Q15" s="117"/>
      <c r="R15" s="117"/>
      <c r="S15" s="117"/>
      <c r="T15" s="117"/>
      <c r="U15" s="117"/>
      <c r="V15" s="117"/>
      <c r="W15" s="117"/>
      <c r="X15" s="117"/>
      <c r="Y15" s="117"/>
      <c r="Z15" s="117"/>
    </row>
    <row r="16" spans="1:26">
      <c r="A16" s="108">
        <v>12</v>
      </c>
      <c r="B16" s="108"/>
      <c r="C16" s="424"/>
      <c r="D16" s="424"/>
      <c r="E16" s="108"/>
      <c r="F16" s="108"/>
      <c r="G16" s="108"/>
      <c r="H16" s="108"/>
      <c r="I16" s="108"/>
      <c r="J16" s="426"/>
      <c r="K16" s="426"/>
      <c r="L16" s="108"/>
      <c r="M16" s="108"/>
      <c r="N16" s="143"/>
      <c r="O16" s="117"/>
      <c r="P16" s="117"/>
      <c r="Q16" s="117"/>
      <c r="R16" s="117"/>
      <c r="S16" s="117"/>
      <c r="T16" s="117"/>
      <c r="U16" s="117"/>
      <c r="V16" s="117"/>
      <c r="W16" s="117"/>
      <c r="X16" s="117"/>
      <c r="Y16" s="117"/>
      <c r="Z16" s="117"/>
    </row>
    <row r="17" spans="1:26">
      <c r="A17" s="108">
        <v>13</v>
      </c>
      <c r="B17" s="108"/>
      <c r="C17" s="424"/>
      <c r="D17" s="424"/>
      <c r="E17" s="108"/>
      <c r="F17" s="108"/>
      <c r="G17" s="108"/>
      <c r="H17" s="108"/>
      <c r="I17" s="108"/>
      <c r="J17" s="426"/>
      <c r="K17" s="426"/>
      <c r="L17" s="108"/>
      <c r="M17" s="108"/>
      <c r="N17" s="143"/>
      <c r="O17" s="117"/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7"/>
    </row>
    <row r="18" spans="1:26">
      <c r="A18" s="108">
        <v>14</v>
      </c>
      <c r="B18" s="108"/>
      <c r="C18" s="424"/>
      <c r="D18" s="424"/>
      <c r="E18" s="108"/>
      <c r="F18" s="108"/>
      <c r="G18" s="108"/>
      <c r="H18" s="108"/>
      <c r="I18" s="108"/>
      <c r="J18" s="426"/>
      <c r="K18" s="426"/>
      <c r="L18" s="108"/>
      <c r="M18" s="108"/>
      <c r="N18" s="143"/>
      <c r="O18" s="117"/>
      <c r="P18" s="117"/>
      <c r="Q18" s="117"/>
      <c r="R18" s="117"/>
      <c r="S18" s="117"/>
      <c r="T18" s="117"/>
      <c r="U18" s="117"/>
      <c r="V18" s="117"/>
      <c r="W18" s="117"/>
      <c r="X18" s="117"/>
      <c r="Y18" s="117"/>
      <c r="Z18" s="117"/>
    </row>
    <row r="19" spans="1:26">
      <c r="A19" s="108">
        <v>15</v>
      </c>
      <c r="B19" s="108"/>
      <c r="C19" s="424"/>
      <c r="D19" s="424"/>
      <c r="E19" s="108"/>
      <c r="F19" s="108"/>
      <c r="G19" s="108"/>
      <c r="H19" s="108"/>
      <c r="I19" s="108"/>
      <c r="J19" s="426"/>
      <c r="K19" s="426"/>
      <c r="L19" s="108"/>
      <c r="M19" s="108"/>
      <c r="N19" s="143"/>
      <c r="O19" s="117"/>
      <c r="P19" s="117"/>
      <c r="Q19" s="117"/>
      <c r="R19" s="117"/>
      <c r="S19" s="117"/>
      <c r="T19" s="117"/>
      <c r="U19" s="117"/>
      <c r="V19" s="117"/>
      <c r="W19" s="117"/>
      <c r="X19" s="117"/>
      <c r="Y19" s="117"/>
      <c r="Z19" s="117"/>
    </row>
    <row r="20" spans="1:26">
      <c r="A20" s="108">
        <v>16</v>
      </c>
      <c r="B20" s="108"/>
      <c r="C20" s="424"/>
      <c r="D20" s="424"/>
      <c r="E20" s="108"/>
      <c r="F20" s="108"/>
      <c r="G20" s="108"/>
      <c r="H20" s="108"/>
      <c r="I20" s="108"/>
      <c r="J20" s="425"/>
      <c r="K20" s="425"/>
      <c r="L20" s="108"/>
      <c r="M20" s="108"/>
      <c r="N20" s="143"/>
      <c r="O20" s="117"/>
      <c r="P20" s="117"/>
      <c r="Q20" s="117"/>
      <c r="R20" s="117"/>
      <c r="S20" s="117"/>
      <c r="T20" s="117"/>
      <c r="U20" s="117"/>
      <c r="V20" s="117"/>
      <c r="W20" s="117"/>
      <c r="X20" s="117"/>
      <c r="Y20" s="117"/>
      <c r="Z20" s="117"/>
    </row>
    <row r="21" spans="1:26" ht="15.75" customHeight="1">
      <c r="A21" s="108">
        <v>17</v>
      </c>
      <c r="B21" s="108"/>
      <c r="C21" s="424"/>
      <c r="D21" s="424"/>
      <c r="E21" s="108"/>
      <c r="F21" s="108"/>
      <c r="G21" s="108"/>
      <c r="H21" s="108"/>
      <c r="I21" s="108"/>
      <c r="J21" s="425"/>
      <c r="K21" s="425"/>
      <c r="L21" s="108"/>
      <c r="M21" s="108"/>
      <c r="N21" s="143"/>
      <c r="O21" s="117"/>
      <c r="P21" s="117"/>
      <c r="Q21" s="117"/>
      <c r="R21" s="117"/>
      <c r="S21" s="117"/>
      <c r="T21" s="117"/>
      <c r="U21" s="117"/>
      <c r="V21" s="117"/>
      <c r="W21" s="117"/>
      <c r="X21" s="117"/>
      <c r="Y21" s="117"/>
      <c r="Z21" s="117"/>
    </row>
    <row r="22" spans="1:26" ht="15.75" customHeight="1">
      <c r="A22" s="108">
        <v>18</v>
      </c>
      <c r="B22" s="108"/>
      <c r="C22" s="424"/>
      <c r="D22" s="424"/>
      <c r="E22" s="108"/>
      <c r="F22" s="108"/>
      <c r="G22" s="108"/>
      <c r="H22" s="108"/>
      <c r="I22" s="108"/>
      <c r="J22" s="425"/>
      <c r="K22" s="425"/>
      <c r="L22" s="108"/>
      <c r="M22" s="108"/>
      <c r="N22" s="143"/>
      <c r="O22" s="117"/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</row>
    <row r="23" spans="1:26" ht="15.75" customHeight="1">
      <c r="A23" s="108">
        <v>19</v>
      </c>
      <c r="B23" s="108"/>
      <c r="C23" s="424"/>
      <c r="D23" s="424"/>
      <c r="E23" s="108"/>
      <c r="F23" s="108"/>
      <c r="G23" s="108"/>
      <c r="H23" s="108"/>
      <c r="I23" s="108"/>
      <c r="J23" s="425"/>
      <c r="K23" s="425"/>
      <c r="L23" s="108"/>
      <c r="M23" s="108"/>
      <c r="N23" s="143"/>
      <c r="O23" s="117"/>
      <c r="P23" s="117"/>
      <c r="Q23" s="117"/>
      <c r="R23" s="117"/>
      <c r="S23" s="117"/>
      <c r="T23" s="117"/>
      <c r="U23" s="117"/>
      <c r="V23" s="117"/>
      <c r="W23" s="117"/>
      <c r="X23" s="117"/>
      <c r="Y23" s="117"/>
      <c r="Z23" s="117"/>
    </row>
    <row r="24" spans="1:26" ht="15.75" customHeight="1">
      <c r="A24" s="108">
        <v>20</v>
      </c>
      <c r="B24" s="108"/>
      <c r="C24" s="424"/>
      <c r="D24" s="424"/>
      <c r="E24" s="108"/>
      <c r="F24" s="108"/>
      <c r="G24" s="108"/>
      <c r="H24" s="108"/>
      <c r="I24" s="108"/>
      <c r="J24" s="425"/>
      <c r="K24" s="425"/>
      <c r="L24" s="108"/>
      <c r="M24" s="108"/>
      <c r="N24" s="143"/>
      <c r="O24" s="117"/>
      <c r="P24" s="117"/>
      <c r="Q24" s="117"/>
      <c r="R24" s="117"/>
      <c r="S24" s="117"/>
      <c r="T24" s="117"/>
      <c r="U24" s="117"/>
      <c r="V24" s="117"/>
      <c r="W24" s="117"/>
      <c r="X24" s="117"/>
      <c r="Y24" s="117"/>
      <c r="Z24" s="117"/>
    </row>
    <row r="25" spans="1:26" ht="15.75" customHeight="1">
      <c r="A25" s="108">
        <v>21</v>
      </c>
      <c r="B25" s="108"/>
      <c r="C25" s="424"/>
      <c r="D25" s="424"/>
      <c r="E25" s="108"/>
      <c r="F25" s="108"/>
      <c r="G25" s="108"/>
      <c r="H25" s="108"/>
      <c r="I25" s="108"/>
      <c r="J25" s="425"/>
      <c r="K25" s="425"/>
      <c r="L25" s="108"/>
      <c r="M25" s="108"/>
      <c r="N25" s="143"/>
      <c r="O25" s="117"/>
      <c r="P25" s="117"/>
      <c r="Q25" s="117"/>
      <c r="R25" s="117"/>
      <c r="S25" s="117"/>
      <c r="T25" s="117"/>
      <c r="U25" s="117"/>
      <c r="V25" s="117"/>
      <c r="W25" s="117"/>
      <c r="X25" s="117"/>
      <c r="Y25" s="117"/>
      <c r="Z25" s="117"/>
    </row>
    <row r="26" spans="1:26" ht="15.75" customHeight="1">
      <c r="A26" s="108">
        <v>22</v>
      </c>
      <c r="B26" s="108"/>
      <c r="C26" s="424"/>
      <c r="D26" s="424"/>
      <c r="E26" s="108"/>
      <c r="F26" s="108"/>
      <c r="G26" s="108"/>
      <c r="H26" s="108"/>
      <c r="I26" s="108"/>
      <c r="J26" s="425"/>
      <c r="K26" s="425"/>
      <c r="L26" s="108"/>
      <c r="M26" s="108"/>
      <c r="N26" s="143"/>
      <c r="O26" s="117"/>
      <c r="P26" s="117"/>
      <c r="Q26" s="117"/>
      <c r="R26" s="117"/>
      <c r="S26" s="117"/>
      <c r="T26" s="117"/>
      <c r="U26" s="117"/>
      <c r="V26" s="117"/>
      <c r="W26" s="117"/>
      <c r="X26" s="117"/>
      <c r="Y26" s="117"/>
      <c r="Z26" s="117"/>
    </row>
    <row r="27" spans="1:26" ht="15.75" customHeight="1">
      <c r="A27" s="108">
        <v>23</v>
      </c>
      <c r="B27" s="108"/>
      <c r="C27" s="108"/>
      <c r="D27" s="424"/>
      <c r="E27" s="108"/>
      <c r="F27" s="108"/>
      <c r="G27" s="108"/>
      <c r="H27" s="108"/>
      <c r="I27" s="108"/>
      <c r="J27" s="425"/>
      <c r="K27" s="425"/>
      <c r="L27" s="108"/>
      <c r="M27" s="108"/>
      <c r="N27" s="143"/>
      <c r="O27" s="117"/>
      <c r="P27" s="117"/>
      <c r="Q27" s="117"/>
      <c r="R27" s="117"/>
      <c r="S27" s="117"/>
      <c r="T27" s="117"/>
      <c r="U27" s="117"/>
      <c r="V27" s="117"/>
      <c r="W27" s="117"/>
      <c r="X27" s="117"/>
      <c r="Y27" s="117"/>
      <c r="Z27" s="117"/>
    </row>
    <row r="28" spans="1:26" ht="15.75" customHeight="1">
      <c r="A28" s="108">
        <v>24</v>
      </c>
      <c r="B28" s="108"/>
      <c r="C28" s="424"/>
      <c r="D28" s="424"/>
      <c r="E28" s="108"/>
      <c r="F28" s="108"/>
      <c r="G28" s="108"/>
      <c r="H28" s="108"/>
      <c r="I28" s="108"/>
      <c r="J28" s="425"/>
      <c r="K28" s="425"/>
      <c r="L28" s="108"/>
      <c r="M28" s="108"/>
      <c r="N28" s="143"/>
      <c r="O28" s="117"/>
      <c r="P28" s="117"/>
      <c r="Q28" s="117"/>
      <c r="R28" s="117"/>
      <c r="S28" s="117"/>
      <c r="T28" s="117"/>
      <c r="U28" s="117"/>
      <c r="V28" s="117"/>
      <c r="W28" s="117"/>
      <c r="X28" s="117"/>
      <c r="Y28" s="117"/>
      <c r="Z28" s="117"/>
    </row>
    <row r="29" spans="1:26" ht="15.75" customHeight="1">
      <c r="A29" s="108">
        <v>25</v>
      </c>
      <c r="B29" s="108"/>
      <c r="C29" s="424"/>
      <c r="D29" s="424"/>
      <c r="E29" s="108"/>
      <c r="F29" s="108"/>
      <c r="G29" s="108"/>
      <c r="H29" s="108"/>
      <c r="I29" s="108"/>
      <c r="J29" s="425"/>
      <c r="K29" s="425"/>
      <c r="L29" s="108"/>
      <c r="M29" s="108"/>
      <c r="N29" s="143"/>
      <c r="O29" s="117"/>
      <c r="P29" s="117"/>
      <c r="Q29" s="117"/>
      <c r="R29" s="117"/>
      <c r="S29" s="117"/>
      <c r="T29" s="117"/>
      <c r="U29" s="117"/>
      <c r="V29" s="117"/>
      <c r="W29" s="117"/>
      <c r="X29" s="117"/>
      <c r="Y29" s="117"/>
      <c r="Z29" s="117"/>
    </row>
    <row r="30" spans="1:26" ht="15.75" customHeight="1">
      <c r="A30" s="108">
        <v>26</v>
      </c>
      <c r="B30" s="108"/>
      <c r="C30" s="424"/>
      <c r="D30" s="424"/>
      <c r="E30" s="108"/>
      <c r="F30" s="108"/>
      <c r="G30" s="108"/>
      <c r="H30" s="108"/>
      <c r="I30" s="108"/>
      <c r="J30" s="425"/>
      <c r="K30" s="425"/>
      <c r="L30" s="108"/>
      <c r="M30" s="108"/>
      <c r="N30" s="143"/>
      <c r="O30" s="117"/>
      <c r="P30" s="117"/>
      <c r="Q30" s="117"/>
      <c r="R30" s="117"/>
      <c r="S30" s="117"/>
      <c r="T30" s="117"/>
      <c r="U30" s="117"/>
      <c r="V30" s="117"/>
      <c r="W30" s="117"/>
      <c r="X30" s="117"/>
      <c r="Y30" s="117"/>
      <c r="Z30" s="117"/>
    </row>
    <row r="31" spans="1:26" ht="15.75" customHeight="1">
      <c r="A31" s="108">
        <v>27</v>
      </c>
      <c r="B31" s="108"/>
      <c r="C31" s="424"/>
      <c r="D31" s="424"/>
      <c r="E31" s="108"/>
      <c r="F31" s="108"/>
      <c r="G31" s="108"/>
      <c r="H31" s="108"/>
      <c r="I31" s="108"/>
      <c r="J31" s="425"/>
      <c r="K31" s="425"/>
      <c r="L31" s="108"/>
      <c r="M31" s="108"/>
      <c r="N31" s="143"/>
      <c r="O31" s="117"/>
      <c r="P31" s="117"/>
      <c r="Q31" s="117"/>
      <c r="R31" s="117"/>
      <c r="S31" s="117"/>
      <c r="T31" s="117"/>
      <c r="U31" s="117"/>
      <c r="V31" s="117"/>
      <c r="W31" s="117"/>
      <c r="X31" s="117"/>
      <c r="Y31" s="117"/>
      <c r="Z31" s="117"/>
    </row>
    <row r="32" spans="1:26" ht="15.75" customHeight="1">
      <c r="A32" s="108">
        <v>28</v>
      </c>
      <c r="B32" s="108"/>
      <c r="C32" s="424"/>
      <c r="D32" s="424"/>
      <c r="E32" s="108"/>
      <c r="F32" s="108"/>
      <c r="G32" s="108"/>
      <c r="H32" s="108"/>
      <c r="I32" s="108"/>
      <c r="J32" s="425"/>
      <c r="K32" s="425"/>
      <c r="L32" s="108"/>
      <c r="M32" s="108"/>
      <c r="N32" s="143"/>
      <c r="O32" s="117"/>
      <c r="P32" s="117"/>
      <c r="Q32" s="117"/>
      <c r="R32" s="117"/>
      <c r="S32" s="117"/>
      <c r="T32" s="117"/>
      <c r="U32" s="117"/>
      <c r="V32" s="117"/>
      <c r="W32" s="117"/>
      <c r="X32" s="117"/>
      <c r="Y32" s="117"/>
      <c r="Z32" s="117"/>
    </row>
    <row r="33" spans="1:26" ht="15.75" customHeight="1">
      <c r="A33" s="108">
        <v>29</v>
      </c>
      <c r="B33" s="108"/>
      <c r="C33" s="427"/>
      <c r="D33" s="427"/>
      <c r="E33" s="108"/>
      <c r="F33" s="108"/>
      <c r="G33" s="108"/>
      <c r="H33" s="108"/>
      <c r="I33" s="108"/>
      <c r="J33" s="425"/>
      <c r="K33" s="425"/>
      <c r="L33" s="108"/>
      <c r="M33" s="108"/>
      <c r="N33" s="143"/>
      <c r="O33" s="117"/>
      <c r="P33" s="117"/>
      <c r="Q33" s="117"/>
      <c r="R33" s="117"/>
      <c r="S33" s="117"/>
      <c r="T33" s="117"/>
      <c r="U33" s="117"/>
      <c r="V33" s="117"/>
      <c r="W33" s="117"/>
      <c r="X33" s="117"/>
      <c r="Y33" s="117"/>
      <c r="Z33" s="117"/>
    </row>
    <row r="34" spans="1:26" ht="15.75" customHeight="1">
      <c r="A34" s="108">
        <v>30</v>
      </c>
      <c r="B34" s="108"/>
      <c r="C34" s="424"/>
      <c r="D34" s="424"/>
      <c r="E34" s="108"/>
      <c r="F34" s="108"/>
      <c r="G34" s="108"/>
      <c r="H34" s="108"/>
      <c r="I34" s="108"/>
      <c r="J34" s="425"/>
      <c r="K34" s="425"/>
      <c r="L34" s="108"/>
      <c r="M34" s="108"/>
      <c r="N34" s="143"/>
      <c r="O34" s="117"/>
      <c r="P34" s="117"/>
      <c r="Q34" s="117"/>
      <c r="R34" s="117"/>
      <c r="S34" s="117"/>
      <c r="T34" s="117"/>
      <c r="U34" s="117"/>
      <c r="V34" s="117"/>
      <c r="W34" s="117"/>
      <c r="X34" s="117"/>
      <c r="Y34" s="117"/>
      <c r="Z34" s="117"/>
    </row>
    <row r="35" spans="1:26" ht="15.75" customHeight="1">
      <c r="A35" s="108">
        <v>31</v>
      </c>
      <c r="B35" s="108"/>
      <c r="C35" s="424"/>
      <c r="D35" s="424"/>
      <c r="E35" s="108"/>
      <c r="F35" s="108"/>
      <c r="G35" s="108"/>
      <c r="H35" s="108"/>
      <c r="I35" s="108"/>
      <c r="J35" s="425"/>
      <c r="K35" s="425"/>
      <c r="L35" s="108"/>
      <c r="M35" s="108"/>
      <c r="N35" s="143"/>
      <c r="O35" s="117"/>
      <c r="P35" s="117"/>
      <c r="Q35" s="117"/>
      <c r="R35" s="117"/>
      <c r="S35" s="117"/>
      <c r="T35" s="117"/>
      <c r="U35" s="117"/>
      <c r="V35" s="117"/>
      <c r="W35" s="117"/>
      <c r="X35" s="117"/>
      <c r="Y35" s="117"/>
      <c r="Z35" s="117"/>
    </row>
    <row r="36" spans="1:26" ht="15.75" customHeight="1">
      <c r="A36" s="108">
        <v>32</v>
      </c>
      <c r="B36" s="108"/>
      <c r="C36" s="424"/>
      <c r="D36" s="424"/>
      <c r="E36" s="108"/>
      <c r="F36" s="108"/>
      <c r="G36" s="108"/>
      <c r="H36" s="108"/>
      <c r="I36" s="108"/>
      <c r="J36" s="425"/>
      <c r="K36" s="425"/>
      <c r="L36" s="108"/>
      <c r="M36" s="108"/>
      <c r="N36" s="143"/>
      <c r="O36" s="117"/>
      <c r="P36" s="117"/>
      <c r="Q36" s="117"/>
      <c r="R36" s="117"/>
      <c r="S36" s="117"/>
      <c r="T36" s="117"/>
      <c r="U36" s="117"/>
      <c r="V36" s="117"/>
      <c r="W36" s="117"/>
      <c r="X36" s="117"/>
      <c r="Y36" s="117"/>
      <c r="Z36" s="117"/>
    </row>
    <row r="37" spans="1:26" ht="15.75" customHeight="1">
      <c r="A37" s="108">
        <v>33</v>
      </c>
      <c r="B37" s="108"/>
      <c r="C37" s="424"/>
      <c r="D37" s="424"/>
      <c r="E37" s="108"/>
      <c r="F37" s="108"/>
      <c r="G37" s="108"/>
      <c r="H37" s="108"/>
      <c r="I37" s="108"/>
      <c r="J37" s="425"/>
      <c r="K37" s="425"/>
      <c r="L37" s="108"/>
      <c r="M37" s="108"/>
      <c r="N37" s="143"/>
      <c r="O37" s="117"/>
      <c r="P37" s="117"/>
      <c r="Q37" s="117"/>
      <c r="R37" s="117"/>
      <c r="S37" s="117"/>
      <c r="T37" s="117"/>
      <c r="U37" s="117"/>
      <c r="V37" s="117"/>
      <c r="W37" s="117"/>
      <c r="X37" s="117"/>
      <c r="Y37" s="117"/>
      <c r="Z37" s="117"/>
    </row>
    <row r="38" spans="1:26" ht="15.75" customHeight="1">
      <c r="A38" s="108">
        <v>34</v>
      </c>
      <c r="B38" s="108"/>
      <c r="C38" s="424"/>
      <c r="D38" s="424"/>
      <c r="E38" s="108"/>
      <c r="F38" s="108"/>
      <c r="G38" s="108"/>
      <c r="H38" s="108"/>
      <c r="I38" s="108"/>
      <c r="J38" s="425"/>
      <c r="K38" s="425"/>
      <c r="L38" s="108"/>
      <c r="M38" s="108"/>
      <c r="N38" s="143"/>
      <c r="O38" s="117"/>
      <c r="P38" s="117"/>
      <c r="Q38" s="117"/>
      <c r="R38" s="117"/>
      <c r="S38" s="117"/>
      <c r="T38" s="117"/>
      <c r="U38" s="117"/>
      <c r="V38" s="117"/>
      <c r="W38" s="117"/>
      <c r="X38" s="117"/>
      <c r="Y38" s="117"/>
      <c r="Z38" s="117"/>
    </row>
    <row r="39" spans="1:26" ht="15.75" customHeight="1">
      <c r="A39" s="108">
        <v>35</v>
      </c>
      <c r="B39" s="108"/>
      <c r="C39" s="427"/>
      <c r="D39" s="427"/>
      <c r="E39" s="108"/>
      <c r="F39" s="108"/>
      <c r="G39" s="108"/>
      <c r="H39" s="108"/>
      <c r="I39" s="108"/>
      <c r="J39" s="425"/>
      <c r="K39" s="425"/>
      <c r="L39" s="108"/>
      <c r="M39" s="108"/>
      <c r="N39" s="143"/>
      <c r="O39" s="117"/>
      <c r="P39" s="117"/>
      <c r="Q39" s="117"/>
      <c r="R39" s="117"/>
      <c r="S39" s="117"/>
      <c r="T39" s="117"/>
      <c r="U39" s="117"/>
      <c r="V39" s="117"/>
      <c r="W39" s="117"/>
      <c r="X39" s="117"/>
      <c r="Y39" s="117"/>
      <c r="Z39" s="117"/>
    </row>
    <row r="40" spans="1:26" ht="15.75" customHeight="1">
      <c r="A40" s="108">
        <v>36</v>
      </c>
      <c r="B40" s="108"/>
      <c r="C40" s="427"/>
      <c r="D40" s="427"/>
      <c r="E40" s="108"/>
      <c r="F40" s="108"/>
      <c r="G40" s="108"/>
      <c r="H40" s="108"/>
      <c r="I40" s="108"/>
      <c r="J40" s="425"/>
      <c r="K40" s="425"/>
      <c r="L40" s="108"/>
      <c r="M40" s="108"/>
      <c r="N40" s="143"/>
      <c r="O40" s="117"/>
      <c r="P40" s="117"/>
      <c r="Q40" s="117"/>
      <c r="R40" s="117"/>
      <c r="S40" s="117"/>
      <c r="T40" s="117"/>
      <c r="U40" s="117"/>
      <c r="V40" s="117"/>
      <c r="W40" s="117"/>
      <c r="X40" s="117"/>
      <c r="Y40" s="117"/>
      <c r="Z40" s="117"/>
    </row>
    <row r="41" spans="1:26" ht="15.75" customHeight="1">
      <c r="A41" s="108">
        <v>37</v>
      </c>
      <c r="B41" s="108"/>
      <c r="C41" s="427"/>
      <c r="D41" s="427"/>
      <c r="E41" s="108"/>
      <c r="F41" s="108"/>
      <c r="G41" s="108"/>
      <c r="H41" s="108"/>
      <c r="I41" s="108"/>
      <c r="J41" s="425"/>
      <c r="K41" s="425"/>
      <c r="L41" s="108"/>
      <c r="M41" s="108"/>
      <c r="N41" s="143"/>
      <c r="O41" s="117"/>
      <c r="P41" s="117"/>
      <c r="Q41" s="117"/>
      <c r="R41" s="117"/>
      <c r="S41" s="117"/>
      <c r="T41" s="117"/>
      <c r="U41" s="117"/>
      <c r="V41" s="117"/>
      <c r="W41" s="117"/>
      <c r="X41" s="117"/>
      <c r="Y41" s="117"/>
      <c r="Z41" s="117"/>
    </row>
    <row r="42" spans="1:26" ht="15.75" customHeight="1">
      <c r="A42" s="108">
        <v>38</v>
      </c>
      <c r="B42" s="108"/>
      <c r="C42" s="424"/>
      <c r="D42" s="424"/>
      <c r="E42" s="108"/>
      <c r="F42" s="108"/>
      <c r="G42" s="108"/>
      <c r="H42" s="108"/>
      <c r="I42" s="108"/>
      <c r="J42" s="425"/>
      <c r="K42" s="425"/>
      <c r="L42" s="108"/>
      <c r="M42" s="108"/>
      <c r="N42" s="143"/>
      <c r="O42" s="117"/>
      <c r="P42" s="117"/>
      <c r="Q42" s="117"/>
      <c r="R42" s="117"/>
      <c r="S42" s="117"/>
      <c r="T42" s="117"/>
      <c r="U42" s="117"/>
      <c r="V42" s="117"/>
      <c r="W42" s="117"/>
      <c r="X42" s="117"/>
      <c r="Y42" s="117"/>
      <c r="Z42" s="117"/>
    </row>
    <row r="43" spans="1:26" ht="15.75" customHeight="1">
      <c r="A43" s="108">
        <v>39</v>
      </c>
      <c r="B43" s="108"/>
      <c r="C43" s="424"/>
      <c r="D43" s="424"/>
      <c r="E43" s="108"/>
      <c r="F43" s="108"/>
      <c r="G43" s="108"/>
      <c r="H43" s="108"/>
      <c r="I43" s="108"/>
      <c r="J43" s="425"/>
      <c r="K43" s="425"/>
      <c r="L43" s="108"/>
      <c r="M43" s="108"/>
      <c r="N43" s="143"/>
      <c r="O43" s="117"/>
      <c r="P43" s="117"/>
      <c r="Q43" s="117"/>
      <c r="R43" s="117"/>
      <c r="S43" s="117"/>
      <c r="T43" s="117"/>
      <c r="U43" s="117"/>
      <c r="V43" s="117"/>
      <c r="W43" s="117"/>
      <c r="X43" s="117"/>
      <c r="Y43" s="117"/>
      <c r="Z43" s="117"/>
    </row>
    <row r="44" spans="1:26" ht="15.75" customHeight="1">
      <c r="A44" s="108">
        <v>40</v>
      </c>
      <c r="B44" s="108"/>
      <c r="C44" s="424"/>
      <c r="D44" s="424"/>
      <c r="E44" s="108"/>
      <c r="F44" s="108"/>
      <c r="G44" s="108"/>
      <c r="H44" s="108"/>
      <c r="I44" s="108"/>
      <c r="J44" s="425"/>
      <c r="K44" s="425"/>
      <c r="L44" s="108"/>
      <c r="M44" s="108"/>
      <c r="N44" s="143"/>
      <c r="O44" s="117"/>
      <c r="P44" s="117"/>
      <c r="Q44" s="117"/>
      <c r="R44" s="117"/>
      <c r="S44" s="117"/>
      <c r="T44" s="117"/>
      <c r="U44" s="117"/>
      <c r="V44" s="117"/>
      <c r="W44" s="117"/>
      <c r="X44" s="117"/>
      <c r="Y44" s="117"/>
      <c r="Z44" s="117"/>
    </row>
    <row r="45" spans="1:26" ht="15.75" customHeight="1">
      <c r="A45" s="108">
        <v>41</v>
      </c>
      <c r="B45" s="108"/>
      <c r="C45" s="424"/>
      <c r="D45" s="424"/>
      <c r="E45" s="108"/>
      <c r="F45" s="108"/>
      <c r="G45" s="108"/>
      <c r="H45" s="108"/>
      <c r="I45" s="108"/>
      <c r="J45" s="425"/>
      <c r="K45" s="425"/>
      <c r="L45" s="108"/>
      <c r="M45" s="108"/>
      <c r="N45" s="143"/>
      <c r="O45" s="117"/>
      <c r="P45" s="117"/>
      <c r="Q45" s="117"/>
      <c r="R45" s="117"/>
      <c r="S45" s="117"/>
      <c r="T45" s="117"/>
      <c r="U45" s="117"/>
      <c r="V45" s="117"/>
      <c r="W45" s="117"/>
      <c r="X45" s="117"/>
      <c r="Y45" s="117"/>
      <c r="Z45" s="117"/>
    </row>
    <row r="46" spans="1:26" ht="15.75" customHeight="1">
      <c r="A46" s="108">
        <v>42</v>
      </c>
      <c r="B46" s="108"/>
      <c r="C46" s="424"/>
      <c r="D46" s="424"/>
      <c r="E46" s="108"/>
      <c r="F46" s="108"/>
      <c r="G46" s="108"/>
      <c r="H46" s="108"/>
      <c r="I46" s="108"/>
      <c r="J46" s="425"/>
      <c r="K46" s="425"/>
      <c r="L46" s="108"/>
      <c r="M46" s="108"/>
      <c r="N46" s="143"/>
      <c r="O46" s="117"/>
      <c r="P46" s="117"/>
      <c r="Q46" s="117"/>
      <c r="R46" s="117"/>
      <c r="S46" s="117"/>
      <c r="T46" s="117"/>
      <c r="U46" s="117"/>
      <c r="V46" s="117"/>
      <c r="W46" s="117"/>
      <c r="X46" s="117"/>
      <c r="Y46" s="117"/>
      <c r="Z46" s="117"/>
    </row>
    <row r="47" spans="1:26" ht="15.75" customHeight="1">
      <c r="A47" s="108">
        <v>43</v>
      </c>
      <c r="B47" s="108"/>
      <c r="C47" s="424"/>
      <c r="D47" s="424"/>
      <c r="E47" s="108"/>
      <c r="F47" s="108"/>
      <c r="G47" s="108"/>
      <c r="H47" s="108"/>
      <c r="I47" s="108"/>
      <c r="J47" s="425"/>
      <c r="K47" s="425"/>
      <c r="L47" s="108"/>
      <c r="M47" s="108"/>
      <c r="N47" s="143"/>
      <c r="O47" s="117"/>
      <c r="P47" s="117"/>
      <c r="Q47" s="117"/>
      <c r="R47" s="117"/>
      <c r="S47" s="117"/>
      <c r="T47" s="117"/>
      <c r="U47" s="117"/>
      <c r="V47" s="117"/>
      <c r="W47" s="117"/>
      <c r="X47" s="117"/>
      <c r="Y47" s="117"/>
      <c r="Z47" s="117"/>
    </row>
    <row r="48" spans="1:26" ht="15.75" customHeight="1">
      <c r="A48" s="108">
        <v>44</v>
      </c>
      <c r="B48" s="108"/>
      <c r="C48" s="424"/>
      <c r="D48" s="424"/>
      <c r="E48" s="108"/>
      <c r="F48" s="108"/>
      <c r="G48" s="108"/>
      <c r="H48" s="108"/>
      <c r="I48" s="108"/>
      <c r="J48" s="425"/>
      <c r="K48" s="425"/>
      <c r="L48" s="108"/>
      <c r="M48" s="108"/>
      <c r="N48" s="143"/>
      <c r="O48" s="117"/>
      <c r="P48" s="117"/>
      <c r="Q48" s="117"/>
      <c r="R48" s="117"/>
      <c r="S48" s="117"/>
      <c r="T48" s="117"/>
      <c r="U48" s="117"/>
      <c r="V48" s="117"/>
      <c r="W48" s="117"/>
      <c r="X48" s="117"/>
      <c r="Y48" s="117"/>
      <c r="Z48" s="117"/>
    </row>
    <row r="49" spans="1:26" ht="15.75" customHeight="1">
      <c r="A49" s="117"/>
      <c r="B49" s="117"/>
      <c r="C49" s="117"/>
      <c r="D49" s="117"/>
      <c r="E49" s="117"/>
      <c r="F49" s="117"/>
      <c r="G49" s="117"/>
      <c r="H49" s="117"/>
      <c r="I49" s="117"/>
      <c r="J49" s="117"/>
      <c r="K49" s="117"/>
      <c r="L49" s="117"/>
      <c r="M49" s="117"/>
      <c r="N49" s="117"/>
      <c r="O49" s="117"/>
      <c r="P49" s="117"/>
      <c r="Q49" s="117"/>
      <c r="R49" s="117"/>
      <c r="S49" s="117"/>
      <c r="T49" s="117"/>
      <c r="U49" s="117"/>
      <c r="V49" s="117"/>
      <c r="W49" s="117"/>
      <c r="X49" s="117"/>
      <c r="Y49" s="117"/>
      <c r="Z49" s="117"/>
    </row>
    <row r="50" spans="1:26" ht="15.75" customHeight="1">
      <c r="A50" s="117"/>
      <c r="B50" s="117"/>
      <c r="C50" s="117"/>
      <c r="D50" s="117"/>
      <c r="E50" s="117"/>
      <c r="F50" s="117"/>
      <c r="G50" s="117"/>
      <c r="H50" s="117"/>
      <c r="I50" s="117"/>
      <c r="J50" s="117"/>
      <c r="K50" s="117"/>
      <c r="L50" s="117"/>
      <c r="M50" s="117"/>
      <c r="N50" s="117"/>
      <c r="O50" s="117"/>
      <c r="P50" s="117"/>
      <c r="Q50" s="117"/>
      <c r="R50" s="117"/>
      <c r="S50" s="117"/>
      <c r="T50" s="117"/>
      <c r="U50" s="117"/>
      <c r="V50" s="117"/>
      <c r="W50" s="117"/>
      <c r="X50" s="117"/>
      <c r="Y50" s="117"/>
      <c r="Z50" s="117"/>
    </row>
    <row r="51" spans="1:26" ht="15.75" customHeight="1">
      <c r="A51" s="117"/>
      <c r="B51" s="117"/>
      <c r="C51" s="117"/>
      <c r="D51" s="117"/>
      <c r="E51" s="117"/>
      <c r="F51" s="117"/>
      <c r="G51" s="117"/>
      <c r="H51" s="117"/>
      <c r="I51" s="117"/>
      <c r="J51" s="117"/>
      <c r="K51" s="117"/>
      <c r="L51" s="117"/>
      <c r="M51" s="117"/>
      <c r="N51" s="117"/>
      <c r="O51" s="117"/>
      <c r="P51" s="117"/>
      <c r="Q51" s="117"/>
      <c r="R51" s="117"/>
      <c r="S51" s="117"/>
      <c r="T51" s="117"/>
      <c r="U51" s="117"/>
      <c r="V51" s="117"/>
      <c r="W51" s="117"/>
      <c r="X51" s="117"/>
      <c r="Y51" s="117"/>
      <c r="Z51" s="117"/>
    </row>
    <row r="52" spans="1:26" ht="15.75" customHeight="1">
      <c r="A52" s="117"/>
      <c r="B52" s="117"/>
      <c r="C52" s="117"/>
      <c r="D52" s="117"/>
      <c r="E52" s="117"/>
      <c r="F52" s="117"/>
      <c r="G52" s="117"/>
      <c r="H52" s="117"/>
      <c r="I52" s="117"/>
      <c r="J52" s="117"/>
      <c r="K52" s="117"/>
      <c r="L52" s="117"/>
      <c r="M52" s="117"/>
      <c r="N52" s="117"/>
      <c r="O52" s="117"/>
      <c r="P52" s="117"/>
      <c r="Q52" s="117"/>
      <c r="R52" s="117"/>
      <c r="S52" s="117"/>
      <c r="T52" s="117"/>
      <c r="U52" s="117"/>
      <c r="V52" s="117"/>
      <c r="W52" s="117"/>
      <c r="X52" s="117"/>
      <c r="Y52" s="117"/>
      <c r="Z52" s="117"/>
    </row>
    <row r="53" spans="1:26" ht="15.75" customHeight="1">
      <c r="A53" s="117"/>
      <c r="B53" s="117"/>
      <c r="C53" s="117"/>
      <c r="D53" s="117"/>
      <c r="E53" s="117"/>
      <c r="F53" s="117"/>
      <c r="G53" s="117"/>
      <c r="H53" s="117"/>
      <c r="I53" s="117"/>
      <c r="J53" s="117"/>
      <c r="K53" s="117"/>
      <c r="L53" s="117"/>
      <c r="M53" s="117"/>
      <c r="N53" s="117"/>
      <c r="O53" s="117"/>
      <c r="P53" s="117"/>
      <c r="Q53" s="117"/>
      <c r="R53" s="117"/>
      <c r="S53" s="117"/>
      <c r="T53" s="117"/>
      <c r="U53" s="117"/>
      <c r="V53" s="117"/>
      <c r="W53" s="117"/>
      <c r="X53" s="117"/>
      <c r="Y53" s="117"/>
      <c r="Z53" s="117"/>
    </row>
    <row r="54" spans="1:26" ht="15.75" customHeight="1">
      <c r="A54" s="117"/>
      <c r="B54" s="117"/>
      <c r="C54" s="117"/>
      <c r="D54" s="117"/>
      <c r="E54" s="117"/>
      <c r="F54" s="117"/>
      <c r="G54" s="117"/>
      <c r="H54" s="117"/>
      <c r="I54" s="117"/>
      <c r="J54" s="117"/>
      <c r="K54" s="117"/>
      <c r="L54" s="117"/>
      <c r="M54" s="117"/>
      <c r="N54" s="117"/>
      <c r="O54" s="117"/>
      <c r="P54" s="117"/>
      <c r="Q54" s="117"/>
      <c r="R54" s="117"/>
      <c r="S54" s="117"/>
      <c r="T54" s="117"/>
      <c r="U54" s="117"/>
      <c r="V54" s="117"/>
      <c r="W54" s="117"/>
      <c r="X54" s="117"/>
      <c r="Y54" s="117"/>
      <c r="Z54" s="117"/>
    </row>
    <row r="55" spans="1:26" ht="15.75" customHeight="1">
      <c r="A55" s="117"/>
      <c r="B55" s="117"/>
      <c r="C55" s="117"/>
      <c r="D55" s="117"/>
      <c r="E55" s="117"/>
      <c r="F55" s="117"/>
      <c r="G55" s="117"/>
      <c r="H55" s="117"/>
      <c r="I55" s="117"/>
      <c r="J55" s="117"/>
      <c r="K55" s="117"/>
      <c r="L55" s="117"/>
      <c r="M55" s="117"/>
      <c r="N55" s="117"/>
      <c r="O55" s="117"/>
      <c r="P55" s="117"/>
      <c r="Q55" s="117"/>
      <c r="R55" s="117"/>
      <c r="S55" s="117"/>
      <c r="T55" s="117"/>
      <c r="U55" s="117"/>
      <c r="V55" s="117"/>
      <c r="W55" s="117"/>
      <c r="X55" s="117"/>
      <c r="Y55" s="117"/>
      <c r="Z55" s="117"/>
    </row>
    <row r="56" spans="1:26" ht="15.75" customHeight="1">
      <c r="A56" s="117"/>
      <c r="B56" s="117"/>
      <c r="C56" s="117"/>
      <c r="D56" s="117"/>
      <c r="E56" s="117"/>
      <c r="F56" s="117"/>
      <c r="G56" s="117"/>
      <c r="H56" s="117"/>
      <c r="I56" s="117"/>
      <c r="J56" s="117"/>
      <c r="K56" s="117"/>
      <c r="L56" s="117"/>
      <c r="M56" s="117"/>
      <c r="N56" s="117"/>
      <c r="O56" s="117"/>
      <c r="P56" s="117"/>
      <c r="Q56" s="117"/>
      <c r="R56" s="117"/>
      <c r="S56" s="117"/>
      <c r="T56" s="117"/>
      <c r="U56" s="117"/>
      <c r="V56" s="117"/>
      <c r="W56" s="117"/>
      <c r="X56" s="117"/>
      <c r="Y56" s="117"/>
      <c r="Z56" s="117"/>
    </row>
    <row r="57" spans="1:26" ht="15.75" customHeight="1">
      <c r="A57" s="117"/>
      <c r="B57" s="117"/>
      <c r="C57" s="117"/>
      <c r="D57" s="117"/>
      <c r="E57" s="117"/>
      <c r="F57" s="117"/>
      <c r="G57" s="117"/>
      <c r="H57" s="117"/>
      <c r="I57" s="117"/>
      <c r="J57" s="117"/>
      <c r="K57" s="117"/>
      <c r="L57" s="117"/>
      <c r="M57" s="117"/>
      <c r="N57" s="117"/>
      <c r="O57" s="117"/>
      <c r="P57" s="117"/>
      <c r="Q57" s="117"/>
      <c r="R57" s="117"/>
      <c r="S57" s="117"/>
      <c r="T57" s="117"/>
      <c r="U57" s="117"/>
      <c r="V57" s="117"/>
      <c r="W57" s="117"/>
      <c r="X57" s="117"/>
      <c r="Y57" s="117"/>
      <c r="Z57" s="117"/>
    </row>
    <row r="58" spans="1:26" ht="15.75" customHeight="1">
      <c r="A58" s="117"/>
      <c r="B58" s="117"/>
      <c r="C58" s="117"/>
      <c r="D58" s="117"/>
      <c r="E58" s="117"/>
      <c r="F58" s="117"/>
      <c r="G58" s="117"/>
      <c r="H58" s="117"/>
      <c r="I58" s="117"/>
      <c r="J58" s="117"/>
      <c r="K58" s="117"/>
      <c r="L58" s="117"/>
      <c r="M58" s="117"/>
      <c r="N58" s="117"/>
      <c r="O58" s="117"/>
      <c r="P58" s="117"/>
      <c r="Q58" s="117"/>
      <c r="R58" s="117"/>
      <c r="S58" s="117"/>
      <c r="T58" s="117"/>
      <c r="U58" s="117"/>
      <c r="V58" s="117"/>
      <c r="W58" s="117"/>
      <c r="X58" s="117"/>
      <c r="Y58" s="117"/>
      <c r="Z58" s="117"/>
    </row>
    <row r="59" spans="1:26" ht="15.75" customHeight="1">
      <c r="A59" s="117"/>
      <c r="B59" s="117"/>
      <c r="C59" s="117"/>
      <c r="D59" s="117"/>
      <c r="E59" s="117"/>
      <c r="F59" s="117"/>
      <c r="G59" s="117"/>
      <c r="H59" s="117"/>
      <c r="I59" s="117"/>
      <c r="J59" s="117"/>
      <c r="K59" s="117"/>
      <c r="L59" s="117"/>
      <c r="M59" s="117"/>
      <c r="N59" s="117"/>
      <c r="O59" s="117"/>
      <c r="P59" s="117"/>
      <c r="Q59" s="117"/>
      <c r="R59" s="117"/>
      <c r="S59" s="117"/>
      <c r="T59" s="117"/>
      <c r="U59" s="117"/>
      <c r="V59" s="117"/>
      <c r="W59" s="117"/>
      <c r="X59" s="117"/>
      <c r="Y59" s="117"/>
      <c r="Z59" s="117"/>
    </row>
    <row r="60" spans="1:26" ht="15.75" customHeight="1">
      <c r="A60" s="117"/>
      <c r="B60" s="117"/>
      <c r="C60" s="117"/>
      <c r="D60" s="117"/>
      <c r="E60" s="117"/>
      <c r="F60" s="117"/>
      <c r="G60" s="117"/>
      <c r="H60" s="117"/>
      <c r="I60" s="117"/>
      <c r="J60" s="117"/>
      <c r="K60" s="117"/>
      <c r="L60" s="117"/>
      <c r="M60" s="117"/>
      <c r="N60" s="117"/>
      <c r="O60" s="117"/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</row>
    <row r="61" spans="1:26" ht="15.75" customHeight="1">
      <c r="A61" s="117"/>
      <c r="B61" s="117"/>
      <c r="C61" s="117"/>
      <c r="D61" s="117"/>
      <c r="E61" s="117"/>
      <c r="F61" s="117"/>
      <c r="G61" s="117"/>
      <c r="H61" s="117"/>
      <c r="I61" s="117"/>
      <c r="J61" s="117"/>
      <c r="K61" s="117"/>
      <c r="L61" s="117"/>
      <c r="M61" s="117"/>
      <c r="N61" s="117"/>
      <c r="O61" s="117"/>
      <c r="P61" s="117"/>
      <c r="Q61" s="117"/>
      <c r="R61" s="117"/>
      <c r="S61" s="117"/>
      <c r="T61" s="117"/>
      <c r="U61" s="117"/>
      <c r="V61" s="117"/>
      <c r="W61" s="117"/>
      <c r="X61" s="117"/>
      <c r="Y61" s="117"/>
      <c r="Z61" s="117"/>
    </row>
    <row r="62" spans="1:26" ht="15.75" customHeight="1">
      <c r="A62" s="117"/>
      <c r="B62" s="117"/>
      <c r="C62" s="117"/>
      <c r="D62" s="117"/>
      <c r="E62" s="117"/>
      <c r="F62" s="117"/>
      <c r="G62" s="117"/>
      <c r="H62" s="117"/>
      <c r="I62" s="117"/>
      <c r="J62" s="117"/>
      <c r="K62" s="117"/>
      <c r="L62" s="117"/>
      <c r="M62" s="117"/>
      <c r="N62" s="117"/>
      <c r="O62" s="117"/>
      <c r="P62" s="117"/>
      <c r="Q62" s="117"/>
      <c r="R62" s="117"/>
      <c r="S62" s="117"/>
      <c r="T62" s="117"/>
      <c r="U62" s="117"/>
      <c r="V62" s="117"/>
      <c r="W62" s="117"/>
      <c r="X62" s="117"/>
      <c r="Y62" s="117"/>
      <c r="Z62" s="117"/>
    </row>
    <row r="63" spans="1:26" ht="15.75" customHeight="1">
      <c r="A63" s="117"/>
      <c r="B63" s="117"/>
      <c r="C63" s="117"/>
      <c r="D63" s="117"/>
      <c r="E63" s="117"/>
      <c r="F63" s="117"/>
      <c r="G63" s="117"/>
      <c r="H63" s="117"/>
      <c r="I63" s="117"/>
      <c r="J63" s="117"/>
      <c r="K63" s="117"/>
      <c r="L63" s="117"/>
      <c r="M63" s="117"/>
      <c r="N63" s="117"/>
      <c r="O63" s="117"/>
      <c r="P63" s="117"/>
      <c r="Q63" s="117"/>
      <c r="R63" s="117"/>
      <c r="S63" s="117"/>
      <c r="T63" s="117"/>
      <c r="U63" s="117"/>
      <c r="V63" s="117"/>
      <c r="W63" s="117"/>
      <c r="X63" s="117"/>
      <c r="Y63" s="117"/>
      <c r="Z63" s="117"/>
    </row>
    <row r="64" spans="1:26" ht="15.75" customHeight="1">
      <c r="A64" s="117"/>
      <c r="B64" s="117"/>
      <c r="C64" s="117"/>
      <c r="D64" s="117"/>
      <c r="E64" s="117"/>
      <c r="F64" s="117"/>
      <c r="G64" s="117"/>
      <c r="H64" s="117"/>
      <c r="I64" s="117"/>
      <c r="J64" s="117"/>
      <c r="K64" s="117"/>
      <c r="L64" s="117"/>
      <c r="M64" s="117"/>
      <c r="N64" s="117"/>
      <c r="O64" s="117"/>
      <c r="P64" s="117"/>
      <c r="Q64" s="117"/>
      <c r="R64" s="117"/>
      <c r="S64" s="117"/>
      <c r="T64" s="117"/>
      <c r="U64" s="117"/>
      <c r="V64" s="117"/>
      <c r="W64" s="117"/>
      <c r="X64" s="117"/>
      <c r="Y64" s="117"/>
      <c r="Z64" s="117"/>
    </row>
    <row r="65" spans="1:26" ht="15.75" customHeight="1">
      <c r="A65" s="117"/>
      <c r="B65" s="117"/>
      <c r="C65" s="117"/>
      <c r="D65" s="117"/>
      <c r="E65" s="117"/>
      <c r="F65" s="117"/>
      <c r="G65" s="117"/>
      <c r="H65" s="117"/>
      <c r="I65" s="117"/>
      <c r="J65" s="117"/>
      <c r="K65" s="117"/>
      <c r="L65" s="117"/>
      <c r="M65" s="117"/>
      <c r="N65" s="117"/>
      <c r="O65" s="117"/>
      <c r="P65" s="117"/>
      <c r="Q65" s="117"/>
      <c r="R65" s="117"/>
      <c r="S65" s="117"/>
      <c r="T65" s="117"/>
      <c r="U65" s="117"/>
      <c r="V65" s="117"/>
      <c r="W65" s="117"/>
      <c r="X65" s="117"/>
      <c r="Y65" s="117"/>
      <c r="Z65" s="117"/>
    </row>
    <row r="66" spans="1:26" ht="15.75" customHeight="1">
      <c r="A66" s="117"/>
      <c r="B66" s="117"/>
      <c r="C66" s="117"/>
      <c r="D66" s="117"/>
      <c r="E66" s="117"/>
      <c r="F66" s="117"/>
      <c r="G66" s="117"/>
      <c r="H66" s="117"/>
      <c r="I66" s="117"/>
      <c r="J66" s="117"/>
      <c r="K66" s="117"/>
      <c r="L66" s="117"/>
      <c r="M66" s="117"/>
      <c r="N66" s="117"/>
      <c r="O66" s="117"/>
      <c r="P66" s="117"/>
      <c r="Q66" s="117"/>
      <c r="R66" s="117"/>
      <c r="S66" s="117"/>
      <c r="T66" s="117"/>
      <c r="U66" s="117"/>
      <c r="V66" s="117"/>
      <c r="W66" s="117"/>
      <c r="X66" s="117"/>
      <c r="Y66" s="117"/>
      <c r="Z66" s="117"/>
    </row>
    <row r="67" spans="1:26" ht="15.75" customHeight="1">
      <c r="A67" s="117"/>
      <c r="B67" s="117"/>
      <c r="C67" s="117"/>
      <c r="D67" s="117"/>
      <c r="E67" s="117"/>
      <c r="F67" s="117"/>
      <c r="G67" s="117"/>
      <c r="H67" s="117"/>
      <c r="I67" s="117"/>
      <c r="J67" s="117"/>
      <c r="K67" s="117"/>
      <c r="L67" s="117"/>
      <c r="M67" s="117"/>
      <c r="N67" s="117"/>
      <c r="O67" s="117"/>
      <c r="P67" s="117"/>
      <c r="Q67" s="117"/>
      <c r="R67" s="117"/>
      <c r="S67" s="117"/>
      <c r="T67" s="117"/>
      <c r="U67" s="117"/>
      <c r="V67" s="117"/>
      <c r="W67" s="117"/>
      <c r="X67" s="117"/>
      <c r="Y67" s="117"/>
      <c r="Z67" s="117"/>
    </row>
    <row r="68" spans="1:26" ht="15.75" customHeight="1">
      <c r="A68" s="117"/>
      <c r="B68" s="117"/>
      <c r="C68" s="117"/>
      <c r="D68" s="117"/>
      <c r="E68" s="117"/>
      <c r="F68" s="117"/>
      <c r="G68" s="117"/>
      <c r="H68" s="117"/>
      <c r="I68" s="117"/>
      <c r="J68" s="117"/>
      <c r="K68" s="117"/>
      <c r="L68" s="117"/>
      <c r="M68" s="117"/>
      <c r="N68" s="117"/>
      <c r="O68" s="117"/>
      <c r="P68" s="117"/>
      <c r="Q68" s="117"/>
      <c r="R68" s="117"/>
      <c r="S68" s="117"/>
      <c r="T68" s="117"/>
      <c r="U68" s="117"/>
      <c r="V68" s="117"/>
      <c r="W68" s="117"/>
      <c r="X68" s="117"/>
      <c r="Y68" s="117"/>
      <c r="Z68" s="117"/>
    </row>
    <row r="69" spans="1:26" ht="15.75" customHeight="1">
      <c r="A69" s="117"/>
      <c r="B69" s="117"/>
      <c r="C69" s="117"/>
      <c r="D69" s="117"/>
      <c r="E69" s="117"/>
      <c r="F69" s="117"/>
      <c r="G69" s="117"/>
      <c r="H69" s="117"/>
      <c r="I69" s="117"/>
      <c r="J69" s="117"/>
      <c r="K69" s="117"/>
      <c r="L69" s="117"/>
      <c r="M69" s="117"/>
      <c r="N69" s="117"/>
      <c r="O69" s="117"/>
      <c r="P69" s="117"/>
      <c r="Q69" s="117"/>
      <c r="R69" s="117"/>
      <c r="S69" s="117"/>
      <c r="T69" s="117"/>
      <c r="U69" s="117"/>
      <c r="V69" s="117"/>
      <c r="W69" s="117"/>
      <c r="X69" s="117"/>
      <c r="Y69" s="117"/>
      <c r="Z69" s="117"/>
    </row>
    <row r="70" spans="1:26" ht="15.75" customHeight="1">
      <c r="A70" s="117"/>
      <c r="B70" s="117"/>
      <c r="C70" s="117"/>
      <c r="D70" s="117"/>
      <c r="E70" s="117"/>
      <c r="F70" s="117"/>
      <c r="G70" s="117"/>
      <c r="H70" s="117"/>
      <c r="I70" s="117"/>
      <c r="J70" s="117"/>
      <c r="K70" s="117"/>
      <c r="L70" s="117"/>
      <c r="M70" s="117"/>
      <c r="N70" s="117"/>
      <c r="O70" s="117"/>
      <c r="P70" s="117"/>
      <c r="Q70" s="117"/>
      <c r="R70" s="117"/>
      <c r="S70" s="117"/>
      <c r="T70" s="117"/>
      <c r="U70" s="117"/>
      <c r="V70" s="117"/>
      <c r="W70" s="117"/>
      <c r="X70" s="117"/>
      <c r="Y70" s="117"/>
      <c r="Z70" s="117"/>
    </row>
    <row r="71" spans="1:26" ht="15.75" customHeight="1">
      <c r="A71" s="117"/>
      <c r="B71" s="117"/>
      <c r="C71" s="117"/>
      <c r="D71" s="117"/>
      <c r="E71" s="117"/>
      <c r="F71" s="117"/>
      <c r="G71" s="117"/>
      <c r="H71" s="117"/>
      <c r="I71" s="117"/>
      <c r="J71" s="117"/>
      <c r="K71" s="117"/>
      <c r="L71" s="117"/>
      <c r="M71" s="117"/>
      <c r="N71" s="117"/>
      <c r="O71" s="117"/>
      <c r="P71" s="117"/>
      <c r="Q71" s="117"/>
      <c r="R71" s="117"/>
      <c r="S71" s="117"/>
      <c r="T71" s="117"/>
      <c r="U71" s="117"/>
      <c r="V71" s="117"/>
      <c r="W71" s="117"/>
      <c r="X71" s="117"/>
      <c r="Y71" s="117"/>
      <c r="Z71" s="117"/>
    </row>
    <row r="72" spans="1:26" ht="15.75" customHeight="1">
      <c r="A72" s="117"/>
      <c r="B72" s="117"/>
      <c r="C72" s="117"/>
      <c r="D72" s="117"/>
      <c r="E72" s="117"/>
      <c r="F72" s="117"/>
      <c r="G72" s="117"/>
      <c r="H72" s="117"/>
      <c r="I72" s="117"/>
      <c r="J72" s="117"/>
      <c r="K72" s="117"/>
      <c r="L72" s="117"/>
      <c r="M72" s="117"/>
      <c r="N72" s="117"/>
      <c r="O72" s="117"/>
      <c r="P72" s="117"/>
      <c r="Q72" s="117"/>
      <c r="R72" s="117"/>
      <c r="S72" s="117"/>
      <c r="T72" s="117"/>
      <c r="U72" s="117"/>
      <c r="V72" s="117"/>
      <c r="W72" s="117"/>
      <c r="X72" s="117"/>
      <c r="Y72" s="117"/>
      <c r="Z72" s="117"/>
    </row>
    <row r="73" spans="1:26" ht="15.75" customHeight="1">
      <c r="A73" s="117"/>
      <c r="B73" s="117"/>
      <c r="C73" s="117"/>
      <c r="D73" s="117"/>
      <c r="E73" s="117"/>
      <c r="F73" s="117"/>
      <c r="G73" s="117"/>
      <c r="H73" s="117"/>
      <c r="I73" s="117"/>
      <c r="J73" s="117"/>
      <c r="K73" s="117"/>
      <c r="L73" s="117"/>
      <c r="M73" s="117"/>
      <c r="N73" s="117"/>
      <c r="O73" s="117"/>
      <c r="P73" s="117"/>
      <c r="Q73" s="117"/>
      <c r="R73" s="117"/>
      <c r="S73" s="117"/>
      <c r="T73" s="117"/>
      <c r="U73" s="117"/>
      <c r="V73" s="117"/>
      <c r="W73" s="117"/>
      <c r="X73" s="117"/>
      <c r="Y73" s="117"/>
      <c r="Z73" s="117"/>
    </row>
    <row r="74" spans="1:26" ht="15.75" customHeight="1">
      <c r="A74" s="117"/>
      <c r="B74" s="117"/>
      <c r="C74" s="117"/>
      <c r="D74" s="117"/>
      <c r="E74" s="117"/>
      <c r="F74" s="117"/>
      <c r="G74" s="117"/>
      <c r="H74" s="117"/>
      <c r="I74" s="117"/>
      <c r="J74" s="117"/>
      <c r="K74" s="117"/>
      <c r="L74" s="117"/>
      <c r="M74" s="117"/>
      <c r="N74" s="117"/>
      <c r="O74" s="117"/>
      <c r="P74" s="117"/>
      <c r="Q74" s="117"/>
      <c r="R74" s="117"/>
      <c r="S74" s="117"/>
      <c r="T74" s="117"/>
      <c r="U74" s="117"/>
      <c r="V74" s="117"/>
      <c r="W74" s="117"/>
      <c r="X74" s="117"/>
      <c r="Y74" s="117"/>
      <c r="Z74" s="117"/>
    </row>
    <row r="75" spans="1:26" ht="15.75" customHeight="1">
      <c r="A75" s="117"/>
      <c r="B75" s="117"/>
      <c r="C75" s="117"/>
      <c r="D75" s="117"/>
      <c r="E75" s="117"/>
      <c r="F75" s="117"/>
      <c r="G75" s="117"/>
      <c r="H75" s="117"/>
      <c r="I75" s="117"/>
      <c r="J75" s="117"/>
      <c r="K75" s="117"/>
      <c r="L75" s="117"/>
      <c r="M75" s="117"/>
      <c r="N75" s="117"/>
      <c r="O75" s="117"/>
      <c r="P75" s="117"/>
      <c r="Q75" s="117"/>
      <c r="R75" s="117"/>
      <c r="S75" s="117"/>
      <c r="T75" s="117"/>
      <c r="U75" s="117"/>
      <c r="V75" s="117"/>
      <c r="W75" s="117"/>
      <c r="X75" s="117"/>
      <c r="Y75" s="117"/>
      <c r="Z75" s="117"/>
    </row>
    <row r="76" spans="1:26" ht="15.75" customHeight="1">
      <c r="A76" s="117"/>
      <c r="B76" s="117"/>
      <c r="C76" s="117"/>
      <c r="D76" s="117"/>
      <c r="E76" s="117"/>
      <c r="F76" s="117"/>
      <c r="G76" s="117"/>
      <c r="H76" s="117"/>
      <c r="I76" s="117"/>
      <c r="J76" s="117"/>
      <c r="K76" s="117"/>
      <c r="L76" s="117"/>
      <c r="M76" s="117"/>
      <c r="N76" s="117"/>
      <c r="O76" s="117"/>
      <c r="P76" s="117"/>
      <c r="Q76" s="117"/>
      <c r="R76" s="117"/>
      <c r="S76" s="117"/>
      <c r="T76" s="117"/>
      <c r="U76" s="117"/>
      <c r="V76" s="117"/>
      <c r="W76" s="117"/>
      <c r="X76" s="117"/>
      <c r="Y76" s="117"/>
      <c r="Z76" s="117"/>
    </row>
    <row r="77" spans="1:26" ht="15.75" customHeight="1">
      <c r="A77" s="117"/>
      <c r="B77" s="117"/>
      <c r="C77" s="117"/>
      <c r="D77" s="117"/>
      <c r="E77" s="117"/>
      <c r="F77" s="117"/>
      <c r="G77" s="117"/>
      <c r="H77" s="117"/>
      <c r="I77" s="117"/>
      <c r="J77" s="117"/>
      <c r="K77" s="117"/>
      <c r="L77" s="117"/>
      <c r="M77" s="117"/>
      <c r="N77" s="117"/>
      <c r="O77" s="117"/>
      <c r="P77" s="117"/>
      <c r="Q77" s="117"/>
      <c r="R77" s="117"/>
      <c r="S77" s="117"/>
      <c r="T77" s="117"/>
      <c r="U77" s="117"/>
      <c r="V77" s="117"/>
      <c r="W77" s="117"/>
      <c r="X77" s="117"/>
      <c r="Y77" s="117"/>
      <c r="Z77" s="117"/>
    </row>
    <row r="78" spans="1:26" ht="15.75" customHeight="1">
      <c r="A78" s="117"/>
      <c r="B78" s="117"/>
      <c r="C78" s="117"/>
      <c r="D78" s="117"/>
      <c r="E78" s="117"/>
      <c r="F78" s="117"/>
      <c r="G78" s="117"/>
      <c r="H78" s="117"/>
      <c r="I78" s="117"/>
      <c r="J78" s="117"/>
      <c r="K78" s="117"/>
      <c r="L78" s="117"/>
      <c r="M78" s="117"/>
      <c r="N78" s="117"/>
      <c r="O78" s="117"/>
      <c r="P78" s="117"/>
      <c r="Q78" s="117"/>
      <c r="R78" s="117"/>
      <c r="S78" s="117"/>
      <c r="T78" s="117"/>
      <c r="U78" s="117"/>
      <c r="V78" s="117"/>
      <c r="W78" s="117"/>
      <c r="X78" s="117"/>
      <c r="Y78" s="117"/>
      <c r="Z78" s="117"/>
    </row>
    <row r="79" spans="1:26" ht="15.75" customHeight="1">
      <c r="A79" s="117"/>
      <c r="B79" s="117"/>
      <c r="C79" s="117"/>
      <c r="D79" s="117"/>
      <c r="E79" s="117"/>
      <c r="F79" s="117"/>
      <c r="G79" s="117"/>
      <c r="H79" s="117"/>
      <c r="I79" s="117"/>
      <c r="J79" s="117"/>
      <c r="K79" s="117"/>
      <c r="L79" s="117"/>
      <c r="M79" s="117"/>
      <c r="N79" s="117"/>
      <c r="O79" s="117"/>
      <c r="P79" s="117"/>
      <c r="Q79" s="117"/>
      <c r="R79" s="117"/>
      <c r="S79" s="117"/>
      <c r="T79" s="117"/>
      <c r="U79" s="117"/>
      <c r="V79" s="117"/>
      <c r="W79" s="117"/>
      <c r="X79" s="117"/>
      <c r="Y79" s="117"/>
      <c r="Z79" s="117"/>
    </row>
    <row r="80" spans="1:26" ht="15.75" customHeight="1">
      <c r="A80" s="117"/>
      <c r="B80" s="117"/>
      <c r="C80" s="117"/>
      <c r="D80" s="117"/>
      <c r="E80" s="117"/>
      <c r="F80" s="117"/>
      <c r="G80" s="117"/>
      <c r="H80" s="117"/>
      <c r="I80" s="117"/>
      <c r="J80" s="117"/>
      <c r="K80" s="117"/>
      <c r="L80" s="117"/>
      <c r="M80" s="117"/>
      <c r="N80" s="117"/>
      <c r="O80" s="117"/>
      <c r="P80" s="117"/>
      <c r="Q80" s="117"/>
      <c r="R80" s="117"/>
      <c r="S80" s="117"/>
      <c r="T80" s="117"/>
      <c r="U80" s="117"/>
      <c r="V80" s="117"/>
      <c r="W80" s="117"/>
      <c r="X80" s="117"/>
      <c r="Y80" s="117"/>
      <c r="Z80" s="117"/>
    </row>
    <row r="81" spans="1:26" ht="15.75" customHeight="1">
      <c r="A81" s="117"/>
      <c r="B81" s="117"/>
      <c r="C81" s="117"/>
      <c r="D81" s="117"/>
      <c r="E81" s="117"/>
      <c r="F81" s="117"/>
      <c r="G81" s="117"/>
      <c r="H81" s="117"/>
      <c r="I81" s="117"/>
      <c r="J81" s="117"/>
      <c r="K81" s="117"/>
      <c r="L81" s="117"/>
      <c r="M81" s="117"/>
      <c r="N81" s="117"/>
      <c r="O81" s="117"/>
      <c r="P81" s="117"/>
      <c r="Q81" s="117"/>
      <c r="R81" s="117"/>
      <c r="S81" s="117"/>
      <c r="T81" s="117"/>
      <c r="U81" s="117"/>
      <c r="V81" s="117"/>
      <c r="W81" s="117"/>
      <c r="X81" s="117"/>
      <c r="Y81" s="117"/>
      <c r="Z81" s="117"/>
    </row>
    <row r="82" spans="1:26" ht="15.75" customHeight="1">
      <c r="A82" s="117"/>
      <c r="B82" s="117"/>
      <c r="C82" s="117"/>
      <c r="D82" s="117"/>
      <c r="E82" s="117"/>
      <c r="F82" s="117"/>
      <c r="G82" s="117"/>
      <c r="H82" s="117"/>
      <c r="I82" s="117"/>
      <c r="J82" s="117"/>
      <c r="K82" s="117"/>
      <c r="L82" s="117"/>
      <c r="M82" s="117"/>
      <c r="N82" s="117"/>
      <c r="O82" s="117"/>
      <c r="P82" s="117"/>
      <c r="Q82" s="117"/>
      <c r="R82" s="117"/>
      <c r="S82" s="117"/>
      <c r="T82" s="117"/>
      <c r="U82" s="117"/>
      <c r="V82" s="117"/>
      <c r="W82" s="117"/>
      <c r="X82" s="117"/>
      <c r="Y82" s="117"/>
      <c r="Z82" s="117"/>
    </row>
    <row r="83" spans="1:26" ht="15.75" customHeight="1">
      <c r="A83" s="117"/>
      <c r="B83" s="117"/>
      <c r="C83" s="117"/>
      <c r="D83" s="117"/>
      <c r="E83" s="117"/>
      <c r="F83" s="117"/>
      <c r="G83" s="117"/>
      <c r="H83" s="117"/>
      <c r="I83" s="117"/>
      <c r="J83" s="117"/>
      <c r="K83" s="117"/>
      <c r="L83" s="117"/>
      <c r="M83" s="117"/>
      <c r="N83" s="117"/>
      <c r="O83" s="117"/>
      <c r="P83" s="117"/>
      <c r="Q83" s="117"/>
      <c r="R83" s="117"/>
      <c r="S83" s="117"/>
      <c r="T83" s="117"/>
      <c r="U83" s="117"/>
      <c r="V83" s="117"/>
      <c r="W83" s="117"/>
      <c r="X83" s="117"/>
      <c r="Y83" s="117"/>
      <c r="Z83" s="117"/>
    </row>
    <row r="84" spans="1:26" ht="15.75" customHeight="1">
      <c r="A84" s="117"/>
      <c r="B84" s="117"/>
      <c r="C84" s="117"/>
      <c r="D84" s="117"/>
      <c r="E84" s="117"/>
      <c r="F84" s="117"/>
      <c r="G84" s="117"/>
      <c r="H84" s="117"/>
      <c r="I84" s="117"/>
      <c r="J84" s="117"/>
      <c r="K84" s="117"/>
      <c r="L84" s="117"/>
      <c r="M84" s="117"/>
      <c r="N84" s="117"/>
      <c r="O84" s="117"/>
      <c r="P84" s="117"/>
      <c r="Q84" s="117"/>
      <c r="R84" s="117"/>
      <c r="S84" s="117"/>
      <c r="T84" s="117"/>
      <c r="U84" s="117"/>
      <c r="V84" s="117"/>
      <c r="W84" s="117"/>
      <c r="X84" s="117"/>
      <c r="Y84" s="117"/>
      <c r="Z84" s="117"/>
    </row>
    <row r="85" spans="1:26" ht="15.75" customHeight="1">
      <c r="A85" s="117"/>
      <c r="B85" s="117"/>
      <c r="C85" s="117"/>
      <c r="D85" s="117"/>
      <c r="E85" s="117"/>
      <c r="F85" s="117"/>
      <c r="G85" s="117"/>
      <c r="H85" s="117"/>
      <c r="I85" s="117"/>
      <c r="J85" s="117"/>
      <c r="K85" s="117"/>
      <c r="L85" s="117"/>
      <c r="M85" s="117"/>
      <c r="N85" s="117"/>
      <c r="O85" s="117"/>
      <c r="P85" s="117"/>
      <c r="Q85" s="117"/>
      <c r="R85" s="117"/>
      <c r="S85" s="117"/>
      <c r="T85" s="117"/>
      <c r="U85" s="117"/>
      <c r="V85" s="117"/>
      <c r="W85" s="117"/>
      <c r="X85" s="117"/>
      <c r="Y85" s="117"/>
      <c r="Z85" s="117"/>
    </row>
    <row r="86" spans="1:26" ht="15.75" customHeight="1">
      <c r="A86" s="117"/>
      <c r="B86" s="117"/>
      <c r="C86" s="117"/>
      <c r="D86" s="117"/>
      <c r="E86" s="117"/>
      <c r="F86" s="117"/>
      <c r="G86" s="117"/>
      <c r="H86" s="117"/>
      <c r="I86" s="117"/>
      <c r="J86" s="117"/>
      <c r="K86" s="117"/>
      <c r="L86" s="117"/>
      <c r="M86" s="117"/>
      <c r="N86" s="117"/>
      <c r="O86" s="117"/>
      <c r="P86" s="117"/>
      <c r="Q86" s="117"/>
      <c r="R86" s="117"/>
      <c r="S86" s="117"/>
      <c r="T86" s="117"/>
      <c r="U86" s="117"/>
      <c r="V86" s="117"/>
      <c r="W86" s="117"/>
      <c r="X86" s="117"/>
      <c r="Y86" s="117"/>
      <c r="Z86" s="117"/>
    </row>
    <row r="87" spans="1:26" ht="15.75" customHeight="1">
      <c r="A87" s="117"/>
      <c r="B87" s="117"/>
      <c r="C87" s="117"/>
      <c r="D87" s="117"/>
      <c r="E87" s="117"/>
      <c r="F87" s="117"/>
      <c r="G87" s="117"/>
      <c r="H87" s="117"/>
      <c r="I87" s="117"/>
      <c r="J87" s="117"/>
      <c r="K87" s="117"/>
      <c r="L87" s="117"/>
      <c r="M87" s="117"/>
      <c r="N87" s="117"/>
      <c r="O87" s="117"/>
      <c r="P87" s="117"/>
      <c r="Q87" s="117"/>
      <c r="R87" s="117"/>
      <c r="S87" s="117"/>
      <c r="T87" s="117"/>
      <c r="U87" s="117"/>
      <c r="V87" s="117"/>
      <c r="W87" s="117"/>
      <c r="X87" s="117"/>
      <c r="Y87" s="117"/>
      <c r="Z87" s="117"/>
    </row>
    <row r="88" spans="1:26" ht="15.75" customHeight="1">
      <c r="A88" s="117"/>
      <c r="B88" s="117"/>
      <c r="C88" s="117"/>
      <c r="D88" s="117"/>
      <c r="E88" s="117"/>
      <c r="F88" s="117"/>
      <c r="G88" s="117"/>
      <c r="H88" s="117"/>
      <c r="I88" s="117"/>
      <c r="J88" s="117"/>
      <c r="K88" s="117"/>
      <c r="L88" s="117"/>
      <c r="M88" s="117"/>
      <c r="N88" s="117"/>
      <c r="O88" s="117"/>
      <c r="P88" s="117"/>
      <c r="Q88" s="117"/>
      <c r="R88" s="117"/>
      <c r="S88" s="117"/>
      <c r="T88" s="117"/>
      <c r="U88" s="117"/>
      <c r="V88" s="117"/>
      <c r="W88" s="117"/>
      <c r="X88" s="117"/>
      <c r="Y88" s="117"/>
      <c r="Z88" s="117"/>
    </row>
    <row r="89" spans="1:26" ht="15.75" customHeight="1">
      <c r="A89" s="117"/>
      <c r="B89" s="117"/>
      <c r="C89" s="117"/>
      <c r="D89" s="117"/>
      <c r="E89" s="117"/>
      <c r="F89" s="117"/>
      <c r="G89" s="117"/>
      <c r="H89" s="117"/>
      <c r="I89" s="117"/>
      <c r="J89" s="117"/>
      <c r="K89" s="117"/>
      <c r="L89" s="117"/>
      <c r="M89" s="117"/>
      <c r="N89" s="117"/>
      <c r="O89" s="117"/>
      <c r="P89" s="117"/>
      <c r="Q89" s="117"/>
      <c r="R89" s="117"/>
      <c r="S89" s="117"/>
      <c r="T89" s="117"/>
      <c r="U89" s="117"/>
      <c r="V89" s="117"/>
      <c r="W89" s="117"/>
      <c r="X89" s="117"/>
      <c r="Y89" s="117"/>
      <c r="Z89" s="117"/>
    </row>
    <row r="90" spans="1:26" ht="15.75" customHeight="1">
      <c r="A90" s="117"/>
      <c r="B90" s="117"/>
      <c r="C90" s="117"/>
      <c r="D90" s="117"/>
      <c r="E90" s="117"/>
      <c r="F90" s="117"/>
      <c r="G90" s="117"/>
      <c r="H90" s="117"/>
      <c r="I90" s="117"/>
      <c r="J90" s="117"/>
      <c r="K90" s="117"/>
      <c r="L90" s="117"/>
      <c r="M90" s="117"/>
      <c r="N90" s="117"/>
      <c r="O90" s="117"/>
      <c r="P90" s="117"/>
      <c r="Q90" s="117"/>
      <c r="R90" s="117"/>
      <c r="S90" s="117"/>
      <c r="T90" s="117"/>
      <c r="U90" s="117"/>
      <c r="V90" s="117"/>
      <c r="W90" s="117"/>
      <c r="X90" s="117"/>
      <c r="Y90" s="117"/>
      <c r="Z90" s="117"/>
    </row>
    <row r="91" spans="1:26" ht="15.75" customHeight="1">
      <c r="A91" s="117"/>
      <c r="B91" s="117"/>
      <c r="C91" s="117"/>
      <c r="D91" s="117"/>
      <c r="E91" s="117"/>
      <c r="F91" s="117"/>
      <c r="G91" s="117"/>
      <c r="H91" s="117"/>
      <c r="I91" s="117"/>
      <c r="J91" s="117"/>
      <c r="K91" s="117"/>
      <c r="L91" s="117"/>
      <c r="M91" s="117"/>
      <c r="N91" s="117"/>
      <c r="O91" s="117"/>
      <c r="P91" s="117"/>
      <c r="Q91" s="117"/>
      <c r="R91" s="117"/>
      <c r="S91" s="117"/>
      <c r="T91" s="117"/>
      <c r="U91" s="117"/>
      <c r="V91" s="117"/>
      <c r="W91" s="117"/>
      <c r="X91" s="117"/>
      <c r="Y91" s="117"/>
      <c r="Z91" s="117"/>
    </row>
    <row r="92" spans="1:26" ht="15.75" customHeight="1">
      <c r="A92" s="117"/>
      <c r="B92" s="117"/>
      <c r="C92" s="117"/>
      <c r="D92" s="117"/>
      <c r="E92" s="117"/>
      <c r="F92" s="117"/>
      <c r="G92" s="117"/>
      <c r="H92" s="117"/>
      <c r="I92" s="117"/>
      <c r="J92" s="117"/>
      <c r="K92" s="117"/>
      <c r="L92" s="117"/>
      <c r="M92" s="117"/>
      <c r="N92" s="117"/>
      <c r="O92" s="117"/>
      <c r="P92" s="117"/>
      <c r="Q92" s="117"/>
      <c r="R92" s="117"/>
      <c r="S92" s="117"/>
      <c r="T92" s="117"/>
      <c r="U92" s="117"/>
      <c r="V92" s="117"/>
      <c r="W92" s="117"/>
      <c r="X92" s="117"/>
      <c r="Y92" s="117"/>
      <c r="Z92" s="117"/>
    </row>
    <row r="93" spans="1:26" ht="15.75" customHeight="1">
      <c r="A93" s="117"/>
      <c r="B93" s="117"/>
      <c r="C93" s="117"/>
      <c r="D93" s="117"/>
      <c r="E93" s="117"/>
      <c r="F93" s="117"/>
      <c r="G93" s="117"/>
      <c r="H93" s="117"/>
      <c r="I93" s="117"/>
      <c r="J93" s="117"/>
      <c r="K93" s="117"/>
      <c r="L93" s="117"/>
      <c r="M93" s="117"/>
      <c r="N93" s="117"/>
      <c r="O93" s="117"/>
      <c r="P93" s="117"/>
      <c r="Q93" s="117"/>
      <c r="R93" s="117"/>
      <c r="S93" s="117"/>
      <c r="T93" s="117"/>
      <c r="U93" s="117"/>
      <c r="V93" s="117"/>
      <c r="W93" s="117"/>
      <c r="X93" s="117"/>
      <c r="Y93" s="117"/>
      <c r="Z93" s="117"/>
    </row>
    <row r="94" spans="1:26" ht="15.75" customHeight="1">
      <c r="A94" s="117"/>
      <c r="B94" s="117"/>
      <c r="C94" s="117"/>
      <c r="D94" s="117"/>
      <c r="E94" s="117"/>
      <c r="F94" s="117"/>
      <c r="G94" s="117"/>
      <c r="H94" s="117"/>
      <c r="I94" s="117"/>
      <c r="J94" s="117"/>
      <c r="K94" s="117"/>
      <c r="L94" s="117"/>
      <c r="M94" s="117"/>
      <c r="N94" s="117"/>
      <c r="O94" s="117"/>
      <c r="P94" s="117"/>
      <c r="Q94" s="117"/>
      <c r="R94" s="117"/>
      <c r="S94" s="117"/>
      <c r="T94" s="117"/>
      <c r="U94" s="117"/>
      <c r="V94" s="117"/>
      <c r="W94" s="117"/>
      <c r="X94" s="117"/>
      <c r="Y94" s="117"/>
      <c r="Z94" s="117"/>
    </row>
    <row r="95" spans="1:26" ht="15.75" customHeight="1">
      <c r="A95" s="117"/>
      <c r="B95" s="117"/>
      <c r="C95" s="117"/>
      <c r="D95" s="117"/>
      <c r="E95" s="117"/>
      <c r="F95" s="117"/>
      <c r="G95" s="117"/>
      <c r="H95" s="117"/>
      <c r="I95" s="117"/>
      <c r="J95" s="117"/>
      <c r="K95" s="117"/>
      <c r="L95" s="117"/>
      <c r="M95" s="117"/>
      <c r="N95" s="117"/>
      <c r="O95" s="117"/>
      <c r="P95" s="117"/>
      <c r="Q95" s="117"/>
      <c r="R95" s="117"/>
      <c r="S95" s="117"/>
      <c r="T95" s="117"/>
      <c r="U95" s="117"/>
      <c r="V95" s="117"/>
      <c r="W95" s="117"/>
      <c r="X95" s="117"/>
      <c r="Y95" s="117"/>
      <c r="Z95" s="117"/>
    </row>
    <row r="96" spans="1:26" ht="15.75" customHeight="1">
      <c r="A96" s="117"/>
      <c r="B96" s="117"/>
      <c r="C96" s="117"/>
      <c r="D96" s="117"/>
      <c r="E96" s="117"/>
      <c r="F96" s="117"/>
      <c r="G96" s="117"/>
      <c r="H96" s="117"/>
      <c r="I96" s="117"/>
      <c r="J96" s="117"/>
      <c r="K96" s="117"/>
      <c r="L96" s="117"/>
      <c r="M96" s="117"/>
      <c r="N96" s="117"/>
      <c r="O96" s="117"/>
      <c r="P96" s="117"/>
      <c r="Q96" s="117"/>
      <c r="R96" s="117"/>
      <c r="S96" s="117"/>
      <c r="T96" s="117"/>
      <c r="U96" s="117"/>
      <c r="V96" s="117"/>
      <c r="W96" s="117"/>
      <c r="X96" s="117"/>
      <c r="Y96" s="117"/>
      <c r="Z96" s="117"/>
    </row>
    <row r="97" spans="1:26" ht="15.75" customHeight="1">
      <c r="A97" s="117"/>
      <c r="B97" s="117"/>
      <c r="C97" s="117"/>
      <c r="D97" s="117"/>
      <c r="E97" s="117"/>
      <c r="F97" s="117"/>
      <c r="G97" s="117"/>
      <c r="H97" s="117"/>
      <c r="I97" s="117"/>
      <c r="J97" s="117"/>
      <c r="K97" s="117"/>
      <c r="L97" s="117"/>
      <c r="M97" s="117"/>
      <c r="N97" s="117"/>
      <c r="O97" s="117"/>
      <c r="P97" s="117"/>
      <c r="Q97" s="117"/>
      <c r="R97" s="117"/>
      <c r="S97" s="117"/>
      <c r="T97" s="117"/>
      <c r="U97" s="117"/>
      <c r="V97" s="117"/>
      <c r="W97" s="117"/>
      <c r="X97" s="117"/>
      <c r="Y97" s="117"/>
      <c r="Z97" s="117"/>
    </row>
    <row r="98" spans="1:26" ht="15.75" customHeight="1">
      <c r="A98" s="117"/>
      <c r="B98" s="117"/>
      <c r="C98" s="117"/>
      <c r="D98" s="117"/>
      <c r="E98" s="117"/>
      <c r="F98" s="117"/>
      <c r="G98" s="117"/>
      <c r="H98" s="117"/>
      <c r="I98" s="117"/>
      <c r="J98" s="117"/>
      <c r="K98" s="117"/>
      <c r="L98" s="117"/>
      <c r="M98" s="117"/>
      <c r="N98" s="117"/>
      <c r="O98" s="117"/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</row>
    <row r="99" spans="1:26" ht="15.75" customHeight="1">
      <c r="A99" s="117"/>
      <c r="B99" s="117"/>
      <c r="C99" s="117"/>
      <c r="D99" s="117"/>
      <c r="E99" s="117"/>
      <c r="F99" s="117"/>
      <c r="G99" s="117"/>
      <c r="H99" s="117"/>
      <c r="I99" s="117"/>
      <c r="J99" s="117"/>
      <c r="K99" s="117"/>
      <c r="L99" s="117"/>
      <c r="M99" s="117"/>
      <c r="N99" s="117"/>
      <c r="O99" s="117"/>
      <c r="P99" s="117"/>
      <c r="Q99" s="117"/>
      <c r="R99" s="117"/>
      <c r="S99" s="117"/>
      <c r="T99" s="117"/>
      <c r="U99" s="117"/>
      <c r="V99" s="117"/>
      <c r="W99" s="117"/>
      <c r="X99" s="117"/>
      <c r="Y99" s="117"/>
      <c r="Z99" s="117"/>
    </row>
    <row r="100" spans="1:26" ht="15.75" customHeight="1">
      <c r="A100" s="117"/>
      <c r="B100" s="117"/>
      <c r="C100" s="117"/>
      <c r="D100" s="117"/>
      <c r="E100" s="117"/>
      <c r="F100" s="117"/>
      <c r="G100" s="117"/>
      <c r="H100" s="117"/>
      <c r="I100" s="117"/>
      <c r="J100" s="117"/>
      <c r="K100" s="117"/>
      <c r="L100" s="117"/>
      <c r="M100" s="117"/>
      <c r="N100" s="117"/>
      <c r="O100" s="117"/>
      <c r="P100" s="117"/>
      <c r="Q100" s="117"/>
      <c r="R100" s="117"/>
      <c r="S100" s="117"/>
      <c r="T100" s="117"/>
      <c r="U100" s="117"/>
      <c r="V100" s="117"/>
      <c r="W100" s="117"/>
      <c r="X100" s="117"/>
      <c r="Y100" s="117"/>
      <c r="Z100" s="117"/>
    </row>
    <row r="101" spans="1:26" ht="15.75" customHeight="1">
      <c r="A101" s="117"/>
      <c r="B101" s="117"/>
      <c r="C101" s="117"/>
      <c r="D101" s="117"/>
      <c r="E101" s="117"/>
      <c r="F101" s="117"/>
      <c r="G101" s="117"/>
      <c r="H101" s="117"/>
      <c r="I101" s="117"/>
      <c r="J101" s="117"/>
      <c r="K101" s="117"/>
      <c r="L101" s="117"/>
      <c r="M101" s="117"/>
      <c r="N101" s="117"/>
      <c r="O101" s="117"/>
      <c r="P101" s="117"/>
      <c r="Q101" s="117"/>
      <c r="R101" s="117"/>
      <c r="S101" s="117"/>
      <c r="T101" s="117"/>
      <c r="U101" s="117"/>
      <c r="V101" s="117"/>
      <c r="W101" s="117"/>
      <c r="X101" s="117"/>
      <c r="Y101" s="117"/>
      <c r="Z101" s="117"/>
    </row>
    <row r="102" spans="1:26" ht="15.75" customHeight="1">
      <c r="A102" s="117"/>
      <c r="B102" s="117"/>
      <c r="C102" s="117"/>
      <c r="D102" s="117"/>
      <c r="E102" s="117"/>
      <c r="F102" s="117"/>
      <c r="G102" s="117"/>
      <c r="H102" s="117"/>
      <c r="I102" s="117"/>
      <c r="J102" s="117"/>
      <c r="K102" s="117"/>
      <c r="L102" s="117"/>
      <c r="M102" s="117"/>
      <c r="N102" s="117"/>
      <c r="O102" s="117"/>
      <c r="P102" s="117"/>
      <c r="Q102" s="117"/>
      <c r="R102" s="117"/>
      <c r="S102" s="117"/>
      <c r="T102" s="117"/>
      <c r="U102" s="117"/>
      <c r="V102" s="117"/>
      <c r="W102" s="117"/>
      <c r="X102" s="117"/>
      <c r="Y102" s="117"/>
      <c r="Z102" s="117"/>
    </row>
    <row r="103" spans="1:26" ht="15.75" customHeight="1">
      <c r="A103" s="117"/>
      <c r="B103" s="117"/>
      <c r="C103" s="117"/>
      <c r="D103" s="117"/>
      <c r="E103" s="117"/>
      <c r="F103" s="117"/>
      <c r="G103" s="117"/>
      <c r="H103" s="117"/>
      <c r="I103" s="117"/>
      <c r="J103" s="117"/>
      <c r="K103" s="117"/>
      <c r="L103" s="117"/>
      <c r="M103" s="117"/>
      <c r="N103" s="117"/>
      <c r="O103" s="117"/>
      <c r="P103" s="117"/>
      <c r="Q103" s="117"/>
      <c r="R103" s="117"/>
      <c r="S103" s="117"/>
      <c r="T103" s="117"/>
      <c r="U103" s="117"/>
      <c r="V103" s="117"/>
      <c r="W103" s="117"/>
      <c r="X103" s="117"/>
      <c r="Y103" s="117"/>
      <c r="Z103" s="117"/>
    </row>
    <row r="104" spans="1:26" ht="15.75" customHeight="1">
      <c r="A104" s="117"/>
      <c r="B104" s="117"/>
      <c r="C104" s="117"/>
      <c r="D104" s="117"/>
      <c r="E104" s="117"/>
      <c r="F104" s="117"/>
      <c r="G104" s="117"/>
      <c r="H104" s="117"/>
      <c r="I104" s="117"/>
      <c r="J104" s="117"/>
      <c r="K104" s="117"/>
      <c r="L104" s="117"/>
      <c r="M104" s="117"/>
      <c r="N104" s="117"/>
      <c r="O104" s="117"/>
      <c r="P104" s="117"/>
      <c r="Q104" s="117"/>
      <c r="R104" s="117"/>
      <c r="S104" s="117"/>
      <c r="T104" s="117"/>
      <c r="U104" s="117"/>
      <c r="V104" s="117"/>
      <c r="W104" s="117"/>
      <c r="X104" s="117"/>
      <c r="Y104" s="117"/>
      <c r="Z104" s="117"/>
    </row>
    <row r="105" spans="1:26" ht="15.75" customHeight="1">
      <c r="A105" s="117"/>
      <c r="B105" s="117"/>
      <c r="C105" s="117"/>
      <c r="D105" s="117"/>
      <c r="E105" s="117"/>
      <c r="F105" s="117"/>
      <c r="G105" s="117"/>
      <c r="H105" s="117"/>
      <c r="I105" s="117"/>
      <c r="J105" s="117"/>
      <c r="K105" s="117"/>
      <c r="L105" s="117"/>
      <c r="M105" s="117"/>
      <c r="N105" s="117"/>
      <c r="O105" s="117"/>
      <c r="P105" s="117"/>
      <c r="Q105" s="117"/>
      <c r="R105" s="117"/>
      <c r="S105" s="117"/>
      <c r="T105" s="117"/>
      <c r="U105" s="117"/>
      <c r="V105" s="117"/>
      <c r="W105" s="117"/>
      <c r="X105" s="117"/>
      <c r="Y105" s="117"/>
      <c r="Z105" s="117"/>
    </row>
    <row r="106" spans="1:26" ht="15.75" customHeight="1">
      <c r="A106" s="117"/>
      <c r="B106" s="117"/>
      <c r="C106" s="117"/>
      <c r="D106" s="117"/>
      <c r="E106" s="117"/>
      <c r="F106" s="117"/>
      <c r="G106" s="117"/>
      <c r="H106" s="117"/>
      <c r="I106" s="117"/>
      <c r="J106" s="117"/>
      <c r="K106" s="117"/>
      <c r="L106" s="117"/>
      <c r="M106" s="117"/>
      <c r="N106" s="117"/>
      <c r="O106" s="117"/>
      <c r="P106" s="117"/>
      <c r="Q106" s="117"/>
      <c r="R106" s="117"/>
      <c r="S106" s="117"/>
      <c r="T106" s="117"/>
      <c r="U106" s="117"/>
      <c r="V106" s="117"/>
      <c r="W106" s="117"/>
      <c r="X106" s="117"/>
      <c r="Y106" s="117"/>
      <c r="Z106" s="117"/>
    </row>
    <row r="107" spans="1:26" ht="15.75" customHeight="1">
      <c r="A107" s="117"/>
      <c r="B107" s="117"/>
      <c r="C107" s="117"/>
      <c r="D107" s="117"/>
      <c r="E107" s="117"/>
      <c r="F107" s="117"/>
      <c r="G107" s="117"/>
      <c r="H107" s="117"/>
      <c r="I107" s="117"/>
      <c r="J107" s="117"/>
      <c r="K107" s="117"/>
      <c r="L107" s="117"/>
      <c r="M107" s="117"/>
      <c r="N107" s="117"/>
      <c r="O107" s="117"/>
      <c r="P107" s="117"/>
      <c r="Q107" s="117"/>
      <c r="R107" s="117"/>
      <c r="S107" s="117"/>
      <c r="T107" s="117"/>
      <c r="U107" s="117"/>
      <c r="V107" s="117"/>
      <c r="W107" s="117"/>
      <c r="X107" s="117"/>
      <c r="Y107" s="117"/>
      <c r="Z107" s="117"/>
    </row>
    <row r="108" spans="1:26" ht="15.75" customHeight="1">
      <c r="A108" s="117"/>
      <c r="B108" s="117"/>
      <c r="C108" s="117"/>
      <c r="D108" s="117"/>
      <c r="E108" s="117"/>
      <c r="F108" s="117"/>
      <c r="G108" s="117"/>
      <c r="H108" s="117"/>
      <c r="I108" s="117"/>
      <c r="J108" s="117"/>
      <c r="K108" s="117"/>
      <c r="L108" s="117"/>
      <c r="M108" s="117"/>
      <c r="N108" s="117"/>
      <c r="O108" s="117"/>
      <c r="P108" s="117"/>
      <c r="Q108" s="117"/>
      <c r="R108" s="117"/>
      <c r="S108" s="117"/>
      <c r="T108" s="117"/>
      <c r="U108" s="117"/>
      <c r="V108" s="117"/>
      <c r="W108" s="117"/>
      <c r="X108" s="117"/>
      <c r="Y108" s="117"/>
      <c r="Z108" s="117"/>
    </row>
    <row r="109" spans="1:26" ht="15.75" customHeight="1">
      <c r="A109" s="117"/>
      <c r="B109" s="117"/>
      <c r="C109" s="117"/>
      <c r="D109" s="117"/>
      <c r="E109" s="117"/>
      <c r="F109" s="117"/>
      <c r="G109" s="117"/>
      <c r="H109" s="117"/>
      <c r="I109" s="117"/>
      <c r="J109" s="117"/>
      <c r="K109" s="117"/>
      <c r="L109" s="117"/>
      <c r="M109" s="117"/>
      <c r="N109" s="117"/>
      <c r="O109" s="117"/>
      <c r="P109" s="117"/>
      <c r="Q109" s="117"/>
      <c r="R109" s="117"/>
      <c r="S109" s="117"/>
      <c r="T109" s="117"/>
      <c r="U109" s="117"/>
      <c r="V109" s="117"/>
      <c r="W109" s="117"/>
      <c r="X109" s="117"/>
      <c r="Y109" s="117"/>
      <c r="Z109" s="117"/>
    </row>
    <row r="110" spans="1:26" ht="15.75" customHeight="1">
      <c r="A110" s="117"/>
      <c r="B110" s="117"/>
      <c r="C110" s="117"/>
      <c r="D110" s="117"/>
      <c r="E110" s="117"/>
      <c r="F110" s="117"/>
      <c r="G110" s="117"/>
      <c r="H110" s="117"/>
      <c r="I110" s="117"/>
      <c r="J110" s="117"/>
      <c r="K110" s="117"/>
      <c r="L110" s="117"/>
      <c r="M110" s="117"/>
      <c r="N110" s="117"/>
      <c r="O110" s="117"/>
      <c r="P110" s="117"/>
      <c r="Q110" s="117"/>
      <c r="R110" s="117"/>
      <c r="S110" s="117"/>
      <c r="T110" s="117"/>
      <c r="U110" s="117"/>
      <c r="V110" s="117"/>
      <c r="W110" s="117"/>
      <c r="X110" s="117"/>
      <c r="Y110" s="117"/>
      <c r="Z110" s="117"/>
    </row>
    <row r="111" spans="1:26" ht="15.75" customHeight="1">
      <c r="A111" s="117"/>
      <c r="B111" s="117"/>
      <c r="C111" s="117"/>
      <c r="D111" s="117"/>
      <c r="E111" s="117"/>
      <c r="F111" s="117"/>
      <c r="G111" s="117"/>
      <c r="H111" s="117"/>
      <c r="I111" s="117"/>
      <c r="J111" s="117"/>
      <c r="K111" s="117"/>
      <c r="L111" s="117"/>
      <c r="M111" s="117"/>
      <c r="N111" s="117"/>
      <c r="O111" s="117"/>
      <c r="P111" s="117"/>
      <c r="Q111" s="117"/>
      <c r="R111" s="117"/>
      <c r="S111" s="117"/>
      <c r="T111" s="117"/>
      <c r="U111" s="117"/>
      <c r="V111" s="117"/>
      <c r="W111" s="117"/>
      <c r="X111" s="117"/>
      <c r="Y111" s="117"/>
      <c r="Z111" s="117"/>
    </row>
    <row r="112" spans="1:26" ht="15.75" customHeight="1">
      <c r="A112" s="117"/>
      <c r="B112" s="117"/>
      <c r="C112" s="117"/>
      <c r="D112" s="117"/>
      <c r="E112" s="117"/>
      <c r="F112" s="117"/>
      <c r="G112" s="117"/>
      <c r="H112" s="117"/>
      <c r="I112" s="117"/>
      <c r="J112" s="117"/>
      <c r="K112" s="117"/>
      <c r="L112" s="117"/>
      <c r="M112" s="117"/>
      <c r="N112" s="117"/>
      <c r="O112" s="117"/>
      <c r="P112" s="117"/>
      <c r="Q112" s="117"/>
      <c r="R112" s="117"/>
      <c r="S112" s="117"/>
      <c r="T112" s="117"/>
      <c r="U112" s="117"/>
      <c r="V112" s="117"/>
      <c r="W112" s="117"/>
      <c r="X112" s="117"/>
      <c r="Y112" s="117"/>
      <c r="Z112" s="117"/>
    </row>
    <row r="113" spans="1:26" ht="15.75" customHeight="1">
      <c r="A113" s="117"/>
      <c r="B113" s="117"/>
      <c r="C113" s="117"/>
      <c r="D113" s="117"/>
      <c r="E113" s="117"/>
      <c r="F113" s="117"/>
      <c r="G113" s="117"/>
      <c r="H113" s="117"/>
      <c r="I113" s="117"/>
      <c r="J113" s="117"/>
      <c r="K113" s="117"/>
      <c r="L113" s="117"/>
      <c r="M113" s="117"/>
      <c r="N113" s="117"/>
      <c r="O113" s="117"/>
      <c r="P113" s="117"/>
      <c r="Q113" s="117"/>
      <c r="R113" s="117"/>
      <c r="S113" s="117"/>
      <c r="T113" s="117"/>
      <c r="U113" s="117"/>
      <c r="V113" s="117"/>
      <c r="W113" s="117"/>
      <c r="X113" s="117"/>
      <c r="Y113" s="117"/>
      <c r="Z113" s="117"/>
    </row>
    <row r="114" spans="1:26" ht="15.75" customHeight="1">
      <c r="A114" s="117"/>
      <c r="B114" s="117"/>
      <c r="C114" s="117"/>
      <c r="D114" s="117"/>
      <c r="E114" s="117"/>
      <c r="F114" s="117"/>
      <c r="G114" s="117"/>
      <c r="H114" s="117"/>
      <c r="I114" s="117"/>
      <c r="J114" s="117"/>
      <c r="K114" s="117"/>
      <c r="L114" s="117"/>
      <c r="M114" s="117"/>
      <c r="N114" s="117"/>
      <c r="O114" s="117"/>
      <c r="P114" s="117"/>
      <c r="Q114" s="117"/>
      <c r="R114" s="117"/>
      <c r="S114" s="117"/>
      <c r="T114" s="117"/>
      <c r="U114" s="117"/>
      <c r="V114" s="117"/>
      <c r="W114" s="117"/>
      <c r="X114" s="117"/>
      <c r="Y114" s="117"/>
      <c r="Z114" s="117"/>
    </row>
    <row r="115" spans="1:26" ht="15.75" customHeight="1">
      <c r="A115" s="117"/>
      <c r="B115" s="117"/>
      <c r="C115" s="117"/>
      <c r="D115" s="117"/>
      <c r="E115" s="117"/>
      <c r="F115" s="117"/>
      <c r="G115" s="117"/>
      <c r="H115" s="117"/>
      <c r="I115" s="117"/>
      <c r="J115" s="117"/>
      <c r="K115" s="117"/>
      <c r="L115" s="117"/>
      <c r="M115" s="117"/>
      <c r="N115" s="117"/>
      <c r="O115" s="117"/>
      <c r="P115" s="117"/>
      <c r="Q115" s="117"/>
      <c r="R115" s="117"/>
      <c r="S115" s="117"/>
      <c r="T115" s="117"/>
      <c r="U115" s="117"/>
      <c r="V115" s="117"/>
      <c r="W115" s="117"/>
      <c r="X115" s="117"/>
      <c r="Y115" s="117"/>
      <c r="Z115" s="117"/>
    </row>
    <row r="116" spans="1:26" ht="15.75" customHeight="1">
      <c r="A116" s="117"/>
      <c r="B116" s="117"/>
      <c r="C116" s="117"/>
      <c r="D116" s="117"/>
      <c r="E116" s="117"/>
      <c r="F116" s="117"/>
      <c r="G116" s="117"/>
      <c r="H116" s="117"/>
      <c r="I116" s="117"/>
      <c r="J116" s="117"/>
      <c r="K116" s="117"/>
      <c r="L116" s="117"/>
      <c r="M116" s="117"/>
      <c r="N116" s="117"/>
      <c r="O116" s="117"/>
      <c r="P116" s="117"/>
      <c r="Q116" s="117"/>
      <c r="R116" s="117"/>
      <c r="S116" s="117"/>
      <c r="T116" s="117"/>
      <c r="U116" s="117"/>
      <c r="V116" s="117"/>
      <c r="W116" s="117"/>
      <c r="X116" s="117"/>
      <c r="Y116" s="117"/>
      <c r="Z116" s="117"/>
    </row>
    <row r="117" spans="1:26" ht="15.75" customHeight="1">
      <c r="A117" s="117"/>
      <c r="B117" s="117"/>
      <c r="C117" s="117"/>
      <c r="D117" s="117"/>
      <c r="E117" s="117"/>
      <c r="F117" s="117"/>
      <c r="G117" s="117"/>
      <c r="H117" s="117"/>
      <c r="I117" s="117"/>
      <c r="J117" s="117"/>
      <c r="K117" s="117"/>
      <c r="L117" s="117"/>
      <c r="M117" s="117"/>
      <c r="N117" s="117"/>
      <c r="O117" s="117"/>
      <c r="P117" s="117"/>
      <c r="Q117" s="117"/>
      <c r="R117" s="117"/>
      <c r="S117" s="117"/>
      <c r="T117" s="117"/>
      <c r="U117" s="117"/>
      <c r="V117" s="117"/>
      <c r="W117" s="117"/>
      <c r="X117" s="117"/>
      <c r="Y117" s="117"/>
      <c r="Z117" s="117"/>
    </row>
    <row r="118" spans="1:26" ht="15.75" customHeight="1">
      <c r="A118" s="117"/>
      <c r="B118" s="117"/>
      <c r="C118" s="117"/>
      <c r="D118" s="117"/>
      <c r="E118" s="117"/>
      <c r="F118" s="117"/>
      <c r="G118" s="117"/>
      <c r="H118" s="117"/>
      <c r="I118" s="117"/>
      <c r="J118" s="117"/>
      <c r="K118" s="117"/>
      <c r="L118" s="117"/>
      <c r="M118" s="117"/>
      <c r="N118" s="117"/>
      <c r="O118" s="117"/>
      <c r="P118" s="117"/>
      <c r="Q118" s="117"/>
      <c r="R118" s="117"/>
      <c r="S118" s="117"/>
      <c r="T118" s="117"/>
      <c r="U118" s="117"/>
      <c r="V118" s="117"/>
      <c r="W118" s="117"/>
      <c r="X118" s="117"/>
      <c r="Y118" s="117"/>
      <c r="Z118" s="117"/>
    </row>
    <row r="119" spans="1:26" ht="15.75" customHeight="1">
      <c r="A119" s="117"/>
      <c r="B119" s="117"/>
      <c r="C119" s="117"/>
      <c r="D119" s="117"/>
      <c r="E119" s="117"/>
      <c r="F119" s="117"/>
      <c r="G119" s="117"/>
      <c r="H119" s="117"/>
      <c r="I119" s="117"/>
      <c r="J119" s="117"/>
      <c r="K119" s="117"/>
      <c r="L119" s="117"/>
      <c r="M119" s="117"/>
      <c r="N119" s="117"/>
      <c r="O119" s="117"/>
      <c r="P119" s="117"/>
      <c r="Q119" s="117"/>
      <c r="R119" s="117"/>
      <c r="S119" s="117"/>
      <c r="T119" s="117"/>
      <c r="U119" s="117"/>
      <c r="V119" s="117"/>
      <c r="W119" s="117"/>
      <c r="X119" s="117"/>
      <c r="Y119" s="117"/>
      <c r="Z119" s="117"/>
    </row>
    <row r="120" spans="1:26" ht="15.75" customHeight="1">
      <c r="A120" s="117"/>
      <c r="B120" s="117"/>
      <c r="C120" s="117"/>
      <c r="D120" s="117"/>
      <c r="E120" s="117"/>
      <c r="F120" s="117"/>
      <c r="G120" s="117"/>
      <c r="H120" s="117"/>
      <c r="I120" s="117"/>
      <c r="J120" s="117"/>
      <c r="K120" s="117"/>
      <c r="L120" s="117"/>
      <c r="M120" s="117"/>
      <c r="N120" s="117"/>
      <c r="O120" s="117"/>
      <c r="P120" s="117"/>
      <c r="Q120" s="117"/>
      <c r="R120" s="117"/>
      <c r="S120" s="117"/>
      <c r="T120" s="117"/>
      <c r="U120" s="117"/>
      <c r="V120" s="117"/>
      <c r="W120" s="117"/>
      <c r="X120" s="117"/>
      <c r="Y120" s="117"/>
      <c r="Z120" s="117"/>
    </row>
    <row r="121" spans="1:26" ht="15.75" customHeight="1">
      <c r="A121" s="117"/>
      <c r="B121" s="117"/>
      <c r="C121" s="117"/>
      <c r="D121" s="117"/>
      <c r="E121" s="117"/>
      <c r="F121" s="117"/>
      <c r="G121" s="117"/>
      <c r="H121" s="117"/>
      <c r="I121" s="117"/>
      <c r="J121" s="117"/>
      <c r="K121" s="117"/>
      <c r="L121" s="117"/>
      <c r="M121" s="117"/>
      <c r="N121" s="117"/>
      <c r="O121" s="117"/>
      <c r="P121" s="117"/>
      <c r="Q121" s="117"/>
      <c r="R121" s="117"/>
      <c r="S121" s="117"/>
      <c r="T121" s="117"/>
      <c r="U121" s="117"/>
      <c r="V121" s="117"/>
      <c r="W121" s="117"/>
      <c r="X121" s="117"/>
      <c r="Y121" s="117"/>
      <c r="Z121" s="117"/>
    </row>
    <row r="122" spans="1:26" ht="15.75" customHeight="1">
      <c r="A122" s="117"/>
      <c r="B122" s="117"/>
      <c r="C122" s="117"/>
      <c r="D122" s="117"/>
      <c r="E122" s="117"/>
      <c r="F122" s="117"/>
      <c r="G122" s="117"/>
      <c r="H122" s="117"/>
      <c r="I122" s="117"/>
      <c r="J122" s="117"/>
      <c r="K122" s="117"/>
      <c r="L122" s="117"/>
      <c r="M122" s="117"/>
      <c r="N122" s="117"/>
      <c r="O122" s="117"/>
      <c r="P122" s="117"/>
      <c r="Q122" s="117"/>
      <c r="R122" s="117"/>
      <c r="S122" s="117"/>
      <c r="T122" s="117"/>
      <c r="U122" s="117"/>
      <c r="V122" s="117"/>
      <c r="W122" s="117"/>
      <c r="X122" s="117"/>
      <c r="Y122" s="117"/>
      <c r="Z122" s="117"/>
    </row>
    <row r="123" spans="1:26" ht="15.75" customHeight="1">
      <c r="A123" s="117"/>
      <c r="B123" s="117"/>
      <c r="C123" s="117"/>
      <c r="D123" s="117"/>
      <c r="E123" s="117"/>
      <c r="F123" s="117"/>
      <c r="G123" s="117"/>
      <c r="H123" s="117"/>
      <c r="I123" s="117"/>
      <c r="J123" s="117"/>
      <c r="K123" s="117"/>
      <c r="L123" s="117"/>
      <c r="M123" s="117"/>
      <c r="N123" s="117"/>
      <c r="O123" s="117"/>
      <c r="P123" s="117"/>
      <c r="Q123" s="117"/>
      <c r="R123" s="117"/>
      <c r="S123" s="117"/>
      <c r="T123" s="117"/>
      <c r="U123" s="117"/>
      <c r="V123" s="117"/>
      <c r="W123" s="117"/>
      <c r="X123" s="117"/>
      <c r="Y123" s="117"/>
      <c r="Z123" s="117"/>
    </row>
    <row r="124" spans="1:26" ht="15.75" customHeight="1">
      <c r="A124" s="117"/>
      <c r="B124" s="117"/>
      <c r="C124" s="117"/>
      <c r="D124" s="117"/>
      <c r="E124" s="117"/>
      <c r="F124" s="117"/>
      <c r="G124" s="117"/>
      <c r="H124" s="117"/>
      <c r="I124" s="117"/>
      <c r="J124" s="117"/>
      <c r="K124" s="117"/>
      <c r="L124" s="117"/>
      <c r="M124" s="117"/>
      <c r="N124" s="117"/>
      <c r="O124" s="117"/>
      <c r="P124" s="117"/>
      <c r="Q124" s="117"/>
      <c r="R124" s="117"/>
      <c r="S124" s="117"/>
      <c r="T124" s="117"/>
      <c r="U124" s="117"/>
      <c r="V124" s="117"/>
      <c r="W124" s="117"/>
      <c r="X124" s="117"/>
      <c r="Y124" s="117"/>
      <c r="Z124" s="117"/>
    </row>
    <row r="125" spans="1:26" ht="15.75" customHeight="1">
      <c r="A125" s="117"/>
      <c r="B125" s="117"/>
      <c r="C125" s="117"/>
      <c r="D125" s="117"/>
      <c r="E125" s="117"/>
      <c r="F125" s="117"/>
      <c r="G125" s="117"/>
      <c r="H125" s="117"/>
      <c r="I125" s="117"/>
      <c r="J125" s="117"/>
      <c r="K125" s="117"/>
      <c r="L125" s="117"/>
      <c r="M125" s="117"/>
      <c r="N125" s="117"/>
      <c r="O125" s="117"/>
      <c r="P125" s="117"/>
      <c r="Q125" s="117"/>
      <c r="R125" s="117"/>
      <c r="S125" s="117"/>
      <c r="T125" s="117"/>
      <c r="U125" s="117"/>
      <c r="V125" s="117"/>
      <c r="W125" s="117"/>
      <c r="X125" s="117"/>
      <c r="Y125" s="117"/>
      <c r="Z125" s="117"/>
    </row>
    <row r="126" spans="1:26" ht="15.75" customHeight="1">
      <c r="A126" s="117"/>
      <c r="B126" s="117"/>
      <c r="C126" s="117"/>
      <c r="D126" s="117"/>
      <c r="E126" s="117"/>
      <c r="F126" s="117"/>
      <c r="G126" s="117"/>
      <c r="H126" s="117"/>
      <c r="I126" s="117"/>
      <c r="J126" s="117"/>
      <c r="K126" s="117"/>
      <c r="L126" s="117"/>
      <c r="M126" s="117"/>
      <c r="N126" s="117"/>
      <c r="O126" s="117"/>
      <c r="P126" s="117"/>
      <c r="Q126" s="117"/>
      <c r="R126" s="117"/>
      <c r="S126" s="117"/>
      <c r="T126" s="117"/>
      <c r="U126" s="117"/>
      <c r="V126" s="117"/>
      <c r="W126" s="117"/>
      <c r="X126" s="117"/>
      <c r="Y126" s="117"/>
      <c r="Z126" s="117"/>
    </row>
    <row r="127" spans="1:26" ht="15.75" customHeight="1">
      <c r="A127" s="117"/>
      <c r="B127" s="117"/>
      <c r="C127" s="117"/>
      <c r="D127" s="117"/>
      <c r="E127" s="117"/>
      <c r="F127" s="117"/>
      <c r="G127" s="117"/>
      <c r="H127" s="117"/>
      <c r="I127" s="117"/>
      <c r="J127" s="117"/>
      <c r="K127" s="117"/>
      <c r="L127" s="117"/>
      <c r="M127" s="117"/>
      <c r="N127" s="117"/>
      <c r="O127" s="117"/>
      <c r="P127" s="117"/>
      <c r="Q127" s="117"/>
      <c r="R127" s="117"/>
      <c r="S127" s="117"/>
      <c r="T127" s="117"/>
      <c r="U127" s="117"/>
      <c r="V127" s="117"/>
      <c r="W127" s="117"/>
      <c r="X127" s="117"/>
      <c r="Y127" s="117"/>
      <c r="Z127" s="117"/>
    </row>
    <row r="128" spans="1:26" ht="15.75" customHeight="1">
      <c r="A128" s="117"/>
      <c r="B128" s="117"/>
      <c r="C128" s="117"/>
      <c r="D128" s="117"/>
      <c r="E128" s="117"/>
      <c r="F128" s="117"/>
      <c r="G128" s="117"/>
      <c r="H128" s="117"/>
      <c r="I128" s="117"/>
      <c r="J128" s="117"/>
      <c r="K128" s="117"/>
      <c r="L128" s="117"/>
      <c r="M128" s="117"/>
      <c r="N128" s="117"/>
      <c r="O128" s="117"/>
      <c r="P128" s="117"/>
      <c r="Q128" s="117"/>
      <c r="R128" s="117"/>
      <c r="S128" s="117"/>
      <c r="T128" s="117"/>
      <c r="U128" s="117"/>
      <c r="V128" s="117"/>
      <c r="W128" s="117"/>
      <c r="X128" s="117"/>
      <c r="Y128" s="117"/>
      <c r="Z128" s="117"/>
    </row>
    <row r="129" spans="1:26" ht="15.75" customHeight="1">
      <c r="A129" s="117"/>
      <c r="B129" s="117"/>
      <c r="C129" s="117"/>
      <c r="D129" s="117"/>
      <c r="E129" s="117"/>
      <c r="F129" s="117"/>
      <c r="G129" s="117"/>
      <c r="H129" s="117"/>
      <c r="I129" s="117"/>
      <c r="J129" s="117"/>
      <c r="K129" s="117"/>
      <c r="L129" s="117"/>
      <c r="M129" s="117"/>
      <c r="N129" s="117"/>
      <c r="O129" s="117"/>
      <c r="P129" s="117"/>
      <c r="Q129" s="117"/>
      <c r="R129" s="117"/>
      <c r="S129" s="117"/>
      <c r="T129" s="117"/>
      <c r="U129" s="117"/>
      <c r="V129" s="117"/>
      <c r="W129" s="117"/>
      <c r="X129" s="117"/>
      <c r="Y129" s="117"/>
      <c r="Z129" s="117"/>
    </row>
    <row r="130" spans="1:26" ht="15.75" customHeight="1">
      <c r="A130" s="117"/>
      <c r="B130" s="117"/>
      <c r="C130" s="117"/>
      <c r="D130" s="117"/>
      <c r="E130" s="117"/>
      <c r="F130" s="117"/>
      <c r="G130" s="117"/>
      <c r="H130" s="117"/>
      <c r="I130" s="117"/>
      <c r="J130" s="117"/>
      <c r="K130" s="117"/>
      <c r="L130" s="117"/>
      <c r="M130" s="117"/>
      <c r="N130" s="117"/>
      <c r="O130" s="117"/>
      <c r="P130" s="117"/>
      <c r="Q130" s="117"/>
      <c r="R130" s="117"/>
      <c r="S130" s="117"/>
      <c r="T130" s="117"/>
      <c r="U130" s="117"/>
      <c r="V130" s="117"/>
      <c r="W130" s="117"/>
      <c r="X130" s="117"/>
      <c r="Y130" s="117"/>
      <c r="Z130" s="117"/>
    </row>
    <row r="131" spans="1:26" ht="15.75" customHeight="1">
      <c r="A131" s="117"/>
      <c r="B131" s="117"/>
      <c r="C131" s="117"/>
      <c r="D131" s="117"/>
      <c r="E131" s="117"/>
      <c r="F131" s="117"/>
      <c r="G131" s="117"/>
      <c r="H131" s="117"/>
      <c r="I131" s="117"/>
      <c r="J131" s="117"/>
      <c r="K131" s="117"/>
      <c r="L131" s="117"/>
      <c r="M131" s="117"/>
      <c r="N131" s="117"/>
      <c r="O131" s="117"/>
      <c r="P131" s="117"/>
      <c r="Q131" s="117"/>
      <c r="R131" s="117"/>
      <c r="S131" s="117"/>
      <c r="T131" s="117"/>
      <c r="U131" s="117"/>
      <c r="V131" s="117"/>
      <c r="W131" s="117"/>
      <c r="X131" s="117"/>
      <c r="Y131" s="117"/>
      <c r="Z131" s="117"/>
    </row>
    <row r="132" spans="1:26" ht="15.75" customHeight="1">
      <c r="A132" s="117"/>
      <c r="B132" s="117"/>
      <c r="C132" s="117"/>
      <c r="D132" s="117"/>
      <c r="E132" s="117"/>
      <c r="F132" s="117"/>
      <c r="G132" s="117"/>
      <c r="H132" s="117"/>
      <c r="I132" s="117"/>
      <c r="J132" s="117"/>
      <c r="K132" s="117"/>
      <c r="L132" s="117"/>
      <c r="M132" s="117"/>
      <c r="N132" s="117"/>
      <c r="O132" s="117"/>
      <c r="P132" s="117"/>
      <c r="Q132" s="117"/>
      <c r="R132" s="117"/>
      <c r="S132" s="117"/>
      <c r="T132" s="117"/>
      <c r="U132" s="117"/>
      <c r="V132" s="117"/>
      <c r="W132" s="117"/>
      <c r="X132" s="117"/>
      <c r="Y132" s="117"/>
      <c r="Z132" s="117"/>
    </row>
    <row r="133" spans="1:26" ht="15.75" customHeight="1">
      <c r="A133" s="117"/>
      <c r="B133" s="117"/>
      <c r="C133" s="117"/>
      <c r="D133" s="117"/>
      <c r="E133" s="117"/>
      <c r="F133" s="117"/>
      <c r="G133" s="117"/>
      <c r="H133" s="117"/>
      <c r="I133" s="117"/>
      <c r="J133" s="117"/>
      <c r="K133" s="117"/>
      <c r="L133" s="117"/>
      <c r="M133" s="117"/>
      <c r="N133" s="117"/>
      <c r="O133" s="117"/>
      <c r="P133" s="117"/>
      <c r="Q133" s="117"/>
      <c r="R133" s="117"/>
      <c r="S133" s="117"/>
      <c r="T133" s="117"/>
      <c r="U133" s="117"/>
      <c r="V133" s="117"/>
      <c r="W133" s="117"/>
      <c r="X133" s="117"/>
      <c r="Y133" s="117"/>
      <c r="Z133" s="117"/>
    </row>
    <row r="134" spans="1:26" ht="15.75" customHeight="1">
      <c r="A134" s="117"/>
      <c r="B134" s="117"/>
      <c r="C134" s="117"/>
      <c r="D134" s="117"/>
      <c r="E134" s="117"/>
      <c r="F134" s="117"/>
      <c r="G134" s="117"/>
      <c r="H134" s="117"/>
      <c r="I134" s="117"/>
      <c r="J134" s="117"/>
      <c r="K134" s="117"/>
      <c r="L134" s="117"/>
      <c r="M134" s="117"/>
      <c r="N134" s="117"/>
      <c r="O134" s="117"/>
      <c r="P134" s="117"/>
      <c r="Q134" s="117"/>
      <c r="R134" s="117"/>
      <c r="S134" s="117"/>
      <c r="T134" s="117"/>
      <c r="U134" s="117"/>
      <c r="V134" s="117"/>
      <c r="W134" s="117"/>
      <c r="X134" s="117"/>
      <c r="Y134" s="117"/>
      <c r="Z134" s="117"/>
    </row>
    <row r="135" spans="1:26" ht="15.75" customHeight="1">
      <c r="A135" s="117"/>
      <c r="B135" s="117"/>
      <c r="C135" s="117"/>
      <c r="D135" s="117"/>
      <c r="E135" s="117"/>
      <c r="F135" s="117"/>
      <c r="G135" s="117"/>
      <c r="H135" s="117"/>
      <c r="I135" s="117"/>
      <c r="J135" s="117"/>
      <c r="K135" s="117"/>
      <c r="L135" s="117"/>
      <c r="M135" s="117"/>
      <c r="N135" s="117"/>
      <c r="O135" s="117"/>
      <c r="P135" s="117"/>
      <c r="Q135" s="117"/>
      <c r="R135" s="117"/>
      <c r="S135" s="117"/>
      <c r="T135" s="117"/>
      <c r="U135" s="117"/>
      <c r="V135" s="117"/>
      <c r="W135" s="117"/>
      <c r="X135" s="117"/>
      <c r="Y135" s="117"/>
      <c r="Z135" s="117"/>
    </row>
    <row r="136" spans="1:26" ht="15.75" customHeight="1">
      <c r="A136" s="117"/>
      <c r="B136" s="117"/>
      <c r="C136" s="117"/>
      <c r="D136" s="117"/>
      <c r="E136" s="117"/>
      <c r="F136" s="117"/>
      <c r="G136" s="117"/>
      <c r="H136" s="117"/>
      <c r="I136" s="117"/>
      <c r="J136" s="117"/>
      <c r="K136" s="117"/>
      <c r="L136" s="117"/>
      <c r="M136" s="117"/>
      <c r="N136" s="117"/>
      <c r="O136" s="117"/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</row>
    <row r="137" spans="1:26" ht="15.75" customHeight="1">
      <c r="A137" s="117"/>
      <c r="B137" s="117"/>
      <c r="C137" s="117"/>
      <c r="D137" s="117"/>
      <c r="E137" s="117"/>
      <c r="F137" s="117"/>
      <c r="G137" s="117"/>
      <c r="H137" s="117"/>
      <c r="I137" s="117"/>
      <c r="J137" s="117"/>
      <c r="K137" s="117"/>
      <c r="L137" s="117"/>
      <c r="M137" s="117"/>
      <c r="N137" s="117"/>
      <c r="O137" s="117"/>
      <c r="P137" s="117"/>
      <c r="Q137" s="117"/>
      <c r="R137" s="117"/>
      <c r="S137" s="117"/>
      <c r="T137" s="117"/>
      <c r="U137" s="117"/>
      <c r="V137" s="117"/>
      <c r="W137" s="117"/>
      <c r="X137" s="117"/>
      <c r="Y137" s="117"/>
      <c r="Z137" s="117"/>
    </row>
    <row r="138" spans="1:26" ht="15.75" customHeight="1">
      <c r="A138" s="117"/>
      <c r="B138" s="117"/>
      <c r="C138" s="117"/>
      <c r="D138" s="117"/>
      <c r="E138" s="117"/>
      <c r="F138" s="117"/>
      <c r="G138" s="117"/>
      <c r="H138" s="117"/>
      <c r="I138" s="117"/>
      <c r="J138" s="117"/>
      <c r="K138" s="117"/>
      <c r="L138" s="117"/>
      <c r="M138" s="117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  <c r="X138" s="117"/>
      <c r="Y138" s="117"/>
      <c r="Z138" s="117"/>
    </row>
    <row r="139" spans="1:26" ht="15.75" customHeight="1">
      <c r="A139" s="117"/>
      <c r="B139" s="117"/>
      <c r="C139" s="117"/>
      <c r="D139" s="117"/>
      <c r="E139" s="117"/>
      <c r="F139" s="117"/>
      <c r="G139" s="117"/>
      <c r="H139" s="117"/>
      <c r="I139" s="117"/>
      <c r="J139" s="117"/>
      <c r="K139" s="117"/>
      <c r="L139" s="117"/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  <c r="X139" s="117"/>
      <c r="Y139" s="117"/>
      <c r="Z139" s="117"/>
    </row>
    <row r="140" spans="1:26" ht="15.75" customHeight="1">
      <c r="A140" s="117"/>
      <c r="B140" s="117"/>
      <c r="C140" s="117"/>
      <c r="D140" s="117"/>
      <c r="E140" s="117"/>
      <c r="F140" s="117"/>
      <c r="G140" s="117"/>
      <c r="H140" s="117"/>
      <c r="I140" s="117"/>
      <c r="J140" s="117"/>
      <c r="K140" s="117"/>
      <c r="L140" s="117"/>
      <c r="M140" s="117"/>
      <c r="N140" s="117"/>
      <c r="O140" s="117"/>
      <c r="P140" s="117"/>
      <c r="Q140" s="117"/>
      <c r="R140" s="117"/>
      <c r="S140" s="117"/>
      <c r="T140" s="117"/>
      <c r="U140" s="117"/>
      <c r="V140" s="117"/>
      <c r="W140" s="117"/>
      <c r="X140" s="117"/>
      <c r="Y140" s="117"/>
      <c r="Z140" s="117"/>
    </row>
    <row r="141" spans="1:26" ht="15.75" customHeight="1">
      <c r="A141" s="117"/>
      <c r="B141" s="117"/>
      <c r="C141" s="117"/>
      <c r="D141" s="117"/>
      <c r="E141" s="117"/>
      <c r="F141" s="117"/>
      <c r="G141" s="117"/>
      <c r="H141" s="117"/>
      <c r="I141" s="117"/>
      <c r="J141" s="117"/>
      <c r="K141" s="117"/>
      <c r="L141" s="117"/>
      <c r="M141" s="117"/>
      <c r="N141" s="117"/>
      <c r="O141" s="117"/>
      <c r="P141" s="117"/>
      <c r="Q141" s="117"/>
      <c r="R141" s="117"/>
      <c r="S141" s="117"/>
      <c r="T141" s="117"/>
      <c r="U141" s="117"/>
      <c r="V141" s="117"/>
      <c r="W141" s="117"/>
      <c r="X141" s="117"/>
      <c r="Y141" s="117"/>
      <c r="Z141" s="117"/>
    </row>
    <row r="142" spans="1:26" ht="15.75" customHeight="1">
      <c r="A142" s="117"/>
      <c r="B142" s="117"/>
      <c r="C142" s="117"/>
      <c r="D142" s="117"/>
      <c r="E142" s="117"/>
      <c r="F142" s="117"/>
      <c r="G142" s="117"/>
      <c r="H142" s="117"/>
      <c r="I142" s="117"/>
      <c r="J142" s="117"/>
      <c r="K142" s="117"/>
      <c r="L142" s="117"/>
      <c r="M142" s="117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  <c r="Y142" s="117"/>
      <c r="Z142" s="117"/>
    </row>
    <row r="143" spans="1:26" ht="15.75" customHeight="1">
      <c r="A143" s="117"/>
      <c r="B143" s="117"/>
      <c r="C143" s="117"/>
      <c r="D143" s="117"/>
      <c r="E143" s="117"/>
      <c r="F143" s="117"/>
      <c r="G143" s="117"/>
      <c r="H143" s="117"/>
      <c r="I143" s="117"/>
      <c r="J143" s="117"/>
      <c r="K143" s="117"/>
      <c r="L143" s="117"/>
      <c r="M143" s="117"/>
      <c r="N143" s="117"/>
      <c r="O143" s="117"/>
      <c r="P143" s="117"/>
      <c r="Q143" s="117"/>
      <c r="R143" s="117"/>
      <c r="S143" s="117"/>
      <c r="T143" s="117"/>
      <c r="U143" s="117"/>
      <c r="V143" s="117"/>
      <c r="W143" s="117"/>
      <c r="X143" s="117"/>
      <c r="Y143" s="117"/>
      <c r="Z143" s="117"/>
    </row>
    <row r="144" spans="1:26" ht="15.75" customHeight="1">
      <c r="A144" s="117"/>
      <c r="B144" s="117"/>
      <c r="C144" s="117"/>
      <c r="D144" s="117"/>
      <c r="E144" s="117"/>
      <c r="F144" s="117"/>
      <c r="G144" s="117"/>
      <c r="H144" s="117"/>
      <c r="I144" s="117"/>
      <c r="J144" s="117"/>
      <c r="K144" s="117"/>
      <c r="L144" s="117"/>
      <c r="M144" s="117"/>
      <c r="N144" s="117"/>
      <c r="O144" s="117"/>
      <c r="P144" s="117"/>
      <c r="Q144" s="117"/>
      <c r="R144" s="117"/>
      <c r="S144" s="117"/>
      <c r="T144" s="117"/>
      <c r="U144" s="117"/>
      <c r="V144" s="117"/>
      <c r="W144" s="117"/>
      <c r="X144" s="117"/>
      <c r="Y144" s="117"/>
      <c r="Z144" s="117"/>
    </row>
    <row r="145" spans="1:26" ht="15.75" customHeight="1">
      <c r="A145" s="117"/>
      <c r="B145" s="117"/>
      <c r="C145" s="117"/>
      <c r="D145" s="117"/>
      <c r="E145" s="117"/>
      <c r="F145" s="117"/>
      <c r="G145" s="117"/>
      <c r="H145" s="117"/>
      <c r="I145" s="117"/>
      <c r="J145" s="117"/>
      <c r="K145" s="117"/>
      <c r="L145" s="117"/>
      <c r="M145" s="117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  <c r="X145" s="117"/>
      <c r="Y145" s="117"/>
      <c r="Z145" s="117"/>
    </row>
    <row r="146" spans="1:26" ht="15.75" customHeight="1">
      <c r="A146" s="117"/>
      <c r="B146" s="117"/>
      <c r="C146" s="117"/>
      <c r="D146" s="117"/>
      <c r="E146" s="117"/>
      <c r="F146" s="117"/>
      <c r="G146" s="117"/>
      <c r="H146" s="117"/>
      <c r="I146" s="117"/>
      <c r="J146" s="117"/>
      <c r="K146" s="117"/>
      <c r="L146" s="117"/>
      <c r="M146" s="117"/>
      <c r="N146" s="117"/>
      <c r="O146" s="117"/>
      <c r="P146" s="117"/>
      <c r="Q146" s="117"/>
      <c r="R146" s="117"/>
      <c r="S146" s="117"/>
      <c r="T146" s="117"/>
      <c r="U146" s="117"/>
      <c r="V146" s="117"/>
      <c r="W146" s="117"/>
      <c r="X146" s="117"/>
      <c r="Y146" s="117"/>
      <c r="Z146" s="117"/>
    </row>
    <row r="147" spans="1:26" ht="15.75" customHeight="1">
      <c r="A147" s="117"/>
      <c r="B147" s="117"/>
      <c r="C147" s="117"/>
      <c r="D147" s="117"/>
      <c r="E147" s="117"/>
      <c r="F147" s="117"/>
      <c r="G147" s="117"/>
      <c r="H147" s="117"/>
      <c r="I147" s="117"/>
      <c r="J147" s="117"/>
      <c r="K147" s="117"/>
      <c r="L147" s="117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</row>
    <row r="148" spans="1:26" ht="15.75" customHeight="1">
      <c r="A148" s="117"/>
      <c r="B148" s="117"/>
      <c r="C148" s="117"/>
      <c r="D148" s="117"/>
      <c r="E148" s="117"/>
      <c r="F148" s="117"/>
      <c r="G148" s="117"/>
      <c r="H148" s="117"/>
      <c r="I148" s="117"/>
      <c r="J148" s="117"/>
      <c r="K148" s="117"/>
      <c r="L148" s="117"/>
      <c r="M148" s="117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  <c r="X148" s="117"/>
      <c r="Y148" s="117"/>
      <c r="Z148" s="117"/>
    </row>
    <row r="149" spans="1:26" ht="15.75" customHeight="1">
      <c r="A149" s="117"/>
      <c r="B149" s="117"/>
      <c r="C149" s="117"/>
      <c r="D149" s="117"/>
      <c r="E149" s="117"/>
      <c r="F149" s="117"/>
      <c r="G149" s="117"/>
      <c r="H149" s="117"/>
      <c r="I149" s="117"/>
      <c r="J149" s="117"/>
      <c r="K149" s="117"/>
      <c r="L149" s="117"/>
      <c r="M149" s="117"/>
      <c r="N149" s="117"/>
      <c r="O149" s="117"/>
      <c r="P149" s="117"/>
      <c r="Q149" s="117"/>
      <c r="R149" s="117"/>
      <c r="S149" s="117"/>
      <c r="T149" s="117"/>
      <c r="U149" s="117"/>
      <c r="V149" s="117"/>
      <c r="W149" s="117"/>
      <c r="X149" s="117"/>
      <c r="Y149" s="117"/>
      <c r="Z149" s="117"/>
    </row>
    <row r="150" spans="1:26" ht="15.75" customHeight="1">
      <c r="A150" s="117"/>
      <c r="B150" s="117"/>
      <c r="C150" s="117"/>
      <c r="D150" s="117"/>
      <c r="E150" s="117"/>
      <c r="F150" s="117"/>
      <c r="G150" s="117"/>
      <c r="H150" s="117"/>
      <c r="I150" s="117"/>
      <c r="J150" s="117"/>
      <c r="K150" s="117"/>
      <c r="L150" s="117"/>
      <c r="M150" s="117"/>
      <c r="N150" s="117"/>
      <c r="O150" s="117"/>
      <c r="P150" s="117"/>
      <c r="Q150" s="117"/>
      <c r="R150" s="117"/>
      <c r="S150" s="117"/>
      <c r="T150" s="117"/>
      <c r="U150" s="117"/>
      <c r="V150" s="117"/>
      <c r="W150" s="117"/>
      <c r="X150" s="117"/>
      <c r="Y150" s="117"/>
      <c r="Z150" s="117"/>
    </row>
    <row r="151" spans="1:26" ht="15.75" customHeight="1">
      <c r="A151" s="117"/>
      <c r="B151" s="117"/>
      <c r="C151" s="117"/>
      <c r="D151" s="117"/>
      <c r="E151" s="117"/>
      <c r="F151" s="117"/>
      <c r="G151" s="117"/>
      <c r="H151" s="117"/>
      <c r="I151" s="117"/>
      <c r="J151" s="117"/>
      <c r="K151" s="117"/>
      <c r="L151" s="117"/>
      <c r="M151" s="117"/>
      <c r="N151" s="117"/>
      <c r="O151" s="117"/>
      <c r="P151" s="117"/>
      <c r="Q151" s="117"/>
      <c r="R151" s="117"/>
      <c r="S151" s="117"/>
      <c r="T151" s="117"/>
      <c r="U151" s="117"/>
      <c r="V151" s="117"/>
      <c r="W151" s="117"/>
      <c r="X151" s="117"/>
      <c r="Y151" s="117"/>
      <c r="Z151" s="117"/>
    </row>
    <row r="152" spans="1:26" ht="15.75" customHeight="1">
      <c r="A152" s="117"/>
      <c r="B152" s="117"/>
      <c r="C152" s="117"/>
      <c r="D152" s="117"/>
      <c r="E152" s="117"/>
      <c r="F152" s="117"/>
      <c r="G152" s="117"/>
      <c r="H152" s="117"/>
      <c r="I152" s="117"/>
      <c r="J152" s="117"/>
      <c r="K152" s="117"/>
      <c r="L152" s="117"/>
      <c r="M152" s="117"/>
      <c r="N152" s="117"/>
      <c r="O152" s="117"/>
      <c r="P152" s="117"/>
      <c r="Q152" s="117"/>
      <c r="R152" s="117"/>
      <c r="S152" s="117"/>
      <c r="T152" s="117"/>
      <c r="U152" s="117"/>
      <c r="V152" s="117"/>
      <c r="W152" s="117"/>
      <c r="X152" s="117"/>
      <c r="Y152" s="117"/>
      <c r="Z152" s="117"/>
    </row>
    <row r="153" spans="1:26" ht="15.75" customHeight="1">
      <c r="A153" s="117"/>
      <c r="B153" s="117"/>
      <c r="C153" s="117"/>
      <c r="D153" s="117"/>
      <c r="E153" s="117"/>
      <c r="F153" s="117"/>
      <c r="G153" s="117"/>
      <c r="H153" s="117"/>
      <c r="I153" s="117"/>
      <c r="J153" s="117"/>
      <c r="K153" s="117"/>
      <c r="L153" s="117"/>
      <c r="M153" s="117"/>
      <c r="N153" s="117"/>
      <c r="O153" s="117"/>
      <c r="P153" s="117"/>
      <c r="Q153" s="117"/>
      <c r="R153" s="117"/>
      <c r="S153" s="117"/>
      <c r="T153" s="117"/>
      <c r="U153" s="117"/>
      <c r="V153" s="117"/>
      <c r="W153" s="117"/>
      <c r="X153" s="117"/>
      <c r="Y153" s="117"/>
      <c r="Z153" s="117"/>
    </row>
    <row r="154" spans="1:26" ht="15.75" customHeight="1">
      <c r="A154" s="117"/>
      <c r="B154" s="117"/>
      <c r="C154" s="117"/>
      <c r="D154" s="117"/>
      <c r="E154" s="117"/>
      <c r="F154" s="117"/>
      <c r="G154" s="117"/>
      <c r="H154" s="117"/>
      <c r="I154" s="117"/>
      <c r="J154" s="117"/>
      <c r="K154" s="117"/>
      <c r="L154" s="117"/>
      <c r="M154" s="117"/>
      <c r="N154" s="117"/>
      <c r="O154" s="117"/>
      <c r="P154" s="117"/>
      <c r="Q154" s="117"/>
      <c r="R154" s="117"/>
      <c r="S154" s="117"/>
      <c r="T154" s="117"/>
      <c r="U154" s="117"/>
      <c r="V154" s="117"/>
      <c r="W154" s="117"/>
      <c r="X154" s="117"/>
      <c r="Y154" s="117"/>
      <c r="Z154" s="117"/>
    </row>
    <row r="155" spans="1:26" ht="15.75" customHeight="1">
      <c r="A155" s="117"/>
      <c r="B155" s="117"/>
      <c r="C155" s="117"/>
      <c r="D155" s="117"/>
      <c r="E155" s="117"/>
      <c r="F155" s="117"/>
      <c r="G155" s="117"/>
      <c r="H155" s="117"/>
      <c r="I155" s="117"/>
      <c r="J155" s="117"/>
      <c r="K155" s="117"/>
      <c r="L155" s="117"/>
      <c r="M155" s="117"/>
      <c r="N155" s="117"/>
      <c r="O155" s="117"/>
      <c r="P155" s="117"/>
      <c r="Q155" s="117"/>
      <c r="R155" s="117"/>
      <c r="S155" s="117"/>
      <c r="T155" s="117"/>
      <c r="U155" s="117"/>
      <c r="V155" s="117"/>
      <c r="W155" s="117"/>
      <c r="X155" s="117"/>
      <c r="Y155" s="117"/>
      <c r="Z155" s="117"/>
    </row>
    <row r="156" spans="1:26" ht="15.75" customHeight="1">
      <c r="A156" s="117"/>
      <c r="B156" s="117"/>
      <c r="C156" s="117"/>
      <c r="D156" s="117"/>
      <c r="E156" s="117"/>
      <c r="F156" s="117"/>
      <c r="G156" s="117"/>
      <c r="H156" s="117"/>
      <c r="I156" s="117"/>
      <c r="J156" s="117"/>
      <c r="K156" s="117"/>
      <c r="L156" s="117"/>
      <c r="M156" s="117"/>
      <c r="N156" s="117"/>
      <c r="O156" s="117"/>
      <c r="P156" s="117"/>
      <c r="Q156" s="117"/>
      <c r="R156" s="117"/>
      <c r="S156" s="117"/>
      <c r="T156" s="117"/>
      <c r="U156" s="117"/>
      <c r="V156" s="117"/>
      <c r="W156" s="117"/>
      <c r="X156" s="117"/>
      <c r="Y156" s="117"/>
      <c r="Z156" s="117"/>
    </row>
    <row r="157" spans="1:26" ht="15.75" customHeight="1">
      <c r="A157" s="117"/>
      <c r="B157" s="117"/>
      <c r="C157" s="117"/>
      <c r="D157" s="117"/>
      <c r="E157" s="117"/>
      <c r="F157" s="117"/>
      <c r="G157" s="117"/>
      <c r="H157" s="117"/>
      <c r="I157" s="117"/>
      <c r="J157" s="117"/>
      <c r="K157" s="117"/>
      <c r="L157" s="117"/>
      <c r="M157" s="117"/>
      <c r="N157" s="117"/>
      <c r="O157" s="117"/>
      <c r="P157" s="117"/>
      <c r="Q157" s="117"/>
      <c r="R157" s="117"/>
      <c r="S157" s="117"/>
      <c r="T157" s="117"/>
      <c r="U157" s="117"/>
      <c r="V157" s="117"/>
      <c r="W157" s="117"/>
      <c r="X157" s="117"/>
      <c r="Y157" s="117"/>
      <c r="Z157" s="117"/>
    </row>
    <row r="158" spans="1:26" ht="15.75" customHeight="1">
      <c r="A158" s="117"/>
      <c r="B158" s="117"/>
      <c r="C158" s="117"/>
      <c r="D158" s="117"/>
      <c r="E158" s="117"/>
      <c r="F158" s="117"/>
      <c r="G158" s="117"/>
      <c r="H158" s="117"/>
      <c r="I158" s="117"/>
      <c r="J158" s="117"/>
      <c r="K158" s="117"/>
      <c r="L158" s="117"/>
      <c r="M158" s="117"/>
      <c r="N158" s="117"/>
      <c r="O158" s="117"/>
      <c r="P158" s="117"/>
      <c r="Q158" s="117"/>
      <c r="R158" s="117"/>
      <c r="S158" s="117"/>
      <c r="T158" s="117"/>
      <c r="U158" s="117"/>
      <c r="V158" s="117"/>
      <c r="W158" s="117"/>
      <c r="X158" s="117"/>
      <c r="Y158" s="117"/>
      <c r="Z158" s="117"/>
    </row>
    <row r="159" spans="1:26" ht="15.75" customHeight="1">
      <c r="A159" s="117"/>
      <c r="B159" s="117"/>
      <c r="C159" s="117"/>
      <c r="D159" s="117"/>
      <c r="E159" s="117"/>
      <c r="F159" s="117"/>
      <c r="G159" s="117"/>
      <c r="H159" s="117"/>
      <c r="I159" s="117"/>
      <c r="J159" s="117"/>
      <c r="K159" s="117"/>
      <c r="L159" s="117"/>
      <c r="M159" s="117"/>
      <c r="N159" s="117"/>
      <c r="O159" s="117"/>
      <c r="P159" s="117"/>
      <c r="Q159" s="117"/>
      <c r="R159" s="117"/>
      <c r="S159" s="117"/>
      <c r="T159" s="117"/>
      <c r="U159" s="117"/>
      <c r="V159" s="117"/>
      <c r="W159" s="117"/>
      <c r="X159" s="117"/>
      <c r="Y159" s="117"/>
      <c r="Z159" s="117"/>
    </row>
    <row r="160" spans="1:26" ht="15.75" customHeight="1">
      <c r="A160" s="117"/>
      <c r="B160" s="117"/>
      <c r="C160" s="117"/>
      <c r="D160" s="117"/>
      <c r="E160" s="117"/>
      <c r="F160" s="117"/>
      <c r="G160" s="117"/>
      <c r="H160" s="117"/>
      <c r="I160" s="117"/>
      <c r="J160" s="117"/>
      <c r="K160" s="117"/>
      <c r="L160" s="117"/>
      <c r="M160" s="117"/>
      <c r="N160" s="117"/>
      <c r="O160" s="117"/>
      <c r="P160" s="117"/>
      <c r="Q160" s="117"/>
      <c r="R160" s="117"/>
      <c r="S160" s="117"/>
      <c r="T160" s="117"/>
      <c r="U160" s="117"/>
      <c r="V160" s="117"/>
      <c r="W160" s="117"/>
      <c r="X160" s="117"/>
      <c r="Y160" s="117"/>
      <c r="Z160" s="117"/>
    </row>
    <row r="161" spans="1:26" ht="15.75" customHeight="1">
      <c r="A161" s="117"/>
      <c r="B161" s="117"/>
      <c r="C161" s="117"/>
      <c r="D161" s="117"/>
      <c r="E161" s="117"/>
      <c r="F161" s="117"/>
      <c r="G161" s="117"/>
      <c r="H161" s="117"/>
      <c r="I161" s="117"/>
      <c r="J161" s="117"/>
      <c r="K161" s="117"/>
      <c r="L161" s="117"/>
      <c r="M161" s="117"/>
      <c r="N161" s="117"/>
      <c r="O161" s="117"/>
      <c r="P161" s="117"/>
      <c r="Q161" s="117"/>
      <c r="R161" s="117"/>
      <c r="S161" s="117"/>
      <c r="T161" s="117"/>
      <c r="U161" s="117"/>
      <c r="V161" s="117"/>
      <c r="W161" s="117"/>
      <c r="X161" s="117"/>
      <c r="Y161" s="117"/>
      <c r="Z161" s="117"/>
    </row>
    <row r="162" spans="1:26" ht="15.75" customHeight="1">
      <c r="A162" s="117"/>
      <c r="B162" s="117"/>
      <c r="C162" s="117"/>
      <c r="D162" s="117"/>
      <c r="E162" s="117"/>
      <c r="F162" s="117"/>
      <c r="G162" s="117"/>
      <c r="H162" s="117"/>
      <c r="I162" s="117"/>
      <c r="J162" s="117"/>
      <c r="K162" s="117"/>
      <c r="L162" s="117"/>
      <c r="M162" s="117"/>
      <c r="N162" s="117"/>
      <c r="O162" s="117"/>
      <c r="P162" s="117"/>
      <c r="Q162" s="117"/>
      <c r="R162" s="117"/>
      <c r="S162" s="117"/>
      <c r="T162" s="117"/>
      <c r="U162" s="117"/>
      <c r="V162" s="117"/>
      <c r="W162" s="117"/>
      <c r="X162" s="117"/>
      <c r="Y162" s="117"/>
      <c r="Z162" s="117"/>
    </row>
    <row r="163" spans="1:26" ht="15.75" customHeight="1">
      <c r="A163" s="117"/>
      <c r="B163" s="117"/>
      <c r="C163" s="117"/>
      <c r="D163" s="117"/>
      <c r="E163" s="117"/>
      <c r="F163" s="117"/>
      <c r="G163" s="117"/>
      <c r="H163" s="117"/>
      <c r="I163" s="117"/>
      <c r="J163" s="117"/>
      <c r="K163" s="117"/>
      <c r="L163" s="117"/>
      <c r="M163" s="117"/>
      <c r="N163" s="117"/>
      <c r="O163" s="117"/>
      <c r="P163" s="117"/>
      <c r="Q163" s="117"/>
      <c r="R163" s="117"/>
      <c r="S163" s="117"/>
      <c r="T163" s="117"/>
      <c r="U163" s="117"/>
      <c r="V163" s="117"/>
      <c r="W163" s="117"/>
      <c r="X163" s="117"/>
      <c r="Y163" s="117"/>
      <c r="Z163" s="117"/>
    </row>
    <row r="164" spans="1:26" ht="15.75" customHeight="1">
      <c r="A164" s="117"/>
      <c r="B164" s="117"/>
      <c r="C164" s="117"/>
      <c r="D164" s="117"/>
      <c r="E164" s="117"/>
      <c r="F164" s="117"/>
      <c r="G164" s="117"/>
      <c r="H164" s="117"/>
      <c r="I164" s="117"/>
      <c r="J164" s="117"/>
      <c r="K164" s="117"/>
      <c r="L164" s="117"/>
      <c r="M164" s="117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  <c r="X164" s="117"/>
      <c r="Y164" s="117"/>
      <c r="Z164" s="117"/>
    </row>
    <row r="165" spans="1:26" ht="15.75" customHeight="1">
      <c r="A165" s="117"/>
      <c r="B165" s="117"/>
      <c r="C165" s="117"/>
      <c r="D165" s="117"/>
      <c r="E165" s="117"/>
      <c r="F165" s="117"/>
      <c r="G165" s="117"/>
      <c r="H165" s="117"/>
      <c r="I165" s="117"/>
      <c r="J165" s="117"/>
      <c r="K165" s="117"/>
      <c r="L165" s="117"/>
      <c r="M165" s="117"/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  <c r="X165" s="117"/>
      <c r="Y165" s="117"/>
      <c r="Z165" s="117"/>
    </row>
    <row r="166" spans="1:26" ht="15.75" customHeight="1">
      <c r="A166" s="117"/>
      <c r="B166" s="117"/>
      <c r="C166" s="117"/>
      <c r="D166" s="117"/>
      <c r="E166" s="117"/>
      <c r="F166" s="117"/>
      <c r="G166" s="117"/>
      <c r="H166" s="117"/>
      <c r="I166" s="117"/>
      <c r="J166" s="117"/>
      <c r="K166" s="117"/>
      <c r="L166" s="117"/>
      <c r="M166" s="117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  <c r="X166" s="117"/>
      <c r="Y166" s="117"/>
      <c r="Z166" s="117"/>
    </row>
    <row r="167" spans="1:26" ht="15.75" customHeight="1">
      <c r="A167" s="117"/>
      <c r="B167" s="117"/>
      <c r="C167" s="117"/>
      <c r="D167" s="117"/>
      <c r="E167" s="117"/>
      <c r="F167" s="117"/>
      <c r="G167" s="117"/>
      <c r="H167" s="117"/>
      <c r="I167" s="117"/>
      <c r="J167" s="117"/>
      <c r="K167" s="117"/>
      <c r="L167" s="117"/>
      <c r="M167" s="117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7"/>
      <c r="Y167" s="117"/>
      <c r="Z167" s="117"/>
    </row>
    <row r="168" spans="1:26" ht="15.75" customHeight="1">
      <c r="A168" s="117"/>
      <c r="B168" s="117"/>
      <c r="C168" s="117"/>
      <c r="D168" s="117"/>
      <c r="E168" s="117"/>
      <c r="F168" s="117"/>
      <c r="G168" s="117"/>
      <c r="H168" s="117"/>
      <c r="I168" s="117"/>
      <c r="J168" s="117"/>
      <c r="K168" s="117"/>
      <c r="L168" s="117"/>
      <c r="M168" s="117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  <c r="Y168" s="117"/>
      <c r="Z168" s="117"/>
    </row>
    <row r="169" spans="1:26" ht="15.75" customHeight="1">
      <c r="A169" s="117"/>
      <c r="B169" s="117"/>
      <c r="C169" s="117"/>
      <c r="D169" s="117"/>
      <c r="E169" s="117"/>
      <c r="F169" s="117"/>
      <c r="G169" s="117"/>
      <c r="H169" s="117"/>
      <c r="I169" s="117"/>
      <c r="J169" s="117"/>
      <c r="K169" s="117"/>
      <c r="L169" s="117"/>
      <c r="M169" s="117"/>
      <c r="N169" s="117"/>
      <c r="O169" s="117"/>
      <c r="P169" s="117"/>
      <c r="Q169" s="117"/>
      <c r="R169" s="117"/>
      <c r="S169" s="117"/>
      <c r="T169" s="117"/>
      <c r="U169" s="117"/>
      <c r="V169" s="117"/>
      <c r="W169" s="117"/>
      <c r="X169" s="117"/>
      <c r="Y169" s="117"/>
      <c r="Z169" s="117"/>
    </row>
    <row r="170" spans="1:26" ht="15.75" customHeight="1">
      <c r="A170" s="117"/>
      <c r="B170" s="117"/>
      <c r="C170" s="117"/>
      <c r="D170" s="117"/>
      <c r="E170" s="117"/>
      <c r="F170" s="117"/>
      <c r="G170" s="117"/>
      <c r="H170" s="117"/>
      <c r="I170" s="117"/>
      <c r="J170" s="117"/>
      <c r="K170" s="117"/>
      <c r="L170" s="117"/>
      <c r="M170" s="117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  <c r="X170" s="117"/>
      <c r="Y170" s="117"/>
      <c r="Z170" s="117"/>
    </row>
    <row r="171" spans="1:26" ht="15.75" customHeight="1">
      <c r="A171" s="117"/>
      <c r="B171" s="117"/>
      <c r="C171" s="117"/>
      <c r="D171" s="117"/>
      <c r="E171" s="117"/>
      <c r="F171" s="117"/>
      <c r="G171" s="117"/>
      <c r="H171" s="117"/>
      <c r="I171" s="117"/>
      <c r="J171" s="117"/>
      <c r="K171" s="117"/>
      <c r="L171" s="117"/>
      <c r="M171" s="117"/>
      <c r="N171" s="117"/>
      <c r="O171" s="117"/>
      <c r="P171" s="117"/>
      <c r="Q171" s="117"/>
      <c r="R171" s="117"/>
      <c r="S171" s="117"/>
      <c r="T171" s="117"/>
      <c r="U171" s="117"/>
      <c r="V171" s="117"/>
      <c r="W171" s="117"/>
      <c r="X171" s="117"/>
      <c r="Y171" s="117"/>
      <c r="Z171" s="117"/>
    </row>
    <row r="172" spans="1:26" ht="15.75" customHeight="1">
      <c r="A172" s="117"/>
      <c r="B172" s="117"/>
      <c r="C172" s="117"/>
      <c r="D172" s="117"/>
      <c r="E172" s="117"/>
      <c r="F172" s="117"/>
      <c r="G172" s="117"/>
      <c r="H172" s="117"/>
      <c r="I172" s="117"/>
      <c r="J172" s="117"/>
      <c r="K172" s="117"/>
      <c r="L172" s="117"/>
      <c r="M172" s="117"/>
      <c r="N172" s="117"/>
      <c r="O172" s="117"/>
      <c r="P172" s="117"/>
      <c r="Q172" s="117"/>
      <c r="R172" s="117"/>
      <c r="S172" s="117"/>
      <c r="T172" s="117"/>
      <c r="U172" s="117"/>
      <c r="V172" s="117"/>
      <c r="W172" s="117"/>
      <c r="X172" s="117"/>
      <c r="Y172" s="117"/>
      <c r="Z172" s="117"/>
    </row>
    <row r="173" spans="1:26" ht="15.75" customHeight="1">
      <c r="A173" s="117"/>
      <c r="B173" s="117"/>
      <c r="C173" s="117"/>
      <c r="D173" s="117"/>
      <c r="E173" s="117"/>
      <c r="F173" s="117"/>
      <c r="G173" s="117"/>
      <c r="H173" s="117"/>
      <c r="I173" s="117"/>
      <c r="J173" s="117"/>
      <c r="K173" s="117"/>
      <c r="L173" s="117"/>
      <c r="M173" s="117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  <c r="X173" s="117"/>
      <c r="Y173" s="117"/>
      <c r="Z173" s="117"/>
    </row>
    <row r="174" spans="1:26" ht="15.75" customHeight="1">
      <c r="A174" s="117"/>
      <c r="B174" s="117"/>
      <c r="C174" s="117"/>
      <c r="D174" s="117"/>
      <c r="E174" s="117"/>
      <c r="F174" s="117"/>
      <c r="G174" s="117"/>
      <c r="H174" s="117"/>
      <c r="I174" s="117"/>
      <c r="J174" s="117"/>
      <c r="K174" s="117"/>
      <c r="L174" s="117"/>
      <c r="M174" s="117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</row>
    <row r="175" spans="1:26" ht="15.75" customHeight="1">
      <c r="A175" s="117"/>
      <c r="B175" s="117"/>
      <c r="C175" s="117"/>
      <c r="D175" s="117"/>
      <c r="E175" s="117"/>
      <c r="F175" s="117"/>
      <c r="G175" s="117"/>
      <c r="H175" s="117"/>
      <c r="I175" s="117"/>
      <c r="J175" s="117"/>
      <c r="K175" s="117"/>
      <c r="L175" s="117"/>
      <c r="M175" s="117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  <c r="X175" s="117"/>
      <c r="Y175" s="117"/>
      <c r="Z175" s="117"/>
    </row>
    <row r="176" spans="1:26" ht="15.75" customHeight="1">
      <c r="A176" s="117"/>
      <c r="B176" s="117"/>
      <c r="C176" s="117"/>
      <c r="D176" s="117"/>
      <c r="E176" s="117"/>
      <c r="F176" s="117"/>
      <c r="G176" s="117"/>
      <c r="H176" s="117"/>
      <c r="I176" s="117"/>
      <c r="J176" s="117"/>
      <c r="K176" s="117"/>
      <c r="L176" s="117"/>
      <c r="M176" s="117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  <c r="X176" s="117"/>
      <c r="Y176" s="117"/>
      <c r="Z176" s="117"/>
    </row>
    <row r="177" spans="1:26" ht="15.75" customHeight="1">
      <c r="A177" s="117"/>
      <c r="B177" s="117"/>
      <c r="C177" s="117"/>
      <c r="D177" s="117"/>
      <c r="E177" s="117"/>
      <c r="F177" s="117"/>
      <c r="G177" s="117"/>
      <c r="H177" s="117"/>
      <c r="I177" s="117"/>
      <c r="J177" s="117"/>
      <c r="K177" s="117"/>
      <c r="L177" s="117"/>
      <c r="M177" s="117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  <c r="X177" s="117"/>
      <c r="Y177" s="117"/>
      <c r="Z177" s="117"/>
    </row>
    <row r="178" spans="1:26" ht="15.75" customHeight="1">
      <c r="A178" s="117"/>
      <c r="B178" s="117"/>
      <c r="C178" s="117"/>
      <c r="D178" s="117"/>
      <c r="E178" s="117"/>
      <c r="F178" s="117"/>
      <c r="G178" s="117"/>
      <c r="H178" s="117"/>
      <c r="I178" s="117"/>
      <c r="J178" s="117"/>
      <c r="K178" s="117"/>
      <c r="L178" s="117"/>
      <c r="M178" s="117"/>
      <c r="N178" s="117"/>
      <c r="O178" s="117"/>
      <c r="P178" s="117"/>
      <c r="Q178" s="117"/>
      <c r="R178" s="117"/>
      <c r="S178" s="117"/>
      <c r="T178" s="117"/>
      <c r="U178" s="117"/>
      <c r="V178" s="117"/>
      <c r="W178" s="117"/>
      <c r="X178" s="117"/>
      <c r="Y178" s="117"/>
      <c r="Z178" s="117"/>
    </row>
    <row r="179" spans="1:26" ht="15.75" customHeight="1">
      <c r="A179" s="117"/>
      <c r="B179" s="117"/>
      <c r="C179" s="117"/>
      <c r="D179" s="117"/>
      <c r="E179" s="117"/>
      <c r="F179" s="117"/>
      <c r="G179" s="117"/>
      <c r="H179" s="117"/>
      <c r="I179" s="117"/>
      <c r="J179" s="117"/>
      <c r="K179" s="117"/>
      <c r="L179" s="117"/>
      <c r="M179" s="117"/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  <c r="X179" s="117"/>
      <c r="Y179" s="117"/>
      <c r="Z179" s="117"/>
    </row>
    <row r="180" spans="1:26" ht="15.75" customHeight="1">
      <c r="A180" s="117"/>
      <c r="B180" s="117"/>
      <c r="C180" s="117"/>
      <c r="D180" s="117"/>
      <c r="E180" s="117"/>
      <c r="F180" s="117"/>
      <c r="G180" s="117"/>
      <c r="H180" s="117"/>
      <c r="I180" s="117"/>
      <c r="J180" s="117"/>
      <c r="K180" s="117"/>
      <c r="L180" s="117"/>
      <c r="M180" s="117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  <c r="X180" s="117"/>
      <c r="Y180" s="117"/>
      <c r="Z180" s="117"/>
    </row>
    <row r="181" spans="1:26" ht="15.75" customHeight="1">
      <c r="A181" s="117"/>
      <c r="B181" s="117"/>
      <c r="C181" s="117"/>
      <c r="D181" s="117"/>
      <c r="E181" s="117"/>
      <c r="F181" s="117"/>
      <c r="G181" s="117"/>
      <c r="H181" s="117"/>
      <c r="I181" s="117"/>
      <c r="J181" s="117"/>
      <c r="K181" s="117"/>
      <c r="L181" s="117"/>
      <c r="M181" s="117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  <c r="X181" s="117"/>
      <c r="Y181" s="117"/>
      <c r="Z181" s="117"/>
    </row>
    <row r="182" spans="1:26" ht="15.75" customHeight="1">
      <c r="A182" s="117"/>
      <c r="B182" s="117"/>
      <c r="C182" s="117"/>
      <c r="D182" s="117"/>
      <c r="E182" s="117"/>
      <c r="F182" s="117"/>
      <c r="G182" s="117"/>
      <c r="H182" s="117"/>
      <c r="I182" s="117"/>
      <c r="J182" s="117"/>
      <c r="K182" s="117"/>
      <c r="L182" s="117"/>
      <c r="M182" s="117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</row>
    <row r="183" spans="1:26" ht="15.75" customHeight="1">
      <c r="A183" s="117"/>
      <c r="B183" s="117"/>
      <c r="C183" s="117"/>
      <c r="D183" s="117"/>
      <c r="E183" s="117"/>
      <c r="F183" s="117"/>
      <c r="G183" s="117"/>
      <c r="H183" s="117"/>
      <c r="I183" s="117"/>
      <c r="J183" s="117"/>
      <c r="K183" s="117"/>
      <c r="L183" s="117"/>
      <c r="M183" s="117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  <c r="X183" s="117"/>
      <c r="Y183" s="117"/>
      <c r="Z183" s="117"/>
    </row>
    <row r="184" spans="1:26" ht="15.75" customHeight="1">
      <c r="A184" s="117"/>
      <c r="B184" s="117"/>
      <c r="C184" s="117"/>
      <c r="D184" s="117"/>
      <c r="E184" s="117"/>
      <c r="F184" s="117"/>
      <c r="G184" s="117"/>
      <c r="H184" s="117"/>
      <c r="I184" s="117"/>
      <c r="J184" s="117"/>
      <c r="K184" s="117"/>
      <c r="L184" s="117"/>
      <c r="M184" s="117"/>
      <c r="N184" s="117"/>
      <c r="O184" s="117"/>
      <c r="P184" s="117"/>
      <c r="Q184" s="117"/>
      <c r="R184" s="117"/>
      <c r="S184" s="117"/>
      <c r="T184" s="117"/>
      <c r="U184" s="117"/>
      <c r="V184" s="117"/>
      <c r="W184" s="117"/>
      <c r="X184" s="117"/>
      <c r="Y184" s="117"/>
      <c r="Z184" s="117"/>
    </row>
    <row r="185" spans="1:26" ht="15.75" customHeight="1">
      <c r="A185" s="117"/>
      <c r="B185" s="117"/>
      <c r="C185" s="117"/>
      <c r="D185" s="117"/>
      <c r="E185" s="117"/>
      <c r="F185" s="117"/>
      <c r="G185" s="117"/>
      <c r="H185" s="117"/>
      <c r="I185" s="117"/>
      <c r="J185" s="117"/>
      <c r="K185" s="117"/>
      <c r="L185" s="117"/>
      <c r="M185" s="117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  <c r="X185" s="117"/>
      <c r="Y185" s="117"/>
      <c r="Z185" s="117"/>
    </row>
    <row r="186" spans="1:26" ht="15.75" customHeight="1">
      <c r="A186" s="117"/>
      <c r="B186" s="117"/>
      <c r="C186" s="117"/>
      <c r="D186" s="117"/>
      <c r="E186" s="117"/>
      <c r="F186" s="117"/>
      <c r="G186" s="117"/>
      <c r="H186" s="117"/>
      <c r="I186" s="117"/>
      <c r="J186" s="117"/>
      <c r="K186" s="117"/>
      <c r="L186" s="117"/>
      <c r="M186" s="117"/>
      <c r="N186" s="117"/>
      <c r="O186" s="117"/>
      <c r="P186" s="117"/>
      <c r="Q186" s="117"/>
      <c r="R186" s="117"/>
      <c r="S186" s="117"/>
      <c r="T186" s="117"/>
      <c r="U186" s="117"/>
      <c r="V186" s="117"/>
      <c r="W186" s="117"/>
      <c r="X186" s="117"/>
      <c r="Y186" s="117"/>
      <c r="Z186" s="117"/>
    </row>
    <row r="187" spans="1:26" ht="15.75" customHeight="1">
      <c r="A187" s="117"/>
      <c r="B187" s="117"/>
      <c r="C187" s="117"/>
      <c r="D187" s="117"/>
      <c r="E187" s="117"/>
      <c r="F187" s="117"/>
      <c r="G187" s="117"/>
      <c r="H187" s="117"/>
      <c r="I187" s="117"/>
      <c r="J187" s="117"/>
      <c r="K187" s="117"/>
      <c r="L187" s="117"/>
      <c r="M187" s="117"/>
      <c r="N187" s="117"/>
      <c r="O187" s="117"/>
      <c r="P187" s="117"/>
      <c r="Q187" s="117"/>
      <c r="R187" s="117"/>
      <c r="S187" s="117"/>
      <c r="T187" s="117"/>
      <c r="U187" s="117"/>
      <c r="V187" s="117"/>
      <c r="W187" s="117"/>
      <c r="X187" s="117"/>
      <c r="Y187" s="117"/>
      <c r="Z187" s="117"/>
    </row>
    <row r="188" spans="1:26" ht="15.75" customHeight="1">
      <c r="A188" s="117"/>
      <c r="B188" s="117"/>
      <c r="C188" s="117"/>
      <c r="D188" s="117"/>
      <c r="E188" s="117"/>
      <c r="F188" s="117"/>
      <c r="G188" s="117"/>
      <c r="H188" s="117"/>
      <c r="I188" s="117"/>
      <c r="J188" s="117"/>
      <c r="K188" s="117"/>
      <c r="L188" s="117"/>
      <c r="M188" s="117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  <c r="X188" s="117"/>
      <c r="Y188" s="117"/>
      <c r="Z188" s="117"/>
    </row>
    <row r="189" spans="1:26" ht="15.75" customHeight="1">
      <c r="A189" s="117"/>
      <c r="B189" s="117"/>
      <c r="C189" s="117"/>
      <c r="D189" s="117"/>
      <c r="E189" s="117"/>
      <c r="F189" s="117"/>
      <c r="G189" s="117"/>
      <c r="H189" s="117"/>
      <c r="I189" s="117"/>
      <c r="J189" s="117"/>
      <c r="K189" s="117"/>
      <c r="L189" s="117"/>
      <c r="M189" s="117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  <c r="X189" s="117"/>
      <c r="Y189" s="117"/>
      <c r="Z189" s="117"/>
    </row>
    <row r="190" spans="1:26" ht="15.75" customHeight="1">
      <c r="A190" s="117"/>
      <c r="B190" s="117"/>
      <c r="C190" s="117"/>
      <c r="D190" s="117"/>
      <c r="E190" s="117"/>
      <c r="F190" s="117"/>
      <c r="G190" s="117"/>
      <c r="H190" s="117"/>
      <c r="I190" s="117"/>
      <c r="J190" s="117"/>
      <c r="K190" s="117"/>
      <c r="L190" s="117"/>
      <c r="M190" s="117"/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</row>
    <row r="191" spans="1:26" ht="15.75" customHeight="1">
      <c r="A191" s="117"/>
      <c r="B191" s="117"/>
      <c r="C191" s="117"/>
      <c r="D191" s="117"/>
      <c r="E191" s="117"/>
      <c r="F191" s="117"/>
      <c r="G191" s="117"/>
      <c r="H191" s="117"/>
      <c r="I191" s="117"/>
      <c r="J191" s="117"/>
      <c r="K191" s="117"/>
      <c r="L191" s="117"/>
      <c r="M191" s="117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  <c r="X191" s="117"/>
      <c r="Y191" s="117"/>
      <c r="Z191" s="117"/>
    </row>
    <row r="192" spans="1:26" ht="15.75" customHeight="1">
      <c r="A192" s="117"/>
      <c r="B192" s="117"/>
      <c r="C192" s="117"/>
      <c r="D192" s="117"/>
      <c r="E192" s="117"/>
      <c r="F192" s="117"/>
      <c r="G192" s="117"/>
      <c r="H192" s="117"/>
      <c r="I192" s="117"/>
      <c r="J192" s="117"/>
      <c r="K192" s="117"/>
      <c r="L192" s="117"/>
      <c r="M192" s="117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  <c r="X192" s="117"/>
      <c r="Y192" s="117"/>
      <c r="Z192" s="117"/>
    </row>
    <row r="193" spans="1:26" ht="15.75" customHeight="1">
      <c r="A193" s="117"/>
      <c r="B193" s="117"/>
      <c r="C193" s="117"/>
      <c r="D193" s="117"/>
      <c r="E193" s="117"/>
      <c r="F193" s="117"/>
      <c r="G193" s="117"/>
      <c r="H193" s="117"/>
      <c r="I193" s="117"/>
      <c r="J193" s="117"/>
      <c r="K193" s="117"/>
      <c r="L193" s="117"/>
      <c r="M193" s="117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</row>
    <row r="194" spans="1:26" ht="15.75" customHeight="1">
      <c r="A194" s="117"/>
      <c r="B194" s="117"/>
      <c r="C194" s="117"/>
      <c r="D194" s="117"/>
      <c r="E194" s="117"/>
      <c r="F194" s="117"/>
      <c r="G194" s="117"/>
      <c r="H194" s="117"/>
      <c r="I194" s="117"/>
      <c r="J194" s="117"/>
      <c r="K194" s="117"/>
      <c r="L194" s="117"/>
      <c r="M194" s="117"/>
      <c r="N194" s="117"/>
      <c r="O194" s="117"/>
      <c r="P194" s="117"/>
      <c r="Q194" s="117"/>
      <c r="R194" s="117"/>
      <c r="S194" s="117"/>
      <c r="T194" s="117"/>
      <c r="U194" s="117"/>
      <c r="V194" s="117"/>
      <c r="W194" s="117"/>
      <c r="X194" s="117"/>
      <c r="Y194" s="117"/>
      <c r="Z194" s="117"/>
    </row>
    <row r="195" spans="1:26" ht="15.75" customHeight="1">
      <c r="A195" s="117"/>
      <c r="B195" s="117"/>
      <c r="C195" s="117"/>
      <c r="D195" s="117"/>
      <c r="E195" s="117"/>
      <c r="F195" s="117"/>
      <c r="G195" s="117"/>
      <c r="H195" s="117"/>
      <c r="I195" s="117"/>
      <c r="J195" s="117"/>
      <c r="K195" s="117"/>
      <c r="L195" s="117"/>
      <c r="M195" s="117"/>
      <c r="N195" s="117"/>
      <c r="O195" s="117"/>
      <c r="P195" s="117"/>
      <c r="Q195" s="117"/>
      <c r="R195" s="117"/>
      <c r="S195" s="117"/>
      <c r="T195" s="117"/>
      <c r="U195" s="117"/>
      <c r="V195" s="117"/>
      <c r="W195" s="117"/>
      <c r="X195" s="117"/>
      <c r="Y195" s="117"/>
      <c r="Z195" s="117"/>
    </row>
    <row r="196" spans="1:26" ht="15.75" customHeight="1">
      <c r="A196" s="117"/>
      <c r="B196" s="117"/>
      <c r="C196" s="117"/>
      <c r="D196" s="117"/>
      <c r="E196" s="117"/>
      <c r="F196" s="117"/>
      <c r="G196" s="117"/>
      <c r="H196" s="117"/>
      <c r="I196" s="117"/>
      <c r="J196" s="117"/>
      <c r="K196" s="117"/>
      <c r="L196" s="117"/>
      <c r="M196" s="117"/>
      <c r="N196" s="117"/>
      <c r="O196" s="117"/>
      <c r="P196" s="117"/>
      <c r="Q196" s="117"/>
      <c r="R196" s="117"/>
      <c r="S196" s="117"/>
      <c r="T196" s="117"/>
      <c r="U196" s="117"/>
      <c r="V196" s="117"/>
      <c r="W196" s="117"/>
      <c r="X196" s="117"/>
      <c r="Y196" s="117"/>
      <c r="Z196" s="117"/>
    </row>
    <row r="197" spans="1:26" ht="15.75" customHeight="1">
      <c r="A197" s="117"/>
      <c r="B197" s="117"/>
      <c r="C197" s="117"/>
      <c r="D197" s="117"/>
      <c r="E197" s="117"/>
      <c r="F197" s="117"/>
      <c r="G197" s="117"/>
      <c r="H197" s="117"/>
      <c r="I197" s="117"/>
      <c r="J197" s="117"/>
      <c r="K197" s="117"/>
      <c r="L197" s="117"/>
      <c r="M197" s="117"/>
      <c r="N197" s="117"/>
      <c r="O197" s="117"/>
      <c r="P197" s="117"/>
      <c r="Q197" s="117"/>
      <c r="R197" s="117"/>
      <c r="S197" s="117"/>
      <c r="T197" s="117"/>
      <c r="U197" s="117"/>
      <c r="V197" s="117"/>
      <c r="W197" s="117"/>
      <c r="X197" s="117"/>
      <c r="Y197" s="117"/>
      <c r="Z197" s="117"/>
    </row>
    <row r="198" spans="1:26" ht="15.75" customHeight="1">
      <c r="A198" s="117"/>
      <c r="B198" s="117"/>
      <c r="C198" s="117"/>
      <c r="D198" s="117"/>
      <c r="E198" s="117"/>
      <c r="F198" s="117"/>
      <c r="G198" s="117"/>
      <c r="H198" s="117"/>
      <c r="I198" s="117"/>
      <c r="J198" s="117"/>
      <c r="K198" s="117"/>
      <c r="L198" s="117"/>
      <c r="M198" s="117"/>
      <c r="N198" s="117"/>
      <c r="O198" s="117"/>
      <c r="P198" s="117"/>
      <c r="Q198" s="117"/>
      <c r="R198" s="117"/>
      <c r="S198" s="117"/>
      <c r="T198" s="117"/>
      <c r="U198" s="117"/>
      <c r="V198" s="117"/>
      <c r="W198" s="117"/>
      <c r="X198" s="117"/>
      <c r="Y198" s="117"/>
      <c r="Z198" s="117"/>
    </row>
    <row r="199" spans="1:26" ht="15.75" customHeight="1">
      <c r="A199" s="117"/>
      <c r="B199" s="117"/>
      <c r="C199" s="117"/>
      <c r="D199" s="117"/>
      <c r="E199" s="117"/>
      <c r="F199" s="117"/>
      <c r="G199" s="117"/>
      <c r="H199" s="117"/>
      <c r="I199" s="117"/>
      <c r="J199" s="117"/>
      <c r="K199" s="117"/>
      <c r="L199" s="117"/>
      <c r="M199" s="117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  <c r="X199" s="117"/>
      <c r="Y199" s="117"/>
      <c r="Z199" s="117"/>
    </row>
    <row r="200" spans="1:26" ht="15.75" customHeight="1">
      <c r="A200" s="117"/>
      <c r="B200" s="117"/>
      <c r="C200" s="117"/>
      <c r="D200" s="117"/>
      <c r="E200" s="117"/>
      <c r="F200" s="117"/>
      <c r="G200" s="117"/>
      <c r="H200" s="117"/>
      <c r="I200" s="117"/>
      <c r="J200" s="117"/>
      <c r="K200" s="117"/>
      <c r="L200" s="117"/>
      <c r="M200" s="117"/>
      <c r="N200" s="117"/>
      <c r="O200" s="117"/>
      <c r="P200" s="117"/>
      <c r="Q200" s="117"/>
      <c r="R200" s="117"/>
      <c r="S200" s="117"/>
      <c r="T200" s="117"/>
      <c r="U200" s="117"/>
      <c r="V200" s="117"/>
      <c r="W200" s="117"/>
      <c r="X200" s="117"/>
      <c r="Y200" s="117"/>
      <c r="Z200" s="117"/>
    </row>
    <row r="201" spans="1:26" ht="15.75" customHeight="1">
      <c r="A201" s="117"/>
      <c r="B201" s="117"/>
      <c r="C201" s="117"/>
      <c r="D201" s="117"/>
      <c r="E201" s="117"/>
      <c r="F201" s="117"/>
      <c r="G201" s="117"/>
      <c r="H201" s="117"/>
      <c r="I201" s="117"/>
      <c r="J201" s="117"/>
      <c r="K201" s="117"/>
      <c r="L201" s="117"/>
      <c r="M201" s="117"/>
      <c r="N201" s="117"/>
      <c r="O201" s="117"/>
      <c r="P201" s="117"/>
      <c r="Q201" s="117"/>
      <c r="R201" s="117"/>
      <c r="S201" s="117"/>
      <c r="T201" s="117"/>
      <c r="U201" s="117"/>
      <c r="V201" s="117"/>
      <c r="W201" s="117"/>
      <c r="X201" s="117"/>
      <c r="Y201" s="117"/>
      <c r="Z201" s="117"/>
    </row>
    <row r="202" spans="1:26" ht="15.75" customHeight="1">
      <c r="A202" s="117"/>
      <c r="B202" s="117"/>
      <c r="C202" s="117"/>
      <c r="D202" s="117"/>
      <c r="E202" s="117"/>
      <c r="F202" s="117"/>
      <c r="G202" s="117"/>
      <c r="H202" s="117"/>
      <c r="I202" s="117"/>
      <c r="J202" s="117"/>
      <c r="K202" s="117"/>
      <c r="L202" s="117"/>
      <c r="M202" s="117"/>
      <c r="N202" s="117"/>
      <c r="O202" s="117"/>
      <c r="P202" s="117"/>
      <c r="Q202" s="117"/>
      <c r="R202" s="117"/>
      <c r="S202" s="117"/>
      <c r="T202" s="117"/>
      <c r="U202" s="117"/>
      <c r="V202" s="117"/>
      <c r="W202" s="117"/>
      <c r="X202" s="117"/>
      <c r="Y202" s="117"/>
      <c r="Z202" s="117"/>
    </row>
    <row r="203" spans="1:26" ht="15.75" customHeight="1">
      <c r="A203" s="117"/>
      <c r="B203" s="117"/>
      <c r="C203" s="117"/>
      <c r="D203" s="117"/>
      <c r="E203" s="117"/>
      <c r="F203" s="117"/>
      <c r="G203" s="117"/>
      <c r="H203" s="117"/>
      <c r="I203" s="117"/>
      <c r="J203" s="117"/>
      <c r="K203" s="117"/>
      <c r="L203" s="117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</row>
    <row r="204" spans="1:26" ht="15.75" customHeight="1">
      <c r="A204" s="117"/>
      <c r="B204" s="117"/>
      <c r="C204" s="117"/>
      <c r="D204" s="117"/>
      <c r="E204" s="117"/>
      <c r="F204" s="117"/>
      <c r="G204" s="117"/>
      <c r="H204" s="117"/>
      <c r="I204" s="117"/>
      <c r="J204" s="117"/>
      <c r="K204" s="117"/>
      <c r="L204" s="117"/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</row>
    <row r="205" spans="1:26" ht="15.75" customHeight="1">
      <c r="A205" s="117"/>
      <c r="B205" s="117"/>
      <c r="C205" s="117"/>
      <c r="D205" s="117"/>
      <c r="E205" s="117"/>
      <c r="F205" s="117"/>
      <c r="G205" s="117"/>
      <c r="H205" s="117"/>
      <c r="I205" s="117"/>
      <c r="J205" s="117"/>
      <c r="K205" s="117"/>
      <c r="L205" s="117"/>
      <c r="M205" s="117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  <c r="X205" s="117"/>
      <c r="Y205" s="117"/>
      <c r="Z205" s="117"/>
    </row>
    <row r="206" spans="1:26" ht="15.75" customHeight="1">
      <c r="A206" s="117"/>
      <c r="B206" s="117"/>
      <c r="C206" s="117"/>
      <c r="D206" s="117"/>
      <c r="E206" s="117"/>
      <c r="F206" s="117"/>
      <c r="G206" s="117"/>
      <c r="H206" s="117"/>
      <c r="I206" s="117"/>
      <c r="J206" s="117"/>
      <c r="K206" s="117"/>
      <c r="L206" s="117"/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  <c r="X206" s="117"/>
      <c r="Y206" s="117"/>
      <c r="Z206" s="117"/>
    </row>
    <row r="207" spans="1:26" ht="15.75" customHeight="1">
      <c r="A207" s="117"/>
      <c r="B207" s="117"/>
      <c r="C207" s="117"/>
      <c r="D207" s="117"/>
      <c r="E207" s="117"/>
      <c r="F207" s="117"/>
      <c r="G207" s="117"/>
      <c r="H207" s="117"/>
      <c r="I207" s="117"/>
      <c r="J207" s="117"/>
      <c r="K207" s="117"/>
      <c r="L207" s="117"/>
      <c r="M207" s="117"/>
      <c r="N207" s="117"/>
      <c r="O207" s="117"/>
      <c r="P207" s="117"/>
      <c r="Q207" s="117"/>
      <c r="R207" s="117"/>
      <c r="S207" s="117"/>
      <c r="T207" s="117"/>
      <c r="U207" s="117"/>
      <c r="V207" s="117"/>
      <c r="W207" s="117"/>
      <c r="X207" s="117"/>
      <c r="Y207" s="117"/>
      <c r="Z207" s="117"/>
    </row>
    <row r="208" spans="1:26" ht="15.75" customHeight="1">
      <c r="A208" s="117"/>
      <c r="B208" s="117"/>
      <c r="C208" s="117"/>
      <c r="D208" s="117"/>
      <c r="E208" s="117"/>
      <c r="F208" s="117"/>
      <c r="G208" s="117"/>
      <c r="H208" s="117"/>
      <c r="I208" s="117"/>
      <c r="J208" s="117"/>
      <c r="K208" s="117"/>
      <c r="L208" s="117"/>
      <c r="M208" s="117"/>
      <c r="N208" s="117"/>
      <c r="O208" s="117"/>
      <c r="P208" s="117"/>
      <c r="Q208" s="117"/>
      <c r="R208" s="117"/>
      <c r="S208" s="117"/>
      <c r="T208" s="117"/>
      <c r="U208" s="117"/>
      <c r="V208" s="117"/>
      <c r="W208" s="117"/>
      <c r="X208" s="117"/>
      <c r="Y208" s="117"/>
      <c r="Z208" s="117"/>
    </row>
    <row r="209" spans="1:26" ht="15.75" customHeight="1">
      <c r="A209" s="117"/>
      <c r="B209" s="117"/>
      <c r="C209" s="117"/>
      <c r="D209" s="117"/>
      <c r="E209" s="117"/>
      <c r="F209" s="117"/>
      <c r="G209" s="117"/>
      <c r="H209" s="117"/>
      <c r="I209" s="117"/>
      <c r="J209" s="117"/>
      <c r="K209" s="117"/>
      <c r="L209" s="117"/>
      <c r="M209" s="117"/>
      <c r="N209" s="117"/>
      <c r="O209" s="117"/>
      <c r="P209" s="117"/>
      <c r="Q209" s="117"/>
      <c r="R209" s="117"/>
      <c r="S209" s="117"/>
      <c r="T209" s="117"/>
      <c r="U209" s="117"/>
      <c r="V209" s="117"/>
      <c r="W209" s="117"/>
      <c r="X209" s="117"/>
      <c r="Y209" s="117"/>
      <c r="Z209" s="117"/>
    </row>
    <row r="210" spans="1:26" ht="15.75" customHeight="1">
      <c r="A210" s="117"/>
      <c r="B210" s="117"/>
      <c r="C210" s="117"/>
      <c r="D210" s="117"/>
      <c r="E210" s="117"/>
      <c r="F210" s="117"/>
      <c r="G210" s="117"/>
      <c r="H210" s="117"/>
      <c r="I210" s="117"/>
      <c r="J210" s="117"/>
      <c r="K210" s="117"/>
      <c r="L210" s="117"/>
      <c r="M210" s="117"/>
      <c r="N210" s="117"/>
      <c r="O210" s="117"/>
      <c r="P210" s="117"/>
      <c r="Q210" s="117"/>
      <c r="R210" s="117"/>
      <c r="S210" s="117"/>
      <c r="T210" s="117"/>
      <c r="U210" s="117"/>
      <c r="V210" s="117"/>
      <c r="W210" s="117"/>
      <c r="X210" s="117"/>
      <c r="Y210" s="117"/>
      <c r="Z210" s="117"/>
    </row>
    <row r="211" spans="1:26" ht="15.75" customHeight="1">
      <c r="A211" s="117"/>
      <c r="B211" s="117"/>
      <c r="C211" s="117"/>
      <c r="D211" s="117"/>
      <c r="E211" s="117"/>
      <c r="F211" s="117"/>
      <c r="G211" s="117"/>
      <c r="H211" s="117"/>
      <c r="I211" s="117"/>
      <c r="J211" s="117"/>
      <c r="K211" s="117"/>
      <c r="L211" s="117"/>
      <c r="M211" s="117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  <c r="X211" s="117"/>
      <c r="Y211" s="117"/>
      <c r="Z211" s="117"/>
    </row>
    <row r="212" spans="1:26" ht="15.75" customHeight="1">
      <c r="A212" s="117"/>
      <c r="B212" s="117"/>
      <c r="C212" s="117"/>
      <c r="D212" s="117"/>
      <c r="E212" s="117"/>
      <c r="F212" s="117"/>
      <c r="G212" s="117"/>
      <c r="H212" s="117"/>
      <c r="I212" s="117"/>
      <c r="J212" s="117"/>
      <c r="K212" s="117"/>
      <c r="L212" s="117"/>
      <c r="M212" s="117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</row>
    <row r="213" spans="1:26" ht="15.75" customHeight="1">
      <c r="A213" s="117"/>
      <c r="B213" s="117"/>
      <c r="C213" s="117"/>
      <c r="D213" s="117"/>
      <c r="E213" s="117"/>
      <c r="F213" s="117"/>
      <c r="G213" s="117"/>
      <c r="H213" s="117"/>
      <c r="I213" s="117"/>
      <c r="J213" s="117"/>
      <c r="K213" s="117"/>
      <c r="L213" s="117"/>
      <c r="M213" s="117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  <c r="Y213" s="117"/>
      <c r="Z213" s="117"/>
    </row>
    <row r="214" spans="1:26" ht="15.75" customHeight="1">
      <c r="A214" s="117"/>
      <c r="B214" s="117"/>
      <c r="C214" s="117"/>
      <c r="D214" s="117"/>
      <c r="E214" s="117"/>
      <c r="F214" s="117"/>
      <c r="G214" s="117"/>
      <c r="H214" s="117"/>
      <c r="I214" s="117"/>
      <c r="J214" s="117"/>
      <c r="K214" s="117"/>
      <c r="L214" s="117"/>
      <c r="M214" s="117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7"/>
      <c r="Y214" s="117"/>
      <c r="Z214" s="117"/>
    </row>
    <row r="215" spans="1:26" ht="15.75" customHeight="1">
      <c r="A215" s="117"/>
      <c r="B215" s="117"/>
      <c r="C215" s="117"/>
      <c r="D215" s="117"/>
      <c r="E215" s="117"/>
      <c r="F215" s="117"/>
      <c r="G215" s="117"/>
      <c r="H215" s="117"/>
      <c r="I215" s="117"/>
      <c r="J215" s="117"/>
      <c r="K215" s="117"/>
      <c r="L215" s="117"/>
      <c r="M215" s="117"/>
      <c r="N215" s="117"/>
      <c r="O215" s="117"/>
      <c r="P215" s="117"/>
      <c r="Q215" s="117"/>
      <c r="R215" s="117"/>
      <c r="S215" s="117"/>
      <c r="T215" s="117"/>
      <c r="U215" s="117"/>
      <c r="V215" s="117"/>
      <c r="W215" s="117"/>
      <c r="X215" s="117"/>
      <c r="Y215" s="117"/>
      <c r="Z215" s="117"/>
    </row>
    <row r="216" spans="1:26" ht="15.75" customHeight="1">
      <c r="A216" s="117"/>
      <c r="B216" s="117"/>
      <c r="C216" s="117"/>
      <c r="D216" s="117"/>
      <c r="E216" s="117"/>
      <c r="F216" s="117"/>
      <c r="G216" s="117"/>
      <c r="H216" s="117"/>
      <c r="I216" s="117"/>
      <c r="J216" s="117"/>
      <c r="K216" s="117"/>
      <c r="L216" s="117"/>
      <c r="M216" s="117"/>
      <c r="N216" s="117"/>
      <c r="O216" s="117"/>
      <c r="P216" s="117"/>
      <c r="Q216" s="117"/>
      <c r="R216" s="117"/>
      <c r="S216" s="117"/>
      <c r="T216" s="117"/>
      <c r="U216" s="117"/>
      <c r="V216" s="117"/>
      <c r="W216" s="117"/>
      <c r="X216" s="117"/>
      <c r="Y216" s="117"/>
      <c r="Z216" s="117"/>
    </row>
    <row r="217" spans="1:26" ht="15.75" customHeight="1">
      <c r="A217" s="117"/>
      <c r="B217" s="117"/>
      <c r="C217" s="117"/>
      <c r="D217" s="117"/>
      <c r="E217" s="117"/>
      <c r="F217" s="117"/>
      <c r="G217" s="117"/>
      <c r="H217" s="117"/>
      <c r="I217" s="117"/>
      <c r="J217" s="117"/>
      <c r="K217" s="117"/>
      <c r="L217" s="117"/>
      <c r="M217" s="117"/>
      <c r="N217" s="117"/>
      <c r="O217" s="117"/>
      <c r="P217" s="117"/>
      <c r="Q217" s="117"/>
      <c r="R217" s="117"/>
      <c r="S217" s="117"/>
      <c r="T217" s="117"/>
      <c r="U217" s="117"/>
      <c r="V217" s="117"/>
      <c r="W217" s="117"/>
      <c r="X217" s="117"/>
      <c r="Y217" s="117"/>
      <c r="Z217" s="117"/>
    </row>
    <row r="218" spans="1:26" ht="15.75" customHeight="1">
      <c r="A218" s="117"/>
      <c r="B218" s="117"/>
      <c r="C218" s="117"/>
      <c r="D218" s="117"/>
      <c r="E218" s="117"/>
      <c r="F218" s="117"/>
      <c r="G218" s="117"/>
      <c r="H218" s="117"/>
      <c r="I218" s="117"/>
      <c r="J218" s="117"/>
      <c r="K218" s="117"/>
      <c r="L218" s="117"/>
      <c r="M218" s="117"/>
      <c r="N218" s="117"/>
      <c r="O218" s="117"/>
      <c r="P218" s="117"/>
      <c r="Q218" s="117"/>
      <c r="R218" s="117"/>
      <c r="S218" s="117"/>
      <c r="T218" s="117"/>
      <c r="U218" s="117"/>
      <c r="V218" s="117"/>
      <c r="W218" s="117"/>
      <c r="X218" s="117"/>
      <c r="Y218" s="117"/>
      <c r="Z218" s="117"/>
    </row>
    <row r="219" spans="1:26" ht="15.75" customHeight="1">
      <c r="A219" s="117"/>
      <c r="B219" s="117"/>
      <c r="C219" s="117"/>
      <c r="D219" s="117"/>
      <c r="E219" s="117"/>
      <c r="F219" s="117"/>
      <c r="G219" s="117"/>
      <c r="H219" s="117"/>
      <c r="I219" s="117"/>
      <c r="J219" s="117"/>
      <c r="K219" s="117"/>
      <c r="L219" s="117"/>
      <c r="M219" s="117"/>
      <c r="N219" s="117"/>
      <c r="O219" s="117"/>
      <c r="P219" s="117"/>
      <c r="Q219" s="117"/>
      <c r="R219" s="117"/>
      <c r="S219" s="117"/>
      <c r="T219" s="117"/>
      <c r="U219" s="117"/>
      <c r="V219" s="117"/>
      <c r="W219" s="117"/>
      <c r="X219" s="117"/>
      <c r="Y219" s="117"/>
      <c r="Z219" s="117"/>
    </row>
    <row r="220" spans="1:26" ht="15.75" customHeight="1">
      <c r="A220" s="117"/>
      <c r="B220" s="117"/>
      <c r="C220" s="117"/>
      <c r="D220" s="117"/>
      <c r="E220" s="117"/>
      <c r="F220" s="117"/>
      <c r="G220" s="117"/>
      <c r="H220" s="117"/>
      <c r="I220" s="117"/>
      <c r="J220" s="117"/>
      <c r="K220" s="117"/>
      <c r="L220" s="117"/>
      <c r="M220" s="117"/>
      <c r="N220" s="117"/>
      <c r="O220" s="117"/>
      <c r="P220" s="117"/>
      <c r="Q220" s="117"/>
      <c r="R220" s="117"/>
      <c r="S220" s="117"/>
      <c r="T220" s="117"/>
      <c r="U220" s="117"/>
      <c r="V220" s="117"/>
      <c r="W220" s="117"/>
      <c r="X220" s="117"/>
      <c r="Y220" s="117"/>
      <c r="Z220" s="117"/>
    </row>
    <row r="221" spans="1:26" ht="15.75" customHeight="1">
      <c r="A221" s="117"/>
      <c r="B221" s="117"/>
      <c r="C221" s="117"/>
      <c r="D221" s="117"/>
      <c r="E221" s="117"/>
      <c r="F221" s="117"/>
      <c r="G221" s="117"/>
      <c r="H221" s="117"/>
      <c r="I221" s="117"/>
      <c r="J221" s="117"/>
      <c r="K221" s="117"/>
      <c r="L221" s="117"/>
      <c r="M221" s="117"/>
      <c r="N221" s="117"/>
      <c r="O221" s="117"/>
      <c r="P221" s="117"/>
      <c r="Q221" s="117"/>
      <c r="R221" s="117"/>
      <c r="S221" s="117"/>
      <c r="T221" s="117"/>
      <c r="U221" s="117"/>
      <c r="V221" s="117"/>
      <c r="W221" s="117"/>
      <c r="X221" s="117"/>
      <c r="Y221" s="117"/>
      <c r="Z221" s="117"/>
    </row>
    <row r="222" spans="1:26" ht="15.75" customHeight="1">
      <c r="A222" s="117"/>
      <c r="B222" s="117"/>
      <c r="C222" s="117"/>
      <c r="D222" s="117"/>
      <c r="E222" s="117"/>
      <c r="F222" s="117"/>
      <c r="G222" s="117"/>
      <c r="H222" s="117"/>
      <c r="I222" s="117"/>
      <c r="J222" s="117"/>
      <c r="K222" s="117"/>
      <c r="L222" s="117"/>
      <c r="M222" s="117"/>
      <c r="N222" s="117"/>
      <c r="O222" s="117"/>
      <c r="P222" s="117"/>
      <c r="Q222" s="117"/>
      <c r="R222" s="117"/>
      <c r="S222" s="117"/>
      <c r="T222" s="117"/>
      <c r="U222" s="117"/>
      <c r="V222" s="117"/>
      <c r="W222" s="117"/>
      <c r="X222" s="117"/>
      <c r="Y222" s="117"/>
      <c r="Z222" s="117"/>
    </row>
    <row r="223" spans="1:26" ht="15.75" customHeight="1">
      <c r="A223" s="117"/>
      <c r="B223" s="117"/>
      <c r="C223" s="117"/>
      <c r="D223" s="117"/>
      <c r="E223" s="117"/>
      <c r="F223" s="117"/>
      <c r="G223" s="117"/>
      <c r="H223" s="117"/>
      <c r="I223" s="117"/>
      <c r="J223" s="117"/>
      <c r="K223" s="117"/>
      <c r="L223" s="117"/>
      <c r="M223" s="117"/>
      <c r="N223" s="117"/>
      <c r="O223" s="117"/>
      <c r="P223" s="117"/>
      <c r="Q223" s="117"/>
      <c r="R223" s="117"/>
      <c r="S223" s="117"/>
      <c r="T223" s="117"/>
      <c r="U223" s="117"/>
      <c r="V223" s="117"/>
      <c r="W223" s="117"/>
      <c r="X223" s="117"/>
      <c r="Y223" s="117"/>
      <c r="Z223" s="117"/>
    </row>
    <row r="224" spans="1:26" ht="15.75" customHeight="1">
      <c r="A224" s="117"/>
      <c r="B224" s="117"/>
      <c r="C224" s="117"/>
      <c r="D224" s="117"/>
      <c r="E224" s="117"/>
      <c r="F224" s="117"/>
      <c r="G224" s="117"/>
      <c r="H224" s="117"/>
      <c r="I224" s="117"/>
      <c r="J224" s="117"/>
      <c r="K224" s="117"/>
      <c r="L224" s="117"/>
      <c r="M224" s="117"/>
      <c r="N224" s="117"/>
      <c r="O224" s="117"/>
      <c r="P224" s="117"/>
      <c r="Q224" s="117"/>
      <c r="R224" s="117"/>
      <c r="S224" s="117"/>
      <c r="T224" s="117"/>
      <c r="U224" s="117"/>
      <c r="V224" s="117"/>
      <c r="W224" s="117"/>
      <c r="X224" s="117"/>
      <c r="Y224" s="117"/>
      <c r="Z224" s="117"/>
    </row>
    <row r="225" spans="1:26" ht="15.75" customHeight="1">
      <c r="A225" s="117"/>
      <c r="B225" s="117"/>
      <c r="C225" s="117"/>
      <c r="D225" s="117"/>
      <c r="E225" s="117"/>
      <c r="F225" s="117"/>
      <c r="G225" s="117"/>
      <c r="H225" s="117"/>
      <c r="I225" s="117"/>
      <c r="J225" s="117"/>
      <c r="K225" s="117"/>
      <c r="L225" s="117"/>
      <c r="M225" s="117"/>
      <c r="N225" s="117"/>
      <c r="O225" s="117"/>
      <c r="P225" s="117"/>
      <c r="Q225" s="117"/>
      <c r="R225" s="117"/>
      <c r="S225" s="117"/>
      <c r="T225" s="117"/>
      <c r="U225" s="117"/>
      <c r="V225" s="117"/>
      <c r="W225" s="117"/>
      <c r="X225" s="117"/>
      <c r="Y225" s="117"/>
      <c r="Z225" s="117"/>
    </row>
    <row r="226" spans="1:26" ht="15.75" customHeight="1">
      <c r="A226" s="117"/>
      <c r="B226" s="117"/>
      <c r="C226" s="117"/>
      <c r="D226" s="117"/>
      <c r="E226" s="117"/>
      <c r="F226" s="117"/>
      <c r="G226" s="117"/>
      <c r="H226" s="117"/>
      <c r="I226" s="117"/>
      <c r="J226" s="117"/>
      <c r="K226" s="117"/>
      <c r="L226" s="117"/>
      <c r="M226" s="117"/>
      <c r="N226" s="117"/>
      <c r="O226" s="117"/>
      <c r="P226" s="117"/>
      <c r="Q226" s="117"/>
      <c r="R226" s="117"/>
      <c r="S226" s="117"/>
      <c r="T226" s="117"/>
      <c r="U226" s="117"/>
      <c r="V226" s="117"/>
      <c r="W226" s="117"/>
      <c r="X226" s="117"/>
      <c r="Y226" s="117"/>
      <c r="Z226" s="117"/>
    </row>
    <row r="227" spans="1:26" ht="15.75" customHeight="1">
      <c r="A227" s="117"/>
      <c r="B227" s="117"/>
      <c r="C227" s="117"/>
      <c r="D227" s="117"/>
      <c r="E227" s="117"/>
      <c r="F227" s="117"/>
      <c r="G227" s="117"/>
      <c r="H227" s="117"/>
      <c r="I227" s="117"/>
      <c r="J227" s="117"/>
      <c r="K227" s="117"/>
      <c r="L227" s="117"/>
      <c r="M227" s="117"/>
      <c r="N227" s="117"/>
      <c r="O227" s="117"/>
      <c r="P227" s="117"/>
      <c r="Q227" s="117"/>
      <c r="R227" s="117"/>
      <c r="S227" s="117"/>
      <c r="T227" s="117"/>
      <c r="U227" s="117"/>
      <c r="V227" s="117"/>
      <c r="W227" s="117"/>
      <c r="X227" s="117"/>
      <c r="Y227" s="117"/>
      <c r="Z227" s="117"/>
    </row>
    <row r="228" spans="1:26" ht="15.75" customHeight="1">
      <c r="A228" s="117"/>
      <c r="B228" s="117"/>
      <c r="C228" s="117"/>
      <c r="D228" s="117"/>
      <c r="E228" s="117"/>
      <c r="F228" s="117"/>
      <c r="G228" s="117"/>
      <c r="H228" s="117"/>
      <c r="I228" s="117"/>
      <c r="J228" s="117"/>
      <c r="K228" s="117"/>
      <c r="L228" s="117"/>
      <c r="M228" s="117"/>
      <c r="N228" s="117"/>
      <c r="O228" s="117"/>
      <c r="P228" s="117"/>
      <c r="Q228" s="117"/>
      <c r="R228" s="117"/>
      <c r="S228" s="117"/>
      <c r="T228" s="117"/>
      <c r="U228" s="117"/>
      <c r="V228" s="117"/>
      <c r="W228" s="117"/>
      <c r="X228" s="117"/>
      <c r="Y228" s="117"/>
      <c r="Z228" s="117"/>
    </row>
    <row r="229" spans="1:26" ht="15.75" customHeight="1">
      <c r="A229" s="117"/>
      <c r="B229" s="117"/>
      <c r="C229" s="117"/>
      <c r="D229" s="117"/>
      <c r="E229" s="117"/>
      <c r="F229" s="117"/>
      <c r="G229" s="117"/>
      <c r="H229" s="117"/>
      <c r="I229" s="117"/>
      <c r="J229" s="117"/>
      <c r="K229" s="117"/>
      <c r="L229" s="117"/>
      <c r="M229" s="117"/>
      <c r="N229" s="117"/>
      <c r="O229" s="117"/>
      <c r="P229" s="117"/>
      <c r="Q229" s="117"/>
      <c r="R229" s="117"/>
      <c r="S229" s="117"/>
      <c r="T229" s="117"/>
      <c r="U229" s="117"/>
      <c r="V229" s="117"/>
      <c r="W229" s="117"/>
      <c r="X229" s="117"/>
      <c r="Y229" s="117"/>
      <c r="Z229" s="117"/>
    </row>
    <row r="230" spans="1:26" ht="15.75" customHeight="1">
      <c r="A230" s="117"/>
      <c r="B230" s="117"/>
      <c r="C230" s="117"/>
      <c r="D230" s="117"/>
      <c r="E230" s="117"/>
      <c r="F230" s="117"/>
      <c r="G230" s="117"/>
      <c r="H230" s="117"/>
      <c r="I230" s="117"/>
      <c r="J230" s="117"/>
      <c r="K230" s="117"/>
      <c r="L230" s="117"/>
      <c r="M230" s="117"/>
      <c r="N230" s="117"/>
      <c r="O230" s="117"/>
      <c r="P230" s="117"/>
      <c r="Q230" s="117"/>
      <c r="R230" s="117"/>
      <c r="S230" s="117"/>
      <c r="T230" s="117"/>
      <c r="U230" s="117"/>
      <c r="V230" s="117"/>
      <c r="W230" s="117"/>
      <c r="X230" s="117"/>
      <c r="Y230" s="117"/>
      <c r="Z230" s="117"/>
    </row>
    <row r="231" spans="1:26" ht="15.75" customHeight="1">
      <c r="A231" s="117"/>
      <c r="B231" s="117"/>
      <c r="C231" s="117"/>
      <c r="D231" s="117"/>
      <c r="E231" s="117"/>
      <c r="F231" s="117"/>
      <c r="G231" s="117"/>
      <c r="H231" s="117"/>
      <c r="I231" s="117"/>
      <c r="J231" s="117"/>
      <c r="K231" s="117"/>
      <c r="L231" s="117"/>
      <c r="M231" s="117"/>
      <c r="N231" s="117"/>
      <c r="O231" s="117"/>
      <c r="P231" s="117"/>
      <c r="Q231" s="117"/>
      <c r="R231" s="117"/>
      <c r="S231" s="117"/>
      <c r="T231" s="117"/>
      <c r="U231" s="117"/>
      <c r="V231" s="117"/>
      <c r="W231" s="117"/>
      <c r="X231" s="117"/>
      <c r="Y231" s="117"/>
      <c r="Z231" s="117"/>
    </row>
    <row r="232" spans="1:26" ht="15.75" customHeight="1">
      <c r="A232" s="117"/>
      <c r="B232" s="117"/>
      <c r="C232" s="117"/>
      <c r="D232" s="117"/>
      <c r="E232" s="117"/>
      <c r="F232" s="117"/>
      <c r="G232" s="117"/>
      <c r="H232" s="117"/>
      <c r="I232" s="117"/>
      <c r="J232" s="117"/>
      <c r="K232" s="117"/>
      <c r="L232" s="117"/>
      <c r="M232" s="117"/>
      <c r="N232" s="117"/>
      <c r="O232" s="117"/>
      <c r="P232" s="117"/>
      <c r="Q232" s="117"/>
      <c r="R232" s="117"/>
      <c r="S232" s="117"/>
      <c r="T232" s="117"/>
      <c r="U232" s="117"/>
      <c r="V232" s="117"/>
      <c r="W232" s="117"/>
      <c r="X232" s="117"/>
      <c r="Y232" s="117"/>
      <c r="Z232" s="117"/>
    </row>
    <row r="233" spans="1:26" ht="15.75" customHeight="1">
      <c r="A233" s="117"/>
      <c r="B233" s="117"/>
      <c r="C233" s="117"/>
      <c r="D233" s="117"/>
      <c r="E233" s="117"/>
      <c r="F233" s="117"/>
      <c r="G233" s="117"/>
      <c r="H233" s="117"/>
      <c r="I233" s="117"/>
      <c r="J233" s="117"/>
      <c r="K233" s="117"/>
      <c r="L233" s="117"/>
      <c r="M233" s="117"/>
      <c r="N233" s="117"/>
      <c r="O233" s="117"/>
      <c r="P233" s="117"/>
      <c r="Q233" s="117"/>
      <c r="R233" s="117"/>
      <c r="S233" s="117"/>
      <c r="T233" s="117"/>
      <c r="U233" s="117"/>
      <c r="V233" s="117"/>
      <c r="W233" s="117"/>
      <c r="X233" s="117"/>
      <c r="Y233" s="117"/>
      <c r="Z233" s="117"/>
    </row>
    <row r="234" spans="1:26" ht="15.75" customHeight="1">
      <c r="A234" s="117"/>
      <c r="B234" s="117"/>
      <c r="C234" s="117"/>
      <c r="D234" s="117"/>
      <c r="E234" s="117"/>
      <c r="F234" s="117"/>
      <c r="G234" s="117"/>
      <c r="H234" s="117"/>
      <c r="I234" s="117"/>
      <c r="J234" s="117"/>
      <c r="K234" s="117"/>
      <c r="L234" s="117"/>
      <c r="M234" s="117"/>
      <c r="N234" s="117"/>
      <c r="O234" s="117"/>
      <c r="P234" s="117"/>
      <c r="Q234" s="117"/>
      <c r="R234" s="117"/>
      <c r="S234" s="117"/>
      <c r="T234" s="117"/>
      <c r="U234" s="117"/>
      <c r="V234" s="117"/>
      <c r="W234" s="117"/>
      <c r="X234" s="117"/>
      <c r="Y234" s="117"/>
      <c r="Z234" s="117"/>
    </row>
    <row r="235" spans="1:26" ht="15.75" customHeight="1">
      <c r="A235" s="117"/>
      <c r="B235" s="117"/>
      <c r="C235" s="117"/>
      <c r="D235" s="117"/>
      <c r="E235" s="117"/>
      <c r="F235" s="117"/>
      <c r="G235" s="117"/>
      <c r="H235" s="117"/>
      <c r="I235" s="117"/>
      <c r="J235" s="117"/>
      <c r="K235" s="117"/>
      <c r="L235" s="117"/>
      <c r="M235" s="117"/>
      <c r="N235" s="117"/>
      <c r="O235" s="117"/>
      <c r="P235" s="117"/>
      <c r="Q235" s="117"/>
      <c r="R235" s="117"/>
      <c r="S235" s="117"/>
      <c r="T235" s="117"/>
      <c r="U235" s="117"/>
      <c r="V235" s="117"/>
      <c r="W235" s="117"/>
      <c r="X235" s="117"/>
      <c r="Y235" s="117"/>
      <c r="Z235" s="117"/>
    </row>
    <row r="236" spans="1:26" ht="15.75" customHeight="1">
      <c r="A236" s="117"/>
      <c r="B236" s="117"/>
      <c r="C236" s="117"/>
      <c r="D236" s="117"/>
      <c r="E236" s="117"/>
      <c r="F236" s="117"/>
      <c r="G236" s="117"/>
      <c r="H236" s="117"/>
      <c r="I236" s="117"/>
      <c r="J236" s="117"/>
      <c r="K236" s="117"/>
      <c r="L236" s="117"/>
      <c r="M236" s="117"/>
      <c r="N236" s="117"/>
      <c r="O236" s="117"/>
      <c r="P236" s="117"/>
      <c r="Q236" s="117"/>
      <c r="R236" s="117"/>
      <c r="S236" s="117"/>
      <c r="T236" s="117"/>
      <c r="U236" s="117"/>
      <c r="V236" s="117"/>
      <c r="W236" s="117"/>
      <c r="X236" s="117"/>
      <c r="Y236" s="117"/>
      <c r="Z236" s="117"/>
    </row>
    <row r="237" spans="1:26" ht="15.75" customHeight="1">
      <c r="A237" s="117"/>
      <c r="B237" s="117"/>
      <c r="C237" s="117"/>
      <c r="D237" s="117"/>
      <c r="E237" s="117"/>
      <c r="F237" s="117"/>
      <c r="G237" s="117"/>
      <c r="H237" s="117"/>
      <c r="I237" s="117"/>
      <c r="J237" s="117"/>
      <c r="K237" s="117"/>
      <c r="L237" s="117"/>
      <c r="M237" s="117"/>
      <c r="N237" s="117"/>
      <c r="O237" s="117"/>
      <c r="P237" s="117"/>
      <c r="Q237" s="117"/>
      <c r="R237" s="117"/>
      <c r="S237" s="117"/>
      <c r="T237" s="117"/>
      <c r="U237" s="117"/>
      <c r="V237" s="117"/>
      <c r="W237" s="117"/>
      <c r="X237" s="117"/>
      <c r="Y237" s="117"/>
      <c r="Z237" s="117"/>
    </row>
    <row r="238" spans="1:26" ht="15.75" customHeight="1">
      <c r="A238" s="117"/>
      <c r="B238" s="117"/>
      <c r="C238" s="117"/>
      <c r="D238" s="117"/>
      <c r="E238" s="117"/>
      <c r="F238" s="117"/>
      <c r="G238" s="117"/>
      <c r="H238" s="117"/>
      <c r="I238" s="117"/>
      <c r="J238" s="117"/>
      <c r="K238" s="117"/>
      <c r="L238" s="117"/>
      <c r="M238" s="117"/>
      <c r="N238" s="117"/>
      <c r="O238" s="117"/>
      <c r="P238" s="117"/>
      <c r="Q238" s="117"/>
      <c r="R238" s="117"/>
      <c r="S238" s="117"/>
      <c r="T238" s="117"/>
      <c r="U238" s="117"/>
      <c r="V238" s="117"/>
      <c r="W238" s="117"/>
      <c r="X238" s="117"/>
      <c r="Y238" s="117"/>
      <c r="Z238" s="117"/>
    </row>
    <row r="239" spans="1:26" ht="15.75" customHeight="1">
      <c r="A239" s="117"/>
      <c r="B239" s="117"/>
      <c r="C239" s="117"/>
      <c r="D239" s="117"/>
      <c r="E239" s="117"/>
      <c r="F239" s="117"/>
      <c r="G239" s="117"/>
      <c r="H239" s="117"/>
      <c r="I239" s="117"/>
      <c r="J239" s="117"/>
      <c r="K239" s="117"/>
      <c r="L239" s="117"/>
      <c r="M239" s="117"/>
      <c r="N239" s="117"/>
      <c r="O239" s="117"/>
      <c r="P239" s="117"/>
      <c r="Q239" s="117"/>
      <c r="R239" s="117"/>
      <c r="S239" s="117"/>
      <c r="T239" s="117"/>
      <c r="U239" s="117"/>
      <c r="V239" s="117"/>
      <c r="W239" s="117"/>
      <c r="X239" s="117"/>
      <c r="Y239" s="117"/>
      <c r="Z239" s="117"/>
    </row>
    <row r="240" spans="1:26" ht="15.75" customHeight="1">
      <c r="A240" s="117"/>
      <c r="B240" s="117"/>
      <c r="C240" s="117"/>
      <c r="D240" s="117"/>
      <c r="E240" s="117"/>
      <c r="F240" s="117"/>
      <c r="G240" s="117"/>
      <c r="H240" s="117"/>
      <c r="I240" s="117"/>
      <c r="J240" s="117"/>
      <c r="K240" s="117"/>
      <c r="L240" s="117"/>
      <c r="M240" s="117"/>
      <c r="N240" s="117"/>
      <c r="O240" s="117"/>
      <c r="P240" s="117"/>
      <c r="Q240" s="117"/>
      <c r="R240" s="117"/>
      <c r="S240" s="117"/>
      <c r="T240" s="117"/>
      <c r="U240" s="117"/>
      <c r="V240" s="117"/>
      <c r="W240" s="117"/>
      <c r="X240" s="117"/>
      <c r="Y240" s="117"/>
      <c r="Z240" s="117"/>
    </row>
    <row r="241" spans="1:26" ht="15.75" customHeight="1">
      <c r="A241" s="117"/>
      <c r="B241" s="117"/>
      <c r="C241" s="117"/>
      <c r="D241" s="117"/>
      <c r="E241" s="117"/>
      <c r="F241" s="117"/>
      <c r="G241" s="117"/>
      <c r="H241" s="117"/>
      <c r="I241" s="117"/>
      <c r="J241" s="117"/>
      <c r="K241" s="117"/>
      <c r="L241" s="117"/>
      <c r="M241" s="117"/>
      <c r="N241" s="117"/>
      <c r="O241" s="117"/>
      <c r="P241" s="117"/>
      <c r="Q241" s="117"/>
      <c r="R241" s="117"/>
      <c r="S241" s="117"/>
      <c r="T241" s="117"/>
      <c r="U241" s="117"/>
      <c r="V241" s="117"/>
      <c r="W241" s="117"/>
      <c r="X241" s="117"/>
      <c r="Y241" s="117"/>
      <c r="Z241" s="117"/>
    </row>
    <row r="242" spans="1:26" ht="15.75" customHeight="1">
      <c r="A242" s="117"/>
      <c r="B242" s="117"/>
      <c r="C242" s="117"/>
      <c r="D242" s="117"/>
      <c r="E242" s="117"/>
      <c r="F242" s="117"/>
      <c r="G242" s="117"/>
      <c r="H242" s="117"/>
      <c r="I242" s="117"/>
      <c r="J242" s="117"/>
      <c r="K242" s="117"/>
      <c r="L242" s="117"/>
      <c r="M242" s="117"/>
      <c r="N242" s="117"/>
      <c r="O242" s="117"/>
      <c r="P242" s="117"/>
      <c r="Q242" s="117"/>
      <c r="R242" s="117"/>
      <c r="S242" s="117"/>
      <c r="T242" s="117"/>
      <c r="U242" s="117"/>
      <c r="V242" s="117"/>
      <c r="W242" s="117"/>
      <c r="X242" s="117"/>
      <c r="Y242" s="117"/>
      <c r="Z242" s="117"/>
    </row>
    <row r="243" spans="1:26" ht="15.75" customHeight="1">
      <c r="A243" s="117"/>
      <c r="B243" s="117"/>
      <c r="C243" s="117"/>
      <c r="D243" s="117"/>
      <c r="E243" s="117"/>
      <c r="F243" s="117"/>
      <c r="G243" s="117"/>
      <c r="H243" s="117"/>
      <c r="I243" s="117"/>
      <c r="J243" s="117"/>
      <c r="K243" s="117"/>
      <c r="L243" s="117"/>
      <c r="M243" s="117"/>
      <c r="N243" s="117"/>
      <c r="O243" s="117"/>
      <c r="P243" s="117"/>
      <c r="Q243" s="117"/>
      <c r="R243" s="117"/>
      <c r="S243" s="117"/>
      <c r="T243" s="117"/>
      <c r="U243" s="117"/>
      <c r="V243" s="117"/>
      <c r="W243" s="117"/>
      <c r="X243" s="117"/>
      <c r="Y243" s="117"/>
      <c r="Z243" s="117"/>
    </row>
    <row r="244" spans="1:26" ht="15.75" customHeight="1">
      <c r="A244" s="117"/>
      <c r="B244" s="117"/>
      <c r="C244" s="117"/>
      <c r="D244" s="117"/>
      <c r="E244" s="117"/>
      <c r="F244" s="117"/>
      <c r="G244" s="117"/>
      <c r="H244" s="117"/>
      <c r="I244" s="117"/>
      <c r="J244" s="117"/>
      <c r="K244" s="117"/>
      <c r="L244" s="117"/>
      <c r="M244" s="117"/>
      <c r="N244" s="117"/>
      <c r="O244" s="117"/>
      <c r="P244" s="117"/>
      <c r="Q244" s="117"/>
      <c r="R244" s="117"/>
      <c r="S244" s="117"/>
      <c r="T244" s="117"/>
      <c r="U244" s="117"/>
      <c r="V244" s="117"/>
      <c r="W244" s="117"/>
      <c r="X244" s="117"/>
      <c r="Y244" s="117"/>
      <c r="Z244" s="117"/>
    </row>
    <row r="245" spans="1:26" ht="15.75" customHeight="1">
      <c r="A245" s="117"/>
      <c r="B245" s="117"/>
      <c r="C245" s="117"/>
      <c r="D245" s="117"/>
      <c r="E245" s="117"/>
      <c r="F245" s="117"/>
      <c r="G245" s="117"/>
      <c r="H245" s="117"/>
      <c r="I245" s="117"/>
      <c r="J245" s="117"/>
      <c r="K245" s="117"/>
      <c r="L245" s="117"/>
      <c r="M245" s="117"/>
      <c r="N245" s="117"/>
      <c r="O245" s="117"/>
      <c r="P245" s="117"/>
      <c r="Q245" s="117"/>
      <c r="R245" s="117"/>
      <c r="S245" s="117"/>
      <c r="T245" s="117"/>
      <c r="U245" s="117"/>
      <c r="V245" s="117"/>
      <c r="W245" s="117"/>
      <c r="X245" s="117"/>
      <c r="Y245" s="117"/>
      <c r="Z245" s="117"/>
    </row>
    <row r="246" spans="1:26" ht="15.75" customHeight="1">
      <c r="A246" s="117"/>
      <c r="B246" s="117"/>
      <c r="C246" s="117"/>
      <c r="D246" s="117"/>
      <c r="E246" s="117"/>
      <c r="F246" s="117"/>
      <c r="G246" s="117"/>
      <c r="H246" s="117"/>
      <c r="I246" s="117"/>
      <c r="J246" s="117"/>
      <c r="K246" s="117"/>
      <c r="L246" s="117"/>
      <c r="M246" s="117"/>
      <c r="N246" s="117"/>
      <c r="O246" s="117"/>
      <c r="P246" s="117"/>
      <c r="Q246" s="117"/>
      <c r="R246" s="117"/>
      <c r="S246" s="117"/>
      <c r="T246" s="117"/>
      <c r="U246" s="117"/>
      <c r="V246" s="117"/>
      <c r="W246" s="117"/>
      <c r="X246" s="117"/>
      <c r="Y246" s="117"/>
      <c r="Z246" s="117"/>
    </row>
    <row r="247" spans="1:26" ht="15.75" customHeight="1">
      <c r="A247" s="117"/>
      <c r="B247" s="117"/>
      <c r="C247" s="117"/>
      <c r="D247" s="117"/>
      <c r="E247" s="117"/>
      <c r="F247" s="117"/>
      <c r="G247" s="117"/>
      <c r="H247" s="117"/>
      <c r="I247" s="117"/>
      <c r="J247" s="117"/>
      <c r="K247" s="117"/>
      <c r="L247" s="117"/>
      <c r="M247" s="117"/>
      <c r="N247" s="117"/>
      <c r="O247" s="117"/>
      <c r="P247" s="117"/>
      <c r="Q247" s="117"/>
      <c r="R247" s="117"/>
      <c r="S247" s="117"/>
      <c r="T247" s="117"/>
      <c r="U247" s="117"/>
      <c r="V247" s="117"/>
      <c r="W247" s="117"/>
      <c r="X247" s="117"/>
      <c r="Y247" s="117"/>
      <c r="Z247" s="117"/>
    </row>
    <row r="248" spans="1:26" ht="15.75" customHeight="1">
      <c r="A248" s="117"/>
      <c r="B248" s="117"/>
      <c r="C248" s="117"/>
      <c r="D248" s="117"/>
      <c r="E248" s="117"/>
      <c r="F248" s="117"/>
      <c r="G248" s="117"/>
      <c r="H248" s="117"/>
      <c r="I248" s="117"/>
      <c r="J248" s="117"/>
      <c r="K248" s="117"/>
      <c r="L248" s="117"/>
      <c r="M248" s="117"/>
      <c r="N248" s="117"/>
      <c r="O248" s="117"/>
      <c r="P248" s="117"/>
      <c r="Q248" s="117"/>
      <c r="R248" s="117"/>
      <c r="S248" s="117"/>
      <c r="T248" s="117"/>
      <c r="U248" s="117"/>
      <c r="V248" s="117"/>
      <c r="W248" s="117"/>
      <c r="X248" s="117"/>
      <c r="Y248" s="117"/>
      <c r="Z248" s="117"/>
    </row>
    <row r="249" spans="1:26" ht="15.75" customHeight="1"/>
    <row r="250" spans="1:26" ht="15.75" customHeight="1"/>
    <row r="251" spans="1:26" ht="15.75" customHeight="1"/>
    <row r="252" spans="1:26" ht="15.75" customHeight="1"/>
    <row r="253" spans="1:26" ht="15.75" customHeight="1"/>
    <row r="254" spans="1:26" ht="15.75" customHeight="1"/>
    <row r="255" spans="1:26" ht="15.75" customHeight="1"/>
    <row r="256" spans="1:2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4:N51" xr:uid="{00000000-0009-0000-0000-000010000000}"/>
  <mergeCells count="3">
    <mergeCell ref="A1:N1"/>
    <mergeCell ref="A2:N2"/>
    <mergeCell ref="A3:M3"/>
  </mergeCells>
  <pageMargins left="0.7" right="0.7" top="0.75" bottom="0.75" header="0" footer="0"/>
  <pageSetup scale="65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D99594"/>
  </sheetPr>
  <dimension ref="A1:Z1000"/>
  <sheetViews>
    <sheetView workbookViewId="0">
      <pane ySplit="4" topLeftCell="A5" activePane="bottomLeft" state="frozen"/>
      <selection pane="bottomLeft" activeCell="B6" sqref="B6"/>
    </sheetView>
  </sheetViews>
  <sheetFormatPr defaultColWidth="14.42578125" defaultRowHeight="15" customHeight="1"/>
  <cols>
    <col min="1" max="1" width="8.85546875" customWidth="1"/>
    <col min="2" max="2" width="9.140625" customWidth="1"/>
    <col min="3" max="3" width="10.140625" customWidth="1"/>
    <col min="4" max="4" width="15.7109375" customWidth="1"/>
    <col min="5" max="5" width="12.85546875" customWidth="1"/>
    <col min="6" max="6" width="11.7109375" customWidth="1"/>
    <col min="7" max="7" width="12.85546875" customWidth="1"/>
    <col min="8" max="8" width="26" customWidth="1"/>
    <col min="9" max="9" width="17.7109375" customWidth="1"/>
    <col min="10" max="10" width="25.42578125" customWidth="1"/>
    <col min="11" max="11" width="15.5703125" customWidth="1"/>
    <col min="12" max="26" width="9.140625" customWidth="1"/>
  </cols>
  <sheetData>
    <row r="1" spans="1:26" ht="15.75">
      <c r="A1" s="428" t="s">
        <v>0</v>
      </c>
      <c r="B1" s="428"/>
      <c r="C1" s="428"/>
      <c r="D1" s="428"/>
      <c r="E1" s="428"/>
      <c r="F1" s="428"/>
      <c r="G1" s="428"/>
      <c r="H1" s="428"/>
      <c r="I1" s="428"/>
      <c r="J1" s="428"/>
      <c r="K1" s="428"/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</row>
    <row r="2" spans="1:26" ht="15.75">
      <c r="A2" s="428" t="s">
        <v>156</v>
      </c>
      <c r="B2" s="428"/>
      <c r="C2" s="428"/>
      <c r="D2" s="428"/>
      <c r="E2" s="428"/>
      <c r="F2" s="428"/>
      <c r="G2" s="428"/>
      <c r="H2" s="428"/>
      <c r="I2" s="428"/>
      <c r="J2" s="428"/>
      <c r="K2" s="428"/>
      <c r="L2" s="117"/>
      <c r="M2" s="117"/>
      <c r="N2" s="117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</row>
    <row r="3" spans="1:26" ht="15.75">
      <c r="A3" s="429" t="s">
        <v>1002</v>
      </c>
      <c r="B3" s="429"/>
      <c r="C3" s="429"/>
      <c r="D3" s="429"/>
      <c r="E3" s="429"/>
      <c r="F3" s="429"/>
      <c r="G3" s="429"/>
      <c r="H3" s="429"/>
      <c r="I3" s="429"/>
      <c r="J3" s="429"/>
      <c r="K3" s="430">
        <f ca="1">'Summary E'!M1</f>
        <v>46128</v>
      </c>
      <c r="L3" s="117"/>
      <c r="M3" s="117"/>
      <c r="N3" s="117"/>
      <c r="O3" s="117"/>
      <c r="P3" s="117"/>
      <c r="Q3" s="117"/>
      <c r="R3" s="117"/>
      <c r="S3" s="117"/>
      <c r="T3" s="117"/>
      <c r="U3" s="117"/>
      <c r="V3" s="117"/>
      <c r="W3" s="117"/>
      <c r="X3" s="117"/>
      <c r="Y3" s="117"/>
      <c r="Z3" s="117"/>
    </row>
    <row r="4" spans="1:26" ht="30">
      <c r="A4" s="69" t="s">
        <v>766</v>
      </c>
      <c r="B4" s="69" t="s">
        <v>767</v>
      </c>
      <c r="C4" s="61" t="s">
        <v>622</v>
      </c>
      <c r="D4" s="69" t="s">
        <v>623</v>
      </c>
      <c r="E4" s="69" t="s">
        <v>624</v>
      </c>
      <c r="F4" s="431" t="s">
        <v>625</v>
      </c>
      <c r="G4" s="431" t="s">
        <v>626</v>
      </c>
      <c r="H4" s="432" t="s">
        <v>627</v>
      </c>
      <c r="I4" s="69" t="s">
        <v>628</v>
      </c>
      <c r="J4" s="69" t="s">
        <v>629</v>
      </c>
      <c r="K4" s="69" t="s">
        <v>12</v>
      </c>
      <c r="L4" s="117"/>
      <c r="M4" s="117"/>
      <c r="N4" s="117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7"/>
      <c r="Z4" s="117"/>
    </row>
    <row r="5" spans="1:26">
      <c r="A5" s="108"/>
      <c r="B5" s="108"/>
      <c r="C5" s="108"/>
      <c r="D5" s="108"/>
      <c r="E5" s="108"/>
      <c r="F5" s="108"/>
      <c r="G5" s="108"/>
      <c r="H5" s="108"/>
      <c r="I5" s="108"/>
      <c r="J5" s="108"/>
      <c r="K5" s="143"/>
      <c r="L5" s="117"/>
      <c r="M5" s="117"/>
      <c r="N5" s="117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7"/>
      <c r="Z5" s="117"/>
    </row>
    <row r="6" spans="1:26">
      <c r="A6" s="108"/>
      <c r="B6" s="108"/>
      <c r="C6" s="246"/>
      <c r="D6" s="108"/>
      <c r="E6" s="108"/>
      <c r="F6" s="108"/>
      <c r="G6" s="108"/>
      <c r="H6" s="108"/>
      <c r="I6" s="108"/>
      <c r="J6" s="143"/>
      <c r="K6" s="143"/>
      <c r="L6" s="117"/>
      <c r="M6" s="117"/>
      <c r="N6" s="117"/>
      <c r="O6" s="117"/>
      <c r="P6" s="117"/>
      <c r="Q6" s="117"/>
      <c r="R6" s="117"/>
      <c r="S6" s="117"/>
      <c r="T6" s="117"/>
      <c r="U6" s="117"/>
      <c r="V6" s="117"/>
      <c r="W6" s="117"/>
      <c r="X6" s="117"/>
      <c r="Y6" s="117"/>
      <c r="Z6" s="117"/>
    </row>
    <row r="7" spans="1:26">
      <c r="A7" s="108"/>
      <c r="B7" s="108"/>
      <c r="C7" s="108"/>
      <c r="D7" s="108"/>
      <c r="E7" s="108"/>
      <c r="F7" s="108"/>
      <c r="G7" s="108"/>
      <c r="H7" s="108"/>
      <c r="I7" s="108"/>
      <c r="J7" s="143"/>
      <c r="K7" s="143"/>
      <c r="L7" s="117"/>
      <c r="M7" s="117"/>
      <c r="N7" s="117"/>
      <c r="O7" s="117"/>
      <c r="P7" s="117"/>
      <c r="Q7" s="117"/>
      <c r="R7" s="117"/>
      <c r="S7" s="117"/>
      <c r="T7" s="117"/>
      <c r="U7" s="117"/>
      <c r="V7" s="117"/>
      <c r="W7" s="117"/>
      <c r="X7" s="117"/>
      <c r="Y7" s="117"/>
      <c r="Z7" s="117"/>
    </row>
    <row r="8" spans="1:26">
      <c r="A8" s="108"/>
      <c r="B8" s="108"/>
      <c r="C8" s="108"/>
      <c r="D8" s="108"/>
      <c r="E8" s="108"/>
      <c r="F8" s="108"/>
      <c r="G8" s="108"/>
      <c r="H8" s="108"/>
      <c r="I8" s="108"/>
      <c r="J8" s="143"/>
      <c r="K8" s="143"/>
      <c r="L8" s="117"/>
      <c r="M8" s="117"/>
      <c r="N8" s="117"/>
      <c r="O8" s="117"/>
      <c r="P8" s="117"/>
      <c r="Q8" s="117"/>
      <c r="R8" s="117"/>
      <c r="S8" s="117"/>
      <c r="T8" s="117"/>
      <c r="U8" s="117"/>
      <c r="V8" s="117"/>
      <c r="W8" s="117"/>
      <c r="X8" s="117"/>
      <c r="Y8" s="117"/>
      <c r="Z8" s="117"/>
    </row>
    <row r="9" spans="1:26">
      <c r="A9" s="108"/>
      <c r="B9" s="108"/>
      <c r="C9" s="108"/>
      <c r="D9" s="241"/>
      <c r="E9" s="241"/>
      <c r="F9" s="108"/>
      <c r="G9" s="108"/>
      <c r="H9" s="108"/>
      <c r="I9" s="108"/>
      <c r="J9" s="143"/>
      <c r="K9" s="143"/>
      <c r="L9" s="117"/>
      <c r="M9" s="117"/>
      <c r="N9" s="117"/>
      <c r="O9" s="117"/>
      <c r="P9" s="117"/>
      <c r="Q9" s="117"/>
      <c r="R9" s="117"/>
      <c r="S9" s="117"/>
      <c r="T9" s="117"/>
      <c r="U9" s="117"/>
      <c r="V9" s="117"/>
      <c r="W9" s="117"/>
      <c r="X9" s="117"/>
      <c r="Y9" s="117"/>
      <c r="Z9" s="117"/>
    </row>
    <row r="10" spans="1:26">
      <c r="A10" s="108"/>
      <c r="B10" s="108"/>
      <c r="C10" s="108"/>
      <c r="D10" s="108"/>
      <c r="E10" s="108"/>
      <c r="F10" s="108"/>
      <c r="G10" s="108"/>
      <c r="H10" s="108"/>
      <c r="I10" s="108"/>
      <c r="J10" s="143"/>
      <c r="K10" s="143"/>
      <c r="L10" s="117"/>
      <c r="M10" s="117"/>
      <c r="N10" s="117"/>
      <c r="O10" s="117"/>
      <c r="P10" s="117"/>
      <c r="Q10" s="117"/>
      <c r="R10" s="117"/>
      <c r="S10" s="117"/>
      <c r="T10" s="117"/>
      <c r="U10" s="117"/>
      <c r="V10" s="117"/>
      <c r="W10" s="117"/>
      <c r="X10" s="117"/>
      <c r="Y10" s="117"/>
      <c r="Z10" s="117"/>
    </row>
    <row r="11" spans="1:26">
      <c r="A11" s="108"/>
      <c r="B11" s="108"/>
      <c r="C11" s="108"/>
      <c r="D11" s="241"/>
      <c r="E11" s="241"/>
      <c r="F11" s="108"/>
      <c r="G11" s="108"/>
      <c r="H11" s="108"/>
      <c r="I11" s="108"/>
      <c r="J11" s="143"/>
      <c r="K11" s="143"/>
      <c r="L11" s="117"/>
      <c r="M11" s="117"/>
      <c r="N11" s="117"/>
      <c r="O11" s="117"/>
      <c r="P11" s="117"/>
      <c r="Q11" s="117"/>
      <c r="R11" s="117"/>
      <c r="S11" s="117"/>
      <c r="T11" s="117"/>
      <c r="U11" s="117"/>
      <c r="V11" s="117"/>
      <c r="W11" s="117"/>
      <c r="X11" s="117"/>
      <c r="Y11" s="117"/>
      <c r="Z11" s="117"/>
    </row>
    <row r="12" spans="1:26">
      <c r="A12" s="108"/>
      <c r="B12" s="108"/>
      <c r="C12" s="108"/>
      <c r="D12" s="108"/>
      <c r="E12" s="108"/>
      <c r="F12" s="108"/>
      <c r="G12" s="108"/>
      <c r="H12" s="108"/>
      <c r="I12" s="108"/>
      <c r="J12" s="143"/>
      <c r="K12" s="143"/>
      <c r="L12" s="117"/>
      <c r="M12" s="117"/>
      <c r="N12" s="117"/>
      <c r="O12" s="117"/>
      <c r="P12" s="117"/>
      <c r="Q12" s="117"/>
      <c r="R12" s="117"/>
      <c r="S12" s="117"/>
      <c r="T12" s="117"/>
      <c r="U12" s="117"/>
      <c r="V12" s="117"/>
      <c r="W12" s="117"/>
      <c r="X12" s="117"/>
      <c r="Y12" s="117"/>
      <c r="Z12" s="117"/>
    </row>
    <row r="13" spans="1:26">
      <c r="A13" s="108"/>
      <c r="B13" s="108"/>
      <c r="C13" s="108"/>
      <c r="D13" s="108"/>
      <c r="E13" s="108"/>
      <c r="F13" s="108"/>
      <c r="G13" s="108"/>
      <c r="H13" s="108"/>
      <c r="I13" s="108"/>
      <c r="J13" s="143"/>
      <c r="K13" s="143"/>
      <c r="L13" s="117"/>
      <c r="M13" s="117"/>
      <c r="N13" s="117"/>
      <c r="O13" s="117"/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7"/>
    </row>
    <row r="14" spans="1:26">
      <c r="A14" s="108"/>
      <c r="B14" s="108"/>
      <c r="C14" s="108"/>
      <c r="D14" s="108"/>
      <c r="E14" s="108"/>
      <c r="F14" s="108"/>
      <c r="G14" s="108"/>
      <c r="H14" s="108"/>
      <c r="I14" s="108"/>
      <c r="J14" s="143"/>
      <c r="K14" s="143"/>
      <c r="L14" s="117"/>
      <c r="M14" s="117"/>
      <c r="N14" s="117"/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7"/>
    </row>
    <row r="15" spans="1:26">
      <c r="A15" s="108"/>
      <c r="B15" s="108"/>
      <c r="C15" s="108"/>
      <c r="D15" s="108"/>
      <c r="E15" s="108"/>
      <c r="F15" s="108"/>
      <c r="G15" s="108"/>
      <c r="H15" s="108"/>
      <c r="I15" s="108"/>
      <c r="J15" s="143"/>
      <c r="K15" s="143"/>
      <c r="L15" s="117"/>
      <c r="M15" s="117"/>
      <c r="N15" s="117"/>
      <c r="O15" s="117"/>
      <c r="P15" s="117"/>
      <c r="Q15" s="117"/>
      <c r="R15" s="117"/>
      <c r="S15" s="117"/>
      <c r="T15" s="117"/>
      <c r="U15" s="117"/>
      <c r="V15" s="117"/>
      <c r="W15" s="117"/>
      <c r="X15" s="117"/>
      <c r="Y15" s="117"/>
      <c r="Z15" s="117"/>
    </row>
    <row r="16" spans="1:26">
      <c r="A16" s="108"/>
      <c r="B16" s="108"/>
      <c r="C16" s="212"/>
      <c r="D16" s="212"/>
      <c r="E16" s="108"/>
      <c r="F16" s="108"/>
      <c r="G16" s="108"/>
      <c r="H16" s="108"/>
      <c r="I16" s="108"/>
      <c r="J16" s="143"/>
      <c r="K16" s="143"/>
      <c r="L16" s="117"/>
      <c r="M16" s="117"/>
      <c r="N16" s="117"/>
      <c r="O16" s="117"/>
      <c r="P16" s="117"/>
      <c r="Q16" s="117"/>
      <c r="R16" s="117"/>
      <c r="S16" s="117"/>
      <c r="T16" s="117"/>
      <c r="U16" s="117"/>
      <c r="V16" s="117"/>
      <c r="W16" s="117"/>
      <c r="X16" s="117"/>
      <c r="Y16" s="117"/>
      <c r="Z16" s="117"/>
    </row>
    <row r="17" spans="1:26">
      <c r="A17" s="108"/>
      <c r="B17" s="108"/>
      <c r="C17" s="108"/>
      <c r="D17" s="108"/>
      <c r="E17" s="108"/>
      <c r="F17" s="108"/>
      <c r="G17" s="108"/>
      <c r="H17" s="108"/>
      <c r="I17" s="108"/>
      <c r="J17" s="108"/>
      <c r="K17" s="108"/>
      <c r="L17" s="117"/>
      <c r="M17" s="117"/>
      <c r="N17" s="117"/>
      <c r="O17" s="117"/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7"/>
    </row>
    <row r="18" spans="1:26">
      <c r="A18" s="108"/>
      <c r="B18" s="108"/>
      <c r="C18" s="108"/>
      <c r="D18" s="108"/>
      <c r="E18" s="108"/>
      <c r="F18" s="108"/>
      <c r="G18" s="108"/>
      <c r="H18" s="108"/>
      <c r="I18" s="108"/>
      <c r="J18" s="108"/>
      <c r="K18" s="108"/>
      <c r="L18" s="117"/>
      <c r="M18" s="117"/>
      <c r="N18" s="117"/>
      <c r="O18" s="117"/>
      <c r="P18" s="117"/>
      <c r="Q18" s="117"/>
      <c r="R18" s="117"/>
      <c r="S18" s="117"/>
      <c r="T18" s="117"/>
      <c r="U18" s="117"/>
      <c r="V18" s="117"/>
      <c r="W18" s="117"/>
      <c r="X18" s="117"/>
      <c r="Y18" s="117"/>
      <c r="Z18" s="117"/>
    </row>
    <row r="19" spans="1:26">
      <c r="A19" s="108"/>
      <c r="B19" s="108"/>
      <c r="C19" s="108"/>
      <c r="D19" s="108"/>
      <c r="E19" s="108"/>
      <c r="F19" s="108"/>
      <c r="G19" s="108"/>
      <c r="H19" s="108"/>
      <c r="I19" s="108"/>
      <c r="J19" s="108"/>
      <c r="K19" s="108"/>
      <c r="L19" s="117"/>
      <c r="M19" s="117"/>
      <c r="N19" s="117"/>
      <c r="O19" s="117"/>
      <c r="P19" s="117"/>
      <c r="Q19" s="117"/>
      <c r="R19" s="117"/>
      <c r="S19" s="117"/>
      <c r="T19" s="117"/>
      <c r="U19" s="117"/>
      <c r="V19" s="117"/>
      <c r="W19" s="117"/>
      <c r="X19" s="117"/>
      <c r="Y19" s="117"/>
      <c r="Z19" s="117"/>
    </row>
    <row r="20" spans="1:26">
      <c r="A20" s="108"/>
      <c r="B20" s="108"/>
      <c r="C20" s="108"/>
      <c r="D20" s="108"/>
      <c r="E20" s="108"/>
      <c r="F20" s="108"/>
      <c r="G20" s="108"/>
      <c r="H20" s="108"/>
      <c r="I20" s="108"/>
      <c r="J20" s="108"/>
      <c r="K20" s="108"/>
      <c r="L20" s="117"/>
      <c r="M20" s="117"/>
      <c r="N20" s="117"/>
      <c r="O20" s="117"/>
      <c r="P20" s="117"/>
      <c r="Q20" s="117"/>
      <c r="R20" s="117"/>
      <c r="S20" s="117"/>
      <c r="T20" s="117"/>
      <c r="U20" s="117"/>
      <c r="V20" s="117"/>
      <c r="W20" s="117"/>
      <c r="X20" s="117"/>
      <c r="Y20" s="117"/>
      <c r="Z20" s="117"/>
    </row>
    <row r="21" spans="1:26" ht="15.75" customHeight="1">
      <c r="A21" s="108"/>
      <c r="B21" s="108"/>
      <c r="C21" s="108"/>
      <c r="D21" s="108"/>
      <c r="E21" s="108"/>
      <c r="F21" s="108"/>
      <c r="G21" s="108"/>
      <c r="H21" s="108"/>
      <c r="I21" s="108"/>
      <c r="J21" s="108"/>
      <c r="K21" s="108"/>
      <c r="L21" s="117"/>
      <c r="M21" s="117"/>
      <c r="N21" s="117"/>
      <c r="O21" s="117"/>
      <c r="P21" s="117"/>
      <c r="Q21" s="117"/>
      <c r="R21" s="117"/>
      <c r="S21" s="117"/>
      <c r="T21" s="117"/>
      <c r="U21" s="117"/>
      <c r="V21" s="117"/>
      <c r="W21" s="117"/>
      <c r="X21" s="117"/>
      <c r="Y21" s="117"/>
      <c r="Z21" s="117"/>
    </row>
    <row r="22" spans="1:26" ht="15.75" customHeight="1">
      <c r="A22" s="108"/>
      <c r="B22" s="108"/>
      <c r="C22" s="108"/>
      <c r="D22" s="108"/>
      <c r="E22" s="108"/>
      <c r="F22" s="108"/>
      <c r="G22" s="108"/>
      <c r="H22" s="108"/>
      <c r="I22" s="108"/>
      <c r="J22" s="108"/>
      <c r="K22" s="108"/>
      <c r="L22" s="117"/>
      <c r="M22" s="117"/>
      <c r="N22" s="117"/>
      <c r="O22" s="117"/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</row>
    <row r="23" spans="1:26" ht="15.75" customHeight="1">
      <c r="A23" s="108"/>
      <c r="B23" s="108"/>
      <c r="C23" s="108"/>
      <c r="D23" s="108"/>
      <c r="E23" s="108"/>
      <c r="F23" s="108"/>
      <c r="G23" s="108"/>
      <c r="H23" s="108"/>
      <c r="I23" s="108"/>
      <c r="J23" s="108"/>
      <c r="K23" s="108"/>
      <c r="L23" s="117"/>
      <c r="M23" s="117"/>
      <c r="N23" s="117"/>
      <c r="O23" s="117"/>
      <c r="P23" s="117"/>
      <c r="Q23" s="117"/>
      <c r="R23" s="117"/>
      <c r="S23" s="117"/>
      <c r="T23" s="117"/>
      <c r="U23" s="117"/>
      <c r="V23" s="117"/>
      <c r="W23" s="117"/>
      <c r="X23" s="117"/>
      <c r="Y23" s="117"/>
      <c r="Z23" s="117"/>
    </row>
    <row r="24" spans="1:26" ht="15.75" customHeight="1">
      <c r="A24" s="108"/>
      <c r="B24" s="108"/>
      <c r="C24" s="108"/>
      <c r="D24" s="108"/>
      <c r="E24" s="108"/>
      <c r="F24" s="108"/>
      <c r="G24" s="108"/>
      <c r="H24" s="108"/>
      <c r="I24" s="108"/>
      <c r="J24" s="108"/>
      <c r="K24" s="108"/>
      <c r="L24" s="117"/>
      <c r="M24" s="117"/>
      <c r="N24" s="117"/>
      <c r="O24" s="117"/>
      <c r="P24" s="117"/>
      <c r="Q24" s="117"/>
      <c r="R24" s="117"/>
      <c r="S24" s="117"/>
      <c r="T24" s="117"/>
      <c r="U24" s="117"/>
      <c r="V24" s="117"/>
      <c r="W24" s="117"/>
      <c r="X24" s="117"/>
      <c r="Y24" s="117"/>
      <c r="Z24" s="117"/>
    </row>
    <row r="25" spans="1:26" ht="15.75" customHeight="1">
      <c r="A25" s="108"/>
      <c r="B25" s="108"/>
      <c r="C25" s="108"/>
      <c r="D25" s="108"/>
      <c r="E25" s="108"/>
      <c r="F25" s="108"/>
      <c r="G25" s="108"/>
      <c r="H25" s="108"/>
      <c r="I25" s="108"/>
      <c r="J25" s="108"/>
      <c r="K25" s="108"/>
      <c r="L25" s="117"/>
      <c r="M25" s="117"/>
      <c r="N25" s="117"/>
      <c r="O25" s="117"/>
      <c r="P25" s="117"/>
      <c r="Q25" s="117"/>
      <c r="R25" s="117"/>
      <c r="S25" s="117"/>
      <c r="T25" s="117"/>
      <c r="U25" s="117"/>
      <c r="V25" s="117"/>
      <c r="W25" s="117"/>
      <c r="X25" s="117"/>
      <c r="Y25" s="117"/>
      <c r="Z25" s="117"/>
    </row>
    <row r="26" spans="1:26" ht="15.75" customHeight="1">
      <c r="A26" s="108"/>
      <c r="B26" s="108"/>
      <c r="C26" s="108"/>
      <c r="D26" s="108"/>
      <c r="E26" s="108"/>
      <c r="F26" s="108"/>
      <c r="G26" s="108"/>
      <c r="H26" s="108"/>
      <c r="I26" s="108"/>
      <c r="J26" s="108"/>
      <c r="K26" s="108"/>
      <c r="L26" s="117"/>
      <c r="M26" s="117"/>
      <c r="N26" s="117"/>
      <c r="O26" s="117"/>
      <c r="P26" s="117"/>
      <c r="Q26" s="117"/>
      <c r="R26" s="117"/>
      <c r="S26" s="117"/>
      <c r="T26" s="117"/>
      <c r="U26" s="117"/>
      <c r="V26" s="117"/>
      <c r="W26" s="117"/>
      <c r="X26" s="117"/>
      <c r="Y26" s="117"/>
      <c r="Z26" s="117"/>
    </row>
    <row r="27" spans="1:26" ht="15.75" customHeight="1">
      <c r="A27" s="108"/>
      <c r="B27" s="108"/>
      <c r="C27" s="108"/>
      <c r="D27" s="108"/>
      <c r="E27" s="108"/>
      <c r="F27" s="108"/>
      <c r="G27" s="108"/>
      <c r="H27" s="108"/>
      <c r="I27" s="108"/>
      <c r="J27" s="108"/>
      <c r="K27" s="108"/>
      <c r="L27" s="117"/>
      <c r="M27" s="117"/>
      <c r="N27" s="117"/>
      <c r="O27" s="117"/>
      <c r="P27" s="117"/>
      <c r="Q27" s="117"/>
      <c r="R27" s="117"/>
      <c r="S27" s="117"/>
      <c r="T27" s="117"/>
      <c r="U27" s="117"/>
      <c r="V27" s="117"/>
      <c r="W27" s="117"/>
      <c r="X27" s="117"/>
      <c r="Y27" s="117"/>
      <c r="Z27" s="117"/>
    </row>
    <row r="28" spans="1:26" ht="15.75" customHeight="1">
      <c r="A28" s="108"/>
      <c r="B28" s="108"/>
      <c r="C28" s="108"/>
      <c r="D28" s="108"/>
      <c r="E28" s="108"/>
      <c r="F28" s="108"/>
      <c r="G28" s="108"/>
      <c r="H28" s="108"/>
      <c r="I28" s="108"/>
      <c r="J28" s="108"/>
      <c r="K28" s="108"/>
      <c r="L28" s="117"/>
      <c r="M28" s="117"/>
      <c r="N28" s="117"/>
      <c r="O28" s="117"/>
      <c r="P28" s="117"/>
      <c r="Q28" s="117"/>
      <c r="R28" s="117"/>
      <c r="S28" s="117"/>
      <c r="T28" s="117"/>
      <c r="U28" s="117"/>
      <c r="V28" s="117"/>
      <c r="W28" s="117"/>
      <c r="X28" s="117"/>
      <c r="Y28" s="117"/>
      <c r="Z28" s="117"/>
    </row>
    <row r="29" spans="1:26" ht="15.75" customHeight="1">
      <c r="A29" s="108"/>
      <c r="B29" s="108"/>
      <c r="C29" s="108"/>
      <c r="D29" s="108"/>
      <c r="E29" s="108"/>
      <c r="F29" s="108"/>
      <c r="G29" s="108"/>
      <c r="H29" s="108"/>
      <c r="I29" s="108"/>
      <c r="J29" s="108"/>
      <c r="K29" s="108"/>
      <c r="L29" s="117"/>
      <c r="M29" s="117"/>
      <c r="N29" s="117"/>
      <c r="O29" s="117"/>
      <c r="P29" s="117"/>
      <c r="Q29" s="117"/>
      <c r="R29" s="117"/>
      <c r="S29" s="117"/>
      <c r="T29" s="117"/>
      <c r="U29" s="117"/>
      <c r="V29" s="117"/>
      <c r="W29" s="117"/>
      <c r="X29" s="117"/>
      <c r="Y29" s="117"/>
      <c r="Z29" s="117"/>
    </row>
    <row r="30" spans="1:26" ht="15.75" customHeight="1">
      <c r="A30" s="108"/>
      <c r="B30" s="108"/>
      <c r="C30" s="108"/>
      <c r="D30" s="108"/>
      <c r="E30" s="108"/>
      <c r="F30" s="108"/>
      <c r="G30" s="108"/>
      <c r="H30" s="108"/>
      <c r="I30" s="108"/>
      <c r="J30" s="108"/>
      <c r="K30" s="108"/>
      <c r="L30" s="117"/>
      <c r="M30" s="117"/>
      <c r="N30" s="117"/>
      <c r="O30" s="117"/>
      <c r="P30" s="117"/>
      <c r="Q30" s="117"/>
      <c r="R30" s="117"/>
      <c r="S30" s="117"/>
      <c r="T30" s="117"/>
      <c r="U30" s="117"/>
      <c r="V30" s="117"/>
      <c r="W30" s="117"/>
      <c r="X30" s="117"/>
      <c r="Y30" s="117"/>
      <c r="Z30" s="117"/>
    </row>
    <row r="31" spans="1:26" ht="15.75" customHeight="1">
      <c r="A31" s="108"/>
      <c r="B31" s="108"/>
      <c r="C31" s="108"/>
      <c r="D31" s="108"/>
      <c r="E31" s="108"/>
      <c r="F31" s="108"/>
      <c r="G31" s="108"/>
      <c r="H31" s="108"/>
      <c r="I31" s="108"/>
      <c r="J31" s="108"/>
      <c r="K31" s="108"/>
      <c r="L31" s="117"/>
      <c r="M31" s="117"/>
      <c r="N31" s="117"/>
      <c r="O31" s="117"/>
      <c r="P31" s="117"/>
      <c r="Q31" s="117"/>
      <c r="R31" s="117"/>
      <c r="S31" s="117"/>
      <c r="T31" s="117"/>
      <c r="U31" s="117"/>
      <c r="V31" s="117"/>
      <c r="W31" s="117"/>
      <c r="X31" s="117"/>
      <c r="Y31" s="117"/>
      <c r="Z31" s="117"/>
    </row>
    <row r="32" spans="1:26" ht="15.75" customHeight="1">
      <c r="A32" s="108"/>
      <c r="B32" s="108"/>
      <c r="C32" s="108"/>
      <c r="D32" s="108"/>
      <c r="E32" s="108"/>
      <c r="F32" s="108"/>
      <c r="G32" s="108"/>
      <c r="H32" s="108"/>
      <c r="I32" s="108"/>
      <c r="J32" s="108"/>
      <c r="K32" s="108"/>
      <c r="L32" s="117"/>
      <c r="M32" s="117"/>
      <c r="N32" s="117"/>
      <c r="O32" s="117"/>
      <c r="P32" s="117"/>
      <c r="Q32" s="117"/>
      <c r="R32" s="117"/>
      <c r="S32" s="117"/>
      <c r="T32" s="117"/>
      <c r="U32" s="117"/>
      <c r="V32" s="117"/>
      <c r="W32" s="117"/>
      <c r="X32" s="117"/>
      <c r="Y32" s="117"/>
      <c r="Z32" s="117"/>
    </row>
    <row r="33" spans="1:26" ht="15.75" customHeight="1">
      <c r="A33" s="108"/>
      <c r="B33" s="108"/>
      <c r="C33" s="108"/>
      <c r="D33" s="108"/>
      <c r="E33" s="108"/>
      <c r="F33" s="108"/>
      <c r="G33" s="108"/>
      <c r="H33" s="108"/>
      <c r="I33" s="108"/>
      <c r="J33" s="108"/>
      <c r="K33" s="108"/>
      <c r="L33" s="117"/>
      <c r="M33" s="117"/>
      <c r="N33" s="117"/>
      <c r="O33" s="117"/>
      <c r="P33" s="117"/>
      <c r="Q33" s="117"/>
      <c r="R33" s="117"/>
      <c r="S33" s="117"/>
      <c r="T33" s="117"/>
      <c r="U33" s="117"/>
      <c r="V33" s="117"/>
      <c r="W33" s="117"/>
      <c r="X33" s="117"/>
      <c r="Y33" s="117"/>
      <c r="Z33" s="117"/>
    </row>
    <row r="34" spans="1:26" ht="15.75" customHeight="1">
      <c r="A34" s="108"/>
      <c r="B34" s="108"/>
      <c r="C34" s="108"/>
      <c r="D34" s="108"/>
      <c r="E34" s="108"/>
      <c r="F34" s="108"/>
      <c r="G34" s="108"/>
      <c r="H34" s="108"/>
      <c r="I34" s="108"/>
      <c r="J34" s="108"/>
      <c r="K34" s="108"/>
      <c r="L34" s="117"/>
      <c r="M34" s="117"/>
      <c r="N34" s="117"/>
      <c r="O34" s="117"/>
      <c r="P34" s="117"/>
      <c r="Q34" s="117"/>
      <c r="R34" s="117"/>
      <c r="S34" s="117"/>
      <c r="T34" s="117"/>
      <c r="U34" s="117"/>
      <c r="V34" s="117"/>
      <c r="W34" s="117"/>
      <c r="X34" s="117"/>
      <c r="Y34" s="117"/>
      <c r="Z34" s="117"/>
    </row>
    <row r="35" spans="1:26" ht="15.75" customHeight="1">
      <c r="A35" s="108"/>
      <c r="B35" s="108"/>
      <c r="C35" s="108"/>
      <c r="D35" s="108"/>
      <c r="E35" s="108"/>
      <c r="F35" s="108"/>
      <c r="G35" s="108"/>
      <c r="H35" s="108"/>
      <c r="I35" s="108"/>
      <c r="J35" s="108"/>
      <c r="K35" s="108"/>
      <c r="L35" s="117"/>
      <c r="M35" s="117"/>
      <c r="N35" s="117"/>
      <c r="O35" s="117"/>
      <c r="P35" s="117"/>
      <c r="Q35" s="117"/>
      <c r="R35" s="117"/>
      <c r="S35" s="117"/>
      <c r="T35" s="117"/>
      <c r="U35" s="117"/>
      <c r="V35" s="117"/>
      <c r="W35" s="117"/>
      <c r="X35" s="117"/>
      <c r="Y35" s="117"/>
      <c r="Z35" s="117"/>
    </row>
    <row r="36" spans="1:26" ht="15.75" customHeight="1">
      <c r="A36" s="108"/>
      <c r="B36" s="108"/>
      <c r="C36" s="108"/>
      <c r="D36" s="108"/>
      <c r="E36" s="108"/>
      <c r="F36" s="108"/>
      <c r="G36" s="108"/>
      <c r="H36" s="108"/>
      <c r="I36" s="108"/>
      <c r="J36" s="108"/>
      <c r="K36" s="108"/>
      <c r="L36" s="117"/>
      <c r="M36" s="117"/>
      <c r="N36" s="117"/>
      <c r="O36" s="117"/>
      <c r="P36" s="117"/>
      <c r="Q36" s="117"/>
      <c r="R36" s="117"/>
      <c r="S36" s="117"/>
      <c r="T36" s="117"/>
      <c r="U36" s="117"/>
      <c r="V36" s="117"/>
      <c r="W36" s="117"/>
      <c r="X36" s="117"/>
      <c r="Y36" s="117"/>
      <c r="Z36" s="117"/>
    </row>
    <row r="37" spans="1:26" ht="15.75" customHeight="1">
      <c r="A37" s="108"/>
      <c r="B37" s="108"/>
      <c r="C37" s="108"/>
      <c r="D37" s="108"/>
      <c r="E37" s="108"/>
      <c r="F37" s="108"/>
      <c r="G37" s="108"/>
      <c r="H37" s="108"/>
      <c r="I37" s="108"/>
      <c r="J37" s="108"/>
      <c r="K37" s="108"/>
      <c r="L37" s="117"/>
      <c r="M37" s="117"/>
      <c r="N37" s="117"/>
      <c r="O37" s="117"/>
      <c r="P37" s="117"/>
      <c r="Q37" s="117"/>
      <c r="R37" s="117"/>
      <c r="S37" s="117"/>
      <c r="T37" s="117"/>
      <c r="U37" s="117"/>
      <c r="V37" s="117"/>
      <c r="W37" s="117"/>
      <c r="X37" s="117"/>
      <c r="Y37" s="117"/>
      <c r="Z37" s="117"/>
    </row>
    <row r="38" spans="1:26" ht="15.75" customHeight="1">
      <c r="A38" s="108"/>
      <c r="B38" s="108"/>
      <c r="C38" s="108"/>
      <c r="D38" s="108"/>
      <c r="E38" s="108"/>
      <c r="F38" s="108"/>
      <c r="G38" s="108"/>
      <c r="H38" s="108"/>
      <c r="I38" s="108"/>
      <c r="J38" s="108"/>
      <c r="K38" s="108"/>
      <c r="L38" s="117"/>
      <c r="M38" s="117"/>
      <c r="N38" s="117"/>
      <c r="O38" s="117"/>
      <c r="P38" s="117"/>
      <c r="Q38" s="117"/>
      <c r="R38" s="117"/>
      <c r="S38" s="117"/>
      <c r="T38" s="117"/>
      <c r="U38" s="117"/>
      <c r="V38" s="117"/>
      <c r="W38" s="117"/>
      <c r="X38" s="117"/>
      <c r="Y38" s="117"/>
      <c r="Z38" s="117"/>
    </row>
    <row r="39" spans="1:26" ht="15.75" customHeight="1">
      <c r="A39" s="108"/>
      <c r="B39" s="108"/>
      <c r="C39" s="108"/>
      <c r="D39" s="108"/>
      <c r="E39" s="108"/>
      <c r="F39" s="108"/>
      <c r="G39" s="108"/>
      <c r="H39" s="108"/>
      <c r="I39" s="108"/>
      <c r="J39" s="108"/>
      <c r="K39" s="108"/>
      <c r="L39" s="117"/>
      <c r="M39" s="117"/>
      <c r="N39" s="117"/>
      <c r="O39" s="117"/>
      <c r="P39" s="117"/>
      <c r="Q39" s="117"/>
      <c r="R39" s="117"/>
      <c r="S39" s="117"/>
      <c r="T39" s="117"/>
      <c r="U39" s="117"/>
      <c r="V39" s="117"/>
      <c r="W39" s="117"/>
      <c r="X39" s="117"/>
      <c r="Y39" s="117"/>
      <c r="Z39" s="117"/>
    </row>
    <row r="40" spans="1:26" ht="15.75" customHeight="1">
      <c r="A40" s="108"/>
      <c r="B40" s="108"/>
      <c r="C40" s="108"/>
      <c r="D40" s="108"/>
      <c r="E40" s="108"/>
      <c r="F40" s="108"/>
      <c r="G40" s="108"/>
      <c r="H40" s="108"/>
      <c r="I40" s="108"/>
      <c r="J40" s="108"/>
      <c r="K40" s="108"/>
      <c r="L40" s="117"/>
      <c r="M40" s="117"/>
      <c r="N40" s="117"/>
      <c r="O40" s="117"/>
      <c r="P40" s="117"/>
      <c r="Q40" s="117"/>
      <c r="R40" s="117"/>
      <c r="S40" s="117"/>
      <c r="T40" s="117"/>
      <c r="U40" s="117"/>
      <c r="V40" s="117"/>
      <c r="W40" s="117"/>
      <c r="X40" s="117"/>
      <c r="Y40" s="117"/>
      <c r="Z40" s="117"/>
    </row>
    <row r="41" spans="1:26" ht="15.75" customHeight="1">
      <c r="A41" s="108"/>
      <c r="B41" s="108"/>
      <c r="C41" s="108"/>
      <c r="D41" s="108"/>
      <c r="E41" s="108"/>
      <c r="F41" s="108"/>
      <c r="G41" s="108"/>
      <c r="H41" s="108"/>
      <c r="I41" s="108"/>
      <c r="J41" s="108"/>
      <c r="K41" s="108"/>
      <c r="L41" s="117"/>
      <c r="M41" s="117"/>
      <c r="N41" s="117"/>
      <c r="O41" s="117"/>
      <c r="P41" s="117"/>
      <c r="Q41" s="117"/>
      <c r="R41" s="117"/>
      <c r="S41" s="117"/>
      <c r="T41" s="117"/>
      <c r="U41" s="117"/>
      <c r="V41" s="117"/>
      <c r="W41" s="117"/>
      <c r="X41" s="117"/>
      <c r="Y41" s="117"/>
      <c r="Z41" s="117"/>
    </row>
    <row r="42" spans="1:26" ht="15.75" customHeight="1">
      <c r="A42" s="108"/>
      <c r="B42" s="108"/>
      <c r="C42" s="108"/>
      <c r="D42" s="108"/>
      <c r="E42" s="108"/>
      <c r="F42" s="108"/>
      <c r="G42" s="108"/>
      <c r="H42" s="108"/>
      <c r="I42" s="108"/>
      <c r="J42" s="108"/>
      <c r="K42" s="108"/>
      <c r="L42" s="117"/>
      <c r="M42" s="117"/>
      <c r="N42" s="117"/>
      <c r="O42" s="117"/>
      <c r="P42" s="117"/>
      <c r="Q42" s="117"/>
      <c r="R42" s="117"/>
      <c r="S42" s="117"/>
      <c r="T42" s="117"/>
      <c r="U42" s="117"/>
      <c r="V42" s="117"/>
      <c r="W42" s="117"/>
      <c r="X42" s="117"/>
      <c r="Y42" s="117"/>
      <c r="Z42" s="117"/>
    </row>
    <row r="43" spans="1:26" ht="15.75" customHeight="1">
      <c r="A43" s="108"/>
      <c r="B43" s="108"/>
      <c r="C43" s="108"/>
      <c r="D43" s="108"/>
      <c r="E43" s="108"/>
      <c r="F43" s="108"/>
      <c r="G43" s="108"/>
      <c r="H43" s="108"/>
      <c r="I43" s="108"/>
      <c r="J43" s="108"/>
      <c r="K43" s="108"/>
      <c r="L43" s="117"/>
      <c r="M43" s="117"/>
      <c r="N43" s="117"/>
      <c r="O43" s="117"/>
      <c r="P43" s="117"/>
      <c r="Q43" s="117"/>
      <c r="R43" s="117"/>
      <c r="S43" s="117"/>
      <c r="T43" s="117"/>
      <c r="U43" s="117"/>
      <c r="V43" s="117"/>
      <c r="W43" s="117"/>
      <c r="X43" s="117"/>
      <c r="Y43" s="117"/>
      <c r="Z43" s="117"/>
    </row>
    <row r="44" spans="1:26" ht="15.75" customHeight="1">
      <c r="A44" s="108"/>
      <c r="B44" s="108"/>
      <c r="C44" s="108"/>
      <c r="D44" s="108"/>
      <c r="E44" s="108"/>
      <c r="F44" s="108"/>
      <c r="G44" s="108"/>
      <c r="H44" s="108"/>
      <c r="I44" s="108"/>
      <c r="J44" s="108"/>
      <c r="K44" s="108"/>
      <c r="L44" s="117"/>
      <c r="M44" s="117"/>
      <c r="N44" s="117"/>
      <c r="O44" s="117"/>
      <c r="P44" s="117"/>
      <c r="Q44" s="117"/>
      <c r="R44" s="117"/>
      <c r="S44" s="117"/>
      <c r="T44" s="117"/>
      <c r="U44" s="117"/>
      <c r="V44" s="117"/>
      <c r="W44" s="117"/>
      <c r="X44" s="117"/>
      <c r="Y44" s="117"/>
      <c r="Z44" s="117"/>
    </row>
    <row r="45" spans="1:26" ht="15.75" customHeight="1">
      <c r="A45" s="108"/>
      <c r="B45" s="108"/>
      <c r="C45" s="108"/>
      <c r="D45" s="108"/>
      <c r="E45" s="108"/>
      <c r="F45" s="108"/>
      <c r="G45" s="108"/>
      <c r="H45" s="108"/>
      <c r="I45" s="108"/>
      <c r="J45" s="108"/>
      <c r="K45" s="108"/>
      <c r="L45" s="117"/>
      <c r="M45" s="117"/>
      <c r="N45" s="117"/>
      <c r="O45" s="117"/>
      <c r="P45" s="117"/>
      <c r="Q45" s="117"/>
      <c r="R45" s="117"/>
      <c r="S45" s="117"/>
      <c r="T45" s="117"/>
      <c r="U45" s="117"/>
      <c r="V45" s="117"/>
      <c r="W45" s="117"/>
      <c r="X45" s="117"/>
      <c r="Y45" s="117"/>
      <c r="Z45" s="117"/>
    </row>
    <row r="46" spans="1:26" ht="15.75" customHeight="1">
      <c r="A46" s="108"/>
      <c r="B46" s="108"/>
      <c r="C46" s="108"/>
      <c r="D46" s="108"/>
      <c r="E46" s="108"/>
      <c r="F46" s="108"/>
      <c r="G46" s="108"/>
      <c r="H46" s="108"/>
      <c r="I46" s="108"/>
      <c r="J46" s="108"/>
      <c r="K46" s="108"/>
      <c r="L46" s="117"/>
      <c r="M46" s="117"/>
      <c r="N46" s="117"/>
      <c r="O46" s="117"/>
      <c r="P46" s="117"/>
      <c r="Q46" s="117"/>
      <c r="R46" s="117"/>
      <c r="S46" s="117"/>
      <c r="T46" s="117"/>
      <c r="U46" s="117"/>
      <c r="V46" s="117"/>
      <c r="W46" s="117"/>
      <c r="X46" s="117"/>
      <c r="Y46" s="117"/>
      <c r="Z46" s="117"/>
    </row>
    <row r="47" spans="1:26" ht="15.75" customHeight="1">
      <c r="A47" s="108"/>
      <c r="B47" s="108"/>
      <c r="C47" s="108"/>
      <c r="D47" s="108"/>
      <c r="E47" s="108"/>
      <c r="F47" s="108"/>
      <c r="G47" s="108"/>
      <c r="H47" s="108"/>
      <c r="I47" s="108"/>
      <c r="J47" s="108"/>
      <c r="K47" s="108"/>
      <c r="L47" s="117"/>
      <c r="M47" s="117"/>
      <c r="N47" s="117"/>
      <c r="O47" s="117"/>
      <c r="P47" s="117"/>
      <c r="Q47" s="117"/>
      <c r="R47" s="117"/>
      <c r="S47" s="117"/>
      <c r="T47" s="117"/>
      <c r="U47" s="117"/>
      <c r="V47" s="117"/>
      <c r="W47" s="117"/>
      <c r="X47" s="117"/>
      <c r="Y47" s="117"/>
      <c r="Z47" s="117"/>
    </row>
    <row r="48" spans="1:26" ht="15.75" customHeight="1">
      <c r="A48" s="108"/>
      <c r="B48" s="108"/>
      <c r="C48" s="108"/>
      <c r="D48" s="108"/>
      <c r="E48" s="108"/>
      <c r="F48" s="108"/>
      <c r="G48" s="108"/>
      <c r="H48" s="108"/>
      <c r="I48" s="108"/>
      <c r="J48" s="108"/>
      <c r="K48" s="108"/>
      <c r="L48" s="117"/>
      <c r="M48" s="117"/>
      <c r="N48" s="117"/>
      <c r="O48" s="117"/>
      <c r="P48" s="117"/>
      <c r="Q48" s="117"/>
      <c r="R48" s="117"/>
      <c r="S48" s="117"/>
      <c r="T48" s="117"/>
      <c r="U48" s="117"/>
      <c r="V48" s="117"/>
      <c r="W48" s="117"/>
      <c r="X48" s="117"/>
      <c r="Y48" s="117"/>
      <c r="Z48" s="117"/>
    </row>
    <row r="49" spans="1:26" ht="15.75" customHeight="1">
      <c r="A49" s="108"/>
      <c r="B49" s="108"/>
      <c r="C49" s="108"/>
      <c r="D49" s="108"/>
      <c r="E49" s="108"/>
      <c r="F49" s="108"/>
      <c r="G49" s="108"/>
      <c r="H49" s="108"/>
      <c r="I49" s="108"/>
      <c r="J49" s="108"/>
      <c r="K49" s="108"/>
      <c r="L49" s="117"/>
      <c r="M49" s="117"/>
      <c r="N49" s="117"/>
      <c r="O49" s="117"/>
      <c r="P49" s="117"/>
      <c r="Q49" s="117"/>
      <c r="R49" s="117"/>
      <c r="S49" s="117"/>
      <c r="T49" s="117"/>
      <c r="U49" s="117"/>
      <c r="V49" s="117"/>
      <c r="W49" s="117"/>
      <c r="X49" s="117"/>
      <c r="Y49" s="117"/>
      <c r="Z49" s="117"/>
    </row>
    <row r="50" spans="1:26" ht="15.75" customHeight="1">
      <c r="A50" s="108"/>
      <c r="B50" s="108"/>
      <c r="C50" s="108"/>
      <c r="D50" s="108"/>
      <c r="E50" s="108"/>
      <c r="F50" s="108"/>
      <c r="G50" s="108"/>
      <c r="H50" s="108"/>
      <c r="I50" s="108"/>
      <c r="J50" s="108"/>
      <c r="K50" s="108"/>
      <c r="L50" s="117"/>
      <c r="M50" s="117"/>
      <c r="N50" s="117"/>
      <c r="O50" s="117"/>
      <c r="P50" s="117"/>
      <c r="Q50" s="117"/>
      <c r="R50" s="117"/>
      <c r="S50" s="117"/>
      <c r="T50" s="117"/>
      <c r="U50" s="117"/>
      <c r="V50" s="117"/>
      <c r="W50" s="117"/>
      <c r="X50" s="117"/>
      <c r="Y50" s="117"/>
      <c r="Z50" s="117"/>
    </row>
    <row r="51" spans="1:26" ht="15.75" customHeight="1">
      <c r="A51" s="108"/>
      <c r="B51" s="108"/>
      <c r="C51" s="108"/>
      <c r="D51" s="108"/>
      <c r="E51" s="108"/>
      <c r="F51" s="108"/>
      <c r="G51" s="108"/>
      <c r="H51" s="108"/>
      <c r="I51" s="108"/>
      <c r="J51" s="108"/>
      <c r="K51" s="108"/>
      <c r="L51" s="117"/>
      <c r="M51" s="117"/>
      <c r="N51" s="117"/>
      <c r="O51" s="117"/>
      <c r="P51" s="117"/>
      <c r="Q51" s="117"/>
      <c r="R51" s="117"/>
      <c r="S51" s="117"/>
      <c r="T51" s="117"/>
      <c r="U51" s="117"/>
      <c r="V51" s="117"/>
      <c r="W51" s="117"/>
      <c r="X51" s="117"/>
      <c r="Y51" s="117"/>
      <c r="Z51" s="117"/>
    </row>
    <row r="52" spans="1:26" ht="15.75" customHeight="1">
      <c r="A52" s="108"/>
      <c r="B52" s="108"/>
      <c r="C52" s="108"/>
      <c r="D52" s="108"/>
      <c r="E52" s="108"/>
      <c r="F52" s="108"/>
      <c r="G52" s="108"/>
      <c r="H52" s="108"/>
      <c r="I52" s="108"/>
      <c r="J52" s="108"/>
      <c r="K52" s="108"/>
      <c r="L52" s="117"/>
      <c r="M52" s="117"/>
      <c r="N52" s="117"/>
      <c r="O52" s="117"/>
      <c r="P52" s="117"/>
      <c r="Q52" s="117"/>
      <c r="R52" s="117"/>
      <c r="S52" s="117"/>
      <c r="T52" s="117"/>
      <c r="U52" s="117"/>
      <c r="V52" s="117"/>
      <c r="W52" s="117"/>
      <c r="X52" s="117"/>
      <c r="Y52" s="117"/>
      <c r="Z52" s="117"/>
    </row>
    <row r="53" spans="1:26" ht="15.75" customHeight="1">
      <c r="A53" s="108"/>
      <c r="B53" s="108"/>
      <c r="C53" s="108"/>
      <c r="D53" s="108"/>
      <c r="E53" s="108"/>
      <c r="F53" s="108"/>
      <c r="G53" s="108"/>
      <c r="H53" s="108"/>
      <c r="I53" s="108"/>
      <c r="J53" s="108"/>
      <c r="K53" s="108"/>
      <c r="L53" s="117"/>
      <c r="M53" s="117"/>
      <c r="N53" s="117"/>
      <c r="O53" s="117"/>
      <c r="P53" s="117"/>
      <c r="Q53" s="117"/>
      <c r="R53" s="117"/>
      <c r="S53" s="117"/>
      <c r="T53" s="117"/>
      <c r="U53" s="117"/>
      <c r="V53" s="117"/>
      <c r="W53" s="117"/>
      <c r="X53" s="117"/>
      <c r="Y53" s="117"/>
      <c r="Z53" s="117"/>
    </row>
    <row r="54" spans="1:26" ht="15.75" customHeight="1">
      <c r="A54" s="108"/>
      <c r="B54" s="108"/>
      <c r="C54" s="108"/>
      <c r="D54" s="108"/>
      <c r="E54" s="108"/>
      <c r="F54" s="108"/>
      <c r="G54" s="108"/>
      <c r="H54" s="108"/>
      <c r="I54" s="108"/>
      <c r="J54" s="108"/>
      <c r="K54" s="108"/>
      <c r="L54" s="117"/>
      <c r="M54" s="117"/>
      <c r="N54" s="117"/>
      <c r="O54" s="117"/>
      <c r="P54" s="117"/>
      <c r="Q54" s="117"/>
      <c r="R54" s="117"/>
      <c r="S54" s="117"/>
      <c r="T54" s="117"/>
      <c r="U54" s="117"/>
      <c r="V54" s="117"/>
      <c r="W54" s="117"/>
      <c r="X54" s="117"/>
      <c r="Y54" s="117"/>
      <c r="Z54" s="117"/>
    </row>
    <row r="55" spans="1:26" ht="15.75" customHeight="1">
      <c r="A55" s="108"/>
      <c r="B55" s="108"/>
      <c r="C55" s="108"/>
      <c r="D55" s="108"/>
      <c r="E55" s="108"/>
      <c r="F55" s="108"/>
      <c r="G55" s="108"/>
      <c r="H55" s="108"/>
      <c r="I55" s="108"/>
      <c r="J55" s="108"/>
      <c r="K55" s="108"/>
      <c r="L55" s="117"/>
      <c r="M55" s="117"/>
      <c r="N55" s="117"/>
      <c r="O55" s="117"/>
      <c r="P55" s="117"/>
      <c r="Q55" s="117"/>
      <c r="R55" s="117"/>
      <c r="S55" s="117"/>
      <c r="T55" s="117"/>
      <c r="U55" s="117"/>
      <c r="V55" s="117"/>
      <c r="W55" s="117"/>
      <c r="X55" s="117"/>
      <c r="Y55" s="117"/>
      <c r="Z55" s="117"/>
    </row>
    <row r="56" spans="1:26" ht="15.75" customHeight="1">
      <c r="A56" s="108"/>
      <c r="B56" s="108"/>
      <c r="C56" s="108"/>
      <c r="D56" s="108"/>
      <c r="E56" s="108"/>
      <c r="F56" s="108"/>
      <c r="G56" s="108"/>
      <c r="H56" s="108"/>
      <c r="I56" s="108"/>
      <c r="J56" s="108"/>
      <c r="K56" s="108"/>
      <c r="L56" s="117"/>
      <c r="M56" s="117"/>
      <c r="N56" s="117"/>
      <c r="O56" s="117"/>
      <c r="P56" s="117"/>
      <c r="Q56" s="117"/>
      <c r="R56" s="117"/>
      <c r="S56" s="117"/>
      <c r="T56" s="117"/>
      <c r="U56" s="117"/>
      <c r="V56" s="117"/>
      <c r="W56" s="117"/>
      <c r="X56" s="117"/>
      <c r="Y56" s="117"/>
      <c r="Z56" s="117"/>
    </row>
    <row r="57" spans="1:26" ht="15.75" customHeight="1">
      <c r="A57" s="108"/>
      <c r="B57" s="108"/>
      <c r="C57" s="108"/>
      <c r="D57" s="108"/>
      <c r="E57" s="108"/>
      <c r="F57" s="108"/>
      <c r="G57" s="108"/>
      <c r="H57" s="108"/>
      <c r="I57" s="108"/>
      <c r="J57" s="108"/>
      <c r="K57" s="108"/>
      <c r="L57" s="117"/>
      <c r="M57" s="117"/>
      <c r="N57" s="117"/>
      <c r="O57" s="117"/>
      <c r="P57" s="117"/>
      <c r="Q57" s="117"/>
      <c r="R57" s="117"/>
      <c r="S57" s="117"/>
      <c r="T57" s="117"/>
      <c r="U57" s="117"/>
      <c r="V57" s="117"/>
      <c r="W57" s="117"/>
      <c r="X57" s="117"/>
      <c r="Y57" s="117"/>
      <c r="Z57" s="117"/>
    </row>
    <row r="58" spans="1:26" ht="15.75" customHeight="1">
      <c r="A58" s="108"/>
      <c r="B58" s="108"/>
      <c r="C58" s="108"/>
      <c r="D58" s="108"/>
      <c r="E58" s="108"/>
      <c r="F58" s="108"/>
      <c r="G58" s="108"/>
      <c r="H58" s="108"/>
      <c r="I58" s="108"/>
      <c r="J58" s="108"/>
      <c r="K58" s="108"/>
      <c r="L58" s="117"/>
      <c r="M58" s="117"/>
      <c r="N58" s="117"/>
      <c r="O58" s="117"/>
      <c r="P58" s="117"/>
      <c r="Q58" s="117"/>
      <c r="R58" s="117"/>
      <c r="S58" s="117"/>
      <c r="T58" s="117"/>
      <c r="U58" s="117"/>
      <c r="V58" s="117"/>
      <c r="W58" s="117"/>
      <c r="X58" s="117"/>
      <c r="Y58" s="117"/>
      <c r="Z58" s="117"/>
    </row>
    <row r="59" spans="1:26" ht="15.75" customHeight="1">
      <c r="A59" s="108"/>
      <c r="B59" s="108"/>
      <c r="C59" s="108"/>
      <c r="D59" s="108"/>
      <c r="E59" s="108"/>
      <c r="F59" s="108"/>
      <c r="G59" s="108"/>
      <c r="H59" s="108"/>
      <c r="I59" s="108"/>
      <c r="J59" s="108"/>
      <c r="K59" s="108"/>
      <c r="L59" s="117"/>
      <c r="M59" s="117"/>
      <c r="N59" s="117"/>
      <c r="O59" s="117"/>
      <c r="P59" s="117"/>
      <c r="Q59" s="117"/>
      <c r="R59" s="117"/>
      <c r="S59" s="117"/>
      <c r="T59" s="117"/>
      <c r="U59" s="117"/>
      <c r="V59" s="117"/>
      <c r="W59" s="117"/>
      <c r="X59" s="117"/>
      <c r="Y59" s="117"/>
      <c r="Z59" s="117"/>
    </row>
    <row r="60" spans="1:26" ht="15.75" customHeight="1">
      <c r="A60" s="108"/>
      <c r="B60" s="108"/>
      <c r="C60" s="108"/>
      <c r="D60" s="108"/>
      <c r="E60" s="108"/>
      <c r="F60" s="108"/>
      <c r="G60" s="108"/>
      <c r="H60" s="108"/>
      <c r="I60" s="108"/>
      <c r="J60" s="108"/>
      <c r="K60" s="108"/>
      <c r="L60" s="117"/>
      <c r="M60" s="117"/>
      <c r="N60" s="117"/>
      <c r="O60" s="117"/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</row>
    <row r="61" spans="1:26" ht="15.75" customHeight="1">
      <c r="A61" s="108"/>
      <c r="B61" s="108"/>
      <c r="C61" s="108"/>
      <c r="D61" s="108"/>
      <c r="E61" s="108"/>
      <c r="F61" s="108"/>
      <c r="G61" s="108"/>
      <c r="H61" s="108"/>
      <c r="I61" s="108"/>
      <c r="J61" s="108"/>
      <c r="K61" s="108"/>
      <c r="L61" s="117"/>
      <c r="M61" s="117"/>
      <c r="N61" s="117"/>
      <c r="O61" s="117"/>
      <c r="P61" s="117"/>
      <c r="Q61" s="117"/>
      <c r="R61" s="117"/>
      <c r="S61" s="117"/>
      <c r="T61" s="117"/>
      <c r="U61" s="117"/>
      <c r="V61" s="117"/>
      <c r="W61" s="117"/>
      <c r="X61" s="117"/>
      <c r="Y61" s="117"/>
      <c r="Z61" s="117"/>
    </row>
    <row r="62" spans="1:26" ht="15.75" customHeight="1">
      <c r="A62" s="108"/>
      <c r="B62" s="108"/>
      <c r="C62" s="108"/>
      <c r="D62" s="108"/>
      <c r="E62" s="108"/>
      <c r="F62" s="108"/>
      <c r="G62" s="108"/>
      <c r="H62" s="108"/>
      <c r="I62" s="108"/>
      <c r="J62" s="108"/>
      <c r="K62" s="108"/>
      <c r="L62" s="117"/>
      <c r="M62" s="117"/>
      <c r="N62" s="117"/>
      <c r="O62" s="117"/>
      <c r="P62" s="117"/>
      <c r="Q62" s="117"/>
      <c r="R62" s="117"/>
      <c r="S62" s="117"/>
      <c r="T62" s="117"/>
      <c r="U62" s="117"/>
      <c r="V62" s="117"/>
      <c r="W62" s="117"/>
      <c r="X62" s="117"/>
      <c r="Y62" s="117"/>
      <c r="Z62" s="117"/>
    </row>
    <row r="63" spans="1:26" ht="15.75" customHeight="1">
      <c r="A63" s="108"/>
      <c r="B63" s="108"/>
      <c r="C63" s="108"/>
      <c r="D63" s="108"/>
      <c r="E63" s="108"/>
      <c r="F63" s="108"/>
      <c r="G63" s="108"/>
      <c r="H63" s="108"/>
      <c r="I63" s="108"/>
      <c r="J63" s="108"/>
      <c r="K63" s="108"/>
      <c r="L63" s="117"/>
      <c r="M63" s="117"/>
      <c r="N63" s="117"/>
      <c r="O63" s="117"/>
      <c r="P63" s="117"/>
      <c r="Q63" s="117"/>
      <c r="R63" s="117"/>
      <c r="S63" s="117"/>
      <c r="T63" s="117"/>
      <c r="U63" s="117"/>
      <c r="V63" s="117"/>
      <c r="W63" s="117"/>
      <c r="X63" s="117"/>
      <c r="Y63" s="117"/>
      <c r="Z63" s="117"/>
    </row>
    <row r="64" spans="1:26" ht="15.75" customHeight="1">
      <c r="A64" s="108"/>
      <c r="B64" s="108"/>
      <c r="C64" s="108"/>
      <c r="D64" s="108"/>
      <c r="E64" s="108"/>
      <c r="F64" s="108"/>
      <c r="G64" s="108"/>
      <c r="H64" s="108"/>
      <c r="I64" s="108"/>
      <c r="J64" s="108"/>
      <c r="K64" s="108"/>
      <c r="L64" s="117"/>
      <c r="M64" s="117"/>
      <c r="N64" s="117"/>
      <c r="O64" s="117"/>
      <c r="P64" s="117"/>
      <c r="Q64" s="117"/>
      <c r="R64" s="117"/>
      <c r="S64" s="117"/>
      <c r="T64" s="117"/>
      <c r="U64" s="117"/>
      <c r="V64" s="117"/>
      <c r="W64" s="117"/>
      <c r="X64" s="117"/>
      <c r="Y64" s="117"/>
      <c r="Z64" s="117"/>
    </row>
    <row r="65" spans="1:26" ht="15.75" customHeight="1">
      <c r="A65" s="108"/>
      <c r="B65" s="108"/>
      <c r="C65" s="108"/>
      <c r="D65" s="108"/>
      <c r="E65" s="108"/>
      <c r="F65" s="108"/>
      <c r="G65" s="108"/>
      <c r="H65" s="108"/>
      <c r="I65" s="108"/>
      <c r="J65" s="108"/>
      <c r="K65" s="108"/>
      <c r="L65" s="117"/>
      <c r="M65" s="117"/>
      <c r="N65" s="117"/>
      <c r="O65" s="117"/>
      <c r="P65" s="117"/>
      <c r="Q65" s="117"/>
      <c r="R65" s="117"/>
      <c r="S65" s="117"/>
      <c r="T65" s="117"/>
      <c r="U65" s="117"/>
      <c r="V65" s="117"/>
      <c r="W65" s="117"/>
      <c r="X65" s="117"/>
      <c r="Y65" s="117"/>
      <c r="Z65" s="117"/>
    </row>
    <row r="66" spans="1:26" ht="15.75" customHeight="1">
      <c r="A66" s="108"/>
      <c r="B66" s="108"/>
      <c r="C66" s="108"/>
      <c r="D66" s="108"/>
      <c r="E66" s="108"/>
      <c r="F66" s="108"/>
      <c r="G66" s="108"/>
      <c r="H66" s="108"/>
      <c r="I66" s="108"/>
      <c r="J66" s="108"/>
      <c r="K66" s="108"/>
      <c r="L66" s="117"/>
      <c r="M66" s="117"/>
      <c r="N66" s="117"/>
      <c r="O66" s="117"/>
      <c r="P66" s="117"/>
      <c r="Q66" s="117"/>
      <c r="R66" s="117"/>
      <c r="S66" s="117"/>
      <c r="T66" s="117"/>
      <c r="U66" s="117"/>
      <c r="V66" s="117"/>
      <c r="W66" s="117"/>
      <c r="X66" s="117"/>
      <c r="Y66" s="117"/>
      <c r="Z66" s="117"/>
    </row>
    <row r="67" spans="1:26" ht="15.75" customHeight="1">
      <c r="A67" s="108"/>
      <c r="B67" s="108"/>
      <c r="C67" s="108"/>
      <c r="D67" s="108"/>
      <c r="E67" s="108"/>
      <c r="F67" s="108"/>
      <c r="G67" s="108"/>
      <c r="H67" s="108"/>
      <c r="I67" s="108"/>
      <c r="J67" s="108"/>
      <c r="K67" s="108"/>
      <c r="L67" s="117"/>
      <c r="M67" s="117"/>
      <c r="N67" s="117"/>
      <c r="O67" s="117"/>
      <c r="P67" s="117"/>
      <c r="Q67" s="117"/>
      <c r="R67" s="117"/>
      <c r="S67" s="117"/>
      <c r="T67" s="117"/>
      <c r="U67" s="117"/>
      <c r="V67" s="117"/>
      <c r="W67" s="117"/>
      <c r="X67" s="117"/>
      <c r="Y67" s="117"/>
      <c r="Z67" s="117"/>
    </row>
    <row r="68" spans="1:26" ht="15.75" customHeight="1">
      <c r="A68" s="108"/>
      <c r="B68" s="108"/>
      <c r="C68" s="108"/>
      <c r="D68" s="108"/>
      <c r="E68" s="108"/>
      <c r="F68" s="108"/>
      <c r="G68" s="108"/>
      <c r="H68" s="108"/>
      <c r="I68" s="108"/>
      <c r="J68" s="108"/>
      <c r="K68" s="108"/>
      <c r="L68" s="117"/>
      <c r="M68" s="117"/>
      <c r="N68" s="117"/>
      <c r="O68" s="117"/>
      <c r="P68" s="117"/>
      <c r="Q68" s="117"/>
      <c r="R68" s="117"/>
      <c r="S68" s="117"/>
      <c r="T68" s="117"/>
      <c r="U68" s="117"/>
      <c r="V68" s="117"/>
      <c r="W68" s="117"/>
      <c r="X68" s="117"/>
      <c r="Y68" s="117"/>
      <c r="Z68" s="117"/>
    </row>
    <row r="69" spans="1:26" ht="15.75" customHeight="1">
      <c r="A69" s="108"/>
      <c r="B69" s="108"/>
      <c r="C69" s="108"/>
      <c r="D69" s="108"/>
      <c r="E69" s="108"/>
      <c r="F69" s="108"/>
      <c r="G69" s="108"/>
      <c r="H69" s="108"/>
      <c r="I69" s="108"/>
      <c r="J69" s="108"/>
      <c r="K69" s="108"/>
      <c r="L69" s="117"/>
      <c r="M69" s="117"/>
      <c r="N69" s="117"/>
      <c r="O69" s="117"/>
      <c r="P69" s="117"/>
      <c r="Q69" s="117"/>
      <c r="R69" s="117"/>
      <c r="S69" s="117"/>
      <c r="T69" s="117"/>
      <c r="U69" s="117"/>
      <c r="V69" s="117"/>
      <c r="W69" s="117"/>
      <c r="X69" s="117"/>
      <c r="Y69" s="117"/>
      <c r="Z69" s="117"/>
    </row>
    <row r="70" spans="1:26" ht="15.75" customHeight="1">
      <c r="A70" s="108"/>
      <c r="B70" s="108"/>
      <c r="C70" s="108"/>
      <c r="D70" s="108"/>
      <c r="E70" s="108"/>
      <c r="F70" s="108"/>
      <c r="G70" s="108"/>
      <c r="H70" s="108"/>
      <c r="I70" s="108"/>
      <c r="J70" s="108"/>
      <c r="K70" s="108"/>
      <c r="L70" s="117"/>
      <c r="M70" s="117"/>
      <c r="N70" s="117"/>
      <c r="O70" s="117"/>
      <c r="P70" s="117"/>
      <c r="Q70" s="117"/>
      <c r="R70" s="117"/>
      <c r="S70" s="117"/>
      <c r="T70" s="117"/>
      <c r="U70" s="117"/>
      <c r="V70" s="117"/>
      <c r="W70" s="117"/>
      <c r="X70" s="117"/>
      <c r="Y70" s="117"/>
      <c r="Z70" s="117"/>
    </row>
    <row r="71" spans="1:26" ht="15.75" customHeight="1">
      <c r="A71" s="108"/>
      <c r="B71" s="108"/>
      <c r="C71" s="108"/>
      <c r="D71" s="108"/>
      <c r="E71" s="108"/>
      <c r="F71" s="108"/>
      <c r="G71" s="108"/>
      <c r="H71" s="108"/>
      <c r="I71" s="108"/>
      <c r="J71" s="108"/>
      <c r="K71" s="108"/>
      <c r="L71" s="117"/>
      <c r="M71" s="117"/>
      <c r="N71" s="117"/>
      <c r="O71" s="117"/>
      <c r="P71" s="117"/>
      <c r="Q71" s="117"/>
      <c r="R71" s="117"/>
      <c r="S71" s="117"/>
      <c r="T71" s="117"/>
      <c r="U71" s="117"/>
      <c r="V71" s="117"/>
      <c r="W71" s="117"/>
      <c r="X71" s="117"/>
      <c r="Y71" s="117"/>
      <c r="Z71" s="117"/>
    </row>
    <row r="72" spans="1:26" ht="15.75" customHeight="1">
      <c r="A72" s="108"/>
      <c r="B72" s="108"/>
      <c r="C72" s="108"/>
      <c r="D72" s="108"/>
      <c r="E72" s="108"/>
      <c r="F72" s="108"/>
      <c r="G72" s="108"/>
      <c r="H72" s="108"/>
      <c r="I72" s="108"/>
      <c r="J72" s="108"/>
      <c r="K72" s="108"/>
      <c r="L72" s="117"/>
      <c r="M72" s="117"/>
      <c r="N72" s="117"/>
      <c r="O72" s="117"/>
      <c r="P72" s="117"/>
      <c r="Q72" s="117"/>
      <c r="R72" s="117"/>
      <c r="S72" s="117"/>
      <c r="T72" s="117"/>
      <c r="U72" s="117"/>
      <c r="V72" s="117"/>
      <c r="W72" s="117"/>
      <c r="X72" s="117"/>
      <c r="Y72" s="117"/>
      <c r="Z72" s="117"/>
    </row>
    <row r="73" spans="1:26" ht="15.75" customHeight="1">
      <c r="A73" s="108"/>
      <c r="B73" s="108"/>
      <c r="C73" s="108"/>
      <c r="D73" s="108"/>
      <c r="E73" s="108"/>
      <c r="F73" s="108"/>
      <c r="G73" s="108"/>
      <c r="H73" s="108"/>
      <c r="I73" s="108"/>
      <c r="J73" s="108"/>
      <c r="K73" s="108"/>
      <c r="L73" s="117"/>
      <c r="M73" s="117"/>
      <c r="N73" s="117"/>
      <c r="O73" s="117"/>
      <c r="P73" s="117"/>
      <c r="Q73" s="117"/>
      <c r="R73" s="117"/>
      <c r="S73" s="117"/>
      <c r="T73" s="117"/>
      <c r="U73" s="117"/>
      <c r="V73" s="117"/>
      <c r="W73" s="117"/>
      <c r="X73" s="117"/>
      <c r="Y73" s="117"/>
      <c r="Z73" s="117"/>
    </row>
    <row r="74" spans="1:26" ht="15.75" customHeight="1">
      <c r="A74" s="108"/>
      <c r="B74" s="108"/>
      <c r="C74" s="108"/>
      <c r="D74" s="108"/>
      <c r="E74" s="108"/>
      <c r="F74" s="108"/>
      <c r="G74" s="108"/>
      <c r="H74" s="108"/>
      <c r="I74" s="108"/>
      <c r="J74" s="108"/>
      <c r="K74" s="108"/>
      <c r="L74" s="117"/>
      <c r="M74" s="117"/>
      <c r="N74" s="117"/>
      <c r="O74" s="117"/>
      <c r="P74" s="117"/>
      <c r="Q74" s="117"/>
      <c r="R74" s="117"/>
      <c r="S74" s="117"/>
      <c r="T74" s="117"/>
      <c r="U74" s="117"/>
      <c r="V74" s="117"/>
      <c r="W74" s="117"/>
      <c r="X74" s="117"/>
      <c r="Y74" s="117"/>
      <c r="Z74" s="117"/>
    </row>
    <row r="75" spans="1:26" ht="15.75" customHeight="1">
      <c r="A75" s="108"/>
      <c r="B75" s="108"/>
      <c r="C75" s="108"/>
      <c r="D75" s="108"/>
      <c r="E75" s="108"/>
      <c r="F75" s="108"/>
      <c r="G75" s="108"/>
      <c r="H75" s="108"/>
      <c r="I75" s="108"/>
      <c r="J75" s="108"/>
      <c r="K75" s="108"/>
      <c r="L75" s="117"/>
      <c r="M75" s="117"/>
      <c r="N75" s="117"/>
      <c r="O75" s="117"/>
      <c r="P75" s="117"/>
      <c r="Q75" s="117"/>
      <c r="R75" s="117"/>
      <c r="S75" s="117"/>
      <c r="T75" s="117"/>
      <c r="U75" s="117"/>
      <c r="V75" s="117"/>
      <c r="W75" s="117"/>
      <c r="X75" s="117"/>
      <c r="Y75" s="117"/>
      <c r="Z75" s="117"/>
    </row>
    <row r="76" spans="1:26" ht="15.75" customHeight="1">
      <c r="A76" s="108"/>
      <c r="B76" s="108"/>
      <c r="C76" s="108"/>
      <c r="D76" s="108"/>
      <c r="E76" s="108"/>
      <c r="F76" s="108"/>
      <c r="G76" s="108"/>
      <c r="H76" s="108"/>
      <c r="I76" s="108"/>
      <c r="J76" s="108"/>
      <c r="K76" s="108"/>
      <c r="L76" s="117"/>
      <c r="M76" s="117"/>
      <c r="N76" s="117"/>
      <c r="O76" s="117"/>
      <c r="P76" s="117"/>
      <c r="Q76" s="117"/>
      <c r="R76" s="117"/>
      <c r="S76" s="117"/>
      <c r="T76" s="117"/>
      <c r="U76" s="117"/>
      <c r="V76" s="117"/>
      <c r="W76" s="117"/>
      <c r="X76" s="117"/>
      <c r="Y76" s="117"/>
      <c r="Z76" s="117"/>
    </row>
    <row r="77" spans="1:26" ht="15.75" customHeight="1">
      <c r="A77" s="108"/>
      <c r="B77" s="108"/>
      <c r="C77" s="108"/>
      <c r="D77" s="108"/>
      <c r="E77" s="108"/>
      <c r="F77" s="108"/>
      <c r="G77" s="108"/>
      <c r="H77" s="108"/>
      <c r="I77" s="108"/>
      <c r="J77" s="108"/>
      <c r="K77" s="108"/>
      <c r="L77" s="117"/>
      <c r="M77" s="117"/>
      <c r="N77" s="117"/>
      <c r="O77" s="117"/>
      <c r="P77" s="117"/>
      <c r="Q77" s="117"/>
      <c r="R77" s="117"/>
      <c r="S77" s="117"/>
      <c r="T77" s="117"/>
      <c r="U77" s="117"/>
      <c r="V77" s="117"/>
      <c r="W77" s="117"/>
      <c r="X77" s="117"/>
      <c r="Y77" s="117"/>
      <c r="Z77" s="117"/>
    </row>
    <row r="78" spans="1:26" ht="15.75" customHeight="1">
      <c r="A78" s="108"/>
      <c r="B78" s="108"/>
      <c r="C78" s="108"/>
      <c r="D78" s="108"/>
      <c r="E78" s="108"/>
      <c r="F78" s="108"/>
      <c r="G78" s="108"/>
      <c r="H78" s="108"/>
      <c r="I78" s="108"/>
      <c r="J78" s="108"/>
      <c r="K78" s="108"/>
      <c r="L78" s="117"/>
      <c r="M78" s="117"/>
      <c r="N78" s="117"/>
      <c r="O78" s="117"/>
      <c r="P78" s="117"/>
      <c r="Q78" s="117"/>
      <c r="R78" s="117"/>
      <c r="S78" s="117"/>
      <c r="T78" s="117"/>
      <c r="U78" s="117"/>
      <c r="V78" s="117"/>
      <c r="W78" s="117"/>
      <c r="X78" s="117"/>
      <c r="Y78" s="117"/>
      <c r="Z78" s="117"/>
    </row>
    <row r="79" spans="1:26" ht="15.75" customHeight="1">
      <c r="A79" s="108"/>
      <c r="B79" s="108"/>
      <c r="C79" s="108"/>
      <c r="D79" s="108"/>
      <c r="E79" s="108"/>
      <c r="F79" s="108"/>
      <c r="G79" s="108"/>
      <c r="H79" s="108"/>
      <c r="I79" s="108"/>
      <c r="J79" s="108"/>
      <c r="K79" s="108"/>
      <c r="L79" s="117"/>
      <c r="M79" s="117"/>
      <c r="N79" s="117"/>
      <c r="O79" s="117"/>
      <c r="P79" s="117"/>
      <c r="Q79" s="117"/>
      <c r="R79" s="117"/>
      <c r="S79" s="117"/>
      <c r="T79" s="117"/>
      <c r="U79" s="117"/>
      <c r="V79" s="117"/>
      <c r="W79" s="117"/>
      <c r="X79" s="117"/>
      <c r="Y79" s="117"/>
      <c r="Z79" s="117"/>
    </row>
    <row r="80" spans="1:26" ht="15.75" customHeight="1">
      <c r="A80" s="108"/>
      <c r="B80" s="108"/>
      <c r="C80" s="108"/>
      <c r="D80" s="108"/>
      <c r="E80" s="108"/>
      <c r="F80" s="108"/>
      <c r="G80" s="108"/>
      <c r="H80" s="108"/>
      <c r="I80" s="108"/>
      <c r="J80" s="108"/>
      <c r="K80" s="108"/>
      <c r="L80" s="117"/>
      <c r="M80" s="117"/>
      <c r="N80" s="117"/>
      <c r="O80" s="117"/>
      <c r="P80" s="117"/>
      <c r="Q80" s="117"/>
      <c r="R80" s="117"/>
      <c r="S80" s="117"/>
      <c r="T80" s="117"/>
      <c r="U80" s="117"/>
      <c r="V80" s="117"/>
      <c r="W80" s="117"/>
      <c r="X80" s="117"/>
      <c r="Y80" s="117"/>
      <c r="Z80" s="117"/>
    </row>
    <row r="81" spans="1:26" ht="15.75" customHeight="1">
      <c r="A81" s="108"/>
      <c r="B81" s="108"/>
      <c r="C81" s="108"/>
      <c r="D81" s="108"/>
      <c r="E81" s="108"/>
      <c r="F81" s="108"/>
      <c r="G81" s="108"/>
      <c r="H81" s="108"/>
      <c r="I81" s="108"/>
      <c r="J81" s="108"/>
      <c r="K81" s="108"/>
      <c r="L81" s="117"/>
      <c r="M81" s="117"/>
      <c r="N81" s="117"/>
      <c r="O81" s="117"/>
      <c r="P81" s="117"/>
      <c r="Q81" s="117"/>
      <c r="R81" s="117"/>
      <c r="S81" s="117"/>
      <c r="T81" s="117"/>
      <c r="U81" s="117"/>
      <c r="V81" s="117"/>
      <c r="W81" s="117"/>
      <c r="X81" s="117"/>
      <c r="Y81" s="117"/>
      <c r="Z81" s="117"/>
    </row>
    <row r="82" spans="1:26" ht="15.75" customHeight="1">
      <c r="A82" s="108"/>
      <c r="B82" s="108"/>
      <c r="C82" s="108"/>
      <c r="D82" s="108"/>
      <c r="E82" s="108"/>
      <c r="F82" s="108"/>
      <c r="G82" s="108"/>
      <c r="H82" s="108"/>
      <c r="I82" s="108"/>
      <c r="J82" s="108"/>
      <c r="K82" s="108"/>
      <c r="L82" s="117"/>
      <c r="M82" s="117"/>
      <c r="N82" s="117"/>
      <c r="O82" s="117"/>
      <c r="P82" s="117"/>
      <c r="Q82" s="117"/>
      <c r="R82" s="117"/>
      <c r="S82" s="117"/>
      <c r="T82" s="117"/>
      <c r="U82" s="117"/>
      <c r="V82" s="117"/>
      <c r="W82" s="117"/>
      <c r="X82" s="117"/>
      <c r="Y82" s="117"/>
      <c r="Z82" s="117"/>
    </row>
    <row r="83" spans="1:26" ht="15.75" customHeight="1">
      <c r="A83" s="108"/>
      <c r="B83" s="108"/>
      <c r="C83" s="108"/>
      <c r="D83" s="108"/>
      <c r="E83" s="108"/>
      <c r="F83" s="108"/>
      <c r="G83" s="108"/>
      <c r="H83" s="108"/>
      <c r="I83" s="108"/>
      <c r="J83" s="108"/>
      <c r="K83" s="108"/>
      <c r="L83" s="117"/>
      <c r="M83" s="117"/>
      <c r="N83" s="117"/>
      <c r="O83" s="117"/>
      <c r="P83" s="117"/>
      <c r="Q83" s="117"/>
      <c r="R83" s="117"/>
      <c r="S83" s="117"/>
      <c r="T83" s="117"/>
      <c r="U83" s="117"/>
      <c r="V83" s="117"/>
      <c r="W83" s="117"/>
      <c r="X83" s="117"/>
      <c r="Y83" s="117"/>
      <c r="Z83" s="117"/>
    </row>
    <row r="84" spans="1:26" ht="15.75" customHeight="1">
      <c r="A84" s="108"/>
      <c r="B84" s="108"/>
      <c r="C84" s="108"/>
      <c r="D84" s="108"/>
      <c r="E84" s="108"/>
      <c r="F84" s="108"/>
      <c r="G84" s="108"/>
      <c r="H84" s="108"/>
      <c r="I84" s="108"/>
      <c r="J84" s="108"/>
      <c r="K84" s="108"/>
      <c r="L84" s="117"/>
      <c r="M84" s="117"/>
      <c r="N84" s="117"/>
      <c r="O84" s="117"/>
      <c r="P84" s="117"/>
      <c r="Q84" s="117"/>
      <c r="R84" s="117"/>
      <c r="S84" s="117"/>
      <c r="T84" s="117"/>
      <c r="U84" s="117"/>
      <c r="V84" s="117"/>
      <c r="W84" s="117"/>
      <c r="X84" s="117"/>
      <c r="Y84" s="117"/>
      <c r="Z84" s="117"/>
    </row>
    <row r="85" spans="1:26" ht="15.75" customHeight="1">
      <c r="A85" s="108"/>
      <c r="B85" s="108"/>
      <c r="C85" s="108"/>
      <c r="D85" s="108"/>
      <c r="E85" s="108"/>
      <c r="F85" s="108"/>
      <c r="G85" s="108"/>
      <c r="H85" s="108"/>
      <c r="I85" s="108"/>
      <c r="J85" s="108"/>
      <c r="K85" s="108"/>
      <c r="L85" s="117"/>
      <c r="M85" s="117"/>
      <c r="N85" s="117"/>
      <c r="O85" s="117"/>
      <c r="P85" s="117"/>
      <c r="Q85" s="117"/>
      <c r="R85" s="117"/>
      <c r="S85" s="117"/>
      <c r="T85" s="117"/>
      <c r="U85" s="117"/>
      <c r="V85" s="117"/>
      <c r="W85" s="117"/>
      <c r="X85" s="117"/>
      <c r="Y85" s="117"/>
      <c r="Z85" s="117"/>
    </row>
    <row r="86" spans="1:26" ht="15.75" customHeight="1">
      <c r="A86" s="108"/>
      <c r="B86" s="108"/>
      <c r="C86" s="108"/>
      <c r="D86" s="108"/>
      <c r="E86" s="108"/>
      <c r="F86" s="108"/>
      <c r="G86" s="108"/>
      <c r="H86" s="108"/>
      <c r="I86" s="108"/>
      <c r="J86" s="108"/>
      <c r="K86" s="108"/>
      <c r="L86" s="117"/>
      <c r="M86" s="117"/>
      <c r="N86" s="117"/>
      <c r="O86" s="117"/>
      <c r="P86" s="117"/>
      <c r="Q86" s="117"/>
      <c r="R86" s="117"/>
      <c r="S86" s="117"/>
      <c r="T86" s="117"/>
      <c r="U86" s="117"/>
      <c r="V86" s="117"/>
      <c r="W86" s="117"/>
      <c r="X86" s="117"/>
      <c r="Y86" s="117"/>
      <c r="Z86" s="117"/>
    </row>
    <row r="87" spans="1:26" ht="15.75" customHeight="1">
      <c r="A87" s="108"/>
      <c r="B87" s="108"/>
      <c r="C87" s="108"/>
      <c r="D87" s="108"/>
      <c r="E87" s="108"/>
      <c r="F87" s="108"/>
      <c r="G87" s="108"/>
      <c r="H87" s="108"/>
      <c r="I87" s="108"/>
      <c r="J87" s="108"/>
      <c r="K87" s="108"/>
      <c r="L87" s="117"/>
      <c r="M87" s="117"/>
      <c r="N87" s="117"/>
      <c r="O87" s="117"/>
      <c r="P87" s="117"/>
      <c r="Q87" s="117"/>
      <c r="R87" s="117"/>
      <c r="S87" s="117"/>
      <c r="T87" s="117"/>
      <c r="U87" s="117"/>
      <c r="V87" s="117"/>
      <c r="W87" s="117"/>
      <c r="X87" s="117"/>
      <c r="Y87" s="117"/>
      <c r="Z87" s="117"/>
    </row>
    <row r="88" spans="1:26" ht="15.75" customHeight="1">
      <c r="A88" s="108"/>
      <c r="B88" s="108"/>
      <c r="C88" s="108"/>
      <c r="D88" s="108"/>
      <c r="E88" s="108"/>
      <c r="F88" s="108"/>
      <c r="G88" s="108"/>
      <c r="H88" s="108"/>
      <c r="I88" s="108"/>
      <c r="J88" s="108"/>
      <c r="K88" s="108"/>
      <c r="L88" s="117"/>
      <c r="M88" s="117"/>
      <c r="N88" s="117"/>
      <c r="O88" s="117"/>
      <c r="P88" s="117"/>
      <c r="Q88" s="117"/>
      <c r="R88" s="117"/>
      <c r="S88" s="117"/>
      <c r="T88" s="117"/>
      <c r="U88" s="117"/>
      <c r="V88" s="117"/>
      <c r="W88" s="117"/>
      <c r="X88" s="117"/>
      <c r="Y88" s="117"/>
      <c r="Z88" s="117"/>
    </row>
    <row r="89" spans="1:26" ht="15.75" customHeight="1">
      <c r="A89" s="108"/>
      <c r="B89" s="108"/>
      <c r="C89" s="108"/>
      <c r="D89" s="108"/>
      <c r="E89" s="108"/>
      <c r="F89" s="108"/>
      <c r="G89" s="108"/>
      <c r="H89" s="108"/>
      <c r="I89" s="108"/>
      <c r="J89" s="108"/>
      <c r="K89" s="108"/>
      <c r="L89" s="117"/>
      <c r="M89" s="117"/>
      <c r="N89" s="117"/>
      <c r="O89" s="117"/>
      <c r="P89" s="117"/>
      <c r="Q89" s="117"/>
      <c r="R89" s="117"/>
      <c r="S89" s="117"/>
      <c r="T89" s="117"/>
      <c r="U89" s="117"/>
      <c r="V89" s="117"/>
      <c r="W89" s="117"/>
      <c r="X89" s="117"/>
      <c r="Y89" s="117"/>
      <c r="Z89" s="117"/>
    </row>
    <row r="90" spans="1:26" ht="15.75" customHeight="1">
      <c r="A90" s="108"/>
      <c r="B90" s="108"/>
      <c r="C90" s="108"/>
      <c r="D90" s="108"/>
      <c r="E90" s="108"/>
      <c r="F90" s="108"/>
      <c r="G90" s="108"/>
      <c r="H90" s="108"/>
      <c r="I90" s="108"/>
      <c r="J90" s="108"/>
      <c r="K90" s="108"/>
      <c r="L90" s="117"/>
      <c r="M90" s="117"/>
      <c r="N90" s="117"/>
      <c r="O90" s="117"/>
      <c r="P90" s="117"/>
      <c r="Q90" s="117"/>
      <c r="R90" s="117"/>
      <c r="S90" s="117"/>
      <c r="T90" s="117"/>
      <c r="U90" s="117"/>
      <c r="V90" s="117"/>
      <c r="W90" s="117"/>
      <c r="X90" s="117"/>
      <c r="Y90" s="117"/>
      <c r="Z90" s="117"/>
    </row>
    <row r="91" spans="1:26" ht="15.75" customHeight="1">
      <c r="A91" s="108"/>
      <c r="B91" s="108"/>
      <c r="C91" s="108"/>
      <c r="D91" s="108"/>
      <c r="E91" s="108"/>
      <c r="F91" s="108"/>
      <c r="G91" s="108"/>
      <c r="H91" s="108"/>
      <c r="I91" s="108"/>
      <c r="J91" s="108"/>
      <c r="K91" s="108"/>
      <c r="L91" s="117"/>
      <c r="M91" s="117"/>
      <c r="N91" s="117"/>
      <c r="O91" s="117"/>
      <c r="P91" s="117"/>
      <c r="Q91" s="117"/>
      <c r="R91" s="117"/>
      <c r="S91" s="117"/>
      <c r="T91" s="117"/>
      <c r="U91" s="117"/>
      <c r="V91" s="117"/>
      <c r="W91" s="117"/>
      <c r="X91" s="117"/>
      <c r="Y91" s="117"/>
      <c r="Z91" s="117"/>
    </row>
    <row r="92" spans="1:26" ht="15.75" customHeight="1">
      <c r="A92" s="108"/>
      <c r="B92" s="108"/>
      <c r="C92" s="108"/>
      <c r="D92" s="108"/>
      <c r="E92" s="108"/>
      <c r="F92" s="108"/>
      <c r="G92" s="108"/>
      <c r="H92" s="108"/>
      <c r="I92" s="108"/>
      <c r="J92" s="108"/>
      <c r="K92" s="108"/>
      <c r="L92" s="117"/>
      <c r="M92" s="117"/>
      <c r="N92" s="117"/>
      <c r="O92" s="117"/>
      <c r="P92" s="117"/>
      <c r="Q92" s="117"/>
      <c r="R92" s="117"/>
      <c r="S92" s="117"/>
      <c r="T92" s="117"/>
      <c r="U92" s="117"/>
      <c r="V92" s="117"/>
      <c r="W92" s="117"/>
      <c r="X92" s="117"/>
      <c r="Y92" s="117"/>
      <c r="Z92" s="117"/>
    </row>
    <row r="93" spans="1:26" ht="15.75" customHeight="1">
      <c r="A93" s="108"/>
      <c r="B93" s="108"/>
      <c r="C93" s="108"/>
      <c r="D93" s="108"/>
      <c r="E93" s="108"/>
      <c r="F93" s="108"/>
      <c r="G93" s="108"/>
      <c r="H93" s="108"/>
      <c r="I93" s="108"/>
      <c r="J93" s="108"/>
      <c r="K93" s="108"/>
      <c r="L93" s="117"/>
      <c r="M93" s="117"/>
      <c r="N93" s="117"/>
      <c r="O93" s="117"/>
      <c r="P93" s="117"/>
      <c r="Q93" s="117"/>
      <c r="R93" s="117"/>
      <c r="S93" s="117"/>
      <c r="T93" s="117"/>
      <c r="U93" s="117"/>
      <c r="V93" s="117"/>
      <c r="W93" s="117"/>
      <c r="X93" s="117"/>
      <c r="Y93" s="117"/>
      <c r="Z93" s="117"/>
    </row>
    <row r="94" spans="1:26" ht="15.75" customHeight="1">
      <c r="A94" s="108"/>
      <c r="B94" s="108"/>
      <c r="C94" s="108"/>
      <c r="D94" s="108"/>
      <c r="E94" s="108"/>
      <c r="F94" s="108"/>
      <c r="G94" s="108"/>
      <c r="H94" s="108"/>
      <c r="I94" s="108"/>
      <c r="J94" s="108"/>
      <c r="K94" s="108"/>
      <c r="L94" s="117"/>
      <c r="M94" s="117"/>
      <c r="N94" s="117"/>
      <c r="O94" s="117"/>
      <c r="P94" s="117"/>
      <c r="Q94" s="117"/>
      <c r="R94" s="117"/>
      <c r="S94" s="117"/>
      <c r="T94" s="117"/>
      <c r="U94" s="117"/>
      <c r="V94" s="117"/>
      <c r="W94" s="117"/>
      <c r="X94" s="117"/>
      <c r="Y94" s="117"/>
      <c r="Z94" s="117"/>
    </row>
    <row r="95" spans="1:26" ht="15.75" customHeight="1">
      <c r="A95" s="108"/>
      <c r="B95" s="108"/>
      <c r="C95" s="108"/>
      <c r="D95" s="108"/>
      <c r="E95" s="108"/>
      <c r="F95" s="108"/>
      <c r="G95" s="108"/>
      <c r="H95" s="108"/>
      <c r="I95" s="108"/>
      <c r="J95" s="108"/>
      <c r="K95" s="108"/>
      <c r="L95" s="117"/>
      <c r="M95" s="117"/>
      <c r="N95" s="117"/>
      <c r="O95" s="117"/>
      <c r="P95" s="117"/>
      <c r="Q95" s="117"/>
      <c r="R95" s="117"/>
      <c r="S95" s="117"/>
      <c r="T95" s="117"/>
      <c r="U95" s="117"/>
      <c r="V95" s="117"/>
      <c r="W95" s="117"/>
      <c r="X95" s="117"/>
      <c r="Y95" s="117"/>
      <c r="Z95" s="117"/>
    </row>
    <row r="96" spans="1:26" ht="15.75" customHeight="1">
      <c r="A96" s="108"/>
      <c r="B96" s="108"/>
      <c r="C96" s="108"/>
      <c r="D96" s="108"/>
      <c r="E96" s="108"/>
      <c r="F96" s="108"/>
      <c r="G96" s="108"/>
      <c r="H96" s="108"/>
      <c r="I96" s="108"/>
      <c r="J96" s="108"/>
      <c r="K96" s="108"/>
      <c r="L96" s="117"/>
      <c r="M96" s="117"/>
      <c r="N96" s="117"/>
      <c r="O96" s="117"/>
      <c r="P96" s="117"/>
      <c r="Q96" s="117"/>
      <c r="R96" s="117"/>
      <c r="S96" s="117"/>
      <c r="T96" s="117"/>
      <c r="U96" s="117"/>
      <c r="V96" s="117"/>
      <c r="W96" s="117"/>
      <c r="X96" s="117"/>
      <c r="Y96" s="117"/>
      <c r="Z96" s="117"/>
    </row>
    <row r="97" spans="1:26" ht="15.75" customHeight="1">
      <c r="A97" s="108"/>
      <c r="B97" s="108"/>
      <c r="C97" s="108"/>
      <c r="D97" s="108"/>
      <c r="E97" s="108"/>
      <c r="F97" s="108"/>
      <c r="G97" s="108"/>
      <c r="H97" s="108"/>
      <c r="I97" s="108"/>
      <c r="J97" s="108"/>
      <c r="K97" s="108"/>
      <c r="L97" s="117"/>
      <c r="M97" s="117"/>
      <c r="N97" s="117"/>
      <c r="O97" s="117"/>
      <c r="P97" s="117"/>
      <c r="Q97" s="117"/>
      <c r="R97" s="117"/>
      <c r="S97" s="117"/>
      <c r="T97" s="117"/>
      <c r="U97" s="117"/>
      <c r="V97" s="117"/>
      <c r="W97" s="117"/>
      <c r="X97" s="117"/>
      <c r="Y97" s="117"/>
      <c r="Z97" s="117"/>
    </row>
    <row r="98" spans="1:26" ht="15.75" customHeight="1">
      <c r="A98" s="108"/>
      <c r="B98" s="108"/>
      <c r="C98" s="108"/>
      <c r="D98" s="108"/>
      <c r="E98" s="108"/>
      <c r="F98" s="108"/>
      <c r="G98" s="108"/>
      <c r="H98" s="108"/>
      <c r="I98" s="108"/>
      <c r="J98" s="108"/>
      <c r="K98" s="108"/>
      <c r="L98" s="117"/>
      <c r="M98" s="117"/>
      <c r="N98" s="117"/>
      <c r="O98" s="117"/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</row>
    <row r="99" spans="1:26" ht="15.75" customHeight="1">
      <c r="A99" s="108"/>
      <c r="B99" s="108"/>
      <c r="C99" s="108"/>
      <c r="D99" s="108"/>
      <c r="E99" s="108"/>
      <c r="F99" s="108"/>
      <c r="G99" s="108"/>
      <c r="H99" s="108"/>
      <c r="I99" s="108"/>
      <c r="J99" s="108"/>
      <c r="K99" s="108"/>
      <c r="L99" s="117"/>
      <c r="M99" s="117"/>
      <c r="N99" s="117"/>
      <c r="O99" s="117"/>
      <c r="P99" s="117"/>
      <c r="Q99" s="117"/>
      <c r="R99" s="117"/>
      <c r="S99" s="117"/>
      <c r="T99" s="117"/>
      <c r="U99" s="117"/>
      <c r="V99" s="117"/>
      <c r="W99" s="117"/>
      <c r="X99" s="117"/>
      <c r="Y99" s="117"/>
      <c r="Z99" s="117"/>
    </row>
    <row r="100" spans="1:26" ht="15.75" customHeight="1">
      <c r="A100" s="108"/>
      <c r="B100" s="108"/>
      <c r="C100" s="108"/>
      <c r="D100" s="108"/>
      <c r="E100" s="108"/>
      <c r="F100" s="108"/>
      <c r="G100" s="108"/>
      <c r="H100" s="108"/>
      <c r="I100" s="108"/>
      <c r="J100" s="108"/>
      <c r="K100" s="108"/>
      <c r="L100" s="117"/>
      <c r="M100" s="117"/>
      <c r="N100" s="117"/>
      <c r="O100" s="117"/>
      <c r="P100" s="117"/>
      <c r="Q100" s="117"/>
      <c r="R100" s="117"/>
      <c r="S100" s="117"/>
      <c r="T100" s="117"/>
      <c r="U100" s="117"/>
      <c r="V100" s="117"/>
      <c r="W100" s="117"/>
      <c r="X100" s="117"/>
      <c r="Y100" s="117"/>
      <c r="Z100" s="117"/>
    </row>
    <row r="101" spans="1:26" ht="15.75" customHeight="1">
      <c r="A101" s="108"/>
      <c r="B101" s="108"/>
      <c r="C101" s="108"/>
      <c r="D101" s="108"/>
      <c r="E101" s="108"/>
      <c r="F101" s="108"/>
      <c r="G101" s="108"/>
      <c r="H101" s="108"/>
      <c r="I101" s="108"/>
      <c r="J101" s="108"/>
      <c r="K101" s="108"/>
      <c r="L101" s="117"/>
      <c r="M101" s="117"/>
      <c r="N101" s="117"/>
      <c r="O101" s="117"/>
      <c r="P101" s="117"/>
      <c r="Q101" s="117"/>
      <c r="R101" s="117"/>
      <c r="S101" s="117"/>
      <c r="T101" s="117"/>
      <c r="U101" s="117"/>
      <c r="V101" s="117"/>
      <c r="W101" s="117"/>
      <c r="X101" s="117"/>
      <c r="Y101" s="117"/>
      <c r="Z101" s="117"/>
    </row>
    <row r="102" spans="1:26" ht="15.75" customHeight="1">
      <c r="A102" s="108"/>
      <c r="B102" s="108"/>
      <c r="C102" s="108"/>
      <c r="D102" s="108"/>
      <c r="E102" s="108"/>
      <c r="F102" s="108"/>
      <c r="G102" s="108"/>
      <c r="H102" s="108"/>
      <c r="I102" s="108"/>
      <c r="J102" s="108"/>
      <c r="K102" s="108"/>
      <c r="L102" s="117"/>
      <c r="M102" s="117"/>
      <c r="N102" s="117"/>
      <c r="O102" s="117"/>
      <c r="P102" s="117"/>
      <c r="Q102" s="117"/>
      <c r="R102" s="117"/>
      <c r="S102" s="117"/>
      <c r="T102" s="117"/>
      <c r="U102" s="117"/>
      <c r="V102" s="117"/>
      <c r="W102" s="117"/>
      <c r="X102" s="117"/>
      <c r="Y102" s="117"/>
      <c r="Z102" s="117"/>
    </row>
    <row r="103" spans="1:26" ht="15.75" customHeight="1">
      <c r="A103" s="108"/>
      <c r="B103" s="108"/>
      <c r="C103" s="108"/>
      <c r="D103" s="108"/>
      <c r="E103" s="108"/>
      <c r="F103" s="108"/>
      <c r="G103" s="108"/>
      <c r="H103" s="108"/>
      <c r="I103" s="108"/>
      <c r="J103" s="108"/>
      <c r="K103" s="108"/>
      <c r="L103" s="117"/>
      <c r="M103" s="117"/>
      <c r="N103" s="117"/>
      <c r="O103" s="117"/>
      <c r="P103" s="117"/>
      <c r="Q103" s="117"/>
      <c r="R103" s="117"/>
      <c r="S103" s="117"/>
      <c r="T103" s="117"/>
      <c r="U103" s="117"/>
      <c r="V103" s="117"/>
      <c r="W103" s="117"/>
      <c r="X103" s="117"/>
      <c r="Y103" s="117"/>
      <c r="Z103" s="117"/>
    </row>
    <row r="104" spans="1:26" ht="15.75" customHeight="1">
      <c r="A104" s="108"/>
      <c r="B104" s="108"/>
      <c r="C104" s="108"/>
      <c r="D104" s="108"/>
      <c r="E104" s="108"/>
      <c r="F104" s="108"/>
      <c r="G104" s="108"/>
      <c r="H104" s="108"/>
      <c r="I104" s="108"/>
      <c r="J104" s="108"/>
      <c r="K104" s="108"/>
      <c r="L104" s="117"/>
      <c r="M104" s="117"/>
      <c r="N104" s="117"/>
      <c r="O104" s="117"/>
      <c r="P104" s="117"/>
      <c r="Q104" s="117"/>
      <c r="R104" s="117"/>
      <c r="S104" s="117"/>
      <c r="T104" s="117"/>
      <c r="U104" s="117"/>
      <c r="V104" s="117"/>
      <c r="W104" s="117"/>
      <c r="X104" s="117"/>
      <c r="Y104" s="117"/>
      <c r="Z104" s="117"/>
    </row>
    <row r="105" spans="1:26" ht="15.75" customHeight="1">
      <c r="A105" s="108"/>
      <c r="B105" s="108"/>
      <c r="C105" s="108"/>
      <c r="D105" s="108"/>
      <c r="E105" s="108"/>
      <c r="F105" s="108"/>
      <c r="G105" s="108"/>
      <c r="H105" s="108"/>
      <c r="I105" s="108"/>
      <c r="J105" s="108"/>
      <c r="K105" s="108"/>
      <c r="L105" s="117"/>
      <c r="M105" s="117"/>
      <c r="N105" s="117"/>
      <c r="O105" s="117"/>
      <c r="P105" s="117"/>
      <c r="Q105" s="117"/>
      <c r="R105" s="117"/>
      <c r="S105" s="117"/>
      <c r="T105" s="117"/>
      <c r="U105" s="117"/>
      <c r="V105" s="117"/>
      <c r="W105" s="117"/>
      <c r="X105" s="117"/>
      <c r="Y105" s="117"/>
      <c r="Z105" s="117"/>
    </row>
    <row r="106" spans="1:26" ht="15.75" customHeight="1">
      <c r="A106" s="108"/>
      <c r="B106" s="108"/>
      <c r="C106" s="108"/>
      <c r="D106" s="108"/>
      <c r="E106" s="108"/>
      <c r="F106" s="108"/>
      <c r="G106" s="108"/>
      <c r="H106" s="108"/>
      <c r="I106" s="108"/>
      <c r="J106" s="108"/>
      <c r="K106" s="108"/>
      <c r="L106" s="117"/>
      <c r="M106" s="117"/>
      <c r="N106" s="117"/>
      <c r="O106" s="117"/>
      <c r="P106" s="117"/>
      <c r="Q106" s="117"/>
      <c r="R106" s="117"/>
      <c r="S106" s="117"/>
      <c r="T106" s="117"/>
      <c r="U106" s="117"/>
      <c r="V106" s="117"/>
      <c r="W106" s="117"/>
      <c r="X106" s="117"/>
      <c r="Y106" s="117"/>
      <c r="Z106" s="117"/>
    </row>
    <row r="107" spans="1:26" ht="15.75" customHeight="1">
      <c r="A107" s="108"/>
      <c r="B107" s="108"/>
      <c r="C107" s="108"/>
      <c r="D107" s="108"/>
      <c r="E107" s="108"/>
      <c r="F107" s="108"/>
      <c r="G107" s="108"/>
      <c r="H107" s="108"/>
      <c r="I107" s="108"/>
      <c r="J107" s="108"/>
      <c r="K107" s="108"/>
      <c r="L107" s="117"/>
      <c r="M107" s="117"/>
      <c r="N107" s="117"/>
      <c r="O107" s="117"/>
      <c r="P107" s="117"/>
      <c r="Q107" s="117"/>
      <c r="R107" s="117"/>
      <c r="S107" s="117"/>
      <c r="T107" s="117"/>
      <c r="U107" s="117"/>
      <c r="V107" s="117"/>
      <c r="W107" s="117"/>
      <c r="X107" s="117"/>
      <c r="Y107" s="117"/>
      <c r="Z107" s="117"/>
    </row>
    <row r="108" spans="1:26" ht="15.75" customHeight="1">
      <c r="A108" s="108"/>
      <c r="B108" s="108"/>
      <c r="C108" s="108"/>
      <c r="D108" s="108"/>
      <c r="E108" s="108"/>
      <c r="F108" s="108"/>
      <c r="G108" s="108"/>
      <c r="H108" s="108"/>
      <c r="I108" s="108"/>
      <c r="J108" s="108"/>
      <c r="K108" s="108"/>
      <c r="L108" s="117"/>
      <c r="M108" s="117"/>
      <c r="N108" s="117"/>
      <c r="O108" s="117"/>
      <c r="P108" s="117"/>
      <c r="Q108" s="117"/>
      <c r="R108" s="117"/>
      <c r="S108" s="117"/>
      <c r="T108" s="117"/>
      <c r="U108" s="117"/>
      <c r="V108" s="117"/>
      <c r="W108" s="117"/>
      <c r="X108" s="117"/>
      <c r="Y108" s="117"/>
      <c r="Z108" s="117"/>
    </row>
    <row r="109" spans="1:26" ht="15.75" customHeight="1">
      <c r="A109" s="108"/>
      <c r="B109" s="108"/>
      <c r="C109" s="108"/>
      <c r="D109" s="108"/>
      <c r="E109" s="108"/>
      <c r="F109" s="108"/>
      <c r="G109" s="108"/>
      <c r="H109" s="108"/>
      <c r="I109" s="108"/>
      <c r="J109" s="108"/>
      <c r="K109" s="108"/>
      <c r="L109" s="117"/>
      <c r="M109" s="117"/>
      <c r="N109" s="117"/>
      <c r="O109" s="117"/>
      <c r="P109" s="117"/>
      <c r="Q109" s="117"/>
      <c r="R109" s="117"/>
      <c r="S109" s="117"/>
      <c r="T109" s="117"/>
      <c r="U109" s="117"/>
      <c r="V109" s="117"/>
      <c r="W109" s="117"/>
      <c r="X109" s="117"/>
      <c r="Y109" s="117"/>
      <c r="Z109" s="117"/>
    </row>
    <row r="110" spans="1:26" ht="15.75" customHeight="1">
      <c r="A110" s="108"/>
      <c r="B110" s="108"/>
      <c r="C110" s="108"/>
      <c r="D110" s="108"/>
      <c r="E110" s="108"/>
      <c r="F110" s="108"/>
      <c r="G110" s="108"/>
      <c r="H110" s="108"/>
      <c r="I110" s="108"/>
      <c r="J110" s="108"/>
      <c r="K110" s="108"/>
      <c r="L110" s="117"/>
      <c r="M110" s="117"/>
      <c r="N110" s="117"/>
      <c r="O110" s="117"/>
      <c r="P110" s="117"/>
      <c r="Q110" s="117"/>
      <c r="R110" s="117"/>
      <c r="S110" s="117"/>
      <c r="T110" s="117"/>
      <c r="U110" s="117"/>
      <c r="V110" s="117"/>
      <c r="W110" s="117"/>
      <c r="X110" s="117"/>
      <c r="Y110" s="117"/>
      <c r="Z110" s="117"/>
    </row>
    <row r="111" spans="1:26" ht="15.75" customHeight="1">
      <c r="A111" s="108"/>
      <c r="B111" s="108"/>
      <c r="C111" s="108"/>
      <c r="D111" s="108"/>
      <c r="E111" s="108"/>
      <c r="F111" s="108"/>
      <c r="G111" s="108"/>
      <c r="H111" s="108"/>
      <c r="I111" s="108"/>
      <c r="J111" s="108"/>
      <c r="K111" s="108"/>
      <c r="L111" s="117"/>
      <c r="M111" s="117"/>
      <c r="N111" s="117"/>
      <c r="O111" s="117"/>
      <c r="P111" s="117"/>
      <c r="Q111" s="117"/>
      <c r="R111" s="117"/>
      <c r="S111" s="117"/>
      <c r="T111" s="117"/>
      <c r="U111" s="117"/>
      <c r="V111" s="117"/>
      <c r="W111" s="117"/>
      <c r="X111" s="117"/>
      <c r="Y111" s="117"/>
      <c r="Z111" s="117"/>
    </row>
    <row r="112" spans="1:26" ht="15.75" customHeight="1">
      <c r="A112" s="108"/>
      <c r="B112" s="108"/>
      <c r="C112" s="108"/>
      <c r="D112" s="108"/>
      <c r="E112" s="108"/>
      <c r="F112" s="108"/>
      <c r="G112" s="108"/>
      <c r="H112" s="108"/>
      <c r="I112" s="108"/>
      <c r="J112" s="108"/>
      <c r="K112" s="108"/>
      <c r="L112" s="117"/>
      <c r="M112" s="117"/>
      <c r="N112" s="117"/>
      <c r="O112" s="117"/>
      <c r="P112" s="117"/>
      <c r="Q112" s="117"/>
      <c r="R112" s="117"/>
      <c r="S112" s="117"/>
      <c r="T112" s="117"/>
      <c r="U112" s="117"/>
      <c r="V112" s="117"/>
      <c r="W112" s="117"/>
      <c r="X112" s="117"/>
      <c r="Y112" s="117"/>
      <c r="Z112" s="117"/>
    </row>
    <row r="113" spans="1:26" ht="15.75" customHeight="1">
      <c r="A113" s="108"/>
      <c r="B113" s="108"/>
      <c r="C113" s="108"/>
      <c r="D113" s="108"/>
      <c r="E113" s="108"/>
      <c r="F113" s="108"/>
      <c r="G113" s="108"/>
      <c r="H113" s="108"/>
      <c r="I113" s="108"/>
      <c r="J113" s="108"/>
      <c r="K113" s="108"/>
      <c r="L113" s="117"/>
      <c r="M113" s="117"/>
      <c r="N113" s="117"/>
      <c r="O113" s="117"/>
      <c r="P113" s="117"/>
      <c r="Q113" s="117"/>
      <c r="R113" s="117"/>
      <c r="S113" s="117"/>
      <c r="T113" s="117"/>
      <c r="U113" s="117"/>
      <c r="V113" s="117"/>
      <c r="W113" s="117"/>
      <c r="X113" s="117"/>
      <c r="Y113" s="117"/>
      <c r="Z113" s="117"/>
    </row>
    <row r="114" spans="1:26" ht="15.75" customHeight="1">
      <c r="A114" s="108"/>
      <c r="B114" s="108"/>
      <c r="C114" s="108"/>
      <c r="D114" s="108"/>
      <c r="E114" s="108"/>
      <c r="F114" s="108"/>
      <c r="G114" s="108"/>
      <c r="H114" s="108"/>
      <c r="I114" s="108"/>
      <c r="J114" s="108"/>
      <c r="K114" s="108"/>
      <c r="L114" s="117"/>
      <c r="M114" s="117"/>
      <c r="N114" s="117"/>
      <c r="O114" s="117"/>
      <c r="P114" s="117"/>
      <c r="Q114" s="117"/>
      <c r="R114" s="117"/>
      <c r="S114" s="117"/>
      <c r="T114" s="117"/>
      <c r="U114" s="117"/>
      <c r="V114" s="117"/>
      <c r="W114" s="117"/>
      <c r="X114" s="117"/>
      <c r="Y114" s="117"/>
      <c r="Z114" s="117"/>
    </row>
    <row r="115" spans="1:26" ht="15.75" customHeight="1">
      <c r="A115" s="108"/>
      <c r="B115" s="108"/>
      <c r="C115" s="108"/>
      <c r="D115" s="108"/>
      <c r="E115" s="108"/>
      <c r="F115" s="108"/>
      <c r="G115" s="108"/>
      <c r="H115" s="108"/>
      <c r="I115" s="108"/>
      <c r="J115" s="108"/>
      <c r="K115" s="108"/>
      <c r="L115" s="117"/>
      <c r="M115" s="117"/>
      <c r="N115" s="117"/>
      <c r="O115" s="117"/>
      <c r="P115" s="117"/>
      <c r="Q115" s="117"/>
      <c r="R115" s="117"/>
      <c r="S115" s="117"/>
      <c r="T115" s="117"/>
      <c r="U115" s="117"/>
      <c r="V115" s="117"/>
      <c r="W115" s="117"/>
      <c r="X115" s="117"/>
      <c r="Y115" s="117"/>
      <c r="Z115" s="117"/>
    </row>
    <row r="116" spans="1:26" ht="15.75" customHeight="1">
      <c r="A116" s="108"/>
      <c r="B116" s="108"/>
      <c r="C116" s="108"/>
      <c r="D116" s="108"/>
      <c r="E116" s="108"/>
      <c r="F116" s="108"/>
      <c r="G116" s="108"/>
      <c r="H116" s="108"/>
      <c r="I116" s="108"/>
      <c r="J116" s="108"/>
      <c r="K116" s="108"/>
      <c r="L116" s="117"/>
      <c r="M116" s="117"/>
      <c r="N116" s="117"/>
      <c r="O116" s="117"/>
      <c r="P116" s="117"/>
      <c r="Q116" s="117"/>
      <c r="R116" s="117"/>
      <c r="S116" s="117"/>
      <c r="T116" s="117"/>
      <c r="U116" s="117"/>
      <c r="V116" s="117"/>
      <c r="W116" s="117"/>
      <c r="X116" s="117"/>
      <c r="Y116" s="117"/>
      <c r="Z116" s="117"/>
    </row>
    <row r="117" spans="1:26" ht="15.75" customHeight="1">
      <c r="A117" s="108"/>
      <c r="B117" s="108"/>
      <c r="C117" s="108"/>
      <c r="D117" s="108"/>
      <c r="E117" s="108"/>
      <c r="F117" s="108"/>
      <c r="G117" s="108"/>
      <c r="H117" s="108"/>
      <c r="I117" s="108"/>
      <c r="J117" s="108"/>
      <c r="K117" s="108"/>
      <c r="L117" s="117"/>
      <c r="M117" s="117"/>
      <c r="N117" s="117"/>
      <c r="O117" s="117"/>
      <c r="P117" s="117"/>
      <c r="Q117" s="117"/>
      <c r="R117" s="117"/>
      <c r="S117" s="117"/>
      <c r="T117" s="117"/>
      <c r="U117" s="117"/>
      <c r="V117" s="117"/>
      <c r="W117" s="117"/>
      <c r="X117" s="117"/>
      <c r="Y117" s="117"/>
      <c r="Z117" s="117"/>
    </row>
    <row r="118" spans="1:26" ht="15.75" customHeight="1">
      <c r="A118" s="108"/>
      <c r="B118" s="108"/>
      <c r="C118" s="108"/>
      <c r="D118" s="108"/>
      <c r="E118" s="108"/>
      <c r="F118" s="108"/>
      <c r="G118" s="108"/>
      <c r="H118" s="108"/>
      <c r="I118" s="108"/>
      <c r="J118" s="108"/>
      <c r="K118" s="108"/>
      <c r="L118" s="117"/>
      <c r="M118" s="117"/>
      <c r="N118" s="117"/>
      <c r="O118" s="117"/>
      <c r="P118" s="117"/>
      <c r="Q118" s="117"/>
      <c r="R118" s="117"/>
      <c r="S118" s="117"/>
      <c r="T118" s="117"/>
      <c r="U118" s="117"/>
      <c r="V118" s="117"/>
      <c r="W118" s="117"/>
      <c r="X118" s="117"/>
      <c r="Y118" s="117"/>
      <c r="Z118" s="117"/>
    </row>
    <row r="119" spans="1:26" ht="15.75" customHeight="1">
      <c r="A119" s="108"/>
      <c r="B119" s="108"/>
      <c r="C119" s="108"/>
      <c r="D119" s="108"/>
      <c r="E119" s="108"/>
      <c r="F119" s="108"/>
      <c r="G119" s="108"/>
      <c r="H119" s="108"/>
      <c r="I119" s="108"/>
      <c r="J119" s="108"/>
      <c r="K119" s="108"/>
      <c r="L119" s="117"/>
      <c r="M119" s="117"/>
      <c r="N119" s="117"/>
      <c r="O119" s="117"/>
      <c r="P119" s="117"/>
      <c r="Q119" s="117"/>
      <c r="R119" s="117"/>
      <c r="S119" s="117"/>
      <c r="T119" s="117"/>
      <c r="U119" s="117"/>
      <c r="V119" s="117"/>
      <c r="W119" s="117"/>
      <c r="X119" s="117"/>
      <c r="Y119" s="117"/>
      <c r="Z119" s="117"/>
    </row>
    <row r="120" spans="1:26" ht="15.75" customHeight="1">
      <c r="A120" s="108"/>
      <c r="B120" s="108"/>
      <c r="C120" s="108"/>
      <c r="D120" s="108"/>
      <c r="E120" s="108"/>
      <c r="F120" s="108"/>
      <c r="G120" s="108"/>
      <c r="H120" s="108"/>
      <c r="I120" s="108"/>
      <c r="J120" s="108"/>
      <c r="K120" s="108"/>
      <c r="L120" s="117"/>
      <c r="M120" s="117"/>
      <c r="N120" s="117"/>
      <c r="O120" s="117"/>
      <c r="P120" s="117"/>
      <c r="Q120" s="117"/>
      <c r="R120" s="117"/>
      <c r="S120" s="117"/>
      <c r="T120" s="117"/>
      <c r="U120" s="117"/>
      <c r="V120" s="117"/>
      <c r="W120" s="117"/>
      <c r="X120" s="117"/>
      <c r="Y120" s="117"/>
      <c r="Z120" s="117"/>
    </row>
    <row r="121" spans="1:26" ht="15.75" customHeight="1">
      <c r="A121" s="108"/>
      <c r="B121" s="108"/>
      <c r="C121" s="108"/>
      <c r="D121" s="108"/>
      <c r="E121" s="108"/>
      <c r="F121" s="108"/>
      <c r="G121" s="108"/>
      <c r="H121" s="108"/>
      <c r="I121" s="108"/>
      <c r="J121" s="108"/>
      <c r="K121" s="108"/>
      <c r="L121" s="117"/>
      <c r="M121" s="117"/>
      <c r="N121" s="117"/>
      <c r="O121" s="117"/>
      <c r="P121" s="117"/>
      <c r="Q121" s="117"/>
      <c r="R121" s="117"/>
      <c r="S121" s="117"/>
      <c r="T121" s="117"/>
      <c r="U121" s="117"/>
      <c r="V121" s="117"/>
      <c r="W121" s="117"/>
      <c r="X121" s="117"/>
      <c r="Y121" s="117"/>
      <c r="Z121" s="117"/>
    </row>
    <row r="122" spans="1:26" ht="15.75" customHeight="1">
      <c r="A122" s="108"/>
      <c r="B122" s="108"/>
      <c r="C122" s="108"/>
      <c r="D122" s="108"/>
      <c r="E122" s="108"/>
      <c r="F122" s="108"/>
      <c r="G122" s="108"/>
      <c r="H122" s="108"/>
      <c r="I122" s="108"/>
      <c r="J122" s="108"/>
      <c r="K122" s="108"/>
      <c r="L122" s="117"/>
      <c r="M122" s="117"/>
      <c r="N122" s="117"/>
      <c r="O122" s="117"/>
      <c r="P122" s="117"/>
      <c r="Q122" s="117"/>
      <c r="R122" s="117"/>
      <c r="S122" s="117"/>
      <c r="T122" s="117"/>
      <c r="U122" s="117"/>
      <c r="V122" s="117"/>
      <c r="W122" s="117"/>
      <c r="X122" s="117"/>
      <c r="Y122" s="117"/>
      <c r="Z122" s="117"/>
    </row>
    <row r="123" spans="1:26" ht="15.75" customHeight="1">
      <c r="A123" s="108"/>
      <c r="B123" s="108"/>
      <c r="C123" s="108"/>
      <c r="D123" s="108"/>
      <c r="E123" s="108"/>
      <c r="F123" s="108"/>
      <c r="G123" s="108"/>
      <c r="H123" s="108"/>
      <c r="I123" s="108"/>
      <c r="J123" s="108"/>
      <c r="K123" s="108"/>
      <c r="L123" s="117"/>
      <c r="M123" s="117"/>
      <c r="N123" s="117"/>
      <c r="O123" s="117"/>
      <c r="P123" s="117"/>
      <c r="Q123" s="117"/>
      <c r="R123" s="117"/>
      <c r="S123" s="117"/>
      <c r="T123" s="117"/>
      <c r="U123" s="117"/>
      <c r="V123" s="117"/>
      <c r="W123" s="117"/>
      <c r="X123" s="117"/>
      <c r="Y123" s="117"/>
      <c r="Z123" s="117"/>
    </row>
    <row r="124" spans="1:26" ht="15.75" customHeight="1">
      <c r="A124" s="108"/>
      <c r="B124" s="108"/>
      <c r="C124" s="108"/>
      <c r="D124" s="108"/>
      <c r="E124" s="108"/>
      <c r="F124" s="108"/>
      <c r="G124" s="108"/>
      <c r="H124" s="108"/>
      <c r="I124" s="108"/>
      <c r="J124" s="108"/>
      <c r="K124" s="108"/>
      <c r="L124" s="117"/>
      <c r="M124" s="117"/>
      <c r="N124" s="117"/>
      <c r="O124" s="117"/>
      <c r="P124" s="117"/>
      <c r="Q124" s="117"/>
      <c r="R124" s="117"/>
      <c r="S124" s="117"/>
      <c r="T124" s="117"/>
      <c r="U124" s="117"/>
      <c r="V124" s="117"/>
      <c r="W124" s="117"/>
      <c r="X124" s="117"/>
      <c r="Y124" s="117"/>
      <c r="Z124" s="117"/>
    </row>
    <row r="125" spans="1:26" ht="15.75" customHeight="1">
      <c r="A125" s="108"/>
      <c r="B125" s="108"/>
      <c r="C125" s="108"/>
      <c r="D125" s="108"/>
      <c r="E125" s="108"/>
      <c r="F125" s="108"/>
      <c r="G125" s="108"/>
      <c r="H125" s="108"/>
      <c r="I125" s="108"/>
      <c r="J125" s="108"/>
      <c r="K125" s="108"/>
      <c r="L125" s="117"/>
      <c r="M125" s="117"/>
      <c r="N125" s="117"/>
      <c r="O125" s="117"/>
      <c r="P125" s="117"/>
      <c r="Q125" s="117"/>
      <c r="R125" s="117"/>
      <c r="S125" s="117"/>
      <c r="T125" s="117"/>
      <c r="U125" s="117"/>
      <c r="V125" s="117"/>
      <c r="W125" s="117"/>
      <c r="X125" s="117"/>
      <c r="Y125" s="117"/>
      <c r="Z125" s="117"/>
    </row>
    <row r="126" spans="1:26" ht="15.75" customHeight="1">
      <c r="A126" s="108"/>
      <c r="B126" s="108"/>
      <c r="C126" s="108"/>
      <c r="D126" s="108"/>
      <c r="E126" s="108"/>
      <c r="F126" s="108"/>
      <c r="G126" s="108"/>
      <c r="H126" s="108"/>
      <c r="I126" s="108"/>
      <c r="J126" s="108"/>
      <c r="K126" s="108"/>
      <c r="L126" s="117"/>
      <c r="M126" s="117"/>
      <c r="N126" s="117"/>
      <c r="O126" s="117"/>
      <c r="P126" s="117"/>
      <c r="Q126" s="117"/>
      <c r="R126" s="117"/>
      <c r="S126" s="117"/>
      <c r="T126" s="117"/>
      <c r="U126" s="117"/>
      <c r="V126" s="117"/>
      <c r="W126" s="117"/>
      <c r="X126" s="117"/>
      <c r="Y126" s="117"/>
      <c r="Z126" s="117"/>
    </row>
    <row r="127" spans="1:26" ht="15.75" customHeight="1">
      <c r="A127" s="108"/>
      <c r="B127" s="108"/>
      <c r="C127" s="108"/>
      <c r="D127" s="108"/>
      <c r="E127" s="108"/>
      <c r="F127" s="108"/>
      <c r="G127" s="108"/>
      <c r="H127" s="108"/>
      <c r="I127" s="108"/>
      <c r="J127" s="108"/>
      <c r="K127" s="108"/>
      <c r="L127" s="117"/>
      <c r="M127" s="117"/>
      <c r="N127" s="117"/>
      <c r="O127" s="117"/>
      <c r="P127" s="117"/>
      <c r="Q127" s="117"/>
      <c r="R127" s="117"/>
      <c r="S127" s="117"/>
      <c r="T127" s="117"/>
      <c r="U127" s="117"/>
      <c r="V127" s="117"/>
      <c r="W127" s="117"/>
      <c r="X127" s="117"/>
      <c r="Y127" s="117"/>
      <c r="Z127" s="117"/>
    </row>
    <row r="128" spans="1:26" ht="15.75" customHeight="1">
      <c r="A128" s="108"/>
      <c r="B128" s="108"/>
      <c r="C128" s="108"/>
      <c r="D128" s="108"/>
      <c r="E128" s="108"/>
      <c r="F128" s="108"/>
      <c r="G128" s="108"/>
      <c r="H128" s="108"/>
      <c r="I128" s="108"/>
      <c r="J128" s="108"/>
      <c r="K128" s="108"/>
      <c r="L128" s="117"/>
      <c r="M128" s="117"/>
      <c r="N128" s="117"/>
      <c r="O128" s="117"/>
      <c r="P128" s="117"/>
      <c r="Q128" s="117"/>
      <c r="R128" s="117"/>
      <c r="S128" s="117"/>
      <c r="T128" s="117"/>
      <c r="U128" s="117"/>
      <c r="V128" s="117"/>
      <c r="W128" s="117"/>
      <c r="X128" s="117"/>
      <c r="Y128" s="117"/>
      <c r="Z128" s="117"/>
    </row>
    <row r="129" spans="1:26" ht="15.75" customHeight="1">
      <c r="A129" s="108"/>
      <c r="B129" s="108"/>
      <c r="C129" s="108"/>
      <c r="D129" s="108"/>
      <c r="E129" s="108"/>
      <c r="F129" s="108"/>
      <c r="G129" s="108"/>
      <c r="H129" s="108"/>
      <c r="I129" s="108"/>
      <c r="J129" s="108"/>
      <c r="K129" s="108"/>
      <c r="L129" s="117"/>
      <c r="M129" s="117"/>
      <c r="N129" s="117"/>
      <c r="O129" s="117"/>
      <c r="P129" s="117"/>
      <c r="Q129" s="117"/>
      <c r="R129" s="117"/>
      <c r="S129" s="117"/>
      <c r="T129" s="117"/>
      <c r="U129" s="117"/>
      <c r="V129" s="117"/>
      <c r="W129" s="117"/>
      <c r="X129" s="117"/>
      <c r="Y129" s="117"/>
      <c r="Z129" s="117"/>
    </row>
    <row r="130" spans="1:26" ht="15.75" customHeight="1">
      <c r="A130" s="108"/>
      <c r="B130" s="108"/>
      <c r="C130" s="108"/>
      <c r="D130" s="108"/>
      <c r="E130" s="108"/>
      <c r="F130" s="108"/>
      <c r="G130" s="108"/>
      <c r="H130" s="108"/>
      <c r="I130" s="108"/>
      <c r="J130" s="108"/>
      <c r="K130" s="108"/>
      <c r="L130" s="117"/>
      <c r="M130" s="117"/>
      <c r="N130" s="117"/>
      <c r="O130" s="117"/>
      <c r="P130" s="117"/>
      <c r="Q130" s="117"/>
      <c r="R130" s="117"/>
      <c r="S130" s="117"/>
      <c r="T130" s="117"/>
      <c r="U130" s="117"/>
      <c r="V130" s="117"/>
      <c r="W130" s="117"/>
      <c r="X130" s="117"/>
      <c r="Y130" s="117"/>
      <c r="Z130" s="117"/>
    </row>
    <row r="131" spans="1:26" ht="15.75" customHeight="1">
      <c r="A131" s="108"/>
      <c r="B131" s="108"/>
      <c r="C131" s="108"/>
      <c r="D131" s="108"/>
      <c r="E131" s="108"/>
      <c r="F131" s="108"/>
      <c r="G131" s="108"/>
      <c r="H131" s="108"/>
      <c r="I131" s="108"/>
      <c r="J131" s="108"/>
      <c r="K131" s="108"/>
      <c r="L131" s="117"/>
      <c r="M131" s="117"/>
      <c r="N131" s="117"/>
      <c r="O131" s="117"/>
      <c r="P131" s="117"/>
      <c r="Q131" s="117"/>
      <c r="R131" s="117"/>
      <c r="S131" s="117"/>
      <c r="T131" s="117"/>
      <c r="U131" s="117"/>
      <c r="V131" s="117"/>
      <c r="W131" s="117"/>
      <c r="X131" s="117"/>
      <c r="Y131" s="117"/>
      <c r="Z131" s="117"/>
    </row>
    <row r="132" spans="1:26" ht="15.75" customHeight="1">
      <c r="A132" s="108"/>
      <c r="B132" s="108"/>
      <c r="C132" s="108"/>
      <c r="D132" s="108"/>
      <c r="E132" s="108"/>
      <c r="F132" s="108"/>
      <c r="G132" s="108"/>
      <c r="H132" s="108"/>
      <c r="I132" s="108"/>
      <c r="J132" s="108"/>
      <c r="K132" s="108"/>
      <c r="L132" s="117"/>
      <c r="M132" s="117"/>
      <c r="N132" s="117"/>
      <c r="O132" s="117"/>
      <c r="P132" s="117"/>
      <c r="Q132" s="117"/>
      <c r="R132" s="117"/>
      <c r="S132" s="117"/>
      <c r="T132" s="117"/>
      <c r="U132" s="117"/>
      <c r="V132" s="117"/>
      <c r="W132" s="117"/>
      <c r="X132" s="117"/>
      <c r="Y132" s="117"/>
      <c r="Z132" s="117"/>
    </row>
    <row r="133" spans="1:26" ht="15.75" customHeight="1">
      <c r="A133" s="108"/>
      <c r="B133" s="108"/>
      <c r="C133" s="108"/>
      <c r="D133" s="108"/>
      <c r="E133" s="108"/>
      <c r="F133" s="108"/>
      <c r="G133" s="108"/>
      <c r="H133" s="108"/>
      <c r="I133" s="108"/>
      <c r="J133" s="108"/>
      <c r="K133" s="108"/>
      <c r="L133" s="117"/>
      <c r="M133" s="117"/>
      <c r="N133" s="117"/>
      <c r="O133" s="117"/>
      <c r="P133" s="117"/>
      <c r="Q133" s="117"/>
      <c r="R133" s="117"/>
      <c r="S133" s="117"/>
      <c r="T133" s="117"/>
      <c r="U133" s="117"/>
      <c r="V133" s="117"/>
      <c r="W133" s="117"/>
      <c r="X133" s="117"/>
      <c r="Y133" s="117"/>
      <c r="Z133" s="117"/>
    </row>
    <row r="134" spans="1:26" ht="15.75" customHeight="1">
      <c r="A134" s="108"/>
      <c r="B134" s="108"/>
      <c r="C134" s="108"/>
      <c r="D134" s="108"/>
      <c r="E134" s="108"/>
      <c r="F134" s="108"/>
      <c r="G134" s="108"/>
      <c r="H134" s="108"/>
      <c r="I134" s="108"/>
      <c r="J134" s="108"/>
      <c r="K134" s="108"/>
      <c r="L134" s="117"/>
      <c r="M134" s="117"/>
      <c r="N134" s="117"/>
      <c r="O134" s="117"/>
      <c r="P134" s="117"/>
      <c r="Q134" s="117"/>
      <c r="R134" s="117"/>
      <c r="S134" s="117"/>
      <c r="T134" s="117"/>
      <c r="U134" s="117"/>
      <c r="V134" s="117"/>
      <c r="W134" s="117"/>
      <c r="X134" s="117"/>
      <c r="Y134" s="117"/>
      <c r="Z134" s="117"/>
    </row>
    <row r="135" spans="1:26" ht="15.75" customHeight="1">
      <c r="A135" s="108"/>
      <c r="B135" s="108"/>
      <c r="C135" s="108"/>
      <c r="D135" s="108"/>
      <c r="E135" s="108"/>
      <c r="F135" s="108"/>
      <c r="G135" s="108"/>
      <c r="H135" s="108"/>
      <c r="I135" s="108"/>
      <c r="J135" s="108"/>
      <c r="K135" s="108"/>
      <c r="L135" s="117"/>
      <c r="M135" s="117"/>
      <c r="N135" s="117"/>
      <c r="O135" s="117"/>
      <c r="P135" s="117"/>
      <c r="Q135" s="117"/>
      <c r="R135" s="117"/>
      <c r="S135" s="117"/>
      <c r="T135" s="117"/>
      <c r="U135" s="117"/>
      <c r="V135" s="117"/>
      <c r="W135" s="117"/>
      <c r="X135" s="117"/>
      <c r="Y135" s="117"/>
      <c r="Z135" s="117"/>
    </row>
    <row r="136" spans="1:26" ht="15.75" customHeight="1">
      <c r="A136" s="108"/>
      <c r="B136" s="108"/>
      <c r="C136" s="108"/>
      <c r="D136" s="108"/>
      <c r="E136" s="108"/>
      <c r="F136" s="108"/>
      <c r="G136" s="108"/>
      <c r="H136" s="108"/>
      <c r="I136" s="108"/>
      <c r="J136" s="108"/>
      <c r="K136" s="108"/>
      <c r="L136" s="117"/>
      <c r="M136" s="117"/>
      <c r="N136" s="117"/>
      <c r="O136" s="117"/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</row>
    <row r="137" spans="1:26" ht="15.75" customHeight="1">
      <c r="A137" s="108"/>
      <c r="B137" s="108"/>
      <c r="C137" s="108"/>
      <c r="D137" s="108"/>
      <c r="E137" s="108"/>
      <c r="F137" s="108"/>
      <c r="G137" s="108"/>
      <c r="H137" s="108"/>
      <c r="I137" s="108"/>
      <c r="J137" s="108"/>
      <c r="K137" s="108"/>
      <c r="L137" s="117"/>
      <c r="M137" s="117"/>
      <c r="N137" s="117"/>
      <c r="O137" s="117"/>
      <c r="P137" s="117"/>
      <c r="Q137" s="117"/>
      <c r="R137" s="117"/>
      <c r="S137" s="117"/>
      <c r="T137" s="117"/>
      <c r="U137" s="117"/>
      <c r="V137" s="117"/>
      <c r="W137" s="117"/>
      <c r="X137" s="117"/>
      <c r="Y137" s="117"/>
      <c r="Z137" s="117"/>
    </row>
    <row r="138" spans="1:26" ht="15.75" customHeight="1">
      <c r="A138" s="108"/>
      <c r="B138" s="108"/>
      <c r="C138" s="108"/>
      <c r="D138" s="108"/>
      <c r="E138" s="108"/>
      <c r="F138" s="108"/>
      <c r="G138" s="108"/>
      <c r="H138" s="108"/>
      <c r="I138" s="108"/>
      <c r="J138" s="108"/>
      <c r="K138" s="108"/>
      <c r="L138" s="117"/>
      <c r="M138" s="117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  <c r="X138" s="117"/>
      <c r="Y138" s="117"/>
      <c r="Z138" s="117"/>
    </row>
    <row r="139" spans="1:26" ht="15.75" customHeight="1">
      <c r="A139" s="108"/>
      <c r="B139" s="108"/>
      <c r="C139" s="108"/>
      <c r="D139" s="108"/>
      <c r="E139" s="108"/>
      <c r="F139" s="108"/>
      <c r="G139" s="108"/>
      <c r="H139" s="108"/>
      <c r="I139" s="108"/>
      <c r="J139" s="108"/>
      <c r="K139" s="108"/>
      <c r="L139" s="117"/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  <c r="X139" s="117"/>
      <c r="Y139" s="117"/>
      <c r="Z139" s="117"/>
    </row>
    <row r="140" spans="1:26" ht="15.75" customHeight="1">
      <c r="A140" s="108"/>
      <c r="B140" s="108"/>
      <c r="C140" s="108"/>
      <c r="D140" s="108"/>
      <c r="E140" s="108"/>
      <c r="F140" s="108"/>
      <c r="G140" s="108"/>
      <c r="H140" s="108"/>
      <c r="I140" s="108"/>
      <c r="J140" s="108"/>
      <c r="K140" s="108"/>
      <c r="L140" s="117"/>
      <c r="M140" s="117"/>
      <c r="N140" s="117"/>
      <c r="O140" s="117"/>
      <c r="P140" s="117"/>
      <c r="Q140" s="117"/>
      <c r="R140" s="117"/>
      <c r="S140" s="117"/>
      <c r="T140" s="117"/>
      <c r="U140" s="117"/>
      <c r="V140" s="117"/>
      <c r="W140" s="117"/>
      <c r="X140" s="117"/>
      <c r="Y140" s="117"/>
      <c r="Z140" s="117"/>
    </row>
    <row r="141" spans="1:26" ht="15.75" customHeight="1">
      <c r="A141" s="108"/>
      <c r="B141" s="108"/>
      <c r="C141" s="108"/>
      <c r="D141" s="108"/>
      <c r="E141" s="108"/>
      <c r="F141" s="108"/>
      <c r="G141" s="108"/>
      <c r="H141" s="108"/>
      <c r="I141" s="108"/>
      <c r="J141" s="108"/>
      <c r="K141" s="108"/>
      <c r="L141" s="117"/>
      <c r="M141" s="117"/>
      <c r="N141" s="117"/>
      <c r="O141" s="117"/>
      <c r="P141" s="117"/>
      <c r="Q141" s="117"/>
      <c r="R141" s="117"/>
      <c r="S141" s="117"/>
      <c r="T141" s="117"/>
      <c r="U141" s="117"/>
      <c r="V141" s="117"/>
      <c r="W141" s="117"/>
      <c r="X141" s="117"/>
      <c r="Y141" s="117"/>
      <c r="Z141" s="117"/>
    </row>
    <row r="142" spans="1:26" ht="15.75" customHeight="1">
      <c r="A142" s="108"/>
      <c r="B142" s="108"/>
      <c r="C142" s="108"/>
      <c r="D142" s="108"/>
      <c r="E142" s="108"/>
      <c r="F142" s="108"/>
      <c r="G142" s="108"/>
      <c r="H142" s="108"/>
      <c r="I142" s="108"/>
      <c r="J142" s="108"/>
      <c r="K142" s="108"/>
      <c r="L142" s="117"/>
      <c r="M142" s="117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  <c r="Y142" s="117"/>
      <c r="Z142" s="117"/>
    </row>
    <row r="143" spans="1:26" ht="15.75" customHeight="1">
      <c r="A143" s="108"/>
      <c r="B143" s="108"/>
      <c r="C143" s="108"/>
      <c r="D143" s="108"/>
      <c r="E143" s="108"/>
      <c r="F143" s="108"/>
      <c r="G143" s="108"/>
      <c r="H143" s="108"/>
      <c r="I143" s="108"/>
      <c r="J143" s="108"/>
      <c r="K143" s="108"/>
      <c r="L143" s="117"/>
      <c r="M143" s="117"/>
      <c r="N143" s="117"/>
      <c r="O143" s="117"/>
      <c r="P143" s="117"/>
      <c r="Q143" s="117"/>
      <c r="R143" s="117"/>
      <c r="S143" s="117"/>
      <c r="T143" s="117"/>
      <c r="U143" s="117"/>
      <c r="V143" s="117"/>
      <c r="W143" s="117"/>
      <c r="X143" s="117"/>
      <c r="Y143" s="117"/>
      <c r="Z143" s="117"/>
    </row>
    <row r="144" spans="1:26" ht="15.75" customHeight="1">
      <c r="A144" s="108"/>
      <c r="B144" s="108"/>
      <c r="C144" s="108"/>
      <c r="D144" s="108"/>
      <c r="E144" s="108"/>
      <c r="F144" s="108"/>
      <c r="G144" s="108"/>
      <c r="H144" s="108"/>
      <c r="I144" s="108"/>
      <c r="J144" s="108"/>
      <c r="K144" s="108"/>
      <c r="L144" s="117"/>
      <c r="M144" s="117"/>
      <c r="N144" s="117"/>
      <c r="O144" s="117"/>
      <c r="P144" s="117"/>
      <c r="Q144" s="117"/>
      <c r="R144" s="117"/>
      <c r="S144" s="117"/>
      <c r="T144" s="117"/>
      <c r="U144" s="117"/>
      <c r="V144" s="117"/>
      <c r="W144" s="117"/>
      <c r="X144" s="117"/>
      <c r="Y144" s="117"/>
      <c r="Z144" s="117"/>
    </row>
    <row r="145" spans="1:26" ht="15.75" customHeight="1">
      <c r="A145" s="108"/>
      <c r="B145" s="108"/>
      <c r="C145" s="108"/>
      <c r="D145" s="108"/>
      <c r="E145" s="108"/>
      <c r="F145" s="108"/>
      <c r="G145" s="108"/>
      <c r="H145" s="108"/>
      <c r="I145" s="108"/>
      <c r="J145" s="108"/>
      <c r="K145" s="108"/>
      <c r="L145" s="117"/>
      <c r="M145" s="117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  <c r="X145" s="117"/>
      <c r="Y145" s="117"/>
      <c r="Z145" s="117"/>
    </row>
    <row r="146" spans="1:26" ht="15.75" customHeight="1">
      <c r="A146" s="108"/>
      <c r="B146" s="108"/>
      <c r="C146" s="108"/>
      <c r="D146" s="108"/>
      <c r="E146" s="108"/>
      <c r="F146" s="108"/>
      <c r="G146" s="108"/>
      <c r="H146" s="108"/>
      <c r="I146" s="108"/>
      <c r="J146" s="108"/>
      <c r="K146" s="108"/>
      <c r="L146" s="117"/>
      <c r="M146" s="117"/>
      <c r="N146" s="117"/>
      <c r="O146" s="117"/>
      <c r="P146" s="117"/>
      <c r="Q146" s="117"/>
      <c r="R146" s="117"/>
      <c r="S146" s="117"/>
      <c r="T146" s="117"/>
      <c r="U146" s="117"/>
      <c r="V146" s="117"/>
      <c r="W146" s="117"/>
      <c r="X146" s="117"/>
      <c r="Y146" s="117"/>
      <c r="Z146" s="117"/>
    </row>
    <row r="147" spans="1:26" ht="15.75" customHeight="1">
      <c r="A147" s="108"/>
      <c r="B147" s="108"/>
      <c r="C147" s="108"/>
      <c r="D147" s="108"/>
      <c r="E147" s="108"/>
      <c r="F147" s="108"/>
      <c r="G147" s="108"/>
      <c r="H147" s="108"/>
      <c r="I147" s="108"/>
      <c r="J147" s="108"/>
      <c r="K147" s="108"/>
      <c r="L147" s="117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</row>
    <row r="148" spans="1:26" ht="15.75" customHeight="1">
      <c r="A148" s="108"/>
      <c r="B148" s="108"/>
      <c r="C148" s="108"/>
      <c r="D148" s="108"/>
      <c r="E148" s="108"/>
      <c r="F148" s="108"/>
      <c r="G148" s="108"/>
      <c r="H148" s="108"/>
      <c r="I148" s="108"/>
      <c r="J148" s="108"/>
      <c r="K148" s="108"/>
      <c r="L148" s="117"/>
      <c r="M148" s="117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  <c r="X148" s="117"/>
      <c r="Y148" s="117"/>
      <c r="Z148" s="117"/>
    </row>
    <row r="149" spans="1:26" ht="15.75" customHeight="1">
      <c r="A149" s="108"/>
      <c r="B149" s="108"/>
      <c r="C149" s="108"/>
      <c r="D149" s="108"/>
      <c r="E149" s="108"/>
      <c r="F149" s="108"/>
      <c r="G149" s="108"/>
      <c r="H149" s="108"/>
      <c r="I149" s="108"/>
      <c r="J149" s="108"/>
      <c r="K149" s="108"/>
      <c r="L149" s="117"/>
      <c r="M149" s="117"/>
      <c r="N149" s="117"/>
      <c r="O149" s="117"/>
      <c r="P149" s="117"/>
      <c r="Q149" s="117"/>
      <c r="R149" s="117"/>
      <c r="S149" s="117"/>
      <c r="T149" s="117"/>
      <c r="U149" s="117"/>
      <c r="V149" s="117"/>
      <c r="W149" s="117"/>
      <c r="X149" s="117"/>
      <c r="Y149" s="117"/>
      <c r="Z149" s="117"/>
    </row>
    <row r="150" spans="1:26" ht="15.75" customHeight="1">
      <c r="A150" s="108"/>
      <c r="B150" s="108"/>
      <c r="C150" s="108"/>
      <c r="D150" s="108"/>
      <c r="E150" s="108"/>
      <c r="F150" s="108"/>
      <c r="G150" s="108"/>
      <c r="H150" s="108"/>
      <c r="I150" s="108"/>
      <c r="J150" s="108"/>
      <c r="K150" s="108"/>
      <c r="L150" s="117"/>
      <c r="M150" s="117"/>
      <c r="N150" s="117"/>
      <c r="O150" s="117"/>
      <c r="P150" s="117"/>
      <c r="Q150" s="117"/>
      <c r="R150" s="117"/>
      <c r="S150" s="117"/>
      <c r="T150" s="117"/>
      <c r="U150" s="117"/>
      <c r="V150" s="117"/>
      <c r="W150" s="117"/>
      <c r="X150" s="117"/>
      <c r="Y150" s="117"/>
      <c r="Z150" s="117"/>
    </row>
    <row r="151" spans="1:26" ht="15.75" customHeight="1">
      <c r="A151" s="108"/>
      <c r="B151" s="108"/>
      <c r="C151" s="108"/>
      <c r="D151" s="108"/>
      <c r="E151" s="108"/>
      <c r="F151" s="108"/>
      <c r="G151" s="108"/>
      <c r="H151" s="108"/>
      <c r="I151" s="108"/>
      <c r="J151" s="108"/>
      <c r="K151" s="108"/>
      <c r="L151" s="117"/>
      <c r="M151" s="117"/>
      <c r="N151" s="117"/>
      <c r="O151" s="117"/>
      <c r="P151" s="117"/>
      <c r="Q151" s="117"/>
      <c r="R151" s="117"/>
      <c r="S151" s="117"/>
      <c r="T151" s="117"/>
      <c r="U151" s="117"/>
      <c r="V151" s="117"/>
      <c r="W151" s="117"/>
      <c r="X151" s="117"/>
      <c r="Y151" s="117"/>
      <c r="Z151" s="117"/>
    </row>
    <row r="152" spans="1:26" ht="15.75" customHeight="1">
      <c r="A152" s="108"/>
      <c r="B152" s="108"/>
      <c r="C152" s="108"/>
      <c r="D152" s="108"/>
      <c r="E152" s="108"/>
      <c r="F152" s="108"/>
      <c r="G152" s="108"/>
      <c r="H152" s="108"/>
      <c r="I152" s="108"/>
      <c r="J152" s="108"/>
      <c r="K152" s="108"/>
      <c r="L152" s="117"/>
      <c r="M152" s="117"/>
      <c r="N152" s="117"/>
      <c r="O152" s="117"/>
      <c r="P152" s="117"/>
      <c r="Q152" s="117"/>
      <c r="R152" s="117"/>
      <c r="S152" s="117"/>
      <c r="T152" s="117"/>
      <c r="U152" s="117"/>
      <c r="V152" s="117"/>
      <c r="W152" s="117"/>
      <c r="X152" s="117"/>
      <c r="Y152" s="117"/>
      <c r="Z152" s="117"/>
    </row>
    <row r="153" spans="1:26" ht="15.75" customHeight="1">
      <c r="A153" s="108"/>
      <c r="B153" s="108"/>
      <c r="C153" s="108"/>
      <c r="D153" s="108"/>
      <c r="E153" s="108"/>
      <c r="F153" s="108"/>
      <c r="G153" s="108"/>
      <c r="H153" s="108"/>
      <c r="I153" s="108"/>
      <c r="J153" s="108"/>
      <c r="K153" s="108"/>
      <c r="L153" s="117"/>
      <c r="M153" s="117"/>
      <c r="N153" s="117"/>
      <c r="O153" s="117"/>
      <c r="P153" s="117"/>
      <c r="Q153" s="117"/>
      <c r="R153" s="117"/>
      <c r="S153" s="117"/>
      <c r="T153" s="117"/>
      <c r="U153" s="117"/>
      <c r="V153" s="117"/>
      <c r="W153" s="117"/>
      <c r="X153" s="117"/>
      <c r="Y153" s="117"/>
      <c r="Z153" s="117"/>
    </row>
    <row r="154" spans="1:26" ht="15.75" customHeight="1">
      <c r="A154" s="108"/>
      <c r="B154" s="108"/>
      <c r="C154" s="108"/>
      <c r="D154" s="108"/>
      <c r="E154" s="108"/>
      <c r="F154" s="108"/>
      <c r="G154" s="108"/>
      <c r="H154" s="108"/>
      <c r="I154" s="108"/>
      <c r="J154" s="108"/>
      <c r="K154" s="108"/>
      <c r="L154" s="117"/>
      <c r="M154" s="117"/>
      <c r="N154" s="117"/>
      <c r="O154" s="117"/>
      <c r="P154" s="117"/>
      <c r="Q154" s="117"/>
      <c r="R154" s="117"/>
      <c r="S154" s="117"/>
      <c r="T154" s="117"/>
      <c r="U154" s="117"/>
      <c r="V154" s="117"/>
      <c r="W154" s="117"/>
      <c r="X154" s="117"/>
      <c r="Y154" s="117"/>
      <c r="Z154" s="117"/>
    </row>
    <row r="155" spans="1:26" ht="15.75" customHeight="1">
      <c r="A155" s="108"/>
      <c r="B155" s="108"/>
      <c r="C155" s="108"/>
      <c r="D155" s="108"/>
      <c r="E155" s="108"/>
      <c r="F155" s="108"/>
      <c r="G155" s="108"/>
      <c r="H155" s="108"/>
      <c r="I155" s="108"/>
      <c r="J155" s="108"/>
      <c r="K155" s="108"/>
      <c r="L155" s="117"/>
      <c r="M155" s="117"/>
      <c r="N155" s="117"/>
      <c r="O155" s="117"/>
      <c r="P155" s="117"/>
      <c r="Q155" s="117"/>
      <c r="R155" s="117"/>
      <c r="S155" s="117"/>
      <c r="T155" s="117"/>
      <c r="U155" s="117"/>
      <c r="V155" s="117"/>
      <c r="W155" s="117"/>
      <c r="X155" s="117"/>
      <c r="Y155" s="117"/>
      <c r="Z155" s="117"/>
    </row>
    <row r="156" spans="1:26" ht="15.75" customHeight="1">
      <c r="A156" s="108"/>
      <c r="B156" s="108"/>
      <c r="C156" s="108"/>
      <c r="D156" s="108"/>
      <c r="E156" s="108"/>
      <c r="F156" s="108"/>
      <c r="G156" s="108"/>
      <c r="H156" s="108"/>
      <c r="I156" s="108"/>
      <c r="J156" s="108"/>
      <c r="K156" s="108"/>
      <c r="L156" s="117"/>
      <c r="M156" s="117"/>
      <c r="N156" s="117"/>
      <c r="O156" s="117"/>
      <c r="P156" s="117"/>
      <c r="Q156" s="117"/>
      <c r="R156" s="117"/>
      <c r="S156" s="117"/>
      <c r="T156" s="117"/>
      <c r="U156" s="117"/>
      <c r="V156" s="117"/>
      <c r="W156" s="117"/>
      <c r="X156" s="117"/>
      <c r="Y156" s="117"/>
      <c r="Z156" s="117"/>
    </row>
    <row r="157" spans="1:26" ht="15.75" customHeight="1">
      <c r="A157" s="108"/>
      <c r="B157" s="108"/>
      <c r="C157" s="108"/>
      <c r="D157" s="108"/>
      <c r="E157" s="108"/>
      <c r="F157" s="108"/>
      <c r="G157" s="108"/>
      <c r="H157" s="108"/>
      <c r="I157" s="108"/>
      <c r="J157" s="108"/>
      <c r="K157" s="108"/>
      <c r="L157" s="117"/>
      <c r="M157" s="117"/>
      <c r="N157" s="117"/>
      <c r="O157" s="117"/>
      <c r="P157" s="117"/>
      <c r="Q157" s="117"/>
      <c r="R157" s="117"/>
      <c r="S157" s="117"/>
      <c r="T157" s="117"/>
      <c r="U157" s="117"/>
      <c r="V157" s="117"/>
      <c r="W157" s="117"/>
      <c r="X157" s="117"/>
      <c r="Y157" s="117"/>
      <c r="Z157" s="117"/>
    </row>
    <row r="158" spans="1:26" ht="15.75" customHeight="1">
      <c r="A158" s="108"/>
      <c r="B158" s="108"/>
      <c r="C158" s="108"/>
      <c r="D158" s="108"/>
      <c r="E158" s="108"/>
      <c r="F158" s="108"/>
      <c r="G158" s="108"/>
      <c r="H158" s="108"/>
      <c r="I158" s="108"/>
      <c r="J158" s="108"/>
      <c r="K158" s="108"/>
      <c r="L158" s="117"/>
      <c r="M158" s="117"/>
      <c r="N158" s="117"/>
      <c r="O158" s="117"/>
      <c r="P158" s="117"/>
      <c r="Q158" s="117"/>
      <c r="R158" s="117"/>
      <c r="S158" s="117"/>
      <c r="T158" s="117"/>
      <c r="U158" s="117"/>
      <c r="V158" s="117"/>
      <c r="W158" s="117"/>
      <c r="X158" s="117"/>
      <c r="Y158" s="117"/>
      <c r="Z158" s="117"/>
    </row>
    <row r="159" spans="1:26" ht="15.75" customHeight="1">
      <c r="A159" s="108"/>
      <c r="B159" s="108"/>
      <c r="C159" s="108"/>
      <c r="D159" s="108"/>
      <c r="E159" s="108"/>
      <c r="F159" s="108"/>
      <c r="G159" s="108"/>
      <c r="H159" s="108"/>
      <c r="I159" s="108"/>
      <c r="J159" s="108"/>
      <c r="K159" s="108"/>
      <c r="L159" s="117"/>
      <c r="M159" s="117"/>
      <c r="N159" s="117"/>
      <c r="O159" s="117"/>
      <c r="P159" s="117"/>
      <c r="Q159" s="117"/>
      <c r="R159" s="117"/>
      <c r="S159" s="117"/>
      <c r="T159" s="117"/>
      <c r="U159" s="117"/>
      <c r="V159" s="117"/>
      <c r="W159" s="117"/>
      <c r="X159" s="117"/>
      <c r="Y159" s="117"/>
      <c r="Z159" s="117"/>
    </row>
    <row r="160" spans="1:26" ht="15.75" customHeight="1">
      <c r="A160" s="108"/>
      <c r="B160" s="108"/>
      <c r="C160" s="108"/>
      <c r="D160" s="108"/>
      <c r="E160" s="108"/>
      <c r="F160" s="108"/>
      <c r="G160" s="108"/>
      <c r="H160" s="108"/>
      <c r="I160" s="108"/>
      <c r="J160" s="108"/>
      <c r="K160" s="108"/>
      <c r="L160" s="117"/>
      <c r="M160" s="117"/>
      <c r="N160" s="117"/>
      <c r="O160" s="117"/>
      <c r="P160" s="117"/>
      <c r="Q160" s="117"/>
      <c r="R160" s="117"/>
      <c r="S160" s="117"/>
      <c r="T160" s="117"/>
      <c r="U160" s="117"/>
      <c r="V160" s="117"/>
      <c r="W160" s="117"/>
      <c r="X160" s="117"/>
      <c r="Y160" s="117"/>
      <c r="Z160" s="117"/>
    </row>
    <row r="161" spans="1:26" ht="15.75" customHeight="1">
      <c r="A161" s="108"/>
      <c r="B161" s="108"/>
      <c r="C161" s="108"/>
      <c r="D161" s="108"/>
      <c r="E161" s="108"/>
      <c r="F161" s="108"/>
      <c r="G161" s="108"/>
      <c r="H161" s="108"/>
      <c r="I161" s="108"/>
      <c r="J161" s="108"/>
      <c r="K161" s="108"/>
      <c r="L161" s="117"/>
      <c r="M161" s="117"/>
      <c r="N161" s="117"/>
      <c r="O161" s="117"/>
      <c r="P161" s="117"/>
      <c r="Q161" s="117"/>
      <c r="R161" s="117"/>
      <c r="S161" s="117"/>
      <c r="T161" s="117"/>
      <c r="U161" s="117"/>
      <c r="V161" s="117"/>
      <c r="W161" s="117"/>
      <c r="X161" s="117"/>
      <c r="Y161" s="117"/>
      <c r="Z161" s="117"/>
    </row>
    <row r="162" spans="1:26" ht="15.75" customHeight="1">
      <c r="A162" s="108"/>
      <c r="B162" s="108"/>
      <c r="C162" s="108"/>
      <c r="D162" s="108"/>
      <c r="E162" s="108"/>
      <c r="F162" s="108"/>
      <c r="G162" s="108"/>
      <c r="H162" s="108"/>
      <c r="I162" s="108"/>
      <c r="J162" s="108"/>
      <c r="K162" s="108"/>
      <c r="L162" s="117"/>
      <c r="M162" s="117"/>
      <c r="N162" s="117"/>
      <c r="O162" s="117"/>
      <c r="P162" s="117"/>
      <c r="Q162" s="117"/>
      <c r="R162" s="117"/>
      <c r="S162" s="117"/>
      <c r="T162" s="117"/>
      <c r="U162" s="117"/>
      <c r="V162" s="117"/>
      <c r="W162" s="117"/>
      <c r="X162" s="117"/>
      <c r="Y162" s="117"/>
      <c r="Z162" s="117"/>
    </row>
    <row r="163" spans="1:26" ht="15.75" customHeight="1">
      <c r="A163" s="108"/>
      <c r="B163" s="108"/>
      <c r="C163" s="108"/>
      <c r="D163" s="108"/>
      <c r="E163" s="108"/>
      <c r="F163" s="108"/>
      <c r="G163" s="108"/>
      <c r="H163" s="108"/>
      <c r="I163" s="108"/>
      <c r="J163" s="108"/>
      <c r="K163" s="108"/>
      <c r="L163" s="117"/>
      <c r="M163" s="117"/>
      <c r="N163" s="117"/>
      <c r="O163" s="117"/>
      <c r="P163" s="117"/>
      <c r="Q163" s="117"/>
      <c r="R163" s="117"/>
      <c r="S163" s="117"/>
      <c r="T163" s="117"/>
      <c r="U163" s="117"/>
      <c r="V163" s="117"/>
      <c r="W163" s="117"/>
      <c r="X163" s="117"/>
      <c r="Y163" s="117"/>
      <c r="Z163" s="117"/>
    </row>
    <row r="164" spans="1:26" ht="15.75" customHeight="1">
      <c r="A164" s="108"/>
      <c r="B164" s="108"/>
      <c r="C164" s="108"/>
      <c r="D164" s="108"/>
      <c r="E164" s="108"/>
      <c r="F164" s="108"/>
      <c r="G164" s="108"/>
      <c r="H164" s="108"/>
      <c r="I164" s="108"/>
      <c r="J164" s="108"/>
      <c r="K164" s="108"/>
      <c r="L164" s="117"/>
      <c r="M164" s="117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  <c r="X164" s="117"/>
      <c r="Y164" s="117"/>
      <c r="Z164" s="117"/>
    </row>
    <row r="165" spans="1:26" ht="15.75" customHeight="1">
      <c r="A165" s="108"/>
      <c r="B165" s="108"/>
      <c r="C165" s="108"/>
      <c r="D165" s="108"/>
      <c r="E165" s="108"/>
      <c r="F165" s="108"/>
      <c r="G165" s="108"/>
      <c r="H165" s="108"/>
      <c r="I165" s="108"/>
      <c r="J165" s="108"/>
      <c r="K165" s="108"/>
      <c r="L165" s="117"/>
      <c r="M165" s="117"/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  <c r="X165" s="117"/>
      <c r="Y165" s="117"/>
      <c r="Z165" s="117"/>
    </row>
    <row r="166" spans="1:26" ht="15.75" customHeight="1">
      <c r="A166" s="108"/>
      <c r="B166" s="108"/>
      <c r="C166" s="108"/>
      <c r="D166" s="108"/>
      <c r="E166" s="108"/>
      <c r="F166" s="108"/>
      <c r="G166" s="108"/>
      <c r="H166" s="108"/>
      <c r="I166" s="108"/>
      <c r="J166" s="108"/>
      <c r="K166" s="108"/>
      <c r="L166" s="117"/>
      <c r="M166" s="117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  <c r="X166" s="117"/>
      <c r="Y166" s="117"/>
      <c r="Z166" s="117"/>
    </row>
    <row r="167" spans="1:26" ht="15.75" customHeight="1">
      <c r="A167" s="108"/>
      <c r="B167" s="108"/>
      <c r="C167" s="108"/>
      <c r="D167" s="108"/>
      <c r="E167" s="108"/>
      <c r="F167" s="108"/>
      <c r="G167" s="108"/>
      <c r="H167" s="108"/>
      <c r="I167" s="108"/>
      <c r="J167" s="108"/>
      <c r="K167" s="108"/>
      <c r="L167" s="117"/>
      <c r="M167" s="117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7"/>
      <c r="Y167" s="117"/>
      <c r="Z167" s="117"/>
    </row>
    <row r="168" spans="1:26" ht="15.75" customHeight="1">
      <c r="A168" s="108"/>
      <c r="B168" s="108"/>
      <c r="C168" s="108"/>
      <c r="D168" s="108"/>
      <c r="E168" s="108"/>
      <c r="F168" s="108"/>
      <c r="G168" s="108"/>
      <c r="H168" s="108"/>
      <c r="I168" s="108"/>
      <c r="J168" s="108"/>
      <c r="K168" s="108"/>
      <c r="L168" s="117"/>
      <c r="M168" s="117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  <c r="Y168" s="117"/>
      <c r="Z168" s="117"/>
    </row>
    <row r="169" spans="1:26" ht="15.75" customHeight="1">
      <c r="A169" s="108"/>
      <c r="B169" s="108"/>
      <c r="C169" s="108"/>
      <c r="D169" s="108"/>
      <c r="E169" s="108"/>
      <c r="F169" s="108"/>
      <c r="G169" s="108"/>
      <c r="H169" s="108"/>
      <c r="I169" s="108"/>
      <c r="J169" s="108"/>
      <c r="K169" s="108"/>
      <c r="L169" s="117"/>
      <c r="M169" s="117"/>
      <c r="N169" s="117"/>
      <c r="O169" s="117"/>
      <c r="P169" s="117"/>
      <c r="Q169" s="117"/>
      <c r="R169" s="117"/>
      <c r="S169" s="117"/>
      <c r="T169" s="117"/>
      <c r="U169" s="117"/>
      <c r="V169" s="117"/>
      <c r="W169" s="117"/>
      <c r="X169" s="117"/>
      <c r="Y169" s="117"/>
      <c r="Z169" s="117"/>
    </row>
    <row r="170" spans="1:26" ht="15.75" customHeight="1">
      <c r="A170" s="108"/>
      <c r="B170" s="108"/>
      <c r="C170" s="108"/>
      <c r="D170" s="108"/>
      <c r="E170" s="108"/>
      <c r="F170" s="108"/>
      <c r="G170" s="108"/>
      <c r="H170" s="108"/>
      <c r="I170" s="108"/>
      <c r="J170" s="108"/>
      <c r="K170" s="108"/>
      <c r="L170" s="117"/>
      <c r="M170" s="117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  <c r="X170" s="117"/>
      <c r="Y170" s="117"/>
      <c r="Z170" s="117"/>
    </row>
    <row r="171" spans="1:26" ht="15.75" customHeight="1">
      <c r="A171" s="108"/>
      <c r="B171" s="108"/>
      <c r="C171" s="108"/>
      <c r="D171" s="108"/>
      <c r="E171" s="108"/>
      <c r="F171" s="108"/>
      <c r="G171" s="108"/>
      <c r="H171" s="108"/>
      <c r="I171" s="108"/>
      <c r="J171" s="108"/>
      <c r="K171" s="108"/>
      <c r="L171" s="117"/>
      <c r="M171" s="117"/>
      <c r="N171" s="117"/>
      <c r="O171" s="117"/>
      <c r="P171" s="117"/>
      <c r="Q171" s="117"/>
      <c r="R171" s="117"/>
      <c r="S171" s="117"/>
      <c r="T171" s="117"/>
      <c r="U171" s="117"/>
      <c r="V171" s="117"/>
      <c r="W171" s="117"/>
      <c r="X171" s="117"/>
      <c r="Y171" s="117"/>
      <c r="Z171" s="117"/>
    </row>
    <row r="172" spans="1:26" ht="15.75" customHeight="1">
      <c r="A172" s="108"/>
      <c r="B172" s="108"/>
      <c r="C172" s="108"/>
      <c r="D172" s="108"/>
      <c r="E172" s="108"/>
      <c r="F172" s="108"/>
      <c r="G172" s="108"/>
      <c r="H172" s="108"/>
      <c r="I172" s="108"/>
      <c r="J172" s="108"/>
      <c r="K172" s="108"/>
      <c r="L172" s="117"/>
      <c r="M172" s="117"/>
      <c r="N172" s="117"/>
      <c r="O172" s="117"/>
      <c r="P172" s="117"/>
      <c r="Q172" s="117"/>
      <c r="R172" s="117"/>
      <c r="S172" s="117"/>
      <c r="T172" s="117"/>
      <c r="U172" s="117"/>
      <c r="V172" s="117"/>
      <c r="W172" s="117"/>
      <c r="X172" s="117"/>
      <c r="Y172" s="117"/>
      <c r="Z172" s="117"/>
    </row>
    <row r="173" spans="1:26" ht="15.75" customHeight="1">
      <c r="A173" s="108"/>
      <c r="B173" s="108"/>
      <c r="C173" s="108"/>
      <c r="D173" s="108"/>
      <c r="E173" s="108"/>
      <c r="F173" s="108"/>
      <c r="G173" s="108"/>
      <c r="H173" s="108"/>
      <c r="I173" s="108"/>
      <c r="J173" s="108"/>
      <c r="K173" s="108"/>
      <c r="L173" s="117"/>
      <c r="M173" s="117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  <c r="X173" s="117"/>
      <c r="Y173" s="117"/>
      <c r="Z173" s="117"/>
    </row>
    <row r="174" spans="1:26" ht="15.75" customHeight="1">
      <c r="A174" s="108"/>
      <c r="B174" s="108"/>
      <c r="C174" s="108"/>
      <c r="D174" s="108"/>
      <c r="E174" s="108"/>
      <c r="F174" s="108"/>
      <c r="G174" s="108"/>
      <c r="H174" s="108"/>
      <c r="I174" s="108"/>
      <c r="J174" s="108"/>
      <c r="K174" s="108"/>
      <c r="L174" s="117"/>
      <c r="M174" s="117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</row>
    <row r="175" spans="1:26" ht="15.75" customHeight="1">
      <c r="A175" s="108"/>
      <c r="B175" s="108"/>
      <c r="C175" s="108"/>
      <c r="D175" s="108"/>
      <c r="E175" s="108"/>
      <c r="F175" s="108"/>
      <c r="G175" s="108"/>
      <c r="H175" s="108"/>
      <c r="I175" s="108"/>
      <c r="J175" s="108"/>
      <c r="K175" s="108"/>
      <c r="L175" s="117"/>
      <c r="M175" s="117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  <c r="X175" s="117"/>
      <c r="Y175" s="117"/>
      <c r="Z175" s="117"/>
    </row>
    <row r="176" spans="1:26" ht="15.75" customHeight="1">
      <c r="A176" s="108"/>
      <c r="B176" s="108"/>
      <c r="C176" s="108"/>
      <c r="D176" s="108"/>
      <c r="E176" s="108"/>
      <c r="F176" s="108"/>
      <c r="G176" s="108"/>
      <c r="H176" s="108"/>
      <c r="I176" s="108"/>
      <c r="J176" s="108"/>
      <c r="K176" s="108"/>
      <c r="L176" s="117"/>
      <c r="M176" s="117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  <c r="X176" s="117"/>
      <c r="Y176" s="117"/>
      <c r="Z176" s="117"/>
    </row>
    <row r="177" spans="1:26" ht="15.75" customHeight="1">
      <c r="A177" s="108"/>
      <c r="B177" s="108"/>
      <c r="C177" s="108"/>
      <c r="D177" s="108"/>
      <c r="E177" s="108"/>
      <c r="F177" s="108"/>
      <c r="G177" s="108"/>
      <c r="H177" s="108"/>
      <c r="I177" s="108"/>
      <c r="J177" s="108"/>
      <c r="K177" s="108"/>
      <c r="L177" s="117"/>
      <c r="M177" s="117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  <c r="X177" s="117"/>
      <c r="Y177" s="117"/>
      <c r="Z177" s="117"/>
    </row>
    <row r="178" spans="1:26" ht="15.75" customHeight="1">
      <c r="A178" s="108"/>
      <c r="B178" s="108"/>
      <c r="C178" s="108"/>
      <c r="D178" s="108"/>
      <c r="E178" s="108"/>
      <c r="F178" s="108"/>
      <c r="G178" s="108"/>
      <c r="H178" s="108"/>
      <c r="I178" s="108"/>
      <c r="J178" s="108"/>
      <c r="K178" s="108"/>
      <c r="L178" s="117"/>
      <c r="M178" s="117"/>
      <c r="N178" s="117"/>
      <c r="O178" s="117"/>
      <c r="P178" s="117"/>
      <c r="Q178" s="117"/>
      <c r="R178" s="117"/>
      <c r="S178" s="117"/>
      <c r="T178" s="117"/>
      <c r="U178" s="117"/>
      <c r="V178" s="117"/>
      <c r="W178" s="117"/>
      <c r="X178" s="117"/>
      <c r="Y178" s="117"/>
      <c r="Z178" s="117"/>
    </row>
    <row r="179" spans="1:26" ht="15.75" customHeight="1">
      <c r="A179" s="108"/>
      <c r="B179" s="108"/>
      <c r="C179" s="108"/>
      <c r="D179" s="108"/>
      <c r="E179" s="108"/>
      <c r="F179" s="108"/>
      <c r="G179" s="108"/>
      <c r="H179" s="108"/>
      <c r="I179" s="108"/>
      <c r="J179" s="108"/>
      <c r="K179" s="108"/>
      <c r="L179" s="117"/>
      <c r="M179" s="117"/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  <c r="X179" s="117"/>
      <c r="Y179" s="117"/>
      <c r="Z179" s="117"/>
    </row>
    <row r="180" spans="1:26" ht="15.75" customHeight="1">
      <c r="A180" s="108"/>
      <c r="B180" s="108"/>
      <c r="C180" s="108"/>
      <c r="D180" s="108"/>
      <c r="E180" s="108"/>
      <c r="F180" s="108"/>
      <c r="G180" s="108"/>
      <c r="H180" s="108"/>
      <c r="I180" s="108"/>
      <c r="J180" s="108"/>
      <c r="K180" s="108"/>
      <c r="L180" s="117"/>
      <c r="M180" s="117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  <c r="X180" s="117"/>
      <c r="Y180" s="117"/>
      <c r="Z180" s="117"/>
    </row>
    <row r="181" spans="1:26" ht="15.75" customHeight="1">
      <c r="A181" s="108"/>
      <c r="B181" s="108"/>
      <c r="C181" s="108"/>
      <c r="D181" s="108"/>
      <c r="E181" s="108"/>
      <c r="F181" s="108"/>
      <c r="G181" s="108"/>
      <c r="H181" s="108"/>
      <c r="I181" s="108"/>
      <c r="J181" s="108"/>
      <c r="K181" s="108"/>
      <c r="L181" s="117"/>
      <c r="M181" s="117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  <c r="X181" s="117"/>
      <c r="Y181" s="117"/>
      <c r="Z181" s="117"/>
    </row>
    <row r="182" spans="1:26" ht="15.75" customHeight="1">
      <c r="A182" s="108"/>
      <c r="B182" s="108"/>
      <c r="C182" s="108"/>
      <c r="D182" s="108"/>
      <c r="E182" s="108"/>
      <c r="F182" s="108"/>
      <c r="G182" s="108"/>
      <c r="H182" s="108"/>
      <c r="I182" s="108"/>
      <c r="J182" s="108"/>
      <c r="K182" s="108"/>
      <c r="L182" s="117"/>
      <c r="M182" s="117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</row>
    <row r="183" spans="1:26" ht="15.75" customHeight="1">
      <c r="A183" s="108"/>
      <c r="B183" s="108"/>
      <c r="C183" s="108"/>
      <c r="D183" s="108"/>
      <c r="E183" s="108"/>
      <c r="F183" s="108"/>
      <c r="G183" s="108"/>
      <c r="H183" s="108"/>
      <c r="I183" s="108"/>
      <c r="J183" s="108"/>
      <c r="K183" s="108"/>
      <c r="L183" s="117"/>
      <c r="M183" s="117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  <c r="X183" s="117"/>
      <c r="Y183" s="117"/>
      <c r="Z183" s="117"/>
    </row>
    <row r="184" spans="1:26" ht="15.75" customHeight="1">
      <c r="A184" s="108"/>
      <c r="B184" s="108"/>
      <c r="C184" s="108"/>
      <c r="D184" s="108"/>
      <c r="E184" s="108"/>
      <c r="F184" s="108"/>
      <c r="G184" s="108"/>
      <c r="H184" s="108"/>
      <c r="I184" s="108"/>
      <c r="J184" s="108"/>
      <c r="K184" s="108"/>
      <c r="L184" s="117"/>
      <c r="M184" s="117"/>
      <c r="N184" s="117"/>
      <c r="O184" s="117"/>
      <c r="P184" s="117"/>
      <c r="Q184" s="117"/>
      <c r="R184" s="117"/>
      <c r="S184" s="117"/>
      <c r="T184" s="117"/>
      <c r="U184" s="117"/>
      <c r="V184" s="117"/>
      <c r="W184" s="117"/>
      <c r="X184" s="117"/>
      <c r="Y184" s="117"/>
      <c r="Z184" s="117"/>
    </row>
    <row r="185" spans="1:26" ht="15.75" customHeight="1">
      <c r="A185" s="108"/>
      <c r="B185" s="108"/>
      <c r="C185" s="108"/>
      <c r="D185" s="108"/>
      <c r="E185" s="108"/>
      <c r="F185" s="108"/>
      <c r="G185" s="108"/>
      <c r="H185" s="108"/>
      <c r="I185" s="108"/>
      <c r="J185" s="108"/>
      <c r="K185" s="108"/>
      <c r="L185" s="117"/>
      <c r="M185" s="117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  <c r="X185" s="117"/>
      <c r="Y185" s="117"/>
      <c r="Z185" s="117"/>
    </row>
    <row r="186" spans="1:26" ht="15.75" customHeight="1">
      <c r="A186" s="108"/>
      <c r="B186" s="108"/>
      <c r="C186" s="108"/>
      <c r="D186" s="108"/>
      <c r="E186" s="108"/>
      <c r="F186" s="108"/>
      <c r="G186" s="108"/>
      <c r="H186" s="108"/>
      <c r="I186" s="108"/>
      <c r="J186" s="108"/>
      <c r="K186" s="108"/>
      <c r="L186" s="117"/>
      <c r="M186" s="117"/>
      <c r="N186" s="117"/>
      <c r="O186" s="117"/>
      <c r="P186" s="117"/>
      <c r="Q186" s="117"/>
      <c r="R186" s="117"/>
      <c r="S186" s="117"/>
      <c r="T186" s="117"/>
      <c r="U186" s="117"/>
      <c r="V186" s="117"/>
      <c r="W186" s="117"/>
      <c r="X186" s="117"/>
      <c r="Y186" s="117"/>
      <c r="Z186" s="117"/>
    </row>
    <row r="187" spans="1:26" ht="15.75" customHeight="1">
      <c r="A187" s="108"/>
      <c r="B187" s="108"/>
      <c r="C187" s="108"/>
      <c r="D187" s="108"/>
      <c r="E187" s="108"/>
      <c r="F187" s="108"/>
      <c r="G187" s="108"/>
      <c r="H187" s="108"/>
      <c r="I187" s="108"/>
      <c r="J187" s="108"/>
      <c r="K187" s="108"/>
      <c r="L187" s="117"/>
      <c r="M187" s="117"/>
      <c r="N187" s="117"/>
      <c r="O187" s="117"/>
      <c r="P187" s="117"/>
      <c r="Q187" s="117"/>
      <c r="R187" s="117"/>
      <c r="S187" s="117"/>
      <c r="T187" s="117"/>
      <c r="U187" s="117"/>
      <c r="V187" s="117"/>
      <c r="W187" s="117"/>
      <c r="X187" s="117"/>
      <c r="Y187" s="117"/>
      <c r="Z187" s="117"/>
    </row>
    <row r="188" spans="1:26" ht="15.75" customHeight="1">
      <c r="A188" s="108"/>
      <c r="B188" s="108"/>
      <c r="C188" s="108"/>
      <c r="D188" s="108"/>
      <c r="E188" s="108"/>
      <c r="F188" s="108"/>
      <c r="G188" s="108"/>
      <c r="H188" s="108"/>
      <c r="I188" s="108"/>
      <c r="J188" s="108"/>
      <c r="K188" s="108"/>
      <c r="L188" s="117"/>
      <c r="M188" s="117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  <c r="X188" s="117"/>
      <c r="Y188" s="117"/>
      <c r="Z188" s="117"/>
    </row>
    <row r="189" spans="1:26" ht="15.75" customHeight="1">
      <c r="A189" s="108"/>
      <c r="B189" s="108"/>
      <c r="C189" s="108"/>
      <c r="D189" s="108"/>
      <c r="E189" s="108"/>
      <c r="F189" s="108"/>
      <c r="G189" s="108"/>
      <c r="H189" s="108"/>
      <c r="I189" s="108"/>
      <c r="J189" s="108"/>
      <c r="K189" s="108"/>
      <c r="L189" s="117"/>
      <c r="M189" s="117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  <c r="X189" s="117"/>
      <c r="Y189" s="117"/>
      <c r="Z189" s="117"/>
    </row>
    <row r="190" spans="1:26" ht="15.75" customHeight="1">
      <c r="A190" s="108"/>
      <c r="B190" s="108"/>
      <c r="C190" s="108"/>
      <c r="D190" s="108"/>
      <c r="E190" s="108"/>
      <c r="F190" s="108"/>
      <c r="G190" s="108"/>
      <c r="H190" s="108"/>
      <c r="I190" s="108"/>
      <c r="J190" s="108"/>
      <c r="K190" s="108"/>
      <c r="L190" s="117"/>
      <c r="M190" s="117"/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</row>
    <row r="191" spans="1:26" ht="15.75" customHeight="1">
      <c r="A191" s="108"/>
      <c r="B191" s="108"/>
      <c r="C191" s="108"/>
      <c r="D191" s="108"/>
      <c r="E191" s="108"/>
      <c r="F191" s="108"/>
      <c r="G191" s="108"/>
      <c r="H191" s="108"/>
      <c r="I191" s="108"/>
      <c r="J191" s="108"/>
      <c r="K191" s="108"/>
      <c r="L191" s="117"/>
      <c r="M191" s="117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  <c r="X191" s="117"/>
      <c r="Y191" s="117"/>
      <c r="Z191" s="117"/>
    </row>
    <row r="192" spans="1:26" ht="15.75" customHeight="1">
      <c r="A192" s="108"/>
      <c r="B192" s="108"/>
      <c r="C192" s="108"/>
      <c r="D192" s="108"/>
      <c r="E192" s="108"/>
      <c r="F192" s="108"/>
      <c r="G192" s="108"/>
      <c r="H192" s="108"/>
      <c r="I192" s="108"/>
      <c r="J192" s="108"/>
      <c r="K192" s="108"/>
      <c r="L192" s="117"/>
      <c r="M192" s="117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  <c r="X192" s="117"/>
      <c r="Y192" s="117"/>
      <c r="Z192" s="117"/>
    </row>
    <row r="193" spans="1:26" ht="15.75" customHeight="1">
      <c r="A193" s="108"/>
      <c r="B193" s="108"/>
      <c r="C193" s="108"/>
      <c r="D193" s="108"/>
      <c r="E193" s="108"/>
      <c r="F193" s="108"/>
      <c r="G193" s="108"/>
      <c r="H193" s="108"/>
      <c r="I193" s="108"/>
      <c r="J193" s="108"/>
      <c r="K193" s="108"/>
      <c r="L193" s="117"/>
      <c r="M193" s="117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</row>
    <row r="194" spans="1:26" ht="15.75" customHeight="1">
      <c r="A194" s="108"/>
      <c r="B194" s="108"/>
      <c r="C194" s="108"/>
      <c r="D194" s="108"/>
      <c r="E194" s="108"/>
      <c r="F194" s="108"/>
      <c r="G194" s="108"/>
      <c r="H194" s="108"/>
      <c r="I194" s="108"/>
      <c r="J194" s="108"/>
      <c r="K194" s="108"/>
      <c r="L194" s="117"/>
      <c r="M194" s="117"/>
      <c r="N194" s="117"/>
      <c r="O194" s="117"/>
      <c r="P194" s="117"/>
      <c r="Q194" s="117"/>
      <c r="R194" s="117"/>
      <c r="S194" s="117"/>
      <c r="T194" s="117"/>
      <c r="U194" s="117"/>
      <c r="V194" s="117"/>
      <c r="W194" s="117"/>
      <c r="X194" s="117"/>
      <c r="Y194" s="117"/>
      <c r="Z194" s="117"/>
    </row>
    <row r="195" spans="1:26" ht="15.75" customHeight="1">
      <c r="A195" s="108"/>
      <c r="B195" s="108"/>
      <c r="C195" s="108"/>
      <c r="D195" s="108"/>
      <c r="E195" s="108"/>
      <c r="F195" s="108"/>
      <c r="G195" s="108"/>
      <c r="H195" s="108"/>
      <c r="I195" s="108"/>
      <c r="J195" s="108"/>
      <c r="K195" s="108"/>
      <c r="L195" s="117"/>
      <c r="M195" s="117"/>
      <c r="N195" s="117"/>
      <c r="O195" s="117"/>
      <c r="P195" s="117"/>
      <c r="Q195" s="117"/>
      <c r="R195" s="117"/>
      <c r="S195" s="117"/>
      <c r="T195" s="117"/>
      <c r="U195" s="117"/>
      <c r="V195" s="117"/>
      <c r="W195" s="117"/>
      <c r="X195" s="117"/>
      <c r="Y195" s="117"/>
      <c r="Z195" s="117"/>
    </row>
    <row r="196" spans="1:26" ht="15.75" customHeight="1">
      <c r="A196" s="108"/>
      <c r="B196" s="108"/>
      <c r="C196" s="108"/>
      <c r="D196" s="108"/>
      <c r="E196" s="108"/>
      <c r="F196" s="108"/>
      <c r="G196" s="108"/>
      <c r="H196" s="108"/>
      <c r="I196" s="108"/>
      <c r="J196" s="108"/>
      <c r="K196" s="108"/>
      <c r="L196" s="117"/>
      <c r="M196" s="117"/>
      <c r="N196" s="117"/>
      <c r="O196" s="117"/>
      <c r="P196" s="117"/>
      <c r="Q196" s="117"/>
      <c r="R196" s="117"/>
      <c r="S196" s="117"/>
      <c r="T196" s="117"/>
      <c r="U196" s="117"/>
      <c r="V196" s="117"/>
      <c r="W196" s="117"/>
      <c r="X196" s="117"/>
      <c r="Y196" s="117"/>
      <c r="Z196" s="117"/>
    </row>
    <row r="197" spans="1:26" ht="15.75" customHeight="1">
      <c r="A197" s="108"/>
      <c r="B197" s="108"/>
      <c r="C197" s="108"/>
      <c r="D197" s="108"/>
      <c r="E197" s="108"/>
      <c r="F197" s="108"/>
      <c r="G197" s="108"/>
      <c r="H197" s="108"/>
      <c r="I197" s="108"/>
      <c r="J197" s="108"/>
      <c r="K197" s="108"/>
      <c r="L197" s="117"/>
      <c r="M197" s="117"/>
      <c r="N197" s="117"/>
      <c r="O197" s="117"/>
      <c r="P197" s="117"/>
      <c r="Q197" s="117"/>
      <c r="R197" s="117"/>
      <c r="S197" s="117"/>
      <c r="T197" s="117"/>
      <c r="U197" s="117"/>
      <c r="V197" s="117"/>
      <c r="W197" s="117"/>
      <c r="X197" s="117"/>
      <c r="Y197" s="117"/>
      <c r="Z197" s="117"/>
    </row>
    <row r="198" spans="1:26" ht="15.75" customHeight="1">
      <c r="A198" s="108"/>
      <c r="B198" s="108"/>
      <c r="C198" s="108"/>
      <c r="D198" s="108"/>
      <c r="E198" s="108"/>
      <c r="F198" s="108"/>
      <c r="G198" s="108"/>
      <c r="H198" s="108"/>
      <c r="I198" s="108"/>
      <c r="J198" s="108"/>
      <c r="K198" s="108"/>
      <c r="L198" s="117"/>
      <c r="M198" s="117"/>
      <c r="N198" s="117"/>
      <c r="O198" s="117"/>
      <c r="P198" s="117"/>
      <c r="Q198" s="117"/>
      <c r="R198" s="117"/>
      <c r="S198" s="117"/>
      <c r="T198" s="117"/>
      <c r="U198" s="117"/>
      <c r="V198" s="117"/>
      <c r="W198" s="117"/>
      <c r="X198" s="117"/>
      <c r="Y198" s="117"/>
      <c r="Z198" s="117"/>
    </row>
    <row r="199" spans="1:26" ht="15.75" customHeight="1">
      <c r="A199" s="108"/>
      <c r="B199" s="108"/>
      <c r="C199" s="108"/>
      <c r="D199" s="108"/>
      <c r="E199" s="108"/>
      <c r="F199" s="108"/>
      <c r="G199" s="108"/>
      <c r="H199" s="108"/>
      <c r="I199" s="108"/>
      <c r="J199" s="108"/>
      <c r="K199" s="108"/>
      <c r="L199" s="117"/>
      <c r="M199" s="117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  <c r="X199" s="117"/>
      <c r="Y199" s="117"/>
      <c r="Z199" s="117"/>
    </row>
    <row r="200" spans="1:26" ht="15.75" customHeight="1">
      <c r="A200" s="108"/>
      <c r="B200" s="108"/>
      <c r="C200" s="108"/>
      <c r="D200" s="108"/>
      <c r="E200" s="108"/>
      <c r="F200" s="108"/>
      <c r="G200" s="108"/>
      <c r="H200" s="108"/>
      <c r="I200" s="108"/>
      <c r="J200" s="108"/>
      <c r="K200" s="108"/>
      <c r="L200" s="117"/>
      <c r="M200" s="117"/>
      <c r="N200" s="117"/>
      <c r="O200" s="117"/>
      <c r="P200" s="117"/>
      <c r="Q200" s="117"/>
      <c r="R200" s="117"/>
      <c r="S200" s="117"/>
      <c r="T200" s="117"/>
      <c r="U200" s="117"/>
      <c r="V200" s="117"/>
      <c r="W200" s="117"/>
      <c r="X200" s="117"/>
      <c r="Y200" s="117"/>
      <c r="Z200" s="117"/>
    </row>
    <row r="201" spans="1:26" ht="15.75" customHeight="1">
      <c r="A201" s="108"/>
      <c r="B201" s="108"/>
      <c r="C201" s="108"/>
      <c r="D201" s="108"/>
      <c r="E201" s="108"/>
      <c r="F201" s="108"/>
      <c r="G201" s="108"/>
      <c r="H201" s="108"/>
      <c r="I201" s="108"/>
      <c r="J201" s="108"/>
      <c r="K201" s="108"/>
      <c r="L201" s="117"/>
      <c r="M201" s="117"/>
      <c r="N201" s="117"/>
      <c r="O201" s="117"/>
      <c r="P201" s="117"/>
      <c r="Q201" s="117"/>
      <c r="R201" s="117"/>
      <c r="S201" s="117"/>
      <c r="T201" s="117"/>
      <c r="U201" s="117"/>
      <c r="V201" s="117"/>
      <c r="W201" s="117"/>
      <c r="X201" s="117"/>
      <c r="Y201" s="117"/>
      <c r="Z201" s="117"/>
    </row>
    <row r="202" spans="1:26" ht="15.75" customHeight="1">
      <c r="A202" s="108"/>
      <c r="B202" s="108"/>
      <c r="C202" s="108"/>
      <c r="D202" s="108"/>
      <c r="E202" s="108"/>
      <c r="F202" s="108"/>
      <c r="G202" s="108"/>
      <c r="H202" s="108"/>
      <c r="I202" s="108"/>
      <c r="J202" s="108"/>
      <c r="K202" s="108"/>
      <c r="L202" s="117"/>
      <c r="M202" s="117"/>
      <c r="N202" s="117"/>
      <c r="O202" s="117"/>
      <c r="P202" s="117"/>
      <c r="Q202" s="117"/>
      <c r="R202" s="117"/>
      <c r="S202" s="117"/>
      <c r="T202" s="117"/>
      <c r="U202" s="117"/>
      <c r="V202" s="117"/>
      <c r="W202" s="117"/>
      <c r="X202" s="117"/>
      <c r="Y202" s="117"/>
      <c r="Z202" s="117"/>
    </row>
    <row r="203" spans="1:26" ht="15.75" customHeight="1">
      <c r="A203" s="108"/>
      <c r="B203" s="108"/>
      <c r="C203" s="108"/>
      <c r="D203" s="108"/>
      <c r="E203" s="108"/>
      <c r="F203" s="108"/>
      <c r="G203" s="108"/>
      <c r="H203" s="108"/>
      <c r="I203" s="108"/>
      <c r="J203" s="108"/>
      <c r="K203" s="108"/>
      <c r="L203" s="117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</row>
    <row r="204" spans="1:26" ht="15.75" customHeight="1">
      <c r="A204" s="108"/>
      <c r="B204" s="108"/>
      <c r="C204" s="108"/>
      <c r="D204" s="108"/>
      <c r="E204" s="108"/>
      <c r="F204" s="108"/>
      <c r="G204" s="108"/>
      <c r="H204" s="108"/>
      <c r="I204" s="108"/>
      <c r="J204" s="108"/>
      <c r="K204" s="108"/>
      <c r="L204" s="117"/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</row>
    <row r="205" spans="1:26" ht="15.75" customHeight="1">
      <c r="A205" s="108"/>
      <c r="B205" s="108"/>
      <c r="C205" s="108"/>
      <c r="D205" s="108"/>
      <c r="E205" s="108"/>
      <c r="F205" s="108"/>
      <c r="G205" s="108"/>
      <c r="H205" s="108"/>
      <c r="I205" s="108"/>
      <c r="J205" s="108"/>
      <c r="K205" s="108"/>
      <c r="L205" s="117"/>
      <c r="M205" s="117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  <c r="X205" s="117"/>
      <c r="Y205" s="117"/>
      <c r="Z205" s="117"/>
    </row>
    <row r="206" spans="1:26" ht="15.75" customHeight="1">
      <c r="A206" s="108"/>
      <c r="B206" s="108"/>
      <c r="C206" s="108"/>
      <c r="D206" s="108"/>
      <c r="E206" s="108"/>
      <c r="F206" s="108"/>
      <c r="G206" s="108"/>
      <c r="H206" s="108"/>
      <c r="I206" s="108"/>
      <c r="J206" s="108"/>
      <c r="K206" s="108"/>
      <c r="L206" s="117"/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  <c r="X206" s="117"/>
      <c r="Y206" s="117"/>
      <c r="Z206" s="117"/>
    </row>
    <row r="207" spans="1:26" ht="15.75" customHeight="1">
      <c r="A207" s="108"/>
      <c r="B207" s="108"/>
      <c r="C207" s="108"/>
      <c r="D207" s="108"/>
      <c r="E207" s="108"/>
      <c r="F207" s="108"/>
      <c r="G207" s="108"/>
      <c r="H207" s="108"/>
      <c r="I207" s="108"/>
      <c r="J207" s="108"/>
      <c r="K207" s="108"/>
      <c r="L207" s="117"/>
      <c r="M207" s="117"/>
      <c r="N207" s="117"/>
      <c r="O207" s="117"/>
      <c r="P207" s="117"/>
      <c r="Q207" s="117"/>
      <c r="R207" s="117"/>
      <c r="S207" s="117"/>
      <c r="T207" s="117"/>
      <c r="U207" s="117"/>
      <c r="V207" s="117"/>
      <c r="W207" s="117"/>
      <c r="X207" s="117"/>
      <c r="Y207" s="117"/>
      <c r="Z207" s="117"/>
    </row>
    <row r="208" spans="1:26" ht="15.75" customHeight="1">
      <c r="A208" s="108"/>
      <c r="B208" s="108"/>
      <c r="C208" s="108"/>
      <c r="D208" s="108"/>
      <c r="E208" s="108"/>
      <c r="F208" s="108"/>
      <c r="G208" s="108"/>
      <c r="H208" s="108"/>
      <c r="I208" s="108"/>
      <c r="J208" s="108"/>
      <c r="K208" s="108"/>
      <c r="L208" s="117"/>
      <c r="M208" s="117"/>
      <c r="N208" s="117"/>
      <c r="O208" s="117"/>
      <c r="P208" s="117"/>
      <c r="Q208" s="117"/>
      <c r="R208" s="117"/>
      <c r="S208" s="117"/>
      <c r="T208" s="117"/>
      <c r="U208" s="117"/>
      <c r="V208" s="117"/>
      <c r="W208" s="117"/>
      <c r="X208" s="117"/>
      <c r="Y208" s="117"/>
      <c r="Z208" s="117"/>
    </row>
    <row r="209" spans="1:26" ht="15.75" customHeight="1">
      <c r="A209" s="108"/>
      <c r="B209" s="108"/>
      <c r="C209" s="108"/>
      <c r="D209" s="108"/>
      <c r="E209" s="108"/>
      <c r="F209" s="108"/>
      <c r="G209" s="108"/>
      <c r="H209" s="108"/>
      <c r="I209" s="108"/>
      <c r="J209" s="108"/>
      <c r="K209" s="108"/>
      <c r="L209" s="117"/>
      <c r="M209" s="117"/>
      <c r="N209" s="117"/>
      <c r="O209" s="117"/>
      <c r="P209" s="117"/>
      <c r="Q209" s="117"/>
      <c r="R209" s="117"/>
      <c r="S209" s="117"/>
      <c r="T209" s="117"/>
      <c r="U209" s="117"/>
      <c r="V209" s="117"/>
      <c r="W209" s="117"/>
      <c r="X209" s="117"/>
      <c r="Y209" s="117"/>
      <c r="Z209" s="117"/>
    </row>
    <row r="210" spans="1:26" ht="15.75" customHeight="1">
      <c r="A210" s="108"/>
      <c r="B210" s="108"/>
      <c r="C210" s="108"/>
      <c r="D210" s="108"/>
      <c r="E210" s="108"/>
      <c r="F210" s="108"/>
      <c r="G210" s="108"/>
      <c r="H210" s="108"/>
      <c r="I210" s="108"/>
      <c r="J210" s="108"/>
      <c r="K210" s="108"/>
      <c r="L210" s="117"/>
      <c r="M210" s="117"/>
      <c r="N210" s="117"/>
      <c r="O210" s="117"/>
      <c r="P210" s="117"/>
      <c r="Q210" s="117"/>
      <c r="R210" s="117"/>
      <c r="S210" s="117"/>
      <c r="T210" s="117"/>
      <c r="U210" s="117"/>
      <c r="V210" s="117"/>
      <c r="W210" s="117"/>
      <c r="X210" s="117"/>
      <c r="Y210" s="117"/>
      <c r="Z210" s="117"/>
    </row>
    <row r="211" spans="1:26" ht="15.75" customHeight="1">
      <c r="A211" s="108"/>
      <c r="B211" s="108"/>
      <c r="C211" s="108"/>
      <c r="D211" s="108"/>
      <c r="E211" s="108"/>
      <c r="F211" s="108"/>
      <c r="G211" s="108"/>
      <c r="H211" s="108"/>
      <c r="I211" s="108"/>
      <c r="J211" s="108"/>
      <c r="K211" s="108"/>
      <c r="L211" s="117"/>
      <c r="M211" s="117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  <c r="X211" s="117"/>
      <c r="Y211" s="117"/>
      <c r="Z211" s="117"/>
    </row>
    <row r="212" spans="1:26" ht="15.75" customHeight="1">
      <c r="A212" s="108"/>
      <c r="B212" s="108"/>
      <c r="C212" s="108"/>
      <c r="D212" s="108"/>
      <c r="E212" s="108"/>
      <c r="F212" s="108"/>
      <c r="G212" s="108"/>
      <c r="H212" s="108"/>
      <c r="I212" s="108"/>
      <c r="J212" s="108"/>
      <c r="K212" s="108"/>
      <c r="L212" s="117"/>
      <c r="M212" s="117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</row>
    <row r="213" spans="1:26" ht="15.75" customHeight="1">
      <c r="A213" s="108"/>
      <c r="B213" s="108"/>
      <c r="C213" s="108"/>
      <c r="D213" s="108"/>
      <c r="E213" s="108"/>
      <c r="F213" s="108"/>
      <c r="G213" s="108"/>
      <c r="H213" s="108"/>
      <c r="I213" s="108"/>
      <c r="J213" s="108"/>
      <c r="K213" s="108"/>
      <c r="L213" s="117"/>
      <c r="M213" s="117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  <c r="Y213" s="117"/>
      <c r="Z213" s="117"/>
    </row>
    <row r="214" spans="1:26" ht="15.75" customHeight="1">
      <c r="A214" s="108"/>
      <c r="B214" s="108"/>
      <c r="C214" s="108"/>
      <c r="D214" s="108"/>
      <c r="E214" s="108"/>
      <c r="F214" s="108"/>
      <c r="G214" s="108"/>
      <c r="H214" s="108"/>
      <c r="I214" s="108"/>
      <c r="J214" s="108"/>
      <c r="K214" s="108"/>
      <c r="L214" s="117"/>
      <c r="M214" s="117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7"/>
      <c r="Y214" s="117"/>
      <c r="Z214" s="117"/>
    </row>
    <row r="215" spans="1:26" ht="15.75" customHeight="1">
      <c r="A215" s="108"/>
      <c r="B215" s="108"/>
      <c r="C215" s="108"/>
      <c r="D215" s="108"/>
      <c r="E215" s="108"/>
      <c r="F215" s="108"/>
      <c r="G215" s="108"/>
      <c r="H215" s="108"/>
      <c r="I215" s="108"/>
      <c r="J215" s="108"/>
      <c r="K215" s="108"/>
      <c r="L215" s="117"/>
      <c r="M215" s="117"/>
      <c r="N215" s="117"/>
      <c r="O215" s="117"/>
      <c r="P215" s="117"/>
      <c r="Q215" s="117"/>
      <c r="R215" s="117"/>
      <c r="S215" s="117"/>
      <c r="T215" s="117"/>
      <c r="U215" s="117"/>
      <c r="V215" s="117"/>
      <c r="W215" s="117"/>
      <c r="X215" s="117"/>
      <c r="Y215" s="117"/>
      <c r="Z215" s="117"/>
    </row>
    <row r="216" spans="1:26" ht="15.75" customHeight="1">
      <c r="A216" s="108"/>
      <c r="B216" s="108"/>
      <c r="C216" s="108"/>
      <c r="D216" s="108"/>
      <c r="E216" s="108"/>
      <c r="F216" s="108"/>
      <c r="G216" s="108"/>
      <c r="H216" s="108"/>
      <c r="I216" s="108"/>
      <c r="J216" s="108"/>
      <c r="K216" s="108"/>
      <c r="L216" s="117"/>
      <c r="M216" s="117"/>
      <c r="N216" s="117"/>
      <c r="O216" s="117"/>
      <c r="P216" s="117"/>
      <c r="Q216" s="117"/>
      <c r="R216" s="117"/>
      <c r="S216" s="117"/>
      <c r="T216" s="117"/>
      <c r="U216" s="117"/>
      <c r="V216" s="117"/>
      <c r="W216" s="117"/>
      <c r="X216" s="117"/>
      <c r="Y216" s="117"/>
      <c r="Z216" s="117"/>
    </row>
    <row r="217" spans="1:26" ht="15.75" customHeight="1">
      <c r="A217" s="108"/>
      <c r="B217" s="108"/>
      <c r="C217" s="108"/>
      <c r="D217" s="108"/>
      <c r="E217" s="108"/>
      <c r="F217" s="108"/>
      <c r="G217" s="108"/>
      <c r="H217" s="108"/>
      <c r="I217" s="108"/>
      <c r="J217" s="108"/>
      <c r="K217" s="108"/>
      <c r="L217" s="117"/>
      <c r="M217" s="117"/>
      <c r="N217" s="117"/>
      <c r="O217" s="117"/>
      <c r="P217" s="117"/>
      <c r="Q217" s="117"/>
      <c r="R217" s="117"/>
      <c r="S217" s="117"/>
      <c r="T217" s="117"/>
      <c r="U217" s="117"/>
      <c r="V217" s="117"/>
      <c r="W217" s="117"/>
      <c r="X217" s="117"/>
      <c r="Y217" s="117"/>
      <c r="Z217" s="117"/>
    </row>
    <row r="218" spans="1:26" ht="15.75" customHeight="1">
      <c r="A218" s="108"/>
      <c r="B218" s="108"/>
      <c r="C218" s="108"/>
      <c r="D218" s="108"/>
      <c r="E218" s="108"/>
      <c r="F218" s="108"/>
      <c r="G218" s="108"/>
      <c r="H218" s="108"/>
      <c r="I218" s="108"/>
      <c r="J218" s="108"/>
      <c r="K218" s="108"/>
      <c r="L218" s="117"/>
      <c r="M218" s="117"/>
      <c r="N218" s="117"/>
      <c r="O218" s="117"/>
      <c r="P218" s="117"/>
      <c r="Q218" s="117"/>
      <c r="R218" s="117"/>
      <c r="S218" s="117"/>
      <c r="T218" s="117"/>
      <c r="U218" s="117"/>
      <c r="V218" s="117"/>
      <c r="W218" s="117"/>
      <c r="X218" s="117"/>
      <c r="Y218" s="117"/>
      <c r="Z218" s="117"/>
    </row>
    <row r="219" spans="1:26" ht="15.75" customHeight="1">
      <c r="A219" s="108"/>
      <c r="B219" s="108"/>
      <c r="C219" s="108"/>
      <c r="D219" s="108"/>
      <c r="E219" s="108"/>
      <c r="F219" s="108"/>
      <c r="G219" s="108"/>
      <c r="H219" s="108"/>
      <c r="I219" s="108"/>
      <c r="J219" s="108"/>
      <c r="K219" s="108"/>
      <c r="L219" s="117"/>
      <c r="M219" s="117"/>
      <c r="N219" s="117"/>
      <c r="O219" s="117"/>
      <c r="P219" s="117"/>
      <c r="Q219" s="117"/>
      <c r="R219" s="117"/>
      <c r="S219" s="117"/>
      <c r="T219" s="117"/>
      <c r="U219" s="117"/>
      <c r="V219" s="117"/>
      <c r="W219" s="117"/>
      <c r="X219" s="117"/>
      <c r="Y219" s="117"/>
      <c r="Z219" s="117"/>
    </row>
    <row r="220" spans="1:26" ht="15.75" customHeight="1">
      <c r="A220" s="108"/>
      <c r="B220" s="108"/>
      <c r="C220" s="108"/>
      <c r="D220" s="108"/>
      <c r="E220" s="108"/>
      <c r="F220" s="108"/>
      <c r="G220" s="108"/>
      <c r="H220" s="108"/>
      <c r="I220" s="108"/>
      <c r="J220" s="108"/>
      <c r="K220" s="108"/>
      <c r="L220" s="117"/>
      <c r="M220" s="117"/>
      <c r="N220" s="117"/>
      <c r="O220" s="117"/>
      <c r="P220" s="117"/>
      <c r="Q220" s="117"/>
      <c r="R220" s="117"/>
      <c r="S220" s="117"/>
      <c r="T220" s="117"/>
      <c r="U220" s="117"/>
      <c r="V220" s="117"/>
      <c r="W220" s="117"/>
      <c r="X220" s="117"/>
      <c r="Y220" s="117"/>
      <c r="Z220" s="117"/>
    </row>
    <row r="221" spans="1:26" ht="15.75" customHeight="1"/>
    <row r="222" spans="1:26" ht="15.75" customHeight="1"/>
    <row r="223" spans="1:26" ht="15.75" customHeight="1"/>
    <row r="224" spans="1:2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C1:C17" xr:uid="{00000000-0009-0000-0000-000011000000}"/>
  <pageMargins left="0.7" right="0.7" top="0.75" bottom="0.75" header="0" footer="0"/>
  <pageSetup paperSize="9" scale="56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C1000"/>
  <sheetViews>
    <sheetView workbookViewId="0">
      <pane xSplit="8" ySplit="7" topLeftCell="J629" activePane="bottomRight" state="frozen"/>
      <selection pane="topRight" activeCell="I1" sqref="I1"/>
      <selection pane="bottomLeft" activeCell="A8" sqref="A8"/>
      <selection pane="bottomRight" activeCell="C650" sqref="C650"/>
    </sheetView>
  </sheetViews>
  <sheetFormatPr defaultColWidth="14.42578125" defaultRowHeight="15" customHeight="1"/>
  <cols>
    <col min="1" max="1" width="7.5703125" customWidth="1"/>
    <col min="2" max="2" width="9.28515625" customWidth="1"/>
    <col min="3" max="3" width="8.28515625" customWidth="1"/>
    <col min="4" max="4" width="10.85546875" hidden="1" customWidth="1"/>
    <col min="5" max="5" width="7.28515625" hidden="1" customWidth="1"/>
    <col min="6" max="6" width="10.140625" hidden="1" customWidth="1"/>
    <col min="7" max="7" width="12" hidden="1" customWidth="1"/>
    <col min="8" max="8" width="10.5703125" hidden="1" customWidth="1"/>
    <col min="9" max="9" width="13.42578125" hidden="1" customWidth="1"/>
    <col min="10" max="10" width="9.42578125" customWidth="1"/>
    <col min="11" max="11" width="14.28515625" customWidth="1"/>
    <col min="12" max="12" width="12.140625" customWidth="1"/>
    <col min="13" max="13" width="7.7109375" customWidth="1"/>
    <col min="14" max="19" width="8.7109375" customWidth="1"/>
    <col min="20" max="20" width="12.85546875" customWidth="1"/>
    <col min="21" max="21" width="16.140625" customWidth="1"/>
    <col min="22" max="22" width="40.7109375" customWidth="1"/>
    <col min="23" max="23" width="13" customWidth="1"/>
    <col min="24" max="24" width="23" customWidth="1"/>
    <col min="25" max="25" width="15.7109375" customWidth="1"/>
    <col min="26" max="26" width="14" customWidth="1"/>
    <col min="27" max="27" width="15.7109375" customWidth="1"/>
  </cols>
  <sheetData>
    <row r="1" spans="1:29" ht="26.25" customHeight="1">
      <c r="A1" s="780" t="s">
        <v>1003</v>
      </c>
      <c r="B1" s="667"/>
      <c r="C1" s="667"/>
      <c r="D1" s="667"/>
      <c r="E1" s="667"/>
      <c r="F1" s="667"/>
      <c r="G1" s="667"/>
      <c r="H1" s="667"/>
      <c r="I1" s="667"/>
      <c r="J1" s="667"/>
      <c r="K1" s="667"/>
      <c r="L1" s="667"/>
      <c r="M1" s="667"/>
      <c r="N1" s="667"/>
      <c r="O1" s="667"/>
      <c r="P1" s="667"/>
      <c r="Q1" s="667"/>
      <c r="R1" s="667"/>
      <c r="S1" s="667"/>
      <c r="T1" s="667"/>
      <c r="U1" s="667"/>
      <c r="V1" s="667"/>
      <c r="W1" s="667"/>
      <c r="X1" s="667"/>
      <c r="Y1" s="667"/>
      <c r="Z1" s="667"/>
      <c r="AA1" s="655"/>
    </row>
    <row r="2" spans="1:29" ht="18" customHeight="1">
      <c r="A2" s="781" t="s">
        <v>1004</v>
      </c>
      <c r="B2" s="667"/>
      <c r="C2" s="667"/>
      <c r="D2" s="667"/>
      <c r="E2" s="667"/>
      <c r="F2" s="667"/>
      <c r="G2" s="667"/>
      <c r="H2" s="667"/>
      <c r="I2" s="667"/>
      <c r="J2" s="667"/>
      <c r="K2" s="667"/>
      <c r="L2" s="667"/>
      <c r="M2" s="667"/>
      <c r="N2" s="667"/>
      <c r="O2" s="667"/>
      <c r="P2" s="667"/>
      <c r="Q2" s="667"/>
      <c r="R2" s="667"/>
      <c r="S2" s="667"/>
      <c r="T2" s="667"/>
      <c r="U2" s="667"/>
      <c r="V2" s="667"/>
      <c r="W2" s="667"/>
      <c r="X2" s="667"/>
      <c r="Y2" s="667"/>
      <c r="Z2" s="667"/>
      <c r="AA2" s="655"/>
    </row>
    <row r="3" spans="1:29" ht="25.5" customHeight="1">
      <c r="A3" s="781" t="s">
        <v>1005</v>
      </c>
      <c r="B3" s="667"/>
      <c r="C3" s="667"/>
      <c r="D3" s="667"/>
      <c r="E3" s="667"/>
      <c r="F3" s="667"/>
      <c r="G3" s="667"/>
      <c r="H3" s="667"/>
      <c r="I3" s="667"/>
      <c r="J3" s="667"/>
      <c r="K3" s="667"/>
      <c r="L3" s="667"/>
      <c r="M3" s="667"/>
      <c r="N3" s="667"/>
      <c r="O3" s="667"/>
      <c r="P3" s="667"/>
      <c r="Q3" s="667"/>
      <c r="R3" s="667"/>
      <c r="S3" s="667"/>
      <c r="T3" s="667"/>
      <c r="U3" s="667"/>
      <c r="V3" s="667"/>
      <c r="W3" s="667"/>
      <c r="X3" s="667"/>
      <c r="Y3" s="667"/>
      <c r="Z3" s="667"/>
      <c r="AA3" s="655"/>
    </row>
    <row r="4" spans="1:29" ht="19.5" customHeight="1">
      <c r="A4" s="781" t="s">
        <v>1006</v>
      </c>
      <c r="B4" s="667"/>
      <c r="C4" s="667"/>
      <c r="D4" s="667"/>
      <c r="E4" s="667"/>
      <c r="F4" s="667"/>
      <c r="G4" s="667"/>
      <c r="H4" s="667"/>
      <c r="I4" s="667"/>
      <c r="J4" s="667"/>
      <c r="K4" s="667"/>
      <c r="L4" s="667"/>
      <c r="M4" s="667"/>
      <c r="N4" s="667"/>
      <c r="O4" s="667"/>
      <c r="P4" s="667"/>
      <c r="Q4" s="667"/>
      <c r="R4" s="667"/>
      <c r="S4" s="667"/>
      <c r="T4" s="667"/>
      <c r="U4" s="667"/>
      <c r="V4" s="667"/>
      <c r="W4" s="667"/>
      <c r="X4" s="667"/>
      <c r="Y4" s="667"/>
      <c r="Z4" s="667"/>
      <c r="AA4" s="655"/>
    </row>
    <row r="5" spans="1:29" ht="18" customHeight="1">
      <c r="A5" s="782" t="s">
        <v>1007</v>
      </c>
      <c r="B5" s="667"/>
      <c r="C5" s="667"/>
      <c r="D5" s="667"/>
      <c r="E5" s="667"/>
      <c r="F5" s="667"/>
      <c r="G5" s="667"/>
      <c r="H5" s="667"/>
      <c r="I5" s="667"/>
      <c r="J5" s="667"/>
      <c r="K5" s="667"/>
      <c r="L5" s="667"/>
      <c r="M5" s="667"/>
      <c r="N5" s="667"/>
      <c r="O5" s="667"/>
      <c r="P5" s="667"/>
      <c r="Q5" s="667"/>
      <c r="R5" s="667"/>
      <c r="S5" s="667"/>
      <c r="T5" s="667"/>
      <c r="U5" s="667"/>
      <c r="V5" s="667"/>
      <c r="W5" s="667"/>
      <c r="X5" s="667"/>
      <c r="Y5" s="667"/>
      <c r="Z5" s="667"/>
      <c r="AA5" s="655"/>
    </row>
    <row r="6" spans="1:29" ht="42.75">
      <c r="A6" s="433" t="s">
        <v>3</v>
      </c>
      <c r="B6" s="433" t="s">
        <v>1008</v>
      </c>
      <c r="C6" s="433" t="s">
        <v>1009</v>
      </c>
      <c r="D6" s="433" t="s">
        <v>1010</v>
      </c>
      <c r="E6" s="433" t="s">
        <v>1011</v>
      </c>
      <c r="F6" s="433" t="s">
        <v>1012</v>
      </c>
      <c r="G6" s="433" t="s">
        <v>1013</v>
      </c>
      <c r="H6" s="433" t="s">
        <v>1014</v>
      </c>
      <c r="I6" s="433" t="s">
        <v>1015</v>
      </c>
      <c r="J6" s="433" t="s">
        <v>1016</v>
      </c>
      <c r="K6" s="433" t="s">
        <v>1017</v>
      </c>
      <c r="L6" s="434" t="s">
        <v>1018</v>
      </c>
      <c r="M6" s="433" t="s">
        <v>1019</v>
      </c>
      <c r="N6" s="783" t="s">
        <v>1020</v>
      </c>
      <c r="O6" s="667"/>
      <c r="P6" s="655"/>
      <c r="Q6" s="783" t="s">
        <v>1021</v>
      </c>
      <c r="R6" s="667"/>
      <c r="S6" s="655"/>
      <c r="T6" s="784" t="s">
        <v>1022</v>
      </c>
      <c r="U6" s="655"/>
      <c r="V6" s="435" t="s">
        <v>1023</v>
      </c>
      <c r="W6" s="433" t="s">
        <v>1024</v>
      </c>
      <c r="X6" s="433" t="s">
        <v>223</v>
      </c>
      <c r="Y6" s="433" t="s">
        <v>1025</v>
      </c>
      <c r="Z6" s="433" t="s">
        <v>1026</v>
      </c>
      <c r="AA6" s="435" t="s">
        <v>887</v>
      </c>
    </row>
    <row r="7" spans="1:29">
      <c r="A7" s="433"/>
      <c r="B7" s="433"/>
      <c r="C7" s="433"/>
      <c r="D7" s="433"/>
      <c r="E7" s="433"/>
      <c r="F7" s="433"/>
      <c r="G7" s="433"/>
      <c r="H7" s="433"/>
      <c r="I7" s="433"/>
      <c r="J7" s="433"/>
      <c r="K7" s="433"/>
      <c r="L7" s="434"/>
      <c r="M7" s="433"/>
      <c r="N7" s="433" t="s">
        <v>1027</v>
      </c>
      <c r="O7" s="433" t="s">
        <v>1028</v>
      </c>
      <c r="P7" s="433" t="s">
        <v>203</v>
      </c>
      <c r="Q7" s="433" t="s">
        <v>1027</v>
      </c>
      <c r="R7" s="433" t="s">
        <v>1028</v>
      </c>
      <c r="S7" s="433" t="s">
        <v>203</v>
      </c>
      <c r="T7" s="433" t="s">
        <v>1029</v>
      </c>
      <c r="U7" s="433" t="s">
        <v>1030</v>
      </c>
      <c r="V7" s="435"/>
      <c r="W7" s="433"/>
      <c r="X7" s="433"/>
      <c r="Y7" s="433"/>
      <c r="Z7" s="433"/>
      <c r="AA7" s="435"/>
    </row>
    <row r="8" spans="1:29" ht="19.5" customHeight="1">
      <c r="A8" s="436"/>
      <c r="B8" s="436" t="s">
        <v>1031</v>
      </c>
      <c r="C8" s="436" t="s">
        <v>805</v>
      </c>
      <c r="D8" s="436" t="s">
        <v>805</v>
      </c>
      <c r="E8" s="437">
        <v>146</v>
      </c>
      <c r="F8" s="436"/>
      <c r="G8" s="436"/>
      <c r="H8" s="436"/>
      <c r="I8" s="436"/>
      <c r="J8" s="438"/>
      <c r="K8" s="436"/>
      <c r="L8" s="439"/>
      <c r="M8" s="439"/>
      <c r="N8" s="439"/>
      <c r="O8" s="439"/>
      <c r="P8" s="439"/>
      <c r="Q8" s="439"/>
      <c r="R8" s="439"/>
      <c r="S8" s="439"/>
      <c r="T8" s="440">
        <v>325896.99099999998</v>
      </c>
      <c r="U8" s="440">
        <v>3145660.0040000002</v>
      </c>
      <c r="V8" s="441"/>
      <c r="W8" s="436"/>
      <c r="X8" s="436" t="s">
        <v>1032</v>
      </c>
      <c r="Y8" s="436" t="s">
        <v>757</v>
      </c>
      <c r="Z8" s="436" t="s">
        <v>758</v>
      </c>
      <c r="AA8" s="436"/>
    </row>
    <row r="9" spans="1:29" ht="19.5" customHeight="1">
      <c r="A9" s="436"/>
      <c r="B9" s="436"/>
      <c r="C9" s="436"/>
      <c r="D9" s="436"/>
      <c r="E9" s="437"/>
      <c r="F9" s="436"/>
      <c r="G9" s="439"/>
      <c r="H9" s="439">
        <v>141.91399999999999</v>
      </c>
      <c r="I9" s="437">
        <f>H9</f>
        <v>141.91399999999999</v>
      </c>
      <c r="J9" s="438"/>
      <c r="K9" s="436"/>
      <c r="L9" s="442"/>
      <c r="M9" s="439"/>
      <c r="N9" s="439"/>
      <c r="O9" s="439"/>
      <c r="P9" s="439"/>
      <c r="Q9" s="439"/>
      <c r="R9" s="439"/>
      <c r="S9" s="439"/>
      <c r="T9" s="440"/>
      <c r="U9" s="440"/>
      <c r="V9" s="441"/>
      <c r="W9" s="436"/>
      <c r="X9" s="436" t="s">
        <v>1031</v>
      </c>
      <c r="Y9" s="436" t="s">
        <v>1031</v>
      </c>
      <c r="Z9" s="436" t="s">
        <v>1031</v>
      </c>
      <c r="AA9" s="436"/>
      <c r="AC9" s="443">
        <f t="shared" ref="AC9:AC263" si="0">I9/7000</f>
        <v>2.0273428571428571E-2</v>
      </c>
    </row>
    <row r="10" spans="1:29" ht="19.5" customHeight="1">
      <c r="A10" s="444">
        <v>1</v>
      </c>
      <c r="B10" s="444" t="s">
        <v>1033</v>
      </c>
      <c r="C10" s="444" t="s">
        <v>227</v>
      </c>
      <c r="D10" s="444" t="s">
        <v>242</v>
      </c>
      <c r="E10" s="445">
        <v>289</v>
      </c>
      <c r="F10" s="444"/>
      <c r="G10" s="446">
        <f>SUM(H8:H9)</f>
        <v>141.91399999999999</v>
      </c>
      <c r="H10" s="445"/>
      <c r="I10" s="445"/>
      <c r="J10" s="447">
        <v>218.44</v>
      </c>
      <c r="K10" s="444" t="s">
        <v>1034</v>
      </c>
      <c r="L10" s="448">
        <f>H9+H11</f>
        <v>379.60399999999998</v>
      </c>
      <c r="M10" s="446">
        <v>217.5</v>
      </c>
      <c r="N10" s="446">
        <v>0</v>
      </c>
      <c r="O10" s="446">
        <v>29</v>
      </c>
      <c r="P10" s="446">
        <v>29</v>
      </c>
      <c r="Q10" s="446">
        <v>0</v>
      </c>
      <c r="R10" s="446">
        <v>82</v>
      </c>
      <c r="S10" s="446">
        <v>82</v>
      </c>
      <c r="T10" s="449">
        <v>325951.00099999999</v>
      </c>
      <c r="U10" s="449">
        <v>3145523.99</v>
      </c>
      <c r="V10" s="450"/>
      <c r="W10" s="444"/>
      <c r="X10" s="444" t="s">
        <v>1032</v>
      </c>
      <c r="Y10" s="444" t="s">
        <v>757</v>
      </c>
      <c r="Z10" s="444" t="s">
        <v>758</v>
      </c>
      <c r="AA10" s="444"/>
      <c r="AC10" s="443">
        <f t="shared" si="0"/>
        <v>0</v>
      </c>
    </row>
    <row r="11" spans="1:29" ht="30" customHeight="1">
      <c r="A11" s="444"/>
      <c r="B11" s="444"/>
      <c r="C11" s="444"/>
      <c r="D11" s="444"/>
      <c r="E11" s="445"/>
      <c r="F11" s="444"/>
      <c r="G11" s="446"/>
      <c r="H11" s="446">
        <v>237.69</v>
      </c>
      <c r="I11" s="445">
        <f>H11+I9</f>
        <v>379.60399999999998</v>
      </c>
      <c r="J11" s="447"/>
      <c r="K11" s="444"/>
      <c r="L11" s="446"/>
      <c r="M11" s="446"/>
      <c r="N11" s="446"/>
      <c r="O11" s="446"/>
      <c r="P11" s="446"/>
      <c r="Q11" s="446"/>
      <c r="R11" s="446"/>
      <c r="S11" s="446"/>
      <c r="T11" s="449"/>
      <c r="U11" s="449"/>
      <c r="V11" s="450" t="s">
        <v>1035</v>
      </c>
      <c r="W11" s="444"/>
      <c r="X11" s="444" t="s">
        <v>1031</v>
      </c>
      <c r="Y11" s="444" t="s">
        <v>1031</v>
      </c>
      <c r="Z11" s="444" t="s">
        <v>1031</v>
      </c>
      <c r="AA11" s="444"/>
      <c r="AC11" s="443">
        <f t="shared" si="0"/>
        <v>5.4229142857142858E-2</v>
      </c>
    </row>
    <row r="12" spans="1:29" ht="19.5" customHeight="1">
      <c r="A12" s="444">
        <f>A10+1</f>
        <v>2</v>
      </c>
      <c r="B12" s="444" t="s">
        <v>1031</v>
      </c>
      <c r="C12" s="444" t="s">
        <v>229</v>
      </c>
      <c r="D12" s="444" t="s">
        <v>230</v>
      </c>
      <c r="E12" s="445">
        <v>408</v>
      </c>
      <c r="F12" s="444"/>
      <c r="G12" s="446">
        <f>SUM(H10:H11)</f>
        <v>237.69</v>
      </c>
      <c r="H12" s="445"/>
      <c r="I12" s="445"/>
      <c r="J12" s="447">
        <v>223.41499999999999</v>
      </c>
      <c r="K12" s="444" t="s">
        <v>1031</v>
      </c>
      <c r="L12" s="448">
        <f>H11+H13</f>
        <v>617.69000000000005</v>
      </c>
      <c r="M12" s="446">
        <v>348.5</v>
      </c>
      <c r="N12" s="446">
        <v>261</v>
      </c>
      <c r="O12" s="446">
        <v>262</v>
      </c>
      <c r="P12" s="446">
        <v>523</v>
      </c>
      <c r="Q12" s="446">
        <v>208</v>
      </c>
      <c r="R12" s="446">
        <v>244</v>
      </c>
      <c r="S12" s="446">
        <v>452</v>
      </c>
      <c r="T12" s="449">
        <v>326069.63799999998</v>
      </c>
      <c r="U12" s="449">
        <v>3145260.4640000002</v>
      </c>
      <c r="V12" s="450"/>
      <c r="W12" s="444"/>
      <c r="X12" s="444" t="s">
        <v>1032</v>
      </c>
      <c r="Y12" s="444" t="s">
        <v>757</v>
      </c>
      <c r="Z12" s="444" t="s">
        <v>758</v>
      </c>
      <c r="AA12" s="444"/>
      <c r="AC12" s="443">
        <f t="shared" si="0"/>
        <v>0</v>
      </c>
    </row>
    <row r="13" spans="1:29" ht="19.5" customHeight="1">
      <c r="A13" s="436"/>
      <c r="B13" s="436"/>
      <c r="C13" s="436"/>
      <c r="D13" s="436"/>
      <c r="E13" s="437"/>
      <c r="F13" s="436"/>
      <c r="G13" s="439"/>
      <c r="H13" s="439">
        <v>380</v>
      </c>
      <c r="I13" s="437">
        <f>H13+I11</f>
        <v>759.60400000000004</v>
      </c>
      <c r="J13" s="438"/>
      <c r="K13" s="436"/>
      <c r="L13" s="442"/>
      <c r="M13" s="439"/>
      <c r="N13" s="439"/>
      <c r="O13" s="439"/>
      <c r="P13" s="439"/>
      <c r="Q13" s="439"/>
      <c r="R13" s="439"/>
      <c r="S13" s="439"/>
      <c r="T13" s="440"/>
      <c r="U13" s="440"/>
      <c r="V13" s="441" t="s">
        <v>1036</v>
      </c>
      <c r="W13" s="436"/>
      <c r="X13" s="436" t="s">
        <v>1031</v>
      </c>
      <c r="Y13" s="436" t="s">
        <v>1031</v>
      </c>
      <c r="Z13" s="436" t="s">
        <v>1031</v>
      </c>
      <c r="AA13" s="436"/>
      <c r="AC13" s="443">
        <f t="shared" si="0"/>
        <v>0.10851485714285715</v>
      </c>
    </row>
    <row r="14" spans="1:29" ht="19.5" customHeight="1">
      <c r="A14" s="436">
        <f>A12+1</f>
        <v>3</v>
      </c>
      <c r="B14" s="436" t="s">
        <v>1031</v>
      </c>
      <c r="C14" s="436" t="s">
        <v>231</v>
      </c>
      <c r="D14" s="436" t="s">
        <v>251</v>
      </c>
      <c r="E14" s="437">
        <v>382.11799999999999</v>
      </c>
      <c r="F14" s="436"/>
      <c r="G14" s="439"/>
      <c r="H14" s="437"/>
      <c r="I14" s="437"/>
      <c r="J14" s="438">
        <v>222.95400000000001</v>
      </c>
      <c r="K14" s="436" t="s">
        <v>1031</v>
      </c>
      <c r="L14" s="442">
        <f>H13+H15</f>
        <v>755.72800000000007</v>
      </c>
      <c r="M14" s="439">
        <v>395.05899999999997</v>
      </c>
      <c r="N14" s="439">
        <v>147</v>
      </c>
      <c r="O14" s="439">
        <v>204</v>
      </c>
      <c r="P14" s="439">
        <v>351</v>
      </c>
      <c r="Q14" s="439">
        <v>165</v>
      </c>
      <c r="R14" s="439">
        <v>200</v>
      </c>
      <c r="S14" s="439">
        <v>365</v>
      </c>
      <c r="T14" s="440">
        <v>326237.12699999998</v>
      </c>
      <c r="U14" s="440">
        <v>3144888.426</v>
      </c>
      <c r="V14" s="441"/>
      <c r="W14" s="436"/>
      <c r="X14" s="436" t="s">
        <v>1032</v>
      </c>
      <c r="Y14" s="436" t="s">
        <v>757</v>
      </c>
      <c r="Z14" s="436" t="s">
        <v>758</v>
      </c>
      <c r="AA14" s="436"/>
      <c r="AC14" s="443">
        <f t="shared" si="0"/>
        <v>0</v>
      </c>
    </row>
    <row r="15" spans="1:29" ht="19.5" customHeight="1">
      <c r="A15" s="436"/>
      <c r="B15" s="436"/>
      <c r="C15" s="436"/>
      <c r="D15" s="436"/>
      <c r="E15" s="437"/>
      <c r="F15" s="436"/>
      <c r="G15" s="439"/>
      <c r="H15" s="439">
        <v>375.72800000000001</v>
      </c>
      <c r="I15" s="437">
        <f>H15+I13</f>
        <v>1135.3320000000001</v>
      </c>
      <c r="J15" s="438"/>
      <c r="K15" s="436"/>
      <c r="L15" s="442"/>
      <c r="M15" s="439"/>
      <c r="N15" s="439"/>
      <c r="O15" s="439"/>
      <c r="P15" s="439"/>
      <c r="Q15" s="439"/>
      <c r="R15" s="439"/>
      <c r="S15" s="439"/>
      <c r="T15" s="440"/>
      <c r="U15" s="440"/>
      <c r="V15" s="441"/>
      <c r="W15" s="436"/>
      <c r="X15" s="436" t="s">
        <v>1031</v>
      </c>
      <c r="Y15" s="436" t="s">
        <v>1031</v>
      </c>
      <c r="Z15" s="436" t="s">
        <v>1031</v>
      </c>
      <c r="AA15" s="436"/>
      <c r="AC15" s="443">
        <f t="shared" si="0"/>
        <v>0.16219028571428573</v>
      </c>
    </row>
    <row r="16" spans="1:29" ht="19.5" customHeight="1">
      <c r="A16" s="436">
        <f>A14+1</f>
        <v>4</v>
      </c>
      <c r="B16" s="436" t="s">
        <v>1037</v>
      </c>
      <c r="C16" s="436" t="s">
        <v>233</v>
      </c>
      <c r="D16" s="436" t="s">
        <v>234</v>
      </c>
      <c r="E16" s="437">
        <v>360</v>
      </c>
      <c r="F16" s="436"/>
      <c r="G16" s="439">
        <f>SUM(H12:H15)</f>
        <v>755.72800000000007</v>
      </c>
      <c r="H16" s="437"/>
      <c r="I16" s="437"/>
      <c r="J16" s="438">
        <v>219.20699999999999</v>
      </c>
      <c r="K16" s="436" t="s">
        <v>1038</v>
      </c>
      <c r="L16" s="442">
        <f>H15+H17</f>
        <v>735.72800000000007</v>
      </c>
      <c r="M16" s="439">
        <v>371.05899999999997</v>
      </c>
      <c r="N16" s="439">
        <v>179</v>
      </c>
      <c r="O16" s="439">
        <v>167</v>
      </c>
      <c r="P16" s="439">
        <v>346</v>
      </c>
      <c r="Q16" s="439">
        <v>183</v>
      </c>
      <c r="R16" s="439">
        <v>172</v>
      </c>
      <c r="S16" s="439">
        <v>355</v>
      </c>
      <c r="T16" s="440">
        <v>326393.99</v>
      </c>
      <c r="U16" s="440">
        <v>3144539.99</v>
      </c>
      <c r="V16" s="441"/>
      <c r="W16" s="436"/>
      <c r="X16" s="436" t="s">
        <v>1032</v>
      </c>
      <c r="Y16" s="436" t="s">
        <v>757</v>
      </c>
      <c r="Z16" s="436" t="s">
        <v>758</v>
      </c>
      <c r="AA16" s="436"/>
      <c r="AC16" s="443">
        <f t="shared" si="0"/>
        <v>0</v>
      </c>
    </row>
    <row r="17" spans="1:29" ht="19.5" customHeight="1">
      <c r="A17" s="436"/>
      <c r="B17" s="436"/>
      <c r="C17" s="436"/>
      <c r="D17" s="436"/>
      <c r="E17" s="437"/>
      <c r="F17" s="436"/>
      <c r="G17" s="439"/>
      <c r="H17" s="437">
        <v>360</v>
      </c>
      <c r="I17" s="437">
        <f>H17+I15</f>
        <v>1495.3320000000001</v>
      </c>
      <c r="J17" s="438"/>
      <c r="K17" s="436"/>
      <c r="L17" s="442"/>
      <c r="M17" s="439"/>
      <c r="N17" s="439"/>
      <c r="O17" s="439"/>
      <c r="P17" s="439"/>
      <c r="Q17" s="439"/>
      <c r="R17" s="439"/>
      <c r="S17" s="439"/>
      <c r="T17" s="440"/>
      <c r="U17" s="440"/>
      <c r="V17" s="441" t="s">
        <v>1039</v>
      </c>
      <c r="W17" s="436"/>
      <c r="X17" s="436" t="s">
        <v>1031</v>
      </c>
      <c r="Y17" s="436" t="s">
        <v>1031</v>
      </c>
      <c r="Z17" s="436" t="s">
        <v>1031</v>
      </c>
      <c r="AA17" s="436"/>
      <c r="AC17" s="443">
        <f t="shared" si="0"/>
        <v>0.21361885714285717</v>
      </c>
    </row>
    <row r="18" spans="1:29" ht="19.5" customHeight="1">
      <c r="A18" s="436">
        <f>A16+1</f>
        <v>5</v>
      </c>
      <c r="B18" s="436" t="s">
        <v>1031</v>
      </c>
      <c r="C18" s="436" t="s">
        <v>235</v>
      </c>
      <c r="D18" s="436" t="s">
        <v>232</v>
      </c>
      <c r="E18" s="437">
        <v>384</v>
      </c>
      <c r="F18" s="436"/>
      <c r="G18" s="439"/>
      <c r="H18" s="437"/>
      <c r="I18" s="437"/>
      <c r="J18" s="438">
        <v>222.90199999999999</v>
      </c>
      <c r="K18" s="436" t="s">
        <v>1031</v>
      </c>
      <c r="L18" s="442">
        <f>H17+H19</f>
        <v>744</v>
      </c>
      <c r="M18" s="439">
        <v>372</v>
      </c>
      <c r="N18" s="439">
        <v>193</v>
      </c>
      <c r="O18" s="439">
        <v>192</v>
      </c>
      <c r="P18" s="439">
        <v>385</v>
      </c>
      <c r="Q18" s="439">
        <v>189</v>
      </c>
      <c r="R18" s="439">
        <v>192</v>
      </c>
      <c r="S18" s="439">
        <v>381</v>
      </c>
      <c r="T18" s="440">
        <v>326729.179</v>
      </c>
      <c r="U18" s="440">
        <v>3144408.6570000001</v>
      </c>
      <c r="V18" s="441"/>
      <c r="W18" s="436"/>
      <c r="X18" s="436" t="s">
        <v>1032</v>
      </c>
      <c r="Y18" s="436" t="s">
        <v>757</v>
      </c>
      <c r="Z18" s="436" t="s">
        <v>758</v>
      </c>
      <c r="AA18" s="436"/>
      <c r="AC18" s="443">
        <f t="shared" si="0"/>
        <v>0</v>
      </c>
    </row>
    <row r="19" spans="1:29" ht="19.5" customHeight="1">
      <c r="A19" s="436"/>
      <c r="B19" s="436"/>
      <c r="C19" s="436"/>
      <c r="D19" s="436"/>
      <c r="E19" s="437"/>
      <c r="F19" s="436"/>
      <c r="G19" s="439"/>
      <c r="H19" s="437">
        <v>384</v>
      </c>
      <c r="I19" s="437">
        <f>H19+I17</f>
        <v>1879.3320000000001</v>
      </c>
      <c r="J19" s="438"/>
      <c r="K19" s="436"/>
      <c r="L19" s="442"/>
      <c r="M19" s="439"/>
      <c r="N19" s="439"/>
      <c r="O19" s="439"/>
      <c r="P19" s="439"/>
      <c r="Q19" s="439"/>
      <c r="R19" s="439"/>
      <c r="S19" s="439"/>
      <c r="T19" s="440"/>
      <c r="U19" s="440"/>
      <c r="V19" s="441" t="s">
        <v>1039</v>
      </c>
      <c r="W19" s="436"/>
      <c r="X19" s="436" t="s">
        <v>1031</v>
      </c>
      <c r="Y19" s="436" t="s">
        <v>1031</v>
      </c>
      <c r="Z19" s="436" t="s">
        <v>1031</v>
      </c>
      <c r="AA19" s="436"/>
      <c r="AC19" s="443">
        <f t="shared" si="0"/>
        <v>0.26847599999999999</v>
      </c>
    </row>
    <row r="20" spans="1:29" ht="19.5" customHeight="1">
      <c r="A20" s="436">
        <f>A18+1</f>
        <v>6</v>
      </c>
      <c r="B20" s="436" t="s">
        <v>1031</v>
      </c>
      <c r="C20" s="436" t="s">
        <v>237</v>
      </c>
      <c r="D20" s="436" t="s">
        <v>232</v>
      </c>
      <c r="E20" s="437">
        <v>385</v>
      </c>
      <c r="F20" s="436"/>
      <c r="G20" s="439"/>
      <c r="H20" s="437"/>
      <c r="I20" s="437"/>
      <c r="J20" s="438">
        <v>223.024</v>
      </c>
      <c r="K20" s="436" t="s">
        <v>1031</v>
      </c>
      <c r="L20" s="442">
        <f>H19+H21</f>
        <v>769</v>
      </c>
      <c r="M20" s="439">
        <v>384.5</v>
      </c>
      <c r="N20" s="439">
        <v>193</v>
      </c>
      <c r="O20" s="439">
        <v>208</v>
      </c>
      <c r="P20" s="439">
        <v>401</v>
      </c>
      <c r="Q20" s="439">
        <v>193</v>
      </c>
      <c r="R20" s="439">
        <v>203</v>
      </c>
      <c r="S20" s="439">
        <v>396</v>
      </c>
      <c r="T20" s="440">
        <v>327086.71399999998</v>
      </c>
      <c r="U20" s="440">
        <v>3144268.568</v>
      </c>
      <c r="V20" s="441"/>
      <c r="W20" s="436"/>
      <c r="X20" s="436" t="s">
        <v>1032</v>
      </c>
      <c r="Y20" s="436" t="s">
        <v>757</v>
      </c>
      <c r="Z20" s="436" t="s">
        <v>758</v>
      </c>
      <c r="AA20" s="436"/>
      <c r="AC20" s="443">
        <f t="shared" si="0"/>
        <v>0</v>
      </c>
    </row>
    <row r="21" spans="1:29" ht="19.5" customHeight="1">
      <c r="A21" s="436"/>
      <c r="B21" s="436"/>
      <c r="C21" s="436"/>
      <c r="D21" s="436"/>
      <c r="E21" s="437"/>
      <c r="F21" s="436"/>
      <c r="G21" s="439"/>
      <c r="H21" s="437">
        <v>385</v>
      </c>
      <c r="I21" s="437">
        <f>H21+I19</f>
        <v>2264.3320000000003</v>
      </c>
      <c r="J21" s="438"/>
      <c r="K21" s="436"/>
      <c r="L21" s="442"/>
      <c r="M21" s="439"/>
      <c r="N21" s="439"/>
      <c r="O21" s="439"/>
      <c r="P21" s="439"/>
      <c r="Q21" s="439"/>
      <c r="R21" s="439"/>
      <c r="S21" s="439"/>
      <c r="T21" s="440"/>
      <c r="U21" s="440"/>
      <c r="V21" s="441" t="s">
        <v>1039</v>
      </c>
      <c r="W21" s="436"/>
      <c r="X21" s="436" t="s">
        <v>1031</v>
      </c>
      <c r="Y21" s="436" t="s">
        <v>1031</v>
      </c>
      <c r="Z21" s="436" t="s">
        <v>1031</v>
      </c>
      <c r="AA21" s="436"/>
      <c r="AC21" s="443">
        <f t="shared" si="0"/>
        <v>0.32347600000000004</v>
      </c>
    </row>
    <row r="22" spans="1:29" ht="19.5" customHeight="1">
      <c r="A22" s="436">
        <f>A20+1</f>
        <v>7</v>
      </c>
      <c r="B22" s="436" t="s">
        <v>1031</v>
      </c>
      <c r="C22" s="436" t="s">
        <v>238</v>
      </c>
      <c r="D22" s="436" t="s">
        <v>239</v>
      </c>
      <c r="E22" s="437">
        <v>370.34699999999998</v>
      </c>
      <c r="F22" s="436"/>
      <c r="G22" s="439"/>
      <c r="H22" s="437"/>
      <c r="I22" s="437"/>
      <c r="J22" s="438">
        <v>221.86799999999999</v>
      </c>
      <c r="K22" s="436" t="s">
        <v>1031</v>
      </c>
      <c r="L22" s="442">
        <f>H21+H23</f>
        <v>755.34699999999998</v>
      </c>
      <c r="M22" s="439">
        <v>377.67349999999999</v>
      </c>
      <c r="N22" s="439">
        <v>178</v>
      </c>
      <c r="O22" s="439">
        <v>167</v>
      </c>
      <c r="P22" s="439">
        <v>345</v>
      </c>
      <c r="Q22" s="439">
        <v>183</v>
      </c>
      <c r="R22" s="439">
        <v>174</v>
      </c>
      <c r="S22" s="439">
        <v>357</v>
      </c>
      <c r="T22" s="440">
        <v>327445.18</v>
      </c>
      <c r="U22" s="440">
        <v>3144128.1150000002</v>
      </c>
      <c r="V22" s="441"/>
      <c r="W22" s="436"/>
      <c r="X22" s="436" t="s">
        <v>1032</v>
      </c>
      <c r="Y22" s="436" t="s">
        <v>757</v>
      </c>
      <c r="Z22" s="436" t="s">
        <v>758</v>
      </c>
      <c r="AA22" s="436"/>
      <c r="AC22" s="443">
        <f t="shared" si="0"/>
        <v>0</v>
      </c>
    </row>
    <row r="23" spans="1:29" ht="19.5" customHeight="1">
      <c r="A23" s="436"/>
      <c r="B23" s="436"/>
      <c r="C23" s="436"/>
      <c r="D23" s="436"/>
      <c r="E23" s="437"/>
      <c r="F23" s="436"/>
      <c r="G23" s="439"/>
      <c r="H23" s="437">
        <v>370.34699999999998</v>
      </c>
      <c r="I23" s="437">
        <f>H23+I21</f>
        <v>2634.6790000000001</v>
      </c>
      <c r="J23" s="438"/>
      <c r="K23" s="436"/>
      <c r="L23" s="442"/>
      <c r="M23" s="439"/>
      <c r="N23" s="439"/>
      <c r="O23" s="439"/>
      <c r="P23" s="439"/>
      <c r="Q23" s="439"/>
      <c r="R23" s="439"/>
      <c r="S23" s="439"/>
      <c r="T23" s="440"/>
      <c r="U23" s="440"/>
      <c r="V23" s="441" t="s">
        <v>1039</v>
      </c>
      <c r="W23" s="436"/>
      <c r="X23" s="436" t="s">
        <v>1031</v>
      </c>
      <c r="Y23" s="436" t="s">
        <v>1031</v>
      </c>
      <c r="Z23" s="436" t="s">
        <v>1031</v>
      </c>
      <c r="AA23" s="436"/>
      <c r="AC23" s="443">
        <f t="shared" si="0"/>
        <v>0.37638271428571429</v>
      </c>
    </row>
    <row r="24" spans="1:29" ht="19.5" customHeight="1">
      <c r="A24" s="436">
        <f>A22+1</f>
        <v>8</v>
      </c>
      <c r="B24" s="436" t="s">
        <v>1040</v>
      </c>
      <c r="C24" s="436" t="s">
        <v>241</v>
      </c>
      <c r="D24" s="436" t="s">
        <v>242</v>
      </c>
      <c r="E24" s="437">
        <v>351</v>
      </c>
      <c r="F24" s="436"/>
      <c r="G24" s="439">
        <f>SUM(H16:H23)</f>
        <v>1499.347</v>
      </c>
      <c r="H24" s="437"/>
      <c r="I24" s="437"/>
      <c r="J24" s="438">
        <v>218.95500000000001</v>
      </c>
      <c r="K24" s="436" t="s">
        <v>1041</v>
      </c>
      <c r="L24" s="442">
        <f>H23+H25</f>
        <v>721.34699999999998</v>
      </c>
      <c r="M24" s="439">
        <v>360.67349999999999</v>
      </c>
      <c r="N24" s="439">
        <v>204</v>
      </c>
      <c r="O24" s="439">
        <v>144</v>
      </c>
      <c r="P24" s="439">
        <v>348</v>
      </c>
      <c r="Q24" s="439">
        <v>198</v>
      </c>
      <c r="R24" s="439">
        <v>154</v>
      </c>
      <c r="S24" s="439">
        <v>352</v>
      </c>
      <c r="T24" s="440">
        <v>327790.00300000003</v>
      </c>
      <c r="U24" s="440">
        <v>3143993.0070000002</v>
      </c>
      <c r="V24" s="441"/>
      <c r="W24" s="436"/>
      <c r="X24" s="436" t="s">
        <v>1032</v>
      </c>
      <c r="Y24" s="436" t="s">
        <v>757</v>
      </c>
      <c r="Z24" s="436" t="s">
        <v>758</v>
      </c>
      <c r="AA24" s="436"/>
      <c r="AC24" s="443">
        <f t="shared" si="0"/>
        <v>0</v>
      </c>
    </row>
    <row r="25" spans="1:29" ht="19.5" customHeight="1">
      <c r="A25" s="436"/>
      <c r="B25" s="436"/>
      <c r="C25" s="436"/>
      <c r="D25" s="436"/>
      <c r="E25" s="437"/>
      <c r="F25" s="436"/>
      <c r="G25" s="439"/>
      <c r="H25" s="437">
        <v>351</v>
      </c>
      <c r="I25" s="437">
        <f>H25+I23</f>
        <v>2985.6790000000001</v>
      </c>
      <c r="J25" s="438"/>
      <c r="K25" s="436"/>
      <c r="L25" s="442"/>
      <c r="M25" s="439"/>
      <c r="N25" s="439"/>
      <c r="O25" s="439"/>
      <c r="P25" s="439"/>
      <c r="Q25" s="439"/>
      <c r="R25" s="439"/>
      <c r="S25" s="439"/>
      <c r="T25" s="440"/>
      <c r="U25" s="440"/>
      <c r="V25" s="441"/>
      <c r="W25" s="436"/>
      <c r="X25" s="436" t="s">
        <v>1031</v>
      </c>
      <c r="Y25" s="436" t="s">
        <v>1031</v>
      </c>
      <c r="Z25" s="436" t="s">
        <v>1031</v>
      </c>
      <c r="AA25" s="436"/>
      <c r="AC25" s="443">
        <f t="shared" si="0"/>
        <v>0.42652557142857145</v>
      </c>
    </row>
    <row r="26" spans="1:29" ht="19.5" customHeight="1">
      <c r="A26" s="436">
        <f>A24+1</f>
        <v>9</v>
      </c>
      <c r="B26" s="436" t="s">
        <v>1031</v>
      </c>
      <c r="C26" s="436" t="s">
        <v>244</v>
      </c>
      <c r="D26" s="436" t="s">
        <v>245</v>
      </c>
      <c r="E26" s="437">
        <v>420</v>
      </c>
      <c r="F26" s="436"/>
      <c r="G26" s="439"/>
      <c r="H26" s="437"/>
      <c r="I26" s="437"/>
      <c r="J26" s="438">
        <v>221.22399999999999</v>
      </c>
      <c r="K26" s="436" t="s">
        <v>1031</v>
      </c>
      <c r="L26" s="442">
        <f>H25+H27</f>
        <v>771</v>
      </c>
      <c r="M26" s="439">
        <v>385.5</v>
      </c>
      <c r="N26" s="439">
        <v>207</v>
      </c>
      <c r="O26" s="439">
        <v>186</v>
      </c>
      <c r="P26" s="439">
        <v>393</v>
      </c>
      <c r="Q26" s="439">
        <v>198</v>
      </c>
      <c r="R26" s="439">
        <v>194</v>
      </c>
      <c r="S26" s="439">
        <v>392</v>
      </c>
      <c r="T26" s="440">
        <v>328083.429</v>
      </c>
      <c r="U26" s="440">
        <v>3144185.6260000002</v>
      </c>
      <c r="V26" s="441"/>
      <c r="W26" s="436"/>
      <c r="X26" s="436" t="s">
        <v>1032</v>
      </c>
      <c r="Y26" s="436" t="s">
        <v>757</v>
      </c>
      <c r="Z26" s="436" t="s">
        <v>758</v>
      </c>
      <c r="AA26" s="436"/>
      <c r="AC26" s="443">
        <f t="shared" si="0"/>
        <v>0</v>
      </c>
    </row>
    <row r="27" spans="1:29" ht="19.5" customHeight="1">
      <c r="A27" s="436"/>
      <c r="B27" s="436"/>
      <c r="C27" s="436"/>
      <c r="D27" s="436"/>
      <c r="E27" s="437"/>
      <c r="F27" s="436"/>
      <c r="G27" s="439"/>
      <c r="H27" s="437">
        <v>420</v>
      </c>
      <c r="I27" s="437">
        <f>H27+I25</f>
        <v>3405.6790000000001</v>
      </c>
      <c r="J27" s="438"/>
      <c r="K27" s="436"/>
      <c r="L27" s="442"/>
      <c r="M27" s="439"/>
      <c r="N27" s="439"/>
      <c r="O27" s="439"/>
      <c r="P27" s="439"/>
      <c r="Q27" s="439"/>
      <c r="R27" s="439"/>
      <c r="S27" s="439"/>
      <c r="T27" s="440"/>
      <c r="U27" s="440"/>
      <c r="V27" s="441" t="s">
        <v>1039</v>
      </c>
      <c r="W27" s="436"/>
      <c r="X27" s="436" t="s">
        <v>1031</v>
      </c>
      <c r="Y27" s="436" t="s">
        <v>1031</v>
      </c>
      <c r="Z27" s="436" t="s">
        <v>1031</v>
      </c>
      <c r="AA27" s="436"/>
      <c r="AC27" s="443">
        <f t="shared" si="0"/>
        <v>0.48652557142857145</v>
      </c>
    </row>
    <row r="28" spans="1:29" ht="19.5" customHeight="1">
      <c r="A28" s="436">
        <f>A26+1</f>
        <v>10</v>
      </c>
      <c r="B28" s="436" t="s">
        <v>1031</v>
      </c>
      <c r="C28" s="436" t="s">
        <v>246</v>
      </c>
      <c r="D28" s="436" t="s">
        <v>247</v>
      </c>
      <c r="E28" s="437">
        <v>419</v>
      </c>
      <c r="F28" s="436"/>
      <c r="G28" s="439"/>
      <c r="H28" s="437"/>
      <c r="I28" s="437"/>
      <c r="J28" s="438">
        <v>223.07400000000001</v>
      </c>
      <c r="K28" s="436" t="s">
        <v>1031</v>
      </c>
      <c r="L28" s="442">
        <f>H27+H29</f>
        <v>839</v>
      </c>
      <c r="M28" s="439">
        <v>419.5</v>
      </c>
      <c r="N28" s="439">
        <v>235</v>
      </c>
      <c r="O28" s="439">
        <v>205</v>
      </c>
      <c r="P28" s="439">
        <v>440</v>
      </c>
      <c r="Q28" s="439">
        <v>228</v>
      </c>
      <c r="R28" s="439">
        <v>207</v>
      </c>
      <c r="S28" s="439">
        <v>435</v>
      </c>
      <c r="T28" s="440">
        <v>328434.53700000001</v>
      </c>
      <c r="U28" s="440">
        <v>3144416.11</v>
      </c>
      <c r="V28" s="441"/>
      <c r="W28" s="436"/>
      <c r="X28" s="436" t="s">
        <v>1032</v>
      </c>
      <c r="Y28" s="436" t="s">
        <v>757</v>
      </c>
      <c r="Z28" s="436" t="s">
        <v>758</v>
      </c>
      <c r="AA28" s="436"/>
      <c r="AC28" s="443">
        <f t="shared" si="0"/>
        <v>0</v>
      </c>
    </row>
    <row r="29" spans="1:29" ht="19.5" customHeight="1">
      <c r="A29" s="436"/>
      <c r="B29" s="436"/>
      <c r="C29" s="436"/>
      <c r="D29" s="436"/>
      <c r="E29" s="437"/>
      <c r="F29" s="436"/>
      <c r="G29" s="439"/>
      <c r="H29" s="437">
        <v>419</v>
      </c>
      <c r="I29" s="437">
        <f>H29+I27</f>
        <v>3824.6790000000001</v>
      </c>
      <c r="J29" s="438"/>
      <c r="K29" s="436"/>
      <c r="L29" s="442"/>
      <c r="M29" s="439"/>
      <c r="N29" s="439"/>
      <c r="O29" s="439"/>
      <c r="P29" s="439"/>
      <c r="Q29" s="439"/>
      <c r="R29" s="439"/>
      <c r="S29" s="439"/>
      <c r="T29" s="440"/>
      <c r="U29" s="440"/>
      <c r="V29" s="441"/>
      <c r="W29" s="436"/>
      <c r="X29" s="436" t="s">
        <v>1031</v>
      </c>
      <c r="Y29" s="436" t="s">
        <v>1031</v>
      </c>
      <c r="Z29" s="436" t="s">
        <v>1031</v>
      </c>
      <c r="AA29" s="436"/>
      <c r="AC29" s="443">
        <f t="shared" si="0"/>
        <v>0.54638271428571428</v>
      </c>
    </row>
    <row r="30" spans="1:29" ht="19.5" customHeight="1">
      <c r="A30" s="436">
        <f>A28+1</f>
        <v>11</v>
      </c>
      <c r="B30" s="436" t="s">
        <v>1031</v>
      </c>
      <c r="C30" s="436" t="s">
        <v>248</v>
      </c>
      <c r="D30" s="436" t="s">
        <v>247</v>
      </c>
      <c r="E30" s="437">
        <v>350</v>
      </c>
      <c r="F30" s="436"/>
      <c r="G30" s="439"/>
      <c r="H30" s="437"/>
      <c r="I30" s="437"/>
      <c r="J30" s="438">
        <v>224.08799999999999</v>
      </c>
      <c r="K30" s="436" t="s">
        <v>1031</v>
      </c>
      <c r="L30" s="442">
        <f>H29+H31</f>
        <v>769</v>
      </c>
      <c r="M30" s="439">
        <v>384.5</v>
      </c>
      <c r="N30" s="439">
        <v>215</v>
      </c>
      <c r="O30" s="439">
        <v>217</v>
      </c>
      <c r="P30" s="439">
        <v>432</v>
      </c>
      <c r="Q30" s="439">
        <v>214</v>
      </c>
      <c r="R30" s="439">
        <v>205</v>
      </c>
      <c r="S30" s="439">
        <v>419</v>
      </c>
      <c r="T30" s="440">
        <v>328784.81</v>
      </c>
      <c r="U30" s="440">
        <v>3144646.0449999999</v>
      </c>
      <c r="V30" s="441"/>
      <c r="W30" s="436"/>
      <c r="X30" s="436" t="s">
        <v>1032</v>
      </c>
      <c r="Y30" s="436" t="s">
        <v>757</v>
      </c>
      <c r="Z30" s="436" t="s">
        <v>758</v>
      </c>
      <c r="AA30" s="436"/>
      <c r="AC30" s="443">
        <f t="shared" si="0"/>
        <v>0</v>
      </c>
    </row>
    <row r="31" spans="1:29" ht="19.5" customHeight="1">
      <c r="A31" s="436"/>
      <c r="B31" s="436"/>
      <c r="C31" s="436"/>
      <c r="D31" s="436"/>
      <c r="E31" s="437"/>
      <c r="F31" s="436"/>
      <c r="G31" s="439"/>
      <c r="H31" s="437">
        <v>350</v>
      </c>
      <c r="I31" s="437">
        <f>H31+I29</f>
        <v>4174.6790000000001</v>
      </c>
      <c r="J31" s="438"/>
      <c r="K31" s="436"/>
      <c r="L31" s="442"/>
      <c r="M31" s="439"/>
      <c r="N31" s="439"/>
      <c r="O31" s="439"/>
      <c r="P31" s="439"/>
      <c r="Q31" s="439"/>
      <c r="R31" s="439"/>
      <c r="S31" s="439"/>
      <c r="T31" s="440"/>
      <c r="U31" s="440"/>
      <c r="V31" s="441"/>
      <c r="W31" s="436"/>
      <c r="X31" s="436" t="s">
        <v>1031</v>
      </c>
      <c r="Y31" s="436" t="s">
        <v>1031</v>
      </c>
      <c r="Z31" s="436" t="s">
        <v>1031</v>
      </c>
      <c r="AA31" s="436"/>
      <c r="AC31" s="443">
        <f t="shared" si="0"/>
        <v>0.59638271428571432</v>
      </c>
    </row>
    <row r="32" spans="1:29" ht="19.5" customHeight="1">
      <c r="A32" s="436">
        <f>A30+1</f>
        <v>12</v>
      </c>
      <c r="B32" s="436" t="s">
        <v>1031</v>
      </c>
      <c r="C32" s="436" t="s">
        <v>249</v>
      </c>
      <c r="D32" s="436" t="s">
        <v>247</v>
      </c>
      <c r="E32" s="437">
        <v>445</v>
      </c>
      <c r="F32" s="436"/>
      <c r="G32" s="439"/>
      <c r="H32" s="437"/>
      <c r="I32" s="437"/>
      <c r="J32" s="438">
        <v>217.09</v>
      </c>
      <c r="K32" s="436" t="s">
        <v>1031</v>
      </c>
      <c r="L32" s="442">
        <f>H31+H33</f>
        <v>795</v>
      </c>
      <c r="M32" s="439">
        <v>397.5</v>
      </c>
      <c r="N32" s="439">
        <v>133</v>
      </c>
      <c r="O32" s="439">
        <v>267</v>
      </c>
      <c r="P32" s="439">
        <v>400</v>
      </c>
      <c r="Q32" s="439">
        <v>146</v>
      </c>
      <c r="R32" s="439">
        <v>254</v>
      </c>
      <c r="S32" s="439">
        <v>400</v>
      </c>
      <c r="T32" s="440">
        <v>329077.40000000002</v>
      </c>
      <c r="U32" s="440">
        <v>3144838.1159999999</v>
      </c>
      <c r="V32" s="441"/>
      <c r="W32" s="436"/>
      <c r="X32" s="436" t="s">
        <v>1032</v>
      </c>
      <c r="Y32" s="436" t="s">
        <v>757</v>
      </c>
      <c r="Z32" s="436" t="s">
        <v>758</v>
      </c>
      <c r="AA32" s="436"/>
      <c r="AC32" s="443">
        <f t="shared" si="0"/>
        <v>0</v>
      </c>
    </row>
    <row r="33" spans="1:29" ht="19.5" customHeight="1">
      <c r="A33" s="436"/>
      <c r="B33" s="436"/>
      <c r="C33" s="436"/>
      <c r="D33" s="436"/>
      <c r="E33" s="437"/>
      <c r="F33" s="436"/>
      <c r="G33" s="439"/>
      <c r="H33" s="437">
        <v>445</v>
      </c>
      <c r="I33" s="437">
        <f>H33+I31</f>
        <v>4619.6790000000001</v>
      </c>
      <c r="J33" s="438"/>
      <c r="K33" s="436"/>
      <c r="L33" s="442"/>
      <c r="M33" s="439"/>
      <c r="N33" s="439"/>
      <c r="O33" s="439"/>
      <c r="P33" s="439"/>
      <c r="Q33" s="439"/>
      <c r="R33" s="439"/>
      <c r="S33" s="439"/>
      <c r="T33" s="440"/>
      <c r="U33" s="440"/>
      <c r="V33" s="441" t="s">
        <v>1036</v>
      </c>
      <c r="W33" s="436"/>
      <c r="X33" s="436" t="s">
        <v>1031</v>
      </c>
      <c r="Y33" s="436" t="s">
        <v>1031</v>
      </c>
      <c r="Z33" s="436" t="s">
        <v>1031</v>
      </c>
      <c r="AA33" s="436"/>
      <c r="AC33" s="443">
        <f t="shared" si="0"/>
        <v>0.65995414285714282</v>
      </c>
    </row>
    <row r="34" spans="1:29" ht="19.5" customHeight="1">
      <c r="A34" s="436">
        <f>A32+1</f>
        <v>13</v>
      </c>
      <c r="B34" s="436" t="s">
        <v>1031</v>
      </c>
      <c r="C34" s="436" t="s">
        <v>250</v>
      </c>
      <c r="D34" s="436" t="s">
        <v>251</v>
      </c>
      <c r="E34" s="437">
        <v>384</v>
      </c>
      <c r="F34" s="436"/>
      <c r="G34" s="439"/>
      <c r="H34" s="437"/>
      <c r="I34" s="437"/>
      <c r="J34" s="438">
        <v>216.828</v>
      </c>
      <c r="K34" s="436" t="s">
        <v>1031</v>
      </c>
      <c r="L34" s="442">
        <f>H33+H35</f>
        <v>829</v>
      </c>
      <c r="M34" s="439">
        <v>414.5</v>
      </c>
      <c r="N34" s="439">
        <v>179</v>
      </c>
      <c r="O34" s="439">
        <v>124</v>
      </c>
      <c r="P34" s="439">
        <v>303</v>
      </c>
      <c r="Q34" s="439">
        <v>193</v>
      </c>
      <c r="R34" s="439">
        <v>145</v>
      </c>
      <c r="S34" s="439">
        <v>338</v>
      </c>
      <c r="T34" s="440">
        <v>329449.40700000001</v>
      </c>
      <c r="U34" s="440">
        <v>3145082.3190000001</v>
      </c>
      <c r="V34" s="441"/>
      <c r="W34" s="436"/>
      <c r="X34" s="436" t="s">
        <v>1032</v>
      </c>
      <c r="Y34" s="436" t="s">
        <v>757</v>
      </c>
      <c r="Z34" s="436" t="s">
        <v>758</v>
      </c>
      <c r="AA34" s="436"/>
      <c r="AC34" s="443">
        <f t="shared" si="0"/>
        <v>0</v>
      </c>
    </row>
    <row r="35" spans="1:29" ht="19.5" customHeight="1">
      <c r="A35" s="436"/>
      <c r="B35" s="436"/>
      <c r="C35" s="436"/>
      <c r="D35" s="436"/>
      <c r="E35" s="437"/>
      <c r="F35" s="436"/>
      <c r="G35" s="439"/>
      <c r="H35" s="437">
        <v>384</v>
      </c>
      <c r="I35" s="437">
        <f>H35+I33</f>
        <v>5003.6790000000001</v>
      </c>
      <c r="J35" s="438"/>
      <c r="K35" s="436"/>
      <c r="L35" s="442"/>
      <c r="M35" s="439"/>
      <c r="N35" s="439"/>
      <c r="O35" s="439"/>
      <c r="P35" s="439"/>
      <c r="Q35" s="439"/>
      <c r="R35" s="439"/>
      <c r="S35" s="439"/>
      <c r="T35" s="440"/>
      <c r="U35" s="440"/>
      <c r="V35" s="441" t="s">
        <v>1039</v>
      </c>
      <c r="W35" s="436"/>
      <c r="X35" s="436" t="s">
        <v>1031</v>
      </c>
      <c r="Y35" s="436" t="s">
        <v>1031</v>
      </c>
      <c r="Z35" s="436" t="s">
        <v>1031</v>
      </c>
      <c r="AA35" s="436"/>
      <c r="AC35" s="443">
        <f t="shared" si="0"/>
        <v>0.71481128571428576</v>
      </c>
    </row>
    <row r="36" spans="1:29" ht="19.5" customHeight="1">
      <c r="A36" s="436">
        <f>A34+1</f>
        <v>14</v>
      </c>
      <c r="B36" s="436" t="s">
        <v>1031</v>
      </c>
      <c r="C36" s="436" t="s">
        <v>252</v>
      </c>
      <c r="D36" s="436" t="s">
        <v>247</v>
      </c>
      <c r="E36" s="437">
        <v>440.89800000000002</v>
      </c>
      <c r="F36" s="436"/>
      <c r="G36" s="439"/>
      <c r="H36" s="437"/>
      <c r="I36" s="437"/>
      <c r="J36" s="438">
        <v>220.364</v>
      </c>
      <c r="K36" s="436" t="s">
        <v>1031</v>
      </c>
      <c r="L36" s="442">
        <f>H35+H37</f>
        <v>824.89800000000002</v>
      </c>
      <c r="M36" s="439">
        <v>412.44900000000001</v>
      </c>
      <c r="N36" s="439">
        <v>261</v>
      </c>
      <c r="O36" s="439">
        <v>247</v>
      </c>
      <c r="P36" s="439">
        <v>508</v>
      </c>
      <c r="Q36" s="439">
        <v>241</v>
      </c>
      <c r="R36" s="439">
        <v>240</v>
      </c>
      <c r="S36" s="439">
        <v>481</v>
      </c>
      <c r="T36" s="440">
        <v>329770.42099999997</v>
      </c>
      <c r="U36" s="440">
        <v>3145293.048</v>
      </c>
      <c r="V36" s="441"/>
      <c r="W36" s="436"/>
      <c r="X36" s="436" t="s">
        <v>1032</v>
      </c>
      <c r="Y36" s="436" t="s">
        <v>757</v>
      </c>
      <c r="Z36" s="436" t="s">
        <v>758</v>
      </c>
      <c r="AA36" s="436"/>
      <c r="AC36" s="443">
        <f t="shared" si="0"/>
        <v>0</v>
      </c>
    </row>
    <row r="37" spans="1:29" ht="19.5" customHeight="1">
      <c r="A37" s="436"/>
      <c r="B37" s="436"/>
      <c r="C37" s="436"/>
      <c r="D37" s="436"/>
      <c r="E37" s="437"/>
      <c r="F37" s="436"/>
      <c r="G37" s="439"/>
      <c r="H37" s="437">
        <v>440.89800000000002</v>
      </c>
      <c r="I37" s="437">
        <f>H37+I35</f>
        <v>5444.5770000000002</v>
      </c>
      <c r="J37" s="438"/>
      <c r="K37" s="436"/>
      <c r="L37" s="442"/>
      <c r="M37" s="439"/>
      <c r="N37" s="439"/>
      <c r="O37" s="439"/>
      <c r="P37" s="439"/>
      <c r="Q37" s="439"/>
      <c r="R37" s="439"/>
      <c r="S37" s="439"/>
      <c r="T37" s="440"/>
      <c r="U37" s="440"/>
      <c r="V37" s="441" t="s">
        <v>1036</v>
      </c>
      <c r="W37" s="436"/>
      <c r="X37" s="436" t="s">
        <v>1031</v>
      </c>
      <c r="Y37" s="436" t="s">
        <v>1031</v>
      </c>
      <c r="Z37" s="436" t="s">
        <v>1031</v>
      </c>
      <c r="AA37" s="436"/>
      <c r="AC37" s="443">
        <f t="shared" si="0"/>
        <v>0.77779671428571429</v>
      </c>
    </row>
    <row r="38" spans="1:29" ht="19.5" customHeight="1">
      <c r="A38" s="436">
        <f>A36+1</f>
        <v>15</v>
      </c>
      <c r="B38" s="436" t="s">
        <v>1042</v>
      </c>
      <c r="C38" s="436" t="s">
        <v>253</v>
      </c>
      <c r="D38" s="436" t="s">
        <v>254</v>
      </c>
      <c r="E38" s="437">
        <v>367</v>
      </c>
      <c r="F38" s="436"/>
      <c r="G38" s="439">
        <f>SUM(H24:H37)</f>
        <v>2809.8980000000001</v>
      </c>
      <c r="H38" s="437"/>
      <c r="I38" s="437"/>
      <c r="J38" s="438">
        <v>220.773</v>
      </c>
      <c r="K38" s="436" t="s">
        <v>1043</v>
      </c>
      <c r="L38" s="442">
        <f>H37+H39</f>
        <v>807.89800000000002</v>
      </c>
      <c r="M38" s="439">
        <v>403.94900000000001</v>
      </c>
      <c r="N38" s="439">
        <v>194</v>
      </c>
      <c r="O38" s="439">
        <v>154</v>
      </c>
      <c r="P38" s="439">
        <v>348</v>
      </c>
      <c r="Q38" s="439">
        <v>203</v>
      </c>
      <c r="R38" s="439">
        <v>163</v>
      </c>
      <c r="S38" s="439">
        <v>366</v>
      </c>
      <c r="T38" s="440">
        <v>330138.99900000001</v>
      </c>
      <c r="U38" s="440">
        <v>3145535</v>
      </c>
      <c r="V38" s="441"/>
      <c r="W38" s="436"/>
      <c r="X38" s="436" t="s">
        <v>1032</v>
      </c>
      <c r="Y38" s="436" t="s">
        <v>757</v>
      </c>
      <c r="Z38" s="436" t="s">
        <v>758</v>
      </c>
      <c r="AA38" s="436"/>
      <c r="AC38" s="443">
        <f t="shared" si="0"/>
        <v>0</v>
      </c>
    </row>
    <row r="39" spans="1:29" ht="19.5" customHeight="1">
      <c r="A39" s="436"/>
      <c r="B39" s="436"/>
      <c r="C39" s="436"/>
      <c r="D39" s="436"/>
      <c r="E39" s="437"/>
      <c r="F39" s="436"/>
      <c r="G39" s="439"/>
      <c r="H39" s="437">
        <v>367</v>
      </c>
      <c r="I39" s="437">
        <f>H39+I37</f>
        <v>5811.5770000000002</v>
      </c>
      <c r="J39" s="438"/>
      <c r="K39" s="436"/>
      <c r="L39" s="442"/>
      <c r="M39" s="439"/>
      <c r="N39" s="439"/>
      <c r="O39" s="439"/>
      <c r="P39" s="439"/>
      <c r="Q39" s="439"/>
      <c r="R39" s="439"/>
      <c r="S39" s="439"/>
      <c r="T39" s="440"/>
      <c r="U39" s="440"/>
      <c r="V39" s="441" t="s">
        <v>1044</v>
      </c>
      <c r="W39" s="436"/>
      <c r="X39" s="436" t="s">
        <v>1031</v>
      </c>
      <c r="Y39" s="436" t="s">
        <v>1031</v>
      </c>
      <c r="Z39" s="436" t="s">
        <v>1031</v>
      </c>
      <c r="AA39" s="436"/>
      <c r="AC39" s="443">
        <f t="shared" si="0"/>
        <v>0.83022528571428578</v>
      </c>
    </row>
    <row r="40" spans="1:29" ht="19.5" customHeight="1">
      <c r="A40" s="436">
        <f>A38+1</f>
        <v>16</v>
      </c>
      <c r="B40" s="436" t="s">
        <v>1031</v>
      </c>
      <c r="C40" s="436" t="s">
        <v>255</v>
      </c>
      <c r="D40" s="436" t="s">
        <v>247</v>
      </c>
      <c r="E40" s="437">
        <v>412</v>
      </c>
      <c r="F40" s="436"/>
      <c r="G40" s="439"/>
      <c r="H40" s="437"/>
      <c r="I40" s="437"/>
      <c r="J40" s="438">
        <v>220.03899999999999</v>
      </c>
      <c r="K40" s="436" t="s">
        <v>1031</v>
      </c>
      <c r="L40" s="442">
        <f>H39+H41</f>
        <v>779</v>
      </c>
      <c r="M40" s="439">
        <v>389.5</v>
      </c>
      <c r="N40" s="439">
        <v>213</v>
      </c>
      <c r="O40" s="439">
        <v>251</v>
      </c>
      <c r="P40" s="439">
        <v>464</v>
      </c>
      <c r="Q40" s="439">
        <v>205</v>
      </c>
      <c r="R40" s="439">
        <v>238</v>
      </c>
      <c r="S40" s="439">
        <v>443</v>
      </c>
      <c r="T40" s="440">
        <v>330486.41100000002</v>
      </c>
      <c r="U40" s="440">
        <v>3145653.2960000001</v>
      </c>
      <c r="V40" s="441"/>
      <c r="W40" s="436"/>
      <c r="X40" s="436" t="s">
        <v>1032</v>
      </c>
      <c r="Y40" s="436" t="s">
        <v>757</v>
      </c>
      <c r="Z40" s="436" t="s">
        <v>758</v>
      </c>
      <c r="AA40" s="436"/>
      <c r="AC40" s="443">
        <f t="shared" si="0"/>
        <v>0</v>
      </c>
    </row>
    <row r="41" spans="1:29" ht="19.5" customHeight="1">
      <c r="A41" s="436"/>
      <c r="B41" s="436"/>
      <c r="C41" s="436"/>
      <c r="D41" s="436"/>
      <c r="E41" s="437"/>
      <c r="F41" s="436"/>
      <c r="G41" s="439"/>
      <c r="H41" s="437">
        <v>412</v>
      </c>
      <c r="I41" s="437">
        <f>H41+I39</f>
        <v>6223.5770000000002</v>
      </c>
      <c r="J41" s="438"/>
      <c r="K41" s="436"/>
      <c r="L41" s="442"/>
      <c r="M41" s="439"/>
      <c r="N41" s="439"/>
      <c r="O41" s="439"/>
      <c r="P41" s="439"/>
      <c r="Q41" s="439"/>
      <c r="R41" s="439"/>
      <c r="S41" s="439"/>
      <c r="T41" s="440"/>
      <c r="U41" s="440"/>
      <c r="V41" s="441" t="s">
        <v>1039</v>
      </c>
      <c r="W41" s="436"/>
      <c r="X41" s="436" t="s">
        <v>1031</v>
      </c>
      <c r="Y41" s="436" t="s">
        <v>1031</v>
      </c>
      <c r="Z41" s="436" t="s">
        <v>1031</v>
      </c>
      <c r="AA41" s="436"/>
      <c r="AC41" s="443">
        <f t="shared" si="0"/>
        <v>0.88908242857142861</v>
      </c>
    </row>
    <row r="42" spans="1:29" ht="19.5" customHeight="1">
      <c r="A42" s="436">
        <f>A40+1</f>
        <v>17</v>
      </c>
      <c r="B42" s="436" t="s">
        <v>1031</v>
      </c>
      <c r="C42" s="436" t="s">
        <v>256</v>
      </c>
      <c r="D42" s="436" t="s">
        <v>232</v>
      </c>
      <c r="E42" s="437">
        <v>426</v>
      </c>
      <c r="F42" s="436"/>
      <c r="G42" s="439"/>
      <c r="H42" s="437"/>
      <c r="I42" s="437"/>
      <c r="J42" s="438">
        <v>221.62100000000001</v>
      </c>
      <c r="K42" s="436" t="s">
        <v>1031</v>
      </c>
      <c r="L42" s="442">
        <f>H41+H43</f>
        <v>838</v>
      </c>
      <c r="M42" s="439">
        <v>419</v>
      </c>
      <c r="N42" s="439">
        <v>162</v>
      </c>
      <c r="O42" s="439">
        <v>193</v>
      </c>
      <c r="P42" s="439">
        <v>355</v>
      </c>
      <c r="Q42" s="439">
        <v>175</v>
      </c>
      <c r="R42" s="439">
        <v>200</v>
      </c>
      <c r="S42" s="439">
        <v>375</v>
      </c>
      <c r="T42" s="440">
        <v>330876.42099999997</v>
      </c>
      <c r="U42" s="440">
        <v>3145786.0959999999</v>
      </c>
      <c r="V42" s="441"/>
      <c r="W42" s="436"/>
      <c r="X42" s="436" t="s">
        <v>1032</v>
      </c>
      <c r="Y42" s="436" t="s">
        <v>757</v>
      </c>
      <c r="Z42" s="436" t="s">
        <v>758</v>
      </c>
      <c r="AA42" s="436"/>
      <c r="AC42" s="443">
        <f t="shared" si="0"/>
        <v>0</v>
      </c>
    </row>
    <row r="43" spans="1:29" ht="19.5" customHeight="1">
      <c r="A43" s="436"/>
      <c r="B43" s="436"/>
      <c r="C43" s="436"/>
      <c r="D43" s="436"/>
      <c r="E43" s="437"/>
      <c r="F43" s="436"/>
      <c r="G43" s="439"/>
      <c r="H43" s="437">
        <v>426</v>
      </c>
      <c r="I43" s="437">
        <f>H43+I41</f>
        <v>6649.5770000000002</v>
      </c>
      <c r="J43" s="438"/>
      <c r="K43" s="436"/>
      <c r="L43" s="442"/>
      <c r="M43" s="439"/>
      <c r="N43" s="439"/>
      <c r="O43" s="439"/>
      <c r="P43" s="439"/>
      <c r="Q43" s="439"/>
      <c r="R43" s="439"/>
      <c r="S43" s="439"/>
      <c r="T43" s="440"/>
      <c r="U43" s="440"/>
      <c r="V43" s="441" t="s">
        <v>1044</v>
      </c>
      <c r="W43" s="436"/>
      <c r="X43" s="436" t="s">
        <v>1031</v>
      </c>
      <c r="Y43" s="436" t="s">
        <v>1031</v>
      </c>
      <c r="Z43" s="436" t="s">
        <v>1031</v>
      </c>
      <c r="AA43" s="436"/>
      <c r="AC43" s="443">
        <f t="shared" si="0"/>
        <v>0.94993957142857144</v>
      </c>
    </row>
    <row r="44" spans="1:29" ht="19.5" customHeight="1">
      <c r="A44" s="436">
        <f>A42+1</f>
        <v>18</v>
      </c>
      <c r="B44" s="436" t="s">
        <v>1031</v>
      </c>
      <c r="C44" s="436" t="s">
        <v>257</v>
      </c>
      <c r="D44" s="436" t="s">
        <v>258</v>
      </c>
      <c r="E44" s="437">
        <v>414</v>
      </c>
      <c r="F44" s="436"/>
      <c r="G44" s="439"/>
      <c r="H44" s="437"/>
      <c r="I44" s="437"/>
      <c r="J44" s="438">
        <v>221.244</v>
      </c>
      <c r="K44" s="436" t="s">
        <v>1031</v>
      </c>
      <c r="L44" s="442">
        <f>H43+H45</f>
        <v>840</v>
      </c>
      <c r="M44" s="439">
        <v>420</v>
      </c>
      <c r="N44" s="439">
        <v>233</v>
      </c>
      <c r="O44" s="439">
        <v>188</v>
      </c>
      <c r="P44" s="439">
        <v>421</v>
      </c>
      <c r="Q44" s="439">
        <v>228</v>
      </c>
      <c r="R44" s="439">
        <v>194</v>
      </c>
      <c r="S44" s="439">
        <v>422</v>
      </c>
      <c r="T44" s="440">
        <v>331279.68400000001</v>
      </c>
      <c r="U44" s="440">
        <v>3145923.409</v>
      </c>
      <c r="V44" s="441"/>
      <c r="W44" s="436"/>
      <c r="X44" s="436" t="s">
        <v>1032</v>
      </c>
      <c r="Y44" s="436" t="s">
        <v>757</v>
      </c>
      <c r="Z44" s="436" t="s">
        <v>758</v>
      </c>
      <c r="AA44" s="436"/>
      <c r="AC44" s="443">
        <f t="shared" si="0"/>
        <v>0</v>
      </c>
    </row>
    <row r="45" spans="1:29" ht="19.5" customHeight="1">
      <c r="A45" s="436"/>
      <c r="B45" s="436"/>
      <c r="C45" s="436"/>
      <c r="D45" s="436"/>
      <c r="E45" s="437"/>
      <c r="F45" s="436"/>
      <c r="G45" s="439"/>
      <c r="H45" s="437">
        <v>414</v>
      </c>
      <c r="I45" s="437">
        <f>H45+I43</f>
        <v>7063.5770000000002</v>
      </c>
      <c r="J45" s="438"/>
      <c r="K45" s="436"/>
      <c r="L45" s="442"/>
      <c r="M45" s="439"/>
      <c r="N45" s="439"/>
      <c r="O45" s="439"/>
      <c r="P45" s="439"/>
      <c r="Q45" s="439"/>
      <c r="R45" s="439"/>
      <c r="S45" s="439"/>
      <c r="T45" s="440"/>
      <c r="U45" s="440"/>
      <c r="V45" s="441"/>
      <c r="W45" s="436"/>
      <c r="X45" s="436" t="s">
        <v>1031</v>
      </c>
      <c r="Y45" s="436" t="s">
        <v>1031</v>
      </c>
      <c r="Z45" s="436" t="s">
        <v>1031</v>
      </c>
      <c r="AA45" s="436"/>
      <c r="AC45" s="443">
        <f t="shared" si="0"/>
        <v>1.0090824285714286</v>
      </c>
    </row>
    <row r="46" spans="1:29" ht="19.5" customHeight="1">
      <c r="A46" s="436">
        <f>A44+1</f>
        <v>19</v>
      </c>
      <c r="B46" s="436" t="s">
        <v>1031</v>
      </c>
      <c r="C46" s="436" t="s">
        <v>259</v>
      </c>
      <c r="D46" s="436" t="s">
        <v>247</v>
      </c>
      <c r="E46" s="437">
        <v>400</v>
      </c>
      <c r="F46" s="436"/>
      <c r="G46" s="439"/>
      <c r="H46" s="437"/>
      <c r="I46" s="437"/>
      <c r="J46" s="438">
        <v>219.12899999999999</v>
      </c>
      <c r="K46" s="436" t="s">
        <v>1031</v>
      </c>
      <c r="L46" s="442">
        <f>H45+H47</f>
        <v>814</v>
      </c>
      <c r="M46" s="439">
        <v>407</v>
      </c>
      <c r="N46" s="439">
        <v>227</v>
      </c>
      <c r="O46" s="439">
        <v>176</v>
      </c>
      <c r="P46" s="439">
        <v>403</v>
      </c>
      <c r="Q46" s="439">
        <v>221</v>
      </c>
      <c r="R46" s="439">
        <v>183</v>
      </c>
      <c r="S46" s="439">
        <v>404</v>
      </c>
      <c r="T46" s="440">
        <v>331671.58799999999</v>
      </c>
      <c r="U46" s="440">
        <v>3146056.8539999998</v>
      </c>
      <c r="V46" s="441"/>
      <c r="W46" s="436"/>
      <c r="X46" s="436" t="s">
        <v>1032</v>
      </c>
      <c r="Y46" s="436" t="s">
        <v>757</v>
      </c>
      <c r="Z46" s="436" t="s">
        <v>758</v>
      </c>
      <c r="AA46" s="436"/>
      <c r="AC46" s="443">
        <f t="shared" si="0"/>
        <v>0</v>
      </c>
    </row>
    <row r="47" spans="1:29" ht="19.5" customHeight="1">
      <c r="A47" s="436"/>
      <c r="B47" s="436"/>
      <c r="C47" s="436"/>
      <c r="D47" s="436"/>
      <c r="E47" s="437"/>
      <c r="F47" s="436"/>
      <c r="G47" s="439"/>
      <c r="H47" s="437">
        <v>400</v>
      </c>
      <c r="I47" s="437">
        <f>H47+I45</f>
        <v>7463.5770000000002</v>
      </c>
      <c r="J47" s="438"/>
      <c r="K47" s="436"/>
      <c r="L47" s="442"/>
      <c r="M47" s="439"/>
      <c r="N47" s="439"/>
      <c r="O47" s="439"/>
      <c r="P47" s="439"/>
      <c r="Q47" s="439"/>
      <c r="R47" s="439"/>
      <c r="S47" s="439"/>
      <c r="T47" s="440"/>
      <c r="U47" s="440"/>
      <c r="V47" s="441" t="s">
        <v>1039</v>
      </c>
      <c r="W47" s="436"/>
      <c r="X47" s="436" t="s">
        <v>1031</v>
      </c>
      <c r="Y47" s="436" t="s">
        <v>1031</v>
      </c>
      <c r="Z47" s="436" t="s">
        <v>1031</v>
      </c>
      <c r="AA47" s="436"/>
      <c r="AC47" s="443">
        <f t="shared" si="0"/>
        <v>1.0662252857142858</v>
      </c>
    </row>
    <row r="48" spans="1:29" ht="19.5" customHeight="1">
      <c r="A48" s="436">
        <f>A46+1</f>
        <v>20</v>
      </c>
      <c r="B48" s="436" t="s">
        <v>1031</v>
      </c>
      <c r="C48" s="436" t="s">
        <v>260</v>
      </c>
      <c r="D48" s="436" t="s">
        <v>247</v>
      </c>
      <c r="E48" s="437">
        <v>434.96899999999999</v>
      </c>
      <c r="F48" s="436"/>
      <c r="G48" s="439"/>
      <c r="H48" s="437"/>
      <c r="I48" s="437"/>
      <c r="J48" s="438">
        <v>223.9</v>
      </c>
      <c r="K48" s="436" t="s">
        <v>1031</v>
      </c>
      <c r="L48" s="442">
        <f>H47+H49</f>
        <v>834.96900000000005</v>
      </c>
      <c r="M48" s="439">
        <v>417.48450000000003</v>
      </c>
      <c r="N48" s="439">
        <v>225</v>
      </c>
      <c r="O48" s="439">
        <v>226</v>
      </c>
      <c r="P48" s="439">
        <v>451</v>
      </c>
      <c r="Q48" s="439">
        <v>218</v>
      </c>
      <c r="R48" s="439">
        <v>224</v>
      </c>
      <c r="S48" s="439">
        <v>442</v>
      </c>
      <c r="T48" s="440">
        <v>332050.239</v>
      </c>
      <c r="U48" s="440">
        <v>3146185.787</v>
      </c>
      <c r="V48" s="441"/>
      <c r="W48" s="436"/>
      <c r="X48" s="436" t="s">
        <v>1032</v>
      </c>
      <c r="Y48" s="436" t="s">
        <v>757</v>
      </c>
      <c r="Z48" s="436" t="s">
        <v>758</v>
      </c>
      <c r="AA48" s="436"/>
      <c r="AC48" s="443">
        <f t="shared" si="0"/>
        <v>0</v>
      </c>
    </row>
    <row r="49" spans="1:29" ht="19.5" customHeight="1">
      <c r="A49" s="436"/>
      <c r="B49" s="436"/>
      <c r="C49" s="436"/>
      <c r="D49" s="436"/>
      <c r="E49" s="437"/>
      <c r="F49" s="436"/>
      <c r="G49" s="439"/>
      <c r="H49" s="437">
        <v>434.96899999999999</v>
      </c>
      <c r="I49" s="437">
        <f>H49+I47</f>
        <v>7898.5460000000003</v>
      </c>
      <c r="J49" s="438"/>
      <c r="K49" s="436"/>
      <c r="L49" s="442"/>
      <c r="M49" s="439"/>
      <c r="N49" s="439"/>
      <c r="O49" s="439"/>
      <c r="P49" s="439"/>
      <c r="Q49" s="439"/>
      <c r="R49" s="439"/>
      <c r="S49" s="439"/>
      <c r="T49" s="440"/>
      <c r="U49" s="440"/>
      <c r="V49" s="441"/>
      <c r="W49" s="436"/>
      <c r="X49" s="436" t="s">
        <v>1031</v>
      </c>
      <c r="Y49" s="436" t="s">
        <v>1031</v>
      </c>
      <c r="Z49" s="436" t="s">
        <v>1031</v>
      </c>
      <c r="AA49" s="436"/>
      <c r="AC49" s="443">
        <f t="shared" si="0"/>
        <v>1.1283637142857144</v>
      </c>
    </row>
    <row r="50" spans="1:29" ht="19.5" customHeight="1">
      <c r="A50" s="436">
        <f>A48+1</f>
        <v>21</v>
      </c>
      <c r="B50" s="436" t="s">
        <v>1045</v>
      </c>
      <c r="C50" s="436" t="s">
        <v>261</v>
      </c>
      <c r="D50" s="436" t="s">
        <v>262</v>
      </c>
      <c r="E50" s="437">
        <v>480</v>
      </c>
      <c r="F50" s="436"/>
      <c r="G50" s="439">
        <f>SUM(H38:H49)</f>
        <v>2453.9690000000001</v>
      </c>
      <c r="H50" s="437"/>
      <c r="I50" s="437"/>
      <c r="J50" s="438">
        <v>222.18299999999999</v>
      </c>
      <c r="K50" s="436" t="s">
        <v>1046</v>
      </c>
      <c r="L50" s="442">
        <f>H49+H51</f>
        <v>914.96900000000005</v>
      </c>
      <c r="M50" s="439">
        <v>457.48450000000003</v>
      </c>
      <c r="N50" s="439">
        <v>210</v>
      </c>
      <c r="O50" s="439">
        <v>244</v>
      </c>
      <c r="P50" s="439">
        <v>454</v>
      </c>
      <c r="Q50" s="439">
        <v>212</v>
      </c>
      <c r="R50" s="439">
        <v>244</v>
      </c>
      <c r="S50" s="439">
        <v>456</v>
      </c>
      <c r="T50" s="440">
        <v>332461.99200000003</v>
      </c>
      <c r="U50" s="440">
        <v>3146325.9909999999</v>
      </c>
      <c r="V50" s="441"/>
      <c r="W50" s="436"/>
      <c r="X50" s="436" t="s">
        <v>1032</v>
      </c>
      <c r="Y50" s="436" t="s">
        <v>757</v>
      </c>
      <c r="Z50" s="436" t="s">
        <v>758</v>
      </c>
      <c r="AA50" s="436"/>
      <c r="AC50" s="443">
        <f t="shared" si="0"/>
        <v>0</v>
      </c>
    </row>
    <row r="51" spans="1:29" ht="19.5" customHeight="1">
      <c r="A51" s="436"/>
      <c r="B51" s="436"/>
      <c r="C51" s="436"/>
      <c r="D51" s="436"/>
      <c r="E51" s="437"/>
      <c r="F51" s="436"/>
      <c r="G51" s="439"/>
      <c r="H51" s="437">
        <v>480</v>
      </c>
      <c r="I51" s="437">
        <f>H51+I49</f>
        <v>8378.5460000000003</v>
      </c>
      <c r="J51" s="438"/>
      <c r="K51" s="436"/>
      <c r="L51" s="442"/>
      <c r="M51" s="439"/>
      <c r="N51" s="439"/>
      <c r="O51" s="439"/>
      <c r="P51" s="439"/>
      <c r="Q51" s="439"/>
      <c r="R51" s="439"/>
      <c r="S51" s="439"/>
      <c r="T51" s="440"/>
      <c r="U51" s="440"/>
      <c r="V51" s="441" t="s">
        <v>1039</v>
      </c>
      <c r="W51" s="436"/>
      <c r="X51" s="436" t="s">
        <v>1031</v>
      </c>
      <c r="Y51" s="436" t="s">
        <v>1031</v>
      </c>
      <c r="Z51" s="436" t="s">
        <v>1031</v>
      </c>
      <c r="AA51" s="436"/>
      <c r="AC51" s="443">
        <f t="shared" si="0"/>
        <v>1.1969351428571429</v>
      </c>
    </row>
    <row r="52" spans="1:29" ht="19.5" customHeight="1">
      <c r="A52" s="436">
        <f>A50+1</f>
        <v>22</v>
      </c>
      <c r="B52" s="436" t="s">
        <v>1031</v>
      </c>
      <c r="C52" s="436" t="s">
        <v>263</v>
      </c>
      <c r="D52" s="436" t="s">
        <v>264</v>
      </c>
      <c r="E52" s="437">
        <v>482</v>
      </c>
      <c r="F52" s="436"/>
      <c r="G52" s="439">
        <f>SUM(H50:H51)</f>
        <v>480</v>
      </c>
      <c r="H52" s="437"/>
      <c r="I52" s="437"/>
      <c r="J52" s="438">
        <v>221.23</v>
      </c>
      <c r="K52" s="436" t="s">
        <v>1031</v>
      </c>
      <c r="L52" s="442">
        <f>H51+H53</f>
        <v>962</v>
      </c>
      <c r="M52" s="439">
        <v>481</v>
      </c>
      <c r="N52" s="439">
        <v>237</v>
      </c>
      <c r="O52" s="439">
        <v>212</v>
      </c>
      <c r="P52" s="439">
        <v>449</v>
      </c>
      <c r="Q52" s="439">
        <v>238</v>
      </c>
      <c r="R52" s="439">
        <v>222</v>
      </c>
      <c r="S52" s="439">
        <v>460</v>
      </c>
      <c r="T52" s="440">
        <v>332799.19199999998</v>
      </c>
      <c r="U52" s="440">
        <v>3146667.6</v>
      </c>
      <c r="V52" s="441"/>
      <c r="W52" s="436"/>
      <c r="X52" s="436" t="s">
        <v>756</v>
      </c>
      <c r="Y52" s="436" t="s">
        <v>757</v>
      </c>
      <c r="Z52" s="436" t="s">
        <v>758</v>
      </c>
      <c r="AA52" s="436"/>
      <c r="AC52" s="443">
        <f t="shared" si="0"/>
        <v>0</v>
      </c>
    </row>
    <row r="53" spans="1:29" ht="19.5" customHeight="1">
      <c r="A53" s="436"/>
      <c r="B53" s="436"/>
      <c r="C53" s="436"/>
      <c r="D53" s="436"/>
      <c r="E53" s="437"/>
      <c r="F53" s="436"/>
      <c r="G53" s="439"/>
      <c r="H53" s="437">
        <v>482</v>
      </c>
      <c r="I53" s="437">
        <f>H53+I51</f>
        <v>8860.5460000000003</v>
      </c>
      <c r="J53" s="438"/>
      <c r="K53" s="436"/>
      <c r="L53" s="442"/>
      <c r="M53" s="439"/>
      <c r="N53" s="439"/>
      <c r="O53" s="439"/>
      <c r="P53" s="439"/>
      <c r="Q53" s="439"/>
      <c r="R53" s="439"/>
      <c r="S53" s="439"/>
      <c r="T53" s="440"/>
      <c r="U53" s="440"/>
      <c r="V53" s="441"/>
      <c r="W53" s="436"/>
      <c r="X53" s="436" t="s">
        <v>1031</v>
      </c>
      <c r="Y53" s="436" t="s">
        <v>1031</v>
      </c>
      <c r="Z53" s="436" t="s">
        <v>1031</v>
      </c>
      <c r="AA53" s="436"/>
      <c r="AC53" s="443">
        <f t="shared" si="0"/>
        <v>1.2657922857142858</v>
      </c>
    </row>
    <row r="54" spans="1:29" ht="19.5" customHeight="1">
      <c r="A54" s="436">
        <f>A52+1</f>
        <v>23</v>
      </c>
      <c r="B54" s="436" t="s">
        <v>1031</v>
      </c>
      <c r="C54" s="436" t="s">
        <v>265</v>
      </c>
      <c r="D54" s="436" t="s">
        <v>247</v>
      </c>
      <c r="E54" s="437">
        <v>358</v>
      </c>
      <c r="F54" s="436"/>
      <c r="G54" s="439"/>
      <c r="H54" s="437"/>
      <c r="I54" s="437"/>
      <c r="J54" s="438">
        <v>227.97399999999999</v>
      </c>
      <c r="K54" s="436" t="s">
        <v>1031</v>
      </c>
      <c r="L54" s="442">
        <f>H53+H55</f>
        <v>840</v>
      </c>
      <c r="M54" s="439">
        <v>420</v>
      </c>
      <c r="N54" s="439">
        <v>271</v>
      </c>
      <c r="O54" s="439">
        <v>210</v>
      </c>
      <c r="P54" s="439">
        <v>481</v>
      </c>
      <c r="Q54" s="439">
        <v>263</v>
      </c>
      <c r="R54" s="439">
        <v>201</v>
      </c>
      <c r="S54" s="439">
        <v>464</v>
      </c>
      <c r="T54" s="440">
        <v>333137.79700000002</v>
      </c>
      <c r="U54" s="440">
        <v>3147010.6310000001</v>
      </c>
      <c r="V54" s="441"/>
      <c r="W54" s="436"/>
      <c r="X54" s="436" t="s">
        <v>756</v>
      </c>
      <c r="Y54" s="436" t="s">
        <v>757</v>
      </c>
      <c r="Z54" s="436" t="s">
        <v>758</v>
      </c>
      <c r="AA54" s="436"/>
      <c r="AC54" s="443">
        <f t="shared" si="0"/>
        <v>0</v>
      </c>
    </row>
    <row r="55" spans="1:29" ht="19.5" customHeight="1">
      <c r="A55" s="436"/>
      <c r="B55" s="436"/>
      <c r="C55" s="436"/>
      <c r="D55" s="436"/>
      <c r="E55" s="437"/>
      <c r="F55" s="436"/>
      <c r="G55" s="439"/>
      <c r="H55" s="437">
        <v>358</v>
      </c>
      <c r="I55" s="437">
        <f>H55+I53</f>
        <v>9218.5460000000003</v>
      </c>
      <c r="J55" s="438"/>
      <c r="K55" s="436"/>
      <c r="L55" s="442"/>
      <c r="M55" s="439"/>
      <c r="N55" s="439"/>
      <c r="O55" s="439"/>
      <c r="P55" s="439"/>
      <c r="Q55" s="439"/>
      <c r="R55" s="439"/>
      <c r="S55" s="439"/>
      <c r="T55" s="440"/>
      <c r="U55" s="440"/>
      <c r="V55" s="441"/>
      <c r="W55" s="436"/>
      <c r="X55" s="436" t="s">
        <v>1031</v>
      </c>
      <c r="Y55" s="436" t="s">
        <v>1031</v>
      </c>
      <c r="Z55" s="436" t="s">
        <v>1031</v>
      </c>
      <c r="AA55" s="436"/>
      <c r="AC55" s="443">
        <f t="shared" si="0"/>
        <v>1.316935142857143</v>
      </c>
    </row>
    <row r="56" spans="1:29" ht="19.5" customHeight="1">
      <c r="A56" s="436">
        <f>A54+1</f>
        <v>24</v>
      </c>
      <c r="B56" s="436" t="s">
        <v>1031</v>
      </c>
      <c r="C56" s="436" t="s">
        <v>266</v>
      </c>
      <c r="D56" s="436" t="s">
        <v>247</v>
      </c>
      <c r="E56" s="437">
        <v>325</v>
      </c>
      <c r="F56" s="436"/>
      <c r="G56" s="439"/>
      <c r="H56" s="437"/>
      <c r="I56" s="437"/>
      <c r="J56" s="438">
        <v>222.82400000000001</v>
      </c>
      <c r="K56" s="436" t="s">
        <v>1031</v>
      </c>
      <c r="L56" s="442">
        <f>H55+H57</f>
        <v>683</v>
      </c>
      <c r="M56" s="439">
        <v>341.5</v>
      </c>
      <c r="N56" s="439">
        <v>149</v>
      </c>
      <c r="O56" s="439">
        <v>219</v>
      </c>
      <c r="P56" s="439">
        <v>368</v>
      </c>
      <c r="Q56" s="439">
        <v>158</v>
      </c>
      <c r="R56" s="439">
        <v>202</v>
      </c>
      <c r="S56" s="439">
        <v>360</v>
      </c>
      <c r="T56" s="440">
        <v>333389.29100000003</v>
      </c>
      <c r="U56" s="440">
        <v>3147265.4139999999</v>
      </c>
      <c r="V56" s="441"/>
      <c r="W56" s="436"/>
      <c r="X56" s="436" t="s">
        <v>756</v>
      </c>
      <c r="Y56" s="436" t="s">
        <v>757</v>
      </c>
      <c r="Z56" s="436" t="s">
        <v>758</v>
      </c>
      <c r="AA56" s="436"/>
      <c r="AC56" s="443">
        <f t="shared" si="0"/>
        <v>0</v>
      </c>
    </row>
    <row r="57" spans="1:29" ht="19.5" customHeight="1">
      <c r="A57" s="436"/>
      <c r="B57" s="436"/>
      <c r="C57" s="436"/>
      <c r="D57" s="436"/>
      <c r="E57" s="437"/>
      <c r="F57" s="436"/>
      <c r="G57" s="439"/>
      <c r="H57" s="437">
        <v>325</v>
      </c>
      <c r="I57" s="437">
        <f>H57+I55</f>
        <v>9543.5460000000003</v>
      </c>
      <c r="J57" s="438"/>
      <c r="K57" s="436"/>
      <c r="L57" s="442"/>
      <c r="M57" s="439"/>
      <c r="N57" s="439"/>
      <c r="O57" s="439"/>
      <c r="P57" s="439"/>
      <c r="Q57" s="439"/>
      <c r="R57" s="439"/>
      <c r="S57" s="439"/>
      <c r="T57" s="440"/>
      <c r="U57" s="440"/>
      <c r="V57" s="441"/>
      <c r="W57" s="436"/>
      <c r="X57" s="436" t="s">
        <v>1031</v>
      </c>
      <c r="Y57" s="436" t="s">
        <v>1031</v>
      </c>
      <c r="Z57" s="436" t="s">
        <v>1031</v>
      </c>
      <c r="AA57" s="436"/>
      <c r="AC57" s="443">
        <f t="shared" si="0"/>
        <v>1.3633637142857142</v>
      </c>
    </row>
    <row r="58" spans="1:29" ht="19.5" customHeight="1">
      <c r="A58" s="436">
        <f>A56+1</f>
        <v>25</v>
      </c>
      <c r="B58" s="436" t="s">
        <v>1031</v>
      </c>
      <c r="C58" s="436" t="s">
        <v>267</v>
      </c>
      <c r="D58" s="436" t="s">
        <v>232</v>
      </c>
      <c r="E58" s="437">
        <v>406</v>
      </c>
      <c r="F58" s="436"/>
      <c r="G58" s="439"/>
      <c r="H58" s="437"/>
      <c r="I58" s="437"/>
      <c r="J58" s="438">
        <v>224.62799999999999</v>
      </c>
      <c r="K58" s="436" t="s">
        <v>1031</v>
      </c>
      <c r="L58" s="442">
        <f>H57+H59</f>
        <v>731</v>
      </c>
      <c r="M58" s="439">
        <v>365.5</v>
      </c>
      <c r="N58" s="439">
        <v>106</v>
      </c>
      <c r="O58" s="439">
        <v>176</v>
      </c>
      <c r="P58" s="439">
        <v>282</v>
      </c>
      <c r="Q58" s="439">
        <v>124</v>
      </c>
      <c r="R58" s="439">
        <v>184</v>
      </c>
      <c r="S58" s="439">
        <v>308</v>
      </c>
      <c r="T58" s="440">
        <v>333617.60399999999</v>
      </c>
      <c r="U58" s="440">
        <v>3147496.7119999998</v>
      </c>
      <c r="V58" s="441"/>
      <c r="W58" s="436"/>
      <c r="X58" s="436" t="s">
        <v>756</v>
      </c>
      <c r="Y58" s="436" t="s">
        <v>757</v>
      </c>
      <c r="Z58" s="436" t="s">
        <v>758</v>
      </c>
      <c r="AA58" s="436"/>
      <c r="AC58" s="443">
        <f t="shared" si="0"/>
        <v>0</v>
      </c>
    </row>
    <row r="59" spans="1:29" ht="19.5" customHeight="1">
      <c r="A59" s="436"/>
      <c r="B59" s="436"/>
      <c r="C59" s="436"/>
      <c r="D59" s="436"/>
      <c r="E59" s="437"/>
      <c r="F59" s="436"/>
      <c r="G59" s="439"/>
      <c r="H59" s="437">
        <v>406</v>
      </c>
      <c r="I59" s="437">
        <f>H59+I57</f>
        <v>9949.5460000000003</v>
      </c>
      <c r="J59" s="438"/>
      <c r="K59" s="436"/>
      <c r="L59" s="442"/>
      <c r="M59" s="439"/>
      <c r="N59" s="439"/>
      <c r="O59" s="439"/>
      <c r="P59" s="439"/>
      <c r="Q59" s="439"/>
      <c r="R59" s="439"/>
      <c r="S59" s="439"/>
      <c r="T59" s="440"/>
      <c r="U59" s="440"/>
      <c r="V59" s="441" t="s">
        <v>1039</v>
      </c>
      <c r="W59" s="436"/>
      <c r="X59" s="436" t="s">
        <v>1031</v>
      </c>
      <c r="Y59" s="436" t="s">
        <v>1031</v>
      </c>
      <c r="Z59" s="436" t="s">
        <v>1031</v>
      </c>
      <c r="AA59" s="436"/>
      <c r="AC59" s="443">
        <f t="shared" si="0"/>
        <v>1.4213637142857143</v>
      </c>
    </row>
    <row r="60" spans="1:29" ht="19.5" customHeight="1">
      <c r="A60" s="436">
        <f>A58+1</f>
        <v>26</v>
      </c>
      <c r="B60" s="436" t="s">
        <v>1031</v>
      </c>
      <c r="C60" s="436" t="s">
        <v>268</v>
      </c>
      <c r="D60" s="436" t="s">
        <v>245</v>
      </c>
      <c r="E60" s="437">
        <v>385</v>
      </c>
      <c r="F60" s="436"/>
      <c r="G60" s="439"/>
      <c r="H60" s="437"/>
      <c r="I60" s="437"/>
      <c r="J60" s="438">
        <v>222.428</v>
      </c>
      <c r="K60" s="436" t="s">
        <v>1031</v>
      </c>
      <c r="L60" s="442">
        <f>H59+H61</f>
        <v>791</v>
      </c>
      <c r="M60" s="439">
        <v>395.5</v>
      </c>
      <c r="N60" s="439">
        <v>231</v>
      </c>
      <c r="O60" s="439">
        <v>214</v>
      </c>
      <c r="P60" s="439">
        <v>445</v>
      </c>
      <c r="Q60" s="439">
        <v>223</v>
      </c>
      <c r="R60" s="439">
        <v>208</v>
      </c>
      <c r="S60" s="439">
        <v>431</v>
      </c>
      <c r="T60" s="440">
        <v>333902.81800000003</v>
      </c>
      <c r="U60" s="440">
        <v>3147785.656</v>
      </c>
      <c r="V60" s="441"/>
      <c r="W60" s="436"/>
      <c r="X60" s="436" t="s">
        <v>756</v>
      </c>
      <c r="Y60" s="436" t="s">
        <v>757</v>
      </c>
      <c r="Z60" s="436" t="s">
        <v>758</v>
      </c>
      <c r="AA60" s="436"/>
      <c r="AC60" s="443">
        <f t="shared" si="0"/>
        <v>0</v>
      </c>
    </row>
    <row r="61" spans="1:29" ht="19.5" customHeight="1">
      <c r="A61" s="436"/>
      <c r="B61" s="436"/>
      <c r="C61" s="436"/>
      <c r="D61" s="436"/>
      <c r="E61" s="437"/>
      <c r="F61" s="436"/>
      <c r="G61" s="439"/>
      <c r="H61" s="437">
        <v>385</v>
      </c>
      <c r="I61" s="437">
        <f>H61+I59</f>
        <v>10334.546</v>
      </c>
      <c r="J61" s="438"/>
      <c r="K61" s="436"/>
      <c r="L61" s="442"/>
      <c r="M61" s="439"/>
      <c r="N61" s="439"/>
      <c r="O61" s="439"/>
      <c r="P61" s="439"/>
      <c r="Q61" s="439"/>
      <c r="R61" s="439"/>
      <c r="S61" s="439"/>
      <c r="T61" s="440"/>
      <c r="U61" s="440"/>
      <c r="V61" s="441"/>
      <c r="W61" s="436"/>
      <c r="X61" s="436" t="s">
        <v>1031</v>
      </c>
      <c r="Y61" s="436" t="s">
        <v>1031</v>
      </c>
      <c r="Z61" s="436" t="s">
        <v>1031</v>
      </c>
      <c r="AA61" s="436"/>
      <c r="AC61" s="443">
        <f t="shared" si="0"/>
        <v>1.4763637142857142</v>
      </c>
    </row>
    <row r="62" spans="1:29" ht="19.5" customHeight="1">
      <c r="A62" s="436">
        <f>A60+1</f>
        <v>27</v>
      </c>
      <c r="B62" s="436"/>
      <c r="C62" s="436" t="s">
        <v>269</v>
      </c>
      <c r="D62" s="436" t="s">
        <v>258</v>
      </c>
      <c r="E62" s="437">
        <v>404</v>
      </c>
      <c r="F62" s="436"/>
      <c r="G62" s="439"/>
      <c r="H62" s="437"/>
      <c r="I62" s="437"/>
      <c r="J62" s="438">
        <v>221.59700000000001</v>
      </c>
      <c r="K62" s="436" t="s">
        <v>1031</v>
      </c>
      <c r="L62" s="442">
        <f>H61+H63</f>
        <v>789</v>
      </c>
      <c r="M62" s="439">
        <v>394.5</v>
      </c>
      <c r="N62" s="439">
        <v>172</v>
      </c>
      <c r="O62" s="439">
        <v>150</v>
      </c>
      <c r="P62" s="439">
        <v>322</v>
      </c>
      <c r="Q62" s="439">
        <v>178</v>
      </c>
      <c r="R62" s="439">
        <v>167</v>
      </c>
      <c r="S62" s="439">
        <v>345</v>
      </c>
      <c r="T62" s="440">
        <v>334173.28100000002</v>
      </c>
      <c r="U62" s="440">
        <v>3148059.6540000001</v>
      </c>
      <c r="V62" s="441"/>
      <c r="W62" s="436"/>
      <c r="X62" s="436" t="s">
        <v>756</v>
      </c>
      <c r="Y62" s="436" t="s">
        <v>757</v>
      </c>
      <c r="Z62" s="436" t="s">
        <v>758</v>
      </c>
      <c r="AA62" s="436"/>
      <c r="AC62" s="443">
        <f t="shared" si="0"/>
        <v>0</v>
      </c>
    </row>
    <row r="63" spans="1:29" ht="19.5" customHeight="1">
      <c r="A63" s="436"/>
      <c r="B63" s="436"/>
      <c r="C63" s="436"/>
      <c r="D63" s="436"/>
      <c r="E63" s="437"/>
      <c r="F63" s="436"/>
      <c r="G63" s="439"/>
      <c r="H63" s="437">
        <v>404</v>
      </c>
      <c r="I63" s="437">
        <f>H63+I61</f>
        <v>10738.546</v>
      </c>
      <c r="J63" s="438"/>
      <c r="K63" s="436"/>
      <c r="L63" s="442"/>
      <c r="M63" s="439"/>
      <c r="N63" s="439"/>
      <c r="O63" s="439"/>
      <c r="P63" s="439"/>
      <c r="Q63" s="439"/>
      <c r="R63" s="439"/>
      <c r="S63" s="439"/>
      <c r="T63" s="440"/>
      <c r="U63" s="440"/>
      <c r="V63" s="441"/>
      <c r="W63" s="436"/>
      <c r="X63" s="436" t="s">
        <v>1031</v>
      </c>
      <c r="Y63" s="436" t="s">
        <v>1031</v>
      </c>
      <c r="Z63" s="436" t="s">
        <v>1031</v>
      </c>
      <c r="AA63" s="436"/>
      <c r="AC63" s="443">
        <f t="shared" si="0"/>
        <v>1.5340780000000001</v>
      </c>
    </row>
    <row r="64" spans="1:29" ht="19.5" customHeight="1">
      <c r="A64" s="436">
        <f>A62+1</f>
        <v>28</v>
      </c>
      <c r="B64" s="436" t="s">
        <v>1031</v>
      </c>
      <c r="C64" s="436" t="s">
        <v>270</v>
      </c>
      <c r="D64" s="436" t="s">
        <v>258</v>
      </c>
      <c r="E64" s="437">
        <v>409.26900000000001</v>
      </c>
      <c r="F64" s="436"/>
      <c r="G64" s="439"/>
      <c r="H64" s="437"/>
      <c r="I64" s="437"/>
      <c r="J64" s="438">
        <v>231.512</v>
      </c>
      <c r="K64" s="436" t="s">
        <v>1031</v>
      </c>
      <c r="L64" s="442">
        <f>H63+H65</f>
        <v>813.26900000000001</v>
      </c>
      <c r="M64" s="439">
        <v>406.6345</v>
      </c>
      <c r="N64" s="439">
        <v>254</v>
      </c>
      <c r="O64" s="439">
        <v>227</v>
      </c>
      <c r="P64" s="439">
        <v>481</v>
      </c>
      <c r="Q64" s="439">
        <v>239</v>
      </c>
      <c r="R64" s="439">
        <v>220</v>
      </c>
      <c r="S64" s="439">
        <v>459</v>
      </c>
      <c r="T64" s="440">
        <v>334457.09100000001</v>
      </c>
      <c r="U64" s="440">
        <v>3148347.1740000001</v>
      </c>
      <c r="V64" s="441"/>
      <c r="W64" s="436"/>
      <c r="X64" s="436" t="s">
        <v>1047</v>
      </c>
      <c r="Y64" s="436" t="s">
        <v>757</v>
      </c>
      <c r="Z64" s="436" t="s">
        <v>758</v>
      </c>
      <c r="AA64" s="436"/>
      <c r="AC64" s="443">
        <f t="shared" si="0"/>
        <v>0</v>
      </c>
    </row>
    <row r="65" spans="1:29" ht="19.5" customHeight="1">
      <c r="A65" s="436"/>
      <c r="B65" s="436"/>
      <c r="C65" s="436"/>
      <c r="D65" s="436"/>
      <c r="E65" s="437"/>
      <c r="F65" s="436"/>
      <c r="G65" s="439"/>
      <c r="H65" s="437">
        <v>409.26900000000001</v>
      </c>
      <c r="I65" s="437">
        <f>H65+I63</f>
        <v>11147.815000000001</v>
      </c>
      <c r="J65" s="438"/>
      <c r="K65" s="436"/>
      <c r="L65" s="442"/>
      <c r="M65" s="439"/>
      <c r="N65" s="439"/>
      <c r="O65" s="439"/>
      <c r="P65" s="439"/>
      <c r="Q65" s="439"/>
      <c r="R65" s="439"/>
      <c r="S65" s="439"/>
      <c r="T65" s="440"/>
      <c r="U65" s="440"/>
      <c r="V65" s="441"/>
      <c r="W65" s="436"/>
      <c r="X65" s="436" t="s">
        <v>1031</v>
      </c>
      <c r="Y65" s="436" t="s">
        <v>1031</v>
      </c>
      <c r="Z65" s="436" t="s">
        <v>1031</v>
      </c>
      <c r="AA65" s="436"/>
      <c r="AC65" s="443">
        <f t="shared" si="0"/>
        <v>1.5925450000000001</v>
      </c>
    </row>
    <row r="66" spans="1:29" ht="19.5" customHeight="1">
      <c r="A66" s="436">
        <f>A64+1</f>
        <v>29</v>
      </c>
      <c r="B66" s="436" t="s">
        <v>1048</v>
      </c>
      <c r="C66" s="436" t="s">
        <v>271</v>
      </c>
      <c r="D66" s="436" t="s">
        <v>234</v>
      </c>
      <c r="E66" s="437">
        <v>359</v>
      </c>
      <c r="F66" s="436"/>
      <c r="G66" s="439">
        <f>SUM(H52:H65)</f>
        <v>2769.2690000000002</v>
      </c>
      <c r="H66" s="437"/>
      <c r="I66" s="437"/>
      <c r="J66" s="438">
        <v>230.29900000000001</v>
      </c>
      <c r="K66" s="436" t="s">
        <v>1049</v>
      </c>
      <c r="L66" s="442">
        <f>H65+H67</f>
        <v>768.26900000000001</v>
      </c>
      <c r="M66" s="439">
        <v>384.1345</v>
      </c>
      <c r="N66" s="439">
        <v>183</v>
      </c>
      <c r="O66" s="439">
        <v>190</v>
      </c>
      <c r="P66" s="439">
        <v>373</v>
      </c>
      <c r="Q66" s="439">
        <v>190</v>
      </c>
      <c r="R66" s="439">
        <v>186</v>
      </c>
      <c r="S66" s="439">
        <v>376</v>
      </c>
      <c r="T66" s="440">
        <v>334744.60200000001</v>
      </c>
      <c r="U66" s="440">
        <v>3148638.4449999998</v>
      </c>
      <c r="V66" s="441"/>
      <c r="W66" s="436"/>
      <c r="X66" s="436" t="s">
        <v>1047</v>
      </c>
      <c r="Y66" s="436" t="s">
        <v>757</v>
      </c>
      <c r="Z66" s="436" t="s">
        <v>758</v>
      </c>
      <c r="AA66" s="436"/>
      <c r="AC66" s="443">
        <f t="shared" si="0"/>
        <v>0</v>
      </c>
    </row>
    <row r="67" spans="1:29" ht="19.5" customHeight="1">
      <c r="A67" s="436"/>
      <c r="B67" s="436"/>
      <c r="C67" s="436"/>
      <c r="D67" s="436"/>
      <c r="E67" s="437"/>
      <c r="F67" s="436"/>
      <c r="G67" s="439"/>
      <c r="H67" s="437">
        <v>359</v>
      </c>
      <c r="I67" s="437">
        <f>H67+I65</f>
        <v>11506.815000000001</v>
      </c>
      <c r="J67" s="438"/>
      <c r="K67" s="436"/>
      <c r="L67" s="442"/>
      <c r="M67" s="439"/>
      <c r="N67" s="439"/>
      <c r="O67" s="439"/>
      <c r="P67" s="439"/>
      <c r="Q67" s="439"/>
      <c r="R67" s="439"/>
      <c r="S67" s="439"/>
      <c r="T67" s="440"/>
      <c r="U67" s="440"/>
      <c r="V67" s="441"/>
      <c r="W67" s="436"/>
      <c r="X67" s="436" t="s">
        <v>1031</v>
      </c>
      <c r="Y67" s="436" t="s">
        <v>1031</v>
      </c>
      <c r="Z67" s="436" t="s">
        <v>1031</v>
      </c>
      <c r="AA67" s="436"/>
      <c r="AC67" s="443">
        <f t="shared" si="0"/>
        <v>1.6438307142857143</v>
      </c>
    </row>
    <row r="68" spans="1:29" ht="19.5" customHeight="1">
      <c r="A68" s="436">
        <f>A66+1</f>
        <v>30</v>
      </c>
      <c r="B68" s="436" t="s">
        <v>1031</v>
      </c>
      <c r="C68" s="436" t="s">
        <v>273</v>
      </c>
      <c r="D68" s="436" t="s">
        <v>251</v>
      </c>
      <c r="E68" s="437">
        <v>349</v>
      </c>
      <c r="F68" s="436"/>
      <c r="G68" s="439"/>
      <c r="H68" s="437"/>
      <c r="I68" s="437"/>
      <c r="J68" s="438">
        <v>228.709</v>
      </c>
      <c r="K68" s="436" t="s">
        <v>1031</v>
      </c>
      <c r="L68" s="442">
        <f>H67+H69</f>
        <v>708</v>
      </c>
      <c r="M68" s="439">
        <v>354</v>
      </c>
      <c r="N68" s="439">
        <v>170</v>
      </c>
      <c r="O68" s="439">
        <v>217</v>
      </c>
      <c r="P68" s="439">
        <v>387</v>
      </c>
      <c r="Q68" s="439">
        <v>174</v>
      </c>
      <c r="R68" s="439">
        <v>202</v>
      </c>
      <c r="S68" s="439">
        <v>376</v>
      </c>
      <c r="T68" s="440">
        <v>335100.10499999998</v>
      </c>
      <c r="U68" s="440">
        <v>3148688.4330000002</v>
      </c>
      <c r="V68" s="441"/>
      <c r="W68" s="436"/>
      <c r="X68" s="436" t="s">
        <v>1047</v>
      </c>
      <c r="Y68" s="436" t="s">
        <v>757</v>
      </c>
      <c r="Z68" s="436" t="s">
        <v>758</v>
      </c>
      <c r="AA68" s="436"/>
      <c r="AC68" s="443">
        <f t="shared" si="0"/>
        <v>0</v>
      </c>
    </row>
    <row r="69" spans="1:29" ht="19.5" customHeight="1">
      <c r="A69" s="436"/>
      <c r="B69" s="436"/>
      <c r="C69" s="436"/>
      <c r="D69" s="436"/>
      <c r="E69" s="437"/>
      <c r="F69" s="436"/>
      <c r="G69" s="439"/>
      <c r="H69" s="437">
        <v>349</v>
      </c>
      <c r="I69" s="437">
        <f>H69+I67</f>
        <v>11855.815000000001</v>
      </c>
      <c r="J69" s="438"/>
      <c r="K69" s="436"/>
      <c r="L69" s="442"/>
      <c r="M69" s="439"/>
      <c r="N69" s="439"/>
      <c r="O69" s="439"/>
      <c r="P69" s="439"/>
      <c r="Q69" s="439"/>
      <c r="R69" s="439"/>
      <c r="S69" s="439"/>
      <c r="T69" s="440"/>
      <c r="U69" s="440"/>
      <c r="V69" s="441"/>
      <c r="W69" s="436"/>
      <c r="X69" s="436" t="s">
        <v>1031</v>
      </c>
      <c r="Y69" s="436" t="s">
        <v>1031</v>
      </c>
      <c r="Z69" s="436" t="s">
        <v>1031</v>
      </c>
      <c r="AA69" s="436"/>
      <c r="AC69" s="443">
        <f t="shared" si="0"/>
        <v>1.6936878571428573</v>
      </c>
    </row>
    <row r="70" spans="1:29" ht="19.5" customHeight="1">
      <c r="A70" s="436">
        <f>A68+1</f>
        <v>31</v>
      </c>
      <c r="B70" s="436" t="s">
        <v>1031</v>
      </c>
      <c r="C70" s="436" t="s">
        <v>274</v>
      </c>
      <c r="D70" s="436" t="s">
        <v>232</v>
      </c>
      <c r="E70" s="437">
        <v>347</v>
      </c>
      <c r="F70" s="436"/>
      <c r="G70" s="439"/>
      <c r="H70" s="437"/>
      <c r="I70" s="437"/>
      <c r="J70" s="438">
        <v>223.53200000000001</v>
      </c>
      <c r="K70" s="436" t="s">
        <v>1031</v>
      </c>
      <c r="L70" s="442">
        <f>H69+H71</f>
        <v>696</v>
      </c>
      <c r="M70" s="439">
        <v>348</v>
      </c>
      <c r="N70" s="439">
        <v>132</v>
      </c>
      <c r="O70" s="439">
        <v>180</v>
      </c>
      <c r="P70" s="439">
        <v>312</v>
      </c>
      <c r="Q70" s="439">
        <v>148</v>
      </c>
      <c r="R70" s="439">
        <v>178</v>
      </c>
      <c r="S70" s="439">
        <v>326</v>
      </c>
      <c r="T70" s="440">
        <v>335445.70500000002</v>
      </c>
      <c r="U70" s="440">
        <v>3148737.0279999999</v>
      </c>
      <c r="V70" s="441"/>
      <c r="W70" s="436"/>
      <c r="X70" s="436" t="s">
        <v>1047</v>
      </c>
      <c r="Y70" s="436" t="s">
        <v>757</v>
      </c>
      <c r="Z70" s="436" t="s">
        <v>758</v>
      </c>
      <c r="AA70" s="436"/>
      <c r="AC70" s="443">
        <f t="shared" si="0"/>
        <v>0</v>
      </c>
    </row>
    <row r="71" spans="1:29" ht="19.5" customHeight="1">
      <c r="A71" s="436"/>
      <c r="B71" s="436"/>
      <c r="C71" s="436"/>
      <c r="D71" s="436"/>
      <c r="E71" s="437"/>
      <c r="F71" s="436"/>
      <c r="G71" s="439"/>
      <c r="H71" s="437">
        <v>347</v>
      </c>
      <c r="I71" s="437">
        <f>H71+I69</f>
        <v>12202.815000000001</v>
      </c>
      <c r="J71" s="438"/>
      <c r="K71" s="436"/>
      <c r="L71" s="442"/>
      <c r="M71" s="439"/>
      <c r="N71" s="439"/>
      <c r="O71" s="439"/>
      <c r="P71" s="439"/>
      <c r="Q71" s="439"/>
      <c r="R71" s="439"/>
      <c r="S71" s="439"/>
      <c r="T71" s="440"/>
      <c r="U71" s="440"/>
      <c r="V71" s="441"/>
      <c r="W71" s="436"/>
      <c r="X71" s="436" t="s">
        <v>1031</v>
      </c>
      <c r="Y71" s="436" t="s">
        <v>1031</v>
      </c>
      <c r="Z71" s="436" t="s">
        <v>1031</v>
      </c>
      <c r="AA71" s="436"/>
      <c r="AC71" s="443">
        <f t="shared" si="0"/>
        <v>1.7432592857142857</v>
      </c>
    </row>
    <row r="72" spans="1:29" ht="19.5" customHeight="1">
      <c r="A72" s="436">
        <f>A70+1</f>
        <v>32</v>
      </c>
      <c r="B72" s="436" t="s">
        <v>1031</v>
      </c>
      <c r="C72" s="436" t="s">
        <v>275</v>
      </c>
      <c r="D72" s="436" t="s">
        <v>232</v>
      </c>
      <c r="E72" s="437">
        <v>378.99200000000002</v>
      </c>
      <c r="F72" s="436"/>
      <c r="G72" s="439"/>
      <c r="H72" s="437"/>
      <c r="I72" s="437"/>
      <c r="J72" s="438">
        <v>222.47200000000001</v>
      </c>
      <c r="K72" s="436" t="s">
        <v>1031</v>
      </c>
      <c r="L72" s="442">
        <f>H71+H73</f>
        <v>725.99199999999996</v>
      </c>
      <c r="M72" s="439">
        <v>362.99599999999998</v>
      </c>
      <c r="N72" s="439">
        <v>167</v>
      </c>
      <c r="O72" s="439">
        <v>175</v>
      </c>
      <c r="P72" s="439">
        <v>342</v>
      </c>
      <c r="Q72" s="439">
        <v>170</v>
      </c>
      <c r="R72" s="439">
        <v>180</v>
      </c>
      <c r="S72" s="439">
        <v>350</v>
      </c>
      <c r="T72" s="440">
        <v>335789.32400000002</v>
      </c>
      <c r="U72" s="440">
        <v>3148785.3450000002</v>
      </c>
      <c r="V72" s="441"/>
      <c r="W72" s="436"/>
      <c r="X72" s="436" t="s">
        <v>1047</v>
      </c>
      <c r="Y72" s="436" t="s">
        <v>757</v>
      </c>
      <c r="Z72" s="436" t="s">
        <v>758</v>
      </c>
      <c r="AA72" s="436"/>
      <c r="AC72" s="443">
        <f t="shared" si="0"/>
        <v>0</v>
      </c>
    </row>
    <row r="73" spans="1:29" ht="19.5" customHeight="1">
      <c r="A73" s="436"/>
      <c r="B73" s="436"/>
      <c r="C73" s="436"/>
      <c r="D73" s="436"/>
      <c r="E73" s="437"/>
      <c r="F73" s="436"/>
      <c r="G73" s="439"/>
      <c r="H73" s="437">
        <v>378.99200000000002</v>
      </c>
      <c r="I73" s="437">
        <f>H73+I71</f>
        <v>12581.807000000001</v>
      </c>
      <c r="J73" s="438"/>
      <c r="K73" s="436"/>
      <c r="L73" s="442"/>
      <c r="M73" s="439"/>
      <c r="N73" s="439"/>
      <c r="O73" s="439"/>
      <c r="P73" s="439"/>
      <c r="Q73" s="439"/>
      <c r="R73" s="439"/>
      <c r="S73" s="439"/>
      <c r="T73" s="440"/>
      <c r="U73" s="440"/>
      <c r="V73" s="441" t="s">
        <v>1050</v>
      </c>
      <c r="W73" s="436"/>
      <c r="X73" s="436" t="s">
        <v>1031</v>
      </c>
      <c r="Y73" s="436" t="s">
        <v>1031</v>
      </c>
      <c r="Z73" s="436" t="s">
        <v>1031</v>
      </c>
      <c r="AA73" s="436"/>
      <c r="AC73" s="443">
        <f t="shared" si="0"/>
        <v>1.797401</v>
      </c>
    </row>
    <row r="74" spans="1:29" ht="19.5" customHeight="1">
      <c r="A74" s="436">
        <f>A72+1</f>
        <v>33</v>
      </c>
      <c r="B74" s="436" t="s">
        <v>1051</v>
      </c>
      <c r="C74" s="436" t="s">
        <v>276</v>
      </c>
      <c r="D74" s="436" t="s">
        <v>277</v>
      </c>
      <c r="E74" s="437">
        <v>367</v>
      </c>
      <c r="F74" s="436"/>
      <c r="G74" s="439">
        <f>SUM(H66:H73)</f>
        <v>1433.992</v>
      </c>
      <c r="H74" s="437"/>
      <c r="I74" s="437"/>
      <c r="J74" s="438">
        <v>223.529</v>
      </c>
      <c r="K74" s="436" t="s">
        <v>1052</v>
      </c>
      <c r="L74" s="442">
        <f>H73+H75</f>
        <v>745.99199999999996</v>
      </c>
      <c r="M74" s="439">
        <v>372.99599999999998</v>
      </c>
      <c r="N74" s="439">
        <v>205</v>
      </c>
      <c r="O74" s="439">
        <v>127</v>
      </c>
      <c r="P74" s="439">
        <v>332</v>
      </c>
      <c r="Q74" s="439">
        <v>200</v>
      </c>
      <c r="R74" s="439">
        <v>144</v>
      </c>
      <c r="S74" s="439">
        <v>344</v>
      </c>
      <c r="T74" s="440">
        <v>336164.62400000001</v>
      </c>
      <c r="U74" s="440">
        <v>3148838.1159999999</v>
      </c>
      <c r="V74" s="441"/>
      <c r="W74" s="436"/>
      <c r="X74" s="436" t="s">
        <v>1047</v>
      </c>
      <c r="Y74" s="436" t="s">
        <v>757</v>
      </c>
      <c r="Z74" s="436" t="s">
        <v>758</v>
      </c>
      <c r="AA74" s="436"/>
      <c r="AC74" s="443">
        <f t="shared" si="0"/>
        <v>0</v>
      </c>
    </row>
    <row r="75" spans="1:29" ht="19.5" customHeight="1">
      <c r="A75" s="436"/>
      <c r="B75" s="436"/>
      <c r="C75" s="436"/>
      <c r="D75" s="436"/>
      <c r="E75" s="437"/>
      <c r="F75" s="436"/>
      <c r="G75" s="439"/>
      <c r="H75" s="437">
        <v>367</v>
      </c>
      <c r="I75" s="437">
        <f>H75+I73</f>
        <v>12948.807000000001</v>
      </c>
      <c r="J75" s="438"/>
      <c r="K75" s="436"/>
      <c r="L75" s="442"/>
      <c r="M75" s="439"/>
      <c r="N75" s="439"/>
      <c r="O75" s="439"/>
      <c r="P75" s="439"/>
      <c r="Q75" s="439"/>
      <c r="R75" s="439"/>
      <c r="S75" s="439"/>
      <c r="T75" s="440"/>
      <c r="U75" s="440"/>
      <c r="V75" s="441" t="s">
        <v>1053</v>
      </c>
      <c r="W75" s="436"/>
      <c r="X75" s="436" t="s">
        <v>1031</v>
      </c>
      <c r="Y75" s="436" t="s">
        <v>1031</v>
      </c>
      <c r="Z75" s="436" t="s">
        <v>1031</v>
      </c>
      <c r="AA75" s="436"/>
      <c r="AC75" s="443">
        <f t="shared" si="0"/>
        <v>1.8498295714285715</v>
      </c>
    </row>
    <row r="76" spans="1:29" ht="19.5" customHeight="1">
      <c r="A76" s="436">
        <f>A74+1</f>
        <v>34</v>
      </c>
      <c r="B76" s="436" t="s">
        <v>1031</v>
      </c>
      <c r="C76" s="436" t="s">
        <v>278</v>
      </c>
      <c r="D76" s="436" t="s">
        <v>239</v>
      </c>
      <c r="E76" s="437">
        <v>406</v>
      </c>
      <c r="F76" s="436"/>
      <c r="G76" s="439"/>
      <c r="H76" s="437"/>
      <c r="I76" s="437"/>
      <c r="J76" s="438">
        <v>236.48099999999999</v>
      </c>
      <c r="K76" s="436"/>
      <c r="L76" s="442">
        <f>H75+H77</f>
        <v>773</v>
      </c>
      <c r="M76" s="439">
        <v>386.5</v>
      </c>
      <c r="N76" s="439">
        <v>240</v>
      </c>
      <c r="O76" s="439">
        <v>177</v>
      </c>
      <c r="P76" s="439">
        <v>417</v>
      </c>
      <c r="Q76" s="439">
        <v>224</v>
      </c>
      <c r="R76" s="439">
        <v>185</v>
      </c>
      <c r="S76" s="439">
        <v>409</v>
      </c>
      <c r="T76" s="440">
        <v>336529.07299999997</v>
      </c>
      <c r="U76" s="440">
        <v>3148794.9219999998</v>
      </c>
      <c r="V76" s="441"/>
      <c r="W76" s="436"/>
      <c r="X76" s="436" t="s">
        <v>1047</v>
      </c>
      <c r="Y76" s="436" t="s">
        <v>757</v>
      </c>
      <c r="Z76" s="436" t="s">
        <v>758</v>
      </c>
      <c r="AA76" s="436"/>
      <c r="AC76" s="443">
        <f t="shared" si="0"/>
        <v>0</v>
      </c>
    </row>
    <row r="77" spans="1:29" ht="19.5" customHeight="1">
      <c r="A77" s="436"/>
      <c r="B77" s="436"/>
      <c r="C77" s="436"/>
      <c r="D77" s="436"/>
      <c r="E77" s="437"/>
      <c r="F77" s="436"/>
      <c r="G77" s="439"/>
      <c r="H77" s="437">
        <v>406</v>
      </c>
      <c r="I77" s="437">
        <f>H77+I75</f>
        <v>13354.807000000001</v>
      </c>
      <c r="J77" s="438"/>
      <c r="K77" s="436"/>
      <c r="L77" s="442"/>
      <c r="M77" s="439"/>
      <c r="N77" s="439"/>
      <c r="O77" s="439"/>
      <c r="P77" s="439"/>
      <c r="Q77" s="439"/>
      <c r="R77" s="439"/>
      <c r="S77" s="439"/>
      <c r="T77" s="440"/>
      <c r="U77" s="440"/>
      <c r="V77" s="441"/>
      <c r="W77" s="436"/>
      <c r="X77" s="436" t="s">
        <v>1031</v>
      </c>
      <c r="Y77" s="436" t="s">
        <v>1031</v>
      </c>
      <c r="Z77" s="436" t="s">
        <v>1031</v>
      </c>
      <c r="AA77" s="436"/>
      <c r="AC77" s="443">
        <f t="shared" si="0"/>
        <v>1.9078295714285716</v>
      </c>
    </row>
    <row r="78" spans="1:29" ht="19.5" customHeight="1">
      <c r="A78" s="436">
        <f>A76+1</f>
        <v>35</v>
      </c>
      <c r="B78" s="436" t="s">
        <v>1031</v>
      </c>
      <c r="C78" s="436" t="s">
        <v>279</v>
      </c>
      <c r="D78" s="436" t="s">
        <v>245</v>
      </c>
      <c r="E78" s="437">
        <v>434</v>
      </c>
      <c r="F78" s="436"/>
      <c r="G78" s="439"/>
      <c r="H78" s="437"/>
      <c r="I78" s="437"/>
      <c r="J78" s="438">
        <v>232.542</v>
      </c>
      <c r="K78" s="436"/>
      <c r="L78" s="442">
        <f>H77+H79</f>
        <v>840</v>
      </c>
      <c r="M78" s="439">
        <v>420</v>
      </c>
      <c r="N78" s="439">
        <v>229</v>
      </c>
      <c r="O78" s="439">
        <v>305</v>
      </c>
      <c r="P78" s="439">
        <v>534</v>
      </c>
      <c r="Q78" s="439">
        <v>222</v>
      </c>
      <c r="R78" s="439">
        <v>280</v>
      </c>
      <c r="S78" s="439">
        <v>502</v>
      </c>
      <c r="T78" s="440">
        <v>336932.25199999998</v>
      </c>
      <c r="U78" s="440">
        <v>3148747.1379999998</v>
      </c>
      <c r="V78" s="441"/>
      <c r="W78" s="436"/>
      <c r="X78" s="436" t="s">
        <v>1047</v>
      </c>
      <c r="Y78" s="436" t="s">
        <v>757</v>
      </c>
      <c r="Z78" s="436" t="s">
        <v>758</v>
      </c>
      <c r="AA78" s="436"/>
      <c r="AC78" s="443">
        <f t="shared" si="0"/>
        <v>0</v>
      </c>
    </row>
    <row r="79" spans="1:29" ht="19.5" customHeight="1">
      <c r="A79" s="436"/>
      <c r="B79" s="436"/>
      <c r="C79" s="436"/>
      <c r="D79" s="436"/>
      <c r="E79" s="437"/>
      <c r="F79" s="436"/>
      <c r="G79" s="439"/>
      <c r="H79" s="437">
        <v>434</v>
      </c>
      <c r="I79" s="437">
        <f>H79+I77</f>
        <v>13788.807000000001</v>
      </c>
      <c r="J79" s="438"/>
      <c r="K79" s="436"/>
      <c r="L79" s="442"/>
      <c r="M79" s="439"/>
      <c r="N79" s="439"/>
      <c r="O79" s="439"/>
      <c r="P79" s="439"/>
      <c r="Q79" s="439"/>
      <c r="R79" s="439"/>
      <c r="S79" s="439"/>
      <c r="T79" s="440"/>
      <c r="U79" s="440"/>
      <c r="V79" s="441"/>
      <c r="W79" s="436"/>
      <c r="X79" s="436" t="s">
        <v>1031</v>
      </c>
      <c r="Y79" s="436" t="s">
        <v>1031</v>
      </c>
      <c r="Z79" s="436" t="s">
        <v>1031</v>
      </c>
      <c r="AA79" s="436"/>
      <c r="AC79" s="443">
        <f t="shared" si="0"/>
        <v>1.9698295714285716</v>
      </c>
    </row>
    <row r="80" spans="1:29" ht="19.5" customHeight="1">
      <c r="A80" s="436">
        <f>A78+1</f>
        <v>36</v>
      </c>
      <c r="B80" s="436" t="s">
        <v>1031</v>
      </c>
      <c r="C80" s="436" t="s">
        <v>280</v>
      </c>
      <c r="D80" s="436" t="s">
        <v>239</v>
      </c>
      <c r="E80" s="437">
        <v>404</v>
      </c>
      <c r="F80" s="436"/>
      <c r="G80" s="439"/>
      <c r="H80" s="437"/>
      <c r="I80" s="437"/>
      <c r="J80" s="438">
        <v>223.34200000000001</v>
      </c>
      <c r="K80" s="436"/>
      <c r="L80" s="442">
        <f>H79+H81</f>
        <v>838</v>
      </c>
      <c r="M80" s="439">
        <v>419</v>
      </c>
      <c r="N80" s="439">
        <v>130</v>
      </c>
      <c r="O80" s="439">
        <v>142</v>
      </c>
      <c r="P80" s="439">
        <v>272</v>
      </c>
      <c r="Q80" s="439">
        <v>156</v>
      </c>
      <c r="R80" s="439">
        <v>161</v>
      </c>
      <c r="S80" s="439">
        <v>317</v>
      </c>
      <c r="T80" s="440">
        <v>337363.23499999999</v>
      </c>
      <c r="U80" s="440">
        <v>3148696.0589999999</v>
      </c>
      <c r="V80" s="441"/>
      <c r="W80" s="436"/>
      <c r="X80" s="436" t="s">
        <v>1047</v>
      </c>
      <c r="Y80" s="436" t="s">
        <v>757</v>
      </c>
      <c r="Z80" s="436" t="s">
        <v>758</v>
      </c>
      <c r="AA80" s="436"/>
      <c r="AC80" s="443">
        <f t="shared" si="0"/>
        <v>0</v>
      </c>
    </row>
    <row r="81" spans="1:29" ht="19.5" customHeight="1">
      <c r="A81" s="436"/>
      <c r="B81" s="436"/>
      <c r="C81" s="436"/>
      <c r="D81" s="436"/>
      <c r="E81" s="437"/>
      <c r="F81" s="436"/>
      <c r="G81" s="439"/>
      <c r="H81" s="437">
        <v>404</v>
      </c>
      <c r="I81" s="437">
        <f>H81+I79</f>
        <v>14192.807000000001</v>
      </c>
      <c r="J81" s="438"/>
      <c r="K81" s="436"/>
      <c r="L81" s="442"/>
      <c r="M81" s="439"/>
      <c r="N81" s="439"/>
      <c r="O81" s="439"/>
      <c r="P81" s="439"/>
      <c r="Q81" s="439"/>
      <c r="R81" s="439"/>
      <c r="S81" s="439"/>
      <c r="T81" s="440"/>
      <c r="U81" s="440"/>
      <c r="V81" s="441"/>
      <c r="W81" s="436"/>
      <c r="X81" s="436" t="s">
        <v>1031</v>
      </c>
      <c r="Y81" s="436" t="s">
        <v>1031</v>
      </c>
      <c r="Z81" s="436" t="s">
        <v>1031</v>
      </c>
      <c r="AA81" s="436"/>
      <c r="AC81" s="443">
        <f t="shared" si="0"/>
        <v>2.0275438571428572</v>
      </c>
    </row>
    <row r="82" spans="1:29" ht="19.5" customHeight="1">
      <c r="A82" s="436">
        <f>A80+1</f>
        <v>37</v>
      </c>
      <c r="B82" s="436" t="s">
        <v>1031</v>
      </c>
      <c r="C82" s="436" t="s">
        <v>281</v>
      </c>
      <c r="D82" s="436" t="s">
        <v>247</v>
      </c>
      <c r="E82" s="437">
        <v>387</v>
      </c>
      <c r="F82" s="436"/>
      <c r="G82" s="439"/>
      <c r="H82" s="437"/>
      <c r="I82" s="437"/>
      <c r="J82" s="438">
        <v>222.96299999999999</v>
      </c>
      <c r="K82" s="436"/>
      <c r="L82" s="442">
        <f>H81+H83</f>
        <v>791</v>
      </c>
      <c r="M82" s="439">
        <v>395.5</v>
      </c>
      <c r="N82" s="439">
        <v>263</v>
      </c>
      <c r="O82" s="439">
        <v>187</v>
      </c>
      <c r="P82" s="439">
        <v>450</v>
      </c>
      <c r="Q82" s="439">
        <v>245</v>
      </c>
      <c r="R82" s="439">
        <v>189</v>
      </c>
      <c r="S82" s="439">
        <v>434</v>
      </c>
      <c r="T82" s="440">
        <v>337764.42700000003</v>
      </c>
      <c r="U82" s="440">
        <v>3148648.5109999999</v>
      </c>
      <c r="V82" s="441"/>
      <c r="W82" s="436"/>
      <c r="X82" s="436" t="s">
        <v>1047</v>
      </c>
      <c r="Y82" s="436" t="s">
        <v>757</v>
      </c>
      <c r="Z82" s="436" t="s">
        <v>758</v>
      </c>
      <c r="AA82" s="436"/>
      <c r="AC82" s="443">
        <f t="shared" si="0"/>
        <v>0</v>
      </c>
    </row>
    <row r="83" spans="1:29" ht="19.5" customHeight="1">
      <c r="A83" s="436"/>
      <c r="B83" s="436"/>
      <c r="C83" s="436"/>
      <c r="D83" s="436"/>
      <c r="E83" s="437"/>
      <c r="F83" s="436"/>
      <c r="G83" s="439"/>
      <c r="H83" s="437">
        <v>387</v>
      </c>
      <c r="I83" s="437">
        <f>H83+I81</f>
        <v>14579.807000000001</v>
      </c>
      <c r="J83" s="438"/>
      <c r="K83" s="436"/>
      <c r="L83" s="442"/>
      <c r="M83" s="439"/>
      <c r="N83" s="439"/>
      <c r="O83" s="439"/>
      <c r="P83" s="439"/>
      <c r="Q83" s="439"/>
      <c r="R83" s="439"/>
      <c r="S83" s="439"/>
      <c r="T83" s="440"/>
      <c r="U83" s="440"/>
      <c r="V83" s="441"/>
      <c r="W83" s="436"/>
      <c r="X83" s="436" t="s">
        <v>1031</v>
      </c>
      <c r="Y83" s="436" t="s">
        <v>1031</v>
      </c>
      <c r="Z83" s="436" t="s">
        <v>1031</v>
      </c>
      <c r="AA83" s="436"/>
      <c r="AC83" s="443">
        <f t="shared" si="0"/>
        <v>2.0828295714285714</v>
      </c>
    </row>
    <row r="84" spans="1:29" ht="19.5" customHeight="1">
      <c r="A84" s="436">
        <f>A82+1</f>
        <v>38</v>
      </c>
      <c r="B84" s="436"/>
      <c r="C84" s="436" t="s">
        <v>282</v>
      </c>
      <c r="D84" s="436" t="s">
        <v>247</v>
      </c>
      <c r="E84" s="437">
        <v>442</v>
      </c>
      <c r="F84" s="436"/>
      <c r="G84" s="439"/>
      <c r="H84" s="437"/>
      <c r="I84" s="437"/>
      <c r="J84" s="438">
        <v>224.18100000000001</v>
      </c>
      <c r="K84" s="436"/>
      <c r="L84" s="442">
        <f>H83+H85</f>
        <v>829</v>
      </c>
      <c r="M84" s="439">
        <v>414.5</v>
      </c>
      <c r="N84" s="439">
        <v>200</v>
      </c>
      <c r="O84" s="439">
        <v>261</v>
      </c>
      <c r="P84" s="439">
        <v>461</v>
      </c>
      <c r="Q84" s="439">
        <v>199</v>
      </c>
      <c r="R84" s="439">
        <v>250</v>
      </c>
      <c r="S84" s="439">
        <v>449</v>
      </c>
      <c r="T84" s="440">
        <v>338148.73800000001</v>
      </c>
      <c r="U84" s="440">
        <v>3148602.963</v>
      </c>
      <c r="V84" s="441"/>
      <c r="W84" s="436"/>
      <c r="X84" s="436" t="s">
        <v>1047</v>
      </c>
      <c r="Y84" s="436" t="s">
        <v>757</v>
      </c>
      <c r="Z84" s="436" t="s">
        <v>758</v>
      </c>
      <c r="AA84" s="436"/>
      <c r="AC84" s="443">
        <f t="shared" si="0"/>
        <v>0</v>
      </c>
    </row>
    <row r="85" spans="1:29" ht="19.5" customHeight="1">
      <c r="A85" s="436"/>
      <c r="B85" s="436"/>
      <c r="C85" s="436"/>
      <c r="D85" s="436"/>
      <c r="E85" s="437"/>
      <c r="F85" s="436"/>
      <c r="G85" s="439"/>
      <c r="H85" s="437">
        <v>442</v>
      </c>
      <c r="I85" s="437">
        <f>H85+I83</f>
        <v>15021.807000000001</v>
      </c>
      <c r="J85" s="438"/>
      <c r="K85" s="436"/>
      <c r="L85" s="442"/>
      <c r="M85" s="439"/>
      <c r="N85" s="439"/>
      <c r="O85" s="439"/>
      <c r="P85" s="439"/>
      <c r="Q85" s="439"/>
      <c r="R85" s="439"/>
      <c r="S85" s="439"/>
      <c r="T85" s="440"/>
      <c r="U85" s="440"/>
      <c r="V85" s="441" t="s">
        <v>1054</v>
      </c>
      <c r="W85" s="436"/>
      <c r="X85" s="436" t="s">
        <v>1031</v>
      </c>
      <c r="Y85" s="436" t="s">
        <v>1031</v>
      </c>
      <c r="Z85" s="436" t="s">
        <v>1031</v>
      </c>
      <c r="AA85" s="436"/>
      <c r="AC85" s="443">
        <f t="shared" si="0"/>
        <v>2.1459724285714286</v>
      </c>
    </row>
    <row r="86" spans="1:29" ht="19.5" customHeight="1">
      <c r="A86" s="436">
        <f>A84+1</f>
        <v>39</v>
      </c>
      <c r="B86" s="436" t="s">
        <v>1031</v>
      </c>
      <c r="C86" s="436" t="s">
        <v>283</v>
      </c>
      <c r="D86" s="436" t="s">
        <v>258</v>
      </c>
      <c r="E86" s="437">
        <v>398</v>
      </c>
      <c r="F86" s="436"/>
      <c r="G86" s="439"/>
      <c r="H86" s="437"/>
      <c r="I86" s="437"/>
      <c r="J86" s="438">
        <v>221.85499999999999</v>
      </c>
      <c r="K86" s="436"/>
      <c r="L86" s="442">
        <f>H85+H87</f>
        <v>840</v>
      </c>
      <c r="M86" s="439">
        <v>420</v>
      </c>
      <c r="N86" s="439">
        <v>182</v>
      </c>
      <c r="O86" s="439">
        <v>208</v>
      </c>
      <c r="P86" s="439">
        <v>390</v>
      </c>
      <c r="Q86" s="439">
        <v>194</v>
      </c>
      <c r="R86" s="439">
        <v>206</v>
      </c>
      <c r="S86" s="439">
        <v>400</v>
      </c>
      <c r="T86" s="440">
        <v>338587.66600000003</v>
      </c>
      <c r="U86" s="440">
        <v>3148550.943</v>
      </c>
      <c r="V86" s="441"/>
      <c r="W86" s="436"/>
      <c r="X86" s="436" t="s">
        <v>1047</v>
      </c>
      <c r="Y86" s="436" t="s">
        <v>757</v>
      </c>
      <c r="Z86" s="436" t="s">
        <v>758</v>
      </c>
      <c r="AA86" s="436"/>
      <c r="AC86" s="443">
        <f t="shared" si="0"/>
        <v>0</v>
      </c>
    </row>
    <row r="87" spans="1:29" ht="19.5" customHeight="1">
      <c r="A87" s="436"/>
      <c r="B87" s="436"/>
      <c r="C87" s="436"/>
      <c r="D87" s="436"/>
      <c r="E87" s="437"/>
      <c r="F87" s="436"/>
      <c r="G87" s="439"/>
      <c r="H87" s="437">
        <v>398</v>
      </c>
      <c r="I87" s="437">
        <f>H87+I85</f>
        <v>15419.807000000001</v>
      </c>
      <c r="J87" s="438"/>
      <c r="K87" s="436"/>
      <c r="L87" s="442"/>
      <c r="M87" s="439"/>
      <c r="N87" s="439"/>
      <c r="O87" s="439"/>
      <c r="P87" s="439"/>
      <c r="Q87" s="439"/>
      <c r="R87" s="439"/>
      <c r="S87" s="439"/>
      <c r="T87" s="440"/>
      <c r="U87" s="440"/>
      <c r="V87" s="441"/>
      <c r="W87" s="436"/>
      <c r="X87" s="436" t="s">
        <v>1031</v>
      </c>
      <c r="Y87" s="436" t="s">
        <v>1031</v>
      </c>
      <c r="Z87" s="436" t="s">
        <v>1031</v>
      </c>
      <c r="AA87" s="436"/>
      <c r="AC87" s="443">
        <f t="shared" si="0"/>
        <v>2.2028295714285715</v>
      </c>
    </row>
    <row r="88" spans="1:29" ht="19.5" customHeight="1">
      <c r="A88" s="436">
        <f>A86+1</f>
        <v>40</v>
      </c>
      <c r="B88" s="436" t="s">
        <v>1031</v>
      </c>
      <c r="C88" s="436" t="s">
        <v>284</v>
      </c>
      <c r="D88" s="436" t="s">
        <v>285</v>
      </c>
      <c r="E88" s="437">
        <v>442</v>
      </c>
      <c r="F88" s="436"/>
      <c r="G88" s="439">
        <f>SUM(H74:H87)</f>
        <v>2838</v>
      </c>
      <c r="H88" s="437"/>
      <c r="I88" s="437"/>
      <c r="J88" s="438">
        <v>223.214</v>
      </c>
      <c r="K88" s="436"/>
      <c r="L88" s="442">
        <f>H87+H89</f>
        <v>840</v>
      </c>
      <c r="M88" s="439">
        <v>420</v>
      </c>
      <c r="N88" s="439">
        <v>191</v>
      </c>
      <c r="O88" s="439">
        <v>143</v>
      </c>
      <c r="P88" s="439">
        <v>334</v>
      </c>
      <c r="Q88" s="439">
        <v>194</v>
      </c>
      <c r="R88" s="439">
        <v>166</v>
      </c>
      <c r="S88" s="439">
        <v>360</v>
      </c>
      <c r="T88" s="440">
        <v>338982.9</v>
      </c>
      <c r="U88" s="440">
        <v>3148504.1</v>
      </c>
      <c r="V88" s="441"/>
      <c r="W88" s="436"/>
      <c r="X88" s="436" t="s">
        <v>1047</v>
      </c>
      <c r="Y88" s="436" t="s">
        <v>757</v>
      </c>
      <c r="Z88" s="436" t="s">
        <v>758</v>
      </c>
      <c r="AA88" s="436"/>
      <c r="AC88" s="443">
        <f t="shared" si="0"/>
        <v>0</v>
      </c>
    </row>
    <row r="89" spans="1:29" ht="19.5" customHeight="1">
      <c r="A89" s="436"/>
      <c r="B89" s="436"/>
      <c r="C89" s="436"/>
      <c r="D89" s="436"/>
      <c r="E89" s="437"/>
      <c r="F89" s="436"/>
      <c r="G89" s="439"/>
      <c r="H89" s="437">
        <v>442</v>
      </c>
      <c r="I89" s="437">
        <f>H89+I87</f>
        <v>15861.807000000001</v>
      </c>
      <c r="J89" s="438"/>
      <c r="K89" s="436"/>
      <c r="L89" s="442"/>
      <c r="M89" s="439"/>
      <c r="N89" s="439"/>
      <c r="O89" s="439"/>
      <c r="P89" s="439"/>
      <c r="Q89" s="439"/>
      <c r="R89" s="439"/>
      <c r="S89" s="439"/>
      <c r="T89" s="440"/>
      <c r="U89" s="440"/>
      <c r="V89" s="441" t="s">
        <v>1055</v>
      </c>
      <c r="W89" s="436"/>
      <c r="X89" s="436" t="s">
        <v>1031</v>
      </c>
      <c r="Y89" s="436" t="s">
        <v>1031</v>
      </c>
      <c r="Z89" s="436" t="s">
        <v>1031</v>
      </c>
      <c r="AA89" s="436"/>
      <c r="AC89" s="443">
        <f t="shared" si="0"/>
        <v>2.2659724285714287</v>
      </c>
    </row>
    <row r="90" spans="1:29" ht="19.5" customHeight="1">
      <c r="A90" s="436">
        <f>A88+1</f>
        <v>41</v>
      </c>
      <c r="B90" s="436" t="s">
        <v>1031</v>
      </c>
      <c r="C90" s="436" t="s">
        <v>286</v>
      </c>
      <c r="D90" s="436" t="s">
        <v>247</v>
      </c>
      <c r="E90" s="437">
        <v>376</v>
      </c>
      <c r="F90" s="436"/>
      <c r="G90" s="439"/>
      <c r="H90" s="437"/>
      <c r="I90" s="437"/>
      <c r="J90" s="438">
        <v>231.006</v>
      </c>
      <c r="K90" s="436"/>
      <c r="L90" s="442">
        <f>H89+H91</f>
        <v>818</v>
      </c>
      <c r="M90" s="439">
        <v>409</v>
      </c>
      <c r="N90" s="439">
        <v>300</v>
      </c>
      <c r="O90" s="439">
        <v>225</v>
      </c>
      <c r="P90" s="439">
        <v>525</v>
      </c>
      <c r="Q90" s="439">
        <v>278</v>
      </c>
      <c r="R90" s="439">
        <v>214</v>
      </c>
      <c r="S90" s="439">
        <v>492</v>
      </c>
      <c r="T90" s="440">
        <v>339421.82799999998</v>
      </c>
      <c r="U90" s="440">
        <v>3148452.08</v>
      </c>
      <c r="V90" s="441"/>
      <c r="W90" s="436"/>
      <c r="X90" s="436" t="s">
        <v>1047</v>
      </c>
      <c r="Y90" s="436" t="s">
        <v>757</v>
      </c>
      <c r="Z90" s="436" t="s">
        <v>758</v>
      </c>
      <c r="AA90" s="436"/>
      <c r="AC90" s="443">
        <f t="shared" si="0"/>
        <v>0</v>
      </c>
    </row>
    <row r="91" spans="1:29" ht="19.5" customHeight="1">
      <c r="A91" s="436"/>
      <c r="B91" s="436"/>
      <c r="C91" s="436"/>
      <c r="D91" s="436"/>
      <c r="E91" s="437"/>
      <c r="F91" s="436"/>
      <c r="G91" s="439"/>
      <c r="H91" s="437">
        <v>376</v>
      </c>
      <c r="I91" s="437">
        <f>H91+I89</f>
        <v>16237.807000000001</v>
      </c>
      <c r="J91" s="438"/>
      <c r="K91" s="436"/>
      <c r="L91" s="442"/>
      <c r="M91" s="439"/>
      <c r="N91" s="439"/>
      <c r="O91" s="439"/>
      <c r="P91" s="439"/>
      <c r="Q91" s="439"/>
      <c r="R91" s="439"/>
      <c r="S91" s="439"/>
      <c r="T91" s="440"/>
      <c r="U91" s="440"/>
      <c r="V91" s="451"/>
      <c r="W91" s="436"/>
      <c r="X91" s="436" t="s">
        <v>1031</v>
      </c>
      <c r="Y91" s="436" t="s">
        <v>1031</v>
      </c>
      <c r="Z91" s="436" t="s">
        <v>1031</v>
      </c>
      <c r="AA91" s="436"/>
      <c r="AC91" s="443">
        <f t="shared" si="0"/>
        <v>2.3196867142857145</v>
      </c>
    </row>
    <row r="92" spans="1:29" ht="19.5" customHeight="1">
      <c r="A92" s="436">
        <f>A90+1</f>
        <v>42</v>
      </c>
      <c r="B92" s="436" t="s">
        <v>1031</v>
      </c>
      <c r="C92" s="436" t="s">
        <v>287</v>
      </c>
      <c r="D92" s="436" t="s">
        <v>258</v>
      </c>
      <c r="E92" s="437">
        <v>464</v>
      </c>
      <c r="F92" s="436"/>
      <c r="G92" s="439"/>
      <c r="H92" s="437"/>
      <c r="I92" s="437"/>
      <c r="J92" s="438">
        <v>230.369</v>
      </c>
      <c r="K92" s="436"/>
      <c r="L92" s="442">
        <f>H91+H93</f>
        <v>840</v>
      </c>
      <c r="M92" s="439">
        <v>420</v>
      </c>
      <c r="N92" s="439">
        <v>152</v>
      </c>
      <c r="O92" s="439">
        <v>258</v>
      </c>
      <c r="P92" s="439">
        <v>410</v>
      </c>
      <c r="Q92" s="439">
        <v>163</v>
      </c>
      <c r="R92" s="439">
        <v>251</v>
      </c>
      <c r="S92" s="439">
        <v>414</v>
      </c>
      <c r="T92" s="440">
        <v>339795.21399999998</v>
      </c>
      <c r="U92" s="440">
        <v>3148407.827</v>
      </c>
      <c r="V92" s="441"/>
      <c r="W92" s="436"/>
      <c r="X92" s="436" t="s">
        <v>1047</v>
      </c>
      <c r="Y92" s="436" t="s">
        <v>757</v>
      </c>
      <c r="Z92" s="436" t="s">
        <v>758</v>
      </c>
      <c r="AA92" s="436"/>
      <c r="AC92" s="443">
        <f t="shared" si="0"/>
        <v>0</v>
      </c>
    </row>
    <row r="93" spans="1:29" ht="19.5" customHeight="1">
      <c r="A93" s="436"/>
      <c r="B93" s="436"/>
      <c r="C93" s="436"/>
      <c r="D93" s="436"/>
      <c r="E93" s="437"/>
      <c r="F93" s="436"/>
      <c r="G93" s="439"/>
      <c r="H93" s="437">
        <v>464</v>
      </c>
      <c r="I93" s="437">
        <f>H93+I91</f>
        <v>16701.807000000001</v>
      </c>
      <c r="J93" s="438"/>
      <c r="K93" s="436"/>
      <c r="L93" s="442"/>
      <c r="M93" s="439"/>
      <c r="N93" s="439"/>
      <c r="O93" s="439"/>
      <c r="P93" s="439"/>
      <c r="Q93" s="439"/>
      <c r="R93" s="439"/>
      <c r="S93" s="439"/>
      <c r="T93" s="440"/>
      <c r="U93" s="440"/>
      <c r="V93" s="441" t="s">
        <v>1056</v>
      </c>
      <c r="W93" s="436"/>
      <c r="X93" s="436" t="s">
        <v>1031</v>
      </c>
      <c r="Y93" s="436" t="s">
        <v>1031</v>
      </c>
      <c r="Z93" s="436" t="s">
        <v>1031</v>
      </c>
      <c r="AA93" s="436"/>
      <c r="AC93" s="443">
        <f t="shared" si="0"/>
        <v>2.3859724285714288</v>
      </c>
    </row>
    <row r="94" spans="1:29" ht="19.5" customHeight="1">
      <c r="A94" s="436">
        <f>A92+1</f>
        <v>43</v>
      </c>
      <c r="B94" s="436" t="s">
        <v>1031</v>
      </c>
      <c r="C94" s="436" t="s">
        <v>288</v>
      </c>
      <c r="D94" s="436" t="s">
        <v>232</v>
      </c>
      <c r="E94" s="437">
        <v>365</v>
      </c>
      <c r="F94" s="436"/>
      <c r="G94" s="439"/>
      <c r="H94" s="437"/>
      <c r="I94" s="437"/>
      <c r="J94" s="438">
        <v>229.268</v>
      </c>
      <c r="K94" s="436"/>
      <c r="L94" s="442">
        <f>H93+H95</f>
        <v>829</v>
      </c>
      <c r="M94" s="439">
        <v>414.5</v>
      </c>
      <c r="N94" s="439">
        <v>207</v>
      </c>
      <c r="O94" s="439">
        <v>207</v>
      </c>
      <c r="P94" s="439">
        <v>414</v>
      </c>
      <c r="Q94" s="439">
        <v>215</v>
      </c>
      <c r="R94" s="439">
        <v>200</v>
      </c>
      <c r="S94" s="439">
        <v>415</v>
      </c>
      <c r="T94" s="440">
        <v>340255.99</v>
      </c>
      <c r="U94" s="440">
        <v>3148353.2170000002</v>
      </c>
      <c r="V94" s="441"/>
      <c r="W94" s="436"/>
      <c r="X94" s="436" t="s">
        <v>1057</v>
      </c>
      <c r="Y94" s="436" t="s">
        <v>757</v>
      </c>
      <c r="Z94" s="436" t="s">
        <v>758</v>
      </c>
      <c r="AA94" s="436"/>
      <c r="AC94" s="443">
        <f t="shared" si="0"/>
        <v>0</v>
      </c>
    </row>
    <row r="95" spans="1:29" ht="19.5" customHeight="1">
      <c r="A95" s="436"/>
      <c r="B95" s="436"/>
      <c r="C95" s="436"/>
      <c r="D95" s="436"/>
      <c r="E95" s="437"/>
      <c r="F95" s="436"/>
      <c r="G95" s="439"/>
      <c r="H95" s="437">
        <v>365</v>
      </c>
      <c r="I95" s="437">
        <f>H95+I93</f>
        <v>17066.807000000001</v>
      </c>
      <c r="J95" s="438"/>
      <c r="K95" s="436"/>
      <c r="L95" s="442"/>
      <c r="M95" s="439"/>
      <c r="N95" s="439"/>
      <c r="O95" s="439"/>
      <c r="P95" s="439"/>
      <c r="Q95" s="439"/>
      <c r="R95" s="439"/>
      <c r="S95" s="439"/>
      <c r="T95" s="440"/>
      <c r="U95" s="440"/>
      <c r="V95" s="441" t="s">
        <v>1058</v>
      </c>
      <c r="W95" s="436"/>
      <c r="X95" s="436" t="s">
        <v>1031</v>
      </c>
      <c r="Y95" s="436" t="s">
        <v>1031</v>
      </c>
      <c r="Z95" s="436" t="s">
        <v>1031</v>
      </c>
      <c r="AA95" s="436"/>
      <c r="AC95" s="443">
        <f t="shared" si="0"/>
        <v>2.4381152857142858</v>
      </c>
    </row>
    <row r="96" spans="1:29" ht="19.5" customHeight="1">
      <c r="A96" s="436">
        <f>A94+1</f>
        <v>44</v>
      </c>
      <c r="B96" s="436" t="s">
        <v>1031</v>
      </c>
      <c r="C96" s="436" t="s">
        <v>289</v>
      </c>
      <c r="D96" s="436" t="s">
        <v>251</v>
      </c>
      <c r="E96" s="437">
        <v>406</v>
      </c>
      <c r="F96" s="436"/>
      <c r="G96" s="439"/>
      <c r="H96" s="437"/>
      <c r="I96" s="437"/>
      <c r="J96" s="438">
        <v>223.572</v>
      </c>
      <c r="K96" s="436"/>
      <c r="L96" s="442">
        <f>H95+H97</f>
        <v>771</v>
      </c>
      <c r="M96" s="439">
        <v>385.5</v>
      </c>
      <c r="N96" s="439">
        <v>159</v>
      </c>
      <c r="O96" s="439">
        <v>187</v>
      </c>
      <c r="P96" s="439">
        <v>346</v>
      </c>
      <c r="Q96" s="439">
        <v>166</v>
      </c>
      <c r="R96" s="439">
        <v>192</v>
      </c>
      <c r="S96" s="439">
        <v>358</v>
      </c>
      <c r="T96" s="440">
        <v>340618.45299999998</v>
      </c>
      <c r="U96" s="440">
        <v>3148310.2579999999</v>
      </c>
      <c r="V96" s="441"/>
      <c r="W96" s="436"/>
      <c r="X96" s="436" t="s">
        <v>1057</v>
      </c>
      <c r="Y96" s="436" t="s">
        <v>763</v>
      </c>
      <c r="Z96" s="436" t="s">
        <v>758</v>
      </c>
      <c r="AA96" s="436"/>
      <c r="AC96" s="443">
        <f t="shared" si="0"/>
        <v>0</v>
      </c>
    </row>
    <row r="97" spans="1:29" ht="19.5" customHeight="1">
      <c r="A97" s="436"/>
      <c r="B97" s="436"/>
      <c r="C97" s="436"/>
      <c r="D97" s="436"/>
      <c r="E97" s="437"/>
      <c r="F97" s="436"/>
      <c r="G97" s="439"/>
      <c r="H97" s="437">
        <v>406</v>
      </c>
      <c r="I97" s="437">
        <f>H97+I95</f>
        <v>17472.807000000001</v>
      </c>
      <c r="J97" s="438"/>
      <c r="K97" s="436"/>
      <c r="L97" s="442"/>
      <c r="M97" s="439"/>
      <c r="N97" s="439"/>
      <c r="O97" s="439"/>
      <c r="P97" s="439"/>
      <c r="Q97" s="439"/>
      <c r="R97" s="439"/>
      <c r="S97" s="439"/>
      <c r="T97" s="440"/>
      <c r="U97" s="440"/>
      <c r="V97" s="441" t="s">
        <v>1054</v>
      </c>
      <c r="W97" s="436"/>
      <c r="X97" s="436" t="s">
        <v>1031</v>
      </c>
      <c r="Y97" s="436" t="s">
        <v>1031</v>
      </c>
      <c r="Z97" s="436" t="s">
        <v>1031</v>
      </c>
      <c r="AA97" s="436"/>
      <c r="AC97" s="443">
        <f t="shared" si="0"/>
        <v>2.4961152857142856</v>
      </c>
    </row>
    <row r="98" spans="1:29" ht="19.5" customHeight="1">
      <c r="A98" s="436">
        <f>A96+1</f>
        <v>45</v>
      </c>
      <c r="B98" s="436" t="s">
        <v>1031</v>
      </c>
      <c r="C98" s="436" t="s">
        <v>290</v>
      </c>
      <c r="D98" s="436" t="s">
        <v>258</v>
      </c>
      <c r="E98" s="437">
        <v>419</v>
      </c>
      <c r="F98" s="436"/>
      <c r="G98" s="439"/>
      <c r="H98" s="437"/>
      <c r="I98" s="437"/>
      <c r="J98" s="438">
        <v>223.792</v>
      </c>
      <c r="K98" s="436"/>
      <c r="L98" s="442">
        <f>H97+H99</f>
        <v>825</v>
      </c>
      <c r="M98" s="439">
        <v>412.5</v>
      </c>
      <c r="N98" s="439">
        <v>220</v>
      </c>
      <c r="O98" s="439">
        <v>218</v>
      </c>
      <c r="P98" s="439">
        <v>438</v>
      </c>
      <c r="Q98" s="439">
        <v>215</v>
      </c>
      <c r="R98" s="439">
        <v>216</v>
      </c>
      <c r="S98" s="439">
        <v>431</v>
      </c>
      <c r="T98" s="440">
        <v>341021.63099999999</v>
      </c>
      <c r="U98" s="440">
        <v>3148262.4739999999</v>
      </c>
      <c r="V98" s="441"/>
      <c r="W98" s="436"/>
      <c r="X98" s="436" t="s">
        <v>1057</v>
      </c>
      <c r="Y98" s="436" t="s">
        <v>763</v>
      </c>
      <c r="Z98" s="436" t="s">
        <v>758</v>
      </c>
      <c r="AA98" s="436"/>
      <c r="AC98" s="443">
        <f t="shared" si="0"/>
        <v>0</v>
      </c>
    </row>
    <row r="99" spans="1:29" ht="19.5" customHeight="1">
      <c r="A99" s="436"/>
      <c r="B99" s="436"/>
      <c r="C99" s="436"/>
      <c r="D99" s="436"/>
      <c r="E99" s="437"/>
      <c r="F99" s="436"/>
      <c r="G99" s="439"/>
      <c r="H99" s="437">
        <v>419</v>
      </c>
      <c r="I99" s="437">
        <f>H99+I97</f>
        <v>17891.807000000001</v>
      </c>
      <c r="J99" s="438"/>
      <c r="K99" s="436"/>
      <c r="L99" s="442"/>
      <c r="M99" s="439"/>
      <c r="N99" s="439"/>
      <c r="O99" s="439"/>
      <c r="P99" s="439"/>
      <c r="Q99" s="439"/>
      <c r="R99" s="439"/>
      <c r="S99" s="439"/>
      <c r="T99" s="440"/>
      <c r="U99" s="440"/>
      <c r="V99" s="441" t="s">
        <v>1055</v>
      </c>
      <c r="W99" s="436"/>
      <c r="X99" s="436" t="s">
        <v>1031</v>
      </c>
      <c r="Y99" s="436" t="s">
        <v>1031</v>
      </c>
      <c r="Z99" s="436" t="s">
        <v>1031</v>
      </c>
      <c r="AA99" s="436"/>
      <c r="AC99" s="443">
        <f t="shared" si="0"/>
        <v>2.5559724285714287</v>
      </c>
    </row>
    <row r="100" spans="1:29" ht="19.5" customHeight="1">
      <c r="A100" s="436">
        <f>A98+1</f>
        <v>46</v>
      </c>
      <c r="B100" s="436" t="s">
        <v>1031</v>
      </c>
      <c r="C100" s="436" t="s">
        <v>291</v>
      </c>
      <c r="D100" s="436" t="s">
        <v>251</v>
      </c>
      <c r="E100" s="437">
        <v>400</v>
      </c>
      <c r="F100" s="436"/>
      <c r="G100" s="439"/>
      <c r="H100" s="437"/>
      <c r="I100" s="437"/>
      <c r="J100" s="438">
        <v>225.06100000000001</v>
      </c>
      <c r="K100" s="436"/>
      <c r="L100" s="442">
        <f>H99+H101</f>
        <v>819</v>
      </c>
      <c r="M100" s="439">
        <v>409.5</v>
      </c>
      <c r="N100" s="439">
        <v>201</v>
      </c>
      <c r="O100" s="439">
        <v>178</v>
      </c>
      <c r="P100" s="439">
        <v>379</v>
      </c>
      <c r="Q100" s="439">
        <v>204</v>
      </c>
      <c r="R100" s="439">
        <v>185</v>
      </c>
      <c r="S100" s="439">
        <v>389</v>
      </c>
      <c r="T100" s="440">
        <v>341437.71899999998</v>
      </c>
      <c r="U100" s="440">
        <v>3148213.1609999998</v>
      </c>
      <c r="V100" s="441"/>
      <c r="W100" s="436"/>
      <c r="X100" s="436" t="s">
        <v>1057</v>
      </c>
      <c r="Y100" s="436" t="s">
        <v>763</v>
      </c>
      <c r="Z100" s="436" t="s">
        <v>758</v>
      </c>
      <c r="AA100" s="436"/>
      <c r="AC100" s="443">
        <f t="shared" si="0"/>
        <v>0</v>
      </c>
    </row>
    <row r="101" spans="1:29" ht="19.5" customHeight="1">
      <c r="A101" s="436"/>
      <c r="B101" s="436"/>
      <c r="C101" s="436"/>
      <c r="D101" s="436"/>
      <c r="E101" s="437"/>
      <c r="F101" s="436"/>
      <c r="G101" s="439"/>
      <c r="H101" s="437">
        <v>400</v>
      </c>
      <c r="I101" s="437">
        <f>H101+I99</f>
        <v>18291.807000000001</v>
      </c>
      <c r="J101" s="438"/>
      <c r="K101" s="436"/>
      <c r="L101" s="442"/>
      <c r="M101" s="439"/>
      <c r="N101" s="439"/>
      <c r="O101" s="439"/>
      <c r="P101" s="439"/>
      <c r="Q101" s="439"/>
      <c r="R101" s="439"/>
      <c r="S101" s="439"/>
      <c r="T101" s="440"/>
      <c r="U101" s="440"/>
      <c r="V101" s="441" t="s">
        <v>1055</v>
      </c>
      <c r="W101" s="436"/>
      <c r="X101" s="436" t="s">
        <v>1031</v>
      </c>
      <c r="Y101" s="436" t="s">
        <v>1031</v>
      </c>
      <c r="Z101" s="436" t="s">
        <v>1031</v>
      </c>
      <c r="AA101" s="436"/>
      <c r="AC101" s="443">
        <f t="shared" si="0"/>
        <v>2.6131152857142856</v>
      </c>
    </row>
    <row r="102" spans="1:29" ht="19.5" customHeight="1">
      <c r="A102" s="436">
        <f>A100+1</f>
        <v>47</v>
      </c>
      <c r="B102" s="436" t="s">
        <v>1031</v>
      </c>
      <c r="C102" s="436" t="s">
        <v>292</v>
      </c>
      <c r="D102" s="436" t="s">
        <v>258</v>
      </c>
      <c r="E102" s="437">
        <v>379.42399999999998</v>
      </c>
      <c r="F102" s="436"/>
      <c r="G102" s="439"/>
      <c r="H102" s="437"/>
      <c r="I102" s="437"/>
      <c r="J102" s="438">
        <v>226.339</v>
      </c>
      <c r="K102" s="436"/>
      <c r="L102" s="442">
        <f>H101+H103</f>
        <v>779.42399999999998</v>
      </c>
      <c r="M102" s="439">
        <v>389.71199999999999</v>
      </c>
      <c r="N102" s="439">
        <v>223</v>
      </c>
      <c r="O102" s="439">
        <v>196</v>
      </c>
      <c r="P102" s="439">
        <v>419</v>
      </c>
      <c r="Q102" s="439">
        <v>216</v>
      </c>
      <c r="R102" s="439">
        <v>194</v>
      </c>
      <c r="S102" s="439">
        <v>410</v>
      </c>
      <c r="T102" s="440">
        <v>341834.93900000001</v>
      </c>
      <c r="U102" s="440">
        <v>3148166.0830000001</v>
      </c>
      <c r="V102" s="441"/>
      <c r="W102" s="436"/>
      <c r="X102" s="436" t="s">
        <v>1059</v>
      </c>
      <c r="Y102" s="436" t="s">
        <v>763</v>
      </c>
      <c r="Z102" s="436" t="s">
        <v>758</v>
      </c>
      <c r="AA102" s="436"/>
      <c r="AC102" s="443">
        <f t="shared" si="0"/>
        <v>0</v>
      </c>
    </row>
    <row r="103" spans="1:29" ht="19.5" customHeight="1">
      <c r="A103" s="436"/>
      <c r="B103" s="436"/>
      <c r="C103" s="436"/>
      <c r="D103" s="436"/>
      <c r="E103" s="437"/>
      <c r="F103" s="436"/>
      <c r="G103" s="439"/>
      <c r="H103" s="437">
        <v>379.42399999999998</v>
      </c>
      <c r="I103" s="437">
        <f>H103+I101</f>
        <v>18671.231</v>
      </c>
      <c r="J103" s="438"/>
      <c r="K103" s="436"/>
      <c r="L103" s="442"/>
      <c r="M103" s="439"/>
      <c r="N103" s="439"/>
      <c r="O103" s="439"/>
      <c r="P103" s="439"/>
      <c r="Q103" s="439"/>
      <c r="R103" s="439"/>
      <c r="S103" s="439"/>
      <c r="T103" s="440"/>
      <c r="U103" s="440"/>
      <c r="V103" s="441"/>
      <c r="W103" s="436"/>
      <c r="X103" s="436" t="s">
        <v>1031</v>
      </c>
      <c r="Y103" s="436" t="s">
        <v>1031</v>
      </c>
      <c r="Z103" s="436" t="s">
        <v>1031</v>
      </c>
      <c r="AA103" s="436"/>
      <c r="AC103" s="443">
        <f t="shared" si="0"/>
        <v>2.6673187142857144</v>
      </c>
    </row>
    <row r="104" spans="1:29" ht="19.5" customHeight="1">
      <c r="A104" s="436">
        <f>A102+1</f>
        <v>48</v>
      </c>
      <c r="B104" s="436" t="s">
        <v>1060</v>
      </c>
      <c r="C104" s="436" t="s">
        <v>293</v>
      </c>
      <c r="D104" s="436" t="s">
        <v>285</v>
      </c>
      <c r="E104" s="437">
        <v>420</v>
      </c>
      <c r="F104" s="436"/>
      <c r="G104" s="439">
        <f>SUM(H88:H103)</f>
        <v>3251.424</v>
      </c>
      <c r="H104" s="437"/>
      <c r="I104" s="437"/>
      <c r="J104" s="438">
        <v>228.28200000000001</v>
      </c>
      <c r="K104" s="436" t="s">
        <v>1061</v>
      </c>
      <c r="L104" s="442">
        <f>H103+H105</f>
        <v>799.42399999999998</v>
      </c>
      <c r="M104" s="439">
        <v>399.71199999999999</v>
      </c>
      <c r="N104" s="439">
        <v>184</v>
      </c>
      <c r="O104" s="439">
        <v>185</v>
      </c>
      <c r="P104" s="439">
        <v>369</v>
      </c>
      <c r="Q104" s="439">
        <v>186</v>
      </c>
      <c r="R104" s="439">
        <v>192</v>
      </c>
      <c r="S104" s="439">
        <v>378</v>
      </c>
      <c r="T104" s="440">
        <v>342211.72600000002</v>
      </c>
      <c r="U104" s="440">
        <v>3148121.4270000001</v>
      </c>
      <c r="V104" s="441"/>
      <c r="W104" s="436"/>
      <c r="X104" s="436" t="s">
        <v>1059</v>
      </c>
      <c r="Y104" s="436" t="s">
        <v>763</v>
      </c>
      <c r="Z104" s="436" t="s">
        <v>758</v>
      </c>
      <c r="AA104" s="436"/>
      <c r="AC104" s="443">
        <f t="shared" si="0"/>
        <v>0</v>
      </c>
    </row>
    <row r="105" spans="1:29" ht="19.5" customHeight="1">
      <c r="A105" s="436"/>
      <c r="B105" s="436"/>
      <c r="C105" s="436"/>
      <c r="D105" s="436"/>
      <c r="E105" s="437"/>
      <c r="F105" s="436"/>
      <c r="G105" s="439"/>
      <c r="H105" s="437">
        <v>420</v>
      </c>
      <c r="I105" s="437">
        <f>H105+I103</f>
        <v>19091.231</v>
      </c>
      <c r="J105" s="438"/>
      <c r="K105" s="436"/>
      <c r="L105" s="442"/>
      <c r="M105" s="439"/>
      <c r="N105" s="439"/>
      <c r="O105" s="439"/>
      <c r="P105" s="439"/>
      <c r="Q105" s="439"/>
      <c r="R105" s="439"/>
      <c r="S105" s="439"/>
      <c r="T105" s="440"/>
      <c r="U105" s="440"/>
      <c r="V105" s="441" t="s">
        <v>1056</v>
      </c>
      <c r="W105" s="436"/>
      <c r="X105" s="436" t="s">
        <v>1031</v>
      </c>
      <c r="Y105" s="436" t="s">
        <v>1031</v>
      </c>
      <c r="Z105" s="436" t="s">
        <v>1031</v>
      </c>
      <c r="AA105" s="436"/>
      <c r="AC105" s="443">
        <f t="shared" si="0"/>
        <v>2.727318714285714</v>
      </c>
    </row>
    <row r="106" spans="1:29" ht="19.5" customHeight="1">
      <c r="A106" s="436">
        <f>A104+1</f>
        <v>49</v>
      </c>
      <c r="B106" s="436" t="s">
        <v>1031</v>
      </c>
      <c r="C106" s="436" t="s">
        <v>294</v>
      </c>
      <c r="D106" s="436" t="s">
        <v>245</v>
      </c>
      <c r="E106" s="437">
        <v>419</v>
      </c>
      <c r="F106" s="436"/>
      <c r="G106" s="439"/>
      <c r="H106" s="437"/>
      <c r="I106" s="437"/>
      <c r="J106" s="438">
        <v>227.57900000000001</v>
      </c>
      <c r="K106" s="436" t="s">
        <v>1031</v>
      </c>
      <c r="L106" s="442">
        <f>H105+H107</f>
        <v>839</v>
      </c>
      <c r="M106" s="439">
        <v>419.5</v>
      </c>
      <c r="N106" s="439">
        <v>236</v>
      </c>
      <c r="O106" s="439">
        <v>249</v>
      </c>
      <c r="P106" s="439">
        <v>485</v>
      </c>
      <c r="Q106" s="439">
        <v>229</v>
      </c>
      <c r="R106" s="439">
        <v>238</v>
      </c>
      <c r="S106" s="439">
        <v>467</v>
      </c>
      <c r="T106" s="440">
        <v>342628.07299999997</v>
      </c>
      <c r="U106" s="440">
        <v>3148066.1540000001</v>
      </c>
      <c r="V106" s="441"/>
      <c r="W106" s="436"/>
      <c r="X106" s="436" t="s">
        <v>1059</v>
      </c>
      <c r="Y106" s="436" t="s">
        <v>763</v>
      </c>
      <c r="Z106" s="436" t="s">
        <v>758</v>
      </c>
      <c r="AA106" s="436"/>
      <c r="AC106" s="443">
        <f t="shared" si="0"/>
        <v>0</v>
      </c>
    </row>
    <row r="107" spans="1:29" ht="19.5" customHeight="1">
      <c r="A107" s="436"/>
      <c r="B107" s="436"/>
      <c r="C107" s="436"/>
      <c r="D107" s="436"/>
      <c r="E107" s="437"/>
      <c r="F107" s="436"/>
      <c r="G107" s="439"/>
      <c r="H107" s="437">
        <v>419</v>
      </c>
      <c r="I107" s="437">
        <f>H107+I105</f>
        <v>19510.231</v>
      </c>
      <c r="J107" s="438"/>
      <c r="K107" s="436"/>
      <c r="L107" s="442"/>
      <c r="M107" s="439"/>
      <c r="N107" s="439"/>
      <c r="O107" s="439"/>
      <c r="P107" s="439"/>
      <c r="Q107" s="439"/>
      <c r="R107" s="439"/>
      <c r="S107" s="439"/>
      <c r="T107" s="440"/>
      <c r="U107" s="440"/>
      <c r="V107" s="441"/>
      <c r="W107" s="436"/>
      <c r="X107" s="436" t="s">
        <v>1031</v>
      </c>
      <c r="Y107" s="436" t="s">
        <v>1031</v>
      </c>
      <c r="Z107" s="436" t="s">
        <v>1031</v>
      </c>
      <c r="AA107" s="436"/>
      <c r="AC107" s="443">
        <f t="shared" si="0"/>
        <v>2.7871758571428571</v>
      </c>
    </row>
    <row r="108" spans="1:29" ht="19.5" customHeight="1">
      <c r="A108" s="436">
        <f>A106+1</f>
        <v>50</v>
      </c>
      <c r="B108" s="436"/>
      <c r="C108" s="436" t="s">
        <v>295</v>
      </c>
      <c r="D108" s="436" t="s">
        <v>251</v>
      </c>
      <c r="E108" s="437">
        <v>421</v>
      </c>
      <c r="F108" s="436"/>
      <c r="G108" s="439"/>
      <c r="H108" s="437"/>
      <c r="I108" s="437"/>
      <c r="J108" s="438">
        <v>225.47499999999999</v>
      </c>
      <c r="K108" s="436" t="s">
        <v>1031</v>
      </c>
      <c r="L108" s="442">
        <f>H107+H109</f>
        <v>840</v>
      </c>
      <c r="M108" s="439">
        <v>420</v>
      </c>
      <c r="N108" s="439">
        <v>171</v>
      </c>
      <c r="O108" s="439">
        <v>188</v>
      </c>
      <c r="P108" s="439">
        <v>359</v>
      </c>
      <c r="Q108" s="439">
        <v>182</v>
      </c>
      <c r="R108" s="439">
        <v>195</v>
      </c>
      <c r="S108" s="439">
        <v>377</v>
      </c>
      <c r="T108" s="440">
        <v>343043.429</v>
      </c>
      <c r="U108" s="440">
        <v>3148011.0120000001</v>
      </c>
      <c r="V108" s="441"/>
      <c r="W108" s="436"/>
      <c r="X108" s="436" t="s">
        <v>1059</v>
      </c>
      <c r="Y108" s="436" t="s">
        <v>763</v>
      </c>
      <c r="Z108" s="436" t="s">
        <v>758</v>
      </c>
      <c r="AA108" s="436"/>
      <c r="AC108" s="443">
        <f t="shared" si="0"/>
        <v>0</v>
      </c>
    </row>
    <row r="109" spans="1:29" ht="19.5" customHeight="1">
      <c r="A109" s="436"/>
      <c r="B109" s="436"/>
      <c r="C109" s="436"/>
      <c r="D109" s="436"/>
      <c r="E109" s="437"/>
      <c r="F109" s="436"/>
      <c r="G109" s="439"/>
      <c r="H109" s="437">
        <v>421</v>
      </c>
      <c r="I109" s="437">
        <f>H109+I107</f>
        <v>19931.231</v>
      </c>
      <c r="J109" s="438"/>
      <c r="K109" s="436"/>
      <c r="L109" s="442"/>
      <c r="M109" s="439"/>
      <c r="N109" s="439"/>
      <c r="O109" s="439"/>
      <c r="P109" s="439"/>
      <c r="Q109" s="439"/>
      <c r="R109" s="439"/>
      <c r="S109" s="439"/>
      <c r="T109" s="440"/>
      <c r="U109" s="440"/>
      <c r="V109" s="441"/>
      <c r="W109" s="436"/>
      <c r="X109" s="436" t="s">
        <v>1031</v>
      </c>
      <c r="Y109" s="436" t="s">
        <v>1031</v>
      </c>
      <c r="Z109" s="436" t="s">
        <v>1031</v>
      </c>
      <c r="AA109" s="436"/>
      <c r="AC109" s="443">
        <f t="shared" si="0"/>
        <v>2.8473187142857141</v>
      </c>
    </row>
    <row r="110" spans="1:29" ht="19.5" customHeight="1">
      <c r="A110" s="436">
        <f>A108+1</f>
        <v>51</v>
      </c>
      <c r="B110" s="436" t="s">
        <v>1031</v>
      </c>
      <c r="C110" s="436" t="s">
        <v>296</v>
      </c>
      <c r="D110" s="436" t="s">
        <v>258</v>
      </c>
      <c r="E110" s="437">
        <v>417</v>
      </c>
      <c r="F110" s="436"/>
      <c r="G110" s="439"/>
      <c r="H110" s="437"/>
      <c r="I110" s="437"/>
      <c r="J110" s="438">
        <v>227.18600000000001</v>
      </c>
      <c r="K110" s="436" t="s">
        <v>1031</v>
      </c>
      <c r="L110" s="442">
        <f>H109+H111</f>
        <v>838</v>
      </c>
      <c r="M110" s="439">
        <v>419</v>
      </c>
      <c r="N110" s="439">
        <v>234</v>
      </c>
      <c r="O110" s="439">
        <v>188</v>
      </c>
      <c r="P110" s="439">
        <v>422</v>
      </c>
      <c r="Q110" s="439">
        <v>228</v>
      </c>
      <c r="R110" s="439">
        <v>194</v>
      </c>
      <c r="S110" s="439">
        <v>422</v>
      </c>
      <c r="T110" s="440">
        <v>343460.76699999999</v>
      </c>
      <c r="U110" s="440">
        <v>3147955.6069999998</v>
      </c>
      <c r="V110" s="441"/>
      <c r="W110" s="436"/>
      <c r="X110" s="436" t="s">
        <v>1059</v>
      </c>
      <c r="Y110" s="436" t="s">
        <v>763</v>
      </c>
      <c r="Z110" s="436" t="s">
        <v>758</v>
      </c>
      <c r="AA110" s="436"/>
      <c r="AC110" s="443">
        <f t="shared" si="0"/>
        <v>0</v>
      </c>
    </row>
    <row r="111" spans="1:29" ht="19.5" customHeight="1">
      <c r="A111" s="436"/>
      <c r="B111" s="436"/>
      <c r="C111" s="436"/>
      <c r="D111" s="436"/>
      <c r="E111" s="437"/>
      <c r="F111" s="436"/>
      <c r="G111" s="439"/>
      <c r="H111" s="437">
        <v>417</v>
      </c>
      <c r="I111" s="437">
        <f>H111+I109</f>
        <v>20348.231</v>
      </c>
      <c r="J111" s="438"/>
      <c r="K111" s="436"/>
      <c r="L111" s="442"/>
      <c r="M111" s="439"/>
      <c r="N111" s="439"/>
      <c r="O111" s="439"/>
      <c r="P111" s="439"/>
      <c r="Q111" s="439"/>
      <c r="R111" s="439"/>
      <c r="S111" s="439"/>
      <c r="T111" s="440"/>
      <c r="U111" s="440"/>
      <c r="V111" s="441"/>
      <c r="W111" s="436"/>
      <c r="X111" s="436" t="s">
        <v>1031</v>
      </c>
      <c r="Y111" s="436" t="s">
        <v>1031</v>
      </c>
      <c r="Z111" s="436" t="s">
        <v>1031</v>
      </c>
      <c r="AA111" s="436"/>
      <c r="AC111" s="443">
        <f t="shared" si="0"/>
        <v>2.9068901428571428</v>
      </c>
    </row>
    <row r="112" spans="1:29" ht="19.5" customHeight="1">
      <c r="A112" s="436">
        <f>A110+1</f>
        <v>52</v>
      </c>
      <c r="B112" s="436" t="s">
        <v>1031</v>
      </c>
      <c r="C112" s="436" t="s">
        <v>297</v>
      </c>
      <c r="D112" s="436" t="s">
        <v>258</v>
      </c>
      <c r="E112" s="437">
        <v>419</v>
      </c>
      <c r="F112" s="436"/>
      <c r="G112" s="439"/>
      <c r="H112" s="437"/>
      <c r="I112" s="437"/>
      <c r="J112" s="438">
        <v>231.52500000000001</v>
      </c>
      <c r="K112" s="436" t="s">
        <v>1031</v>
      </c>
      <c r="L112" s="442">
        <f>H111+H113</f>
        <v>836</v>
      </c>
      <c r="M112" s="439">
        <v>418</v>
      </c>
      <c r="N112" s="439">
        <v>230</v>
      </c>
      <c r="O112" s="439">
        <v>219</v>
      </c>
      <c r="P112" s="439">
        <v>449</v>
      </c>
      <c r="Q112" s="439">
        <v>224</v>
      </c>
      <c r="R112" s="439">
        <v>217</v>
      </c>
      <c r="S112" s="439">
        <v>441</v>
      </c>
      <c r="T112" s="440">
        <v>343874.14</v>
      </c>
      <c r="U112" s="440">
        <v>3147900.7289999998</v>
      </c>
      <c r="V112" s="441"/>
      <c r="W112" s="436"/>
      <c r="X112" s="436" t="s">
        <v>1059</v>
      </c>
      <c r="Y112" s="436" t="s">
        <v>763</v>
      </c>
      <c r="Z112" s="436" t="s">
        <v>758</v>
      </c>
      <c r="AA112" s="436"/>
      <c r="AC112" s="443">
        <f t="shared" si="0"/>
        <v>0</v>
      </c>
    </row>
    <row r="113" spans="1:29" ht="19.5" customHeight="1">
      <c r="A113" s="436"/>
      <c r="B113" s="436"/>
      <c r="C113" s="436"/>
      <c r="D113" s="436"/>
      <c r="E113" s="437"/>
      <c r="F113" s="436"/>
      <c r="G113" s="439"/>
      <c r="H113" s="437">
        <v>419</v>
      </c>
      <c r="I113" s="437">
        <f>H113+I111</f>
        <v>20767.231</v>
      </c>
      <c r="J113" s="438"/>
      <c r="K113" s="436"/>
      <c r="L113" s="442"/>
      <c r="M113" s="439"/>
      <c r="N113" s="439"/>
      <c r="O113" s="439"/>
      <c r="P113" s="439"/>
      <c r="Q113" s="439"/>
      <c r="R113" s="439"/>
      <c r="S113" s="439"/>
      <c r="T113" s="440"/>
      <c r="U113" s="440"/>
      <c r="V113" s="441"/>
      <c r="W113" s="436"/>
      <c r="X113" s="436" t="s">
        <v>1031</v>
      </c>
      <c r="Y113" s="436" t="s">
        <v>1031</v>
      </c>
      <c r="Z113" s="436" t="s">
        <v>1031</v>
      </c>
      <c r="AA113" s="436"/>
      <c r="AC113" s="443">
        <f t="shared" si="0"/>
        <v>2.9667472857142858</v>
      </c>
    </row>
    <row r="114" spans="1:29" ht="19.5" customHeight="1">
      <c r="A114" s="436">
        <f>A112+1</f>
        <v>53</v>
      </c>
      <c r="B114" s="436" t="s">
        <v>1031</v>
      </c>
      <c r="C114" s="436" t="s">
        <v>298</v>
      </c>
      <c r="D114" s="436" t="s">
        <v>245</v>
      </c>
      <c r="E114" s="437">
        <v>419</v>
      </c>
      <c r="F114" s="436"/>
      <c r="G114" s="439"/>
      <c r="H114" s="437"/>
      <c r="I114" s="437"/>
      <c r="J114" s="438">
        <v>226.613</v>
      </c>
      <c r="K114" s="436" t="s">
        <v>1031</v>
      </c>
      <c r="L114" s="442">
        <f>H113+H115</f>
        <v>838</v>
      </c>
      <c r="M114" s="439">
        <v>419</v>
      </c>
      <c r="N114" s="439">
        <v>201</v>
      </c>
      <c r="O114" s="439">
        <v>185</v>
      </c>
      <c r="P114" s="439">
        <v>386</v>
      </c>
      <c r="Q114" s="439">
        <v>204</v>
      </c>
      <c r="R114" s="439">
        <v>193</v>
      </c>
      <c r="S114" s="439">
        <v>397</v>
      </c>
      <c r="T114" s="440">
        <v>344289.49599999998</v>
      </c>
      <c r="U114" s="440">
        <v>3147845.5869999998</v>
      </c>
      <c r="V114" s="441"/>
      <c r="W114" s="436"/>
      <c r="X114" s="436" t="s">
        <v>1059</v>
      </c>
      <c r="Y114" s="436" t="s">
        <v>763</v>
      </c>
      <c r="Z114" s="436" t="s">
        <v>758</v>
      </c>
      <c r="AA114" s="436"/>
      <c r="AC114" s="443">
        <f t="shared" si="0"/>
        <v>0</v>
      </c>
    </row>
    <row r="115" spans="1:29" ht="19.5" customHeight="1">
      <c r="A115" s="436"/>
      <c r="B115" s="436"/>
      <c r="C115" s="436"/>
      <c r="D115" s="436"/>
      <c r="E115" s="437"/>
      <c r="F115" s="436"/>
      <c r="G115" s="439"/>
      <c r="H115" s="437">
        <v>419</v>
      </c>
      <c r="I115" s="437">
        <f>H115+I113</f>
        <v>21186.231</v>
      </c>
      <c r="J115" s="438"/>
      <c r="K115" s="436"/>
      <c r="L115" s="442"/>
      <c r="M115" s="439"/>
      <c r="N115" s="439"/>
      <c r="O115" s="439"/>
      <c r="P115" s="439"/>
      <c r="Q115" s="439"/>
      <c r="R115" s="439"/>
      <c r="S115" s="439"/>
      <c r="T115" s="440"/>
      <c r="U115" s="440"/>
      <c r="V115" s="441" t="s">
        <v>1055</v>
      </c>
      <c r="W115" s="436"/>
      <c r="X115" s="436" t="s">
        <v>1031</v>
      </c>
      <c r="Y115" s="436" t="s">
        <v>1031</v>
      </c>
      <c r="Z115" s="436" t="s">
        <v>1031</v>
      </c>
      <c r="AA115" s="436"/>
      <c r="AC115" s="443">
        <f t="shared" si="0"/>
        <v>3.0266044285714284</v>
      </c>
    </row>
    <row r="116" spans="1:29" ht="19.5" customHeight="1">
      <c r="A116" s="436">
        <f>A114+1</f>
        <v>54</v>
      </c>
      <c r="B116" s="436" t="s">
        <v>1031</v>
      </c>
      <c r="C116" s="436" t="s">
        <v>299</v>
      </c>
      <c r="D116" s="436" t="s">
        <v>245</v>
      </c>
      <c r="E116" s="437">
        <v>420</v>
      </c>
      <c r="F116" s="436"/>
      <c r="G116" s="439"/>
      <c r="H116" s="437"/>
      <c r="I116" s="437"/>
      <c r="J116" s="438">
        <v>231.673</v>
      </c>
      <c r="K116" s="436" t="s">
        <v>1031</v>
      </c>
      <c r="L116" s="442">
        <f>H115+H117</f>
        <v>839</v>
      </c>
      <c r="M116" s="439">
        <v>419.5</v>
      </c>
      <c r="N116" s="439">
        <v>234</v>
      </c>
      <c r="O116" s="439">
        <v>229</v>
      </c>
      <c r="P116" s="439">
        <v>463</v>
      </c>
      <c r="Q116" s="439">
        <v>228</v>
      </c>
      <c r="R116" s="439">
        <v>224</v>
      </c>
      <c r="S116" s="439">
        <v>452</v>
      </c>
      <c r="T116" s="440">
        <v>344704.85200000001</v>
      </c>
      <c r="U116" s="440">
        <v>3147790.446</v>
      </c>
      <c r="V116" s="441"/>
      <c r="W116" s="436"/>
      <c r="X116" s="436" t="s">
        <v>1059</v>
      </c>
      <c r="Y116" s="436" t="s">
        <v>763</v>
      </c>
      <c r="Z116" s="436" t="s">
        <v>758</v>
      </c>
      <c r="AA116" s="436"/>
      <c r="AC116" s="443">
        <f t="shared" si="0"/>
        <v>0</v>
      </c>
    </row>
    <row r="117" spans="1:29" ht="19.5" customHeight="1">
      <c r="A117" s="436"/>
      <c r="B117" s="436"/>
      <c r="C117" s="436"/>
      <c r="D117" s="436"/>
      <c r="E117" s="437"/>
      <c r="F117" s="436"/>
      <c r="G117" s="439"/>
      <c r="H117" s="437">
        <v>420</v>
      </c>
      <c r="I117" s="437">
        <f>H117+I115</f>
        <v>21606.231</v>
      </c>
      <c r="J117" s="438"/>
      <c r="K117" s="436"/>
      <c r="L117" s="442"/>
      <c r="M117" s="439"/>
      <c r="N117" s="439"/>
      <c r="O117" s="439"/>
      <c r="P117" s="439"/>
      <c r="Q117" s="439"/>
      <c r="R117" s="439"/>
      <c r="S117" s="439"/>
      <c r="T117" s="440"/>
      <c r="U117" s="440"/>
      <c r="V117" s="441"/>
      <c r="W117" s="436"/>
      <c r="X117" s="436" t="s">
        <v>1031</v>
      </c>
      <c r="Y117" s="436" t="s">
        <v>1031</v>
      </c>
      <c r="Z117" s="436" t="s">
        <v>1031</v>
      </c>
      <c r="AA117" s="436"/>
      <c r="AC117" s="443">
        <f t="shared" si="0"/>
        <v>3.0866044285714285</v>
      </c>
    </row>
    <row r="118" spans="1:29" ht="19.5" customHeight="1">
      <c r="A118" s="436">
        <f>A116+1</f>
        <v>55</v>
      </c>
      <c r="B118" s="436" t="s">
        <v>1031</v>
      </c>
      <c r="C118" s="436" t="s">
        <v>300</v>
      </c>
      <c r="D118" s="436" t="s">
        <v>301</v>
      </c>
      <c r="E118" s="437">
        <v>419</v>
      </c>
      <c r="F118" s="436"/>
      <c r="G118" s="439">
        <f>SUM(H104:H117)</f>
        <v>2935</v>
      </c>
      <c r="H118" s="437"/>
      <c r="I118" s="437"/>
      <c r="J118" s="438">
        <v>230.863</v>
      </c>
      <c r="K118" s="436" t="s">
        <v>1031</v>
      </c>
      <c r="L118" s="442">
        <f>H117+H119</f>
        <v>839</v>
      </c>
      <c r="M118" s="439">
        <v>419.5</v>
      </c>
      <c r="N118" s="439">
        <v>192</v>
      </c>
      <c r="O118" s="439">
        <v>199</v>
      </c>
      <c r="P118" s="439">
        <v>391</v>
      </c>
      <c r="Q118" s="439">
        <v>198</v>
      </c>
      <c r="R118" s="439">
        <v>202</v>
      </c>
      <c r="S118" s="439">
        <v>400</v>
      </c>
      <c r="T118" s="440">
        <v>345121.19900000002</v>
      </c>
      <c r="U118" s="440">
        <v>3147735.1719999998</v>
      </c>
      <c r="V118" s="441"/>
      <c r="W118" s="436"/>
      <c r="X118" s="436" t="s">
        <v>1059</v>
      </c>
      <c r="Y118" s="436" t="s">
        <v>763</v>
      </c>
      <c r="Z118" s="436" t="s">
        <v>758</v>
      </c>
      <c r="AA118" s="436"/>
      <c r="AC118" s="443">
        <f t="shared" si="0"/>
        <v>0</v>
      </c>
    </row>
    <row r="119" spans="1:29" ht="19.5" customHeight="1">
      <c r="A119" s="436"/>
      <c r="B119" s="436"/>
      <c r="C119" s="436"/>
      <c r="D119" s="436"/>
      <c r="E119" s="437"/>
      <c r="F119" s="436"/>
      <c r="G119" s="439"/>
      <c r="H119" s="437">
        <v>419</v>
      </c>
      <c r="I119" s="437">
        <f>H119+I117</f>
        <v>22025.231</v>
      </c>
      <c r="J119" s="438"/>
      <c r="K119" s="436"/>
      <c r="L119" s="442"/>
      <c r="M119" s="439"/>
      <c r="N119" s="439"/>
      <c r="O119" s="439"/>
      <c r="P119" s="439"/>
      <c r="Q119" s="439"/>
      <c r="R119" s="439"/>
      <c r="S119" s="439"/>
      <c r="T119" s="440"/>
      <c r="U119" s="440"/>
      <c r="V119" s="441"/>
      <c r="W119" s="436"/>
      <c r="X119" s="436" t="s">
        <v>1031</v>
      </c>
      <c r="Y119" s="436" t="s">
        <v>1031</v>
      </c>
      <c r="Z119" s="436" t="s">
        <v>1031</v>
      </c>
      <c r="AA119" s="436"/>
      <c r="AC119" s="443">
        <f t="shared" si="0"/>
        <v>3.1464615714285715</v>
      </c>
    </row>
    <row r="120" spans="1:29" ht="19.5" customHeight="1">
      <c r="A120" s="436">
        <f>A118+1</f>
        <v>56</v>
      </c>
      <c r="B120" s="436" t="s">
        <v>1031</v>
      </c>
      <c r="C120" s="436" t="s">
        <v>302</v>
      </c>
      <c r="D120" s="436" t="s">
        <v>245</v>
      </c>
      <c r="E120" s="437">
        <v>420</v>
      </c>
      <c r="F120" s="436"/>
      <c r="G120" s="439"/>
      <c r="H120" s="437"/>
      <c r="I120" s="437"/>
      <c r="J120" s="438">
        <v>230.20699999999999</v>
      </c>
      <c r="K120" s="436" t="s">
        <v>1031</v>
      </c>
      <c r="L120" s="442">
        <f>H119+H121</f>
        <v>839</v>
      </c>
      <c r="M120" s="439">
        <v>419.5</v>
      </c>
      <c r="N120" s="439">
        <v>221</v>
      </c>
      <c r="O120" s="439">
        <v>244</v>
      </c>
      <c r="P120" s="439">
        <v>465</v>
      </c>
      <c r="Q120" s="439">
        <v>218</v>
      </c>
      <c r="R120" s="439">
        <v>235</v>
      </c>
      <c r="S120" s="439">
        <v>453</v>
      </c>
      <c r="T120" s="440">
        <v>345536.55499999999</v>
      </c>
      <c r="U120" s="440">
        <v>3147680.031</v>
      </c>
      <c r="V120" s="441"/>
      <c r="W120" s="436"/>
      <c r="X120" s="436" t="s">
        <v>1059</v>
      </c>
      <c r="Y120" s="436" t="s">
        <v>763</v>
      </c>
      <c r="Z120" s="436" t="s">
        <v>758</v>
      </c>
      <c r="AA120" s="436"/>
      <c r="AC120" s="443">
        <f t="shared" si="0"/>
        <v>0</v>
      </c>
    </row>
    <row r="121" spans="1:29" ht="19.5" customHeight="1">
      <c r="A121" s="436"/>
      <c r="B121" s="436"/>
      <c r="C121" s="436"/>
      <c r="D121" s="436"/>
      <c r="E121" s="437"/>
      <c r="F121" s="436"/>
      <c r="G121" s="439"/>
      <c r="H121" s="437">
        <v>420</v>
      </c>
      <c r="I121" s="437">
        <f>H121+I119</f>
        <v>22445.231</v>
      </c>
      <c r="J121" s="438"/>
      <c r="K121" s="436"/>
      <c r="L121" s="442"/>
      <c r="M121" s="439"/>
      <c r="N121" s="439"/>
      <c r="O121" s="439"/>
      <c r="P121" s="439"/>
      <c r="Q121" s="439"/>
      <c r="R121" s="439"/>
      <c r="S121" s="439"/>
      <c r="T121" s="440"/>
      <c r="U121" s="440"/>
      <c r="V121" s="441" t="s">
        <v>1062</v>
      </c>
      <c r="W121" s="436"/>
      <c r="X121" s="436" t="s">
        <v>1031</v>
      </c>
      <c r="Y121" s="436" t="s">
        <v>1031</v>
      </c>
      <c r="Z121" s="436" t="s">
        <v>1031</v>
      </c>
      <c r="AA121" s="436"/>
      <c r="AC121" s="443">
        <f t="shared" si="0"/>
        <v>3.2064615714285716</v>
      </c>
    </row>
    <row r="122" spans="1:29" ht="19.5" customHeight="1">
      <c r="A122" s="436">
        <f>A120+1</f>
        <v>57</v>
      </c>
      <c r="B122" s="436" t="s">
        <v>1031</v>
      </c>
      <c r="C122" s="436" t="s">
        <v>303</v>
      </c>
      <c r="D122" s="436" t="s">
        <v>258</v>
      </c>
      <c r="E122" s="437">
        <v>419</v>
      </c>
      <c r="F122" s="436"/>
      <c r="G122" s="439"/>
      <c r="H122" s="437"/>
      <c r="I122" s="437"/>
      <c r="J122" s="438">
        <v>226.3</v>
      </c>
      <c r="K122" s="436" t="s">
        <v>1031</v>
      </c>
      <c r="L122" s="442">
        <f>H121+H123</f>
        <v>839</v>
      </c>
      <c r="M122" s="439">
        <v>419.5</v>
      </c>
      <c r="N122" s="439">
        <v>177</v>
      </c>
      <c r="O122" s="439">
        <v>206</v>
      </c>
      <c r="P122" s="439">
        <v>383</v>
      </c>
      <c r="Q122" s="439">
        <v>187</v>
      </c>
      <c r="R122" s="439">
        <v>208</v>
      </c>
      <c r="S122" s="439">
        <v>395</v>
      </c>
      <c r="T122" s="440">
        <v>345952.902</v>
      </c>
      <c r="U122" s="440">
        <v>3147624.7570000002</v>
      </c>
      <c r="V122" s="441"/>
      <c r="W122" s="436"/>
      <c r="X122" s="436" t="s">
        <v>1059</v>
      </c>
      <c r="Y122" s="436" t="s">
        <v>763</v>
      </c>
      <c r="Z122" s="436" t="s">
        <v>758</v>
      </c>
      <c r="AA122" s="436"/>
      <c r="AC122" s="443">
        <f t="shared" si="0"/>
        <v>0</v>
      </c>
    </row>
    <row r="123" spans="1:29" ht="19.5" customHeight="1">
      <c r="A123" s="436"/>
      <c r="B123" s="436"/>
      <c r="C123" s="436"/>
      <c r="D123" s="436"/>
      <c r="E123" s="437"/>
      <c r="F123" s="436"/>
      <c r="G123" s="439"/>
      <c r="H123" s="437">
        <v>419</v>
      </c>
      <c r="I123" s="437">
        <f>H123+I121</f>
        <v>22864.231</v>
      </c>
      <c r="J123" s="438"/>
      <c r="K123" s="436"/>
      <c r="L123" s="442"/>
      <c r="M123" s="439"/>
      <c r="N123" s="439"/>
      <c r="O123" s="439"/>
      <c r="P123" s="439"/>
      <c r="Q123" s="439"/>
      <c r="R123" s="439"/>
      <c r="S123" s="439"/>
      <c r="T123" s="440"/>
      <c r="U123" s="440"/>
      <c r="V123" s="441"/>
      <c r="W123" s="436"/>
      <c r="X123" s="436" t="s">
        <v>1031</v>
      </c>
      <c r="Y123" s="436" t="s">
        <v>1031</v>
      </c>
      <c r="Z123" s="436" t="s">
        <v>1031</v>
      </c>
      <c r="AA123" s="436"/>
      <c r="AC123" s="443">
        <f t="shared" si="0"/>
        <v>3.2663187142857142</v>
      </c>
    </row>
    <row r="124" spans="1:29" ht="19.5" customHeight="1">
      <c r="A124" s="436">
        <f>A122+1</f>
        <v>58</v>
      </c>
      <c r="B124" s="436" t="s">
        <v>1031</v>
      </c>
      <c r="C124" s="436" t="s">
        <v>304</v>
      </c>
      <c r="D124" s="436" t="s">
        <v>258</v>
      </c>
      <c r="E124" s="437">
        <v>419</v>
      </c>
      <c r="F124" s="436"/>
      <c r="G124" s="439"/>
      <c r="H124" s="437"/>
      <c r="I124" s="437"/>
      <c r="J124" s="438">
        <v>227.053</v>
      </c>
      <c r="K124" s="436" t="s">
        <v>1031</v>
      </c>
      <c r="L124" s="442">
        <f>H123+H125</f>
        <v>838</v>
      </c>
      <c r="M124" s="439">
        <v>419</v>
      </c>
      <c r="N124" s="439">
        <v>214</v>
      </c>
      <c r="O124" s="439">
        <v>176</v>
      </c>
      <c r="P124" s="439">
        <v>390</v>
      </c>
      <c r="Q124" s="439">
        <v>213</v>
      </c>
      <c r="R124" s="439">
        <v>186</v>
      </c>
      <c r="S124" s="439">
        <v>399</v>
      </c>
      <c r="T124" s="440">
        <v>346368.25699999998</v>
      </c>
      <c r="U124" s="440">
        <v>3147569.6159999999</v>
      </c>
      <c r="V124" s="441"/>
      <c r="W124" s="436"/>
      <c r="X124" s="436" t="s">
        <v>1059</v>
      </c>
      <c r="Y124" s="436" t="s">
        <v>763</v>
      </c>
      <c r="Z124" s="436" t="s">
        <v>758</v>
      </c>
      <c r="AA124" s="436"/>
      <c r="AC124" s="443">
        <f t="shared" si="0"/>
        <v>0</v>
      </c>
    </row>
    <row r="125" spans="1:29" ht="19.5" customHeight="1">
      <c r="A125" s="436"/>
      <c r="B125" s="436"/>
      <c r="C125" s="436"/>
      <c r="D125" s="436"/>
      <c r="E125" s="437"/>
      <c r="F125" s="436"/>
      <c r="G125" s="439"/>
      <c r="H125" s="437">
        <v>419</v>
      </c>
      <c r="I125" s="437">
        <f>H125+I123</f>
        <v>23283.231</v>
      </c>
      <c r="J125" s="438"/>
      <c r="K125" s="436"/>
      <c r="L125" s="442"/>
      <c r="M125" s="439"/>
      <c r="N125" s="439"/>
      <c r="O125" s="439"/>
      <c r="P125" s="439"/>
      <c r="Q125" s="439"/>
      <c r="R125" s="439"/>
      <c r="S125" s="439"/>
      <c r="T125" s="440"/>
      <c r="U125" s="440"/>
      <c r="V125" s="441"/>
      <c r="W125" s="436"/>
      <c r="X125" s="436" t="s">
        <v>1031</v>
      </c>
      <c r="Y125" s="436" t="s">
        <v>1031</v>
      </c>
      <c r="Z125" s="436" t="s">
        <v>1031</v>
      </c>
      <c r="AA125" s="436"/>
      <c r="AC125" s="443">
        <f t="shared" si="0"/>
        <v>3.3261758571428572</v>
      </c>
    </row>
    <row r="126" spans="1:29" ht="19.5" customHeight="1">
      <c r="A126" s="436">
        <f>A124+1</f>
        <v>59</v>
      </c>
      <c r="B126" s="436"/>
      <c r="C126" s="436" t="s">
        <v>305</v>
      </c>
      <c r="D126" s="436" t="s">
        <v>247</v>
      </c>
      <c r="E126" s="437">
        <v>419.40600000000001</v>
      </c>
      <c r="F126" s="436"/>
      <c r="G126" s="439"/>
      <c r="H126" s="437"/>
      <c r="I126" s="437"/>
      <c r="J126" s="438">
        <v>227.99600000000001</v>
      </c>
      <c r="K126" s="436" t="s">
        <v>1031</v>
      </c>
      <c r="L126" s="442">
        <f>H125+H127</f>
        <v>838.40599999999995</v>
      </c>
      <c r="M126" s="439">
        <v>419.20299999999997</v>
      </c>
      <c r="N126" s="439">
        <v>243</v>
      </c>
      <c r="O126" s="439">
        <v>238</v>
      </c>
      <c r="P126" s="439">
        <v>481</v>
      </c>
      <c r="Q126" s="439">
        <v>234</v>
      </c>
      <c r="R126" s="439">
        <v>231</v>
      </c>
      <c r="S126" s="439">
        <v>465</v>
      </c>
      <c r="T126" s="440">
        <v>346783.61300000001</v>
      </c>
      <c r="U126" s="440">
        <v>3147514.4739999999</v>
      </c>
      <c r="V126" s="441"/>
      <c r="W126" s="436"/>
      <c r="X126" s="436" t="s">
        <v>1059</v>
      </c>
      <c r="Y126" s="436" t="s">
        <v>763</v>
      </c>
      <c r="Z126" s="436" t="s">
        <v>758</v>
      </c>
      <c r="AA126" s="436"/>
      <c r="AC126" s="443">
        <f t="shared" si="0"/>
        <v>0</v>
      </c>
    </row>
    <row r="127" spans="1:29" ht="19.5" customHeight="1">
      <c r="A127" s="436"/>
      <c r="B127" s="436"/>
      <c r="C127" s="436"/>
      <c r="D127" s="436"/>
      <c r="E127" s="437"/>
      <c r="F127" s="436"/>
      <c r="G127" s="439"/>
      <c r="H127" s="437">
        <v>419.40600000000001</v>
      </c>
      <c r="I127" s="437">
        <f>H127+I125</f>
        <v>23702.636999999999</v>
      </c>
      <c r="J127" s="438"/>
      <c r="K127" s="436"/>
      <c r="L127" s="442"/>
      <c r="M127" s="439"/>
      <c r="N127" s="439"/>
      <c r="O127" s="439"/>
      <c r="P127" s="439"/>
      <c r="Q127" s="439"/>
      <c r="R127" s="439"/>
      <c r="S127" s="439"/>
      <c r="T127" s="440"/>
      <c r="U127" s="440"/>
      <c r="V127" s="441" t="s">
        <v>1055</v>
      </c>
      <c r="W127" s="436"/>
      <c r="X127" s="436" t="s">
        <v>1031</v>
      </c>
      <c r="Y127" s="436" t="s">
        <v>1031</v>
      </c>
      <c r="Z127" s="436" t="s">
        <v>1031</v>
      </c>
      <c r="AA127" s="436"/>
      <c r="AC127" s="443">
        <f t="shared" si="0"/>
        <v>3.386091</v>
      </c>
    </row>
    <row r="128" spans="1:29" ht="19.5" customHeight="1">
      <c r="A128" s="436">
        <f>A126+1</f>
        <v>60</v>
      </c>
      <c r="B128" s="436" t="s">
        <v>1063</v>
      </c>
      <c r="C128" s="436" t="s">
        <v>306</v>
      </c>
      <c r="D128" s="436" t="s">
        <v>285</v>
      </c>
      <c r="E128" s="437">
        <v>403</v>
      </c>
      <c r="F128" s="436"/>
      <c r="G128" s="439">
        <f>SUM(H118:H127)</f>
        <v>2096.4059999999999</v>
      </c>
      <c r="H128" s="437"/>
      <c r="I128" s="437"/>
      <c r="J128" s="438">
        <v>231.19900000000001</v>
      </c>
      <c r="K128" s="436" t="s">
        <v>1064</v>
      </c>
      <c r="L128" s="442">
        <f>H127+H129</f>
        <v>822.40599999999995</v>
      </c>
      <c r="M128" s="439">
        <v>411.20299999999997</v>
      </c>
      <c r="N128" s="439">
        <v>182</v>
      </c>
      <c r="O128" s="439">
        <v>201</v>
      </c>
      <c r="P128" s="439">
        <v>383</v>
      </c>
      <c r="Q128" s="439">
        <v>190</v>
      </c>
      <c r="R128" s="439">
        <v>201</v>
      </c>
      <c r="S128" s="439">
        <v>391</v>
      </c>
      <c r="T128" s="440">
        <v>347199.37099999998</v>
      </c>
      <c r="U128" s="440">
        <v>3147459.2790000001</v>
      </c>
      <c r="V128" s="441"/>
      <c r="W128" s="436"/>
      <c r="X128" s="436" t="s">
        <v>1059</v>
      </c>
      <c r="Y128" s="436" t="s">
        <v>763</v>
      </c>
      <c r="Z128" s="436" t="s">
        <v>758</v>
      </c>
      <c r="AA128" s="436"/>
      <c r="AC128" s="443">
        <f t="shared" si="0"/>
        <v>0</v>
      </c>
    </row>
    <row r="129" spans="1:29" ht="19.5" customHeight="1">
      <c r="A129" s="436"/>
      <c r="B129" s="436"/>
      <c r="C129" s="436"/>
      <c r="D129" s="436"/>
      <c r="E129" s="437"/>
      <c r="F129" s="436"/>
      <c r="G129" s="439"/>
      <c r="H129" s="437">
        <v>403</v>
      </c>
      <c r="I129" s="437">
        <f>H129+I127</f>
        <v>24105.636999999999</v>
      </c>
      <c r="J129" s="438"/>
      <c r="K129" s="436"/>
      <c r="L129" s="442"/>
      <c r="M129" s="439"/>
      <c r="N129" s="439"/>
      <c r="O129" s="439"/>
      <c r="P129" s="439"/>
      <c r="Q129" s="439"/>
      <c r="R129" s="439"/>
      <c r="S129" s="439"/>
      <c r="T129" s="440"/>
      <c r="U129" s="440"/>
      <c r="V129" s="441" t="s">
        <v>1054</v>
      </c>
      <c r="W129" s="436"/>
      <c r="X129" s="436" t="s">
        <v>1031</v>
      </c>
      <c r="Y129" s="436" t="s">
        <v>1031</v>
      </c>
      <c r="Z129" s="436" t="s">
        <v>1031</v>
      </c>
      <c r="AA129" s="436"/>
      <c r="AC129" s="443">
        <f t="shared" si="0"/>
        <v>3.4436624285714283</v>
      </c>
    </row>
    <row r="130" spans="1:29" ht="19.5" customHeight="1">
      <c r="A130" s="436">
        <f>A128+1</f>
        <v>61</v>
      </c>
      <c r="B130" s="436" t="s">
        <v>1031</v>
      </c>
      <c r="C130" s="436" t="s">
        <v>307</v>
      </c>
      <c r="D130" s="436" t="s">
        <v>258</v>
      </c>
      <c r="E130" s="437">
        <v>437</v>
      </c>
      <c r="F130" s="436"/>
      <c r="G130" s="439"/>
      <c r="H130" s="437"/>
      <c r="I130" s="437"/>
      <c r="J130" s="438">
        <v>228.452</v>
      </c>
      <c r="K130" s="436"/>
      <c r="L130" s="442">
        <f>H129+H131</f>
        <v>840</v>
      </c>
      <c r="M130" s="439">
        <v>420</v>
      </c>
      <c r="N130" s="439">
        <v>203</v>
      </c>
      <c r="O130" s="439">
        <v>200</v>
      </c>
      <c r="P130" s="439">
        <v>403</v>
      </c>
      <c r="Q130" s="439">
        <v>203</v>
      </c>
      <c r="R130" s="439">
        <v>206</v>
      </c>
      <c r="S130" s="439">
        <v>409</v>
      </c>
      <c r="T130" s="440">
        <v>347602.21399999998</v>
      </c>
      <c r="U130" s="440">
        <v>3147448.02</v>
      </c>
      <c r="V130" s="441"/>
      <c r="W130" s="436"/>
      <c r="X130" s="436" t="s">
        <v>1059</v>
      </c>
      <c r="Y130" s="436" t="s">
        <v>763</v>
      </c>
      <c r="Z130" s="436" t="s">
        <v>758</v>
      </c>
      <c r="AA130" s="436"/>
      <c r="AC130" s="443">
        <f t="shared" si="0"/>
        <v>0</v>
      </c>
    </row>
    <row r="131" spans="1:29" ht="19.5" customHeight="1">
      <c r="A131" s="436"/>
      <c r="B131" s="436"/>
      <c r="C131" s="436"/>
      <c r="D131" s="436"/>
      <c r="E131" s="437"/>
      <c r="F131" s="436"/>
      <c r="G131" s="439"/>
      <c r="H131" s="437">
        <v>437</v>
      </c>
      <c r="I131" s="437">
        <f>H131+I129</f>
        <v>24542.636999999999</v>
      </c>
      <c r="J131" s="438"/>
      <c r="K131" s="436"/>
      <c r="L131" s="442"/>
      <c r="M131" s="439"/>
      <c r="N131" s="439"/>
      <c r="O131" s="439"/>
      <c r="P131" s="439"/>
      <c r="Q131" s="439"/>
      <c r="R131" s="439"/>
      <c r="S131" s="439"/>
      <c r="T131" s="440"/>
      <c r="U131" s="440"/>
      <c r="V131" s="441" t="s">
        <v>1065</v>
      </c>
      <c r="W131" s="436"/>
      <c r="X131" s="436" t="s">
        <v>1031</v>
      </c>
      <c r="Y131" s="436" t="s">
        <v>1031</v>
      </c>
      <c r="Z131" s="436" t="s">
        <v>1031</v>
      </c>
      <c r="AA131" s="436"/>
      <c r="AC131" s="443">
        <f t="shared" si="0"/>
        <v>3.5060909999999996</v>
      </c>
    </row>
    <row r="132" spans="1:29" ht="19.5" customHeight="1">
      <c r="A132" s="436">
        <f>A130+1</f>
        <v>62</v>
      </c>
      <c r="B132" s="436" t="s">
        <v>1031</v>
      </c>
      <c r="C132" s="436" t="s">
        <v>310</v>
      </c>
      <c r="D132" s="436" t="s">
        <v>258</v>
      </c>
      <c r="E132" s="437">
        <v>403</v>
      </c>
      <c r="F132" s="436"/>
      <c r="G132" s="439"/>
      <c r="H132" s="437"/>
      <c r="I132" s="437"/>
      <c r="J132" s="438">
        <v>232.51</v>
      </c>
      <c r="K132" s="436"/>
      <c r="L132" s="442">
        <f>H131+H133</f>
        <v>840</v>
      </c>
      <c r="M132" s="439">
        <v>420</v>
      </c>
      <c r="N132" s="439">
        <v>238</v>
      </c>
      <c r="O132" s="439">
        <v>192</v>
      </c>
      <c r="P132" s="439">
        <v>430</v>
      </c>
      <c r="Q132" s="439">
        <v>233</v>
      </c>
      <c r="R132" s="439">
        <v>195</v>
      </c>
      <c r="S132" s="439">
        <v>428</v>
      </c>
      <c r="T132" s="440">
        <v>348039.04300000001</v>
      </c>
      <c r="U132" s="440">
        <v>3147435.8110000002</v>
      </c>
      <c r="V132" s="441"/>
      <c r="W132" s="436"/>
      <c r="X132" s="436" t="s">
        <v>1059</v>
      </c>
      <c r="Y132" s="436" t="s">
        <v>763</v>
      </c>
      <c r="Z132" s="436" t="s">
        <v>758</v>
      </c>
      <c r="AA132" s="436"/>
      <c r="AC132" s="443">
        <f t="shared" si="0"/>
        <v>0</v>
      </c>
    </row>
    <row r="133" spans="1:29" ht="19.5" customHeight="1">
      <c r="A133" s="436"/>
      <c r="B133" s="436"/>
      <c r="C133" s="436"/>
      <c r="D133" s="436"/>
      <c r="E133" s="437"/>
      <c r="F133" s="436"/>
      <c r="G133" s="439"/>
      <c r="H133" s="437">
        <v>403</v>
      </c>
      <c r="I133" s="437">
        <f>H133+I131</f>
        <v>24945.636999999999</v>
      </c>
      <c r="J133" s="438"/>
      <c r="K133" s="436"/>
      <c r="L133" s="442"/>
      <c r="M133" s="439"/>
      <c r="N133" s="439"/>
      <c r="O133" s="439"/>
      <c r="P133" s="439"/>
      <c r="Q133" s="439"/>
      <c r="R133" s="439"/>
      <c r="S133" s="439"/>
      <c r="T133" s="440"/>
      <c r="U133" s="440"/>
      <c r="V133" s="441"/>
      <c r="W133" s="436"/>
      <c r="X133" s="436" t="s">
        <v>1031</v>
      </c>
      <c r="Y133" s="436" t="s">
        <v>1031</v>
      </c>
      <c r="Z133" s="436" t="s">
        <v>1031</v>
      </c>
      <c r="AA133" s="436"/>
      <c r="AC133" s="443">
        <f t="shared" si="0"/>
        <v>3.5636624285714285</v>
      </c>
    </row>
    <row r="134" spans="1:29" ht="19.5" customHeight="1">
      <c r="A134" s="436">
        <f>A132+1</f>
        <v>63</v>
      </c>
      <c r="B134" s="436" t="s">
        <v>1031</v>
      </c>
      <c r="C134" s="436" t="s">
        <v>311</v>
      </c>
      <c r="D134" s="436" t="s">
        <v>245</v>
      </c>
      <c r="E134" s="437">
        <v>437</v>
      </c>
      <c r="F134" s="436"/>
      <c r="G134" s="439"/>
      <c r="H134" s="437"/>
      <c r="I134" s="437"/>
      <c r="J134" s="438">
        <v>231.405</v>
      </c>
      <c r="K134" s="436"/>
      <c r="L134" s="442">
        <f>H133+H135</f>
        <v>840</v>
      </c>
      <c r="M134" s="439">
        <v>420</v>
      </c>
      <c r="N134" s="439">
        <v>211</v>
      </c>
      <c r="O134" s="439">
        <v>240</v>
      </c>
      <c r="P134" s="439">
        <v>451</v>
      </c>
      <c r="Q134" s="439">
        <v>209</v>
      </c>
      <c r="R134" s="439">
        <v>234</v>
      </c>
      <c r="S134" s="439">
        <v>443</v>
      </c>
      <c r="T134" s="440">
        <v>348441.886</v>
      </c>
      <c r="U134" s="440">
        <v>3147424.5520000001</v>
      </c>
      <c r="V134" s="441"/>
      <c r="W134" s="436"/>
      <c r="X134" s="436" t="s">
        <v>1066</v>
      </c>
      <c r="Y134" s="436" t="s">
        <v>763</v>
      </c>
      <c r="Z134" s="436" t="s">
        <v>758</v>
      </c>
      <c r="AA134" s="436"/>
      <c r="AC134" s="443">
        <f t="shared" si="0"/>
        <v>0</v>
      </c>
    </row>
    <row r="135" spans="1:29" ht="19.5" customHeight="1">
      <c r="A135" s="436"/>
      <c r="B135" s="436"/>
      <c r="C135" s="436"/>
      <c r="D135" s="436"/>
      <c r="E135" s="437"/>
      <c r="F135" s="436"/>
      <c r="G135" s="439"/>
      <c r="H135" s="437">
        <v>437</v>
      </c>
      <c r="I135" s="437">
        <f>H135+I133</f>
        <v>25382.636999999999</v>
      </c>
      <c r="J135" s="438"/>
      <c r="K135" s="436"/>
      <c r="L135" s="442"/>
      <c r="M135" s="439"/>
      <c r="N135" s="439"/>
      <c r="O135" s="439"/>
      <c r="P135" s="439"/>
      <c r="Q135" s="439"/>
      <c r="R135" s="439"/>
      <c r="S135" s="439"/>
      <c r="T135" s="440"/>
      <c r="U135" s="440"/>
      <c r="V135" s="441"/>
      <c r="W135" s="436"/>
      <c r="X135" s="436" t="s">
        <v>1031</v>
      </c>
      <c r="Y135" s="436" t="s">
        <v>1031</v>
      </c>
      <c r="Z135" s="436" t="s">
        <v>1031</v>
      </c>
      <c r="AA135" s="436"/>
      <c r="AC135" s="443">
        <f t="shared" si="0"/>
        <v>3.6260909999999997</v>
      </c>
    </row>
    <row r="136" spans="1:29" ht="19.5" customHeight="1">
      <c r="A136" s="436">
        <f>A134+1</f>
        <v>64</v>
      </c>
      <c r="B136" s="436"/>
      <c r="C136" s="436" t="s">
        <v>312</v>
      </c>
      <c r="D136" s="436" t="s">
        <v>258</v>
      </c>
      <c r="E136" s="437">
        <v>363</v>
      </c>
      <c r="F136" s="436"/>
      <c r="G136" s="439"/>
      <c r="H136" s="437"/>
      <c r="I136" s="437"/>
      <c r="J136" s="438">
        <v>229.886</v>
      </c>
      <c r="K136" s="436"/>
      <c r="L136" s="442">
        <f>H135+H137</f>
        <v>800</v>
      </c>
      <c r="M136" s="439">
        <v>400</v>
      </c>
      <c r="N136" s="439">
        <v>198</v>
      </c>
      <c r="O136" s="439">
        <v>150</v>
      </c>
      <c r="P136" s="439">
        <v>348</v>
      </c>
      <c r="Q136" s="439">
        <v>204</v>
      </c>
      <c r="R136" s="439">
        <v>159</v>
      </c>
      <c r="S136" s="439">
        <v>363</v>
      </c>
      <c r="T136" s="440">
        <v>348878.71500000003</v>
      </c>
      <c r="U136" s="440">
        <v>3147412.3429999999</v>
      </c>
      <c r="V136" s="441"/>
      <c r="W136" s="436"/>
      <c r="X136" s="436" t="s">
        <v>1066</v>
      </c>
      <c r="Y136" s="436" t="s">
        <v>763</v>
      </c>
      <c r="Z136" s="436" t="s">
        <v>758</v>
      </c>
      <c r="AA136" s="436"/>
      <c r="AC136" s="443">
        <f t="shared" si="0"/>
        <v>0</v>
      </c>
    </row>
    <row r="137" spans="1:29" ht="19.5" customHeight="1">
      <c r="A137" s="436"/>
      <c r="B137" s="436"/>
      <c r="C137" s="436"/>
      <c r="D137" s="436"/>
      <c r="E137" s="437"/>
      <c r="F137" s="436"/>
      <c r="G137" s="439"/>
      <c r="H137" s="437">
        <v>363</v>
      </c>
      <c r="I137" s="437">
        <f>H137+I135</f>
        <v>25745.636999999999</v>
      </c>
      <c r="J137" s="438"/>
      <c r="K137" s="436"/>
      <c r="L137" s="442"/>
      <c r="M137" s="439"/>
      <c r="N137" s="439"/>
      <c r="O137" s="439"/>
      <c r="P137" s="439"/>
      <c r="Q137" s="439"/>
      <c r="R137" s="439"/>
      <c r="S137" s="439"/>
      <c r="T137" s="440"/>
      <c r="U137" s="440"/>
      <c r="V137" s="451"/>
      <c r="W137" s="436"/>
      <c r="X137" s="436" t="s">
        <v>1031</v>
      </c>
      <c r="Y137" s="436" t="s">
        <v>1031</v>
      </c>
      <c r="Z137" s="436" t="s">
        <v>1031</v>
      </c>
      <c r="AA137" s="436"/>
      <c r="AC137" s="443">
        <f t="shared" si="0"/>
        <v>3.6779481428571428</v>
      </c>
    </row>
    <row r="138" spans="1:29" ht="19.5" customHeight="1">
      <c r="A138" s="436">
        <f>A136+1</f>
        <v>65</v>
      </c>
      <c r="B138" s="436"/>
      <c r="C138" s="436" t="s">
        <v>313</v>
      </c>
      <c r="D138" s="436" t="s">
        <v>247</v>
      </c>
      <c r="E138" s="437">
        <v>469</v>
      </c>
      <c r="F138" s="436"/>
      <c r="G138" s="439"/>
      <c r="H138" s="437"/>
      <c r="I138" s="437"/>
      <c r="J138" s="438">
        <v>229.62700000000001</v>
      </c>
      <c r="K138" s="436"/>
      <c r="L138" s="442">
        <f>H137+H139</f>
        <v>832</v>
      </c>
      <c r="M138" s="439">
        <v>416</v>
      </c>
      <c r="N138" s="439">
        <v>213</v>
      </c>
      <c r="O138" s="439">
        <v>251</v>
      </c>
      <c r="P138" s="439">
        <v>464</v>
      </c>
      <c r="Q138" s="439">
        <v>205</v>
      </c>
      <c r="R138" s="439">
        <v>247</v>
      </c>
      <c r="S138" s="439">
        <v>452</v>
      </c>
      <c r="T138" s="440">
        <v>349241.57400000002</v>
      </c>
      <c r="U138" s="440">
        <v>3147402.202</v>
      </c>
      <c r="V138" s="452"/>
      <c r="W138" s="436"/>
      <c r="X138" s="436" t="s">
        <v>1066</v>
      </c>
      <c r="Y138" s="436" t="s">
        <v>763</v>
      </c>
      <c r="Z138" s="436" t="s">
        <v>758</v>
      </c>
      <c r="AA138" s="436"/>
      <c r="AC138" s="443">
        <f t="shared" si="0"/>
        <v>0</v>
      </c>
    </row>
    <row r="139" spans="1:29" ht="19.5" customHeight="1">
      <c r="A139" s="436"/>
      <c r="B139" s="436"/>
      <c r="C139" s="436"/>
      <c r="D139" s="436"/>
      <c r="E139" s="437"/>
      <c r="F139" s="436"/>
      <c r="G139" s="439"/>
      <c r="H139" s="437">
        <v>469</v>
      </c>
      <c r="I139" s="437">
        <f>H139+I137</f>
        <v>26214.636999999999</v>
      </c>
      <c r="J139" s="438"/>
      <c r="K139" s="436"/>
      <c r="L139" s="442"/>
      <c r="M139" s="439"/>
      <c r="N139" s="439"/>
      <c r="O139" s="439"/>
      <c r="P139" s="439"/>
      <c r="Q139" s="439"/>
      <c r="R139" s="439"/>
      <c r="S139" s="439"/>
      <c r="T139" s="440"/>
      <c r="U139" s="440"/>
      <c r="V139" s="441"/>
      <c r="W139" s="436"/>
      <c r="X139" s="436" t="s">
        <v>1031</v>
      </c>
      <c r="Y139" s="436" t="s">
        <v>1031</v>
      </c>
      <c r="Z139" s="436" t="s">
        <v>1031</v>
      </c>
      <c r="AA139" s="436"/>
      <c r="AC139" s="443">
        <f t="shared" si="0"/>
        <v>3.7449481428571425</v>
      </c>
    </row>
    <row r="140" spans="1:29" ht="19.5" customHeight="1">
      <c r="A140" s="436">
        <f>A138+1</f>
        <v>66</v>
      </c>
      <c r="B140" s="436" t="s">
        <v>1031</v>
      </c>
      <c r="C140" s="436" t="s">
        <v>314</v>
      </c>
      <c r="D140" s="436" t="s">
        <v>301</v>
      </c>
      <c r="E140" s="437">
        <v>403</v>
      </c>
      <c r="F140" s="436"/>
      <c r="G140" s="439">
        <f>SUM(H128:H139)</f>
        <v>2512</v>
      </c>
      <c r="H140" s="437"/>
      <c r="I140" s="437"/>
      <c r="J140" s="438">
        <v>231.87200000000001</v>
      </c>
      <c r="K140" s="436"/>
      <c r="L140" s="442">
        <f>H139+H141</f>
        <v>872</v>
      </c>
      <c r="M140" s="439">
        <v>436</v>
      </c>
      <c r="N140" s="439">
        <v>219</v>
      </c>
      <c r="O140" s="439">
        <v>218</v>
      </c>
      <c r="P140" s="439">
        <v>437</v>
      </c>
      <c r="Q140" s="439">
        <v>224</v>
      </c>
      <c r="R140" s="439">
        <v>213</v>
      </c>
      <c r="S140" s="439">
        <v>437</v>
      </c>
      <c r="T140" s="440">
        <v>349710.39</v>
      </c>
      <c r="U140" s="440">
        <v>3147389.0989999999</v>
      </c>
      <c r="V140" s="441"/>
      <c r="W140" s="436"/>
      <c r="X140" s="436" t="s">
        <v>1066</v>
      </c>
      <c r="Y140" s="436" t="s">
        <v>763</v>
      </c>
      <c r="Z140" s="436" t="s">
        <v>758</v>
      </c>
      <c r="AA140" s="436"/>
      <c r="AC140" s="443">
        <f t="shared" si="0"/>
        <v>0</v>
      </c>
    </row>
    <row r="141" spans="1:29" ht="19.5" customHeight="1">
      <c r="A141" s="436"/>
      <c r="B141" s="436"/>
      <c r="C141" s="436"/>
      <c r="D141" s="436"/>
      <c r="E141" s="437"/>
      <c r="F141" s="436"/>
      <c r="G141" s="439"/>
      <c r="H141" s="437">
        <v>403</v>
      </c>
      <c r="I141" s="437">
        <f>H141+I139</f>
        <v>26617.636999999999</v>
      </c>
      <c r="J141" s="438"/>
      <c r="K141" s="436"/>
      <c r="L141" s="442"/>
      <c r="M141" s="439"/>
      <c r="N141" s="439"/>
      <c r="O141" s="439"/>
      <c r="P141" s="439"/>
      <c r="Q141" s="439"/>
      <c r="R141" s="439"/>
      <c r="S141" s="439"/>
      <c r="T141" s="440"/>
      <c r="U141" s="440"/>
      <c r="V141" s="441"/>
      <c r="W141" s="436"/>
      <c r="X141" s="436" t="s">
        <v>1031</v>
      </c>
      <c r="Y141" s="436" t="s">
        <v>1031</v>
      </c>
      <c r="Z141" s="436" t="s">
        <v>1031</v>
      </c>
      <c r="AA141" s="436"/>
      <c r="AC141" s="443">
        <f t="shared" si="0"/>
        <v>3.8025195714285713</v>
      </c>
    </row>
    <row r="142" spans="1:29" ht="19.5" customHeight="1">
      <c r="A142" s="436">
        <f>A140+1</f>
        <v>67</v>
      </c>
      <c r="B142" s="436" t="s">
        <v>1031</v>
      </c>
      <c r="C142" s="436" t="s">
        <v>315</v>
      </c>
      <c r="D142" s="436" t="s">
        <v>251</v>
      </c>
      <c r="E142" s="437">
        <v>432</v>
      </c>
      <c r="F142" s="436"/>
      <c r="G142" s="439"/>
      <c r="H142" s="437"/>
      <c r="I142" s="437"/>
      <c r="J142" s="438">
        <v>231.76599999999999</v>
      </c>
      <c r="K142" s="436"/>
      <c r="L142" s="442">
        <f>H141+H143</f>
        <v>835</v>
      </c>
      <c r="M142" s="439">
        <v>417.5</v>
      </c>
      <c r="N142" s="439">
        <v>186</v>
      </c>
      <c r="O142" s="439">
        <v>205</v>
      </c>
      <c r="P142" s="439">
        <v>391</v>
      </c>
      <c r="Q142" s="439">
        <v>191</v>
      </c>
      <c r="R142" s="439">
        <v>209</v>
      </c>
      <c r="S142" s="439">
        <v>400</v>
      </c>
      <c r="T142" s="440">
        <v>350113.23300000001</v>
      </c>
      <c r="U142" s="440">
        <v>3147377.84</v>
      </c>
      <c r="V142" s="441"/>
      <c r="W142" s="436"/>
      <c r="X142" s="436" t="s">
        <v>1066</v>
      </c>
      <c r="Y142" s="436" t="s">
        <v>763</v>
      </c>
      <c r="Z142" s="436" t="s">
        <v>758</v>
      </c>
      <c r="AA142" s="436"/>
      <c r="AC142" s="443">
        <f t="shared" si="0"/>
        <v>0</v>
      </c>
    </row>
    <row r="143" spans="1:29" ht="19.5" customHeight="1">
      <c r="A143" s="436"/>
      <c r="B143" s="436"/>
      <c r="C143" s="436"/>
      <c r="D143" s="436"/>
      <c r="E143" s="437"/>
      <c r="F143" s="436"/>
      <c r="G143" s="439"/>
      <c r="H143" s="437">
        <v>432</v>
      </c>
      <c r="I143" s="437">
        <f>H143+I141</f>
        <v>27049.636999999999</v>
      </c>
      <c r="J143" s="438"/>
      <c r="K143" s="436"/>
      <c r="L143" s="442"/>
      <c r="M143" s="439"/>
      <c r="N143" s="439"/>
      <c r="O143" s="439"/>
      <c r="P143" s="439"/>
      <c r="Q143" s="439"/>
      <c r="R143" s="439"/>
      <c r="S143" s="439"/>
      <c r="T143" s="440"/>
      <c r="U143" s="440"/>
      <c r="V143" s="441" t="s">
        <v>1067</v>
      </c>
      <c r="W143" s="436"/>
      <c r="X143" s="436" t="s">
        <v>1031</v>
      </c>
      <c r="Y143" s="436" t="s">
        <v>1031</v>
      </c>
      <c r="Z143" s="436" t="s">
        <v>1031</v>
      </c>
      <c r="AA143" s="436"/>
      <c r="AC143" s="443">
        <f t="shared" si="0"/>
        <v>3.8642338571428572</v>
      </c>
    </row>
    <row r="144" spans="1:29" ht="19.5" customHeight="1">
      <c r="A144" s="436">
        <f>A142+1</f>
        <v>68</v>
      </c>
      <c r="B144" s="436" t="s">
        <v>1031</v>
      </c>
      <c r="C144" s="436" t="s">
        <v>316</v>
      </c>
      <c r="D144" s="436" t="s">
        <v>245</v>
      </c>
      <c r="E144" s="437">
        <v>407</v>
      </c>
      <c r="F144" s="436"/>
      <c r="G144" s="439"/>
      <c r="H144" s="437"/>
      <c r="I144" s="437"/>
      <c r="J144" s="438">
        <v>228.09100000000001</v>
      </c>
      <c r="K144" s="436"/>
      <c r="L144" s="442">
        <f>H143+H145</f>
        <v>839</v>
      </c>
      <c r="M144" s="439">
        <v>419.5</v>
      </c>
      <c r="N144" s="439">
        <v>228</v>
      </c>
      <c r="O144" s="439">
        <v>214</v>
      </c>
      <c r="P144" s="439">
        <v>442</v>
      </c>
      <c r="Q144" s="439">
        <v>225</v>
      </c>
      <c r="R144" s="439">
        <v>212</v>
      </c>
      <c r="S144" s="439">
        <v>437</v>
      </c>
      <c r="T144" s="440">
        <v>350545.065</v>
      </c>
      <c r="U144" s="440">
        <v>3147365.77</v>
      </c>
      <c r="V144" s="441"/>
      <c r="W144" s="436"/>
      <c r="X144" s="436" t="s">
        <v>1066</v>
      </c>
      <c r="Y144" s="436" t="s">
        <v>763</v>
      </c>
      <c r="Z144" s="436" t="s">
        <v>758</v>
      </c>
      <c r="AA144" s="436"/>
      <c r="AC144" s="443">
        <f t="shared" si="0"/>
        <v>0</v>
      </c>
    </row>
    <row r="145" spans="1:29" ht="19.5" customHeight="1">
      <c r="A145" s="436"/>
      <c r="B145" s="436"/>
      <c r="C145" s="436"/>
      <c r="D145" s="436"/>
      <c r="E145" s="437"/>
      <c r="F145" s="436"/>
      <c r="G145" s="439"/>
      <c r="H145" s="437">
        <v>407</v>
      </c>
      <c r="I145" s="437">
        <f>H145+I143</f>
        <v>27456.636999999999</v>
      </c>
      <c r="J145" s="438"/>
      <c r="K145" s="436"/>
      <c r="L145" s="442"/>
      <c r="M145" s="439"/>
      <c r="N145" s="439"/>
      <c r="O145" s="439"/>
      <c r="P145" s="439"/>
      <c r="Q145" s="439"/>
      <c r="R145" s="439"/>
      <c r="S145" s="439"/>
      <c r="T145" s="440"/>
      <c r="U145" s="440"/>
      <c r="V145" s="441"/>
      <c r="W145" s="436"/>
      <c r="X145" s="436" t="s">
        <v>1031</v>
      </c>
      <c r="Y145" s="436" t="s">
        <v>1031</v>
      </c>
      <c r="Z145" s="436" t="s">
        <v>1031</v>
      </c>
      <c r="AA145" s="436"/>
      <c r="AC145" s="443">
        <f t="shared" si="0"/>
        <v>3.922376714285714</v>
      </c>
    </row>
    <row r="146" spans="1:29" ht="19.5" customHeight="1">
      <c r="A146" s="436">
        <f>A144+1</f>
        <v>69</v>
      </c>
      <c r="B146" s="436" t="s">
        <v>1031</v>
      </c>
      <c r="C146" s="436" t="s">
        <v>317</v>
      </c>
      <c r="D146" s="436" t="s">
        <v>258</v>
      </c>
      <c r="E146" s="437">
        <v>427</v>
      </c>
      <c r="F146" s="436"/>
      <c r="G146" s="439"/>
      <c r="H146" s="437"/>
      <c r="I146" s="437"/>
      <c r="J146" s="438">
        <v>229.00299999999999</v>
      </c>
      <c r="K146" s="436"/>
      <c r="L146" s="442">
        <f>H145+H147</f>
        <v>834</v>
      </c>
      <c r="M146" s="439">
        <v>417</v>
      </c>
      <c r="N146" s="439">
        <v>193</v>
      </c>
      <c r="O146" s="439">
        <v>178</v>
      </c>
      <c r="P146" s="439">
        <v>371</v>
      </c>
      <c r="Q146" s="439">
        <v>197</v>
      </c>
      <c r="R146" s="439">
        <v>189</v>
      </c>
      <c r="S146" s="439">
        <v>386</v>
      </c>
      <c r="T146" s="440">
        <v>350951.90600000002</v>
      </c>
      <c r="U146" s="440">
        <v>3147354.4</v>
      </c>
      <c r="V146" s="441"/>
      <c r="W146" s="436"/>
      <c r="X146" s="436" t="s">
        <v>1066</v>
      </c>
      <c r="Y146" s="436" t="s">
        <v>763</v>
      </c>
      <c r="Z146" s="436" t="s">
        <v>758</v>
      </c>
      <c r="AA146" s="436"/>
      <c r="AC146" s="443">
        <f t="shared" si="0"/>
        <v>0</v>
      </c>
    </row>
    <row r="147" spans="1:29" ht="19.5" customHeight="1">
      <c r="A147" s="436"/>
      <c r="B147" s="436"/>
      <c r="C147" s="436"/>
      <c r="D147" s="436"/>
      <c r="E147" s="437"/>
      <c r="F147" s="436"/>
      <c r="G147" s="439"/>
      <c r="H147" s="437">
        <v>427</v>
      </c>
      <c r="I147" s="437">
        <f>H147+I145</f>
        <v>27883.636999999999</v>
      </c>
      <c r="J147" s="438"/>
      <c r="K147" s="436"/>
      <c r="L147" s="442"/>
      <c r="M147" s="439"/>
      <c r="N147" s="439"/>
      <c r="O147" s="439"/>
      <c r="P147" s="439"/>
      <c r="Q147" s="439"/>
      <c r="R147" s="439"/>
      <c r="S147" s="439"/>
      <c r="T147" s="440"/>
      <c r="U147" s="440"/>
      <c r="V147" s="441"/>
      <c r="W147" s="436"/>
      <c r="X147" s="436" t="s">
        <v>1031</v>
      </c>
      <c r="Y147" s="436" t="s">
        <v>1031</v>
      </c>
      <c r="Z147" s="436" t="s">
        <v>1031</v>
      </c>
      <c r="AA147" s="436"/>
      <c r="AC147" s="443">
        <f t="shared" si="0"/>
        <v>3.9833767142857139</v>
      </c>
    </row>
    <row r="148" spans="1:29" ht="19.5" customHeight="1">
      <c r="A148" s="436">
        <f>A146+1</f>
        <v>70</v>
      </c>
      <c r="B148" s="436" t="s">
        <v>1031</v>
      </c>
      <c r="C148" s="436" t="s">
        <v>318</v>
      </c>
      <c r="D148" s="436" t="s">
        <v>245</v>
      </c>
      <c r="E148" s="437">
        <v>385.06700000000001</v>
      </c>
      <c r="F148" s="436"/>
      <c r="G148" s="439"/>
      <c r="H148" s="437"/>
      <c r="I148" s="437"/>
      <c r="J148" s="438">
        <v>233.36699999999999</v>
      </c>
      <c r="K148" s="436"/>
      <c r="L148" s="442">
        <f>H147+H149</f>
        <v>812.06700000000001</v>
      </c>
      <c r="M148" s="439">
        <v>406.0335</v>
      </c>
      <c r="N148" s="439">
        <v>250</v>
      </c>
      <c r="O148" s="439">
        <v>221</v>
      </c>
      <c r="P148" s="439">
        <v>471</v>
      </c>
      <c r="Q148" s="439">
        <v>240</v>
      </c>
      <c r="R148" s="439">
        <v>213</v>
      </c>
      <c r="S148" s="439">
        <v>453</v>
      </c>
      <c r="T148" s="440">
        <v>351378.739</v>
      </c>
      <c r="U148" s="440">
        <v>3147342.47</v>
      </c>
      <c r="V148" s="441"/>
      <c r="W148" s="436"/>
      <c r="X148" s="436" t="s">
        <v>1066</v>
      </c>
      <c r="Y148" s="436" t="s">
        <v>763</v>
      </c>
      <c r="Z148" s="436" t="s">
        <v>758</v>
      </c>
      <c r="AA148" s="436"/>
      <c r="AC148" s="443">
        <f t="shared" si="0"/>
        <v>0</v>
      </c>
    </row>
    <row r="149" spans="1:29" ht="19.5" customHeight="1">
      <c r="A149" s="436"/>
      <c r="B149" s="436"/>
      <c r="C149" s="436"/>
      <c r="D149" s="436"/>
      <c r="E149" s="437"/>
      <c r="F149" s="436"/>
      <c r="G149" s="439"/>
      <c r="H149" s="437">
        <v>385.06700000000001</v>
      </c>
      <c r="I149" s="437">
        <f>H149+I147</f>
        <v>28268.703999999998</v>
      </c>
      <c r="J149" s="438"/>
      <c r="K149" s="436"/>
      <c r="L149" s="442"/>
      <c r="M149" s="439"/>
      <c r="N149" s="439"/>
      <c r="O149" s="439"/>
      <c r="P149" s="439"/>
      <c r="Q149" s="439"/>
      <c r="R149" s="439"/>
      <c r="S149" s="439"/>
      <c r="T149" s="440"/>
      <c r="U149" s="440"/>
      <c r="V149" s="441"/>
      <c r="W149" s="436"/>
      <c r="X149" s="436" t="s">
        <v>1031</v>
      </c>
      <c r="Y149" s="436" t="s">
        <v>1031</v>
      </c>
      <c r="Z149" s="436" t="s">
        <v>1031</v>
      </c>
      <c r="AA149" s="436"/>
      <c r="AC149" s="443">
        <f t="shared" si="0"/>
        <v>4.0383862857142852</v>
      </c>
    </row>
    <row r="150" spans="1:29" ht="19.5" customHeight="1">
      <c r="A150" s="436">
        <f>A148+1</f>
        <v>71</v>
      </c>
      <c r="B150" s="436" t="s">
        <v>1068</v>
      </c>
      <c r="C150" s="436" t="s">
        <v>319</v>
      </c>
      <c r="D150" s="436" t="s">
        <v>301</v>
      </c>
      <c r="E150" s="437">
        <v>444</v>
      </c>
      <c r="F150" s="436"/>
      <c r="G150" s="439">
        <f>SUM(H140:H149)</f>
        <v>2054.067</v>
      </c>
      <c r="H150" s="437"/>
      <c r="I150" s="437"/>
      <c r="J150" s="438">
        <v>231.06800000000001</v>
      </c>
      <c r="K150" s="436" t="s">
        <v>1069</v>
      </c>
      <c r="L150" s="442">
        <f>H149+H151</f>
        <v>829.06700000000001</v>
      </c>
      <c r="M150" s="439">
        <v>414.5335</v>
      </c>
      <c r="N150" s="439">
        <v>165</v>
      </c>
      <c r="O150" s="439">
        <v>197</v>
      </c>
      <c r="P150" s="439">
        <v>362</v>
      </c>
      <c r="Q150" s="439">
        <v>173</v>
      </c>
      <c r="R150" s="439">
        <v>205</v>
      </c>
      <c r="S150" s="439">
        <v>378</v>
      </c>
      <c r="T150" s="440">
        <v>351763.65600000002</v>
      </c>
      <c r="U150" s="440">
        <v>3147331.7119999998</v>
      </c>
      <c r="V150" s="441"/>
      <c r="W150" s="436"/>
      <c r="X150" s="436" t="s">
        <v>1066</v>
      </c>
      <c r="Y150" s="436" t="s">
        <v>763</v>
      </c>
      <c r="Z150" s="436" t="s">
        <v>758</v>
      </c>
      <c r="AA150" s="436"/>
      <c r="AC150" s="443">
        <f t="shared" si="0"/>
        <v>0</v>
      </c>
    </row>
    <row r="151" spans="1:29" ht="19.5" customHeight="1">
      <c r="A151" s="436"/>
      <c r="B151" s="436"/>
      <c r="C151" s="436"/>
      <c r="D151" s="436"/>
      <c r="E151" s="437"/>
      <c r="F151" s="436"/>
      <c r="G151" s="439"/>
      <c r="H151" s="437">
        <v>444</v>
      </c>
      <c r="I151" s="437">
        <f>H151+I149</f>
        <v>28712.703999999998</v>
      </c>
      <c r="J151" s="438"/>
      <c r="K151" s="436"/>
      <c r="L151" s="442"/>
      <c r="M151" s="439"/>
      <c r="N151" s="439"/>
      <c r="O151" s="439"/>
      <c r="P151" s="439"/>
      <c r="Q151" s="439"/>
      <c r="R151" s="439"/>
      <c r="S151" s="439"/>
      <c r="T151" s="440"/>
      <c r="U151" s="440"/>
      <c r="V151" s="441" t="s">
        <v>1054</v>
      </c>
      <c r="W151" s="436"/>
      <c r="X151" s="436" t="s">
        <v>1031</v>
      </c>
      <c r="Y151" s="436" t="s">
        <v>1031</v>
      </c>
      <c r="Z151" s="436" t="s">
        <v>1031</v>
      </c>
      <c r="AA151" s="436"/>
      <c r="AC151" s="443">
        <f t="shared" si="0"/>
        <v>4.1018148571428572</v>
      </c>
    </row>
    <row r="152" spans="1:29" ht="19.5" customHeight="1">
      <c r="A152" s="436">
        <f>A150+1</f>
        <v>72</v>
      </c>
      <c r="B152" s="436" t="s">
        <v>1031</v>
      </c>
      <c r="C152" s="436" t="s">
        <v>320</v>
      </c>
      <c r="D152" s="436" t="s">
        <v>245</v>
      </c>
      <c r="E152" s="437">
        <v>394</v>
      </c>
      <c r="F152" s="436"/>
      <c r="G152" s="439"/>
      <c r="H152" s="437"/>
      <c r="I152" s="437"/>
      <c r="J152" s="438">
        <v>233.30199999999999</v>
      </c>
      <c r="K152" s="436" t="s">
        <v>1031</v>
      </c>
      <c r="L152" s="442">
        <f>H151+H153</f>
        <v>838</v>
      </c>
      <c r="M152" s="439">
        <v>419</v>
      </c>
      <c r="N152" s="439">
        <v>248</v>
      </c>
      <c r="O152" s="439">
        <v>246</v>
      </c>
      <c r="P152" s="439">
        <v>494</v>
      </c>
      <c r="Q152" s="439">
        <v>240</v>
      </c>
      <c r="R152" s="439">
        <v>231</v>
      </c>
      <c r="S152" s="439">
        <v>471</v>
      </c>
      <c r="T152" s="440">
        <v>352207.5</v>
      </c>
      <c r="U152" s="440">
        <v>3147319.94</v>
      </c>
      <c r="V152" s="441"/>
      <c r="W152" s="436"/>
      <c r="X152" s="436" t="s">
        <v>1066</v>
      </c>
      <c r="Y152" s="436" t="s">
        <v>763</v>
      </c>
      <c r="Z152" s="436" t="s">
        <v>758</v>
      </c>
      <c r="AA152" s="436"/>
      <c r="AC152" s="443">
        <f t="shared" si="0"/>
        <v>0</v>
      </c>
    </row>
    <row r="153" spans="1:29" ht="19.5" customHeight="1">
      <c r="A153" s="436"/>
      <c r="B153" s="436"/>
      <c r="C153" s="436"/>
      <c r="D153" s="436"/>
      <c r="E153" s="437"/>
      <c r="F153" s="436"/>
      <c r="G153" s="439"/>
      <c r="H153" s="437">
        <v>394</v>
      </c>
      <c r="I153" s="437">
        <f>H153+I151</f>
        <v>29106.703999999998</v>
      </c>
      <c r="J153" s="438"/>
      <c r="K153" s="436"/>
      <c r="L153" s="442"/>
      <c r="M153" s="439"/>
      <c r="N153" s="439"/>
      <c r="O153" s="439"/>
      <c r="P153" s="439"/>
      <c r="Q153" s="439"/>
      <c r="R153" s="439"/>
      <c r="S153" s="439"/>
      <c r="T153" s="440"/>
      <c r="U153" s="440"/>
      <c r="V153" s="441" t="s">
        <v>1054</v>
      </c>
      <c r="W153" s="436"/>
      <c r="X153" s="436" t="s">
        <v>1031</v>
      </c>
      <c r="Y153" s="436" t="s">
        <v>1031</v>
      </c>
      <c r="Z153" s="436" t="s">
        <v>1031</v>
      </c>
      <c r="AA153" s="436"/>
      <c r="AC153" s="443">
        <f t="shared" si="0"/>
        <v>4.1581005714285713</v>
      </c>
    </row>
    <row r="154" spans="1:29" ht="19.5" customHeight="1">
      <c r="A154" s="436">
        <f>A152+1</f>
        <v>73</v>
      </c>
      <c r="B154" s="436" t="s">
        <v>1031</v>
      </c>
      <c r="C154" s="436" t="s">
        <v>321</v>
      </c>
      <c r="D154" s="436" t="s">
        <v>232</v>
      </c>
      <c r="E154" s="437">
        <v>367</v>
      </c>
      <c r="F154" s="436"/>
      <c r="G154" s="439"/>
      <c r="H154" s="437"/>
      <c r="I154" s="437"/>
      <c r="J154" s="438">
        <v>231.851</v>
      </c>
      <c r="K154" s="436" t="s">
        <v>1031</v>
      </c>
      <c r="L154" s="442">
        <f>H153+H155</f>
        <v>761</v>
      </c>
      <c r="M154" s="439">
        <v>380.5</v>
      </c>
      <c r="N154" s="439">
        <v>148</v>
      </c>
      <c r="O154" s="439">
        <v>186</v>
      </c>
      <c r="P154" s="439">
        <v>334</v>
      </c>
      <c r="Q154" s="439">
        <v>164</v>
      </c>
      <c r="R154" s="439">
        <v>186</v>
      </c>
      <c r="S154" s="439">
        <v>350</v>
      </c>
      <c r="T154" s="440">
        <v>352601.36099999998</v>
      </c>
      <c r="U154" s="440">
        <v>3147309.4929999998</v>
      </c>
      <c r="V154" s="441"/>
      <c r="W154" s="436"/>
      <c r="X154" s="436" t="s">
        <v>1066</v>
      </c>
      <c r="Y154" s="436" t="s">
        <v>763</v>
      </c>
      <c r="Z154" s="436" t="s">
        <v>758</v>
      </c>
      <c r="AA154" s="436"/>
      <c r="AC154" s="443">
        <f t="shared" si="0"/>
        <v>0</v>
      </c>
    </row>
    <row r="155" spans="1:29" ht="19.5" customHeight="1">
      <c r="A155" s="436"/>
      <c r="B155" s="436"/>
      <c r="C155" s="436"/>
      <c r="D155" s="436"/>
      <c r="E155" s="437"/>
      <c r="F155" s="436"/>
      <c r="G155" s="439"/>
      <c r="H155" s="437">
        <v>367</v>
      </c>
      <c r="I155" s="437">
        <f>H155+I153</f>
        <v>29473.703999999998</v>
      </c>
      <c r="J155" s="438"/>
      <c r="K155" s="436"/>
      <c r="L155" s="442"/>
      <c r="M155" s="439"/>
      <c r="N155" s="439"/>
      <c r="O155" s="439"/>
      <c r="P155" s="439"/>
      <c r="Q155" s="439"/>
      <c r="R155" s="439"/>
      <c r="S155" s="439"/>
      <c r="T155" s="440"/>
      <c r="U155" s="440"/>
      <c r="V155" s="441"/>
      <c r="W155" s="436"/>
      <c r="X155" s="436" t="s">
        <v>1031</v>
      </c>
      <c r="Y155" s="436" t="s">
        <v>1031</v>
      </c>
      <c r="Z155" s="436" t="s">
        <v>1031</v>
      </c>
      <c r="AA155" s="436"/>
      <c r="AC155" s="443">
        <f t="shared" si="0"/>
        <v>4.2105291428571423</v>
      </c>
    </row>
    <row r="156" spans="1:29" ht="19.5" customHeight="1">
      <c r="A156" s="436">
        <f>A154+1</f>
        <v>74</v>
      </c>
      <c r="B156" s="436"/>
      <c r="C156" s="436" t="s">
        <v>322</v>
      </c>
      <c r="D156" s="436" t="s">
        <v>251</v>
      </c>
      <c r="E156" s="437">
        <v>388</v>
      </c>
      <c r="F156" s="436"/>
      <c r="G156" s="439"/>
      <c r="H156" s="437"/>
      <c r="I156" s="437"/>
      <c r="J156" s="438">
        <v>229.92500000000001</v>
      </c>
      <c r="K156" s="436" t="s">
        <v>1031</v>
      </c>
      <c r="L156" s="442">
        <f>H155+H157</f>
        <v>755</v>
      </c>
      <c r="M156" s="439">
        <v>377.5</v>
      </c>
      <c r="N156" s="439">
        <v>181</v>
      </c>
      <c r="O156" s="439">
        <v>183</v>
      </c>
      <c r="P156" s="439">
        <v>364</v>
      </c>
      <c r="Q156" s="439">
        <v>182</v>
      </c>
      <c r="R156" s="439">
        <v>187</v>
      </c>
      <c r="S156" s="439">
        <v>369</v>
      </c>
      <c r="T156" s="440">
        <v>352968.23200000002</v>
      </c>
      <c r="U156" s="440">
        <v>3147299.7620000001</v>
      </c>
      <c r="V156" s="441"/>
      <c r="W156" s="436"/>
      <c r="X156" s="436" t="s">
        <v>1066</v>
      </c>
      <c r="Y156" s="436" t="s">
        <v>763</v>
      </c>
      <c r="Z156" s="436" t="s">
        <v>758</v>
      </c>
      <c r="AA156" s="436"/>
      <c r="AC156" s="443">
        <f t="shared" si="0"/>
        <v>0</v>
      </c>
    </row>
    <row r="157" spans="1:29" ht="19.5" customHeight="1">
      <c r="A157" s="436"/>
      <c r="B157" s="436"/>
      <c r="C157" s="436"/>
      <c r="D157" s="436"/>
      <c r="E157" s="437"/>
      <c r="F157" s="436"/>
      <c r="G157" s="439"/>
      <c r="H157" s="437">
        <v>388</v>
      </c>
      <c r="I157" s="437">
        <f>H157+I155</f>
        <v>29861.703999999998</v>
      </c>
      <c r="J157" s="438"/>
      <c r="K157" s="436"/>
      <c r="L157" s="442"/>
      <c r="M157" s="439"/>
      <c r="N157" s="439"/>
      <c r="O157" s="439"/>
      <c r="P157" s="439"/>
      <c r="Q157" s="439"/>
      <c r="R157" s="439"/>
      <c r="S157" s="439"/>
      <c r="T157" s="440"/>
      <c r="U157" s="440"/>
      <c r="V157" s="441"/>
      <c r="W157" s="436"/>
      <c r="X157" s="436" t="s">
        <v>1031</v>
      </c>
      <c r="Y157" s="436" t="s">
        <v>1031</v>
      </c>
      <c r="Z157" s="436" t="s">
        <v>1031</v>
      </c>
      <c r="AA157" s="436"/>
      <c r="AC157" s="443">
        <f t="shared" si="0"/>
        <v>4.2659577142857144</v>
      </c>
    </row>
    <row r="158" spans="1:29" ht="19.5" customHeight="1">
      <c r="A158" s="436">
        <f>A156+1</f>
        <v>75</v>
      </c>
      <c r="B158" s="436" t="s">
        <v>1031</v>
      </c>
      <c r="C158" s="436" t="s">
        <v>323</v>
      </c>
      <c r="D158" s="436" t="s">
        <v>251</v>
      </c>
      <c r="E158" s="437">
        <v>389</v>
      </c>
      <c r="F158" s="436"/>
      <c r="G158" s="439"/>
      <c r="H158" s="437"/>
      <c r="I158" s="437"/>
      <c r="J158" s="438">
        <v>231.92599999999999</v>
      </c>
      <c r="K158" s="436" t="s">
        <v>1031</v>
      </c>
      <c r="L158" s="442">
        <f>H157+H159</f>
        <v>777</v>
      </c>
      <c r="M158" s="439">
        <v>388.5</v>
      </c>
      <c r="N158" s="439">
        <v>205</v>
      </c>
      <c r="O158" s="439">
        <v>187</v>
      </c>
      <c r="P158" s="439">
        <v>392</v>
      </c>
      <c r="Q158" s="439">
        <v>202</v>
      </c>
      <c r="R158" s="439">
        <v>190</v>
      </c>
      <c r="S158" s="439">
        <v>392</v>
      </c>
      <c r="T158" s="440">
        <v>353356.09600000002</v>
      </c>
      <c r="U158" s="440">
        <v>3147289.4750000001</v>
      </c>
      <c r="V158" s="441"/>
      <c r="W158" s="436"/>
      <c r="X158" s="436" t="s">
        <v>1070</v>
      </c>
      <c r="Y158" s="436" t="s">
        <v>763</v>
      </c>
      <c r="Z158" s="436" t="s">
        <v>758</v>
      </c>
      <c r="AA158" s="436"/>
      <c r="AC158" s="443">
        <f t="shared" si="0"/>
        <v>0</v>
      </c>
    </row>
    <row r="159" spans="1:29" ht="19.5" customHeight="1">
      <c r="A159" s="436"/>
      <c r="B159" s="436"/>
      <c r="C159" s="436"/>
      <c r="D159" s="436"/>
      <c r="E159" s="437"/>
      <c r="F159" s="436"/>
      <c r="G159" s="439"/>
      <c r="H159" s="437">
        <v>389</v>
      </c>
      <c r="I159" s="437">
        <f>H159+I157</f>
        <v>30250.703999999998</v>
      </c>
      <c r="J159" s="438"/>
      <c r="K159" s="436"/>
      <c r="L159" s="442"/>
      <c r="M159" s="439"/>
      <c r="N159" s="439"/>
      <c r="O159" s="439"/>
      <c r="P159" s="439"/>
      <c r="Q159" s="439"/>
      <c r="R159" s="439"/>
      <c r="S159" s="439"/>
      <c r="T159" s="440"/>
      <c r="U159" s="440"/>
      <c r="V159" s="441"/>
      <c r="W159" s="436"/>
      <c r="X159" s="436" t="s">
        <v>1031</v>
      </c>
      <c r="Y159" s="436" t="s">
        <v>1031</v>
      </c>
      <c r="Z159" s="436" t="s">
        <v>1031</v>
      </c>
      <c r="AA159" s="436"/>
      <c r="AC159" s="443">
        <f t="shared" si="0"/>
        <v>4.321529142857143</v>
      </c>
    </row>
    <row r="160" spans="1:29" ht="19.5" customHeight="1">
      <c r="A160" s="436">
        <f>A158+1</f>
        <v>76</v>
      </c>
      <c r="B160" s="436" t="s">
        <v>1031</v>
      </c>
      <c r="C160" s="436" t="s">
        <v>324</v>
      </c>
      <c r="D160" s="436" t="s">
        <v>232</v>
      </c>
      <c r="E160" s="437">
        <v>385</v>
      </c>
      <c r="F160" s="436"/>
      <c r="G160" s="439"/>
      <c r="H160" s="437"/>
      <c r="I160" s="437"/>
      <c r="J160" s="438">
        <v>234.78800000000001</v>
      </c>
      <c r="K160" s="436" t="s">
        <v>1031</v>
      </c>
      <c r="L160" s="442">
        <f>H159+H161</f>
        <v>774</v>
      </c>
      <c r="M160" s="439">
        <v>387</v>
      </c>
      <c r="N160" s="439">
        <v>202</v>
      </c>
      <c r="O160" s="439">
        <v>209</v>
      </c>
      <c r="P160" s="439">
        <v>411</v>
      </c>
      <c r="Q160" s="439">
        <v>200</v>
      </c>
      <c r="R160" s="439">
        <v>204</v>
      </c>
      <c r="S160" s="439">
        <v>404</v>
      </c>
      <c r="T160" s="440">
        <v>353744.95899999997</v>
      </c>
      <c r="U160" s="440">
        <v>3147279.1609999998</v>
      </c>
      <c r="V160" s="441"/>
      <c r="W160" s="436"/>
      <c r="X160" s="436" t="s">
        <v>1070</v>
      </c>
      <c r="Y160" s="436" t="s">
        <v>763</v>
      </c>
      <c r="Z160" s="436" t="s">
        <v>758</v>
      </c>
      <c r="AA160" s="436"/>
      <c r="AC160" s="443">
        <f t="shared" si="0"/>
        <v>0</v>
      </c>
    </row>
    <row r="161" spans="1:29" ht="19.5" customHeight="1">
      <c r="A161" s="436"/>
      <c r="B161" s="436"/>
      <c r="C161" s="436"/>
      <c r="D161" s="436"/>
      <c r="E161" s="437"/>
      <c r="F161" s="436"/>
      <c r="G161" s="439"/>
      <c r="H161" s="437">
        <v>385</v>
      </c>
      <c r="I161" s="437">
        <f>H161+I159</f>
        <v>30635.703999999998</v>
      </c>
      <c r="J161" s="438"/>
      <c r="K161" s="436"/>
      <c r="L161" s="442"/>
      <c r="M161" s="439"/>
      <c r="N161" s="439"/>
      <c r="O161" s="439"/>
      <c r="P161" s="439"/>
      <c r="Q161" s="439"/>
      <c r="R161" s="439"/>
      <c r="S161" s="439"/>
      <c r="T161" s="440"/>
      <c r="U161" s="440"/>
      <c r="V161" s="441"/>
      <c r="W161" s="436"/>
      <c r="X161" s="436" t="s">
        <v>1031</v>
      </c>
      <c r="Y161" s="436" t="s">
        <v>1031</v>
      </c>
      <c r="Z161" s="436" t="s">
        <v>1031</v>
      </c>
      <c r="AA161" s="436"/>
      <c r="AC161" s="443">
        <f t="shared" si="0"/>
        <v>4.3765291428571427</v>
      </c>
    </row>
    <row r="162" spans="1:29" ht="19.5" customHeight="1">
      <c r="A162" s="436">
        <f>A160+1</f>
        <v>77</v>
      </c>
      <c r="B162" s="436" t="s">
        <v>1031</v>
      </c>
      <c r="C162" s="436" t="s">
        <v>325</v>
      </c>
      <c r="D162" s="436" t="s">
        <v>251</v>
      </c>
      <c r="E162" s="437">
        <v>389</v>
      </c>
      <c r="F162" s="436"/>
      <c r="G162" s="439"/>
      <c r="H162" s="437"/>
      <c r="I162" s="437"/>
      <c r="J162" s="438">
        <v>230.46799999999999</v>
      </c>
      <c r="K162" s="436" t="s">
        <v>1031</v>
      </c>
      <c r="L162" s="442">
        <f>H161+H163</f>
        <v>774</v>
      </c>
      <c r="M162" s="439">
        <v>387</v>
      </c>
      <c r="N162" s="439">
        <v>177</v>
      </c>
      <c r="O162" s="439">
        <v>202</v>
      </c>
      <c r="P162" s="439">
        <v>379</v>
      </c>
      <c r="Q162" s="439">
        <v>182</v>
      </c>
      <c r="R162" s="439">
        <v>200</v>
      </c>
      <c r="S162" s="439">
        <v>382</v>
      </c>
      <c r="T162" s="440">
        <v>354129.82400000002</v>
      </c>
      <c r="U162" s="440">
        <v>3147268.9530000002</v>
      </c>
      <c r="V162" s="441"/>
      <c r="W162" s="436"/>
      <c r="X162" s="436" t="s">
        <v>1070</v>
      </c>
      <c r="Y162" s="436" t="s">
        <v>763</v>
      </c>
      <c r="Z162" s="436" t="s">
        <v>758</v>
      </c>
      <c r="AA162" s="436"/>
      <c r="AC162" s="443">
        <f t="shared" si="0"/>
        <v>0</v>
      </c>
    </row>
    <row r="163" spans="1:29" ht="19.5" customHeight="1">
      <c r="A163" s="436"/>
      <c r="B163" s="436"/>
      <c r="C163" s="436"/>
      <c r="D163" s="436"/>
      <c r="E163" s="437"/>
      <c r="F163" s="436"/>
      <c r="G163" s="439"/>
      <c r="H163" s="437">
        <v>389</v>
      </c>
      <c r="I163" s="437">
        <f>H163+I161</f>
        <v>31024.703999999998</v>
      </c>
      <c r="J163" s="438"/>
      <c r="K163" s="436"/>
      <c r="L163" s="442"/>
      <c r="M163" s="439"/>
      <c r="N163" s="439"/>
      <c r="O163" s="439"/>
      <c r="P163" s="439"/>
      <c r="Q163" s="439"/>
      <c r="R163" s="439"/>
      <c r="S163" s="439"/>
      <c r="T163" s="440"/>
      <c r="U163" s="440"/>
      <c r="V163" s="441" t="s">
        <v>1054</v>
      </c>
      <c r="W163" s="436"/>
      <c r="X163" s="436" t="s">
        <v>1031</v>
      </c>
      <c r="Y163" s="436" t="s">
        <v>1031</v>
      </c>
      <c r="Z163" s="436" t="s">
        <v>1031</v>
      </c>
      <c r="AA163" s="436"/>
      <c r="AC163" s="443">
        <f t="shared" si="0"/>
        <v>4.4321005714285713</v>
      </c>
    </row>
    <row r="164" spans="1:29" ht="19.5" customHeight="1">
      <c r="A164" s="436">
        <f>A162+1</f>
        <v>78</v>
      </c>
      <c r="B164" s="436" t="s">
        <v>1031</v>
      </c>
      <c r="C164" s="436" t="s">
        <v>326</v>
      </c>
      <c r="D164" s="436" t="s">
        <v>232</v>
      </c>
      <c r="E164" s="437">
        <v>395</v>
      </c>
      <c r="F164" s="436"/>
      <c r="G164" s="439"/>
      <c r="H164" s="437"/>
      <c r="I164" s="437"/>
      <c r="J164" s="438">
        <v>230.607</v>
      </c>
      <c r="K164" s="436" t="s">
        <v>1031</v>
      </c>
      <c r="L164" s="442">
        <f>H163+H165</f>
        <v>784</v>
      </c>
      <c r="M164" s="439">
        <v>392</v>
      </c>
      <c r="N164" s="439">
        <v>187</v>
      </c>
      <c r="O164" s="439">
        <v>146</v>
      </c>
      <c r="P164" s="439">
        <v>333</v>
      </c>
      <c r="Q164" s="439">
        <v>190</v>
      </c>
      <c r="R164" s="439">
        <v>163</v>
      </c>
      <c r="S164" s="439">
        <v>353</v>
      </c>
      <c r="T164" s="440">
        <v>354518.68699999998</v>
      </c>
      <c r="U164" s="440">
        <v>3147258.639</v>
      </c>
      <c r="V164" s="441"/>
      <c r="W164" s="436"/>
      <c r="X164" s="436" t="s">
        <v>1070</v>
      </c>
      <c r="Y164" s="436" t="s">
        <v>763</v>
      </c>
      <c r="Z164" s="436" t="s">
        <v>758</v>
      </c>
      <c r="AA164" s="436"/>
      <c r="AC164" s="443">
        <f t="shared" si="0"/>
        <v>0</v>
      </c>
    </row>
    <row r="165" spans="1:29" ht="19.5" customHeight="1">
      <c r="A165" s="436"/>
      <c r="B165" s="436"/>
      <c r="C165" s="436"/>
      <c r="D165" s="436"/>
      <c r="E165" s="437"/>
      <c r="F165" s="436"/>
      <c r="G165" s="439"/>
      <c r="H165" s="437">
        <v>395</v>
      </c>
      <c r="I165" s="437">
        <f>H165+I163</f>
        <v>31419.703999999998</v>
      </c>
      <c r="J165" s="438"/>
      <c r="K165" s="436"/>
      <c r="L165" s="442"/>
      <c r="M165" s="439"/>
      <c r="N165" s="439"/>
      <c r="O165" s="439"/>
      <c r="P165" s="439"/>
      <c r="Q165" s="439"/>
      <c r="R165" s="439"/>
      <c r="S165" s="439"/>
      <c r="T165" s="440"/>
      <c r="U165" s="440"/>
      <c r="V165" s="441" t="s">
        <v>1056</v>
      </c>
      <c r="W165" s="436"/>
      <c r="X165" s="436" t="s">
        <v>1031</v>
      </c>
      <c r="Y165" s="436" t="s">
        <v>1031</v>
      </c>
      <c r="Z165" s="436" t="s">
        <v>1031</v>
      </c>
      <c r="AA165" s="436"/>
      <c r="AC165" s="443">
        <f t="shared" si="0"/>
        <v>4.4885291428571428</v>
      </c>
    </row>
    <row r="166" spans="1:29" ht="19.5" customHeight="1">
      <c r="A166" s="436">
        <f>A164+1</f>
        <v>79</v>
      </c>
      <c r="B166" s="436" t="s">
        <v>1031</v>
      </c>
      <c r="C166" s="436" t="s">
        <v>327</v>
      </c>
      <c r="D166" s="436" t="s">
        <v>258</v>
      </c>
      <c r="E166" s="437">
        <v>432</v>
      </c>
      <c r="F166" s="436"/>
      <c r="G166" s="439"/>
      <c r="H166" s="437"/>
      <c r="I166" s="437"/>
      <c r="J166" s="438">
        <v>235.60900000000001</v>
      </c>
      <c r="K166" s="436" t="s">
        <v>1031</v>
      </c>
      <c r="L166" s="442">
        <f>H165+H167</f>
        <v>827</v>
      </c>
      <c r="M166" s="439">
        <v>413.5</v>
      </c>
      <c r="N166" s="439">
        <v>250</v>
      </c>
      <c r="O166" s="439">
        <v>232</v>
      </c>
      <c r="P166" s="439">
        <v>482</v>
      </c>
      <c r="Q166" s="439">
        <v>234</v>
      </c>
      <c r="R166" s="439">
        <v>228</v>
      </c>
      <c r="S166" s="439">
        <v>462</v>
      </c>
      <c r="T166" s="440">
        <v>354913.54800000001</v>
      </c>
      <c r="U166" s="440">
        <v>3147248.165</v>
      </c>
      <c r="V166" s="441"/>
      <c r="W166" s="436"/>
      <c r="X166" s="436" t="s">
        <v>1070</v>
      </c>
      <c r="Y166" s="436" t="s">
        <v>763</v>
      </c>
      <c r="Z166" s="436" t="s">
        <v>758</v>
      </c>
      <c r="AA166" s="436"/>
      <c r="AC166" s="443">
        <f t="shared" si="0"/>
        <v>0</v>
      </c>
    </row>
    <row r="167" spans="1:29" ht="19.5" customHeight="1">
      <c r="A167" s="436"/>
      <c r="B167" s="436"/>
      <c r="C167" s="436"/>
      <c r="D167" s="436"/>
      <c r="E167" s="437"/>
      <c r="F167" s="436"/>
      <c r="G167" s="439"/>
      <c r="H167" s="437">
        <v>432</v>
      </c>
      <c r="I167" s="437">
        <f>H167+I165</f>
        <v>31851.703999999998</v>
      </c>
      <c r="J167" s="438"/>
      <c r="K167" s="436"/>
      <c r="L167" s="442"/>
      <c r="M167" s="439"/>
      <c r="N167" s="439"/>
      <c r="O167" s="439"/>
      <c r="P167" s="439"/>
      <c r="Q167" s="439"/>
      <c r="R167" s="439"/>
      <c r="S167" s="439"/>
      <c r="T167" s="440"/>
      <c r="U167" s="440"/>
      <c r="V167" s="441" t="s">
        <v>1055</v>
      </c>
      <c r="W167" s="436"/>
      <c r="X167" s="436" t="s">
        <v>1031</v>
      </c>
      <c r="Y167" s="436" t="s">
        <v>1031</v>
      </c>
      <c r="Z167" s="436" t="s">
        <v>1031</v>
      </c>
      <c r="AA167" s="436"/>
      <c r="AC167" s="443">
        <f t="shared" si="0"/>
        <v>4.5502434285714282</v>
      </c>
    </row>
    <row r="168" spans="1:29" ht="19.5" customHeight="1">
      <c r="A168" s="436">
        <f>A166+1</f>
        <v>80</v>
      </c>
      <c r="B168" s="436"/>
      <c r="C168" s="436" t="s">
        <v>328</v>
      </c>
      <c r="D168" s="436" t="s">
        <v>258</v>
      </c>
      <c r="E168" s="437">
        <v>371</v>
      </c>
      <c r="F168" s="436"/>
      <c r="G168" s="439"/>
      <c r="H168" s="437"/>
      <c r="I168" s="437"/>
      <c r="J168" s="438">
        <v>232.435</v>
      </c>
      <c r="K168" s="436" t="s">
        <v>1031</v>
      </c>
      <c r="L168" s="442">
        <f>H167+H169</f>
        <v>803</v>
      </c>
      <c r="M168" s="439">
        <v>401.5</v>
      </c>
      <c r="N168" s="439">
        <v>201</v>
      </c>
      <c r="O168" s="439">
        <v>193</v>
      </c>
      <c r="P168" s="439">
        <v>394</v>
      </c>
      <c r="Q168" s="439">
        <v>206</v>
      </c>
      <c r="R168" s="439">
        <v>191</v>
      </c>
      <c r="S168" s="439">
        <v>397</v>
      </c>
      <c r="T168" s="440">
        <v>355345.39600000001</v>
      </c>
      <c r="U168" s="440">
        <v>3147236.7110000001</v>
      </c>
      <c r="V168" s="441"/>
      <c r="W168" s="436"/>
      <c r="X168" s="436" t="s">
        <v>1070</v>
      </c>
      <c r="Y168" s="436" t="s">
        <v>763</v>
      </c>
      <c r="Z168" s="436" t="s">
        <v>758</v>
      </c>
      <c r="AA168" s="436"/>
      <c r="AC168" s="443">
        <f t="shared" si="0"/>
        <v>0</v>
      </c>
    </row>
    <row r="169" spans="1:29" ht="19.5" customHeight="1">
      <c r="A169" s="436"/>
      <c r="B169" s="436"/>
      <c r="C169" s="436"/>
      <c r="D169" s="436"/>
      <c r="E169" s="437"/>
      <c r="F169" s="436"/>
      <c r="G169" s="439"/>
      <c r="H169" s="437">
        <v>371</v>
      </c>
      <c r="I169" s="437">
        <f>H169+I167</f>
        <v>32222.703999999998</v>
      </c>
      <c r="J169" s="438"/>
      <c r="K169" s="436"/>
      <c r="L169" s="442"/>
      <c r="M169" s="439"/>
      <c r="N169" s="439"/>
      <c r="O169" s="439"/>
      <c r="P169" s="439"/>
      <c r="Q169" s="439"/>
      <c r="R169" s="439"/>
      <c r="S169" s="439"/>
      <c r="T169" s="440"/>
      <c r="U169" s="440"/>
      <c r="V169" s="441" t="s">
        <v>1062</v>
      </c>
      <c r="W169" s="436"/>
      <c r="X169" s="436" t="s">
        <v>1031</v>
      </c>
      <c r="Y169" s="436" t="s">
        <v>1031</v>
      </c>
      <c r="Z169" s="436" t="s">
        <v>1031</v>
      </c>
      <c r="AA169" s="436"/>
      <c r="AC169" s="443">
        <f t="shared" si="0"/>
        <v>4.6032434285714281</v>
      </c>
    </row>
    <row r="170" spans="1:29" ht="19.5" customHeight="1">
      <c r="A170" s="436">
        <f>A168+1</f>
        <v>81</v>
      </c>
      <c r="B170" s="436" t="s">
        <v>1031</v>
      </c>
      <c r="C170" s="436" t="s">
        <v>329</v>
      </c>
      <c r="D170" s="436" t="s">
        <v>251</v>
      </c>
      <c r="E170" s="437">
        <v>385</v>
      </c>
      <c r="F170" s="436"/>
      <c r="G170" s="439"/>
      <c r="H170" s="437"/>
      <c r="I170" s="437"/>
      <c r="J170" s="438">
        <v>234.17099999999999</v>
      </c>
      <c r="K170" s="436" t="s">
        <v>1031</v>
      </c>
      <c r="L170" s="442">
        <f>H169+H171</f>
        <v>756</v>
      </c>
      <c r="M170" s="439">
        <v>378</v>
      </c>
      <c r="N170" s="439">
        <v>178</v>
      </c>
      <c r="O170" s="439">
        <v>175</v>
      </c>
      <c r="P170" s="439">
        <v>353</v>
      </c>
      <c r="Q170" s="439">
        <v>181</v>
      </c>
      <c r="R170" s="439">
        <v>181</v>
      </c>
      <c r="S170" s="439">
        <v>362</v>
      </c>
      <c r="T170" s="440">
        <v>355716.266</v>
      </c>
      <c r="U170" s="440">
        <v>3147226.8739999998</v>
      </c>
      <c r="V170" s="441"/>
      <c r="W170" s="436"/>
      <c r="X170" s="436" t="s">
        <v>1070</v>
      </c>
      <c r="Y170" s="436" t="s">
        <v>763</v>
      </c>
      <c r="Z170" s="436" t="s">
        <v>758</v>
      </c>
      <c r="AA170" s="436"/>
      <c r="AC170" s="443">
        <f t="shared" si="0"/>
        <v>0</v>
      </c>
    </row>
    <row r="171" spans="1:29" ht="19.5" customHeight="1">
      <c r="A171" s="436"/>
      <c r="B171" s="436"/>
      <c r="C171" s="436"/>
      <c r="D171" s="436"/>
      <c r="E171" s="437"/>
      <c r="F171" s="436"/>
      <c r="G171" s="439"/>
      <c r="H171" s="437">
        <v>385</v>
      </c>
      <c r="I171" s="437">
        <f>H171+I169</f>
        <v>32607.703999999998</v>
      </c>
      <c r="J171" s="438"/>
      <c r="K171" s="436"/>
      <c r="L171" s="442"/>
      <c r="M171" s="439"/>
      <c r="N171" s="439"/>
      <c r="O171" s="439"/>
      <c r="P171" s="439"/>
      <c r="Q171" s="439"/>
      <c r="R171" s="439"/>
      <c r="S171" s="439"/>
      <c r="T171" s="440"/>
      <c r="U171" s="440"/>
      <c r="V171" s="441" t="s">
        <v>1054</v>
      </c>
      <c r="W171" s="436"/>
      <c r="X171" s="436" t="s">
        <v>1031</v>
      </c>
      <c r="Y171" s="436" t="s">
        <v>1031</v>
      </c>
      <c r="Z171" s="436" t="s">
        <v>1031</v>
      </c>
      <c r="AA171" s="436"/>
      <c r="AC171" s="443">
        <f t="shared" si="0"/>
        <v>4.6582434285714287</v>
      </c>
    </row>
    <row r="172" spans="1:29" ht="19.5" customHeight="1">
      <c r="A172" s="436">
        <f>A170+1</f>
        <v>82</v>
      </c>
      <c r="B172" s="436"/>
      <c r="C172" s="436" t="s">
        <v>330</v>
      </c>
      <c r="D172" s="436" t="s">
        <v>258</v>
      </c>
      <c r="E172" s="437">
        <v>408.06200000000001</v>
      </c>
      <c r="F172" s="436"/>
      <c r="G172" s="439"/>
      <c r="H172" s="437"/>
      <c r="I172" s="437"/>
      <c r="J172" s="438">
        <v>234.34</v>
      </c>
      <c r="K172" s="436" t="s">
        <v>1031</v>
      </c>
      <c r="L172" s="442">
        <f>H171+H173</f>
        <v>793.06200000000001</v>
      </c>
      <c r="M172" s="439">
        <v>396.53100000000001</v>
      </c>
      <c r="N172" s="439">
        <v>210</v>
      </c>
      <c r="O172" s="439">
        <v>226</v>
      </c>
      <c r="P172" s="439">
        <v>436</v>
      </c>
      <c r="Q172" s="439">
        <v>205</v>
      </c>
      <c r="R172" s="439">
        <v>220</v>
      </c>
      <c r="S172" s="439">
        <v>425</v>
      </c>
      <c r="T172" s="440">
        <v>356101.13099999999</v>
      </c>
      <c r="U172" s="440">
        <v>3147216.6660000002</v>
      </c>
      <c r="V172" s="441"/>
      <c r="W172" s="436"/>
      <c r="X172" s="436" t="s">
        <v>1071</v>
      </c>
      <c r="Y172" s="436" t="s">
        <v>763</v>
      </c>
      <c r="Z172" s="436" t="s">
        <v>758</v>
      </c>
      <c r="AA172" s="436"/>
      <c r="AC172" s="443">
        <f t="shared" si="0"/>
        <v>0</v>
      </c>
    </row>
    <row r="173" spans="1:29" ht="19.5" customHeight="1">
      <c r="A173" s="436"/>
      <c r="B173" s="436"/>
      <c r="C173" s="436"/>
      <c r="D173" s="436"/>
      <c r="E173" s="437"/>
      <c r="F173" s="436"/>
      <c r="G173" s="439"/>
      <c r="H173" s="437">
        <v>408.06200000000001</v>
      </c>
      <c r="I173" s="437">
        <f>H173+I171</f>
        <v>33015.765999999996</v>
      </c>
      <c r="J173" s="438"/>
      <c r="K173" s="436"/>
      <c r="L173" s="442"/>
      <c r="M173" s="439"/>
      <c r="N173" s="439"/>
      <c r="O173" s="439"/>
      <c r="P173" s="439"/>
      <c r="Q173" s="439"/>
      <c r="R173" s="439"/>
      <c r="S173" s="439"/>
      <c r="T173" s="440"/>
      <c r="U173" s="440"/>
      <c r="V173" s="441"/>
      <c r="W173" s="436"/>
      <c r="X173" s="436" t="s">
        <v>1031</v>
      </c>
      <c r="Y173" s="436" t="s">
        <v>1031</v>
      </c>
      <c r="Z173" s="436" t="s">
        <v>1031</v>
      </c>
      <c r="AA173" s="436"/>
      <c r="AC173" s="443">
        <f t="shared" si="0"/>
        <v>4.716537999999999</v>
      </c>
    </row>
    <row r="174" spans="1:29" ht="19.5" customHeight="1">
      <c r="A174" s="436">
        <f>A172+1</f>
        <v>83</v>
      </c>
      <c r="B174" s="436" t="s">
        <v>1072</v>
      </c>
      <c r="C174" s="436" t="s">
        <v>331</v>
      </c>
      <c r="D174" s="436" t="s">
        <v>332</v>
      </c>
      <c r="E174" s="437">
        <v>372</v>
      </c>
      <c r="F174" s="436"/>
      <c r="G174" s="439">
        <f>SUM(H150:H173)</f>
        <v>4747.0619999999999</v>
      </c>
      <c r="H174" s="437"/>
      <c r="I174" s="437"/>
      <c r="J174" s="438">
        <v>233.16399999999999</v>
      </c>
      <c r="K174" s="436" t="s">
        <v>1073</v>
      </c>
      <c r="L174" s="442">
        <f>H173+H175</f>
        <v>780.06200000000001</v>
      </c>
      <c r="M174" s="439">
        <v>390.03100000000001</v>
      </c>
      <c r="N174" s="439">
        <v>182</v>
      </c>
      <c r="O174" s="439">
        <v>194</v>
      </c>
      <c r="P174" s="439">
        <v>376</v>
      </c>
      <c r="Q174" s="439">
        <v>190</v>
      </c>
      <c r="R174" s="439">
        <v>192</v>
      </c>
      <c r="S174" s="439">
        <v>382</v>
      </c>
      <c r="T174" s="440">
        <v>356509.049</v>
      </c>
      <c r="U174" s="440">
        <v>3147205.8470000001</v>
      </c>
      <c r="V174" s="441"/>
      <c r="W174" s="436"/>
      <c r="X174" s="436" t="s">
        <v>1074</v>
      </c>
      <c r="Y174" s="436" t="s">
        <v>763</v>
      </c>
      <c r="Z174" s="436" t="s">
        <v>758</v>
      </c>
      <c r="AA174" s="436"/>
      <c r="AC174" s="443">
        <f t="shared" si="0"/>
        <v>0</v>
      </c>
    </row>
    <row r="175" spans="1:29" ht="19.5" customHeight="1">
      <c r="A175" s="436"/>
      <c r="B175" s="436"/>
      <c r="C175" s="436"/>
      <c r="D175" s="436"/>
      <c r="E175" s="437"/>
      <c r="F175" s="436"/>
      <c r="G175" s="439"/>
      <c r="H175" s="437">
        <v>372</v>
      </c>
      <c r="I175" s="437">
        <f>H175+I173</f>
        <v>33387.765999999996</v>
      </c>
      <c r="J175" s="438"/>
      <c r="K175" s="436"/>
      <c r="L175" s="442"/>
      <c r="M175" s="439"/>
      <c r="N175" s="439"/>
      <c r="O175" s="439"/>
      <c r="P175" s="439"/>
      <c r="Q175" s="439"/>
      <c r="R175" s="439"/>
      <c r="S175" s="439"/>
      <c r="T175" s="440"/>
      <c r="U175" s="440"/>
      <c r="V175" s="451" t="s">
        <v>1075</v>
      </c>
      <c r="W175" s="436"/>
      <c r="X175" s="436" t="s">
        <v>1031</v>
      </c>
      <c r="Y175" s="436" t="s">
        <v>1031</v>
      </c>
      <c r="Z175" s="436" t="s">
        <v>1031</v>
      </c>
      <c r="AA175" s="436"/>
      <c r="AC175" s="443">
        <f t="shared" si="0"/>
        <v>4.7696808571428564</v>
      </c>
    </row>
    <row r="176" spans="1:29" ht="19.5" customHeight="1">
      <c r="A176" s="436">
        <f>A174+1</f>
        <v>84</v>
      </c>
      <c r="B176" s="436"/>
      <c r="C176" s="436" t="s">
        <v>333</v>
      </c>
      <c r="D176" s="436" t="s">
        <v>232</v>
      </c>
      <c r="E176" s="437">
        <v>383</v>
      </c>
      <c r="F176" s="436"/>
      <c r="G176" s="439"/>
      <c r="H176" s="437"/>
      <c r="I176" s="437"/>
      <c r="J176" s="438">
        <v>233.352</v>
      </c>
      <c r="K176" s="436"/>
      <c r="L176" s="442">
        <f>H175+H177</f>
        <v>755</v>
      </c>
      <c r="M176" s="439">
        <v>377.5</v>
      </c>
      <c r="N176" s="439">
        <v>179</v>
      </c>
      <c r="O176" s="439">
        <v>166</v>
      </c>
      <c r="P176" s="439">
        <v>345</v>
      </c>
      <c r="Q176" s="439">
        <v>181</v>
      </c>
      <c r="R176" s="439">
        <v>175</v>
      </c>
      <c r="S176" s="439">
        <v>356</v>
      </c>
      <c r="T176" s="440">
        <v>356868.86499999999</v>
      </c>
      <c r="U176" s="440">
        <v>3147300.2749999999</v>
      </c>
      <c r="V176" s="441"/>
      <c r="W176" s="436"/>
      <c r="X176" s="436" t="s">
        <v>1074</v>
      </c>
      <c r="Y176" s="436" t="s">
        <v>763</v>
      </c>
      <c r="Z176" s="436" t="s">
        <v>758</v>
      </c>
      <c r="AA176" s="436"/>
      <c r="AC176" s="443">
        <f t="shared" si="0"/>
        <v>0</v>
      </c>
    </row>
    <row r="177" spans="1:29" ht="19.5" customHeight="1">
      <c r="A177" s="436"/>
      <c r="B177" s="436"/>
      <c r="C177" s="436"/>
      <c r="D177" s="436"/>
      <c r="E177" s="437"/>
      <c r="F177" s="436"/>
      <c r="G177" s="439"/>
      <c r="H177" s="437">
        <v>383</v>
      </c>
      <c r="I177" s="437">
        <f>H177+I175</f>
        <v>33770.765999999996</v>
      </c>
      <c r="J177" s="438"/>
      <c r="K177" s="436"/>
      <c r="L177" s="442"/>
      <c r="M177" s="439"/>
      <c r="N177" s="439"/>
      <c r="O177" s="439"/>
      <c r="P177" s="439"/>
      <c r="Q177" s="439"/>
      <c r="R177" s="439"/>
      <c r="S177" s="439"/>
      <c r="T177" s="440"/>
      <c r="U177" s="440"/>
      <c r="V177" s="441" t="s">
        <v>1062</v>
      </c>
      <c r="W177" s="436"/>
      <c r="X177" s="436" t="s">
        <v>1031</v>
      </c>
      <c r="Y177" s="436" t="s">
        <v>1031</v>
      </c>
      <c r="Z177" s="436" t="s">
        <v>1031</v>
      </c>
      <c r="AA177" s="436"/>
      <c r="AC177" s="443">
        <f t="shared" si="0"/>
        <v>4.8243951428571421</v>
      </c>
    </row>
    <row r="178" spans="1:29" ht="19.5" customHeight="1">
      <c r="A178" s="436">
        <f>A176+1</f>
        <v>85</v>
      </c>
      <c r="B178" s="436" t="s">
        <v>1031</v>
      </c>
      <c r="C178" s="436" t="s">
        <v>334</v>
      </c>
      <c r="D178" s="436" t="s">
        <v>258</v>
      </c>
      <c r="E178" s="437">
        <v>427</v>
      </c>
      <c r="F178" s="436"/>
      <c r="G178" s="439"/>
      <c r="H178" s="437"/>
      <c r="I178" s="437"/>
      <c r="J178" s="438">
        <v>233.35</v>
      </c>
      <c r="K178" s="436"/>
      <c r="L178" s="442">
        <f>H177+H179</f>
        <v>810</v>
      </c>
      <c r="M178" s="439">
        <v>405</v>
      </c>
      <c r="N178" s="439">
        <v>217</v>
      </c>
      <c r="O178" s="439">
        <v>192</v>
      </c>
      <c r="P178" s="439">
        <v>409</v>
      </c>
      <c r="Q178" s="439">
        <v>209</v>
      </c>
      <c r="R178" s="439">
        <v>199</v>
      </c>
      <c r="S178" s="439">
        <v>408</v>
      </c>
      <c r="T178" s="440">
        <v>357239.32</v>
      </c>
      <c r="U178" s="440">
        <v>3147397.4950000001</v>
      </c>
      <c r="V178" s="441"/>
      <c r="W178" s="436"/>
      <c r="X178" s="436" t="s">
        <v>1076</v>
      </c>
      <c r="Y178" s="436" t="s">
        <v>763</v>
      </c>
      <c r="Z178" s="436" t="s">
        <v>758</v>
      </c>
      <c r="AA178" s="436"/>
      <c r="AC178" s="443">
        <f t="shared" si="0"/>
        <v>0</v>
      </c>
    </row>
    <row r="179" spans="1:29" ht="19.5" customHeight="1">
      <c r="A179" s="436"/>
      <c r="B179" s="436"/>
      <c r="C179" s="436"/>
      <c r="D179" s="436"/>
      <c r="E179" s="437"/>
      <c r="F179" s="436"/>
      <c r="G179" s="439"/>
      <c r="H179" s="437">
        <v>427</v>
      </c>
      <c r="I179" s="437">
        <f>H179+I177</f>
        <v>34197.765999999996</v>
      </c>
      <c r="J179" s="438"/>
      <c r="K179" s="436"/>
      <c r="L179" s="442"/>
      <c r="M179" s="439"/>
      <c r="N179" s="439"/>
      <c r="O179" s="439"/>
      <c r="P179" s="439"/>
      <c r="Q179" s="439"/>
      <c r="R179" s="439"/>
      <c r="S179" s="439"/>
      <c r="T179" s="440"/>
      <c r="U179" s="440"/>
      <c r="V179" s="441"/>
      <c r="W179" s="436"/>
      <c r="X179" s="436" t="s">
        <v>1031</v>
      </c>
      <c r="Y179" s="436" t="s">
        <v>1031</v>
      </c>
      <c r="Z179" s="436" t="s">
        <v>1031</v>
      </c>
      <c r="AA179" s="436"/>
      <c r="AC179" s="443">
        <f t="shared" si="0"/>
        <v>4.885395142857142</v>
      </c>
    </row>
    <row r="180" spans="1:29" ht="19.5" customHeight="1">
      <c r="A180" s="436">
        <f>A178+1</f>
        <v>86</v>
      </c>
      <c r="B180" s="436" t="s">
        <v>1031</v>
      </c>
      <c r="C180" s="436" t="s">
        <v>335</v>
      </c>
      <c r="D180" s="436" t="s">
        <v>245</v>
      </c>
      <c r="E180" s="437">
        <v>402</v>
      </c>
      <c r="F180" s="436"/>
      <c r="G180" s="439"/>
      <c r="H180" s="437"/>
      <c r="I180" s="437"/>
      <c r="J180" s="438">
        <v>234.77</v>
      </c>
      <c r="K180" s="436"/>
      <c r="L180" s="442">
        <f>H179+H181</f>
        <v>829</v>
      </c>
      <c r="M180" s="439">
        <v>414.5</v>
      </c>
      <c r="N180" s="439">
        <v>236</v>
      </c>
      <c r="O180" s="439">
        <v>211</v>
      </c>
      <c r="P180" s="439">
        <v>447</v>
      </c>
      <c r="Q180" s="439">
        <v>229</v>
      </c>
      <c r="R180" s="439">
        <v>208</v>
      </c>
      <c r="S180" s="439">
        <v>437</v>
      </c>
      <c r="T180" s="440">
        <v>357652.33500000002</v>
      </c>
      <c r="U180" s="440">
        <v>3147505.8840000001</v>
      </c>
      <c r="V180" s="441"/>
      <c r="W180" s="436"/>
      <c r="X180" s="436" t="s">
        <v>1076</v>
      </c>
      <c r="Y180" s="436" t="s">
        <v>763</v>
      </c>
      <c r="Z180" s="436" t="s">
        <v>758</v>
      </c>
      <c r="AA180" s="436"/>
      <c r="AC180" s="443">
        <f t="shared" si="0"/>
        <v>0</v>
      </c>
    </row>
    <row r="181" spans="1:29" ht="19.5" customHeight="1">
      <c r="A181" s="436"/>
      <c r="B181" s="436"/>
      <c r="C181" s="436"/>
      <c r="D181" s="436"/>
      <c r="E181" s="437"/>
      <c r="F181" s="436"/>
      <c r="G181" s="439"/>
      <c r="H181" s="437">
        <v>402</v>
      </c>
      <c r="I181" s="437">
        <f>H181+I179</f>
        <v>34599.765999999996</v>
      </c>
      <c r="J181" s="438"/>
      <c r="K181" s="436"/>
      <c r="L181" s="442"/>
      <c r="M181" s="439"/>
      <c r="N181" s="439"/>
      <c r="O181" s="439"/>
      <c r="P181" s="439"/>
      <c r="Q181" s="439"/>
      <c r="R181" s="439"/>
      <c r="S181" s="439"/>
      <c r="T181" s="440"/>
      <c r="U181" s="440"/>
      <c r="V181" s="441"/>
      <c r="W181" s="436"/>
      <c r="X181" s="436" t="s">
        <v>1031</v>
      </c>
      <c r="Y181" s="436" t="s">
        <v>1031</v>
      </c>
      <c r="Z181" s="436" t="s">
        <v>1031</v>
      </c>
      <c r="AA181" s="436"/>
      <c r="AC181" s="443">
        <f t="shared" si="0"/>
        <v>4.9428237142857139</v>
      </c>
    </row>
    <row r="182" spans="1:29" ht="19.5" customHeight="1">
      <c r="A182" s="436">
        <f>A180+1</f>
        <v>87</v>
      </c>
      <c r="B182" s="436" t="s">
        <v>1031</v>
      </c>
      <c r="C182" s="436" t="s">
        <v>336</v>
      </c>
      <c r="D182" s="436" t="s">
        <v>258</v>
      </c>
      <c r="E182" s="437">
        <v>388</v>
      </c>
      <c r="F182" s="436"/>
      <c r="G182" s="439"/>
      <c r="H182" s="437"/>
      <c r="I182" s="437"/>
      <c r="J182" s="438">
        <v>235.976</v>
      </c>
      <c r="K182" s="436"/>
      <c r="L182" s="442">
        <f>H181+H183</f>
        <v>790</v>
      </c>
      <c r="M182" s="439">
        <v>395</v>
      </c>
      <c r="N182" s="439">
        <v>192</v>
      </c>
      <c r="O182" s="439">
        <v>208</v>
      </c>
      <c r="P182" s="439">
        <v>400</v>
      </c>
      <c r="Q182" s="439">
        <v>195</v>
      </c>
      <c r="R182" s="439">
        <v>204</v>
      </c>
      <c r="S182" s="439">
        <v>399</v>
      </c>
      <c r="T182" s="440">
        <v>358041.16800000001</v>
      </c>
      <c r="U182" s="440">
        <v>3147607.9270000001</v>
      </c>
      <c r="V182" s="441"/>
      <c r="W182" s="436"/>
      <c r="X182" s="436" t="s">
        <v>1077</v>
      </c>
      <c r="Y182" s="436" t="s">
        <v>763</v>
      </c>
      <c r="Z182" s="436" t="s">
        <v>758</v>
      </c>
      <c r="AA182" s="436"/>
      <c r="AC182" s="443">
        <f t="shared" si="0"/>
        <v>0</v>
      </c>
    </row>
    <row r="183" spans="1:29" ht="19.5" customHeight="1">
      <c r="A183" s="436"/>
      <c r="B183" s="436"/>
      <c r="C183" s="436"/>
      <c r="D183" s="436"/>
      <c r="E183" s="437"/>
      <c r="F183" s="436"/>
      <c r="G183" s="439"/>
      <c r="H183" s="437">
        <v>388</v>
      </c>
      <c r="I183" s="437">
        <f>H183+I181</f>
        <v>34987.765999999996</v>
      </c>
      <c r="J183" s="438"/>
      <c r="K183" s="436"/>
      <c r="L183" s="442"/>
      <c r="M183" s="439"/>
      <c r="N183" s="439"/>
      <c r="O183" s="439"/>
      <c r="P183" s="439"/>
      <c r="Q183" s="439"/>
      <c r="R183" s="439"/>
      <c r="S183" s="439"/>
      <c r="T183" s="440"/>
      <c r="U183" s="440"/>
      <c r="V183" s="441"/>
      <c r="W183" s="436"/>
      <c r="X183" s="436" t="s">
        <v>1031</v>
      </c>
      <c r="Y183" s="436" t="s">
        <v>1031</v>
      </c>
      <c r="Z183" s="436" t="s">
        <v>1031</v>
      </c>
      <c r="AA183" s="436"/>
      <c r="AC183" s="443">
        <f t="shared" si="0"/>
        <v>4.998252285714285</v>
      </c>
    </row>
    <row r="184" spans="1:29" ht="19.5" customHeight="1">
      <c r="A184" s="436">
        <f>A182+1</f>
        <v>88</v>
      </c>
      <c r="B184" s="436"/>
      <c r="C184" s="436" t="s">
        <v>337</v>
      </c>
      <c r="D184" s="436" t="s">
        <v>251</v>
      </c>
      <c r="E184" s="437">
        <v>365</v>
      </c>
      <c r="F184" s="436"/>
      <c r="G184" s="439"/>
      <c r="H184" s="437"/>
      <c r="I184" s="437"/>
      <c r="J184" s="438">
        <v>236.559</v>
      </c>
      <c r="K184" s="436"/>
      <c r="L184" s="442">
        <f>H183+H185</f>
        <v>753</v>
      </c>
      <c r="M184" s="439">
        <v>376.5</v>
      </c>
      <c r="N184" s="439">
        <v>181</v>
      </c>
      <c r="O184" s="439">
        <v>190</v>
      </c>
      <c r="P184" s="439">
        <v>371</v>
      </c>
      <c r="Q184" s="439">
        <v>185</v>
      </c>
      <c r="R184" s="439">
        <v>188</v>
      </c>
      <c r="S184" s="439">
        <v>373</v>
      </c>
      <c r="T184" s="440">
        <v>358416.45899999997</v>
      </c>
      <c r="U184" s="440">
        <v>3147706.4160000002</v>
      </c>
      <c r="V184" s="441"/>
      <c r="W184" s="436"/>
      <c r="X184" s="436" t="s">
        <v>1077</v>
      </c>
      <c r="Y184" s="436" t="s">
        <v>763</v>
      </c>
      <c r="Z184" s="436" t="s">
        <v>758</v>
      </c>
      <c r="AA184" s="436"/>
      <c r="AC184" s="443">
        <f t="shared" si="0"/>
        <v>0</v>
      </c>
    </row>
    <row r="185" spans="1:29" ht="19.5" customHeight="1">
      <c r="A185" s="436"/>
      <c r="B185" s="436"/>
      <c r="C185" s="436"/>
      <c r="D185" s="436"/>
      <c r="E185" s="437"/>
      <c r="F185" s="436"/>
      <c r="G185" s="439"/>
      <c r="H185" s="437">
        <v>365</v>
      </c>
      <c r="I185" s="437">
        <f>H185+I183</f>
        <v>35352.765999999996</v>
      </c>
      <c r="J185" s="438"/>
      <c r="K185" s="436"/>
      <c r="L185" s="442"/>
      <c r="M185" s="439"/>
      <c r="N185" s="439"/>
      <c r="O185" s="439"/>
      <c r="P185" s="439"/>
      <c r="Q185" s="439"/>
      <c r="R185" s="439"/>
      <c r="S185" s="439"/>
      <c r="T185" s="440"/>
      <c r="U185" s="440"/>
      <c r="V185" s="451" t="s">
        <v>1054</v>
      </c>
      <c r="W185" s="436"/>
      <c r="X185" s="436" t="s">
        <v>1031</v>
      </c>
      <c r="Y185" s="436" t="s">
        <v>1031</v>
      </c>
      <c r="Z185" s="436" t="s">
        <v>1031</v>
      </c>
      <c r="AA185" s="436"/>
      <c r="AC185" s="443">
        <f t="shared" si="0"/>
        <v>5.0503951428571421</v>
      </c>
    </row>
    <row r="186" spans="1:29" ht="19.5" customHeight="1">
      <c r="A186" s="436">
        <f>A184+1</f>
        <v>89</v>
      </c>
      <c r="B186" s="436"/>
      <c r="C186" s="436" t="s">
        <v>338</v>
      </c>
      <c r="D186" s="436" t="s">
        <v>251</v>
      </c>
      <c r="E186" s="437">
        <v>422</v>
      </c>
      <c r="F186" s="436"/>
      <c r="G186" s="439"/>
      <c r="H186" s="437"/>
      <c r="I186" s="437"/>
      <c r="J186" s="438">
        <v>235.267</v>
      </c>
      <c r="K186" s="436"/>
      <c r="L186" s="442">
        <f>H185+H187</f>
        <v>787</v>
      </c>
      <c r="M186" s="439">
        <v>393.5</v>
      </c>
      <c r="N186" s="439">
        <v>175</v>
      </c>
      <c r="O186" s="439">
        <v>197</v>
      </c>
      <c r="P186" s="439">
        <v>372</v>
      </c>
      <c r="Q186" s="439">
        <v>178</v>
      </c>
      <c r="R186" s="439">
        <v>202</v>
      </c>
      <c r="S186" s="439">
        <v>380</v>
      </c>
      <c r="T186" s="440">
        <v>358769.50400000002</v>
      </c>
      <c r="U186" s="440">
        <v>3147799.0669999998</v>
      </c>
      <c r="V186" s="441"/>
      <c r="W186" s="436"/>
      <c r="X186" s="436" t="s">
        <v>1077</v>
      </c>
      <c r="Y186" s="436" t="s">
        <v>763</v>
      </c>
      <c r="Z186" s="436" t="s">
        <v>758</v>
      </c>
      <c r="AA186" s="436"/>
      <c r="AC186" s="443">
        <f t="shared" si="0"/>
        <v>0</v>
      </c>
    </row>
    <row r="187" spans="1:29" ht="19.5" customHeight="1">
      <c r="A187" s="436"/>
      <c r="B187" s="436"/>
      <c r="C187" s="436"/>
      <c r="D187" s="436"/>
      <c r="E187" s="437"/>
      <c r="F187" s="436"/>
      <c r="G187" s="439"/>
      <c r="H187" s="437">
        <v>422</v>
      </c>
      <c r="I187" s="437">
        <f>H187+I185</f>
        <v>35774.765999999996</v>
      </c>
      <c r="J187" s="438"/>
      <c r="K187" s="436"/>
      <c r="L187" s="442"/>
      <c r="M187" s="439"/>
      <c r="N187" s="439"/>
      <c r="O187" s="439"/>
      <c r="P187" s="439"/>
      <c r="Q187" s="439"/>
      <c r="R187" s="439"/>
      <c r="S187" s="439"/>
      <c r="T187" s="440"/>
      <c r="U187" s="440"/>
      <c r="V187" s="441"/>
      <c r="W187" s="436"/>
      <c r="X187" s="436" t="s">
        <v>1031</v>
      </c>
      <c r="Y187" s="436" t="s">
        <v>1031</v>
      </c>
      <c r="Z187" s="436" t="s">
        <v>1031</v>
      </c>
      <c r="AA187" s="436"/>
      <c r="AC187" s="443">
        <f t="shared" si="0"/>
        <v>5.1106808571428566</v>
      </c>
    </row>
    <row r="188" spans="1:29" ht="19.5" customHeight="1">
      <c r="A188" s="436">
        <f>A186+1</f>
        <v>90</v>
      </c>
      <c r="B188" s="436" t="s">
        <v>1031</v>
      </c>
      <c r="C188" s="436" t="s">
        <v>339</v>
      </c>
      <c r="D188" s="436" t="s">
        <v>258</v>
      </c>
      <c r="E188" s="437">
        <v>384</v>
      </c>
      <c r="F188" s="436"/>
      <c r="G188" s="439"/>
      <c r="H188" s="437"/>
      <c r="I188" s="437"/>
      <c r="J188" s="438">
        <v>235.09200000000001</v>
      </c>
      <c r="K188" s="436"/>
      <c r="L188" s="442">
        <f>H187+H189</f>
        <v>806</v>
      </c>
      <c r="M188" s="439">
        <v>403</v>
      </c>
      <c r="N188" s="439">
        <v>226</v>
      </c>
      <c r="O188" s="439">
        <v>200</v>
      </c>
      <c r="P188" s="439">
        <v>426</v>
      </c>
      <c r="Q188" s="439">
        <v>222</v>
      </c>
      <c r="R188" s="439">
        <v>198</v>
      </c>
      <c r="S188" s="439">
        <v>420</v>
      </c>
      <c r="T188" s="440">
        <v>359177.68300000002</v>
      </c>
      <c r="U188" s="440">
        <v>3147906.1869999999</v>
      </c>
      <c r="V188" s="441"/>
      <c r="W188" s="436"/>
      <c r="X188" s="436" t="s">
        <v>1078</v>
      </c>
      <c r="Y188" s="436" t="s">
        <v>763</v>
      </c>
      <c r="Z188" s="436" t="s">
        <v>758</v>
      </c>
      <c r="AA188" s="436"/>
      <c r="AC188" s="443">
        <f t="shared" si="0"/>
        <v>0</v>
      </c>
    </row>
    <row r="189" spans="1:29" ht="19.5" customHeight="1">
      <c r="A189" s="436"/>
      <c r="B189" s="436"/>
      <c r="C189" s="436"/>
      <c r="D189" s="436"/>
      <c r="E189" s="437"/>
      <c r="F189" s="436"/>
      <c r="G189" s="439"/>
      <c r="H189" s="437">
        <v>384</v>
      </c>
      <c r="I189" s="437">
        <f>H189+I187</f>
        <v>36158.765999999996</v>
      </c>
      <c r="J189" s="438"/>
      <c r="K189" s="436"/>
      <c r="L189" s="442"/>
      <c r="M189" s="439"/>
      <c r="N189" s="439"/>
      <c r="O189" s="439"/>
      <c r="P189" s="439"/>
      <c r="Q189" s="439"/>
      <c r="R189" s="439"/>
      <c r="S189" s="439"/>
      <c r="T189" s="440"/>
      <c r="U189" s="440"/>
      <c r="V189" s="441" t="s">
        <v>1079</v>
      </c>
      <c r="W189" s="436"/>
      <c r="X189" s="436" t="s">
        <v>1031</v>
      </c>
      <c r="Y189" s="436" t="s">
        <v>1031</v>
      </c>
      <c r="Z189" s="436" t="s">
        <v>1031</v>
      </c>
      <c r="AA189" s="436"/>
      <c r="AC189" s="443">
        <f t="shared" si="0"/>
        <v>5.1655379999999997</v>
      </c>
    </row>
    <row r="190" spans="1:29" ht="19.5" customHeight="1">
      <c r="A190" s="436">
        <f>A188+1</f>
        <v>91</v>
      </c>
      <c r="B190" s="436" t="s">
        <v>1031</v>
      </c>
      <c r="C190" s="436" t="s">
        <v>340</v>
      </c>
      <c r="D190" s="436" t="s">
        <v>251</v>
      </c>
      <c r="E190" s="437">
        <v>380.38799999999998</v>
      </c>
      <c r="F190" s="436"/>
      <c r="G190" s="439"/>
      <c r="H190" s="437"/>
      <c r="I190" s="437"/>
      <c r="J190" s="438">
        <v>236.64400000000001</v>
      </c>
      <c r="K190" s="436"/>
      <c r="L190" s="442">
        <f>H189+H191</f>
        <v>764.38799999999992</v>
      </c>
      <c r="M190" s="439">
        <v>382.19399999999996</v>
      </c>
      <c r="N190" s="439">
        <v>184</v>
      </c>
      <c r="O190" s="439">
        <v>210</v>
      </c>
      <c r="P190" s="439">
        <v>394</v>
      </c>
      <c r="Q190" s="439">
        <v>187</v>
      </c>
      <c r="R190" s="439">
        <v>204</v>
      </c>
      <c r="S190" s="439">
        <v>391</v>
      </c>
      <c r="T190" s="440">
        <v>359549.10499999998</v>
      </c>
      <c r="U190" s="440">
        <v>3148003.6609999998</v>
      </c>
      <c r="V190" s="441"/>
      <c r="W190" s="436"/>
      <c r="X190" s="436" t="s">
        <v>1078</v>
      </c>
      <c r="Y190" s="436" t="s">
        <v>763</v>
      </c>
      <c r="Z190" s="436" t="s">
        <v>758</v>
      </c>
      <c r="AA190" s="436"/>
      <c r="AC190" s="443">
        <f t="shared" si="0"/>
        <v>0</v>
      </c>
    </row>
    <row r="191" spans="1:29" ht="19.5" customHeight="1">
      <c r="A191" s="436"/>
      <c r="B191" s="436"/>
      <c r="C191" s="436"/>
      <c r="D191" s="436"/>
      <c r="E191" s="437"/>
      <c r="F191" s="436"/>
      <c r="G191" s="439"/>
      <c r="H191" s="437">
        <v>380.38799999999998</v>
      </c>
      <c r="I191" s="437">
        <f>H191+I189</f>
        <v>36539.153999999995</v>
      </c>
      <c r="J191" s="438"/>
      <c r="K191" s="436"/>
      <c r="L191" s="442"/>
      <c r="M191" s="439"/>
      <c r="N191" s="439"/>
      <c r="O191" s="439"/>
      <c r="P191" s="439"/>
      <c r="Q191" s="439"/>
      <c r="R191" s="439"/>
      <c r="S191" s="439"/>
      <c r="T191" s="440"/>
      <c r="U191" s="440"/>
      <c r="V191" s="441"/>
      <c r="W191" s="436"/>
      <c r="X191" s="436" t="s">
        <v>1031</v>
      </c>
      <c r="Y191" s="436" t="s">
        <v>1031</v>
      </c>
      <c r="Z191" s="436" t="s">
        <v>1031</v>
      </c>
      <c r="AA191" s="436"/>
      <c r="AC191" s="443">
        <f t="shared" si="0"/>
        <v>5.2198791428571418</v>
      </c>
    </row>
    <row r="192" spans="1:29" ht="19.5" customHeight="1">
      <c r="A192" s="436">
        <f>A190+1</f>
        <v>92</v>
      </c>
      <c r="B192" s="436" t="s">
        <v>1080</v>
      </c>
      <c r="C192" s="436" t="s">
        <v>341</v>
      </c>
      <c r="D192" s="436" t="s">
        <v>285</v>
      </c>
      <c r="E192" s="437">
        <v>329</v>
      </c>
      <c r="F192" s="436"/>
      <c r="G192" s="439">
        <f>SUM(H174:H191)</f>
        <v>3523.3879999999999</v>
      </c>
      <c r="H192" s="437"/>
      <c r="I192" s="437"/>
      <c r="J192" s="438">
        <v>233.267</v>
      </c>
      <c r="K192" s="436" t="s">
        <v>1081</v>
      </c>
      <c r="L192" s="442">
        <f>H191+H193</f>
        <v>709.38799999999992</v>
      </c>
      <c r="M192" s="439">
        <v>354.69399999999996</v>
      </c>
      <c r="N192" s="439">
        <v>171</v>
      </c>
      <c r="O192" s="439">
        <v>170</v>
      </c>
      <c r="P192" s="439">
        <v>341</v>
      </c>
      <c r="Q192" s="439">
        <v>178</v>
      </c>
      <c r="R192" s="439">
        <v>169</v>
      </c>
      <c r="S192" s="439">
        <v>347</v>
      </c>
      <c r="T192" s="440">
        <v>359917.03399999999</v>
      </c>
      <c r="U192" s="440">
        <v>3148100.2179999999</v>
      </c>
      <c r="V192" s="441"/>
      <c r="W192" s="436"/>
      <c r="X192" s="436" t="s">
        <v>1078</v>
      </c>
      <c r="Y192" s="436" t="s">
        <v>763</v>
      </c>
      <c r="Z192" s="436" t="s">
        <v>758</v>
      </c>
      <c r="AA192" s="436"/>
      <c r="AC192" s="443">
        <f t="shared" si="0"/>
        <v>0</v>
      </c>
    </row>
    <row r="193" spans="1:29" ht="19.5" customHeight="1">
      <c r="A193" s="436"/>
      <c r="B193" s="436"/>
      <c r="C193" s="436"/>
      <c r="D193" s="436"/>
      <c r="E193" s="437"/>
      <c r="F193" s="436"/>
      <c r="G193" s="439"/>
      <c r="H193" s="437">
        <v>329</v>
      </c>
      <c r="I193" s="437">
        <f>H193+I191</f>
        <v>36868.153999999995</v>
      </c>
      <c r="J193" s="438"/>
      <c r="K193" s="436"/>
      <c r="L193" s="442"/>
      <c r="M193" s="439"/>
      <c r="N193" s="439"/>
      <c r="O193" s="439"/>
      <c r="P193" s="439"/>
      <c r="Q193" s="439"/>
      <c r="R193" s="439"/>
      <c r="S193" s="439"/>
      <c r="T193" s="440"/>
      <c r="U193" s="440"/>
      <c r="V193" s="441" t="s">
        <v>1082</v>
      </c>
      <c r="W193" s="436"/>
      <c r="X193" s="436" t="s">
        <v>1031</v>
      </c>
      <c r="Y193" s="436" t="s">
        <v>1031</v>
      </c>
      <c r="Z193" s="436" t="s">
        <v>1031</v>
      </c>
      <c r="AA193" s="436"/>
      <c r="AC193" s="443">
        <f t="shared" si="0"/>
        <v>5.2668791428571424</v>
      </c>
    </row>
    <row r="194" spans="1:29" ht="19.5" customHeight="1">
      <c r="A194" s="436">
        <f>A192+1</f>
        <v>93</v>
      </c>
      <c r="B194" s="436" t="s">
        <v>1031</v>
      </c>
      <c r="C194" s="436" t="s">
        <v>342</v>
      </c>
      <c r="D194" s="436" t="s">
        <v>251</v>
      </c>
      <c r="E194" s="437">
        <v>429</v>
      </c>
      <c r="F194" s="436"/>
      <c r="G194" s="439"/>
      <c r="H194" s="437"/>
      <c r="I194" s="437"/>
      <c r="J194" s="438">
        <v>232.39500000000001</v>
      </c>
      <c r="K194" s="436" t="s">
        <v>1031</v>
      </c>
      <c r="L194" s="442">
        <f>H193+H195</f>
        <v>758</v>
      </c>
      <c r="M194" s="439">
        <v>379</v>
      </c>
      <c r="N194" s="439">
        <v>159</v>
      </c>
      <c r="O194" s="439">
        <v>186</v>
      </c>
      <c r="P194" s="439">
        <v>345</v>
      </c>
      <c r="Q194" s="439">
        <v>161</v>
      </c>
      <c r="R194" s="439">
        <v>195</v>
      </c>
      <c r="S194" s="439">
        <v>356</v>
      </c>
      <c r="T194" s="440">
        <v>360241.625</v>
      </c>
      <c r="U194" s="440">
        <v>3148153.9029999999</v>
      </c>
      <c r="V194" s="441"/>
      <c r="W194" s="436"/>
      <c r="X194" s="436" t="s">
        <v>1078</v>
      </c>
      <c r="Y194" s="436" t="s">
        <v>763</v>
      </c>
      <c r="Z194" s="436" t="s">
        <v>758</v>
      </c>
      <c r="AA194" s="436"/>
      <c r="AC194" s="443">
        <f t="shared" si="0"/>
        <v>0</v>
      </c>
    </row>
    <row r="195" spans="1:29" ht="19.5" customHeight="1">
      <c r="A195" s="436"/>
      <c r="B195" s="436"/>
      <c r="C195" s="436"/>
      <c r="D195" s="436"/>
      <c r="E195" s="437"/>
      <c r="F195" s="436"/>
      <c r="G195" s="439"/>
      <c r="H195" s="437">
        <v>429</v>
      </c>
      <c r="I195" s="437">
        <f>H195+I193</f>
        <v>37297.153999999995</v>
      </c>
      <c r="J195" s="438"/>
      <c r="K195" s="436"/>
      <c r="L195" s="442"/>
      <c r="M195" s="439"/>
      <c r="N195" s="439"/>
      <c r="O195" s="439"/>
      <c r="P195" s="439"/>
      <c r="Q195" s="439"/>
      <c r="R195" s="439"/>
      <c r="S195" s="439"/>
      <c r="T195" s="440"/>
      <c r="U195" s="440"/>
      <c r="V195" s="441" t="s">
        <v>1083</v>
      </c>
      <c r="W195" s="436"/>
      <c r="X195" s="436" t="s">
        <v>1031</v>
      </c>
      <c r="Y195" s="436" t="s">
        <v>1031</v>
      </c>
      <c r="Z195" s="436" t="s">
        <v>1031</v>
      </c>
      <c r="AA195" s="436"/>
      <c r="AC195" s="443">
        <f t="shared" si="0"/>
        <v>5.3281648571428564</v>
      </c>
    </row>
    <row r="196" spans="1:29" ht="19.5" customHeight="1">
      <c r="A196" s="436">
        <f>A194+1</f>
        <v>94</v>
      </c>
      <c r="B196" s="436" t="s">
        <v>1031</v>
      </c>
      <c r="C196" s="436" t="s">
        <v>345</v>
      </c>
      <c r="D196" s="436" t="s">
        <v>245</v>
      </c>
      <c r="E196" s="437">
        <v>411</v>
      </c>
      <c r="F196" s="436"/>
      <c r="G196" s="439"/>
      <c r="H196" s="437"/>
      <c r="I196" s="437"/>
      <c r="J196" s="438">
        <v>232.22499999999999</v>
      </c>
      <c r="K196" s="436" t="s">
        <v>1031</v>
      </c>
      <c r="L196" s="442">
        <f>H195+H197</f>
        <v>840</v>
      </c>
      <c r="M196" s="439">
        <v>420</v>
      </c>
      <c r="N196" s="439">
        <v>243</v>
      </c>
      <c r="O196" s="439">
        <v>241</v>
      </c>
      <c r="P196" s="439">
        <v>484</v>
      </c>
      <c r="Q196" s="439">
        <v>235</v>
      </c>
      <c r="R196" s="439">
        <v>231</v>
      </c>
      <c r="S196" s="439">
        <v>466</v>
      </c>
      <c r="T196" s="440">
        <v>360664.875</v>
      </c>
      <c r="U196" s="440">
        <v>3148223.9049999998</v>
      </c>
      <c r="V196" s="441"/>
      <c r="W196" s="436"/>
      <c r="X196" s="436" t="s">
        <v>1078</v>
      </c>
      <c r="Y196" s="436" t="s">
        <v>763</v>
      </c>
      <c r="Z196" s="436" t="s">
        <v>758</v>
      </c>
      <c r="AA196" s="436"/>
      <c r="AC196" s="443">
        <f t="shared" si="0"/>
        <v>0</v>
      </c>
    </row>
    <row r="197" spans="1:29" ht="19.5" customHeight="1">
      <c r="A197" s="436"/>
      <c r="B197" s="436"/>
      <c r="C197" s="436"/>
      <c r="D197" s="436"/>
      <c r="E197" s="437"/>
      <c r="F197" s="436"/>
      <c r="G197" s="439"/>
      <c r="H197" s="437">
        <v>411</v>
      </c>
      <c r="I197" s="437">
        <f>H197+I195</f>
        <v>37708.153999999995</v>
      </c>
      <c r="J197" s="438"/>
      <c r="K197" s="436"/>
      <c r="L197" s="442"/>
      <c r="M197" s="439"/>
      <c r="N197" s="439"/>
      <c r="O197" s="439"/>
      <c r="P197" s="439"/>
      <c r="Q197" s="439"/>
      <c r="R197" s="439"/>
      <c r="S197" s="439"/>
      <c r="T197" s="440"/>
      <c r="U197" s="440"/>
      <c r="V197" s="441" t="s">
        <v>1084</v>
      </c>
      <c r="W197" s="436"/>
      <c r="X197" s="436" t="s">
        <v>1031</v>
      </c>
      <c r="Y197" s="436" t="s">
        <v>1031</v>
      </c>
      <c r="Z197" s="436" t="s">
        <v>1031</v>
      </c>
      <c r="AA197" s="436"/>
      <c r="AC197" s="443">
        <f t="shared" si="0"/>
        <v>5.3868791428571425</v>
      </c>
    </row>
    <row r="198" spans="1:29" ht="19.5" customHeight="1">
      <c r="A198" s="436">
        <f>A196+1</f>
        <v>95</v>
      </c>
      <c r="B198" s="436"/>
      <c r="C198" s="436" t="s">
        <v>346</v>
      </c>
      <c r="D198" s="436" t="s">
        <v>251</v>
      </c>
      <c r="E198" s="437">
        <v>394</v>
      </c>
      <c r="F198" s="453"/>
      <c r="G198" s="439"/>
      <c r="H198" s="437"/>
      <c r="I198" s="437"/>
      <c r="J198" s="438">
        <v>231.28100000000001</v>
      </c>
      <c r="K198" s="436" t="s">
        <v>1031</v>
      </c>
      <c r="L198" s="442">
        <f>H197+H199</f>
        <v>805</v>
      </c>
      <c r="M198" s="439">
        <v>402.5</v>
      </c>
      <c r="N198" s="439">
        <v>171</v>
      </c>
      <c r="O198" s="439">
        <v>184</v>
      </c>
      <c r="P198" s="439">
        <v>355</v>
      </c>
      <c r="Q198" s="439">
        <v>181</v>
      </c>
      <c r="R198" s="439">
        <v>188</v>
      </c>
      <c r="S198" s="439">
        <v>369</v>
      </c>
      <c r="T198" s="440">
        <v>361070.36599999998</v>
      </c>
      <c r="U198" s="440">
        <v>3148290.97</v>
      </c>
      <c r="V198" s="441"/>
      <c r="W198" s="436"/>
      <c r="X198" s="436" t="s">
        <v>1078</v>
      </c>
      <c r="Y198" s="436" t="s">
        <v>763</v>
      </c>
      <c r="Z198" s="436" t="s">
        <v>758</v>
      </c>
      <c r="AA198" s="436"/>
      <c r="AC198" s="443">
        <f t="shared" si="0"/>
        <v>0</v>
      </c>
    </row>
    <row r="199" spans="1:29" ht="19.5" customHeight="1">
      <c r="A199" s="436"/>
      <c r="B199" s="436"/>
      <c r="C199" s="436"/>
      <c r="D199" s="436"/>
      <c r="E199" s="437"/>
      <c r="F199" s="453"/>
      <c r="G199" s="439"/>
      <c r="H199" s="437">
        <v>394</v>
      </c>
      <c r="I199" s="437">
        <f>H199+I197</f>
        <v>38102.153999999995</v>
      </c>
      <c r="J199" s="438"/>
      <c r="K199" s="436"/>
      <c r="L199" s="442"/>
      <c r="M199" s="439"/>
      <c r="N199" s="439"/>
      <c r="O199" s="439"/>
      <c r="P199" s="439"/>
      <c r="Q199" s="439"/>
      <c r="R199" s="439"/>
      <c r="S199" s="439"/>
      <c r="T199" s="440"/>
      <c r="U199" s="440"/>
      <c r="V199" s="441"/>
      <c r="W199" s="436"/>
      <c r="X199" s="436" t="s">
        <v>1031</v>
      </c>
      <c r="Y199" s="436" t="s">
        <v>1031</v>
      </c>
      <c r="Z199" s="436" t="s">
        <v>1031</v>
      </c>
      <c r="AA199" s="436"/>
      <c r="AC199" s="443">
        <f t="shared" si="0"/>
        <v>5.4431648571428566</v>
      </c>
    </row>
    <row r="200" spans="1:29" ht="19.5" customHeight="1">
      <c r="A200" s="436">
        <f>A198+1</f>
        <v>96</v>
      </c>
      <c r="B200" s="436" t="s">
        <v>1031</v>
      </c>
      <c r="C200" s="436" t="s">
        <v>347</v>
      </c>
      <c r="D200" s="436" t="s">
        <v>258</v>
      </c>
      <c r="E200" s="437">
        <v>445.87099999999998</v>
      </c>
      <c r="F200" s="453"/>
      <c r="G200" s="439"/>
      <c r="H200" s="437"/>
      <c r="I200" s="437"/>
      <c r="J200" s="438">
        <v>230.87200000000001</v>
      </c>
      <c r="K200" s="436" t="s">
        <v>1031</v>
      </c>
      <c r="L200" s="442">
        <f>H199+H201</f>
        <v>839.87099999999998</v>
      </c>
      <c r="M200" s="439">
        <v>419.93549999999999</v>
      </c>
      <c r="N200" s="439">
        <v>211</v>
      </c>
      <c r="O200" s="439">
        <v>119</v>
      </c>
      <c r="P200" s="439">
        <v>330</v>
      </c>
      <c r="Q200" s="439">
        <v>207</v>
      </c>
      <c r="R200" s="439">
        <v>151</v>
      </c>
      <c r="S200" s="439">
        <v>358</v>
      </c>
      <c r="T200" s="440">
        <v>361459.08500000002</v>
      </c>
      <c r="U200" s="440">
        <v>3148355.2620000001</v>
      </c>
      <c r="V200" s="441"/>
      <c r="W200" s="436"/>
      <c r="X200" s="436" t="s">
        <v>1078</v>
      </c>
      <c r="Y200" s="436" t="s">
        <v>763</v>
      </c>
      <c r="Z200" s="436" t="s">
        <v>758</v>
      </c>
      <c r="AA200" s="436"/>
      <c r="AC200" s="443">
        <f t="shared" si="0"/>
        <v>0</v>
      </c>
    </row>
    <row r="201" spans="1:29" ht="19.5" customHeight="1">
      <c r="A201" s="436"/>
      <c r="B201" s="436"/>
      <c r="C201" s="436"/>
      <c r="D201" s="436"/>
      <c r="E201" s="437"/>
      <c r="F201" s="453"/>
      <c r="G201" s="439"/>
      <c r="H201" s="437">
        <v>445.87099999999998</v>
      </c>
      <c r="I201" s="437">
        <f>H201+I199</f>
        <v>38548.024999999994</v>
      </c>
      <c r="J201" s="438"/>
      <c r="K201" s="436"/>
      <c r="L201" s="442"/>
      <c r="M201" s="439"/>
      <c r="N201" s="439"/>
      <c r="O201" s="439"/>
      <c r="P201" s="439"/>
      <c r="Q201" s="439"/>
      <c r="R201" s="439"/>
      <c r="S201" s="439"/>
      <c r="T201" s="440"/>
      <c r="U201" s="440"/>
      <c r="V201" s="441"/>
      <c r="W201" s="436"/>
      <c r="X201" s="436" t="s">
        <v>1031</v>
      </c>
      <c r="Y201" s="436" t="s">
        <v>1031</v>
      </c>
      <c r="Z201" s="436" t="s">
        <v>1031</v>
      </c>
      <c r="AA201" s="436"/>
      <c r="AC201" s="443">
        <f t="shared" si="0"/>
        <v>5.5068607142857138</v>
      </c>
    </row>
    <row r="202" spans="1:29" ht="19.5" customHeight="1">
      <c r="A202" s="444">
        <f>A200+1</f>
        <v>97</v>
      </c>
      <c r="B202" s="444" t="s">
        <v>1085</v>
      </c>
      <c r="C202" s="444" t="s">
        <v>348</v>
      </c>
      <c r="D202" s="444" t="s">
        <v>349</v>
      </c>
      <c r="E202" s="445">
        <v>200.429</v>
      </c>
      <c r="F202" s="454"/>
      <c r="G202" s="446">
        <f>SUM(H192:H201)</f>
        <v>2008.8710000000001</v>
      </c>
      <c r="H202" s="445"/>
      <c r="I202" s="445"/>
      <c r="J202" s="447">
        <v>231.125</v>
      </c>
      <c r="K202" s="444" t="s">
        <v>1086</v>
      </c>
      <c r="L202" s="448">
        <f>H201+H203</f>
        <v>646.29999999999995</v>
      </c>
      <c r="M202" s="446">
        <v>323.14999999999998</v>
      </c>
      <c r="N202" s="446">
        <v>328</v>
      </c>
      <c r="O202" s="446">
        <v>172</v>
      </c>
      <c r="P202" s="446">
        <v>500</v>
      </c>
      <c r="Q202" s="446">
        <v>297</v>
      </c>
      <c r="R202" s="446">
        <v>129</v>
      </c>
      <c r="S202" s="446">
        <v>426</v>
      </c>
      <c r="T202" s="449">
        <v>361898.98</v>
      </c>
      <c r="U202" s="449">
        <v>3148428.017</v>
      </c>
      <c r="V202" s="450"/>
      <c r="W202" s="444"/>
      <c r="X202" s="444" t="s">
        <v>1078</v>
      </c>
      <c r="Y202" s="444" t="s">
        <v>763</v>
      </c>
      <c r="Z202" s="444" t="s">
        <v>758</v>
      </c>
      <c r="AA202" s="444"/>
      <c r="AC202" s="443">
        <f t="shared" si="0"/>
        <v>0</v>
      </c>
    </row>
    <row r="203" spans="1:29" ht="31.5" customHeight="1">
      <c r="A203" s="444"/>
      <c r="B203" s="444"/>
      <c r="C203" s="444"/>
      <c r="D203" s="444"/>
      <c r="E203" s="445"/>
      <c r="F203" s="454"/>
      <c r="G203" s="446"/>
      <c r="H203" s="445">
        <v>200.429</v>
      </c>
      <c r="I203" s="445">
        <f>H203+I201</f>
        <v>38748.453999999991</v>
      </c>
      <c r="J203" s="447"/>
      <c r="K203" s="444"/>
      <c r="L203" s="448"/>
      <c r="M203" s="446"/>
      <c r="N203" s="446"/>
      <c r="O203" s="446"/>
      <c r="P203" s="446"/>
      <c r="Q203" s="446"/>
      <c r="R203" s="446"/>
      <c r="S203" s="446"/>
      <c r="T203" s="449"/>
      <c r="U203" s="449"/>
      <c r="V203" s="450" t="s">
        <v>1087</v>
      </c>
      <c r="W203" s="444"/>
      <c r="X203" s="444" t="s">
        <v>1031</v>
      </c>
      <c r="Y203" s="444" t="s">
        <v>1031</v>
      </c>
      <c r="Z203" s="444" t="s">
        <v>1031</v>
      </c>
      <c r="AA203" s="444"/>
      <c r="AC203" s="443">
        <f t="shared" si="0"/>
        <v>5.535493428571427</v>
      </c>
    </row>
    <row r="204" spans="1:29" ht="19.5" customHeight="1">
      <c r="A204" s="444">
        <f>A202+1</f>
        <v>98</v>
      </c>
      <c r="B204" s="444" t="s">
        <v>1088</v>
      </c>
      <c r="C204" s="444" t="s">
        <v>350</v>
      </c>
      <c r="D204" s="444" t="s">
        <v>351</v>
      </c>
      <c r="E204" s="445">
        <v>453</v>
      </c>
      <c r="F204" s="454">
        <v>2</v>
      </c>
      <c r="G204" s="446">
        <f>SUM(H202:H203)</f>
        <v>200.429</v>
      </c>
      <c r="H204" s="445"/>
      <c r="I204" s="445"/>
      <c r="J204" s="447">
        <v>230.88800000000001</v>
      </c>
      <c r="K204" s="444" t="s">
        <v>1089</v>
      </c>
      <c r="L204" s="448">
        <f>H203+H205</f>
        <v>653.42899999999997</v>
      </c>
      <c r="M204" s="446">
        <v>326.71449999999999</v>
      </c>
      <c r="N204" s="446">
        <v>29</v>
      </c>
      <c r="O204" s="446">
        <v>334</v>
      </c>
      <c r="P204" s="446">
        <v>363</v>
      </c>
      <c r="Q204" s="446">
        <v>72</v>
      </c>
      <c r="R204" s="446">
        <v>301</v>
      </c>
      <c r="S204" s="446">
        <v>373</v>
      </c>
      <c r="T204" s="449">
        <v>362082.07699999999</v>
      </c>
      <c r="U204" s="449">
        <v>3148346.4849999999</v>
      </c>
      <c r="V204" s="450"/>
      <c r="W204" s="444"/>
      <c r="X204" s="444" t="s">
        <v>1078</v>
      </c>
      <c r="Y204" s="444" t="s">
        <v>763</v>
      </c>
      <c r="Z204" s="444" t="s">
        <v>758</v>
      </c>
      <c r="AA204" s="444"/>
      <c r="AC204" s="443">
        <f t="shared" si="0"/>
        <v>0</v>
      </c>
    </row>
    <row r="205" spans="1:29" ht="19.5" customHeight="1">
      <c r="A205" s="436"/>
      <c r="B205" s="436"/>
      <c r="C205" s="436"/>
      <c r="D205" s="436"/>
      <c r="E205" s="437"/>
      <c r="F205" s="453"/>
      <c r="G205" s="439"/>
      <c r="H205" s="437">
        <v>453</v>
      </c>
      <c r="I205" s="437">
        <f>H205+I203</f>
        <v>39201.453999999991</v>
      </c>
      <c r="J205" s="438"/>
      <c r="K205" s="436"/>
      <c r="L205" s="442"/>
      <c r="M205" s="439"/>
      <c r="N205" s="439"/>
      <c r="O205" s="439"/>
      <c r="P205" s="439"/>
      <c r="Q205" s="439"/>
      <c r="R205" s="439"/>
      <c r="S205" s="439"/>
      <c r="T205" s="440"/>
      <c r="U205" s="440"/>
      <c r="V205" s="441"/>
      <c r="W205" s="436"/>
      <c r="X205" s="436" t="s">
        <v>1031</v>
      </c>
      <c r="Y205" s="436" t="s">
        <v>1031</v>
      </c>
      <c r="Z205" s="436" t="s">
        <v>1031</v>
      </c>
      <c r="AA205" s="436"/>
      <c r="AC205" s="443">
        <f t="shared" si="0"/>
        <v>5.6002077142857125</v>
      </c>
    </row>
    <row r="206" spans="1:29" ht="19.5" customHeight="1">
      <c r="A206" s="436">
        <f>A204+1</f>
        <v>99</v>
      </c>
      <c r="B206" s="436" t="s">
        <v>1031</v>
      </c>
      <c r="C206" s="436" t="s">
        <v>352</v>
      </c>
      <c r="D206" s="436" t="s">
        <v>232</v>
      </c>
      <c r="E206" s="437">
        <v>387</v>
      </c>
      <c r="F206" s="453"/>
      <c r="G206" s="439"/>
      <c r="H206" s="437"/>
      <c r="I206" s="437"/>
      <c r="J206" s="438">
        <v>229.733</v>
      </c>
      <c r="K206" s="436" t="s">
        <v>1031</v>
      </c>
      <c r="L206" s="442">
        <f>H205+H207</f>
        <v>840</v>
      </c>
      <c r="M206" s="439">
        <v>420</v>
      </c>
      <c r="N206" s="439">
        <v>121</v>
      </c>
      <c r="O206" s="439">
        <v>169</v>
      </c>
      <c r="P206" s="439">
        <v>290</v>
      </c>
      <c r="Q206" s="439">
        <v>154</v>
      </c>
      <c r="R206" s="439">
        <v>177</v>
      </c>
      <c r="S206" s="439">
        <v>331</v>
      </c>
      <c r="T206" s="440">
        <v>362529.02100000001</v>
      </c>
      <c r="U206" s="440">
        <v>3148420.3089999999</v>
      </c>
      <c r="V206" s="441"/>
      <c r="W206" s="436"/>
      <c r="X206" s="436" t="s">
        <v>1090</v>
      </c>
      <c r="Y206" s="436" t="s">
        <v>763</v>
      </c>
      <c r="Z206" s="436" t="s">
        <v>758</v>
      </c>
      <c r="AA206" s="436"/>
      <c r="AC206" s="443">
        <f t="shared" si="0"/>
        <v>0</v>
      </c>
    </row>
    <row r="207" spans="1:29" ht="19.5" customHeight="1">
      <c r="A207" s="436"/>
      <c r="B207" s="436"/>
      <c r="C207" s="436"/>
      <c r="D207" s="436"/>
      <c r="E207" s="437"/>
      <c r="F207" s="453"/>
      <c r="G207" s="439"/>
      <c r="H207" s="437">
        <v>387</v>
      </c>
      <c r="I207" s="437">
        <f>H207+I205</f>
        <v>39588.453999999991</v>
      </c>
      <c r="J207" s="438"/>
      <c r="K207" s="436"/>
      <c r="L207" s="442"/>
      <c r="M207" s="439"/>
      <c r="N207" s="439"/>
      <c r="O207" s="439"/>
      <c r="P207" s="439"/>
      <c r="Q207" s="439"/>
      <c r="R207" s="439"/>
      <c r="S207" s="439"/>
      <c r="T207" s="440"/>
      <c r="U207" s="440"/>
      <c r="V207" s="441" t="s">
        <v>1054</v>
      </c>
      <c r="W207" s="436"/>
      <c r="X207" s="436" t="s">
        <v>1031</v>
      </c>
      <c r="Y207" s="436" t="s">
        <v>1031</v>
      </c>
      <c r="Z207" s="436" t="s">
        <v>1031</v>
      </c>
      <c r="AA207" s="436"/>
      <c r="AC207" s="443">
        <f t="shared" si="0"/>
        <v>5.6554934285714271</v>
      </c>
    </row>
    <row r="208" spans="1:29" ht="19.5" customHeight="1">
      <c r="A208" s="436">
        <f>A206+1</f>
        <v>100</v>
      </c>
      <c r="B208" s="436" t="s">
        <v>1031</v>
      </c>
      <c r="C208" s="436" t="s">
        <v>353</v>
      </c>
      <c r="D208" s="436" t="s">
        <v>258</v>
      </c>
      <c r="E208" s="437">
        <v>383</v>
      </c>
      <c r="F208" s="453"/>
      <c r="G208" s="439"/>
      <c r="H208" s="437"/>
      <c r="I208" s="437"/>
      <c r="J208" s="438">
        <v>229.77799999999999</v>
      </c>
      <c r="K208" s="436" t="s">
        <v>1031</v>
      </c>
      <c r="L208" s="442">
        <f>H207+H209</f>
        <v>770</v>
      </c>
      <c r="M208" s="439">
        <v>385</v>
      </c>
      <c r="N208" s="439">
        <v>219</v>
      </c>
      <c r="O208" s="439">
        <v>214</v>
      </c>
      <c r="P208" s="439">
        <v>433</v>
      </c>
      <c r="Q208" s="439">
        <v>211</v>
      </c>
      <c r="R208" s="439">
        <v>207</v>
      </c>
      <c r="S208" s="439">
        <v>418</v>
      </c>
      <c r="T208" s="440">
        <v>362910.84700000001</v>
      </c>
      <c r="U208" s="440">
        <v>3148483.378</v>
      </c>
      <c r="V208" s="441"/>
      <c r="W208" s="436"/>
      <c r="X208" s="436" t="s">
        <v>1090</v>
      </c>
      <c r="Y208" s="436" t="s">
        <v>763</v>
      </c>
      <c r="Z208" s="436" t="s">
        <v>758</v>
      </c>
      <c r="AA208" s="436"/>
      <c r="AC208" s="443">
        <f t="shared" si="0"/>
        <v>0</v>
      </c>
    </row>
    <row r="209" spans="1:29" ht="19.5" customHeight="1">
      <c r="A209" s="436"/>
      <c r="B209" s="436"/>
      <c r="C209" s="436"/>
      <c r="D209" s="436"/>
      <c r="E209" s="437"/>
      <c r="F209" s="453"/>
      <c r="G209" s="439"/>
      <c r="H209" s="437">
        <v>383</v>
      </c>
      <c r="I209" s="437">
        <f>H209+I207</f>
        <v>39971.453999999991</v>
      </c>
      <c r="J209" s="438"/>
      <c r="K209" s="436"/>
      <c r="L209" s="442"/>
      <c r="M209" s="439"/>
      <c r="N209" s="439"/>
      <c r="O209" s="439"/>
      <c r="P209" s="439"/>
      <c r="Q209" s="439"/>
      <c r="R209" s="439"/>
      <c r="S209" s="439"/>
      <c r="T209" s="440"/>
      <c r="U209" s="440"/>
      <c r="V209" s="441"/>
      <c r="W209" s="436"/>
      <c r="X209" s="436" t="s">
        <v>1031</v>
      </c>
      <c r="Y209" s="436" t="s">
        <v>1031</v>
      </c>
      <c r="Z209" s="436" t="s">
        <v>1031</v>
      </c>
      <c r="AA209" s="436"/>
      <c r="AC209" s="443">
        <f t="shared" si="0"/>
        <v>5.7102077142857128</v>
      </c>
    </row>
    <row r="210" spans="1:29" ht="19.5" customHeight="1">
      <c r="A210" s="436">
        <f>A208+1</f>
        <v>101</v>
      </c>
      <c r="B210" s="436" t="s">
        <v>1031</v>
      </c>
      <c r="C210" s="436" t="s">
        <v>354</v>
      </c>
      <c r="D210" s="436" t="s">
        <v>251</v>
      </c>
      <c r="E210" s="437">
        <v>399</v>
      </c>
      <c r="F210" s="453"/>
      <c r="G210" s="439"/>
      <c r="H210" s="437"/>
      <c r="I210" s="437"/>
      <c r="J210" s="438">
        <v>228.78700000000001</v>
      </c>
      <c r="K210" s="436" t="s">
        <v>1031</v>
      </c>
      <c r="L210" s="442">
        <f>H209+H211</f>
        <v>782</v>
      </c>
      <c r="M210" s="439">
        <v>391</v>
      </c>
      <c r="N210" s="439">
        <v>170</v>
      </c>
      <c r="O210" s="439">
        <v>190</v>
      </c>
      <c r="P210" s="439">
        <v>360</v>
      </c>
      <c r="Q210" s="439">
        <v>177</v>
      </c>
      <c r="R210" s="439">
        <v>193</v>
      </c>
      <c r="S210" s="439">
        <v>370</v>
      </c>
      <c r="T210" s="440">
        <v>363288.72700000001</v>
      </c>
      <c r="U210" s="440">
        <v>3148545.7940000002</v>
      </c>
      <c r="V210" s="441"/>
      <c r="W210" s="436"/>
      <c r="X210" s="436" t="s">
        <v>1090</v>
      </c>
      <c r="Y210" s="436" t="s">
        <v>763</v>
      </c>
      <c r="Z210" s="436" t="s">
        <v>758</v>
      </c>
      <c r="AA210" s="436"/>
      <c r="AC210" s="443">
        <f t="shared" si="0"/>
        <v>0</v>
      </c>
    </row>
    <row r="211" spans="1:29" ht="19.5" customHeight="1">
      <c r="A211" s="436"/>
      <c r="B211" s="436"/>
      <c r="C211" s="436"/>
      <c r="D211" s="436"/>
      <c r="E211" s="437"/>
      <c r="F211" s="453"/>
      <c r="G211" s="439"/>
      <c r="H211" s="437">
        <v>399</v>
      </c>
      <c r="I211" s="437">
        <f>H211+I209</f>
        <v>40370.453999999991</v>
      </c>
      <c r="J211" s="438"/>
      <c r="K211" s="436"/>
      <c r="L211" s="442"/>
      <c r="M211" s="439"/>
      <c r="N211" s="439"/>
      <c r="O211" s="439"/>
      <c r="P211" s="439"/>
      <c r="Q211" s="439"/>
      <c r="R211" s="439"/>
      <c r="S211" s="439"/>
      <c r="T211" s="440"/>
      <c r="U211" s="440"/>
      <c r="V211" s="441"/>
      <c r="W211" s="436"/>
      <c r="X211" s="436" t="s">
        <v>1031</v>
      </c>
      <c r="Y211" s="436" t="s">
        <v>1031</v>
      </c>
      <c r="Z211" s="436" t="s">
        <v>1031</v>
      </c>
      <c r="AA211" s="436"/>
      <c r="AC211" s="443">
        <f t="shared" si="0"/>
        <v>5.7672077142857132</v>
      </c>
    </row>
    <row r="212" spans="1:29" ht="19.5" customHeight="1">
      <c r="A212" s="436">
        <f>A210+1</f>
        <v>102</v>
      </c>
      <c r="B212" s="436" t="s">
        <v>1031</v>
      </c>
      <c r="C212" s="436" t="s">
        <v>357</v>
      </c>
      <c r="D212" s="436" t="s">
        <v>258</v>
      </c>
      <c r="E212" s="437">
        <v>385</v>
      </c>
      <c r="F212" s="453"/>
      <c r="G212" s="439"/>
      <c r="H212" s="437"/>
      <c r="I212" s="437"/>
      <c r="J212" s="438">
        <v>227.67</v>
      </c>
      <c r="K212" s="436" t="s">
        <v>1031</v>
      </c>
      <c r="L212" s="442">
        <f>H211+H213</f>
        <v>784</v>
      </c>
      <c r="M212" s="439">
        <v>392</v>
      </c>
      <c r="N212" s="439">
        <v>210</v>
      </c>
      <c r="O212" s="439">
        <v>221</v>
      </c>
      <c r="P212" s="439">
        <v>431</v>
      </c>
      <c r="Q212" s="439">
        <v>207</v>
      </c>
      <c r="R212" s="439">
        <v>212</v>
      </c>
      <c r="S212" s="439">
        <v>419</v>
      </c>
      <c r="T212" s="440">
        <v>363682.39299999998</v>
      </c>
      <c r="U212" s="440">
        <v>3148610.818</v>
      </c>
      <c r="V212" s="441"/>
      <c r="W212" s="436"/>
      <c r="X212" s="436" t="s">
        <v>1090</v>
      </c>
      <c r="Y212" s="436" t="s">
        <v>763</v>
      </c>
      <c r="Z212" s="436" t="s">
        <v>758</v>
      </c>
      <c r="AA212" s="436"/>
      <c r="AC212" s="443">
        <f t="shared" si="0"/>
        <v>0</v>
      </c>
    </row>
    <row r="213" spans="1:29" ht="19.5" customHeight="1">
      <c r="A213" s="436"/>
      <c r="B213" s="436"/>
      <c r="C213" s="436"/>
      <c r="D213" s="436"/>
      <c r="E213" s="437"/>
      <c r="F213" s="453"/>
      <c r="G213" s="439"/>
      <c r="H213" s="437">
        <v>385</v>
      </c>
      <c r="I213" s="437">
        <f>H213+I211</f>
        <v>40755.453999999991</v>
      </c>
      <c r="J213" s="438"/>
      <c r="K213" s="436"/>
      <c r="L213" s="442"/>
      <c r="M213" s="439"/>
      <c r="N213" s="439"/>
      <c r="O213" s="439"/>
      <c r="P213" s="439"/>
      <c r="Q213" s="439"/>
      <c r="R213" s="439"/>
      <c r="S213" s="439"/>
      <c r="T213" s="440"/>
      <c r="U213" s="440"/>
      <c r="V213" s="441"/>
      <c r="W213" s="436"/>
      <c r="X213" s="436" t="s">
        <v>1031</v>
      </c>
      <c r="Y213" s="436" t="s">
        <v>1031</v>
      </c>
      <c r="Z213" s="436" t="s">
        <v>1031</v>
      </c>
      <c r="AA213" s="436"/>
      <c r="AC213" s="443">
        <f t="shared" si="0"/>
        <v>5.8222077142857129</v>
      </c>
    </row>
    <row r="214" spans="1:29" ht="19.5" customHeight="1">
      <c r="A214" s="436">
        <f>A212+1</f>
        <v>103</v>
      </c>
      <c r="B214" s="436"/>
      <c r="C214" s="436" t="s">
        <v>358</v>
      </c>
      <c r="D214" s="436" t="s">
        <v>232</v>
      </c>
      <c r="E214" s="437">
        <v>389</v>
      </c>
      <c r="F214" s="453"/>
      <c r="G214" s="439"/>
      <c r="H214" s="437"/>
      <c r="I214" s="437"/>
      <c r="J214" s="438">
        <v>227.11099999999999</v>
      </c>
      <c r="K214" s="436" t="s">
        <v>1031</v>
      </c>
      <c r="L214" s="442">
        <f>H213+H215</f>
        <v>774</v>
      </c>
      <c r="M214" s="439">
        <v>387</v>
      </c>
      <c r="N214" s="439">
        <v>165</v>
      </c>
      <c r="O214" s="439">
        <v>168</v>
      </c>
      <c r="P214" s="439">
        <v>333</v>
      </c>
      <c r="Q214" s="439">
        <v>174</v>
      </c>
      <c r="R214" s="439">
        <v>177</v>
      </c>
      <c r="S214" s="439">
        <v>351</v>
      </c>
      <c r="T214" s="440">
        <v>364062.24599999998</v>
      </c>
      <c r="U214" s="440">
        <v>3148673.56</v>
      </c>
      <c r="V214" s="441"/>
      <c r="W214" s="436"/>
      <c r="X214" s="436" t="s">
        <v>1091</v>
      </c>
      <c r="Y214" s="436" t="s">
        <v>763</v>
      </c>
      <c r="Z214" s="436" t="s">
        <v>758</v>
      </c>
      <c r="AA214" s="436"/>
      <c r="AC214" s="443">
        <f t="shared" si="0"/>
        <v>0</v>
      </c>
    </row>
    <row r="215" spans="1:29" ht="19.5" customHeight="1">
      <c r="A215" s="436"/>
      <c r="B215" s="436"/>
      <c r="C215" s="436"/>
      <c r="D215" s="436"/>
      <c r="E215" s="437"/>
      <c r="F215" s="453"/>
      <c r="G215" s="439"/>
      <c r="H215" s="437">
        <v>389</v>
      </c>
      <c r="I215" s="437">
        <f>H215+I213</f>
        <v>41144.453999999991</v>
      </c>
      <c r="J215" s="438"/>
      <c r="K215" s="436"/>
      <c r="L215" s="442"/>
      <c r="M215" s="439"/>
      <c r="N215" s="439"/>
      <c r="O215" s="439"/>
      <c r="P215" s="439"/>
      <c r="Q215" s="439"/>
      <c r="R215" s="439"/>
      <c r="S215" s="439"/>
      <c r="T215" s="440"/>
      <c r="U215" s="440"/>
      <c r="V215" s="441"/>
      <c r="W215" s="436"/>
      <c r="X215" s="436" t="s">
        <v>1031</v>
      </c>
      <c r="Y215" s="436" t="s">
        <v>1031</v>
      </c>
      <c r="Z215" s="436" t="s">
        <v>1031</v>
      </c>
      <c r="AA215" s="436"/>
      <c r="AC215" s="443">
        <f t="shared" si="0"/>
        <v>5.8777791428571415</v>
      </c>
    </row>
    <row r="216" spans="1:29" ht="19.5" customHeight="1">
      <c r="A216" s="436">
        <f>A214+1</f>
        <v>104</v>
      </c>
      <c r="B216" s="436" t="s">
        <v>1031</v>
      </c>
      <c r="C216" s="436" t="s">
        <v>361</v>
      </c>
      <c r="D216" s="436" t="s">
        <v>258</v>
      </c>
      <c r="E216" s="437">
        <v>403</v>
      </c>
      <c r="F216" s="453"/>
      <c r="G216" s="439"/>
      <c r="H216" s="437"/>
      <c r="I216" s="437"/>
      <c r="J216" s="438">
        <v>227.44800000000001</v>
      </c>
      <c r="K216" s="436" t="s">
        <v>1031</v>
      </c>
      <c r="L216" s="442">
        <f>H215+H217</f>
        <v>792</v>
      </c>
      <c r="M216" s="439">
        <v>396</v>
      </c>
      <c r="N216" s="439">
        <v>221</v>
      </c>
      <c r="O216" s="439">
        <v>203</v>
      </c>
      <c r="P216" s="439">
        <v>424</v>
      </c>
      <c r="Q216" s="439">
        <v>213</v>
      </c>
      <c r="R216" s="439">
        <v>203</v>
      </c>
      <c r="S216" s="439">
        <v>416</v>
      </c>
      <c r="T216" s="440">
        <v>364446.04599999997</v>
      </c>
      <c r="U216" s="440">
        <v>3148736.9550000001</v>
      </c>
      <c r="V216" s="441"/>
      <c r="W216" s="436"/>
      <c r="X216" s="436" t="s">
        <v>1091</v>
      </c>
      <c r="Y216" s="436" t="s">
        <v>763</v>
      </c>
      <c r="Z216" s="436" t="s">
        <v>758</v>
      </c>
      <c r="AA216" s="436"/>
      <c r="AC216" s="443">
        <f t="shared" si="0"/>
        <v>0</v>
      </c>
    </row>
    <row r="217" spans="1:29" ht="19.5" customHeight="1">
      <c r="A217" s="436"/>
      <c r="B217" s="436"/>
      <c r="C217" s="436"/>
      <c r="D217" s="436"/>
      <c r="E217" s="437"/>
      <c r="F217" s="453"/>
      <c r="G217" s="439"/>
      <c r="H217" s="437">
        <v>403</v>
      </c>
      <c r="I217" s="437">
        <f>H217+I215</f>
        <v>41547.453999999991</v>
      </c>
      <c r="J217" s="438"/>
      <c r="K217" s="436"/>
      <c r="L217" s="442"/>
      <c r="M217" s="439"/>
      <c r="N217" s="439"/>
      <c r="O217" s="439"/>
      <c r="P217" s="439"/>
      <c r="Q217" s="439"/>
      <c r="R217" s="439"/>
      <c r="S217" s="439"/>
      <c r="T217" s="440"/>
      <c r="U217" s="440"/>
      <c r="V217" s="441" t="s">
        <v>1054</v>
      </c>
      <c r="W217" s="436"/>
      <c r="X217" s="436" t="s">
        <v>1031</v>
      </c>
      <c r="Y217" s="436" t="s">
        <v>1031</v>
      </c>
      <c r="Z217" s="436" t="s">
        <v>1031</v>
      </c>
      <c r="AA217" s="436"/>
      <c r="AC217" s="443">
        <f t="shared" si="0"/>
        <v>5.9353505714285699</v>
      </c>
    </row>
    <row r="218" spans="1:29" ht="19.5" customHeight="1">
      <c r="A218" s="436">
        <f>A216+1</f>
        <v>105</v>
      </c>
      <c r="B218" s="436" t="s">
        <v>1031</v>
      </c>
      <c r="C218" s="436" t="s">
        <v>362</v>
      </c>
      <c r="D218" s="436" t="s">
        <v>258</v>
      </c>
      <c r="E218" s="437">
        <v>398</v>
      </c>
      <c r="F218" s="453"/>
      <c r="G218" s="439"/>
      <c r="H218" s="437"/>
      <c r="I218" s="437"/>
      <c r="J218" s="438">
        <v>227.233</v>
      </c>
      <c r="K218" s="436" t="s">
        <v>1031</v>
      </c>
      <c r="L218" s="442">
        <f>H217+H219</f>
        <v>801</v>
      </c>
      <c r="M218" s="439">
        <v>400.5</v>
      </c>
      <c r="N218" s="439">
        <v>201</v>
      </c>
      <c r="O218" s="439">
        <v>206</v>
      </c>
      <c r="P218" s="439">
        <v>407</v>
      </c>
      <c r="Q218" s="439">
        <v>201</v>
      </c>
      <c r="R218" s="439">
        <v>204</v>
      </c>
      <c r="S218" s="439">
        <v>405</v>
      </c>
      <c r="T218" s="440">
        <v>364843.658</v>
      </c>
      <c r="U218" s="440">
        <v>3148802.63</v>
      </c>
      <c r="V218" s="441"/>
      <c r="W218" s="436"/>
      <c r="X218" s="436" t="s">
        <v>1091</v>
      </c>
      <c r="Y218" s="436" t="s">
        <v>763</v>
      </c>
      <c r="Z218" s="436" t="s">
        <v>758</v>
      </c>
      <c r="AA218" s="436"/>
      <c r="AC218" s="443">
        <f t="shared" si="0"/>
        <v>0</v>
      </c>
    </row>
    <row r="219" spans="1:29" ht="19.5" customHeight="1">
      <c r="A219" s="436"/>
      <c r="B219" s="436"/>
      <c r="C219" s="436"/>
      <c r="D219" s="436"/>
      <c r="E219" s="437"/>
      <c r="F219" s="453"/>
      <c r="G219" s="439"/>
      <c r="H219" s="437">
        <v>398</v>
      </c>
      <c r="I219" s="437">
        <f>H219+I217</f>
        <v>41945.453999999991</v>
      </c>
      <c r="J219" s="438"/>
      <c r="K219" s="436"/>
      <c r="L219" s="442"/>
      <c r="M219" s="439"/>
      <c r="N219" s="439"/>
      <c r="O219" s="439"/>
      <c r="P219" s="439"/>
      <c r="Q219" s="439"/>
      <c r="R219" s="439"/>
      <c r="S219" s="439"/>
      <c r="T219" s="440"/>
      <c r="U219" s="440"/>
      <c r="V219" s="441"/>
      <c r="W219" s="436"/>
      <c r="X219" s="436" t="s">
        <v>1031</v>
      </c>
      <c r="Y219" s="436" t="s">
        <v>1031</v>
      </c>
      <c r="Z219" s="436" t="s">
        <v>1031</v>
      </c>
      <c r="AA219" s="436"/>
      <c r="AC219" s="443">
        <f t="shared" si="0"/>
        <v>5.9922077142857129</v>
      </c>
    </row>
    <row r="220" spans="1:29" ht="19.5" customHeight="1">
      <c r="A220" s="436">
        <f>A218+1</f>
        <v>106</v>
      </c>
      <c r="B220" s="436" t="s">
        <v>1031</v>
      </c>
      <c r="C220" s="436" t="s">
        <v>365</v>
      </c>
      <c r="D220" s="436" t="s">
        <v>258</v>
      </c>
      <c r="E220" s="437">
        <v>402.053</v>
      </c>
      <c r="F220" s="453"/>
      <c r="G220" s="439"/>
      <c r="H220" s="437"/>
      <c r="I220" s="437"/>
      <c r="J220" s="438">
        <v>225.96899999999999</v>
      </c>
      <c r="K220" s="436" t="s">
        <v>1031</v>
      </c>
      <c r="L220" s="442">
        <f>H219+H221</f>
        <v>800.053</v>
      </c>
      <c r="M220" s="439">
        <v>400.0265</v>
      </c>
      <c r="N220" s="439">
        <v>193</v>
      </c>
      <c r="O220" s="439">
        <v>230</v>
      </c>
      <c r="P220" s="439">
        <v>423</v>
      </c>
      <c r="Q220" s="439">
        <v>195</v>
      </c>
      <c r="R220" s="439">
        <v>221</v>
      </c>
      <c r="S220" s="439">
        <v>416</v>
      </c>
      <c r="T220" s="440">
        <v>365236.33799999999</v>
      </c>
      <c r="U220" s="440">
        <v>3148867.4909999999</v>
      </c>
      <c r="V220" s="441"/>
      <c r="W220" s="436"/>
      <c r="X220" s="436" t="s">
        <v>1091</v>
      </c>
      <c r="Y220" s="436" t="s">
        <v>763</v>
      </c>
      <c r="Z220" s="436" t="s">
        <v>758</v>
      </c>
      <c r="AA220" s="436"/>
      <c r="AC220" s="443">
        <f t="shared" si="0"/>
        <v>0</v>
      </c>
    </row>
    <row r="221" spans="1:29" ht="19.5" customHeight="1">
      <c r="A221" s="436"/>
      <c r="B221" s="436"/>
      <c r="C221" s="436"/>
      <c r="D221" s="436"/>
      <c r="E221" s="437"/>
      <c r="F221" s="453"/>
      <c r="G221" s="439"/>
      <c r="H221" s="437">
        <v>402.053</v>
      </c>
      <c r="I221" s="437">
        <f>H221+I219</f>
        <v>42347.506999999991</v>
      </c>
      <c r="J221" s="438"/>
      <c r="K221" s="436"/>
      <c r="L221" s="442"/>
      <c r="M221" s="439"/>
      <c r="N221" s="439"/>
      <c r="O221" s="439"/>
      <c r="P221" s="439"/>
      <c r="Q221" s="439"/>
      <c r="R221" s="439"/>
      <c r="S221" s="439"/>
      <c r="T221" s="440"/>
      <c r="U221" s="440"/>
      <c r="V221" s="441"/>
      <c r="W221" s="436"/>
      <c r="X221" s="436" t="s">
        <v>1031</v>
      </c>
      <c r="Y221" s="436" t="s">
        <v>1031</v>
      </c>
      <c r="Z221" s="436" t="s">
        <v>1031</v>
      </c>
      <c r="AA221" s="436"/>
      <c r="AC221" s="443">
        <f t="shared" si="0"/>
        <v>6.0496438571428559</v>
      </c>
    </row>
    <row r="222" spans="1:29" ht="19.5" customHeight="1">
      <c r="A222" s="436">
        <f>A220+1</f>
        <v>107</v>
      </c>
      <c r="B222" s="436" t="s">
        <v>1092</v>
      </c>
      <c r="C222" s="436" t="s">
        <v>368</v>
      </c>
      <c r="D222" s="436" t="s">
        <v>369</v>
      </c>
      <c r="E222" s="437">
        <v>359</v>
      </c>
      <c r="F222" s="453"/>
      <c r="G222" s="439">
        <f>SUM(H204:H221)</f>
        <v>3599.0529999999999</v>
      </c>
      <c r="H222" s="437"/>
      <c r="I222" s="437"/>
      <c r="J222" s="438">
        <v>223.59800000000001</v>
      </c>
      <c r="K222" s="436" t="s">
        <v>1093</v>
      </c>
      <c r="L222" s="442">
        <f>H221+H223</f>
        <v>761.053</v>
      </c>
      <c r="M222" s="439">
        <v>380.5265</v>
      </c>
      <c r="N222" s="439">
        <v>173</v>
      </c>
      <c r="O222" s="439">
        <v>174</v>
      </c>
      <c r="P222" s="439">
        <v>347</v>
      </c>
      <c r="Q222" s="439">
        <v>182</v>
      </c>
      <c r="R222" s="439">
        <v>176</v>
      </c>
      <c r="S222" s="439">
        <v>358</v>
      </c>
      <c r="T222" s="440">
        <v>365633.016</v>
      </c>
      <c r="U222" s="440">
        <v>3148933.0129999998</v>
      </c>
      <c r="V222" s="441"/>
      <c r="W222" s="436"/>
      <c r="X222" s="436" t="s">
        <v>1091</v>
      </c>
      <c r="Y222" s="436" t="s">
        <v>763</v>
      </c>
      <c r="Z222" s="436" t="s">
        <v>758</v>
      </c>
      <c r="AA222" s="436"/>
      <c r="AC222" s="443">
        <f t="shared" si="0"/>
        <v>0</v>
      </c>
    </row>
    <row r="223" spans="1:29" ht="19.5" customHeight="1">
      <c r="A223" s="436"/>
      <c r="B223" s="436"/>
      <c r="C223" s="436"/>
      <c r="D223" s="436"/>
      <c r="E223" s="437"/>
      <c r="F223" s="453"/>
      <c r="G223" s="439"/>
      <c r="H223" s="437">
        <v>359</v>
      </c>
      <c r="I223" s="437">
        <f>H223+I221</f>
        <v>42706.506999999991</v>
      </c>
      <c r="J223" s="438"/>
      <c r="K223" s="436"/>
      <c r="L223" s="442"/>
      <c r="M223" s="439"/>
      <c r="N223" s="439"/>
      <c r="O223" s="439"/>
      <c r="P223" s="439"/>
      <c r="Q223" s="439"/>
      <c r="R223" s="439"/>
      <c r="S223" s="439"/>
      <c r="T223" s="440"/>
      <c r="U223" s="440"/>
      <c r="V223" s="441" t="s">
        <v>1094</v>
      </c>
      <c r="W223" s="436"/>
      <c r="X223" s="436" t="s">
        <v>1031</v>
      </c>
      <c r="Y223" s="436" t="s">
        <v>1031</v>
      </c>
      <c r="Z223" s="436" t="s">
        <v>1031</v>
      </c>
      <c r="AA223" s="436"/>
      <c r="AC223" s="443">
        <f t="shared" si="0"/>
        <v>6.1009295714285701</v>
      </c>
    </row>
    <row r="224" spans="1:29" ht="19.5" customHeight="1">
      <c r="A224" s="436">
        <f>A222+1</f>
        <v>108</v>
      </c>
      <c r="B224" s="436" t="s">
        <v>1031</v>
      </c>
      <c r="C224" s="436" t="s">
        <v>371</v>
      </c>
      <c r="D224" s="436" t="s">
        <v>258</v>
      </c>
      <c r="E224" s="437">
        <v>381</v>
      </c>
      <c r="F224" s="453"/>
      <c r="G224" s="439"/>
      <c r="H224" s="437"/>
      <c r="I224" s="437"/>
      <c r="J224" s="438">
        <v>221.63800000000001</v>
      </c>
      <c r="K224" s="436" t="s">
        <v>1031</v>
      </c>
      <c r="L224" s="442">
        <f>H223+H225</f>
        <v>740</v>
      </c>
      <c r="M224" s="439">
        <v>370</v>
      </c>
      <c r="N224" s="439">
        <v>186</v>
      </c>
      <c r="O224" s="439">
        <v>199</v>
      </c>
      <c r="P224" s="439">
        <v>385</v>
      </c>
      <c r="Q224" s="439">
        <v>184</v>
      </c>
      <c r="R224" s="439">
        <v>197</v>
      </c>
      <c r="S224" s="439">
        <v>381</v>
      </c>
      <c r="T224" s="440">
        <v>365978.848</v>
      </c>
      <c r="U224" s="440">
        <v>3148836.676</v>
      </c>
      <c r="V224" s="441"/>
      <c r="W224" s="436"/>
      <c r="X224" s="436" t="s">
        <v>1095</v>
      </c>
      <c r="Y224" s="436" t="s">
        <v>763</v>
      </c>
      <c r="Z224" s="436" t="s">
        <v>758</v>
      </c>
      <c r="AA224" s="436"/>
      <c r="AC224" s="443">
        <f t="shared" si="0"/>
        <v>0</v>
      </c>
    </row>
    <row r="225" spans="1:29" ht="19.5" customHeight="1">
      <c r="A225" s="436"/>
      <c r="B225" s="436"/>
      <c r="C225" s="436"/>
      <c r="D225" s="436"/>
      <c r="E225" s="437"/>
      <c r="F225" s="453"/>
      <c r="G225" s="439"/>
      <c r="H225" s="437">
        <v>381</v>
      </c>
      <c r="I225" s="437">
        <f>H225+I223</f>
        <v>43087.506999999991</v>
      </c>
      <c r="J225" s="438"/>
      <c r="K225" s="436"/>
      <c r="L225" s="442"/>
      <c r="M225" s="439"/>
      <c r="N225" s="439"/>
      <c r="O225" s="439"/>
      <c r="P225" s="439"/>
      <c r="Q225" s="439"/>
      <c r="R225" s="439"/>
      <c r="S225" s="439"/>
      <c r="T225" s="440"/>
      <c r="U225" s="440"/>
      <c r="V225" s="441"/>
      <c r="W225" s="436"/>
      <c r="X225" s="436" t="s">
        <v>1031</v>
      </c>
      <c r="Y225" s="436" t="s">
        <v>1031</v>
      </c>
      <c r="Z225" s="436" t="s">
        <v>1031</v>
      </c>
      <c r="AA225" s="436"/>
      <c r="AC225" s="443">
        <f t="shared" si="0"/>
        <v>6.1553581428571418</v>
      </c>
    </row>
    <row r="226" spans="1:29" ht="19.5" customHeight="1">
      <c r="A226" s="436">
        <f>A224+1</f>
        <v>109</v>
      </c>
      <c r="B226" s="436" t="s">
        <v>1031</v>
      </c>
      <c r="C226" s="436" t="s">
        <v>372</v>
      </c>
      <c r="D226" s="436" t="s">
        <v>232</v>
      </c>
      <c r="E226" s="437">
        <v>399</v>
      </c>
      <c r="F226" s="453"/>
      <c r="G226" s="439"/>
      <c r="H226" s="437"/>
      <c r="I226" s="437"/>
      <c r="J226" s="438">
        <v>224.66</v>
      </c>
      <c r="K226" s="436" t="s">
        <v>1031</v>
      </c>
      <c r="L226" s="442">
        <f>H225+H227</f>
        <v>780</v>
      </c>
      <c r="M226" s="439">
        <v>390</v>
      </c>
      <c r="N226" s="439">
        <v>182</v>
      </c>
      <c r="O226" s="439">
        <v>158</v>
      </c>
      <c r="P226" s="439">
        <v>340</v>
      </c>
      <c r="Q226" s="439">
        <v>185</v>
      </c>
      <c r="R226" s="439">
        <v>171</v>
      </c>
      <c r="S226" s="439">
        <v>356</v>
      </c>
      <c r="T226" s="440">
        <v>366345.87400000001</v>
      </c>
      <c r="U226" s="440">
        <v>3148734.4339999999</v>
      </c>
      <c r="V226" s="441"/>
      <c r="W226" s="436"/>
      <c r="X226" s="436" t="s">
        <v>1095</v>
      </c>
      <c r="Y226" s="436" t="s">
        <v>763</v>
      </c>
      <c r="Z226" s="436" t="s">
        <v>758</v>
      </c>
      <c r="AA226" s="436"/>
      <c r="AC226" s="443">
        <f t="shared" si="0"/>
        <v>0</v>
      </c>
    </row>
    <row r="227" spans="1:29" ht="19.5" customHeight="1">
      <c r="A227" s="436"/>
      <c r="B227" s="436"/>
      <c r="C227" s="436"/>
      <c r="D227" s="436"/>
      <c r="E227" s="437"/>
      <c r="F227" s="453"/>
      <c r="G227" s="439"/>
      <c r="H227" s="437">
        <v>399</v>
      </c>
      <c r="I227" s="437">
        <f>H227+I225</f>
        <v>43486.506999999991</v>
      </c>
      <c r="J227" s="438"/>
      <c r="K227" s="436"/>
      <c r="L227" s="442"/>
      <c r="M227" s="439"/>
      <c r="N227" s="439"/>
      <c r="O227" s="439"/>
      <c r="P227" s="439"/>
      <c r="Q227" s="439"/>
      <c r="R227" s="439"/>
      <c r="S227" s="439"/>
      <c r="T227" s="440"/>
      <c r="U227" s="440"/>
      <c r="V227" s="441"/>
      <c r="W227" s="436"/>
      <c r="X227" s="436" t="s">
        <v>1031</v>
      </c>
      <c r="Y227" s="436" t="s">
        <v>1031</v>
      </c>
      <c r="Z227" s="436" t="s">
        <v>1031</v>
      </c>
      <c r="AA227" s="436"/>
      <c r="AC227" s="443">
        <f t="shared" si="0"/>
        <v>6.2123581428571413</v>
      </c>
    </row>
    <row r="228" spans="1:29" ht="19.5" customHeight="1">
      <c r="A228" s="436">
        <f>A226+1</f>
        <v>110</v>
      </c>
      <c r="B228" s="436" t="s">
        <v>1031</v>
      </c>
      <c r="C228" s="436" t="s">
        <v>373</v>
      </c>
      <c r="D228" s="436" t="s">
        <v>247</v>
      </c>
      <c r="E228" s="437">
        <v>427</v>
      </c>
      <c r="F228" s="453"/>
      <c r="G228" s="439"/>
      <c r="H228" s="437"/>
      <c r="I228" s="437"/>
      <c r="J228" s="438">
        <v>221.935</v>
      </c>
      <c r="K228" s="436" t="s">
        <v>1031</v>
      </c>
      <c r="L228" s="442">
        <f>H227+H229</f>
        <v>826</v>
      </c>
      <c r="M228" s="439">
        <v>413</v>
      </c>
      <c r="N228" s="439">
        <v>241</v>
      </c>
      <c r="O228" s="439">
        <v>230</v>
      </c>
      <c r="P228" s="439">
        <v>471</v>
      </c>
      <c r="Q228" s="439">
        <v>229</v>
      </c>
      <c r="R228" s="439">
        <v>225</v>
      </c>
      <c r="S228" s="439">
        <v>454</v>
      </c>
      <c r="T228" s="440">
        <v>366730.239</v>
      </c>
      <c r="U228" s="440">
        <v>3148627.3629999999</v>
      </c>
      <c r="V228" s="441"/>
      <c r="W228" s="436"/>
      <c r="X228" s="436" t="s">
        <v>1095</v>
      </c>
      <c r="Y228" s="436" t="s">
        <v>763</v>
      </c>
      <c r="Z228" s="436" t="s">
        <v>758</v>
      </c>
      <c r="AA228" s="436"/>
      <c r="AC228" s="443">
        <f t="shared" si="0"/>
        <v>0</v>
      </c>
    </row>
    <row r="229" spans="1:29" ht="19.5" customHeight="1">
      <c r="A229" s="436"/>
      <c r="B229" s="436"/>
      <c r="C229" s="436"/>
      <c r="D229" s="436"/>
      <c r="E229" s="437"/>
      <c r="F229" s="453"/>
      <c r="G229" s="439"/>
      <c r="H229" s="437">
        <v>427</v>
      </c>
      <c r="I229" s="437">
        <f>H229+I227</f>
        <v>43913.506999999991</v>
      </c>
      <c r="J229" s="438"/>
      <c r="K229" s="436"/>
      <c r="L229" s="442"/>
      <c r="M229" s="439"/>
      <c r="N229" s="439"/>
      <c r="O229" s="439"/>
      <c r="P229" s="439"/>
      <c r="Q229" s="439"/>
      <c r="R229" s="439"/>
      <c r="S229" s="439"/>
      <c r="T229" s="440"/>
      <c r="U229" s="440"/>
      <c r="V229" s="441" t="s">
        <v>1094</v>
      </c>
      <c r="W229" s="436"/>
      <c r="X229" s="436" t="s">
        <v>1031</v>
      </c>
      <c r="Y229" s="436" t="s">
        <v>1031</v>
      </c>
      <c r="Z229" s="436" t="s">
        <v>1031</v>
      </c>
      <c r="AA229" s="436"/>
      <c r="AC229" s="443">
        <f t="shared" si="0"/>
        <v>6.2733581428571412</v>
      </c>
    </row>
    <row r="230" spans="1:29" ht="19.5" customHeight="1">
      <c r="A230" s="436">
        <f>A228+1</f>
        <v>111</v>
      </c>
      <c r="B230" s="436"/>
      <c r="C230" s="436" t="s">
        <v>374</v>
      </c>
      <c r="D230" s="436" t="s">
        <v>247</v>
      </c>
      <c r="E230" s="437">
        <v>413</v>
      </c>
      <c r="F230" s="453"/>
      <c r="G230" s="439"/>
      <c r="H230" s="437"/>
      <c r="I230" s="437"/>
      <c r="J230" s="438">
        <v>218.69</v>
      </c>
      <c r="K230" s="436" t="s">
        <v>1031</v>
      </c>
      <c r="L230" s="442">
        <f>H229+H231</f>
        <v>840</v>
      </c>
      <c r="M230" s="439">
        <v>420</v>
      </c>
      <c r="N230" s="439">
        <v>198</v>
      </c>
      <c r="O230" s="439">
        <v>200</v>
      </c>
      <c r="P230" s="439">
        <v>398</v>
      </c>
      <c r="Q230" s="439">
        <v>203</v>
      </c>
      <c r="R230" s="439">
        <v>202</v>
      </c>
      <c r="S230" s="439">
        <v>405</v>
      </c>
      <c r="T230" s="440">
        <v>367141.57799999998</v>
      </c>
      <c r="U230" s="440">
        <v>3148512.7779999999</v>
      </c>
      <c r="V230" s="441"/>
      <c r="W230" s="436"/>
      <c r="X230" s="436" t="s">
        <v>1095</v>
      </c>
      <c r="Y230" s="436" t="s">
        <v>763</v>
      </c>
      <c r="Z230" s="436" t="s">
        <v>758</v>
      </c>
      <c r="AA230" s="436"/>
      <c r="AC230" s="443">
        <f t="shared" si="0"/>
        <v>0</v>
      </c>
    </row>
    <row r="231" spans="1:29" ht="19.5" customHeight="1">
      <c r="A231" s="436"/>
      <c r="B231" s="436"/>
      <c r="C231" s="436"/>
      <c r="D231" s="436"/>
      <c r="E231" s="437"/>
      <c r="F231" s="453"/>
      <c r="G231" s="439"/>
      <c r="H231" s="437">
        <v>413</v>
      </c>
      <c r="I231" s="437">
        <f>H231+I229</f>
        <v>44326.506999999991</v>
      </c>
      <c r="J231" s="438"/>
      <c r="K231" s="436"/>
      <c r="L231" s="442"/>
      <c r="M231" s="439"/>
      <c r="N231" s="439"/>
      <c r="O231" s="439"/>
      <c r="P231" s="439"/>
      <c r="Q231" s="439"/>
      <c r="R231" s="439"/>
      <c r="S231" s="439"/>
      <c r="T231" s="440"/>
      <c r="U231" s="440"/>
      <c r="V231" s="451"/>
      <c r="W231" s="436"/>
      <c r="X231" s="436" t="s">
        <v>1031</v>
      </c>
      <c r="Y231" s="436" t="s">
        <v>1031</v>
      </c>
      <c r="Z231" s="436" t="s">
        <v>1031</v>
      </c>
      <c r="AA231" s="436"/>
      <c r="AC231" s="443">
        <f t="shared" si="0"/>
        <v>6.3323581428571414</v>
      </c>
    </row>
    <row r="232" spans="1:29" ht="19.5" customHeight="1">
      <c r="A232" s="444">
        <f>A230+1</f>
        <v>112</v>
      </c>
      <c r="B232" s="444"/>
      <c r="C232" s="444" t="s">
        <v>375</v>
      </c>
      <c r="D232" s="444" t="s">
        <v>247</v>
      </c>
      <c r="E232" s="445">
        <v>409.52699999999999</v>
      </c>
      <c r="F232" s="454"/>
      <c r="G232" s="446"/>
      <c r="H232" s="445"/>
      <c r="I232" s="445"/>
      <c r="J232" s="447">
        <v>220.03800000000001</v>
      </c>
      <c r="K232" s="444" t="s">
        <v>1031</v>
      </c>
      <c r="L232" s="448">
        <f>H231+H233</f>
        <v>822.52700000000004</v>
      </c>
      <c r="M232" s="446">
        <v>411.26350000000002</v>
      </c>
      <c r="N232" s="446">
        <v>214</v>
      </c>
      <c r="O232" s="446">
        <v>233</v>
      </c>
      <c r="P232" s="446">
        <v>447</v>
      </c>
      <c r="Q232" s="446">
        <v>212</v>
      </c>
      <c r="R232" s="446">
        <v>225</v>
      </c>
      <c r="S232" s="446">
        <v>437</v>
      </c>
      <c r="T232" s="449">
        <v>367539.429</v>
      </c>
      <c r="U232" s="449">
        <v>3148401.949</v>
      </c>
      <c r="V232" s="450"/>
      <c r="W232" s="444"/>
      <c r="X232" s="444" t="s">
        <v>1095</v>
      </c>
      <c r="Y232" s="444" t="s">
        <v>763</v>
      </c>
      <c r="Z232" s="444" t="s">
        <v>758</v>
      </c>
      <c r="AA232" s="444"/>
      <c r="AC232" s="443">
        <f t="shared" si="0"/>
        <v>0</v>
      </c>
    </row>
    <row r="233" spans="1:29" ht="19.5" customHeight="1">
      <c r="A233" s="444"/>
      <c r="B233" s="444"/>
      <c r="C233" s="444"/>
      <c r="D233" s="444"/>
      <c r="E233" s="445"/>
      <c r="F233" s="454"/>
      <c r="G233" s="446"/>
      <c r="H233" s="445">
        <v>409.52699999999999</v>
      </c>
      <c r="I233" s="445">
        <f>H233+I231</f>
        <v>44736.033999999992</v>
      </c>
      <c r="J233" s="447"/>
      <c r="K233" s="444"/>
      <c r="L233" s="448"/>
      <c r="M233" s="446"/>
      <c r="N233" s="446"/>
      <c r="O233" s="446"/>
      <c r="P233" s="446"/>
      <c r="Q233" s="446"/>
      <c r="R233" s="446"/>
      <c r="S233" s="446"/>
      <c r="T233" s="449"/>
      <c r="U233" s="449"/>
      <c r="V233" s="450" t="s">
        <v>1096</v>
      </c>
      <c r="W233" s="444"/>
      <c r="X233" s="444" t="s">
        <v>1031</v>
      </c>
      <c r="Y233" s="444" t="s">
        <v>1031</v>
      </c>
      <c r="Z233" s="444" t="s">
        <v>1031</v>
      </c>
      <c r="AA233" s="444"/>
      <c r="AC233" s="443">
        <f t="shared" si="0"/>
        <v>6.3908619999999985</v>
      </c>
    </row>
    <row r="234" spans="1:29" ht="19.5" customHeight="1">
      <c r="A234" s="444">
        <f>A232+1</f>
        <v>113</v>
      </c>
      <c r="B234" s="444" t="s">
        <v>1097</v>
      </c>
      <c r="C234" s="444" t="s">
        <v>377</v>
      </c>
      <c r="D234" s="444" t="s">
        <v>378</v>
      </c>
      <c r="E234" s="445">
        <v>311</v>
      </c>
      <c r="F234" s="454"/>
      <c r="G234" s="446">
        <f>SUM(H222:H233)</f>
        <v>2388.527</v>
      </c>
      <c r="H234" s="445"/>
      <c r="I234" s="445"/>
      <c r="J234" s="447">
        <v>220.70400000000001</v>
      </c>
      <c r="K234" s="444" t="s">
        <v>1098</v>
      </c>
      <c r="L234" s="448">
        <f>H233+H235</f>
        <v>720.52700000000004</v>
      </c>
      <c r="M234" s="446">
        <v>360.26350000000002</v>
      </c>
      <c r="N234" s="446">
        <v>177</v>
      </c>
      <c r="O234" s="446">
        <v>136</v>
      </c>
      <c r="P234" s="446">
        <v>313</v>
      </c>
      <c r="Q234" s="446">
        <v>186</v>
      </c>
      <c r="R234" s="446">
        <v>142</v>
      </c>
      <c r="S234" s="446">
        <v>328</v>
      </c>
      <c r="T234" s="449">
        <v>367933.93599999999</v>
      </c>
      <c r="U234" s="449">
        <v>3148292.0529999998</v>
      </c>
      <c r="V234" s="450"/>
      <c r="W234" s="444"/>
      <c r="X234" s="444" t="s">
        <v>1095</v>
      </c>
      <c r="Y234" s="444" t="s">
        <v>763</v>
      </c>
      <c r="Z234" s="444" t="s">
        <v>758</v>
      </c>
      <c r="AA234" s="444"/>
      <c r="AC234" s="443">
        <f t="shared" si="0"/>
        <v>0</v>
      </c>
    </row>
    <row r="235" spans="1:29" ht="19.5" customHeight="1">
      <c r="A235" s="436"/>
      <c r="B235" s="436"/>
      <c r="C235" s="436"/>
      <c r="D235" s="436"/>
      <c r="E235" s="437"/>
      <c r="F235" s="453"/>
      <c r="G235" s="439"/>
      <c r="H235" s="437">
        <v>311</v>
      </c>
      <c r="I235" s="437">
        <f>H235+I233</f>
        <v>45047.033999999992</v>
      </c>
      <c r="J235" s="438"/>
      <c r="K235" s="436"/>
      <c r="L235" s="442"/>
      <c r="M235" s="439"/>
      <c r="N235" s="439"/>
      <c r="O235" s="439"/>
      <c r="P235" s="439"/>
      <c r="Q235" s="439"/>
      <c r="R235" s="439"/>
      <c r="S235" s="439"/>
      <c r="T235" s="440"/>
      <c r="U235" s="440"/>
      <c r="V235" s="451" t="s">
        <v>1084</v>
      </c>
      <c r="W235" s="436"/>
      <c r="X235" s="436" t="s">
        <v>1031</v>
      </c>
      <c r="Y235" s="436" t="s">
        <v>1031</v>
      </c>
      <c r="Z235" s="436" t="s">
        <v>1031</v>
      </c>
      <c r="AA235" s="436"/>
      <c r="AC235" s="443">
        <f t="shared" si="0"/>
        <v>6.4352905714285704</v>
      </c>
    </row>
    <row r="236" spans="1:29" ht="19.5" customHeight="1">
      <c r="A236" s="436">
        <f>A234+1</f>
        <v>114</v>
      </c>
      <c r="B236" s="436"/>
      <c r="C236" s="436" t="s">
        <v>379</v>
      </c>
      <c r="D236" s="436" t="s">
        <v>245</v>
      </c>
      <c r="E236" s="437">
        <v>458.7</v>
      </c>
      <c r="F236" s="453"/>
      <c r="G236" s="439"/>
      <c r="H236" s="437"/>
      <c r="I236" s="437"/>
      <c r="J236" s="438">
        <v>220.61099999999999</v>
      </c>
      <c r="K236" s="436" t="s">
        <v>1031</v>
      </c>
      <c r="L236" s="442">
        <f>H235+H237</f>
        <v>769.7</v>
      </c>
      <c r="M236" s="439">
        <v>384.85</v>
      </c>
      <c r="N236" s="439">
        <v>175</v>
      </c>
      <c r="O236" s="439">
        <v>247</v>
      </c>
      <c r="P236" s="439">
        <v>422</v>
      </c>
      <c r="Q236" s="439">
        <v>170</v>
      </c>
      <c r="R236" s="439">
        <v>242</v>
      </c>
      <c r="S236" s="439">
        <v>412</v>
      </c>
      <c r="T236" s="440">
        <v>368184.48100000003</v>
      </c>
      <c r="U236" s="440">
        <v>3148107.8029999998</v>
      </c>
      <c r="V236" s="441"/>
      <c r="W236" s="436"/>
      <c r="X236" s="436" t="s">
        <v>1095</v>
      </c>
      <c r="Y236" s="436" t="s">
        <v>763</v>
      </c>
      <c r="Z236" s="436" t="s">
        <v>758</v>
      </c>
      <c r="AA236" s="436"/>
      <c r="AC236" s="443">
        <f t="shared" si="0"/>
        <v>0</v>
      </c>
    </row>
    <row r="237" spans="1:29" ht="19.5" customHeight="1">
      <c r="A237" s="436"/>
      <c r="B237" s="436"/>
      <c r="C237" s="436"/>
      <c r="D237" s="436"/>
      <c r="E237" s="437"/>
      <c r="F237" s="453"/>
      <c r="G237" s="439"/>
      <c r="H237" s="437">
        <v>458.7</v>
      </c>
      <c r="I237" s="437">
        <f>H237+I235</f>
        <v>45505.733999999989</v>
      </c>
      <c r="J237" s="438"/>
      <c r="K237" s="436"/>
      <c r="L237" s="442"/>
      <c r="M237" s="439"/>
      <c r="N237" s="439"/>
      <c r="O237" s="439"/>
      <c r="P237" s="439"/>
      <c r="Q237" s="439"/>
      <c r="R237" s="439"/>
      <c r="S237" s="439"/>
      <c r="T237" s="440"/>
      <c r="U237" s="440"/>
      <c r="V237" s="441" t="s">
        <v>1099</v>
      </c>
      <c r="W237" s="436"/>
      <c r="X237" s="436" t="s">
        <v>1031</v>
      </c>
      <c r="Y237" s="436" t="s">
        <v>1031</v>
      </c>
      <c r="Z237" s="436" t="s">
        <v>1031</v>
      </c>
      <c r="AA237" s="436"/>
      <c r="AC237" s="443">
        <f t="shared" si="0"/>
        <v>6.5008191428571411</v>
      </c>
    </row>
    <row r="238" spans="1:29" ht="19.5" customHeight="1">
      <c r="A238" s="444">
        <f>A236+1</f>
        <v>115</v>
      </c>
      <c r="B238" s="444" t="s">
        <v>1100</v>
      </c>
      <c r="C238" s="444" t="s">
        <v>380</v>
      </c>
      <c r="D238" s="444" t="s">
        <v>332</v>
      </c>
      <c r="E238" s="445">
        <v>242.447</v>
      </c>
      <c r="F238" s="454"/>
      <c r="G238" s="446">
        <f>SUM(H234:H237)</f>
        <v>769.7</v>
      </c>
      <c r="H238" s="445"/>
      <c r="I238" s="445"/>
      <c r="J238" s="447">
        <v>222.90799999999999</v>
      </c>
      <c r="K238" s="444" t="s">
        <v>1101</v>
      </c>
      <c r="L238" s="448">
        <f>H237+H239</f>
        <v>701.14699999999993</v>
      </c>
      <c r="M238" s="446">
        <v>350.57349999999997</v>
      </c>
      <c r="N238" s="446">
        <v>213</v>
      </c>
      <c r="O238" s="446">
        <v>109</v>
      </c>
      <c r="P238" s="446">
        <v>322</v>
      </c>
      <c r="Q238" s="446">
        <v>219</v>
      </c>
      <c r="R238" s="446">
        <v>116</v>
      </c>
      <c r="S238" s="446">
        <v>335</v>
      </c>
      <c r="T238" s="449">
        <v>368554.01500000001</v>
      </c>
      <c r="U238" s="449">
        <v>3147836.0490000001</v>
      </c>
      <c r="V238" s="450"/>
      <c r="W238" s="444"/>
      <c r="X238" s="444" t="s">
        <v>1095</v>
      </c>
      <c r="Y238" s="444" t="s">
        <v>763</v>
      </c>
      <c r="Z238" s="444" t="s">
        <v>758</v>
      </c>
      <c r="AA238" s="444"/>
      <c r="AC238" s="443">
        <f t="shared" si="0"/>
        <v>0</v>
      </c>
    </row>
    <row r="239" spans="1:29" ht="19.5" customHeight="1">
      <c r="A239" s="444"/>
      <c r="B239" s="444"/>
      <c r="C239" s="444"/>
      <c r="D239" s="444"/>
      <c r="E239" s="445"/>
      <c r="F239" s="454"/>
      <c r="G239" s="446"/>
      <c r="H239" s="445">
        <v>242.447</v>
      </c>
      <c r="I239" s="445">
        <f>H239+I237</f>
        <v>45748.18099999999</v>
      </c>
      <c r="J239" s="447"/>
      <c r="K239" s="444"/>
      <c r="L239" s="448"/>
      <c r="M239" s="446"/>
      <c r="N239" s="446"/>
      <c r="O239" s="446"/>
      <c r="P239" s="446"/>
      <c r="Q239" s="446"/>
      <c r="R239" s="446"/>
      <c r="S239" s="446"/>
      <c r="T239" s="449"/>
      <c r="U239" s="449"/>
      <c r="V239" s="455" t="s">
        <v>1102</v>
      </c>
      <c r="W239" s="444"/>
      <c r="X239" s="444" t="s">
        <v>1031</v>
      </c>
      <c r="Y239" s="444" t="s">
        <v>1031</v>
      </c>
      <c r="Z239" s="444" t="s">
        <v>1031</v>
      </c>
      <c r="AA239" s="444"/>
      <c r="AC239" s="443">
        <f t="shared" si="0"/>
        <v>6.5354544285714269</v>
      </c>
    </row>
    <row r="240" spans="1:29" ht="19.5" customHeight="1">
      <c r="A240" s="444">
        <f>A238+1</f>
        <v>116</v>
      </c>
      <c r="B240" s="444" t="s">
        <v>1103</v>
      </c>
      <c r="C240" s="444" t="s">
        <v>381</v>
      </c>
      <c r="D240" s="444" t="s">
        <v>332</v>
      </c>
      <c r="E240" s="445">
        <v>226.42400000000001</v>
      </c>
      <c r="F240" s="454"/>
      <c r="G240" s="446">
        <f>SUM(H238:H239)</f>
        <v>242.447</v>
      </c>
      <c r="H240" s="445"/>
      <c r="I240" s="445"/>
      <c r="J240" s="447">
        <v>224.08099999999999</v>
      </c>
      <c r="K240" s="444" t="s">
        <v>1104</v>
      </c>
      <c r="L240" s="448">
        <f>H239+H241</f>
        <v>468.87099999999998</v>
      </c>
      <c r="M240" s="446">
        <v>234.43549999999999</v>
      </c>
      <c r="N240" s="446">
        <v>134</v>
      </c>
      <c r="O240" s="446">
        <v>50</v>
      </c>
      <c r="P240" s="446">
        <v>184</v>
      </c>
      <c r="Q240" s="446">
        <v>127</v>
      </c>
      <c r="R240" s="446">
        <v>85</v>
      </c>
      <c r="S240" s="446">
        <v>212</v>
      </c>
      <c r="T240" s="449">
        <v>368691.049</v>
      </c>
      <c r="U240" s="449">
        <v>3147636.0430000001</v>
      </c>
      <c r="V240" s="450"/>
      <c r="W240" s="444"/>
      <c r="X240" s="444" t="s">
        <v>1095</v>
      </c>
      <c r="Y240" s="444" t="s">
        <v>763</v>
      </c>
      <c r="Z240" s="444" t="s">
        <v>758</v>
      </c>
      <c r="AA240" s="444"/>
      <c r="AC240" s="443">
        <f t="shared" si="0"/>
        <v>0</v>
      </c>
    </row>
    <row r="241" spans="1:29" ht="29.25" customHeight="1">
      <c r="A241" s="444"/>
      <c r="B241" s="444"/>
      <c r="C241" s="444"/>
      <c r="D241" s="444"/>
      <c r="E241" s="445"/>
      <c r="F241" s="454"/>
      <c r="G241" s="446"/>
      <c r="H241" s="445">
        <v>226.42400000000001</v>
      </c>
      <c r="I241" s="445">
        <f>H241+I239</f>
        <v>45974.604999999989</v>
      </c>
      <c r="J241" s="447"/>
      <c r="K241" s="444"/>
      <c r="L241" s="448"/>
      <c r="M241" s="446"/>
      <c r="N241" s="446"/>
      <c r="O241" s="446"/>
      <c r="P241" s="446"/>
      <c r="Q241" s="446"/>
      <c r="R241" s="446"/>
      <c r="S241" s="446"/>
      <c r="T241" s="449"/>
      <c r="U241" s="449"/>
      <c r="V241" s="450" t="s">
        <v>1105</v>
      </c>
      <c r="W241" s="444"/>
      <c r="X241" s="444" t="s">
        <v>1031</v>
      </c>
      <c r="Y241" s="444" t="s">
        <v>1031</v>
      </c>
      <c r="Z241" s="444" t="s">
        <v>1031</v>
      </c>
      <c r="AA241" s="444"/>
      <c r="AC241" s="443">
        <f t="shared" si="0"/>
        <v>6.5678007142857124</v>
      </c>
    </row>
    <row r="242" spans="1:29" ht="19.5" customHeight="1">
      <c r="A242" s="444">
        <f>A240+1</f>
        <v>117</v>
      </c>
      <c r="B242" s="444" t="s">
        <v>1106</v>
      </c>
      <c r="C242" s="444" t="s">
        <v>382</v>
      </c>
      <c r="D242" s="444" t="s">
        <v>277</v>
      </c>
      <c r="E242" s="445">
        <v>353</v>
      </c>
      <c r="F242" s="454">
        <v>1</v>
      </c>
      <c r="G242" s="446">
        <f>SUM(H240:H241)</f>
        <v>226.42400000000001</v>
      </c>
      <c r="H242" s="445"/>
      <c r="I242" s="445"/>
      <c r="J242" s="447">
        <v>229.483</v>
      </c>
      <c r="K242" s="444" t="s">
        <v>1107</v>
      </c>
      <c r="L242" s="448">
        <f>H241+H243</f>
        <v>579.42399999999998</v>
      </c>
      <c r="M242" s="446">
        <v>289.71199999999999</v>
      </c>
      <c r="N242" s="446">
        <v>176</v>
      </c>
      <c r="O242" s="446">
        <v>169</v>
      </c>
      <c r="P242" s="446">
        <v>345</v>
      </c>
      <c r="Q242" s="446">
        <v>141</v>
      </c>
      <c r="R242" s="446">
        <v>172</v>
      </c>
      <c r="S242" s="446">
        <v>313</v>
      </c>
      <c r="T242" s="449">
        <v>368876.89199999999</v>
      </c>
      <c r="U242" s="449">
        <v>3147506.6970000002</v>
      </c>
      <c r="V242" s="450"/>
      <c r="W242" s="444"/>
      <c r="X242" s="444" t="s">
        <v>1095</v>
      </c>
      <c r="Y242" s="444" t="s">
        <v>763</v>
      </c>
      <c r="Z242" s="444" t="s">
        <v>758</v>
      </c>
      <c r="AA242" s="444"/>
      <c r="AC242" s="443">
        <f t="shared" si="0"/>
        <v>0</v>
      </c>
    </row>
    <row r="243" spans="1:29" ht="19.5" customHeight="1">
      <c r="A243" s="436"/>
      <c r="B243" s="436"/>
      <c r="C243" s="436"/>
      <c r="D243" s="436"/>
      <c r="E243" s="437"/>
      <c r="F243" s="453"/>
      <c r="G243" s="439"/>
      <c r="H243" s="437">
        <v>353</v>
      </c>
      <c r="I243" s="437">
        <f>H243+I241</f>
        <v>46327.604999999989</v>
      </c>
      <c r="J243" s="438"/>
      <c r="K243" s="436"/>
      <c r="L243" s="442"/>
      <c r="M243" s="439"/>
      <c r="N243" s="439"/>
      <c r="O243" s="439"/>
      <c r="P243" s="439"/>
      <c r="Q243" s="439"/>
      <c r="R243" s="439"/>
      <c r="S243" s="439"/>
      <c r="T243" s="440"/>
      <c r="U243" s="440"/>
      <c r="V243" s="441"/>
      <c r="W243" s="436"/>
      <c r="X243" s="436" t="s">
        <v>1031</v>
      </c>
      <c r="Y243" s="436" t="s">
        <v>1031</v>
      </c>
      <c r="Z243" s="436" t="s">
        <v>1031</v>
      </c>
      <c r="AA243" s="436"/>
      <c r="AC243" s="443">
        <f t="shared" si="0"/>
        <v>6.6182292857142837</v>
      </c>
    </row>
    <row r="244" spans="1:29" ht="19.5" customHeight="1">
      <c r="A244" s="436">
        <f>A242+1</f>
        <v>118</v>
      </c>
      <c r="B244" s="436" t="s">
        <v>1031</v>
      </c>
      <c r="C244" s="436" t="s">
        <v>383</v>
      </c>
      <c r="D244" s="436" t="s">
        <v>258</v>
      </c>
      <c r="E244" s="437">
        <v>365</v>
      </c>
      <c r="F244" s="453"/>
      <c r="G244" s="439"/>
      <c r="H244" s="437"/>
      <c r="I244" s="437"/>
      <c r="J244" s="438">
        <v>227.67</v>
      </c>
      <c r="K244" s="436" t="s">
        <v>1031</v>
      </c>
      <c r="L244" s="442">
        <f>H243+H245</f>
        <v>718</v>
      </c>
      <c r="M244" s="439">
        <v>359</v>
      </c>
      <c r="N244" s="439">
        <v>184</v>
      </c>
      <c r="O244" s="439">
        <v>199</v>
      </c>
      <c r="P244" s="439">
        <v>383</v>
      </c>
      <c r="Q244" s="439">
        <v>182</v>
      </c>
      <c r="R244" s="439">
        <v>194</v>
      </c>
      <c r="S244" s="439">
        <v>376</v>
      </c>
      <c r="T244" s="440">
        <v>369202.94300000003</v>
      </c>
      <c r="U244" s="440">
        <v>3147371.42</v>
      </c>
      <c r="V244" s="441"/>
      <c r="W244" s="436"/>
      <c r="X244" s="436" t="s">
        <v>1095</v>
      </c>
      <c r="Y244" s="436" t="s">
        <v>763</v>
      </c>
      <c r="Z244" s="436" t="s">
        <v>758</v>
      </c>
      <c r="AA244" s="436"/>
      <c r="AC244" s="443">
        <f t="shared" si="0"/>
        <v>0</v>
      </c>
    </row>
    <row r="245" spans="1:29" ht="19.5" customHeight="1">
      <c r="A245" s="436"/>
      <c r="B245" s="436"/>
      <c r="C245" s="436"/>
      <c r="D245" s="436"/>
      <c r="E245" s="437"/>
      <c r="F245" s="453"/>
      <c r="G245" s="439"/>
      <c r="H245" s="437">
        <v>365</v>
      </c>
      <c r="I245" s="437">
        <f>H245+I243</f>
        <v>46692.604999999989</v>
      </c>
      <c r="J245" s="438"/>
      <c r="K245" s="436"/>
      <c r="L245" s="442"/>
      <c r="M245" s="439"/>
      <c r="N245" s="439"/>
      <c r="O245" s="439"/>
      <c r="P245" s="439"/>
      <c r="Q245" s="439"/>
      <c r="R245" s="439"/>
      <c r="S245" s="439"/>
      <c r="T245" s="440"/>
      <c r="U245" s="440"/>
      <c r="V245" s="441"/>
      <c r="W245" s="436"/>
      <c r="X245" s="436" t="s">
        <v>1031</v>
      </c>
      <c r="Y245" s="436" t="s">
        <v>1031</v>
      </c>
      <c r="Z245" s="436" t="s">
        <v>1031</v>
      </c>
      <c r="AA245" s="436"/>
      <c r="AC245" s="443">
        <f t="shared" si="0"/>
        <v>6.6703721428571416</v>
      </c>
    </row>
    <row r="246" spans="1:29" ht="19.5" customHeight="1">
      <c r="A246" s="436">
        <f>A244+1</f>
        <v>119</v>
      </c>
      <c r="B246" s="436"/>
      <c r="C246" s="436" t="s">
        <v>384</v>
      </c>
      <c r="D246" s="436" t="s">
        <v>251</v>
      </c>
      <c r="E246" s="437">
        <v>344</v>
      </c>
      <c r="F246" s="453"/>
      <c r="G246" s="439"/>
      <c r="H246" s="437"/>
      <c r="I246" s="437"/>
      <c r="J246" s="438">
        <v>227.95400000000001</v>
      </c>
      <c r="K246" s="436" t="s">
        <v>1031</v>
      </c>
      <c r="L246" s="442">
        <f>H245+H247</f>
        <v>709</v>
      </c>
      <c r="M246" s="439">
        <v>354.5</v>
      </c>
      <c r="N246" s="439">
        <v>166</v>
      </c>
      <c r="O246" s="439">
        <v>179</v>
      </c>
      <c r="P246" s="439">
        <v>345</v>
      </c>
      <c r="Q246" s="439">
        <v>172</v>
      </c>
      <c r="R246" s="439">
        <v>177</v>
      </c>
      <c r="S246" s="439">
        <v>349</v>
      </c>
      <c r="T246" s="440">
        <v>369540.07799999998</v>
      </c>
      <c r="U246" s="440">
        <v>3147231.5449999999</v>
      </c>
      <c r="V246" s="441"/>
      <c r="W246" s="436"/>
      <c r="X246" s="436" t="s">
        <v>1108</v>
      </c>
      <c r="Y246" s="436" t="s">
        <v>763</v>
      </c>
      <c r="Z246" s="436" t="s">
        <v>758</v>
      </c>
      <c r="AA246" s="436"/>
      <c r="AC246" s="443">
        <f t="shared" si="0"/>
        <v>0</v>
      </c>
    </row>
    <row r="247" spans="1:29" ht="19.5" customHeight="1">
      <c r="A247" s="436"/>
      <c r="B247" s="436"/>
      <c r="C247" s="436"/>
      <c r="D247" s="436"/>
      <c r="E247" s="437"/>
      <c r="F247" s="453"/>
      <c r="G247" s="439"/>
      <c r="H247" s="437">
        <v>344</v>
      </c>
      <c r="I247" s="437">
        <f>H247+I245</f>
        <v>47036.604999999989</v>
      </c>
      <c r="J247" s="438"/>
      <c r="K247" s="436"/>
      <c r="L247" s="442"/>
      <c r="M247" s="439"/>
      <c r="N247" s="439"/>
      <c r="O247" s="439"/>
      <c r="P247" s="439"/>
      <c r="Q247" s="439"/>
      <c r="R247" s="439"/>
      <c r="S247" s="439"/>
      <c r="T247" s="440"/>
      <c r="U247" s="440"/>
      <c r="V247" s="441"/>
      <c r="W247" s="436"/>
      <c r="X247" s="436" t="s">
        <v>1031</v>
      </c>
      <c r="Y247" s="436" t="s">
        <v>1031</v>
      </c>
      <c r="Z247" s="436" t="s">
        <v>1031</v>
      </c>
      <c r="AA247" s="436"/>
      <c r="AC247" s="443">
        <f t="shared" si="0"/>
        <v>6.7195149999999986</v>
      </c>
    </row>
    <row r="248" spans="1:29" ht="19.5" customHeight="1">
      <c r="A248" s="436">
        <f>A246+1</f>
        <v>120</v>
      </c>
      <c r="B248" s="436"/>
      <c r="C248" s="436" t="s">
        <v>385</v>
      </c>
      <c r="D248" s="436" t="s">
        <v>251</v>
      </c>
      <c r="E248" s="437">
        <v>363.58499999999998</v>
      </c>
      <c r="F248" s="453"/>
      <c r="G248" s="439"/>
      <c r="H248" s="437"/>
      <c r="I248" s="437"/>
      <c r="J248" s="438">
        <v>226.84800000000001</v>
      </c>
      <c r="K248" s="436" t="s">
        <v>1031</v>
      </c>
      <c r="L248" s="442">
        <f>H247+H249</f>
        <v>707.58500000000004</v>
      </c>
      <c r="M248" s="439">
        <v>353.79250000000002</v>
      </c>
      <c r="N248" s="439">
        <v>165</v>
      </c>
      <c r="O248" s="439">
        <v>224</v>
      </c>
      <c r="P248" s="439">
        <v>389</v>
      </c>
      <c r="Q248" s="439">
        <v>168</v>
      </c>
      <c r="R248" s="439">
        <v>209</v>
      </c>
      <c r="S248" s="439">
        <v>377</v>
      </c>
      <c r="T248" s="440">
        <v>369857.81599999999</v>
      </c>
      <c r="U248" s="440">
        <v>3147099.7170000002</v>
      </c>
      <c r="V248" s="441"/>
      <c r="W248" s="436"/>
      <c r="X248" s="436" t="s">
        <v>1108</v>
      </c>
      <c r="Y248" s="436" t="s">
        <v>763</v>
      </c>
      <c r="Z248" s="436" t="s">
        <v>758</v>
      </c>
      <c r="AA248" s="436"/>
      <c r="AC248" s="443">
        <f t="shared" si="0"/>
        <v>0</v>
      </c>
    </row>
    <row r="249" spans="1:29" ht="19.5" customHeight="1">
      <c r="A249" s="436"/>
      <c r="B249" s="436"/>
      <c r="C249" s="436"/>
      <c r="D249" s="436"/>
      <c r="E249" s="437"/>
      <c r="F249" s="453"/>
      <c r="G249" s="439"/>
      <c r="H249" s="437">
        <v>363.58499999999998</v>
      </c>
      <c r="I249" s="437">
        <f>H249+I247</f>
        <v>47400.189999999988</v>
      </c>
      <c r="J249" s="438"/>
      <c r="K249" s="436"/>
      <c r="L249" s="442"/>
      <c r="M249" s="439"/>
      <c r="N249" s="439"/>
      <c r="O249" s="439"/>
      <c r="P249" s="439"/>
      <c r="Q249" s="439"/>
      <c r="R249" s="439"/>
      <c r="S249" s="439"/>
      <c r="T249" s="440"/>
      <c r="U249" s="440"/>
      <c r="V249" s="441" t="s">
        <v>1084</v>
      </c>
      <c r="W249" s="436"/>
      <c r="X249" s="436" t="s">
        <v>1031</v>
      </c>
      <c r="Y249" s="436" t="s">
        <v>1031</v>
      </c>
      <c r="Z249" s="436" t="s">
        <v>1031</v>
      </c>
      <c r="AA249" s="436"/>
      <c r="AC249" s="443">
        <f t="shared" si="0"/>
        <v>6.7714557142857128</v>
      </c>
    </row>
    <row r="250" spans="1:29" ht="19.5" customHeight="1">
      <c r="A250" s="444">
        <f>A248+1</f>
        <v>121</v>
      </c>
      <c r="B250" s="444" t="s">
        <v>1109</v>
      </c>
      <c r="C250" s="444" t="s">
        <v>386</v>
      </c>
      <c r="D250" s="444" t="s">
        <v>228</v>
      </c>
      <c r="E250" s="445">
        <v>244.245</v>
      </c>
      <c r="F250" s="454">
        <v>1</v>
      </c>
      <c r="G250" s="446">
        <f>SUM(H242:H249)</f>
        <v>1425.585</v>
      </c>
      <c r="H250" s="445"/>
      <c r="I250" s="445"/>
      <c r="J250" s="447">
        <v>219.958</v>
      </c>
      <c r="K250" s="444" t="s">
        <v>1110</v>
      </c>
      <c r="L250" s="448">
        <f>H249+H251</f>
        <v>607.82999999999993</v>
      </c>
      <c r="M250" s="446">
        <v>303.91499999999996</v>
      </c>
      <c r="N250" s="446">
        <v>140</v>
      </c>
      <c r="O250" s="446">
        <v>126</v>
      </c>
      <c r="P250" s="446">
        <v>266</v>
      </c>
      <c r="Q250" s="446">
        <v>155</v>
      </c>
      <c r="R250" s="446">
        <v>124</v>
      </c>
      <c r="S250" s="446">
        <v>279</v>
      </c>
      <c r="T250" s="449">
        <v>370193.64399999997</v>
      </c>
      <c r="U250" s="449">
        <v>3146960.3840000001</v>
      </c>
      <c r="V250" s="450"/>
      <c r="W250" s="444"/>
      <c r="X250" s="444" t="s">
        <v>1108</v>
      </c>
      <c r="Y250" s="444" t="s">
        <v>763</v>
      </c>
      <c r="Z250" s="444" t="s">
        <v>758</v>
      </c>
      <c r="AA250" s="444"/>
      <c r="AC250" s="443">
        <f t="shared" si="0"/>
        <v>0</v>
      </c>
    </row>
    <row r="251" spans="1:29" ht="19.5" customHeight="1">
      <c r="A251" s="444"/>
      <c r="B251" s="444"/>
      <c r="C251" s="444"/>
      <c r="D251" s="444"/>
      <c r="E251" s="445"/>
      <c r="F251" s="454"/>
      <c r="G251" s="446"/>
      <c r="H251" s="445">
        <v>244.245</v>
      </c>
      <c r="I251" s="445">
        <f>H251+I249</f>
        <v>47644.43499999999</v>
      </c>
      <c r="J251" s="447"/>
      <c r="K251" s="444"/>
      <c r="L251" s="448"/>
      <c r="M251" s="446"/>
      <c r="N251" s="446"/>
      <c r="O251" s="446"/>
      <c r="P251" s="446"/>
      <c r="Q251" s="446"/>
      <c r="R251" s="446"/>
      <c r="S251" s="446"/>
      <c r="T251" s="449"/>
      <c r="U251" s="449"/>
      <c r="V251" s="450" t="s">
        <v>793</v>
      </c>
      <c r="W251" s="444"/>
      <c r="X251" s="444" t="s">
        <v>1031</v>
      </c>
      <c r="Y251" s="444" t="s">
        <v>1031</v>
      </c>
      <c r="Z251" s="444" t="s">
        <v>1031</v>
      </c>
      <c r="AA251" s="444"/>
      <c r="AC251" s="443">
        <f t="shared" si="0"/>
        <v>6.806347857142856</v>
      </c>
    </row>
    <row r="252" spans="1:29" ht="19.5" customHeight="1">
      <c r="A252" s="444">
        <f>A250+1</f>
        <v>122</v>
      </c>
      <c r="B252" s="444" t="s">
        <v>1111</v>
      </c>
      <c r="C252" s="444" t="s">
        <v>387</v>
      </c>
      <c r="D252" s="444" t="s">
        <v>228</v>
      </c>
      <c r="E252" s="445">
        <v>432</v>
      </c>
      <c r="F252" s="454"/>
      <c r="G252" s="446">
        <f>SUM(H250:H251)</f>
        <v>244.245</v>
      </c>
      <c r="H252" s="445"/>
      <c r="I252" s="445"/>
      <c r="J252" s="447">
        <v>219.54599999999999</v>
      </c>
      <c r="K252" s="444" t="s">
        <v>1112</v>
      </c>
      <c r="L252" s="448">
        <f>H251+H253</f>
        <v>676.245</v>
      </c>
      <c r="M252" s="446">
        <v>338.1225</v>
      </c>
      <c r="N252" s="446">
        <v>118</v>
      </c>
      <c r="O252" s="446">
        <v>177</v>
      </c>
      <c r="P252" s="446">
        <v>295</v>
      </c>
      <c r="Q252" s="446">
        <v>120</v>
      </c>
      <c r="R252" s="446">
        <v>190</v>
      </c>
      <c r="S252" s="446">
        <v>310</v>
      </c>
      <c r="T252" s="449">
        <v>370376.11300000001</v>
      </c>
      <c r="U252" s="449">
        <v>3146798.0249999999</v>
      </c>
      <c r="V252" s="456"/>
      <c r="W252" s="444"/>
      <c r="X252" s="444" t="s">
        <v>1108</v>
      </c>
      <c r="Y252" s="444" t="s">
        <v>763</v>
      </c>
      <c r="Z252" s="444" t="s">
        <v>758</v>
      </c>
      <c r="AA252" s="444"/>
      <c r="AC252" s="443">
        <f t="shared" si="0"/>
        <v>0</v>
      </c>
    </row>
    <row r="253" spans="1:29" ht="19.5" customHeight="1">
      <c r="A253" s="436"/>
      <c r="B253" s="436"/>
      <c r="C253" s="436"/>
      <c r="D253" s="436"/>
      <c r="E253" s="437"/>
      <c r="F253" s="453"/>
      <c r="G253" s="439"/>
      <c r="H253" s="437">
        <v>432</v>
      </c>
      <c r="I253" s="437">
        <f>H253+I251</f>
        <v>48076.43499999999</v>
      </c>
      <c r="J253" s="438"/>
      <c r="K253" s="436"/>
      <c r="L253" s="442"/>
      <c r="M253" s="439"/>
      <c r="N253" s="439"/>
      <c r="O253" s="439"/>
      <c r="P253" s="439"/>
      <c r="Q253" s="439"/>
      <c r="R253" s="439"/>
      <c r="S253" s="439"/>
      <c r="T253" s="440"/>
      <c r="U253" s="440"/>
      <c r="V253" s="451" t="s">
        <v>1084</v>
      </c>
      <c r="W253" s="436"/>
      <c r="X253" s="436" t="s">
        <v>1031</v>
      </c>
      <c r="Y253" s="436" t="s">
        <v>1031</v>
      </c>
      <c r="Z253" s="436" t="s">
        <v>1031</v>
      </c>
      <c r="AA253" s="436"/>
      <c r="AC253" s="443">
        <f t="shared" si="0"/>
        <v>6.8680621428571413</v>
      </c>
    </row>
    <row r="254" spans="1:29" ht="19.5" customHeight="1">
      <c r="A254" s="436">
        <f>A252+1</f>
        <v>123</v>
      </c>
      <c r="B254" s="436"/>
      <c r="C254" s="436" t="s">
        <v>388</v>
      </c>
      <c r="D254" s="436" t="s">
        <v>245</v>
      </c>
      <c r="E254" s="437">
        <v>366</v>
      </c>
      <c r="F254" s="453"/>
      <c r="G254" s="439"/>
      <c r="H254" s="437"/>
      <c r="I254" s="437"/>
      <c r="J254" s="438">
        <v>221.37899999999999</v>
      </c>
      <c r="K254" s="436" t="s">
        <v>1031</v>
      </c>
      <c r="L254" s="442">
        <f>H253+H255</f>
        <v>798</v>
      </c>
      <c r="M254" s="439">
        <v>399</v>
      </c>
      <c r="N254" s="439">
        <v>255</v>
      </c>
      <c r="O254" s="439">
        <v>203</v>
      </c>
      <c r="P254" s="439">
        <v>458</v>
      </c>
      <c r="Q254" s="439">
        <v>243</v>
      </c>
      <c r="R254" s="439">
        <v>197</v>
      </c>
      <c r="S254" s="439">
        <v>440</v>
      </c>
      <c r="T254" s="440">
        <v>370793.01400000002</v>
      </c>
      <c r="U254" s="440">
        <v>3146684.8080000002</v>
      </c>
      <c r="V254" s="452"/>
      <c r="W254" s="436"/>
      <c r="X254" s="436" t="s">
        <v>1113</v>
      </c>
      <c r="Y254" s="436" t="s">
        <v>763</v>
      </c>
      <c r="Z254" s="436" t="s">
        <v>758</v>
      </c>
      <c r="AA254" s="436"/>
      <c r="AC254" s="443">
        <f t="shared" si="0"/>
        <v>0</v>
      </c>
    </row>
    <row r="255" spans="1:29" ht="19.5" customHeight="1">
      <c r="A255" s="436"/>
      <c r="B255" s="436"/>
      <c r="C255" s="436"/>
      <c r="D255" s="436"/>
      <c r="E255" s="437"/>
      <c r="F255" s="453"/>
      <c r="G255" s="439"/>
      <c r="H255" s="437">
        <v>366</v>
      </c>
      <c r="I255" s="437">
        <f>H255+I253</f>
        <v>48442.43499999999</v>
      </c>
      <c r="J255" s="438"/>
      <c r="K255" s="436"/>
      <c r="L255" s="442"/>
      <c r="M255" s="439"/>
      <c r="N255" s="439"/>
      <c r="O255" s="439"/>
      <c r="P255" s="439"/>
      <c r="Q255" s="439"/>
      <c r="R255" s="439"/>
      <c r="S255" s="439"/>
      <c r="T255" s="440"/>
      <c r="U255" s="440"/>
      <c r="V255" s="441" t="s">
        <v>1094</v>
      </c>
      <c r="W255" s="436"/>
      <c r="X255" s="436" t="s">
        <v>1031</v>
      </c>
      <c r="Y255" s="436" t="s">
        <v>1031</v>
      </c>
      <c r="Z255" s="436" t="s">
        <v>1031</v>
      </c>
      <c r="AA255" s="436"/>
      <c r="AC255" s="443">
        <f t="shared" si="0"/>
        <v>6.9203478571428558</v>
      </c>
    </row>
    <row r="256" spans="1:29" ht="19.5" customHeight="1">
      <c r="A256" s="436">
        <f>A254+1</f>
        <v>124</v>
      </c>
      <c r="B256" s="436" t="s">
        <v>1031</v>
      </c>
      <c r="C256" s="436" t="s">
        <v>389</v>
      </c>
      <c r="D256" s="436" t="s">
        <v>258</v>
      </c>
      <c r="E256" s="437">
        <v>424</v>
      </c>
      <c r="F256" s="453"/>
      <c r="G256" s="439"/>
      <c r="H256" s="437"/>
      <c r="I256" s="437"/>
      <c r="J256" s="438">
        <v>221.09</v>
      </c>
      <c r="K256" s="436" t="s">
        <v>1031</v>
      </c>
      <c r="L256" s="442">
        <f>H255+H257</f>
        <v>790</v>
      </c>
      <c r="M256" s="439">
        <v>395</v>
      </c>
      <c r="N256" s="439">
        <v>164</v>
      </c>
      <c r="O256" s="439">
        <v>186</v>
      </c>
      <c r="P256" s="439">
        <v>350</v>
      </c>
      <c r="Q256" s="439">
        <v>170</v>
      </c>
      <c r="R256" s="439">
        <v>195</v>
      </c>
      <c r="S256" s="439">
        <v>365</v>
      </c>
      <c r="T256" s="440">
        <v>371146.22100000002</v>
      </c>
      <c r="U256" s="440">
        <v>3146588.8870000001</v>
      </c>
      <c r="V256" s="441"/>
      <c r="W256" s="436"/>
      <c r="X256" s="436" t="s">
        <v>1113</v>
      </c>
      <c r="Y256" s="436" t="s">
        <v>763</v>
      </c>
      <c r="Z256" s="436" t="s">
        <v>758</v>
      </c>
      <c r="AA256" s="436"/>
      <c r="AC256" s="443">
        <f t="shared" si="0"/>
        <v>0</v>
      </c>
    </row>
    <row r="257" spans="1:29" ht="19.5" customHeight="1">
      <c r="A257" s="436"/>
      <c r="B257" s="436"/>
      <c r="C257" s="436"/>
      <c r="D257" s="436"/>
      <c r="E257" s="437"/>
      <c r="F257" s="453"/>
      <c r="G257" s="439"/>
      <c r="H257" s="437">
        <v>424</v>
      </c>
      <c r="I257" s="437">
        <f>H257+I255</f>
        <v>48866.43499999999</v>
      </c>
      <c r="J257" s="438"/>
      <c r="K257" s="436"/>
      <c r="L257" s="442"/>
      <c r="M257" s="439"/>
      <c r="N257" s="439"/>
      <c r="O257" s="439"/>
      <c r="P257" s="439"/>
      <c r="Q257" s="439"/>
      <c r="R257" s="439"/>
      <c r="S257" s="439"/>
      <c r="T257" s="440"/>
      <c r="U257" s="440"/>
      <c r="V257" s="441" t="s">
        <v>1094</v>
      </c>
      <c r="W257" s="436"/>
      <c r="X257" s="436" t="s">
        <v>1031</v>
      </c>
      <c r="Y257" s="436" t="s">
        <v>1031</v>
      </c>
      <c r="Z257" s="436" t="s">
        <v>1031</v>
      </c>
      <c r="AA257" s="436"/>
      <c r="AC257" s="443">
        <f t="shared" si="0"/>
        <v>6.9809192857142843</v>
      </c>
    </row>
    <row r="258" spans="1:29" ht="19.5" customHeight="1">
      <c r="A258" s="436">
        <f>A256+1</f>
        <v>125</v>
      </c>
      <c r="B258" s="436" t="s">
        <v>1031</v>
      </c>
      <c r="C258" s="436" t="s">
        <v>391</v>
      </c>
      <c r="D258" s="436" t="s">
        <v>245</v>
      </c>
      <c r="E258" s="437">
        <v>407</v>
      </c>
      <c r="F258" s="453"/>
      <c r="G258" s="439"/>
      <c r="H258" s="437"/>
      <c r="I258" s="437"/>
      <c r="J258" s="438">
        <v>223.29900000000001</v>
      </c>
      <c r="K258" s="436" t="s">
        <v>1031</v>
      </c>
      <c r="L258" s="442">
        <f>H257+H259</f>
        <v>831</v>
      </c>
      <c r="M258" s="439">
        <v>415.5</v>
      </c>
      <c r="N258" s="439">
        <v>239</v>
      </c>
      <c r="O258" s="439">
        <v>160</v>
      </c>
      <c r="P258" s="439">
        <v>399</v>
      </c>
      <c r="Q258" s="439">
        <v>231</v>
      </c>
      <c r="R258" s="439">
        <v>174</v>
      </c>
      <c r="S258" s="439">
        <v>405</v>
      </c>
      <c r="T258" s="440">
        <v>371555.40100000001</v>
      </c>
      <c r="U258" s="440">
        <v>3146477.767</v>
      </c>
      <c r="V258" s="441"/>
      <c r="W258" s="436"/>
      <c r="X258" s="436" t="s">
        <v>1113</v>
      </c>
      <c r="Y258" s="436" t="s">
        <v>763</v>
      </c>
      <c r="Z258" s="436" t="s">
        <v>758</v>
      </c>
      <c r="AA258" s="436"/>
      <c r="AC258" s="443">
        <f t="shared" si="0"/>
        <v>0</v>
      </c>
    </row>
    <row r="259" spans="1:29" ht="19.5" customHeight="1">
      <c r="A259" s="436"/>
      <c r="B259" s="436"/>
      <c r="C259" s="436"/>
      <c r="D259" s="436"/>
      <c r="E259" s="437"/>
      <c r="F259" s="453"/>
      <c r="G259" s="439"/>
      <c r="H259" s="437">
        <v>407</v>
      </c>
      <c r="I259" s="437">
        <f>H259+I257</f>
        <v>49273.43499999999</v>
      </c>
      <c r="J259" s="438"/>
      <c r="K259" s="436"/>
      <c r="L259" s="442"/>
      <c r="M259" s="439"/>
      <c r="N259" s="439"/>
      <c r="O259" s="439"/>
      <c r="P259" s="439"/>
      <c r="Q259" s="439"/>
      <c r="R259" s="439"/>
      <c r="S259" s="439"/>
      <c r="T259" s="440"/>
      <c r="U259" s="440"/>
      <c r="V259" s="441" t="s">
        <v>1084</v>
      </c>
      <c r="W259" s="436"/>
      <c r="X259" s="436" t="s">
        <v>1031</v>
      </c>
      <c r="Y259" s="436" t="s">
        <v>1031</v>
      </c>
      <c r="Z259" s="436" t="s">
        <v>1031</v>
      </c>
      <c r="AA259" s="436"/>
      <c r="AC259" s="443">
        <f t="shared" si="0"/>
        <v>7.0390621428571416</v>
      </c>
    </row>
    <row r="260" spans="1:29" ht="19.5" customHeight="1">
      <c r="A260" s="436">
        <f>A258+1</f>
        <v>126</v>
      </c>
      <c r="B260" s="436" t="s">
        <v>1031</v>
      </c>
      <c r="C260" s="436" t="s">
        <v>392</v>
      </c>
      <c r="D260" s="436" t="s">
        <v>245</v>
      </c>
      <c r="E260" s="437">
        <v>373</v>
      </c>
      <c r="F260" s="453"/>
      <c r="G260" s="439"/>
      <c r="H260" s="437"/>
      <c r="I260" s="437"/>
      <c r="J260" s="438">
        <v>231.608</v>
      </c>
      <c r="K260" s="436" t="s">
        <v>1031</v>
      </c>
      <c r="L260" s="442">
        <f>H259+H261</f>
        <v>780</v>
      </c>
      <c r="M260" s="439">
        <v>390</v>
      </c>
      <c r="N260" s="439">
        <v>248</v>
      </c>
      <c r="O260" s="439">
        <v>206</v>
      </c>
      <c r="P260" s="439">
        <v>454</v>
      </c>
      <c r="Q260" s="439">
        <v>234</v>
      </c>
      <c r="R260" s="439">
        <v>200</v>
      </c>
      <c r="S260" s="439">
        <v>434</v>
      </c>
      <c r="T260" s="440">
        <v>371948.17499999999</v>
      </c>
      <c r="U260" s="440">
        <v>3146371.1009999998</v>
      </c>
      <c r="V260" s="441"/>
      <c r="W260" s="436"/>
      <c r="X260" s="436" t="s">
        <v>1113</v>
      </c>
      <c r="Y260" s="436" t="s">
        <v>763</v>
      </c>
      <c r="Z260" s="436" t="s">
        <v>758</v>
      </c>
      <c r="AA260" s="436"/>
      <c r="AC260" s="443">
        <f t="shared" si="0"/>
        <v>0</v>
      </c>
    </row>
    <row r="261" spans="1:29" ht="19.5" customHeight="1">
      <c r="A261" s="436"/>
      <c r="B261" s="436"/>
      <c r="C261" s="436"/>
      <c r="D261" s="436"/>
      <c r="E261" s="437"/>
      <c r="F261" s="453"/>
      <c r="G261" s="439"/>
      <c r="H261" s="437">
        <v>373</v>
      </c>
      <c r="I261" s="437">
        <f>H261+I259</f>
        <v>49646.43499999999</v>
      </c>
      <c r="J261" s="438"/>
      <c r="K261" s="436"/>
      <c r="L261" s="442"/>
      <c r="M261" s="439"/>
      <c r="N261" s="439"/>
      <c r="O261" s="439"/>
      <c r="P261" s="439"/>
      <c r="Q261" s="439"/>
      <c r="R261" s="439"/>
      <c r="S261" s="439"/>
      <c r="T261" s="440"/>
      <c r="U261" s="440"/>
      <c r="V261" s="441" t="s">
        <v>1075</v>
      </c>
      <c r="W261" s="436"/>
      <c r="X261" s="436" t="s">
        <v>1031</v>
      </c>
      <c r="Y261" s="436" t="s">
        <v>1031</v>
      </c>
      <c r="Z261" s="436" t="s">
        <v>1031</v>
      </c>
      <c r="AA261" s="436"/>
      <c r="AC261" s="443">
        <f t="shared" si="0"/>
        <v>7.0923478571428555</v>
      </c>
    </row>
    <row r="262" spans="1:29" ht="19.5" customHeight="1">
      <c r="A262" s="436">
        <f>A260+1</f>
        <v>127</v>
      </c>
      <c r="B262" s="436"/>
      <c r="C262" s="436" t="s">
        <v>393</v>
      </c>
      <c r="D262" s="436" t="s">
        <v>251</v>
      </c>
      <c r="E262" s="437">
        <v>353.45600000000002</v>
      </c>
      <c r="F262" s="453"/>
      <c r="G262" s="439"/>
      <c r="H262" s="437"/>
      <c r="I262" s="437"/>
      <c r="J262" s="438">
        <v>234.197</v>
      </c>
      <c r="K262" s="436" t="s">
        <v>1031</v>
      </c>
      <c r="L262" s="442">
        <f>H261+H263</f>
        <v>726.45600000000002</v>
      </c>
      <c r="M262" s="439">
        <v>363.22800000000001</v>
      </c>
      <c r="N262" s="439">
        <v>167</v>
      </c>
      <c r="O262" s="439">
        <v>180</v>
      </c>
      <c r="P262" s="439">
        <v>347</v>
      </c>
      <c r="Q262" s="439">
        <v>174</v>
      </c>
      <c r="R262" s="439">
        <v>179</v>
      </c>
      <c r="S262" s="439">
        <v>353</v>
      </c>
      <c r="T262" s="440">
        <v>372308.13699999999</v>
      </c>
      <c r="U262" s="440">
        <v>3146273.3470000001</v>
      </c>
      <c r="V262" s="441"/>
      <c r="W262" s="436"/>
      <c r="X262" s="436" t="s">
        <v>1113</v>
      </c>
      <c r="Y262" s="436" t="s">
        <v>763</v>
      </c>
      <c r="Z262" s="436" t="s">
        <v>758</v>
      </c>
      <c r="AA262" s="436"/>
      <c r="AC262" s="443">
        <f t="shared" si="0"/>
        <v>0</v>
      </c>
    </row>
    <row r="263" spans="1:29" ht="19.5" customHeight="1">
      <c r="A263" s="436"/>
      <c r="B263" s="436"/>
      <c r="C263" s="436"/>
      <c r="D263" s="436"/>
      <c r="E263" s="437"/>
      <c r="F263" s="453"/>
      <c r="G263" s="439"/>
      <c r="H263" s="437">
        <v>353.45600000000002</v>
      </c>
      <c r="I263" s="437">
        <f>H263+I261</f>
        <v>49999.890999999989</v>
      </c>
      <c r="J263" s="438"/>
      <c r="K263" s="436"/>
      <c r="L263" s="442"/>
      <c r="M263" s="439"/>
      <c r="N263" s="439"/>
      <c r="O263" s="439"/>
      <c r="P263" s="439"/>
      <c r="Q263" s="439"/>
      <c r="R263" s="439"/>
      <c r="S263" s="439"/>
      <c r="T263" s="440"/>
      <c r="U263" s="440"/>
      <c r="V263" s="441" t="s">
        <v>1114</v>
      </c>
      <c r="W263" s="436"/>
      <c r="X263" s="436" t="s">
        <v>1031</v>
      </c>
      <c r="Y263" s="436" t="s">
        <v>1031</v>
      </c>
      <c r="Z263" s="436" t="s">
        <v>1031</v>
      </c>
      <c r="AA263" s="436"/>
      <c r="AC263" s="443">
        <f t="shared" si="0"/>
        <v>7.14284157142857</v>
      </c>
    </row>
    <row r="264" spans="1:29" ht="19.5" customHeight="1">
      <c r="A264" s="436">
        <f>A262+1</f>
        <v>128</v>
      </c>
      <c r="B264" s="436" t="s">
        <v>1115</v>
      </c>
      <c r="C264" s="436" t="s">
        <v>394</v>
      </c>
      <c r="D264" s="436" t="s">
        <v>369</v>
      </c>
      <c r="E264" s="437">
        <v>380</v>
      </c>
      <c r="F264" s="453"/>
      <c r="G264" s="439">
        <f>SUM(H252:H263)</f>
        <v>2355.4560000000001</v>
      </c>
      <c r="H264" s="437"/>
      <c r="I264" s="437"/>
      <c r="J264" s="438">
        <v>233.63499999999999</v>
      </c>
      <c r="K264" s="436" t="s">
        <v>1116</v>
      </c>
      <c r="L264" s="442">
        <f>H263+H265</f>
        <v>733.45600000000002</v>
      </c>
      <c r="M264" s="439">
        <v>366.72800000000001</v>
      </c>
      <c r="N264" s="439">
        <v>173</v>
      </c>
      <c r="O264" s="439">
        <v>173</v>
      </c>
      <c r="P264" s="439">
        <v>346</v>
      </c>
      <c r="Q264" s="439">
        <v>175</v>
      </c>
      <c r="R264" s="439">
        <v>178</v>
      </c>
      <c r="S264" s="439">
        <v>353</v>
      </c>
      <c r="T264" s="440">
        <v>372649.239</v>
      </c>
      <c r="U264" s="440">
        <v>3146180.7140000002</v>
      </c>
      <c r="V264" s="441"/>
      <c r="W264" s="436"/>
      <c r="X264" s="436" t="s">
        <v>1113</v>
      </c>
      <c r="Y264" s="436" t="s">
        <v>763</v>
      </c>
      <c r="Z264" s="436" t="s">
        <v>758</v>
      </c>
      <c r="AA264" s="436"/>
      <c r="AC264" s="443">
        <f t="shared" ref="AC264:AC518" si="1">I264/7000</f>
        <v>0</v>
      </c>
    </row>
    <row r="265" spans="1:29" ht="19.5" customHeight="1">
      <c r="A265" s="436"/>
      <c r="B265" s="436"/>
      <c r="C265" s="436"/>
      <c r="D265" s="436"/>
      <c r="E265" s="437"/>
      <c r="F265" s="453"/>
      <c r="G265" s="439"/>
      <c r="H265" s="437">
        <v>380</v>
      </c>
      <c r="I265" s="437">
        <f>H265+I263</f>
        <v>50379.890999999989</v>
      </c>
      <c r="J265" s="438"/>
      <c r="K265" s="436"/>
      <c r="L265" s="442"/>
      <c r="M265" s="439"/>
      <c r="N265" s="439"/>
      <c r="O265" s="439"/>
      <c r="P265" s="439"/>
      <c r="Q265" s="439"/>
      <c r="R265" s="439"/>
      <c r="S265" s="439"/>
      <c r="T265" s="440"/>
      <c r="U265" s="440"/>
      <c r="V265" s="441" t="s">
        <v>1054</v>
      </c>
      <c r="W265" s="436"/>
      <c r="X265" s="436" t="s">
        <v>1031</v>
      </c>
      <c r="Y265" s="436" t="s">
        <v>1031</v>
      </c>
      <c r="Z265" s="436" t="s">
        <v>1031</v>
      </c>
      <c r="AA265" s="436"/>
      <c r="AC265" s="443">
        <f t="shared" si="1"/>
        <v>7.1971272857142843</v>
      </c>
    </row>
    <row r="266" spans="1:29" ht="19.5" customHeight="1">
      <c r="A266" s="436">
        <f>A264+1</f>
        <v>129</v>
      </c>
      <c r="B266" s="436" t="s">
        <v>1031</v>
      </c>
      <c r="C266" s="436" t="s">
        <v>395</v>
      </c>
      <c r="D266" s="436" t="s">
        <v>258</v>
      </c>
      <c r="E266" s="437">
        <v>449</v>
      </c>
      <c r="F266" s="453"/>
      <c r="G266" s="439"/>
      <c r="H266" s="437"/>
      <c r="I266" s="437"/>
      <c r="J266" s="438">
        <v>233.804</v>
      </c>
      <c r="K266" s="436" t="s">
        <v>1031</v>
      </c>
      <c r="L266" s="442">
        <f>H265+H267</f>
        <v>829</v>
      </c>
      <c r="M266" s="439">
        <v>414.5</v>
      </c>
      <c r="N266" s="439">
        <v>208</v>
      </c>
      <c r="O266" s="439">
        <v>198</v>
      </c>
      <c r="P266" s="439">
        <v>406</v>
      </c>
      <c r="Q266" s="439">
        <v>203</v>
      </c>
      <c r="R266" s="439">
        <v>207</v>
      </c>
      <c r="S266" s="439">
        <v>410</v>
      </c>
      <c r="T266" s="440">
        <v>373019.06099999999</v>
      </c>
      <c r="U266" s="440">
        <v>3146268.0720000002</v>
      </c>
      <c r="V266" s="441"/>
      <c r="W266" s="436"/>
      <c r="X266" s="436" t="s">
        <v>1113</v>
      </c>
      <c r="Y266" s="436" t="s">
        <v>763</v>
      </c>
      <c r="Z266" s="436" t="s">
        <v>758</v>
      </c>
      <c r="AA266" s="436"/>
      <c r="AC266" s="443">
        <f t="shared" si="1"/>
        <v>0</v>
      </c>
    </row>
    <row r="267" spans="1:29" ht="19.5" customHeight="1">
      <c r="A267" s="436"/>
      <c r="B267" s="436"/>
      <c r="C267" s="436"/>
      <c r="D267" s="436"/>
      <c r="E267" s="437"/>
      <c r="F267" s="453"/>
      <c r="G267" s="439"/>
      <c r="H267" s="437">
        <v>449</v>
      </c>
      <c r="I267" s="437">
        <f>H267+I265</f>
        <v>50828.890999999989</v>
      </c>
      <c r="J267" s="438"/>
      <c r="K267" s="436"/>
      <c r="L267" s="442"/>
      <c r="M267" s="439"/>
      <c r="N267" s="439"/>
      <c r="O267" s="439"/>
      <c r="P267" s="439"/>
      <c r="Q267" s="439"/>
      <c r="R267" s="439"/>
      <c r="S267" s="439"/>
      <c r="T267" s="440"/>
      <c r="U267" s="440"/>
      <c r="V267" s="441" t="s">
        <v>1054</v>
      </c>
      <c r="W267" s="436"/>
      <c r="X267" s="436" t="s">
        <v>1031</v>
      </c>
      <c r="Y267" s="436" t="s">
        <v>1031</v>
      </c>
      <c r="Z267" s="436" t="s">
        <v>1031</v>
      </c>
      <c r="AA267" s="436"/>
      <c r="AC267" s="443">
        <f t="shared" si="1"/>
        <v>7.2612701428571409</v>
      </c>
    </row>
    <row r="268" spans="1:29" ht="19.5" customHeight="1">
      <c r="A268" s="436">
        <f>A266+1</f>
        <v>130</v>
      </c>
      <c r="B268" s="436" t="s">
        <v>1031</v>
      </c>
      <c r="C268" s="436" t="s">
        <v>396</v>
      </c>
      <c r="D268" s="436" t="s">
        <v>245</v>
      </c>
      <c r="E268" s="437">
        <v>391</v>
      </c>
      <c r="F268" s="453"/>
      <c r="G268" s="439"/>
      <c r="H268" s="437"/>
      <c r="I268" s="437"/>
      <c r="J268" s="438">
        <v>236.44900000000001</v>
      </c>
      <c r="K268" s="436" t="s">
        <v>1031</v>
      </c>
      <c r="L268" s="442">
        <f>H267+H269</f>
        <v>840</v>
      </c>
      <c r="M268" s="439">
        <v>420</v>
      </c>
      <c r="N268" s="439">
        <v>251</v>
      </c>
      <c r="O268" s="439">
        <v>255</v>
      </c>
      <c r="P268" s="439">
        <v>506</v>
      </c>
      <c r="Q268" s="439">
        <v>244</v>
      </c>
      <c r="R268" s="439">
        <v>237</v>
      </c>
      <c r="S268" s="439">
        <v>481</v>
      </c>
      <c r="T268" s="440">
        <v>373456.03499999997</v>
      </c>
      <c r="U268" s="440">
        <v>3146371.2930000001</v>
      </c>
      <c r="V268" s="441"/>
      <c r="W268" s="436"/>
      <c r="X268" s="436" t="s">
        <v>1113</v>
      </c>
      <c r="Y268" s="436" t="s">
        <v>763</v>
      </c>
      <c r="Z268" s="436" t="s">
        <v>758</v>
      </c>
      <c r="AA268" s="436"/>
      <c r="AC268" s="443">
        <f t="shared" si="1"/>
        <v>0</v>
      </c>
    </row>
    <row r="269" spans="1:29" ht="19.5" customHeight="1">
      <c r="A269" s="436"/>
      <c r="B269" s="436"/>
      <c r="C269" s="436"/>
      <c r="D269" s="436"/>
      <c r="E269" s="437"/>
      <c r="F269" s="453"/>
      <c r="G269" s="439"/>
      <c r="H269" s="437">
        <v>391</v>
      </c>
      <c r="I269" s="437">
        <f>H269+I267</f>
        <v>51219.890999999989</v>
      </c>
      <c r="J269" s="438"/>
      <c r="K269" s="436"/>
      <c r="L269" s="442"/>
      <c r="M269" s="439"/>
      <c r="N269" s="439"/>
      <c r="O269" s="439"/>
      <c r="P269" s="439"/>
      <c r="Q269" s="439"/>
      <c r="R269" s="439"/>
      <c r="S269" s="439"/>
      <c r="T269" s="440"/>
      <c r="U269" s="440"/>
      <c r="V269" s="441" t="s">
        <v>1065</v>
      </c>
      <c r="W269" s="436"/>
      <c r="X269" s="436" t="s">
        <v>1031</v>
      </c>
      <c r="Y269" s="436" t="s">
        <v>1031</v>
      </c>
      <c r="Z269" s="436" t="s">
        <v>1031</v>
      </c>
      <c r="AA269" s="436"/>
      <c r="AC269" s="443">
        <f t="shared" si="1"/>
        <v>7.3171272857142844</v>
      </c>
    </row>
    <row r="270" spans="1:29" ht="19.5" customHeight="1">
      <c r="A270" s="436">
        <f>A268+1</f>
        <v>131</v>
      </c>
      <c r="B270" s="436" t="s">
        <v>1031</v>
      </c>
      <c r="C270" s="436" t="s">
        <v>397</v>
      </c>
      <c r="D270" s="436" t="s">
        <v>232</v>
      </c>
      <c r="E270" s="437">
        <v>397</v>
      </c>
      <c r="F270" s="453"/>
      <c r="G270" s="439"/>
      <c r="H270" s="437"/>
      <c r="I270" s="437"/>
      <c r="J270" s="438">
        <v>233.006</v>
      </c>
      <c r="K270" s="436" t="s">
        <v>1031</v>
      </c>
      <c r="L270" s="442">
        <f>H269+H271</f>
        <v>788</v>
      </c>
      <c r="M270" s="439">
        <v>394</v>
      </c>
      <c r="N270" s="439">
        <v>137</v>
      </c>
      <c r="O270" s="439">
        <v>121</v>
      </c>
      <c r="P270" s="439">
        <v>258</v>
      </c>
      <c r="Q270" s="439">
        <v>155</v>
      </c>
      <c r="R270" s="439">
        <v>145</v>
      </c>
      <c r="S270" s="439">
        <v>300</v>
      </c>
      <c r="T270" s="440">
        <v>373836.56300000002</v>
      </c>
      <c r="U270" s="440">
        <v>3146461.18</v>
      </c>
      <c r="V270" s="441"/>
      <c r="W270" s="436"/>
      <c r="X270" s="436" t="s">
        <v>1117</v>
      </c>
      <c r="Y270" s="436" t="s">
        <v>763</v>
      </c>
      <c r="Z270" s="436" t="s">
        <v>758</v>
      </c>
      <c r="AA270" s="436"/>
      <c r="AC270" s="443">
        <f t="shared" si="1"/>
        <v>0</v>
      </c>
    </row>
    <row r="271" spans="1:29" ht="19.5" customHeight="1">
      <c r="A271" s="436"/>
      <c r="B271" s="436"/>
      <c r="C271" s="436"/>
      <c r="D271" s="436"/>
      <c r="E271" s="437"/>
      <c r="F271" s="453"/>
      <c r="G271" s="439"/>
      <c r="H271" s="437">
        <v>397</v>
      </c>
      <c r="I271" s="437">
        <f>H271+I269</f>
        <v>51616.890999999989</v>
      </c>
      <c r="J271" s="438"/>
      <c r="K271" s="436"/>
      <c r="L271" s="442"/>
      <c r="M271" s="439"/>
      <c r="N271" s="439"/>
      <c r="O271" s="439"/>
      <c r="P271" s="439"/>
      <c r="Q271" s="439"/>
      <c r="R271" s="439"/>
      <c r="S271" s="439"/>
      <c r="T271" s="440"/>
      <c r="U271" s="440"/>
      <c r="V271" s="441"/>
      <c r="W271" s="436"/>
      <c r="X271" s="436" t="s">
        <v>1031</v>
      </c>
      <c r="Y271" s="436" t="s">
        <v>1031</v>
      </c>
      <c r="Z271" s="436" t="s">
        <v>1031</v>
      </c>
      <c r="AA271" s="436"/>
      <c r="AC271" s="443">
        <f t="shared" si="1"/>
        <v>7.3738415714285699</v>
      </c>
    </row>
    <row r="272" spans="1:29" ht="19.5" customHeight="1">
      <c r="A272" s="436">
        <f>A270+1</f>
        <v>132</v>
      </c>
      <c r="B272" s="436" t="s">
        <v>1031</v>
      </c>
      <c r="C272" s="436" t="s">
        <v>398</v>
      </c>
      <c r="D272" s="436" t="s">
        <v>247</v>
      </c>
      <c r="E272" s="437">
        <v>425</v>
      </c>
      <c r="F272" s="453"/>
      <c r="G272" s="439"/>
      <c r="H272" s="437"/>
      <c r="I272" s="437"/>
      <c r="J272" s="438">
        <v>237.13200000000001</v>
      </c>
      <c r="K272" s="436" t="s">
        <v>1031</v>
      </c>
      <c r="L272" s="442">
        <f>H271+H273</f>
        <v>822</v>
      </c>
      <c r="M272" s="439">
        <v>411</v>
      </c>
      <c r="N272" s="439">
        <v>277</v>
      </c>
      <c r="O272" s="439">
        <v>278</v>
      </c>
      <c r="P272" s="439">
        <v>555</v>
      </c>
      <c r="Q272" s="439">
        <v>253</v>
      </c>
      <c r="R272" s="439">
        <v>259</v>
      </c>
      <c r="S272" s="439">
        <v>512</v>
      </c>
      <c r="T272" s="440">
        <v>374222.93</v>
      </c>
      <c r="U272" s="440">
        <v>3146552.446</v>
      </c>
      <c r="V272" s="441"/>
      <c r="W272" s="436"/>
      <c r="X272" s="436" t="s">
        <v>1117</v>
      </c>
      <c r="Y272" s="436" t="s">
        <v>763</v>
      </c>
      <c r="Z272" s="436" t="s">
        <v>758</v>
      </c>
      <c r="AA272" s="436"/>
      <c r="AC272" s="443">
        <f t="shared" si="1"/>
        <v>0</v>
      </c>
    </row>
    <row r="273" spans="1:29" ht="19.5" customHeight="1">
      <c r="A273" s="436"/>
      <c r="B273" s="436"/>
      <c r="C273" s="436"/>
      <c r="D273" s="436"/>
      <c r="E273" s="437"/>
      <c r="F273" s="453"/>
      <c r="G273" s="439"/>
      <c r="H273" s="437">
        <v>425</v>
      </c>
      <c r="I273" s="437">
        <f>H273+I271</f>
        <v>52041.890999999989</v>
      </c>
      <c r="J273" s="438"/>
      <c r="K273" s="436"/>
      <c r="L273" s="442"/>
      <c r="M273" s="439"/>
      <c r="N273" s="439"/>
      <c r="O273" s="439"/>
      <c r="P273" s="439"/>
      <c r="Q273" s="439"/>
      <c r="R273" s="439"/>
      <c r="S273" s="439"/>
      <c r="T273" s="440"/>
      <c r="U273" s="440"/>
      <c r="V273" s="441" t="s">
        <v>1054</v>
      </c>
      <c r="W273" s="436"/>
      <c r="X273" s="436" t="s">
        <v>1031</v>
      </c>
      <c r="Y273" s="436" t="s">
        <v>1031</v>
      </c>
      <c r="Z273" s="436" t="s">
        <v>1031</v>
      </c>
      <c r="AA273" s="436"/>
      <c r="AC273" s="443">
        <f t="shared" si="1"/>
        <v>7.4345558571428558</v>
      </c>
    </row>
    <row r="274" spans="1:29" ht="19.5" customHeight="1">
      <c r="A274" s="436">
        <f>A272+1</f>
        <v>133</v>
      </c>
      <c r="B274" s="436" t="s">
        <v>1031</v>
      </c>
      <c r="C274" s="436" t="s">
        <v>399</v>
      </c>
      <c r="D274" s="436" t="s">
        <v>258</v>
      </c>
      <c r="E274" s="437">
        <v>409</v>
      </c>
      <c r="F274" s="453"/>
      <c r="G274" s="439"/>
      <c r="H274" s="437"/>
      <c r="I274" s="437"/>
      <c r="J274" s="438">
        <v>229.92599999999999</v>
      </c>
      <c r="K274" s="436" t="s">
        <v>1031</v>
      </c>
      <c r="L274" s="442">
        <f>H273+H275</f>
        <v>834</v>
      </c>
      <c r="M274" s="439">
        <v>417</v>
      </c>
      <c r="N274" s="439">
        <v>147</v>
      </c>
      <c r="O274" s="439">
        <v>205</v>
      </c>
      <c r="P274" s="439">
        <v>352</v>
      </c>
      <c r="Q274" s="439">
        <v>168</v>
      </c>
      <c r="R274" s="439">
        <v>206</v>
      </c>
      <c r="S274" s="439">
        <v>374</v>
      </c>
      <c r="T274" s="440">
        <v>374636.54700000002</v>
      </c>
      <c r="U274" s="440">
        <v>3146650.15</v>
      </c>
      <c r="V274" s="441"/>
      <c r="W274" s="436"/>
      <c r="X274" s="436" t="s">
        <v>1117</v>
      </c>
      <c r="Y274" s="436" t="s">
        <v>763</v>
      </c>
      <c r="Z274" s="436" t="s">
        <v>758</v>
      </c>
      <c r="AA274" s="436"/>
      <c r="AC274" s="443">
        <f t="shared" si="1"/>
        <v>0</v>
      </c>
    </row>
    <row r="275" spans="1:29" ht="19.5" customHeight="1">
      <c r="A275" s="436"/>
      <c r="B275" s="436"/>
      <c r="C275" s="436"/>
      <c r="D275" s="436"/>
      <c r="E275" s="437"/>
      <c r="F275" s="453"/>
      <c r="G275" s="439"/>
      <c r="H275" s="437">
        <v>409</v>
      </c>
      <c r="I275" s="437">
        <f>H275+I273</f>
        <v>52450.890999999989</v>
      </c>
      <c r="J275" s="438"/>
      <c r="K275" s="436"/>
      <c r="L275" s="442"/>
      <c r="M275" s="439"/>
      <c r="N275" s="439"/>
      <c r="O275" s="439"/>
      <c r="P275" s="439"/>
      <c r="Q275" s="439"/>
      <c r="R275" s="439"/>
      <c r="S275" s="439"/>
      <c r="T275" s="440"/>
      <c r="U275" s="440"/>
      <c r="V275" s="441"/>
      <c r="W275" s="436"/>
      <c r="X275" s="436" t="s">
        <v>1031</v>
      </c>
      <c r="Y275" s="436" t="s">
        <v>1031</v>
      </c>
      <c r="Z275" s="436" t="s">
        <v>1031</v>
      </c>
      <c r="AA275" s="436"/>
      <c r="AC275" s="443">
        <f t="shared" si="1"/>
        <v>7.4929844285714271</v>
      </c>
    </row>
    <row r="276" spans="1:29" ht="19.5" customHeight="1">
      <c r="A276" s="436">
        <f>A274+1</f>
        <v>134</v>
      </c>
      <c r="B276" s="436" t="s">
        <v>1031</v>
      </c>
      <c r="C276" s="436" t="s">
        <v>400</v>
      </c>
      <c r="D276" s="436" t="s">
        <v>258</v>
      </c>
      <c r="E276" s="437">
        <v>381</v>
      </c>
      <c r="F276" s="453"/>
      <c r="G276" s="439"/>
      <c r="H276" s="437"/>
      <c r="I276" s="437"/>
      <c r="J276" s="438">
        <v>229.822</v>
      </c>
      <c r="K276" s="436" t="s">
        <v>1031</v>
      </c>
      <c r="L276" s="442">
        <f>H275+H277</f>
        <v>790</v>
      </c>
      <c r="M276" s="439">
        <v>395</v>
      </c>
      <c r="N276" s="439">
        <v>204</v>
      </c>
      <c r="O276" s="439">
        <v>146</v>
      </c>
      <c r="P276" s="439">
        <v>350</v>
      </c>
      <c r="Q276" s="439">
        <v>205</v>
      </c>
      <c r="R276" s="439">
        <v>160</v>
      </c>
      <c r="S276" s="439">
        <v>365</v>
      </c>
      <c r="T276" s="440">
        <v>375034.59299999999</v>
      </c>
      <c r="U276" s="440">
        <v>3146744.1749999998</v>
      </c>
      <c r="V276" s="441"/>
      <c r="W276" s="436"/>
      <c r="X276" s="436" t="s">
        <v>1117</v>
      </c>
      <c r="Y276" s="436" t="s">
        <v>763</v>
      </c>
      <c r="Z276" s="436" t="s">
        <v>758</v>
      </c>
      <c r="AA276" s="436"/>
      <c r="AC276" s="443">
        <f t="shared" si="1"/>
        <v>0</v>
      </c>
    </row>
    <row r="277" spans="1:29" ht="19.5" customHeight="1">
      <c r="A277" s="436"/>
      <c r="B277" s="436"/>
      <c r="C277" s="436"/>
      <c r="D277" s="436"/>
      <c r="E277" s="437"/>
      <c r="F277" s="453"/>
      <c r="G277" s="439"/>
      <c r="H277" s="437">
        <v>381</v>
      </c>
      <c r="I277" s="437">
        <f>H277+I275</f>
        <v>52831.890999999989</v>
      </c>
      <c r="J277" s="438"/>
      <c r="K277" s="436"/>
      <c r="L277" s="442"/>
      <c r="M277" s="439"/>
      <c r="N277" s="439"/>
      <c r="O277" s="439"/>
      <c r="P277" s="439"/>
      <c r="Q277" s="439"/>
      <c r="R277" s="439"/>
      <c r="S277" s="439"/>
      <c r="T277" s="440"/>
      <c r="U277" s="440"/>
      <c r="V277" s="441"/>
      <c r="W277" s="436"/>
      <c r="X277" s="436" t="s">
        <v>1031</v>
      </c>
      <c r="Y277" s="436" t="s">
        <v>1031</v>
      </c>
      <c r="Z277" s="436" t="s">
        <v>1031</v>
      </c>
      <c r="AA277" s="436"/>
      <c r="AC277" s="443">
        <f t="shared" si="1"/>
        <v>7.5474129999999988</v>
      </c>
    </row>
    <row r="278" spans="1:29" ht="19.5" customHeight="1">
      <c r="A278" s="436">
        <f>A276+1</f>
        <v>135</v>
      </c>
      <c r="B278" s="436"/>
      <c r="C278" s="436" t="s">
        <v>401</v>
      </c>
      <c r="D278" s="436" t="s">
        <v>245</v>
      </c>
      <c r="E278" s="437">
        <v>392.00099999999998</v>
      </c>
      <c r="F278" s="453"/>
      <c r="G278" s="439"/>
      <c r="H278" s="437"/>
      <c r="I278" s="437"/>
      <c r="J278" s="438">
        <v>234.92500000000001</v>
      </c>
      <c r="K278" s="436" t="s">
        <v>1031</v>
      </c>
      <c r="L278" s="442">
        <f>H277+H279</f>
        <v>773.00099999999998</v>
      </c>
      <c r="M278" s="439">
        <v>386.50049999999999</v>
      </c>
      <c r="N278" s="439">
        <v>236</v>
      </c>
      <c r="O278" s="439">
        <v>205</v>
      </c>
      <c r="P278" s="439">
        <v>441</v>
      </c>
      <c r="Q278" s="439">
        <v>222</v>
      </c>
      <c r="R278" s="439">
        <v>202</v>
      </c>
      <c r="S278" s="439">
        <v>424</v>
      </c>
      <c r="T278" s="440">
        <v>375405.38799999998</v>
      </c>
      <c r="U278" s="440">
        <v>3146831.7629999998</v>
      </c>
      <c r="V278" s="441"/>
      <c r="W278" s="436"/>
      <c r="X278" s="436" t="s">
        <v>1117</v>
      </c>
      <c r="Y278" s="436" t="s">
        <v>763</v>
      </c>
      <c r="Z278" s="436" t="s">
        <v>758</v>
      </c>
      <c r="AA278" s="436"/>
      <c r="AC278" s="443">
        <f t="shared" si="1"/>
        <v>0</v>
      </c>
    </row>
    <row r="279" spans="1:29" ht="19.5" customHeight="1">
      <c r="A279" s="436"/>
      <c r="B279" s="436"/>
      <c r="C279" s="436"/>
      <c r="D279" s="436"/>
      <c r="E279" s="437"/>
      <c r="F279" s="453"/>
      <c r="G279" s="439"/>
      <c r="H279" s="437">
        <v>392.00099999999998</v>
      </c>
      <c r="I279" s="437">
        <f>H279+I277</f>
        <v>53223.891999999985</v>
      </c>
      <c r="J279" s="438"/>
      <c r="K279" s="436"/>
      <c r="L279" s="442"/>
      <c r="M279" s="439"/>
      <c r="N279" s="439"/>
      <c r="O279" s="439"/>
      <c r="P279" s="439"/>
      <c r="Q279" s="439"/>
      <c r="R279" s="439"/>
      <c r="S279" s="439"/>
      <c r="T279" s="440"/>
      <c r="U279" s="440"/>
      <c r="V279" s="441"/>
      <c r="W279" s="436"/>
      <c r="X279" s="436" t="s">
        <v>1031</v>
      </c>
      <c r="Y279" s="436" t="s">
        <v>1031</v>
      </c>
      <c r="Z279" s="436" t="s">
        <v>1031</v>
      </c>
      <c r="AA279" s="436"/>
      <c r="AC279" s="443">
        <f t="shared" si="1"/>
        <v>7.603413142857141</v>
      </c>
    </row>
    <row r="280" spans="1:29" ht="19.5" customHeight="1">
      <c r="A280" s="436">
        <f>A278+1</f>
        <v>136</v>
      </c>
      <c r="B280" s="436" t="s">
        <v>1118</v>
      </c>
      <c r="C280" s="436" t="s">
        <v>402</v>
      </c>
      <c r="D280" s="436" t="s">
        <v>403</v>
      </c>
      <c r="E280" s="437">
        <v>420</v>
      </c>
      <c r="F280" s="453" t="s">
        <v>1031</v>
      </c>
      <c r="G280" s="439">
        <f>SUM(H264:H279)</f>
        <v>3224.0010000000002</v>
      </c>
      <c r="H280" s="437"/>
      <c r="I280" s="437"/>
      <c r="J280" s="438">
        <v>233.38</v>
      </c>
      <c r="K280" s="436" t="s">
        <v>1119</v>
      </c>
      <c r="L280" s="442">
        <f>H279+H281</f>
        <v>812.00099999999998</v>
      </c>
      <c r="M280" s="439">
        <v>406.00049999999999</v>
      </c>
      <c r="N280" s="439">
        <v>188</v>
      </c>
      <c r="O280" s="439">
        <v>216</v>
      </c>
      <c r="P280" s="439">
        <v>404</v>
      </c>
      <c r="Q280" s="439">
        <v>191</v>
      </c>
      <c r="R280" s="439">
        <v>215</v>
      </c>
      <c r="S280" s="439">
        <v>406</v>
      </c>
      <c r="T280" s="440">
        <v>375786.89</v>
      </c>
      <c r="U280" s="440">
        <v>3146921.88</v>
      </c>
      <c r="V280" s="441"/>
      <c r="W280" s="436"/>
      <c r="X280" s="436" t="s">
        <v>1117</v>
      </c>
      <c r="Y280" s="436" t="s">
        <v>763</v>
      </c>
      <c r="Z280" s="436" t="s">
        <v>758</v>
      </c>
      <c r="AA280" s="436"/>
      <c r="AC280" s="443">
        <f t="shared" si="1"/>
        <v>0</v>
      </c>
    </row>
    <row r="281" spans="1:29" ht="19.5" customHeight="1">
      <c r="A281" s="436"/>
      <c r="B281" s="436"/>
      <c r="C281" s="436"/>
      <c r="D281" s="436"/>
      <c r="E281" s="437"/>
      <c r="F281" s="453"/>
      <c r="G281" s="439"/>
      <c r="H281" s="437">
        <v>420</v>
      </c>
      <c r="I281" s="437">
        <f>H281+I279</f>
        <v>53643.891999999985</v>
      </c>
      <c r="J281" s="438"/>
      <c r="K281" s="436"/>
      <c r="L281" s="442"/>
      <c r="M281" s="439"/>
      <c r="N281" s="439"/>
      <c r="O281" s="439"/>
      <c r="P281" s="439"/>
      <c r="Q281" s="439"/>
      <c r="R281" s="439"/>
      <c r="S281" s="439"/>
      <c r="T281" s="440"/>
      <c r="U281" s="440"/>
      <c r="V281" s="441" t="s">
        <v>1054</v>
      </c>
      <c r="W281" s="436"/>
      <c r="X281" s="436" t="s">
        <v>1031</v>
      </c>
      <c r="Y281" s="436" t="s">
        <v>1031</v>
      </c>
      <c r="Z281" s="436" t="s">
        <v>1031</v>
      </c>
      <c r="AA281" s="436"/>
      <c r="AC281" s="443">
        <f t="shared" si="1"/>
        <v>7.6634131428571406</v>
      </c>
    </row>
    <row r="282" spans="1:29" ht="19.5" customHeight="1">
      <c r="A282" s="436">
        <f>A280+1</f>
        <v>137</v>
      </c>
      <c r="B282" s="436" t="s">
        <v>1031</v>
      </c>
      <c r="C282" s="436" t="s">
        <v>404</v>
      </c>
      <c r="D282" s="436" t="s">
        <v>245</v>
      </c>
      <c r="E282" s="437">
        <v>361</v>
      </c>
      <c r="F282" s="453" t="s">
        <v>1031</v>
      </c>
      <c r="G282" s="439"/>
      <c r="H282" s="437"/>
      <c r="I282" s="437"/>
      <c r="J282" s="438">
        <v>232.292</v>
      </c>
      <c r="K282" s="436" t="s">
        <v>1031</v>
      </c>
      <c r="L282" s="442">
        <f>H281+H283</f>
        <v>781</v>
      </c>
      <c r="M282" s="439">
        <v>390.5</v>
      </c>
      <c r="N282" s="439">
        <v>205</v>
      </c>
      <c r="O282" s="439">
        <v>167</v>
      </c>
      <c r="P282" s="439">
        <v>372</v>
      </c>
      <c r="Q282" s="439">
        <v>207</v>
      </c>
      <c r="R282" s="439">
        <v>172</v>
      </c>
      <c r="S282" s="439">
        <v>379</v>
      </c>
      <c r="T282" s="440">
        <v>376206.28600000002</v>
      </c>
      <c r="U282" s="440">
        <v>3146899.3689999999</v>
      </c>
      <c r="V282" s="441"/>
      <c r="W282" s="436"/>
      <c r="X282" s="436" t="s">
        <v>1120</v>
      </c>
      <c r="Y282" s="436" t="s">
        <v>763</v>
      </c>
      <c r="Z282" s="436" t="s">
        <v>758</v>
      </c>
      <c r="AA282" s="436"/>
      <c r="AC282" s="443">
        <f t="shared" si="1"/>
        <v>0</v>
      </c>
    </row>
    <row r="283" spans="1:29" ht="19.5" customHeight="1">
      <c r="A283" s="436"/>
      <c r="B283" s="436"/>
      <c r="C283" s="436"/>
      <c r="D283" s="436"/>
      <c r="E283" s="437"/>
      <c r="F283" s="453"/>
      <c r="G283" s="439"/>
      <c r="H283" s="437">
        <v>361</v>
      </c>
      <c r="I283" s="437">
        <f>H283+I281</f>
        <v>54004.891999999985</v>
      </c>
      <c r="J283" s="438"/>
      <c r="K283" s="436"/>
      <c r="L283" s="442"/>
      <c r="M283" s="439"/>
      <c r="N283" s="439"/>
      <c r="O283" s="439"/>
      <c r="P283" s="439"/>
      <c r="Q283" s="439"/>
      <c r="R283" s="439"/>
      <c r="S283" s="439"/>
      <c r="T283" s="440"/>
      <c r="U283" s="440"/>
      <c r="V283" s="441"/>
      <c r="W283" s="436"/>
      <c r="X283" s="436" t="s">
        <v>1031</v>
      </c>
      <c r="Y283" s="436" t="s">
        <v>1031</v>
      </c>
      <c r="Z283" s="436" t="s">
        <v>1031</v>
      </c>
      <c r="AA283" s="436"/>
      <c r="AC283" s="443">
        <f t="shared" si="1"/>
        <v>7.7149845714285696</v>
      </c>
    </row>
    <row r="284" spans="1:29" ht="19.5" customHeight="1">
      <c r="A284" s="436">
        <f>A282+1</f>
        <v>138</v>
      </c>
      <c r="B284" s="436" t="s">
        <v>1031</v>
      </c>
      <c r="C284" s="436" t="s">
        <v>405</v>
      </c>
      <c r="D284" s="436" t="s">
        <v>245</v>
      </c>
      <c r="E284" s="437">
        <v>393</v>
      </c>
      <c r="F284" s="453" t="s">
        <v>1031</v>
      </c>
      <c r="G284" s="439"/>
      <c r="H284" s="437"/>
      <c r="I284" s="437"/>
      <c r="J284" s="438">
        <v>234.57300000000001</v>
      </c>
      <c r="K284" s="436" t="s">
        <v>1031</v>
      </c>
      <c r="L284" s="442">
        <f>H283+H285</f>
        <v>754</v>
      </c>
      <c r="M284" s="439">
        <v>377</v>
      </c>
      <c r="N284" s="439">
        <v>194</v>
      </c>
      <c r="O284" s="439">
        <v>243</v>
      </c>
      <c r="P284" s="439">
        <v>437</v>
      </c>
      <c r="Q284" s="439">
        <v>190</v>
      </c>
      <c r="R284" s="439">
        <v>228</v>
      </c>
      <c r="S284" s="439">
        <v>418</v>
      </c>
      <c r="T284" s="440">
        <v>376566.76799999998</v>
      </c>
      <c r="U284" s="440">
        <v>3146880.0210000002</v>
      </c>
      <c r="V284" s="441"/>
      <c r="W284" s="436"/>
      <c r="X284" s="436" t="s">
        <v>1120</v>
      </c>
      <c r="Y284" s="436" t="s">
        <v>763</v>
      </c>
      <c r="Z284" s="436" t="s">
        <v>758</v>
      </c>
      <c r="AA284" s="436"/>
      <c r="AC284" s="443">
        <f t="shared" si="1"/>
        <v>0</v>
      </c>
    </row>
    <row r="285" spans="1:29" ht="19.5" customHeight="1">
      <c r="A285" s="436"/>
      <c r="B285" s="436"/>
      <c r="C285" s="436"/>
      <c r="D285" s="436"/>
      <c r="E285" s="437"/>
      <c r="F285" s="453"/>
      <c r="G285" s="439"/>
      <c r="H285" s="437">
        <v>393</v>
      </c>
      <c r="I285" s="437">
        <f>H285+I283</f>
        <v>54397.891999999985</v>
      </c>
      <c r="J285" s="438"/>
      <c r="K285" s="436"/>
      <c r="L285" s="442"/>
      <c r="M285" s="439"/>
      <c r="N285" s="439"/>
      <c r="O285" s="439"/>
      <c r="P285" s="439"/>
      <c r="Q285" s="439"/>
      <c r="R285" s="439"/>
      <c r="S285" s="439"/>
      <c r="T285" s="440"/>
      <c r="U285" s="440"/>
      <c r="V285" s="441"/>
      <c r="W285" s="436"/>
      <c r="X285" s="436" t="s">
        <v>1031</v>
      </c>
      <c r="Y285" s="436" t="s">
        <v>1031</v>
      </c>
      <c r="Z285" s="436" t="s">
        <v>1031</v>
      </c>
      <c r="AA285" s="436"/>
      <c r="AC285" s="443">
        <f t="shared" si="1"/>
        <v>7.7711274285714262</v>
      </c>
    </row>
    <row r="286" spans="1:29" ht="19.5" customHeight="1">
      <c r="A286" s="436">
        <f>A284+1</f>
        <v>139</v>
      </c>
      <c r="B286" s="436" t="s">
        <v>1031</v>
      </c>
      <c r="C286" s="436" t="s">
        <v>406</v>
      </c>
      <c r="D286" s="436" t="s">
        <v>239</v>
      </c>
      <c r="E286" s="437">
        <v>384</v>
      </c>
      <c r="F286" s="453" t="s">
        <v>1031</v>
      </c>
      <c r="G286" s="439"/>
      <c r="H286" s="437"/>
      <c r="I286" s="437"/>
      <c r="J286" s="438">
        <v>235.185</v>
      </c>
      <c r="K286" s="436" t="s">
        <v>1031</v>
      </c>
      <c r="L286" s="442">
        <f>H285+H287</f>
        <v>777</v>
      </c>
      <c r="M286" s="439">
        <v>388.5</v>
      </c>
      <c r="N286" s="439">
        <v>151</v>
      </c>
      <c r="O286" s="439">
        <v>227</v>
      </c>
      <c r="P286" s="439">
        <v>378</v>
      </c>
      <c r="Q286" s="439">
        <v>166</v>
      </c>
      <c r="R286" s="439">
        <v>216</v>
      </c>
      <c r="S286" s="439">
        <v>382</v>
      </c>
      <c r="T286" s="440">
        <v>376959.20299999998</v>
      </c>
      <c r="U286" s="440">
        <v>3146858.9569999999</v>
      </c>
      <c r="V286" s="441"/>
      <c r="W286" s="436"/>
      <c r="X286" s="436" t="s">
        <v>1120</v>
      </c>
      <c r="Y286" s="436" t="s">
        <v>763</v>
      </c>
      <c r="Z286" s="436" t="s">
        <v>758</v>
      </c>
      <c r="AA286" s="436"/>
      <c r="AC286" s="443">
        <f t="shared" si="1"/>
        <v>0</v>
      </c>
    </row>
    <row r="287" spans="1:29" ht="19.5" customHeight="1">
      <c r="A287" s="436"/>
      <c r="B287" s="436"/>
      <c r="C287" s="436"/>
      <c r="D287" s="436"/>
      <c r="E287" s="437"/>
      <c r="F287" s="453"/>
      <c r="G287" s="439"/>
      <c r="H287" s="437">
        <v>384</v>
      </c>
      <c r="I287" s="437">
        <f>H287+I285</f>
        <v>54781.891999999985</v>
      </c>
      <c r="J287" s="438"/>
      <c r="K287" s="436"/>
      <c r="L287" s="442"/>
      <c r="M287" s="439"/>
      <c r="N287" s="439"/>
      <c r="O287" s="439"/>
      <c r="P287" s="439"/>
      <c r="Q287" s="439"/>
      <c r="R287" s="439"/>
      <c r="S287" s="439"/>
      <c r="T287" s="440"/>
      <c r="U287" s="440"/>
      <c r="V287" s="441" t="s">
        <v>1054</v>
      </c>
      <c r="W287" s="436"/>
      <c r="X287" s="436" t="s">
        <v>1031</v>
      </c>
      <c r="Y287" s="436" t="s">
        <v>1031</v>
      </c>
      <c r="Z287" s="436" t="s">
        <v>1031</v>
      </c>
      <c r="AA287" s="436"/>
      <c r="AC287" s="443">
        <f t="shared" si="1"/>
        <v>7.8259845714285694</v>
      </c>
    </row>
    <row r="288" spans="1:29" ht="19.5" customHeight="1">
      <c r="A288" s="436">
        <f>A286+1</f>
        <v>140</v>
      </c>
      <c r="B288" s="436" t="s">
        <v>1031</v>
      </c>
      <c r="C288" s="436" t="s">
        <v>407</v>
      </c>
      <c r="D288" s="436" t="s">
        <v>251</v>
      </c>
      <c r="E288" s="437">
        <v>345</v>
      </c>
      <c r="F288" s="453" t="s">
        <v>1031</v>
      </c>
      <c r="G288" s="439"/>
      <c r="H288" s="437"/>
      <c r="I288" s="437"/>
      <c r="J288" s="438">
        <v>225.96299999999999</v>
      </c>
      <c r="K288" s="436" t="s">
        <v>1031</v>
      </c>
      <c r="L288" s="442">
        <f>H287+H289</f>
        <v>729</v>
      </c>
      <c r="M288" s="439">
        <v>364.5</v>
      </c>
      <c r="N288" s="439">
        <v>157</v>
      </c>
      <c r="O288" s="439">
        <v>156</v>
      </c>
      <c r="P288" s="439">
        <v>313</v>
      </c>
      <c r="Q288" s="439">
        <v>169</v>
      </c>
      <c r="R288" s="439">
        <v>161</v>
      </c>
      <c r="S288" s="439">
        <v>330</v>
      </c>
      <c r="T288" s="440">
        <v>377342.65100000001</v>
      </c>
      <c r="U288" s="440">
        <v>3146838.375</v>
      </c>
      <c r="V288" s="441"/>
      <c r="W288" s="436"/>
      <c r="X288" s="436" t="s">
        <v>1120</v>
      </c>
      <c r="Y288" s="436" t="s">
        <v>763</v>
      </c>
      <c r="Z288" s="436" t="s">
        <v>758</v>
      </c>
      <c r="AA288" s="436"/>
      <c r="AC288" s="443">
        <f t="shared" si="1"/>
        <v>0</v>
      </c>
    </row>
    <row r="289" spans="1:29" ht="19.5" customHeight="1">
      <c r="A289" s="436"/>
      <c r="B289" s="436"/>
      <c r="C289" s="436"/>
      <c r="D289" s="436"/>
      <c r="E289" s="437"/>
      <c r="F289" s="453"/>
      <c r="G289" s="439"/>
      <c r="H289" s="437">
        <v>345</v>
      </c>
      <c r="I289" s="437">
        <f>H289+I287</f>
        <v>55126.891999999985</v>
      </c>
      <c r="J289" s="438"/>
      <c r="K289" s="436"/>
      <c r="L289" s="442"/>
      <c r="M289" s="439"/>
      <c r="N289" s="439"/>
      <c r="O289" s="439"/>
      <c r="P289" s="439"/>
      <c r="Q289" s="439"/>
      <c r="R289" s="439"/>
      <c r="S289" s="439"/>
      <c r="T289" s="440"/>
      <c r="U289" s="440"/>
      <c r="V289" s="441" t="s">
        <v>1082</v>
      </c>
      <c r="W289" s="436"/>
      <c r="X289" s="436" t="s">
        <v>1031</v>
      </c>
      <c r="Y289" s="436" t="s">
        <v>1031</v>
      </c>
      <c r="Z289" s="436" t="s">
        <v>1031</v>
      </c>
      <c r="AA289" s="436"/>
      <c r="AC289" s="443">
        <f t="shared" si="1"/>
        <v>7.8752702857142838</v>
      </c>
    </row>
    <row r="290" spans="1:29" ht="19.5" customHeight="1">
      <c r="A290" s="436">
        <f>A288+1</f>
        <v>141</v>
      </c>
      <c r="B290" s="436" t="s">
        <v>1031</v>
      </c>
      <c r="C290" s="436" t="s">
        <v>408</v>
      </c>
      <c r="D290" s="436" t="s">
        <v>251</v>
      </c>
      <c r="E290" s="437">
        <v>396</v>
      </c>
      <c r="F290" s="453" t="s">
        <v>1031</v>
      </c>
      <c r="G290" s="439"/>
      <c r="H290" s="437"/>
      <c r="I290" s="437"/>
      <c r="J290" s="438">
        <v>228.69200000000001</v>
      </c>
      <c r="K290" s="436" t="s">
        <v>1031</v>
      </c>
      <c r="L290" s="442">
        <f>H289+H291</f>
        <v>741</v>
      </c>
      <c r="M290" s="439">
        <v>370.5</v>
      </c>
      <c r="N290" s="439">
        <v>190</v>
      </c>
      <c r="O290" s="439">
        <v>142</v>
      </c>
      <c r="P290" s="439">
        <v>332</v>
      </c>
      <c r="Q290" s="439">
        <v>185</v>
      </c>
      <c r="R290" s="439">
        <v>161</v>
      </c>
      <c r="S290" s="439">
        <v>346</v>
      </c>
      <c r="T290" s="440">
        <v>377687.15500000003</v>
      </c>
      <c r="U290" s="440">
        <v>3146819.8840000001</v>
      </c>
      <c r="V290" s="441"/>
      <c r="W290" s="436"/>
      <c r="X290" s="436" t="s">
        <v>1120</v>
      </c>
      <c r="Y290" s="436" t="s">
        <v>763</v>
      </c>
      <c r="Z290" s="436" t="s">
        <v>758</v>
      </c>
      <c r="AA290" s="436"/>
      <c r="AC290" s="443">
        <f t="shared" si="1"/>
        <v>0</v>
      </c>
    </row>
    <row r="291" spans="1:29" ht="19.5" customHeight="1">
      <c r="A291" s="436"/>
      <c r="B291" s="436"/>
      <c r="C291" s="436"/>
      <c r="D291" s="436"/>
      <c r="E291" s="437"/>
      <c r="F291" s="453"/>
      <c r="G291" s="439"/>
      <c r="H291" s="437">
        <v>396</v>
      </c>
      <c r="I291" s="437">
        <f>H291+I289</f>
        <v>55522.891999999985</v>
      </c>
      <c r="J291" s="438"/>
      <c r="K291" s="436"/>
      <c r="L291" s="442"/>
      <c r="M291" s="439"/>
      <c r="N291" s="439"/>
      <c r="O291" s="439"/>
      <c r="P291" s="439"/>
      <c r="Q291" s="439"/>
      <c r="R291" s="439"/>
      <c r="S291" s="439"/>
      <c r="T291" s="440"/>
      <c r="U291" s="440"/>
      <c r="V291" s="441"/>
      <c r="W291" s="436"/>
      <c r="X291" s="436" t="s">
        <v>1031</v>
      </c>
      <c r="Y291" s="436" t="s">
        <v>1031</v>
      </c>
      <c r="Z291" s="436" t="s">
        <v>1031</v>
      </c>
      <c r="AA291" s="436"/>
      <c r="AC291" s="443">
        <f t="shared" si="1"/>
        <v>7.9318417142857118</v>
      </c>
    </row>
    <row r="292" spans="1:29" ht="19.5" customHeight="1">
      <c r="A292" s="436">
        <f>A290+1</f>
        <v>142</v>
      </c>
      <c r="B292" s="436" t="s">
        <v>1031</v>
      </c>
      <c r="C292" s="436" t="s">
        <v>409</v>
      </c>
      <c r="D292" s="436" t="s">
        <v>247</v>
      </c>
      <c r="E292" s="437">
        <v>370</v>
      </c>
      <c r="F292" s="453" t="s">
        <v>1031</v>
      </c>
      <c r="G292" s="439"/>
      <c r="H292" s="437"/>
      <c r="I292" s="437"/>
      <c r="J292" s="438">
        <v>229.96700000000001</v>
      </c>
      <c r="K292" s="436" t="s">
        <v>1031</v>
      </c>
      <c r="L292" s="442">
        <f>H291+H293</f>
        <v>766</v>
      </c>
      <c r="M292" s="439">
        <v>383</v>
      </c>
      <c r="N292" s="439">
        <v>254</v>
      </c>
      <c r="O292" s="439">
        <v>217</v>
      </c>
      <c r="P292" s="439">
        <v>471</v>
      </c>
      <c r="Q292" s="439">
        <v>237</v>
      </c>
      <c r="R292" s="439">
        <v>207</v>
      </c>
      <c r="S292" s="439">
        <v>444</v>
      </c>
      <c r="T292" s="440">
        <v>378082.58600000001</v>
      </c>
      <c r="U292" s="440">
        <v>3146798.66</v>
      </c>
      <c r="V292" s="441"/>
      <c r="W292" s="436"/>
      <c r="X292" s="436" t="s">
        <v>763</v>
      </c>
      <c r="Y292" s="436" t="s">
        <v>763</v>
      </c>
      <c r="Z292" s="436" t="s">
        <v>758</v>
      </c>
      <c r="AA292" s="436"/>
      <c r="AC292" s="443">
        <f t="shared" si="1"/>
        <v>0</v>
      </c>
    </row>
    <row r="293" spans="1:29" ht="19.5" customHeight="1">
      <c r="A293" s="436"/>
      <c r="B293" s="436"/>
      <c r="C293" s="436"/>
      <c r="D293" s="436"/>
      <c r="E293" s="437"/>
      <c r="F293" s="453"/>
      <c r="G293" s="439"/>
      <c r="H293" s="437">
        <v>370</v>
      </c>
      <c r="I293" s="437">
        <f>H293+I291</f>
        <v>55892.891999999985</v>
      </c>
      <c r="J293" s="438"/>
      <c r="K293" s="436"/>
      <c r="L293" s="442"/>
      <c r="M293" s="439"/>
      <c r="N293" s="439"/>
      <c r="O293" s="439"/>
      <c r="P293" s="439"/>
      <c r="Q293" s="439"/>
      <c r="R293" s="439"/>
      <c r="S293" s="439"/>
      <c r="T293" s="440"/>
      <c r="U293" s="440"/>
      <c r="V293" s="441"/>
      <c r="W293" s="436"/>
      <c r="X293" s="436" t="s">
        <v>1031</v>
      </c>
      <c r="Y293" s="436" t="s">
        <v>1031</v>
      </c>
      <c r="Z293" s="436" t="s">
        <v>1031</v>
      </c>
      <c r="AA293" s="436"/>
      <c r="AC293" s="443">
        <f t="shared" si="1"/>
        <v>7.9846988571428552</v>
      </c>
    </row>
    <row r="294" spans="1:29" ht="19.5" customHeight="1">
      <c r="A294" s="436">
        <f>A292+1</f>
        <v>143</v>
      </c>
      <c r="B294" s="436" t="s">
        <v>1031</v>
      </c>
      <c r="C294" s="436" t="s">
        <v>410</v>
      </c>
      <c r="D294" s="436" t="s">
        <v>251</v>
      </c>
      <c r="E294" s="437">
        <v>443.47399999999999</v>
      </c>
      <c r="F294" s="453" t="s">
        <v>1031</v>
      </c>
      <c r="G294" s="439"/>
      <c r="H294" s="437"/>
      <c r="I294" s="437"/>
      <c r="J294" s="438">
        <v>233.54</v>
      </c>
      <c r="K294" s="436" t="s">
        <v>1031</v>
      </c>
      <c r="L294" s="442">
        <f>H293+H295</f>
        <v>813.47399999999993</v>
      </c>
      <c r="M294" s="439">
        <v>406.73699999999997</v>
      </c>
      <c r="N294" s="439">
        <v>154</v>
      </c>
      <c r="O294" s="439">
        <v>172</v>
      </c>
      <c r="P294" s="439">
        <v>326</v>
      </c>
      <c r="Q294" s="439">
        <v>164</v>
      </c>
      <c r="R294" s="439">
        <v>189</v>
      </c>
      <c r="S294" s="439">
        <v>353</v>
      </c>
      <c r="T294" s="440">
        <v>378452.054</v>
      </c>
      <c r="U294" s="440">
        <v>3146778.8289999999</v>
      </c>
      <c r="V294" s="441"/>
      <c r="W294" s="436"/>
      <c r="X294" s="436" t="s">
        <v>763</v>
      </c>
      <c r="Y294" s="436" t="s">
        <v>763</v>
      </c>
      <c r="Z294" s="436" t="s">
        <v>758</v>
      </c>
      <c r="AA294" s="436"/>
      <c r="AC294" s="443">
        <f t="shared" si="1"/>
        <v>0</v>
      </c>
    </row>
    <row r="295" spans="1:29" ht="19.5" customHeight="1">
      <c r="A295" s="436"/>
      <c r="B295" s="436"/>
      <c r="C295" s="436"/>
      <c r="D295" s="436"/>
      <c r="E295" s="437"/>
      <c r="F295" s="453"/>
      <c r="G295" s="439"/>
      <c r="H295" s="437">
        <v>443.47399999999999</v>
      </c>
      <c r="I295" s="437">
        <f>H295+I293</f>
        <v>56336.365999999987</v>
      </c>
      <c r="J295" s="438"/>
      <c r="K295" s="436"/>
      <c r="L295" s="442"/>
      <c r="M295" s="439"/>
      <c r="N295" s="439"/>
      <c r="O295" s="439"/>
      <c r="P295" s="439"/>
      <c r="Q295" s="439"/>
      <c r="R295" s="439"/>
      <c r="S295" s="439"/>
      <c r="T295" s="440"/>
      <c r="U295" s="440"/>
      <c r="V295" s="441" t="s">
        <v>1121</v>
      </c>
      <c r="W295" s="436"/>
      <c r="X295" s="436" t="s">
        <v>1031</v>
      </c>
      <c r="Y295" s="436" t="s">
        <v>1031</v>
      </c>
      <c r="Z295" s="436" t="s">
        <v>1031</v>
      </c>
      <c r="AA295" s="436"/>
      <c r="AC295" s="443">
        <f t="shared" si="1"/>
        <v>8.0480522857142844</v>
      </c>
    </row>
    <row r="296" spans="1:29" ht="19.5" customHeight="1">
      <c r="A296" s="444">
        <f>A294+1</f>
        <v>144</v>
      </c>
      <c r="B296" s="444" t="s">
        <v>1122</v>
      </c>
      <c r="C296" s="444" t="s">
        <v>411</v>
      </c>
      <c r="D296" s="444" t="s">
        <v>412</v>
      </c>
      <c r="E296" s="445">
        <v>226.80699999999999</v>
      </c>
      <c r="F296" s="454" t="s">
        <v>1031</v>
      </c>
      <c r="G296" s="446">
        <f>SUM(H280:H295)</f>
        <v>3112.4740000000002</v>
      </c>
      <c r="H296" s="445"/>
      <c r="I296" s="445"/>
      <c r="J296" s="447">
        <v>234.82</v>
      </c>
      <c r="K296" s="444" t="s">
        <v>1123</v>
      </c>
      <c r="L296" s="448">
        <f>H295+H297</f>
        <v>670.28099999999995</v>
      </c>
      <c r="M296" s="446">
        <v>335.14049999999997</v>
      </c>
      <c r="N296" s="446">
        <v>272</v>
      </c>
      <c r="O296" s="446">
        <v>156</v>
      </c>
      <c r="P296" s="446">
        <v>428</v>
      </c>
      <c r="Q296" s="446">
        <v>257</v>
      </c>
      <c r="R296" s="446">
        <v>132</v>
      </c>
      <c r="S296" s="446">
        <v>389</v>
      </c>
      <c r="T296" s="449">
        <v>378894.89</v>
      </c>
      <c r="U296" s="449">
        <v>3146755.06</v>
      </c>
      <c r="V296" s="450"/>
      <c r="W296" s="444"/>
      <c r="X296" s="444" t="s">
        <v>763</v>
      </c>
      <c r="Y296" s="444" t="s">
        <v>763</v>
      </c>
      <c r="Z296" s="444" t="s">
        <v>758</v>
      </c>
      <c r="AA296" s="444"/>
      <c r="AC296" s="443">
        <f t="shared" si="1"/>
        <v>0</v>
      </c>
    </row>
    <row r="297" spans="1:29" ht="19.5" customHeight="1">
      <c r="A297" s="444"/>
      <c r="B297" s="444"/>
      <c r="C297" s="444"/>
      <c r="D297" s="444"/>
      <c r="E297" s="445"/>
      <c r="F297" s="454"/>
      <c r="G297" s="446"/>
      <c r="H297" s="445">
        <v>226.80699999999999</v>
      </c>
      <c r="I297" s="445">
        <f>H297+I295</f>
        <v>56563.172999999988</v>
      </c>
      <c r="J297" s="447"/>
      <c r="K297" s="444"/>
      <c r="L297" s="448"/>
      <c r="M297" s="446"/>
      <c r="N297" s="446"/>
      <c r="O297" s="446"/>
      <c r="P297" s="446"/>
      <c r="Q297" s="446"/>
      <c r="R297" s="446"/>
      <c r="S297" s="446"/>
      <c r="T297" s="449"/>
      <c r="U297" s="449"/>
      <c r="V297" s="450" t="s">
        <v>1124</v>
      </c>
      <c r="W297" s="444"/>
      <c r="X297" s="444" t="s">
        <v>1031</v>
      </c>
      <c r="Y297" s="444" t="s">
        <v>1031</v>
      </c>
      <c r="Z297" s="444" t="s">
        <v>1031</v>
      </c>
      <c r="AA297" s="444"/>
      <c r="AC297" s="443">
        <f t="shared" si="1"/>
        <v>8.0804532857142846</v>
      </c>
    </row>
    <row r="298" spans="1:29" ht="19.5" customHeight="1">
      <c r="A298" s="444">
        <f>A296+1</f>
        <v>145</v>
      </c>
      <c r="B298" s="444" t="s">
        <v>1125</v>
      </c>
      <c r="C298" s="444" t="s">
        <v>413</v>
      </c>
      <c r="D298" s="444" t="s">
        <v>414</v>
      </c>
      <c r="E298" s="445">
        <v>275.25</v>
      </c>
      <c r="F298" s="454" t="s">
        <v>1031</v>
      </c>
      <c r="G298" s="446">
        <f>SUM(H296:H297)</f>
        <v>226.80699999999999</v>
      </c>
      <c r="H298" s="445"/>
      <c r="I298" s="445"/>
      <c r="J298" s="447">
        <v>237.18</v>
      </c>
      <c r="K298" s="444" t="s">
        <v>1126</v>
      </c>
      <c r="L298" s="448">
        <f>H297+H299</f>
        <v>502.05700000000002</v>
      </c>
      <c r="M298" s="446">
        <v>251.02850000000001</v>
      </c>
      <c r="N298" s="446">
        <v>71</v>
      </c>
      <c r="O298" s="446">
        <v>146</v>
      </c>
      <c r="P298" s="446">
        <v>217</v>
      </c>
      <c r="Q298" s="446">
        <v>95</v>
      </c>
      <c r="R298" s="446">
        <v>142</v>
      </c>
      <c r="S298" s="446">
        <v>237</v>
      </c>
      <c r="T298" s="449">
        <v>379060.28</v>
      </c>
      <c r="U298" s="449">
        <v>3146599.86</v>
      </c>
      <c r="V298" s="450"/>
      <c r="W298" s="444"/>
      <c r="X298" s="444" t="s">
        <v>763</v>
      </c>
      <c r="Y298" s="444" t="s">
        <v>763</v>
      </c>
      <c r="Z298" s="444" t="s">
        <v>758</v>
      </c>
      <c r="AA298" s="444"/>
      <c r="AC298" s="443">
        <f t="shared" si="1"/>
        <v>0</v>
      </c>
    </row>
    <row r="299" spans="1:29" ht="19.5" customHeight="1">
      <c r="A299" s="444"/>
      <c r="B299" s="444"/>
      <c r="C299" s="444"/>
      <c r="D299" s="444"/>
      <c r="E299" s="445"/>
      <c r="F299" s="454"/>
      <c r="G299" s="446"/>
      <c r="H299" s="445">
        <v>275.25</v>
      </c>
      <c r="I299" s="445">
        <f>H299+I297</f>
        <v>56838.422999999988</v>
      </c>
      <c r="J299" s="447"/>
      <c r="K299" s="444"/>
      <c r="L299" s="448"/>
      <c r="M299" s="446"/>
      <c r="N299" s="446"/>
      <c r="O299" s="446"/>
      <c r="P299" s="446"/>
      <c r="Q299" s="446"/>
      <c r="R299" s="446"/>
      <c r="S299" s="446"/>
      <c r="T299" s="449"/>
      <c r="U299" s="449"/>
      <c r="V299" s="450"/>
      <c r="W299" s="444"/>
      <c r="X299" s="444" t="s">
        <v>1031</v>
      </c>
      <c r="Y299" s="444" t="s">
        <v>1031</v>
      </c>
      <c r="Z299" s="444" t="s">
        <v>1031</v>
      </c>
      <c r="AA299" s="444"/>
      <c r="AC299" s="443">
        <f t="shared" si="1"/>
        <v>8.1197747142857128</v>
      </c>
    </row>
    <row r="300" spans="1:29" ht="19.5" customHeight="1">
      <c r="A300" s="444">
        <f>A298+1</f>
        <v>146</v>
      </c>
      <c r="B300" s="444" t="s">
        <v>1127</v>
      </c>
      <c r="C300" s="444" t="s">
        <v>415</v>
      </c>
      <c r="D300" s="444" t="s">
        <v>416</v>
      </c>
      <c r="E300" s="445">
        <v>198.077</v>
      </c>
      <c r="F300" s="454" t="s">
        <v>1031</v>
      </c>
      <c r="G300" s="446">
        <f>SUM(H298:H299)</f>
        <v>275.25</v>
      </c>
      <c r="H300" s="445"/>
      <c r="I300" s="445"/>
      <c r="J300" s="447">
        <v>233.29</v>
      </c>
      <c r="K300" s="444" t="s">
        <v>1128</v>
      </c>
      <c r="L300" s="448">
        <f>H299+H301</f>
        <v>473.327</v>
      </c>
      <c r="M300" s="446">
        <v>236.6635</v>
      </c>
      <c r="N300" s="446">
        <v>131</v>
      </c>
      <c r="O300" s="446">
        <v>49</v>
      </c>
      <c r="P300" s="446">
        <v>180</v>
      </c>
      <c r="Q300" s="446">
        <v>135</v>
      </c>
      <c r="R300" s="446">
        <v>79</v>
      </c>
      <c r="S300" s="446">
        <v>214</v>
      </c>
      <c r="T300" s="449">
        <v>379327.03</v>
      </c>
      <c r="U300" s="449">
        <v>3146531.99</v>
      </c>
      <c r="V300" s="450"/>
      <c r="W300" s="444"/>
      <c r="X300" s="444" t="s">
        <v>763</v>
      </c>
      <c r="Y300" s="444" t="s">
        <v>763</v>
      </c>
      <c r="Z300" s="444" t="s">
        <v>758</v>
      </c>
      <c r="AA300" s="444"/>
      <c r="AC300" s="443">
        <f t="shared" si="1"/>
        <v>0</v>
      </c>
    </row>
    <row r="301" spans="1:29" ht="33.75" customHeight="1">
      <c r="A301" s="444"/>
      <c r="B301" s="444"/>
      <c r="C301" s="444"/>
      <c r="D301" s="444"/>
      <c r="E301" s="445"/>
      <c r="F301" s="454"/>
      <c r="G301" s="446"/>
      <c r="H301" s="445">
        <v>198.077</v>
      </c>
      <c r="I301" s="445">
        <f>H301+I299</f>
        <v>57036.499999999985</v>
      </c>
      <c r="J301" s="447"/>
      <c r="K301" s="444"/>
      <c r="L301" s="448"/>
      <c r="M301" s="446"/>
      <c r="N301" s="446"/>
      <c r="O301" s="446"/>
      <c r="P301" s="446"/>
      <c r="Q301" s="446"/>
      <c r="R301" s="446"/>
      <c r="S301" s="446"/>
      <c r="T301" s="449"/>
      <c r="U301" s="449"/>
      <c r="V301" s="450" t="s">
        <v>1129</v>
      </c>
      <c r="W301" s="444"/>
      <c r="X301" s="444" t="s">
        <v>1031</v>
      </c>
      <c r="Y301" s="444" t="s">
        <v>1031</v>
      </c>
      <c r="Z301" s="444" t="s">
        <v>1031</v>
      </c>
      <c r="AA301" s="444"/>
      <c r="AC301" s="443">
        <f t="shared" si="1"/>
        <v>8.1480714285714271</v>
      </c>
    </row>
    <row r="302" spans="1:29" ht="19.5" customHeight="1">
      <c r="A302" s="444">
        <f>A300+1</f>
        <v>147</v>
      </c>
      <c r="B302" s="444" t="s">
        <v>1130</v>
      </c>
      <c r="C302" s="444" t="s">
        <v>417</v>
      </c>
      <c r="D302" s="444" t="s">
        <v>418</v>
      </c>
      <c r="E302" s="445">
        <v>327.99900000000002</v>
      </c>
      <c r="F302" s="454" t="s">
        <v>1031</v>
      </c>
      <c r="G302" s="446">
        <f>SUM(H300:H301)</f>
        <v>198.077</v>
      </c>
      <c r="H302" s="445"/>
      <c r="I302" s="445"/>
      <c r="J302" s="447">
        <v>233.93</v>
      </c>
      <c r="K302" s="444" t="s">
        <v>1131</v>
      </c>
      <c r="L302" s="448">
        <f>H301+H303</f>
        <v>526.07600000000002</v>
      </c>
      <c r="M302" s="446">
        <v>263.03800000000001</v>
      </c>
      <c r="N302" s="446">
        <v>150</v>
      </c>
      <c r="O302" s="446">
        <v>223</v>
      </c>
      <c r="P302" s="446">
        <v>373</v>
      </c>
      <c r="Q302" s="446">
        <v>119</v>
      </c>
      <c r="R302" s="446">
        <v>202</v>
      </c>
      <c r="S302" s="446">
        <v>321</v>
      </c>
      <c r="T302" s="449">
        <v>379489.02</v>
      </c>
      <c r="U302" s="449">
        <v>3146418</v>
      </c>
      <c r="V302" s="450"/>
      <c r="W302" s="444"/>
      <c r="X302" s="444" t="s">
        <v>763</v>
      </c>
      <c r="Y302" s="444" t="s">
        <v>763</v>
      </c>
      <c r="Z302" s="444" t="s">
        <v>758</v>
      </c>
      <c r="AA302" s="444"/>
      <c r="AC302" s="443">
        <f t="shared" si="1"/>
        <v>0</v>
      </c>
    </row>
    <row r="303" spans="1:29" ht="19.5" customHeight="1">
      <c r="A303" s="436"/>
      <c r="B303" s="436"/>
      <c r="C303" s="436"/>
      <c r="D303" s="436"/>
      <c r="E303" s="437"/>
      <c r="F303" s="453"/>
      <c r="G303" s="439"/>
      <c r="H303" s="437">
        <v>327.99900000000002</v>
      </c>
      <c r="I303" s="437">
        <f>H303+I301</f>
        <v>57364.498999999989</v>
      </c>
      <c r="J303" s="438"/>
      <c r="K303" s="436"/>
      <c r="L303" s="442"/>
      <c r="M303" s="439"/>
      <c r="N303" s="439"/>
      <c r="O303" s="439"/>
      <c r="P303" s="439"/>
      <c r="Q303" s="439"/>
      <c r="R303" s="439"/>
      <c r="S303" s="439"/>
      <c r="T303" s="440"/>
      <c r="U303" s="440"/>
      <c r="V303" s="441"/>
      <c r="W303" s="436"/>
      <c r="X303" s="436" t="s">
        <v>1031</v>
      </c>
      <c r="Y303" s="436" t="s">
        <v>1031</v>
      </c>
      <c r="Z303" s="436" t="s">
        <v>1031</v>
      </c>
      <c r="AA303" s="436"/>
      <c r="AC303" s="443">
        <f t="shared" si="1"/>
        <v>8.1949284285714263</v>
      </c>
    </row>
    <row r="304" spans="1:29" ht="19.5" customHeight="1">
      <c r="A304" s="436">
        <f>A302+1</f>
        <v>148</v>
      </c>
      <c r="B304" s="436" t="s">
        <v>1031</v>
      </c>
      <c r="C304" s="436" t="s">
        <v>419</v>
      </c>
      <c r="D304" s="436" t="s">
        <v>232</v>
      </c>
      <c r="E304" s="437">
        <v>318</v>
      </c>
      <c r="F304" s="453" t="s">
        <v>1031</v>
      </c>
      <c r="G304" s="439"/>
      <c r="H304" s="437"/>
      <c r="I304" s="437"/>
      <c r="J304" s="438">
        <v>235.82300000000001</v>
      </c>
      <c r="K304" s="436" t="s">
        <v>1031</v>
      </c>
      <c r="L304" s="442">
        <f>H303+H305</f>
        <v>645.99900000000002</v>
      </c>
      <c r="M304" s="439">
        <v>322.99950000000001</v>
      </c>
      <c r="N304" s="439">
        <v>106</v>
      </c>
      <c r="O304" s="439">
        <v>132</v>
      </c>
      <c r="P304" s="439">
        <v>238</v>
      </c>
      <c r="Q304" s="439">
        <v>127</v>
      </c>
      <c r="R304" s="439">
        <v>142</v>
      </c>
      <c r="S304" s="439">
        <v>269</v>
      </c>
      <c r="T304" s="440">
        <v>379813.02299999999</v>
      </c>
      <c r="U304" s="440">
        <v>3146366.9509999999</v>
      </c>
      <c r="V304" s="441"/>
      <c r="W304" s="436"/>
      <c r="X304" s="436" t="s">
        <v>763</v>
      </c>
      <c r="Y304" s="436" t="s">
        <v>763</v>
      </c>
      <c r="Z304" s="436" t="s">
        <v>758</v>
      </c>
      <c r="AA304" s="436"/>
      <c r="AC304" s="443">
        <f t="shared" si="1"/>
        <v>0</v>
      </c>
    </row>
    <row r="305" spans="1:29" ht="19.5" customHeight="1">
      <c r="A305" s="436"/>
      <c r="B305" s="436"/>
      <c r="C305" s="436"/>
      <c r="D305" s="436"/>
      <c r="E305" s="437"/>
      <c r="F305" s="453"/>
      <c r="G305" s="439"/>
      <c r="H305" s="437">
        <v>318</v>
      </c>
      <c r="I305" s="437">
        <f>H305+I303</f>
        <v>57682.498999999989</v>
      </c>
      <c r="J305" s="438"/>
      <c r="K305" s="436"/>
      <c r="L305" s="442"/>
      <c r="M305" s="439"/>
      <c r="N305" s="439"/>
      <c r="O305" s="439"/>
      <c r="P305" s="439"/>
      <c r="Q305" s="439"/>
      <c r="R305" s="439"/>
      <c r="S305" s="439"/>
      <c r="T305" s="440"/>
      <c r="U305" s="440"/>
      <c r="V305" s="441"/>
      <c r="W305" s="436"/>
      <c r="X305" s="436" t="s">
        <v>1031</v>
      </c>
      <c r="Y305" s="436" t="s">
        <v>1031</v>
      </c>
      <c r="Z305" s="436" t="s">
        <v>1031</v>
      </c>
      <c r="AA305" s="436"/>
      <c r="AC305" s="443">
        <f t="shared" si="1"/>
        <v>8.2403569999999977</v>
      </c>
    </row>
    <row r="306" spans="1:29" ht="19.5" customHeight="1">
      <c r="A306" s="436">
        <f>A304+1</f>
        <v>149</v>
      </c>
      <c r="B306" s="436" t="s">
        <v>1031</v>
      </c>
      <c r="C306" s="436" t="s">
        <v>420</v>
      </c>
      <c r="D306" s="436" t="s">
        <v>258</v>
      </c>
      <c r="E306" s="437">
        <v>379</v>
      </c>
      <c r="F306" s="453" t="s">
        <v>1031</v>
      </c>
      <c r="G306" s="439"/>
      <c r="H306" s="437"/>
      <c r="I306" s="437"/>
      <c r="J306" s="438">
        <v>235.23</v>
      </c>
      <c r="K306" s="436" t="s">
        <v>1031</v>
      </c>
      <c r="L306" s="442">
        <f>H305+H307</f>
        <v>697</v>
      </c>
      <c r="M306" s="439">
        <v>348.5</v>
      </c>
      <c r="N306" s="439">
        <v>186</v>
      </c>
      <c r="O306" s="439">
        <v>234</v>
      </c>
      <c r="P306" s="439">
        <v>420</v>
      </c>
      <c r="Q306" s="439">
        <v>177</v>
      </c>
      <c r="R306" s="439">
        <v>218</v>
      </c>
      <c r="S306" s="439">
        <v>395</v>
      </c>
      <c r="T306" s="440">
        <v>380127.14799999999</v>
      </c>
      <c r="U306" s="440">
        <v>3146317.4589999998</v>
      </c>
      <c r="V306" s="441"/>
      <c r="W306" s="436"/>
      <c r="X306" s="436" t="s">
        <v>763</v>
      </c>
      <c r="Y306" s="436" t="s">
        <v>763</v>
      </c>
      <c r="Z306" s="436" t="s">
        <v>758</v>
      </c>
      <c r="AA306" s="436"/>
      <c r="AC306" s="443">
        <f t="shared" si="1"/>
        <v>0</v>
      </c>
    </row>
    <row r="307" spans="1:29" ht="19.5" customHeight="1">
      <c r="A307" s="436"/>
      <c r="B307" s="436"/>
      <c r="C307" s="436"/>
      <c r="D307" s="436"/>
      <c r="E307" s="437"/>
      <c r="F307" s="453"/>
      <c r="G307" s="439"/>
      <c r="H307" s="437">
        <v>379</v>
      </c>
      <c r="I307" s="437">
        <f>H307+I305</f>
        <v>58061.498999999989</v>
      </c>
      <c r="J307" s="438"/>
      <c r="K307" s="436"/>
      <c r="L307" s="442"/>
      <c r="M307" s="439"/>
      <c r="N307" s="439"/>
      <c r="O307" s="439"/>
      <c r="P307" s="439"/>
      <c r="Q307" s="439"/>
      <c r="R307" s="439"/>
      <c r="S307" s="439"/>
      <c r="T307" s="440"/>
      <c r="U307" s="440"/>
      <c r="V307" s="441"/>
      <c r="W307" s="436"/>
      <c r="X307" s="436" t="s">
        <v>1031</v>
      </c>
      <c r="Y307" s="436" t="s">
        <v>1031</v>
      </c>
      <c r="Z307" s="436" t="s">
        <v>1031</v>
      </c>
      <c r="AA307" s="436"/>
      <c r="AC307" s="443">
        <f t="shared" si="1"/>
        <v>8.2944998571428563</v>
      </c>
    </row>
    <row r="308" spans="1:29" ht="19.5" customHeight="1">
      <c r="A308" s="436">
        <f>A306+1</f>
        <v>150</v>
      </c>
      <c r="B308" s="436" t="s">
        <v>1031</v>
      </c>
      <c r="C308" s="436" t="s">
        <v>421</v>
      </c>
      <c r="D308" s="436" t="s">
        <v>251</v>
      </c>
      <c r="E308" s="437">
        <v>382</v>
      </c>
      <c r="F308" s="453" t="s">
        <v>1031</v>
      </c>
      <c r="G308" s="439"/>
      <c r="H308" s="437"/>
      <c r="I308" s="437"/>
      <c r="J308" s="438">
        <v>230.744</v>
      </c>
      <c r="K308" s="436" t="s">
        <v>1031</v>
      </c>
      <c r="L308" s="442">
        <f>H307+H309</f>
        <v>761</v>
      </c>
      <c r="M308" s="439">
        <v>380.5</v>
      </c>
      <c r="N308" s="439">
        <v>146</v>
      </c>
      <c r="O308" s="439">
        <v>194</v>
      </c>
      <c r="P308" s="439">
        <v>340</v>
      </c>
      <c r="Q308" s="439">
        <v>162</v>
      </c>
      <c r="R308" s="439">
        <v>193</v>
      </c>
      <c r="S308" s="439">
        <v>355</v>
      </c>
      <c r="T308" s="440">
        <v>380501.52899999998</v>
      </c>
      <c r="U308" s="440">
        <v>3146258.4730000002</v>
      </c>
      <c r="V308" s="441"/>
      <c r="W308" s="436"/>
      <c r="X308" s="436" t="s">
        <v>1132</v>
      </c>
      <c r="Y308" s="436" t="s">
        <v>763</v>
      </c>
      <c r="Z308" s="436" t="s">
        <v>758</v>
      </c>
      <c r="AA308" s="436"/>
      <c r="AC308" s="443">
        <f t="shared" si="1"/>
        <v>0</v>
      </c>
    </row>
    <row r="309" spans="1:29" ht="19.5" customHeight="1">
      <c r="A309" s="436"/>
      <c r="B309" s="436"/>
      <c r="C309" s="436"/>
      <c r="D309" s="436"/>
      <c r="E309" s="437"/>
      <c r="F309" s="453"/>
      <c r="G309" s="439"/>
      <c r="H309" s="437">
        <v>382</v>
      </c>
      <c r="I309" s="437">
        <f>H309+I307</f>
        <v>58443.498999999989</v>
      </c>
      <c r="J309" s="438"/>
      <c r="K309" s="436"/>
      <c r="L309" s="442"/>
      <c r="M309" s="439"/>
      <c r="N309" s="439"/>
      <c r="O309" s="439"/>
      <c r="P309" s="439"/>
      <c r="Q309" s="439"/>
      <c r="R309" s="439"/>
      <c r="S309" s="439"/>
      <c r="T309" s="440"/>
      <c r="U309" s="440"/>
      <c r="V309" s="441" t="s">
        <v>1133</v>
      </c>
      <c r="W309" s="436"/>
      <c r="X309" s="436" t="s">
        <v>1031</v>
      </c>
      <c r="Y309" s="436" t="s">
        <v>1031</v>
      </c>
      <c r="Z309" s="436" t="s">
        <v>1031</v>
      </c>
      <c r="AA309" s="436"/>
      <c r="AC309" s="443">
        <f t="shared" si="1"/>
        <v>8.3490712857142846</v>
      </c>
    </row>
    <row r="310" spans="1:29" ht="19.5" customHeight="1">
      <c r="A310" s="436">
        <f>A308+1</f>
        <v>151</v>
      </c>
      <c r="B310" s="436" t="s">
        <v>1031</v>
      </c>
      <c r="C310" s="436" t="s">
        <v>422</v>
      </c>
      <c r="D310" s="436" t="s">
        <v>251</v>
      </c>
      <c r="E310" s="437">
        <v>353.64499999999998</v>
      </c>
      <c r="F310" s="453" t="s">
        <v>1031</v>
      </c>
      <c r="G310" s="439"/>
      <c r="H310" s="437"/>
      <c r="I310" s="437"/>
      <c r="J310" s="438">
        <v>230.33</v>
      </c>
      <c r="K310" s="436" t="s">
        <v>1031</v>
      </c>
      <c r="L310" s="442">
        <f>H309+H311</f>
        <v>735.64499999999998</v>
      </c>
      <c r="M310" s="439">
        <v>367.82249999999999</v>
      </c>
      <c r="N310" s="439">
        <v>189</v>
      </c>
      <c r="O310" s="439">
        <v>171</v>
      </c>
      <c r="P310" s="439">
        <v>360</v>
      </c>
      <c r="Q310" s="439">
        <v>190</v>
      </c>
      <c r="R310" s="439">
        <v>173</v>
      </c>
      <c r="S310" s="439">
        <v>363</v>
      </c>
      <c r="T310" s="440">
        <v>380878.87400000001</v>
      </c>
      <c r="U310" s="440">
        <v>3146199.02</v>
      </c>
      <c r="V310" s="441"/>
      <c r="W310" s="436"/>
      <c r="X310" s="436" t="s">
        <v>1132</v>
      </c>
      <c r="Y310" s="436" t="s">
        <v>763</v>
      </c>
      <c r="Z310" s="436" t="s">
        <v>758</v>
      </c>
      <c r="AA310" s="436"/>
      <c r="AC310" s="443">
        <f t="shared" si="1"/>
        <v>0</v>
      </c>
    </row>
    <row r="311" spans="1:29" ht="19.5" customHeight="1">
      <c r="A311" s="436"/>
      <c r="B311" s="436"/>
      <c r="C311" s="436"/>
      <c r="D311" s="436"/>
      <c r="E311" s="437"/>
      <c r="F311" s="453"/>
      <c r="G311" s="439"/>
      <c r="H311" s="437">
        <v>353.64499999999998</v>
      </c>
      <c r="I311" s="437">
        <f>H311+I309</f>
        <v>58797.143999999986</v>
      </c>
      <c r="J311" s="438"/>
      <c r="K311" s="436"/>
      <c r="L311" s="442"/>
      <c r="M311" s="439"/>
      <c r="N311" s="439"/>
      <c r="O311" s="439"/>
      <c r="P311" s="439"/>
      <c r="Q311" s="439"/>
      <c r="R311" s="439"/>
      <c r="S311" s="439"/>
      <c r="T311" s="440"/>
      <c r="U311" s="440"/>
      <c r="V311" s="441"/>
      <c r="W311" s="436"/>
      <c r="X311" s="436" t="s">
        <v>1031</v>
      </c>
      <c r="Y311" s="436" t="s">
        <v>1031</v>
      </c>
      <c r="Z311" s="436" t="s">
        <v>1031</v>
      </c>
      <c r="AA311" s="436"/>
      <c r="AC311" s="443">
        <f t="shared" si="1"/>
        <v>8.3995919999999984</v>
      </c>
    </row>
    <row r="312" spans="1:29" ht="19.5" customHeight="1">
      <c r="A312" s="444">
        <f>A310+1</f>
        <v>152</v>
      </c>
      <c r="B312" s="444" t="s">
        <v>1134</v>
      </c>
      <c r="C312" s="444" t="s">
        <v>423</v>
      </c>
      <c r="D312" s="444" t="s">
        <v>369</v>
      </c>
      <c r="E312" s="445">
        <v>247.381</v>
      </c>
      <c r="F312" s="454" t="s">
        <v>1031</v>
      </c>
      <c r="G312" s="446">
        <f>SUM(H302:H311)</f>
        <v>1760.644</v>
      </c>
      <c r="H312" s="445"/>
      <c r="I312" s="445"/>
      <c r="J312" s="447">
        <v>231.35</v>
      </c>
      <c r="K312" s="444" t="s">
        <v>1135</v>
      </c>
      <c r="L312" s="448">
        <f>H311+H313</f>
        <v>601.02599999999995</v>
      </c>
      <c r="M312" s="446">
        <v>300.51299999999998</v>
      </c>
      <c r="N312" s="446">
        <v>184</v>
      </c>
      <c r="O312" s="446">
        <v>88</v>
      </c>
      <c r="P312" s="446">
        <v>272</v>
      </c>
      <c r="Q312" s="446">
        <v>182</v>
      </c>
      <c r="R312" s="446">
        <v>107</v>
      </c>
      <c r="S312" s="446">
        <v>289</v>
      </c>
      <c r="T312" s="449">
        <v>381228.21</v>
      </c>
      <c r="U312" s="449">
        <v>3146143.98</v>
      </c>
      <c r="V312" s="450"/>
      <c r="W312" s="444"/>
      <c r="X312" s="444" t="s">
        <v>1136</v>
      </c>
      <c r="Y312" s="444" t="s">
        <v>763</v>
      </c>
      <c r="Z312" s="444" t="s">
        <v>758</v>
      </c>
      <c r="AA312" s="444"/>
      <c r="AC312" s="443">
        <f t="shared" si="1"/>
        <v>0</v>
      </c>
    </row>
    <row r="313" spans="1:29" ht="31.5" customHeight="1">
      <c r="A313" s="444"/>
      <c r="B313" s="444"/>
      <c r="C313" s="444"/>
      <c r="D313" s="444"/>
      <c r="E313" s="445"/>
      <c r="F313" s="454"/>
      <c r="G313" s="446"/>
      <c r="H313" s="445">
        <v>247.381</v>
      </c>
      <c r="I313" s="445">
        <f>H313+I311</f>
        <v>59044.524999999987</v>
      </c>
      <c r="J313" s="447"/>
      <c r="K313" s="444"/>
      <c r="L313" s="448"/>
      <c r="M313" s="446"/>
      <c r="N313" s="446"/>
      <c r="O313" s="446"/>
      <c r="P313" s="446"/>
      <c r="Q313" s="446"/>
      <c r="R313" s="446"/>
      <c r="S313" s="446"/>
      <c r="T313" s="449"/>
      <c r="U313" s="449"/>
      <c r="V313" s="450" t="s">
        <v>1137</v>
      </c>
      <c r="W313" s="444"/>
      <c r="X313" s="444" t="s">
        <v>1031</v>
      </c>
      <c r="Y313" s="444" t="s">
        <v>1031</v>
      </c>
      <c r="Z313" s="444" t="s">
        <v>1031</v>
      </c>
      <c r="AA313" s="444"/>
      <c r="AC313" s="443">
        <f t="shared" si="1"/>
        <v>8.4349321428571411</v>
      </c>
    </row>
    <row r="314" spans="1:29" ht="19.5" customHeight="1">
      <c r="A314" s="444">
        <f>A312+1</f>
        <v>153</v>
      </c>
      <c r="B314" s="444" t="s">
        <v>1138</v>
      </c>
      <c r="C314" s="444" t="s">
        <v>424</v>
      </c>
      <c r="D314" s="444" t="s">
        <v>369</v>
      </c>
      <c r="E314" s="445">
        <v>258</v>
      </c>
      <c r="F314" s="454" t="s">
        <v>1031</v>
      </c>
      <c r="G314" s="446">
        <f>SUM(H312:H313)</f>
        <v>247.381</v>
      </c>
      <c r="H314" s="445"/>
      <c r="I314" s="445"/>
      <c r="J314" s="447">
        <v>234.84</v>
      </c>
      <c r="K314" s="444" t="s">
        <v>1139</v>
      </c>
      <c r="L314" s="448">
        <f>H313+H315</f>
        <v>505.38099999999997</v>
      </c>
      <c r="M314" s="446">
        <v>252.69049999999999</v>
      </c>
      <c r="N314" s="446">
        <v>160</v>
      </c>
      <c r="O314" s="446">
        <v>54</v>
      </c>
      <c r="P314" s="446">
        <v>214</v>
      </c>
      <c r="Q314" s="446">
        <v>141</v>
      </c>
      <c r="R314" s="446">
        <v>78</v>
      </c>
      <c r="S314" s="446">
        <v>219</v>
      </c>
      <c r="T314" s="449">
        <v>381432.82</v>
      </c>
      <c r="U314" s="449">
        <v>3146004.94</v>
      </c>
      <c r="V314" s="450"/>
      <c r="W314" s="444"/>
      <c r="X314" s="444" t="s">
        <v>1136</v>
      </c>
      <c r="Y314" s="444" t="s">
        <v>763</v>
      </c>
      <c r="Z314" s="444" t="s">
        <v>758</v>
      </c>
      <c r="AA314" s="444"/>
      <c r="AC314" s="443">
        <f t="shared" si="1"/>
        <v>0</v>
      </c>
    </row>
    <row r="315" spans="1:29" ht="19.5" customHeight="1">
      <c r="A315" s="436"/>
      <c r="B315" s="436"/>
      <c r="C315" s="436"/>
      <c r="D315" s="436"/>
      <c r="E315" s="437"/>
      <c r="F315" s="453"/>
      <c r="G315" s="439"/>
      <c r="H315" s="437">
        <v>258</v>
      </c>
      <c r="I315" s="437">
        <f>H315+I313</f>
        <v>59302.524999999987</v>
      </c>
      <c r="J315" s="438"/>
      <c r="K315" s="436"/>
      <c r="L315" s="442"/>
      <c r="M315" s="439"/>
      <c r="N315" s="439"/>
      <c r="O315" s="439"/>
      <c r="P315" s="439"/>
      <c r="Q315" s="439"/>
      <c r="R315" s="439"/>
      <c r="S315" s="439"/>
      <c r="T315" s="440"/>
      <c r="U315" s="440"/>
      <c r="V315" s="441"/>
      <c r="W315" s="436"/>
      <c r="X315" s="436" t="s">
        <v>1031</v>
      </c>
      <c r="Y315" s="436" t="s">
        <v>1031</v>
      </c>
      <c r="Z315" s="436" t="s">
        <v>1031</v>
      </c>
      <c r="AA315" s="436"/>
      <c r="AC315" s="443">
        <f t="shared" si="1"/>
        <v>8.4717892857142836</v>
      </c>
    </row>
    <row r="316" spans="1:29" ht="19.5" customHeight="1">
      <c r="A316" s="436">
        <f>A314+1</f>
        <v>154</v>
      </c>
      <c r="B316" s="436" t="s">
        <v>1031</v>
      </c>
      <c r="C316" s="436" t="s">
        <v>425</v>
      </c>
      <c r="D316" s="436" t="s">
        <v>247</v>
      </c>
      <c r="E316" s="437">
        <v>452.89400000000001</v>
      </c>
      <c r="F316" s="453" t="s">
        <v>1031</v>
      </c>
      <c r="G316" s="439"/>
      <c r="H316" s="437"/>
      <c r="I316" s="437"/>
      <c r="J316" s="438">
        <v>234.828</v>
      </c>
      <c r="K316" s="436" t="s">
        <v>1031</v>
      </c>
      <c r="L316" s="442">
        <f>H315+H317</f>
        <v>710.89400000000001</v>
      </c>
      <c r="M316" s="439">
        <v>355.447</v>
      </c>
      <c r="N316" s="439">
        <v>204</v>
      </c>
      <c r="O316" s="439">
        <v>100</v>
      </c>
      <c r="P316" s="439">
        <v>304</v>
      </c>
      <c r="Q316" s="439">
        <v>180</v>
      </c>
      <c r="R316" s="439">
        <v>141</v>
      </c>
      <c r="S316" s="439">
        <v>321</v>
      </c>
      <c r="T316" s="440">
        <v>381689.51199999999</v>
      </c>
      <c r="U316" s="440">
        <v>3145978.9950000001</v>
      </c>
      <c r="V316" s="441"/>
      <c r="W316" s="436"/>
      <c r="X316" s="436" t="s">
        <v>1136</v>
      </c>
      <c r="Y316" s="436" t="s">
        <v>763</v>
      </c>
      <c r="Z316" s="436" t="s">
        <v>758</v>
      </c>
      <c r="AA316" s="436"/>
      <c r="AC316" s="443">
        <f t="shared" si="1"/>
        <v>0</v>
      </c>
    </row>
    <row r="317" spans="1:29" ht="19.5" customHeight="1">
      <c r="A317" s="436"/>
      <c r="B317" s="436"/>
      <c r="C317" s="436"/>
      <c r="D317" s="436"/>
      <c r="E317" s="437"/>
      <c r="F317" s="453"/>
      <c r="G317" s="439"/>
      <c r="H317" s="437">
        <v>452.89400000000001</v>
      </c>
      <c r="I317" s="437">
        <f>H317+I315</f>
        <v>59755.418999999987</v>
      </c>
      <c r="J317" s="438"/>
      <c r="K317" s="436"/>
      <c r="L317" s="442"/>
      <c r="M317" s="439"/>
      <c r="N317" s="439"/>
      <c r="O317" s="439"/>
      <c r="P317" s="439"/>
      <c r="Q317" s="439"/>
      <c r="R317" s="439"/>
      <c r="S317" s="439"/>
      <c r="T317" s="440"/>
      <c r="U317" s="440"/>
      <c r="V317" s="441" t="s">
        <v>1044</v>
      </c>
      <c r="W317" s="436"/>
      <c r="X317" s="436" t="s">
        <v>1031</v>
      </c>
      <c r="Y317" s="436" t="s">
        <v>1031</v>
      </c>
      <c r="Z317" s="436" t="s">
        <v>1031</v>
      </c>
      <c r="AA317" s="436"/>
      <c r="AC317" s="443">
        <f t="shared" si="1"/>
        <v>8.5364884285714275</v>
      </c>
    </row>
    <row r="318" spans="1:29" ht="19.5" customHeight="1">
      <c r="A318" s="444">
        <f>A316+1</f>
        <v>155</v>
      </c>
      <c r="B318" s="444" t="s">
        <v>1140</v>
      </c>
      <c r="C318" s="444" t="s">
        <v>426</v>
      </c>
      <c r="D318" s="444" t="s">
        <v>427</v>
      </c>
      <c r="E318" s="445">
        <v>217.36799999999999</v>
      </c>
      <c r="F318" s="454">
        <v>2</v>
      </c>
      <c r="G318" s="446">
        <f>SUM(H314:H317)</f>
        <v>710.89400000000001</v>
      </c>
      <c r="H318" s="445"/>
      <c r="I318" s="445"/>
      <c r="J318" s="447">
        <v>233.63</v>
      </c>
      <c r="K318" s="444" t="s">
        <v>1141</v>
      </c>
      <c r="L318" s="448">
        <f>H317+H319</f>
        <v>670.26199999999994</v>
      </c>
      <c r="M318" s="446">
        <v>335.13099999999997</v>
      </c>
      <c r="N318" s="446">
        <v>355</v>
      </c>
      <c r="O318" s="446">
        <v>116</v>
      </c>
      <c r="P318" s="446">
        <v>471</v>
      </c>
      <c r="Q318" s="446">
        <v>315</v>
      </c>
      <c r="R318" s="446">
        <v>112</v>
      </c>
      <c r="S318" s="446">
        <v>427</v>
      </c>
      <c r="T318" s="449">
        <v>382140.11</v>
      </c>
      <c r="U318" s="449">
        <v>3145933.45</v>
      </c>
      <c r="V318" s="450"/>
      <c r="W318" s="444"/>
      <c r="X318" s="444" t="s">
        <v>1136</v>
      </c>
      <c r="Y318" s="444" t="s">
        <v>763</v>
      </c>
      <c r="Z318" s="444" t="s">
        <v>758</v>
      </c>
      <c r="AA318" s="444"/>
      <c r="AC318" s="443">
        <f t="shared" si="1"/>
        <v>0</v>
      </c>
    </row>
    <row r="319" spans="1:29" ht="29.25" customHeight="1">
      <c r="A319" s="444"/>
      <c r="B319" s="444"/>
      <c r="C319" s="444"/>
      <c r="D319" s="444"/>
      <c r="E319" s="445"/>
      <c r="F319" s="454"/>
      <c r="G319" s="446"/>
      <c r="H319" s="445">
        <v>217.36799999999999</v>
      </c>
      <c r="I319" s="445">
        <f>H319+I317</f>
        <v>59972.786999999989</v>
      </c>
      <c r="J319" s="447"/>
      <c r="K319" s="444"/>
      <c r="L319" s="448"/>
      <c r="M319" s="446"/>
      <c r="N319" s="446"/>
      <c r="O319" s="446"/>
      <c r="P319" s="446"/>
      <c r="Q319" s="446"/>
      <c r="R319" s="446"/>
      <c r="S319" s="446"/>
      <c r="T319" s="449"/>
      <c r="U319" s="449"/>
      <c r="V319" s="450" t="s">
        <v>1142</v>
      </c>
      <c r="W319" s="444"/>
      <c r="X319" s="444" t="s">
        <v>1031</v>
      </c>
      <c r="Y319" s="444" t="s">
        <v>1031</v>
      </c>
      <c r="Z319" s="444" t="s">
        <v>1031</v>
      </c>
      <c r="AA319" s="444"/>
      <c r="AC319" s="443">
        <f t="shared" si="1"/>
        <v>8.5675409999999985</v>
      </c>
    </row>
    <row r="320" spans="1:29" ht="19.5" customHeight="1">
      <c r="A320" s="444">
        <f>A318+1</f>
        <v>156</v>
      </c>
      <c r="B320" s="444" t="s">
        <v>1143</v>
      </c>
      <c r="C320" s="444" t="s">
        <v>428</v>
      </c>
      <c r="D320" s="444" t="s">
        <v>427</v>
      </c>
      <c r="E320" s="445">
        <v>368</v>
      </c>
      <c r="F320" s="454">
        <v>2</v>
      </c>
      <c r="G320" s="446">
        <f>SUM(H318:H319)</f>
        <v>217.36799999999999</v>
      </c>
      <c r="H320" s="445"/>
      <c r="I320" s="445"/>
      <c r="J320" s="447">
        <v>233.11</v>
      </c>
      <c r="K320" s="444" t="s">
        <v>1144</v>
      </c>
      <c r="L320" s="448">
        <f>H319+H321</f>
        <v>585.36799999999994</v>
      </c>
      <c r="M320" s="446">
        <v>292.68399999999997</v>
      </c>
      <c r="N320" s="446">
        <v>102</v>
      </c>
      <c r="O320" s="446">
        <v>339</v>
      </c>
      <c r="P320" s="446">
        <v>441</v>
      </c>
      <c r="Q320" s="446">
        <v>106</v>
      </c>
      <c r="R320" s="446">
        <v>285</v>
      </c>
      <c r="S320" s="446">
        <v>391</v>
      </c>
      <c r="T320" s="449">
        <v>382321.04</v>
      </c>
      <c r="U320" s="449">
        <v>3145812.98</v>
      </c>
      <c r="V320" s="450"/>
      <c r="W320" s="444"/>
      <c r="X320" s="444" t="s">
        <v>1136</v>
      </c>
      <c r="Y320" s="444" t="s">
        <v>763</v>
      </c>
      <c r="Z320" s="444" t="s">
        <v>758</v>
      </c>
      <c r="AA320" s="444"/>
      <c r="AC320" s="443">
        <f t="shared" si="1"/>
        <v>0</v>
      </c>
    </row>
    <row r="321" spans="1:29" ht="19.5" customHeight="1">
      <c r="A321" s="436"/>
      <c r="B321" s="436"/>
      <c r="C321" s="436"/>
      <c r="D321" s="436"/>
      <c r="E321" s="437"/>
      <c r="F321" s="453"/>
      <c r="G321" s="439"/>
      <c r="H321" s="437">
        <v>368</v>
      </c>
      <c r="I321" s="437">
        <f>H321+I319</f>
        <v>60340.786999999989</v>
      </c>
      <c r="J321" s="438"/>
      <c r="K321" s="436"/>
      <c r="L321" s="442"/>
      <c r="M321" s="439"/>
      <c r="N321" s="439"/>
      <c r="O321" s="439"/>
      <c r="P321" s="439"/>
      <c r="Q321" s="439"/>
      <c r="R321" s="439"/>
      <c r="S321" s="439"/>
      <c r="T321" s="440"/>
      <c r="U321" s="440"/>
      <c r="V321" s="441" t="s">
        <v>1055</v>
      </c>
      <c r="W321" s="436"/>
      <c r="X321" s="436" t="s">
        <v>1031</v>
      </c>
      <c r="Y321" s="436" t="s">
        <v>1031</v>
      </c>
      <c r="Z321" s="436" t="s">
        <v>1031</v>
      </c>
      <c r="AA321" s="436"/>
      <c r="AC321" s="443">
        <f t="shared" si="1"/>
        <v>8.6201124285714279</v>
      </c>
    </row>
    <row r="322" spans="1:29" ht="19.5" customHeight="1">
      <c r="A322" s="436">
        <f>A320+1</f>
        <v>157</v>
      </c>
      <c r="B322" s="436" t="s">
        <v>1031</v>
      </c>
      <c r="C322" s="436" t="s">
        <v>429</v>
      </c>
      <c r="D322" s="436" t="s">
        <v>264</v>
      </c>
      <c r="E322" s="437">
        <v>397</v>
      </c>
      <c r="F322" s="453" t="s">
        <v>1031</v>
      </c>
      <c r="G322" s="439">
        <f>SUM(H320:H321)</f>
        <v>368</v>
      </c>
      <c r="H322" s="437"/>
      <c r="I322" s="437"/>
      <c r="J322" s="438">
        <v>235.37</v>
      </c>
      <c r="K322" s="436" t="s">
        <v>1031</v>
      </c>
      <c r="L322" s="442">
        <f>H321+H323</f>
        <v>765</v>
      </c>
      <c r="M322" s="439">
        <v>382.5</v>
      </c>
      <c r="N322" s="439">
        <v>31</v>
      </c>
      <c r="O322" s="439">
        <v>260</v>
      </c>
      <c r="P322" s="439">
        <v>291</v>
      </c>
      <c r="Q322" s="439">
        <v>84</v>
      </c>
      <c r="R322" s="439">
        <v>238</v>
      </c>
      <c r="S322" s="439">
        <v>322</v>
      </c>
      <c r="T322" s="440">
        <v>382679.89799999999</v>
      </c>
      <c r="U322" s="440">
        <v>3145894.497</v>
      </c>
      <c r="V322" s="441"/>
      <c r="W322" s="436"/>
      <c r="X322" s="436" t="s">
        <v>1136</v>
      </c>
      <c r="Y322" s="436" t="s">
        <v>763</v>
      </c>
      <c r="Z322" s="436" t="s">
        <v>758</v>
      </c>
      <c r="AA322" s="436"/>
      <c r="AC322" s="443">
        <f t="shared" si="1"/>
        <v>0</v>
      </c>
    </row>
    <row r="323" spans="1:29" ht="19.5" customHeight="1">
      <c r="A323" s="436"/>
      <c r="B323" s="436"/>
      <c r="C323" s="436"/>
      <c r="D323" s="436"/>
      <c r="E323" s="437"/>
      <c r="F323" s="453"/>
      <c r="G323" s="439"/>
      <c r="H323" s="437">
        <v>397</v>
      </c>
      <c r="I323" s="437">
        <f>H323+I321</f>
        <v>60737.786999999989</v>
      </c>
      <c r="J323" s="438"/>
      <c r="K323" s="436"/>
      <c r="L323" s="442"/>
      <c r="M323" s="439"/>
      <c r="N323" s="439"/>
      <c r="O323" s="439"/>
      <c r="P323" s="439"/>
      <c r="Q323" s="439"/>
      <c r="R323" s="439"/>
      <c r="S323" s="439"/>
      <c r="T323" s="440"/>
      <c r="U323" s="440"/>
      <c r="V323" s="441" t="s">
        <v>1082</v>
      </c>
      <c r="W323" s="436"/>
      <c r="X323" s="436" t="s">
        <v>1031</v>
      </c>
      <c r="Y323" s="436" t="s">
        <v>1031</v>
      </c>
      <c r="Z323" s="436" t="s">
        <v>1031</v>
      </c>
      <c r="AA323" s="436"/>
      <c r="AC323" s="443">
        <f t="shared" si="1"/>
        <v>8.6768267142857134</v>
      </c>
    </row>
    <row r="324" spans="1:29" ht="19.5" customHeight="1">
      <c r="A324" s="436">
        <f>A322+1</f>
        <v>158</v>
      </c>
      <c r="B324" s="436"/>
      <c r="C324" s="436" t="s">
        <v>430</v>
      </c>
      <c r="D324" s="436" t="s">
        <v>232</v>
      </c>
      <c r="E324" s="437">
        <v>332</v>
      </c>
      <c r="F324" s="453" t="s">
        <v>1031</v>
      </c>
      <c r="G324" s="439"/>
      <c r="H324" s="437"/>
      <c r="I324" s="437"/>
      <c r="J324" s="438">
        <v>235.00399999999999</v>
      </c>
      <c r="K324" s="436" t="s">
        <v>1031</v>
      </c>
      <c r="L324" s="442">
        <f>H323+H325</f>
        <v>729</v>
      </c>
      <c r="M324" s="439">
        <v>364.5</v>
      </c>
      <c r="N324" s="439">
        <v>138</v>
      </c>
      <c r="O324" s="439">
        <v>194</v>
      </c>
      <c r="P324" s="439">
        <v>332</v>
      </c>
      <c r="Q324" s="439">
        <v>160</v>
      </c>
      <c r="R324" s="439">
        <v>185</v>
      </c>
      <c r="S324" s="439">
        <v>345</v>
      </c>
      <c r="T324" s="440">
        <v>383067.03499999997</v>
      </c>
      <c r="U324" s="440">
        <v>3145982.4369999999</v>
      </c>
      <c r="V324" s="441"/>
      <c r="W324" s="436"/>
      <c r="X324" s="436" t="s">
        <v>1136</v>
      </c>
      <c r="Y324" s="436" t="s">
        <v>763</v>
      </c>
      <c r="Z324" s="436" t="s">
        <v>758</v>
      </c>
      <c r="AA324" s="436"/>
      <c r="AC324" s="443">
        <f t="shared" si="1"/>
        <v>0</v>
      </c>
    </row>
    <row r="325" spans="1:29" ht="19.5" customHeight="1">
      <c r="A325" s="436"/>
      <c r="B325" s="436"/>
      <c r="C325" s="436"/>
      <c r="D325" s="436"/>
      <c r="E325" s="437"/>
      <c r="F325" s="453"/>
      <c r="G325" s="439"/>
      <c r="H325" s="437">
        <v>332</v>
      </c>
      <c r="I325" s="437">
        <f>H325+I323</f>
        <v>61069.786999999989</v>
      </c>
      <c r="J325" s="438"/>
      <c r="K325" s="436"/>
      <c r="L325" s="442"/>
      <c r="M325" s="439"/>
      <c r="N325" s="439"/>
      <c r="O325" s="439"/>
      <c r="P325" s="439"/>
      <c r="Q325" s="439"/>
      <c r="R325" s="439"/>
      <c r="S325" s="439"/>
      <c r="T325" s="440"/>
      <c r="U325" s="440"/>
      <c r="V325" s="441"/>
      <c r="W325" s="436"/>
      <c r="X325" s="436" t="s">
        <v>1031</v>
      </c>
      <c r="Y325" s="436" t="s">
        <v>1031</v>
      </c>
      <c r="Z325" s="436" t="s">
        <v>1031</v>
      </c>
      <c r="AA325" s="436"/>
      <c r="AC325" s="443">
        <f t="shared" si="1"/>
        <v>8.7242552857142837</v>
      </c>
    </row>
    <row r="326" spans="1:29" ht="19.5" customHeight="1">
      <c r="A326" s="436">
        <f>A324+1</f>
        <v>159</v>
      </c>
      <c r="B326" s="436" t="s">
        <v>1031</v>
      </c>
      <c r="C326" s="436" t="s">
        <v>433</v>
      </c>
      <c r="D326" s="436" t="s">
        <v>239</v>
      </c>
      <c r="E326" s="437">
        <v>338.64299999999997</v>
      </c>
      <c r="F326" s="453" t="s">
        <v>1031</v>
      </c>
      <c r="G326" s="439"/>
      <c r="H326" s="437"/>
      <c r="I326" s="437"/>
      <c r="J326" s="438">
        <v>232.261</v>
      </c>
      <c r="K326" s="436" t="s">
        <v>1031</v>
      </c>
      <c r="L326" s="442">
        <f>H325+H327</f>
        <v>670.64300000000003</v>
      </c>
      <c r="M326" s="439">
        <v>335.32150000000001</v>
      </c>
      <c r="N326" s="439">
        <v>138</v>
      </c>
      <c r="O326" s="439">
        <v>153</v>
      </c>
      <c r="P326" s="439">
        <v>291</v>
      </c>
      <c r="Q326" s="439">
        <v>148</v>
      </c>
      <c r="R326" s="439">
        <v>159</v>
      </c>
      <c r="S326" s="439">
        <v>307</v>
      </c>
      <c r="T326" s="440">
        <v>383390.78700000001</v>
      </c>
      <c r="U326" s="440">
        <v>3146055.9789999998</v>
      </c>
      <c r="V326" s="441"/>
      <c r="W326" s="436"/>
      <c r="X326" s="436" t="s">
        <v>1136</v>
      </c>
      <c r="Y326" s="436" t="s">
        <v>763</v>
      </c>
      <c r="Z326" s="436" t="s">
        <v>758</v>
      </c>
      <c r="AA326" s="436"/>
      <c r="AC326" s="443">
        <f t="shared" si="1"/>
        <v>0</v>
      </c>
    </row>
    <row r="327" spans="1:29" ht="19.5" customHeight="1">
      <c r="A327" s="436"/>
      <c r="B327" s="436"/>
      <c r="C327" s="436"/>
      <c r="D327" s="436"/>
      <c r="E327" s="437"/>
      <c r="F327" s="453"/>
      <c r="G327" s="439"/>
      <c r="H327" s="437">
        <v>338.64299999999997</v>
      </c>
      <c r="I327" s="437">
        <f>H327+I325</f>
        <v>61408.429999999986</v>
      </c>
      <c r="J327" s="438"/>
      <c r="K327" s="436"/>
      <c r="L327" s="442"/>
      <c r="M327" s="439"/>
      <c r="N327" s="439"/>
      <c r="O327" s="439"/>
      <c r="P327" s="439"/>
      <c r="Q327" s="439"/>
      <c r="R327" s="439"/>
      <c r="S327" s="439"/>
      <c r="T327" s="440"/>
      <c r="U327" s="440"/>
      <c r="V327" s="441" t="s">
        <v>1055</v>
      </c>
      <c r="W327" s="436"/>
      <c r="X327" s="436" t="s">
        <v>1031</v>
      </c>
      <c r="Y327" s="436" t="s">
        <v>1031</v>
      </c>
      <c r="Z327" s="436" t="s">
        <v>1031</v>
      </c>
      <c r="AA327" s="436"/>
      <c r="AC327" s="443">
        <f t="shared" si="1"/>
        <v>8.7726328571428542</v>
      </c>
    </row>
    <row r="328" spans="1:29" ht="19.5" customHeight="1">
      <c r="A328" s="436">
        <f>A326+1</f>
        <v>160</v>
      </c>
      <c r="B328" s="436" t="s">
        <v>1145</v>
      </c>
      <c r="C328" s="436" t="s">
        <v>434</v>
      </c>
      <c r="D328" s="436" t="s">
        <v>277</v>
      </c>
      <c r="E328" s="437">
        <v>421</v>
      </c>
      <c r="F328" s="453" t="s">
        <v>1031</v>
      </c>
      <c r="G328" s="439">
        <f>SUM(H322:H327)</f>
        <v>1067.643</v>
      </c>
      <c r="H328" s="437"/>
      <c r="I328" s="437"/>
      <c r="J328" s="438">
        <v>231.75899999999999</v>
      </c>
      <c r="K328" s="436" t="s">
        <v>1146</v>
      </c>
      <c r="L328" s="442">
        <f>H327+H329</f>
        <v>759.64300000000003</v>
      </c>
      <c r="M328" s="439">
        <v>379.82150000000001</v>
      </c>
      <c r="N328" s="439">
        <v>186</v>
      </c>
      <c r="O328" s="439">
        <v>169</v>
      </c>
      <c r="P328" s="439">
        <v>355</v>
      </c>
      <c r="Q328" s="439">
        <v>180</v>
      </c>
      <c r="R328" s="439">
        <v>182</v>
      </c>
      <c r="S328" s="439">
        <v>362</v>
      </c>
      <c r="T328" s="440">
        <v>383721.01799999998</v>
      </c>
      <c r="U328" s="440">
        <v>3146130.9929999998</v>
      </c>
      <c r="V328" s="441"/>
      <c r="W328" s="436"/>
      <c r="X328" s="436" t="s">
        <v>1136</v>
      </c>
      <c r="Y328" s="436" t="s">
        <v>763</v>
      </c>
      <c r="Z328" s="436" t="s">
        <v>758</v>
      </c>
      <c r="AA328" s="436"/>
      <c r="AC328" s="443">
        <f t="shared" si="1"/>
        <v>0</v>
      </c>
    </row>
    <row r="329" spans="1:29" ht="30.75" customHeight="1">
      <c r="A329" s="436"/>
      <c r="B329" s="436"/>
      <c r="C329" s="436"/>
      <c r="D329" s="436"/>
      <c r="E329" s="437"/>
      <c r="F329" s="453"/>
      <c r="G329" s="439"/>
      <c r="H329" s="437">
        <v>421</v>
      </c>
      <c r="I329" s="437">
        <f>H329+I327</f>
        <v>61829.429999999986</v>
      </c>
      <c r="J329" s="438"/>
      <c r="K329" s="436"/>
      <c r="L329" s="442"/>
      <c r="M329" s="439"/>
      <c r="N329" s="439"/>
      <c r="O329" s="439"/>
      <c r="P329" s="439"/>
      <c r="Q329" s="439"/>
      <c r="R329" s="439"/>
      <c r="S329" s="439"/>
      <c r="T329" s="440"/>
      <c r="U329" s="440"/>
      <c r="V329" s="441" t="s">
        <v>1147</v>
      </c>
      <c r="W329" s="436"/>
      <c r="X329" s="436" t="s">
        <v>1031</v>
      </c>
      <c r="Y329" s="436" t="s">
        <v>1031</v>
      </c>
      <c r="Z329" s="436" t="s">
        <v>1031</v>
      </c>
      <c r="AA329" s="436"/>
      <c r="AC329" s="443">
        <f t="shared" si="1"/>
        <v>8.8327757142857131</v>
      </c>
    </row>
    <row r="330" spans="1:29" ht="19.5" customHeight="1">
      <c r="A330" s="436">
        <f>A328+1</f>
        <v>161</v>
      </c>
      <c r="B330" s="436" t="s">
        <v>1031</v>
      </c>
      <c r="C330" s="436" t="s">
        <v>435</v>
      </c>
      <c r="D330" s="436" t="s">
        <v>245</v>
      </c>
      <c r="E330" s="437">
        <v>400</v>
      </c>
      <c r="F330" s="453"/>
      <c r="G330" s="439"/>
      <c r="H330" s="437"/>
      <c r="I330" s="437"/>
      <c r="J330" s="438">
        <v>233.99100000000001</v>
      </c>
      <c r="K330" s="436"/>
      <c r="L330" s="442">
        <f>H329+H331</f>
        <v>821</v>
      </c>
      <c r="M330" s="439">
        <v>410.5</v>
      </c>
      <c r="N330" s="439">
        <v>253</v>
      </c>
      <c r="O330" s="439">
        <v>211</v>
      </c>
      <c r="P330" s="439">
        <v>464</v>
      </c>
      <c r="Q330" s="439">
        <v>240</v>
      </c>
      <c r="R330" s="439">
        <v>208</v>
      </c>
      <c r="S330" s="439">
        <v>448</v>
      </c>
      <c r="T330" s="440">
        <v>384108.54200000002</v>
      </c>
      <c r="U330" s="440">
        <v>3146295.51</v>
      </c>
      <c r="V330" s="441"/>
      <c r="W330" s="436"/>
      <c r="X330" s="436" t="s">
        <v>1136</v>
      </c>
      <c r="Y330" s="436" t="s">
        <v>763</v>
      </c>
      <c r="Z330" s="436" t="s">
        <v>758</v>
      </c>
      <c r="AA330" s="436"/>
      <c r="AC330" s="443">
        <f t="shared" si="1"/>
        <v>0</v>
      </c>
    </row>
    <row r="331" spans="1:29" ht="19.5" customHeight="1">
      <c r="A331" s="436"/>
      <c r="B331" s="436"/>
      <c r="C331" s="436"/>
      <c r="D331" s="436"/>
      <c r="E331" s="437"/>
      <c r="F331" s="453"/>
      <c r="G331" s="439"/>
      <c r="H331" s="437">
        <v>400</v>
      </c>
      <c r="I331" s="437">
        <f>H331+I329</f>
        <v>62229.429999999986</v>
      </c>
      <c r="J331" s="438"/>
      <c r="K331" s="436"/>
      <c r="L331" s="442"/>
      <c r="M331" s="439"/>
      <c r="N331" s="439"/>
      <c r="O331" s="439"/>
      <c r="P331" s="439"/>
      <c r="Q331" s="439"/>
      <c r="R331" s="439"/>
      <c r="S331" s="439"/>
      <c r="T331" s="440"/>
      <c r="U331" s="440"/>
      <c r="V331" s="441"/>
      <c r="W331" s="436"/>
      <c r="X331" s="436" t="s">
        <v>1031</v>
      </c>
      <c r="Y331" s="436" t="s">
        <v>1031</v>
      </c>
      <c r="Z331" s="436" t="s">
        <v>1031</v>
      </c>
      <c r="AA331" s="436"/>
      <c r="AC331" s="443">
        <f t="shared" si="1"/>
        <v>8.88991857142857</v>
      </c>
    </row>
    <row r="332" spans="1:29" ht="19.5" customHeight="1">
      <c r="A332" s="436">
        <f>A330+1</f>
        <v>162</v>
      </c>
      <c r="B332" s="436" t="s">
        <v>1031</v>
      </c>
      <c r="C332" s="436" t="s">
        <v>436</v>
      </c>
      <c r="D332" s="436" t="s">
        <v>258</v>
      </c>
      <c r="E332" s="437">
        <v>396</v>
      </c>
      <c r="F332" s="453"/>
      <c r="G332" s="439"/>
      <c r="H332" s="437"/>
      <c r="I332" s="437"/>
      <c r="J332" s="438">
        <v>234.97200000000001</v>
      </c>
      <c r="K332" s="436"/>
      <c r="L332" s="442">
        <f>H331+H333</f>
        <v>796</v>
      </c>
      <c r="M332" s="439">
        <v>398</v>
      </c>
      <c r="N332" s="439">
        <v>189</v>
      </c>
      <c r="O332" s="439">
        <v>205</v>
      </c>
      <c r="P332" s="439">
        <v>394</v>
      </c>
      <c r="Q332" s="439">
        <v>193</v>
      </c>
      <c r="R332" s="439">
        <v>203</v>
      </c>
      <c r="S332" s="439">
        <v>396</v>
      </c>
      <c r="T332" s="440">
        <v>384476.73599999998</v>
      </c>
      <c r="U332" s="440">
        <v>3146451.8220000002</v>
      </c>
      <c r="V332" s="441"/>
      <c r="W332" s="436"/>
      <c r="X332" s="436" t="s">
        <v>1136</v>
      </c>
      <c r="Y332" s="436" t="s">
        <v>763</v>
      </c>
      <c r="Z332" s="436" t="s">
        <v>758</v>
      </c>
      <c r="AA332" s="436"/>
      <c r="AC332" s="443">
        <f t="shared" si="1"/>
        <v>0</v>
      </c>
    </row>
    <row r="333" spans="1:29" ht="19.5" customHeight="1">
      <c r="A333" s="436"/>
      <c r="B333" s="436"/>
      <c r="C333" s="436"/>
      <c r="D333" s="436"/>
      <c r="E333" s="437"/>
      <c r="F333" s="453"/>
      <c r="G333" s="439"/>
      <c r="H333" s="437">
        <v>396</v>
      </c>
      <c r="I333" s="437">
        <f>H333+I331</f>
        <v>62625.429999999986</v>
      </c>
      <c r="J333" s="438"/>
      <c r="K333" s="436"/>
      <c r="L333" s="442"/>
      <c r="M333" s="439"/>
      <c r="N333" s="439"/>
      <c r="O333" s="439"/>
      <c r="P333" s="439"/>
      <c r="Q333" s="439"/>
      <c r="R333" s="439"/>
      <c r="S333" s="439"/>
      <c r="T333" s="440"/>
      <c r="U333" s="440"/>
      <c r="V333" s="441" t="s">
        <v>1065</v>
      </c>
      <c r="W333" s="436"/>
      <c r="X333" s="436" t="s">
        <v>1031</v>
      </c>
      <c r="Y333" s="436" t="s">
        <v>1031</v>
      </c>
      <c r="Z333" s="436" t="s">
        <v>1031</v>
      </c>
      <c r="AA333" s="436"/>
      <c r="AC333" s="443">
        <f t="shared" si="1"/>
        <v>8.9464899999999972</v>
      </c>
    </row>
    <row r="334" spans="1:29" ht="19.5" customHeight="1">
      <c r="A334" s="436">
        <f>A332+1</f>
        <v>163</v>
      </c>
      <c r="B334" s="436" t="s">
        <v>1031</v>
      </c>
      <c r="C334" s="436" t="s">
        <v>437</v>
      </c>
      <c r="D334" s="436" t="s">
        <v>251</v>
      </c>
      <c r="E334" s="437">
        <v>378</v>
      </c>
      <c r="F334" s="453"/>
      <c r="G334" s="439"/>
      <c r="H334" s="437"/>
      <c r="I334" s="437"/>
      <c r="J334" s="438">
        <v>236.75399999999999</v>
      </c>
      <c r="K334" s="436"/>
      <c r="L334" s="442">
        <f>H333+H335</f>
        <v>774</v>
      </c>
      <c r="M334" s="439">
        <v>387</v>
      </c>
      <c r="N334" s="439">
        <v>192</v>
      </c>
      <c r="O334" s="439">
        <v>204</v>
      </c>
      <c r="P334" s="439">
        <v>396</v>
      </c>
      <c r="Q334" s="439">
        <v>194</v>
      </c>
      <c r="R334" s="439">
        <v>200</v>
      </c>
      <c r="S334" s="439">
        <v>394</v>
      </c>
      <c r="T334" s="440">
        <v>384841.24800000002</v>
      </c>
      <c r="U334" s="440">
        <v>3146606.57</v>
      </c>
      <c r="V334" s="441"/>
      <c r="W334" s="436"/>
      <c r="X334" s="436" t="s">
        <v>1136</v>
      </c>
      <c r="Y334" s="436" t="s">
        <v>763</v>
      </c>
      <c r="Z334" s="436" t="s">
        <v>758</v>
      </c>
      <c r="AA334" s="436"/>
      <c r="AC334" s="443">
        <f t="shared" si="1"/>
        <v>0</v>
      </c>
    </row>
    <row r="335" spans="1:29" ht="19.5" customHeight="1">
      <c r="A335" s="436"/>
      <c r="B335" s="436"/>
      <c r="C335" s="436"/>
      <c r="D335" s="436"/>
      <c r="E335" s="437"/>
      <c r="F335" s="453"/>
      <c r="G335" s="439"/>
      <c r="H335" s="437">
        <v>378</v>
      </c>
      <c r="I335" s="437">
        <f>H335+I333</f>
        <v>63003.429999999986</v>
      </c>
      <c r="J335" s="438"/>
      <c r="K335" s="436"/>
      <c r="L335" s="442"/>
      <c r="M335" s="439"/>
      <c r="N335" s="439"/>
      <c r="O335" s="439"/>
      <c r="P335" s="439"/>
      <c r="Q335" s="439"/>
      <c r="R335" s="439"/>
      <c r="S335" s="439"/>
      <c r="T335" s="440"/>
      <c r="U335" s="440"/>
      <c r="V335" s="441" t="s">
        <v>1148</v>
      </c>
      <c r="W335" s="436"/>
      <c r="X335" s="436" t="s">
        <v>1031</v>
      </c>
      <c r="Y335" s="436" t="s">
        <v>1031</v>
      </c>
      <c r="Z335" s="436" t="s">
        <v>1031</v>
      </c>
      <c r="AA335" s="436"/>
      <c r="AC335" s="443">
        <f t="shared" si="1"/>
        <v>9.0004899999999974</v>
      </c>
    </row>
    <row r="336" spans="1:29" ht="19.5" customHeight="1">
      <c r="A336" s="436">
        <f>A334+1</f>
        <v>164</v>
      </c>
      <c r="B336" s="436" t="s">
        <v>1031</v>
      </c>
      <c r="C336" s="436" t="s">
        <v>440</v>
      </c>
      <c r="D336" s="436" t="s">
        <v>251</v>
      </c>
      <c r="E336" s="437">
        <v>386</v>
      </c>
      <c r="F336" s="453"/>
      <c r="G336" s="439"/>
      <c r="H336" s="437"/>
      <c r="I336" s="437"/>
      <c r="J336" s="438">
        <v>234.19</v>
      </c>
      <c r="K336" s="436"/>
      <c r="L336" s="442">
        <f>H335+H337</f>
        <v>764</v>
      </c>
      <c r="M336" s="439">
        <v>382</v>
      </c>
      <c r="N336" s="439">
        <v>175</v>
      </c>
      <c r="O336" s="439">
        <v>208</v>
      </c>
      <c r="P336" s="439">
        <v>383</v>
      </c>
      <c r="Q336" s="439">
        <v>180</v>
      </c>
      <c r="R336" s="439">
        <v>204</v>
      </c>
      <c r="S336" s="439">
        <v>384</v>
      </c>
      <c r="T336" s="440">
        <v>385189.19199999998</v>
      </c>
      <c r="U336" s="440">
        <v>3146754.284</v>
      </c>
      <c r="V336" s="441"/>
      <c r="W336" s="436"/>
      <c r="X336" s="436" t="s">
        <v>1149</v>
      </c>
      <c r="Y336" s="436" t="s">
        <v>763</v>
      </c>
      <c r="Z336" s="436" t="s">
        <v>758</v>
      </c>
      <c r="AA336" s="436"/>
      <c r="AC336" s="443">
        <f t="shared" si="1"/>
        <v>0</v>
      </c>
    </row>
    <row r="337" spans="1:29" ht="19.5" customHeight="1">
      <c r="A337" s="436"/>
      <c r="B337" s="436"/>
      <c r="C337" s="436"/>
      <c r="D337" s="436"/>
      <c r="E337" s="437"/>
      <c r="F337" s="453"/>
      <c r="G337" s="439"/>
      <c r="H337" s="437">
        <v>386</v>
      </c>
      <c r="I337" s="437">
        <f>H337+I335</f>
        <v>63389.429999999986</v>
      </c>
      <c r="J337" s="438"/>
      <c r="K337" s="436"/>
      <c r="L337" s="442"/>
      <c r="M337" s="439"/>
      <c r="N337" s="439"/>
      <c r="O337" s="439"/>
      <c r="P337" s="439"/>
      <c r="Q337" s="439"/>
      <c r="R337" s="439"/>
      <c r="S337" s="439"/>
      <c r="T337" s="440"/>
      <c r="U337" s="440"/>
      <c r="V337" s="441" t="s">
        <v>1150</v>
      </c>
      <c r="W337" s="436"/>
      <c r="X337" s="436" t="s">
        <v>1031</v>
      </c>
      <c r="Y337" s="436" t="s">
        <v>1031</v>
      </c>
      <c r="Z337" s="436" t="s">
        <v>1031</v>
      </c>
      <c r="AA337" s="436"/>
      <c r="AC337" s="443">
        <f t="shared" si="1"/>
        <v>9.0556328571428555</v>
      </c>
    </row>
    <row r="338" spans="1:29" ht="19.5" customHeight="1">
      <c r="A338" s="436">
        <f>A336+1</f>
        <v>165</v>
      </c>
      <c r="B338" s="436" t="s">
        <v>1031</v>
      </c>
      <c r="C338" s="436" t="s">
        <v>441</v>
      </c>
      <c r="D338" s="436" t="s">
        <v>251</v>
      </c>
      <c r="E338" s="437">
        <v>388</v>
      </c>
      <c r="F338" s="453"/>
      <c r="G338" s="439"/>
      <c r="H338" s="437"/>
      <c r="I338" s="437"/>
      <c r="J338" s="438">
        <v>231.46</v>
      </c>
      <c r="K338" s="436"/>
      <c r="L338" s="442">
        <f>H337+H339</f>
        <v>774</v>
      </c>
      <c r="M338" s="439">
        <v>387</v>
      </c>
      <c r="N338" s="439">
        <v>178</v>
      </c>
      <c r="O338" s="439">
        <v>197</v>
      </c>
      <c r="P338" s="439">
        <v>375</v>
      </c>
      <c r="Q338" s="439">
        <v>183</v>
      </c>
      <c r="R338" s="439">
        <v>197</v>
      </c>
      <c r="S338" s="439">
        <v>380</v>
      </c>
      <c r="T338" s="440">
        <v>385544.49900000001</v>
      </c>
      <c r="U338" s="440">
        <v>3146905.1239999998</v>
      </c>
      <c r="V338" s="441"/>
      <c r="W338" s="436"/>
      <c r="X338" s="436" t="s">
        <v>1149</v>
      </c>
      <c r="Y338" s="436" t="s">
        <v>763</v>
      </c>
      <c r="Z338" s="436" t="s">
        <v>758</v>
      </c>
      <c r="AA338" s="436"/>
      <c r="AC338" s="443">
        <f t="shared" si="1"/>
        <v>0</v>
      </c>
    </row>
    <row r="339" spans="1:29" ht="19.5" customHeight="1">
      <c r="A339" s="436"/>
      <c r="B339" s="436"/>
      <c r="C339" s="436"/>
      <c r="D339" s="436"/>
      <c r="E339" s="437"/>
      <c r="F339" s="453"/>
      <c r="G339" s="439"/>
      <c r="H339" s="437">
        <v>388</v>
      </c>
      <c r="I339" s="437">
        <f>H339+I337</f>
        <v>63777.429999999986</v>
      </c>
      <c r="J339" s="438"/>
      <c r="K339" s="436"/>
      <c r="L339" s="442"/>
      <c r="M339" s="439"/>
      <c r="N339" s="439"/>
      <c r="O339" s="439"/>
      <c r="P339" s="439"/>
      <c r="Q339" s="439"/>
      <c r="R339" s="439"/>
      <c r="S339" s="439"/>
      <c r="T339" s="440"/>
      <c r="U339" s="440"/>
      <c r="V339" s="441" t="s">
        <v>1065</v>
      </c>
      <c r="W339" s="436"/>
      <c r="X339" s="436" t="s">
        <v>1031</v>
      </c>
      <c r="Y339" s="436" t="s">
        <v>1031</v>
      </c>
      <c r="Z339" s="436" t="s">
        <v>1031</v>
      </c>
      <c r="AA339" s="436"/>
      <c r="AC339" s="443">
        <f t="shared" si="1"/>
        <v>9.1110614285714266</v>
      </c>
    </row>
    <row r="340" spans="1:29" ht="19.5" customHeight="1">
      <c r="A340" s="436">
        <f>A338+1</f>
        <v>166</v>
      </c>
      <c r="B340" s="436" t="s">
        <v>1031</v>
      </c>
      <c r="C340" s="436" t="s">
        <v>442</v>
      </c>
      <c r="D340" s="436" t="s">
        <v>251</v>
      </c>
      <c r="E340" s="437">
        <v>393</v>
      </c>
      <c r="F340" s="453"/>
      <c r="G340" s="439"/>
      <c r="H340" s="437"/>
      <c r="I340" s="437"/>
      <c r="J340" s="438">
        <v>230.935</v>
      </c>
      <c r="K340" s="436"/>
      <c r="L340" s="442">
        <f>H339+H341</f>
        <v>781</v>
      </c>
      <c r="M340" s="439">
        <v>390.5</v>
      </c>
      <c r="N340" s="439">
        <v>191</v>
      </c>
      <c r="O340" s="439">
        <v>162</v>
      </c>
      <c r="P340" s="439">
        <v>353</v>
      </c>
      <c r="Q340" s="439">
        <v>193</v>
      </c>
      <c r="R340" s="439">
        <v>173</v>
      </c>
      <c r="S340" s="439">
        <v>366</v>
      </c>
      <c r="T340" s="440">
        <v>385901.647</v>
      </c>
      <c r="U340" s="440">
        <v>3147056.7459999998</v>
      </c>
      <c r="V340" s="441"/>
      <c r="W340" s="436"/>
      <c r="X340" s="436" t="s">
        <v>1149</v>
      </c>
      <c r="Y340" s="436" t="s">
        <v>763</v>
      </c>
      <c r="Z340" s="436" t="s">
        <v>758</v>
      </c>
      <c r="AA340" s="436"/>
      <c r="AC340" s="443">
        <f t="shared" si="1"/>
        <v>0</v>
      </c>
    </row>
    <row r="341" spans="1:29" ht="19.5" customHeight="1">
      <c r="A341" s="436"/>
      <c r="B341" s="436"/>
      <c r="C341" s="436"/>
      <c r="D341" s="436"/>
      <c r="E341" s="437"/>
      <c r="F341" s="453"/>
      <c r="G341" s="439"/>
      <c r="H341" s="437">
        <v>393</v>
      </c>
      <c r="I341" s="437">
        <f>H341+I339</f>
        <v>64170.429999999986</v>
      </c>
      <c r="J341" s="438"/>
      <c r="K341" s="436"/>
      <c r="L341" s="442"/>
      <c r="M341" s="439"/>
      <c r="N341" s="439"/>
      <c r="O341" s="439"/>
      <c r="P341" s="439"/>
      <c r="Q341" s="439"/>
      <c r="R341" s="439"/>
      <c r="S341" s="439"/>
      <c r="T341" s="440"/>
      <c r="U341" s="440"/>
      <c r="V341" s="441" t="s">
        <v>1065</v>
      </c>
      <c r="W341" s="436"/>
      <c r="X341" s="436" t="s">
        <v>1031</v>
      </c>
      <c r="Y341" s="436" t="s">
        <v>1031</v>
      </c>
      <c r="Z341" s="436" t="s">
        <v>1031</v>
      </c>
      <c r="AA341" s="436"/>
      <c r="AC341" s="443">
        <f t="shared" si="1"/>
        <v>9.1672042857142841</v>
      </c>
    </row>
    <row r="342" spans="1:29" ht="19.5" customHeight="1">
      <c r="A342" s="436">
        <f>A340+1</f>
        <v>167</v>
      </c>
      <c r="B342" s="436" t="s">
        <v>1031</v>
      </c>
      <c r="C342" s="436" t="s">
        <v>444</v>
      </c>
      <c r="D342" s="436" t="s">
        <v>245</v>
      </c>
      <c r="E342" s="437">
        <v>417.12400000000002</v>
      </c>
      <c r="F342" s="453"/>
      <c r="G342" s="439"/>
      <c r="H342" s="437"/>
      <c r="I342" s="437"/>
      <c r="J342" s="438">
        <v>231.25800000000001</v>
      </c>
      <c r="K342" s="436"/>
      <c r="L342" s="442">
        <f>H341+H343</f>
        <v>810.12400000000002</v>
      </c>
      <c r="M342" s="439">
        <v>405.06200000000001</v>
      </c>
      <c r="N342" s="439">
        <v>231</v>
      </c>
      <c r="O342" s="439">
        <v>241</v>
      </c>
      <c r="P342" s="439">
        <v>472</v>
      </c>
      <c r="Q342" s="439">
        <v>221</v>
      </c>
      <c r="R342" s="439">
        <v>231</v>
      </c>
      <c r="S342" s="439">
        <v>452</v>
      </c>
      <c r="T342" s="440">
        <v>386263.39799999999</v>
      </c>
      <c r="U342" s="440">
        <v>3147210.321</v>
      </c>
      <c r="V342" s="441"/>
      <c r="W342" s="436"/>
      <c r="X342" s="436" t="s">
        <v>1149</v>
      </c>
      <c r="Y342" s="436" t="s">
        <v>763</v>
      </c>
      <c r="Z342" s="436" t="s">
        <v>758</v>
      </c>
      <c r="AA342" s="436"/>
      <c r="AC342" s="443">
        <f t="shared" si="1"/>
        <v>0</v>
      </c>
    </row>
    <row r="343" spans="1:29" ht="19.5" customHeight="1">
      <c r="A343" s="436"/>
      <c r="B343" s="436"/>
      <c r="C343" s="436"/>
      <c r="D343" s="436"/>
      <c r="E343" s="437"/>
      <c r="F343" s="453"/>
      <c r="G343" s="439"/>
      <c r="H343" s="437">
        <v>417.12400000000002</v>
      </c>
      <c r="I343" s="437">
        <f>H343+I341</f>
        <v>64587.553999999989</v>
      </c>
      <c r="J343" s="438"/>
      <c r="K343" s="436"/>
      <c r="L343" s="442"/>
      <c r="M343" s="439"/>
      <c r="N343" s="439"/>
      <c r="O343" s="439"/>
      <c r="P343" s="439"/>
      <c r="Q343" s="439"/>
      <c r="R343" s="439"/>
      <c r="S343" s="439"/>
      <c r="T343" s="440"/>
      <c r="U343" s="440"/>
      <c r="V343" s="441"/>
      <c r="W343" s="436"/>
      <c r="X343" s="436" t="s">
        <v>1031</v>
      </c>
      <c r="Y343" s="436" t="s">
        <v>1031</v>
      </c>
      <c r="Z343" s="436" t="s">
        <v>1031</v>
      </c>
      <c r="AA343" s="436"/>
      <c r="AC343" s="443">
        <f t="shared" si="1"/>
        <v>9.2267934285714261</v>
      </c>
    </row>
    <row r="344" spans="1:29" ht="19.5" customHeight="1">
      <c r="A344" s="436">
        <f>A342+1</f>
        <v>168</v>
      </c>
      <c r="B344" s="436" t="s">
        <v>1151</v>
      </c>
      <c r="C344" s="436" t="s">
        <v>445</v>
      </c>
      <c r="D344" s="436" t="s">
        <v>277</v>
      </c>
      <c r="E344" s="437">
        <v>424</v>
      </c>
      <c r="F344" s="453"/>
      <c r="G344" s="439">
        <f>SUM(H328:H343)</f>
        <v>3179.1239999999998</v>
      </c>
      <c r="H344" s="437"/>
      <c r="I344" s="437"/>
      <c r="J344" s="438">
        <v>230.99</v>
      </c>
      <c r="K344" s="436" t="s">
        <v>1152</v>
      </c>
      <c r="L344" s="442">
        <f>H343+H345</f>
        <v>841.12400000000002</v>
      </c>
      <c r="M344" s="439">
        <v>420.56200000000001</v>
      </c>
      <c r="N344" s="439">
        <v>177</v>
      </c>
      <c r="O344" s="439">
        <v>170</v>
      </c>
      <c r="P344" s="439">
        <v>347</v>
      </c>
      <c r="Q344" s="439">
        <v>187</v>
      </c>
      <c r="R344" s="439">
        <v>183</v>
      </c>
      <c r="S344" s="439">
        <v>370</v>
      </c>
      <c r="T344" s="440">
        <v>386647.35399999999</v>
      </c>
      <c r="U344" s="440">
        <v>3147373.324</v>
      </c>
      <c r="V344" s="441"/>
      <c r="W344" s="436"/>
      <c r="X344" s="436" t="s">
        <v>1149</v>
      </c>
      <c r="Y344" s="436" t="s">
        <v>763</v>
      </c>
      <c r="Z344" s="436" t="s">
        <v>758</v>
      </c>
      <c r="AA344" s="436"/>
      <c r="AC344" s="443">
        <f t="shared" si="1"/>
        <v>0</v>
      </c>
    </row>
    <row r="345" spans="1:29" ht="19.5" customHeight="1">
      <c r="A345" s="436"/>
      <c r="B345" s="436"/>
      <c r="C345" s="436"/>
      <c r="D345" s="436"/>
      <c r="E345" s="437"/>
      <c r="F345" s="453"/>
      <c r="G345" s="439"/>
      <c r="H345" s="437">
        <v>424</v>
      </c>
      <c r="I345" s="437">
        <f>H345+I343</f>
        <v>65011.553999999989</v>
      </c>
      <c r="J345" s="438"/>
      <c r="K345" s="436"/>
      <c r="L345" s="442"/>
      <c r="M345" s="439"/>
      <c r="N345" s="439"/>
      <c r="O345" s="439"/>
      <c r="P345" s="439"/>
      <c r="Q345" s="439"/>
      <c r="R345" s="439"/>
      <c r="S345" s="439"/>
      <c r="T345" s="440"/>
      <c r="U345" s="440"/>
      <c r="V345" s="441" t="s">
        <v>1153</v>
      </c>
      <c r="W345" s="436"/>
      <c r="X345" s="436" t="s">
        <v>1031</v>
      </c>
      <c r="Y345" s="436" t="s">
        <v>1031</v>
      </c>
      <c r="Z345" s="436" t="s">
        <v>1031</v>
      </c>
      <c r="AA345" s="436"/>
      <c r="AC345" s="443">
        <f t="shared" si="1"/>
        <v>9.2873648571428564</v>
      </c>
    </row>
    <row r="346" spans="1:29" ht="19.5" customHeight="1">
      <c r="A346" s="436">
        <f>A344+1</f>
        <v>169</v>
      </c>
      <c r="B346" s="436" t="s">
        <v>1031</v>
      </c>
      <c r="C346" s="436" t="s">
        <v>446</v>
      </c>
      <c r="D346" s="436" t="s">
        <v>245</v>
      </c>
      <c r="E346" s="437">
        <v>416</v>
      </c>
      <c r="F346" s="453"/>
      <c r="G346" s="439"/>
      <c r="H346" s="437"/>
      <c r="I346" s="437"/>
      <c r="J346" s="438">
        <v>233.672</v>
      </c>
      <c r="K346" s="436" t="s">
        <v>1031</v>
      </c>
      <c r="L346" s="442">
        <f>H345+H347</f>
        <v>840</v>
      </c>
      <c r="M346" s="439">
        <v>420</v>
      </c>
      <c r="N346" s="439">
        <v>255</v>
      </c>
      <c r="O346" s="439">
        <v>237</v>
      </c>
      <c r="P346" s="439">
        <v>492</v>
      </c>
      <c r="Q346" s="439">
        <v>243</v>
      </c>
      <c r="R346" s="439">
        <v>229</v>
      </c>
      <c r="S346" s="439">
        <v>472</v>
      </c>
      <c r="T346" s="440">
        <v>387056.23700000002</v>
      </c>
      <c r="U346" s="440">
        <v>3147485.531</v>
      </c>
      <c r="V346" s="441"/>
      <c r="W346" s="436"/>
      <c r="X346" s="436" t="s">
        <v>1149</v>
      </c>
      <c r="Y346" s="436" t="s">
        <v>763</v>
      </c>
      <c r="Z346" s="436" t="s">
        <v>758</v>
      </c>
      <c r="AA346" s="436"/>
      <c r="AC346" s="443">
        <f t="shared" si="1"/>
        <v>0</v>
      </c>
    </row>
    <row r="347" spans="1:29" ht="19.5" customHeight="1">
      <c r="A347" s="436"/>
      <c r="B347" s="436"/>
      <c r="C347" s="436"/>
      <c r="D347" s="436"/>
      <c r="E347" s="437"/>
      <c r="F347" s="453"/>
      <c r="G347" s="439"/>
      <c r="H347" s="437">
        <v>416</v>
      </c>
      <c r="I347" s="437">
        <f>H347+I345</f>
        <v>65427.553999999989</v>
      </c>
      <c r="J347" s="438"/>
      <c r="K347" s="436"/>
      <c r="L347" s="442"/>
      <c r="M347" s="439"/>
      <c r="N347" s="439"/>
      <c r="O347" s="439"/>
      <c r="P347" s="439"/>
      <c r="Q347" s="439"/>
      <c r="R347" s="439"/>
      <c r="S347" s="439"/>
      <c r="T347" s="440"/>
      <c r="U347" s="440"/>
      <c r="V347" s="441"/>
      <c r="W347" s="436"/>
      <c r="X347" s="436" t="s">
        <v>1031</v>
      </c>
      <c r="Y347" s="436" t="s">
        <v>1031</v>
      </c>
      <c r="Z347" s="436" t="s">
        <v>1031</v>
      </c>
      <c r="AA347" s="436"/>
      <c r="AC347" s="443">
        <f t="shared" si="1"/>
        <v>9.3467934285714271</v>
      </c>
    </row>
    <row r="348" spans="1:29" ht="19.5" customHeight="1">
      <c r="A348" s="436">
        <f>A346+1</f>
        <v>170</v>
      </c>
      <c r="B348" s="436" t="s">
        <v>1031</v>
      </c>
      <c r="C348" s="436" t="s">
        <v>448</v>
      </c>
      <c r="D348" s="436" t="s">
        <v>258</v>
      </c>
      <c r="E348" s="437">
        <v>424</v>
      </c>
      <c r="F348" s="453"/>
      <c r="G348" s="439"/>
      <c r="H348" s="437"/>
      <c r="I348" s="437"/>
      <c r="J348" s="438">
        <v>231.05</v>
      </c>
      <c r="K348" s="436" t="s">
        <v>1031</v>
      </c>
      <c r="L348" s="442">
        <f>H347+H349</f>
        <v>840</v>
      </c>
      <c r="M348" s="439">
        <v>420</v>
      </c>
      <c r="N348" s="439">
        <v>180</v>
      </c>
      <c r="O348" s="439">
        <v>199</v>
      </c>
      <c r="P348" s="439">
        <v>379</v>
      </c>
      <c r="Q348" s="439">
        <v>189</v>
      </c>
      <c r="R348" s="439">
        <v>203</v>
      </c>
      <c r="S348" s="439">
        <v>392</v>
      </c>
      <c r="T348" s="440">
        <v>387457.40500000003</v>
      </c>
      <c r="U348" s="440">
        <v>3147595.622</v>
      </c>
      <c r="V348" s="441"/>
      <c r="W348" s="436"/>
      <c r="X348" s="436" t="s">
        <v>1149</v>
      </c>
      <c r="Y348" s="436" t="s">
        <v>763</v>
      </c>
      <c r="Z348" s="436" t="s">
        <v>758</v>
      </c>
      <c r="AA348" s="436"/>
      <c r="AC348" s="443">
        <f t="shared" si="1"/>
        <v>0</v>
      </c>
    </row>
    <row r="349" spans="1:29" ht="19.5" customHeight="1">
      <c r="A349" s="436"/>
      <c r="B349" s="436"/>
      <c r="C349" s="436"/>
      <c r="D349" s="436"/>
      <c r="E349" s="437"/>
      <c r="F349" s="453"/>
      <c r="G349" s="439"/>
      <c r="H349" s="437">
        <v>424</v>
      </c>
      <c r="I349" s="437">
        <f>H349+I347</f>
        <v>65851.553999999989</v>
      </c>
      <c r="J349" s="438"/>
      <c r="K349" s="436"/>
      <c r="L349" s="442"/>
      <c r="M349" s="439"/>
      <c r="N349" s="439"/>
      <c r="O349" s="439"/>
      <c r="P349" s="439"/>
      <c r="Q349" s="439"/>
      <c r="R349" s="439"/>
      <c r="S349" s="439"/>
      <c r="T349" s="440"/>
      <c r="U349" s="440"/>
      <c r="V349" s="441" t="s">
        <v>1154</v>
      </c>
      <c r="W349" s="436"/>
      <c r="X349" s="436" t="s">
        <v>1031</v>
      </c>
      <c r="Y349" s="436" t="s">
        <v>1031</v>
      </c>
      <c r="Z349" s="436" t="s">
        <v>1031</v>
      </c>
      <c r="AA349" s="436"/>
      <c r="AC349" s="443">
        <f t="shared" si="1"/>
        <v>9.4073648571428556</v>
      </c>
    </row>
    <row r="350" spans="1:29" ht="19.5" customHeight="1">
      <c r="A350" s="436">
        <f>A348+1</f>
        <v>171</v>
      </c>
      <c r="B350" s="436" t="s">
        <v>1031</v>
      </c>
      <c r="C350" s="436" t="s">
        <v>449</v>
      </c>
      <c r="D350" s="436" t="s">
        <v>245</v>
      </c>
      <c r="E350" s="437">
        <v>412</v>
      </c>
      <c r="F350" s="453"/>
      <c r="G350" s="439"/>
      <c r="H350" s="437"/>
      <c r="I350" s="437"/>
      <c r="J350" s="438">
        <v>230.83799999999999</v>
      </c>
      <c r="K350" s="436" t="s">
        <v>1031</v>
      </c>
      <c r="L350" s="442">
        <f>H349+H351</f>
        <v>836</v>
      </c>
      <c r="M350" s="439">
        <v>418</v>
      </c>
      <c r="N350" s="439">
        <v>226</v>
      </c>
      <c r="O350" s="439">
        <v>217</v>
      </c>
      <c r="P350" s="439">
        <v>443</v>
      </c>
      <c r="Q350" s="439">
        <v>222</v>
      </c>
      <c r="R350" s="439">
        <v>214</v>
      </c>
      <c r="S350" s="439">
        <v>436</v>
      </c>
      <c r="T350" s="440">
        <v>387866.28899999999</v>
      </c>
      <c r="U350" s="440">
        <v>3147707.8289999999</v>
      </c>
      <c r="V350" s="441"/>
      <c r="W350" s="436"/>
      <c r="X350" s="436" t="s">
        <v>1149</v>
      </c>
      <c r="Y350" s="436" t="s">
        <v>763</v>
      </c>
      <c r="Z350" s="436" t="s">
        <v>758</v>
      </c>
      <c r="AA350" s="436"/>
      <c r="AC350" s="443">
        <f t="shared" si="1"/>
        <v>0</v>
      </c>
    </row>
    <row r="351" spans="1:29" ht="19.5" customHeight="1">
      <c r="A351" s="436"/>
      <c r="B351" s="436"/>
      <c r="C351" s="436"/>
      <c r="D351" s="436"/>
      <c r="E351" s="437"/>
      <c r="F351" s="453"/>
      <c r="G351" s="439"/>
      <c r="H351" s="437">
        <v>412</v>
      </c>
      <c r="I351" s="437">
        <f>H351+I349</f>
        <v>66263.553999999989</v>
      </c>
      <c r="J351" s="438"/>
      <c r="K351" s="436"/>
      <c r="L351" s="442"/>
      <c r="M351" s="439"/>
      <c r="N351" s="439"/>
      <c r="O351" s="439"/>
      <c r="P351" s="439"/>
      <c r="Q351" s="439"/>
      <c r="R351" s="439"/>
      <c r="S351" s="439"/>
      <c r="T351" s="440"/>
      <c r="U351" s="440"/>
      <c r="V351" s="441"/>
      <c r="W351" s="436"/>
      <c r="X351" s="436" t="s">
        <v>1031</v>
      </c>
      <c r="Y351" s="436" t="s">
        <v>1031</v>
      </c>
      <c r="Z351" s="436" t="s">
        <v>1031</v>
      </c>
      <c r="AA351" s="436"/>
      <c r="AC351" s="443">
        <f t="shared" si="1"/>
        <v>9.4662219999999984</v>
      </c>
    </row>
    <row r="352" spans="1:29" ht="19.5" customHeight="1">
      <c r="A352" s="436">
        <f>A350+1</f>
        <v>172</v>
      </c>
      <c r="B352" s="436" t="s">
        <v>1031</v>
      </c>
      <c r="C352" s="436" t="s">
        <v>450</v>
      </c>
      <c r="D352" s="436" t="s">
        <v>251</v>
      </c>
      <c r="E352" s="437">
        <v>409</v>
      </c>
      <c r="F352" s="453"/>
      <c r="G352" s="439"/>
      <c r="H352" s="437"/>
      <c r="I352" s="437"/>
      <c r="J352" s="438">
        <v>234.768</v>
      </c>
      <c r="K352" s="436" t="s">
        <v>1031</v>
      </c>
      <c r="L352" s="442">
        <f>H351+H353</f>
        <v>821</v>
      </c>
      <c r="M352" s="439">
        <v>410.5</v>
      </c>
      <c r="N352" s="439">
        <v>196</v>
      </c>
      <c r="O352" s="439">
        <v>195</v>
      </c>
      <c r="P352" s="439">
        <v>391</v>
      </c>
      <c r="Q352" s="439">
        <v>199</v>
      </c>
      <c r="R352" s="439">
        <v>198</v>
      </c>
      <c r="S352" s="439">
        <v>397</v>
      </c>
      <c r="T352" s="440">
        <v>388263.6</v>
      </c>
      <c r="U352" s="440">
        <v>3147816.861</v>
      </c>
      <c r="V352" s="441"/>
      <c r="W352" s="436"/>
      <c r="X352" s="436" t="s">
        <v>1149</v>
      </c>
      <c r="Y352" s="436" t="s">
        <v>763</v>
      </c>
      <c r="Z352" s="436" t="s">
        <v>758</v>
      </c>
      <c r="AA352" s="436"/>
      <c r="AC352" s="443">
        <f t="shared" si="1"/>
        <v>0</v>
      </c>
    </row>
    <row r="353" spans="1:29" ht="19.5" customHeight="1">
      <c r="A353" s="436"/>
      <c r="B353" s="436"/>
      <c r="C353" s="436"/>
      <c r="D353" s="436"/>
      <c r="E353" s="437"/>
      <c r="F353" s="453"/>
      <c r="G353" s="439"/>
      <c r="H353" s="437">
        <v>409</v>
      </c>
      <c r="I353" s="437">
        <f>H353+I351</f>
        <v>66672.553999999989</v>
      </c>
      <c r="J353" s="438"/>
      <c r="K353" s="436"/>
      <c r="L353" s="442"/>
      <c r="M353" s="439"/>
      <c r="N353" s="439"/>
      <c r="O353" s="439"/>
      <c r="P353" s="439"/>
      <c r="Q353" s="439"/>
      <c r="R353" s="439"/>
      <c r="S353" s="439"/>
      <c r="T353" s="440"/>
      <c r="U353" s="440"/>
      <c r="V353" s="441" t="s">
        <v>1044</v>
      </c>
      <c r="W353" s="436"/>
      <c r="X353" s="436" t="s">
        <v>1031</v>
      </c>
      <c r="Y353" s="436" t="s">
        <v>1031</v>
      </c>
      <c r="Z353" s="436" t="s">
        <v>1031</v>
      </c>
      <c r="AA353" s="436"/>
      <c r="AC353" s="443">
        <f t="shared" si="1"/>
        <v>9.5246505714285696</v>
      </c>
    </row>
    <row r="354" spans="1:29" ht="19.5" customHeight="1">
      <c r="A354" s="436">
        <f>A352+1</f>
        <v>173</v>
      </c>
      <c r="B354" s="436" t="s">
        <v>1031</v>
      </c>
      <c r="C354" s="436" t="s">
        <v>453</v>
      </c>
      <c r="D354" s="436" t="s">
        <v>258</v>
      </c>
      <c r="E354" s="437">
        <v>396</v>
      </c>
      <c r="F354" s="453"/>
      <c r="G354" s="439"/>
      <c r="H354" s="437"/>
      <c r="I354" s="437"/>
      <c r="J354" s="438">
        <v>233.66900000000001</v>
      </c>
      <c r="K354" s="436" t="s">
        <v>1031</v>
      </c>
      <c r="L354" s="442">
        <f>H353+H355</f>
        <v>805</v>
      </c>
      <c r="M354" s="439">
        <v>402.5</v>
      </c>
      <c r="N354" s="439">
        <v>215</v>
      </c>
      <c r="O354" s="439">
        <v>230</v>
      </c>
      <c r="P354" s="439">
        <v>445</v>
      </c>
      <c r="Q354" s="439">
        <v>212</v>
      </c>
      <c r="R354" s="439">
        <v>221</v>
      </c>
      <c r="S354" s="439">
        <v>433</v>
      </c>
      <c r="T354" s="440">
        <v>388658.01799999998</v>
      </c>
      <c r="U354" s="440">
        <v>3147925.0989999999</v>
      </c>
      <c r="V354" s="441"/>
      <c r="W354" s="436"/>
      <c r="X354" s="436" t="s">
        <v>1149</v>
      </c>
      <c r="Y354" s="436" t="s">
        <v>763</v>
      </c>
      <c r="Z354" s="436" t="s">
        <v>758</v>
      </c>
      <c r="AA354" s="436"/>
      <c r="AC354" s="443">
        <f t="shared" si="1"/>
        <v>0</v>
      </c>
    </row>
    <row r="355" spans="1:29" ht="19.5" customHeight="1">
      <c r="A355" s="436"/>
      <c r="B355" s="436"/>
      <c r="C355" s="436"/>
      <c r="D355" s="436"/>
      <c r="E355" s="437"/>
      <c r="F355" s="453"/>
      <c r="G355" s="439"/>
      <c r="H355" s="437">
        <v>396</v>
      </c>
      <c r="I355" s="437">
        <f>H355+I353</f>
        <v>67068.553999999989</v>
      </c>
      <c r="J355" s="438"/>
      <c r="K355" s="436"/>
      <c r="L355" s="442"/>
      <c r="M355" s="439"/>
      <c r="N355" s="439"/>
      <c r="O355" s="439"/>
      <c r="P355" s="439"/>
      <c r="Q355" s="439"/>
      <c r="R355" s="439"/>
      <c r="S355" s="439"/>
      <c r="T355" s="440"/>
      <c r="U355" s="440"/>
      <c r="V355" s="441" t="s">
        <v>1153</v>
      </c>
      <c r="W355" s="436"/>
      <c r="X355" s="436" t="s">
        <v>1031</v>
      </c>
      <c r="Y355" s="436" t="s">
        <v>1031</v>
      </c>
      <c r="Z355" s="436" t="s">
        <v>1031</v>
      </c>
      <c r="AA355" s="436"/>
      <c r="AC355" s="443">
        <f t="shared" si="1"/>
        <v>9.5812219999999986</v>
      </c>
    </row>
    <row r="356" spans="1:29" ht="19.5" customHeight="1">
      <c r="A356" s="436">
        <f>A354+1</f>
        <v>174</v>
      </c>
      <c r="B356" s="436" t="s">
        <v>1031</v>
      </c>
      <c r="C356" s="436" t="s">
        <v>455</v>
      </c>
      <c r="D356" s="436" t="s">
        <v>251</v>
      </c>
      <c r="E356" s="437">
        <v>419</v>
      </c>
      <c r="F356" s="453"/>
      <c r="G356" s="439"/>
      <c r="H356" s="437"/>
      <c r="I356" s="437"/>
      <c r="J356" s="438">
        <v>230.66300000000001</v>
      </c>
      <c r="K356" s="436" t="s">
        <v>1031</v>
      </c>
      <c r="L356" s="442">
        <f>H355+H357</f>
        <v>815</v>
      </c>
      <c r="M356" s="439">
        <v>407.5</v>
      </c>
      <c r="N356" s="439">
        <v>167</v>
      </c>
      <c r="O356" s="439">
        <v>180</v>
      </c>
      <c r="P356" s="439">
        <v>347</v>
      </c>
      <c r="Q356" s="439">
        <v>176</v>
      </c>
      <c r="R356" s="439">
        <v>189</v>
      </c>
      <c r="S356" s="439">
        <v>365</v>
      </c>
      <c r="T356" s="440">
        <v>389039.89899999998</v>
      </c>
      <c r="U356" s="440">
        <v>3148029.8969999999</v>
      </c>
      <c r="V356" s="441"/>
      <c r="W356" s="436"/>
      <c r="X356" s="436" t="s">
        <v>1149</v>
      </c>
      <c r="Y356" s="436" t="s">
        <v>763</v>
      </c>
      <c r="Z356" s="436" t="s">
        <v>758</v>
      </c>
      <c r="AA356" s="436"/>
      <c r="AC356" s="443">
        <f t="shared" si="1"/>
        <v>0</v>
      </c>
    </row>
    <row r="357" spans="1:29" ht="19.5" customHeight="1">
      <c r="A357" s="436"/>
      <c r="B357" s="436"/>
      <c r="C357" s="436"/>
      <c r="D357" s="436"/>
      <c r="E357" s="437"/>
      <c r="F357" s="453"/>
      <c r="G357" s="439"/>
      <c r="H357" s="437">
        <v>419</v>
      </c>
      <c r="I357" s="437">
        <f>H357+I355</f>
        <v>67487.553999999989</v>
      </c>
      <c r="J357" s="438"/>
      <c r="K357" s="436"/>
      <c r="L357" s="442"/>
      <c r="M357" s="439"/>
      <c r="N357" s="439"/>
      <c r="O357" s="439"/>
      <c r="P357" s="439"/>
      <c r="Q357" s="439"/>
      <c r="R357" s="439"/>
      <c r="S357" s="439"/>
      <c r="T357" s="440"/>
      <c r="U357" s="440"/>
      <c r="V357" s="441" t="s">
        <v>1044</v>
      </c>
      <c r="W357" s="436"/>
      <c r="X357" s="436" t="s">
        <v>1031</v>
      </c>
      <c r="Y357" s="436" t="s">
        <v>1031</v>
      </c>
      <c r="Z357" s="436" t="s">
        <v>1031</v>
      </c>
      <c r="AA357" s="436"/>
      <c r="AC357" s="443">
        <f t="shared" si="1"/>
        <v>9.6410791428571407</v>
      </c>
    </row>
    <row r="358" spans="1:29" ht="19.5" customHeight="1">
      <c r="A358" s="436">
        <f>A356+1</f>
        <v>175</v>
      </c>
      <c r="B358" s="436" t="s">
        <v>1031</v>
      </c>
      <c r="C358" s="436" t="s">
        <v>457</v>
      </c>
      <c r="D358" s="436" t="s">
        <v>245</v>
      </c>
      <c r="E358" s="437">
        <v>421</v>
      </c>
      <c r="F358" s="453"/>
      <c r="G358" s="439"/>
      <c r="H358" s="437"/>
      <c r="I358" s="437"/>
      <c r="J358" s="438">
        <v>230.762</v>
      </c>
      <c r="K358" s="436" t="s">
        <v>1031</v>
      </c>
      <c r="L358" s="442">
        <f>H357+H359</f>
        <v>840</v>
      </c>
      <c r="M358" s="439">
        <v>420</v>
      </c>
      <c r="N358" s="439">
        <v>240</v>
      </c>
      <c r="O358" s="439">
        <v>231</v>
      </c>
      <c r="P358" s="439">
        <v>471</v>
      </c>
      <c r="Q358" s="439">
        <v>232</v>
      </c>
      <c r="R358" s="439">
        <v>226</v>
      </c>
      <c r="S358" s="439">
        <v>458</v>
      </c>
      <c r="T358" s="440">
        <v>389443.96100000001</v>
      </c>
      <c r="U358" s="440">
        <v>3148140.781</v>
      </c>
      <c r="V358" s="441"/>
      <c r="W358" s="436"/>
      <c r="X358" s="436" t="s">
        <v>1149</v>
      </c>
      <c r="Y358" s="436" t="s">
        <v>763</v>
      </c>
      <c r="Z358" s="436" t="s">
        <v>758</v>
      </c>
      <c r="AA358" s="436"/>
      <c r="AC358" s="443">
        <f t="shared" si="1"/>
        <v>0</v>
      </c>
    </row>
    <row r="359" spans="1:29" ht="19.5" customHeight="1">
      <c r="A359" s="436"/>
      <c r="B359" s="436"/>
      <c r="C359" s="436"/>
      <c r="D359" s="436"/>
      <c r="E359" s="437"/>
      <c r="F359" s="453"/>
      <c r="G359" s="439"/>
      <c r="H359" s="437">
        <v>421</v>
      </c>
      <c r="I359" s="437">
        <f>H359+I357</f>
        <v>67908.553999999989</v>
      </c>
      <c r="J359" s="438"/>
      <c r="K359" s="436"/>
      <c r="L359" s="442"/>
      <c r="M359" s="439"/>
      <c r="N359" s="439"/>
      <c r="O359" s="439"/>
      <c r="P359" s="439"/>
      <c r="Q359" s="439"/>
      <c r="R359" s="439"/>
      <c r="S359" s="439"/>
      <c r="T359" s="440"/>
      <c r="U359" s="440"/>
      <c r="V359" s="441" t="s">
        <v>1155</v>
      </c>
      <c r="W359" s="436"/>
      <c r="X359" s="436" t="s">
        <v>1031</v>
      </c>
      <c r="Y359" s="436" t="s">
        <v>1031</v>
      </c>
      <c r="Z359" s="436" t="s">
        <v>1031</v>
      </c>
      <c r="AA359" s="436"/>
      <c r="AC359" s="443">
        <f t="shared" si="1"/>
        <v>9.7012219999999978</v>
      </c>
    </row>
    <row r="360" spans="1:29" ht="19.5" customHeight="1">
      <c r="A360" s="436">
        <f>A358+1</f>
        <v>176</v>
      </c>
      <c r="B360" s="436" t="s">
        <v>1031</v>
      </c>
      <c r="C360" s="436" t="s">
        <v>458</v>
      </c>
      <c r="D360" s="436" t="s">
        <v>251</v>
      </c>
      <c r="E360" s="437">
        <v>415</v>
      </c>
      <c r="F360" s="453"/>
      <c r="G360" s="439"/>
      <c r="H360" s="437"/>
      <c r="I360" s="437"/>
      <c r="J360" s="438">
        <v>232.60499999999999</v>
      </c>
      <c r="K360" s="436" t="s">
        <v>1031</v>
      </c>
      <c r="L360" s="442">
        <f>H359+H361</f>
        <v>836</v>
      </c>
      <c r="M360" s="439">
        <v>418</v>
      </c>
      <c r="N360" s="439">
        <v>190</v>
      </c>
      <c r="O360" s="439">
        <v>213</v>
      </c>
      <c r="P360" s="439">
        <v>403</v>
      </c>
      <c r="Q360" s="439">
        <v>197</v>
      </c>
      <c r="R360" s="439">
        <v>212</v>
      </c>
      <c r="S360" s="439">
        <v>409</v>
      </c>
      <c r="T360" s="440">
        <v>389849.951</v>
      </c>
      <c r="U360" s="440">
        <v>3148252.1949999998</v>
      </c>
      <c r="V360" s="441"/>
      <c r="W360" s="436"/>
      <c r="X360" s="436" t="s">
        <v>1149</v>
      </c>
      <c r="Y360" s="436" t="s">
        <v>763</v>
      </c>
      <c r="Z360" s="436" t="s">
        <v>758</v>
      </c>
      <c r="AA360" s="436"/>
      <c r="AC360" s="443">
        <f t="shared" si="1"/>
        <v>0</v>
      </c>
    </row>
    <row r="361" spans="1:29" ht="19.5" customHeight="1">
      <c r="A361" s="436"/>
      <c r="B361" s="436"/>
      <c r="C361" s="436"/>
      <c r="D361" s="436"/>
      <c r="E361" s="437"/>
      <c r="F361" s="453"/>
      <c r="G361" s="439"/>
      <c r="H361" s="437">
        <v>415</v>
      </c>
      <c r="I361" s="437">
        <f>H361+I359</f>
        <v>68323.553999999989</v>
      </c>
      <c r="J361" s="438"/>
      <c r="K361" s="436"/>
      <c r="L361" s="442"/>
      <c r="M361" s="439"/>
      <c r="N361" s="439"/>
      <c r="O361" s="439"/>
      <c r="P361" s="439"/>
      <c r="Q361" s="439"/>
      <c r="R361" s="439"/>
      <c r="S361" s="439"/>
      <c r="T361" s="440"/>
      <c r="U361" s="440"/>
      <c r="V361" s="441" t="s">
        <v>1153</v>
      </c>
      <c r="W361" s="436"/>
      <c r="X361" s="436" t="s">
        <v>1031</v>
      </c>
      <c r="Y361" s="436" t="s">
        <v>1031</v>
      </c>
      <c r="Z361" s="436" t="s">
        <v>1031</v>
      </c>
      <c r="AA361" s="436"/>
      <c r="AC361" s="443">
        <f t="shared" si="1"/>
        <v>9.760507714285712</v>
      </c>
    </row>
    <row r="362" spans="1:29" ht="19.5" customHeight="1">
      <c r="A362" s="436">
        <f>A360+1</f>
        <v>177</v>
      </c>
      <c r="B362" s="436"/>
      <c r="C362" s="436" t="s">
        <v>460</v>
      </c>
      <c r="D362" s="436" t="s">
        <v>251</v>
      </c>
      <c r="E362" s="437">
        <v>388</v>
      </c>
      <c r="F362" s="453"/>
      <c r="G362" s="439"/>
      <c r="H362" s="437"/>
      <c r="I362" s="437"/>
      <c r="J362" s="438">
        <v>231.614</v>
      </c>
      <c r="K362" s="436" t="s">
        <v>1031</v>
      </c>
      <c r="L362" s="442">
        <f>H361+H363</f>
        <v>803</v>
      </c>
      <c r="M362" s="439">
        <v>401.5</v>
      </c>
      <c r="N362" s="439">
        <v>203</v>
      </c>
      <c r="O362" s="439">
        <v>196</v>
      </c>
      <c r="P362" s="439">
        <v>399</v>
      </c>
      <c r="Q362" s="439">
        <v>205</v>
      </c>
      <c r="R362" s="439">
        <v>196</v>
      </c>
      <c r="S362" s="439">
        <v>401</v>
      </c>
      <c r="T362" s="440">
        <v>390250.15500000003</v>
      </c>
      <c r="U362" s="440">
        <v>3148362.0210000002</v>
      </c>
      <c r="V362" s="441"/>
      <c r="W362" s="436"/>
      <c r="X362" s="436" t="s">
        <v>1149</v>
      </c>
      <c r="Y362" s="436" t="s">
        <v>763</v>
      </c>
      <c r="Z362" s="436" t="s">
        <v>758</v>
      </c>
      <c r="AA362" s="436"/>
      <c r="AC362" s="443">
        <f t="shared" si="1"/>
        <v>0</v>
      </c>
    </row>
    <row r="363" spans="1:29" ht="19.5" customHeight="1">
      <c r="A363" s="436"/>
      <c r="B363" s="436"/>
      <c r="C363" s="436"/>
      <c r="D363" s="436"/>
      <c r="E363" s="437"/>
      <c r="F363" s="453"/>
      <c r="G363" s="439"/>
      <c r="H363" s="437">
        <v>388</v>
      </c>
      <c r="I363" s="437">
        <f>H363+I361</f>
        <v>68711.553999999989</v>
      </c>
      <c r="J363" s="438"/>
      <c r="K363" s="436"/>
      <c r="L363" s="442"/>
      <c r="M363" s="439"/>
      <c r="N363" s="439"/>
      <c r="O363" s="439"/>
      <c r="P363" s="439"/>
      <c r="Q363" s="439"/>
      <c r="R363" s="439"/>
      <c r="S363" s="439"/>
      <c r="T363" s="440"/>
      <c r="U363" s="440"/>
      <c r="V363" s="441"/>
      <c r="W363" s="436"/>
      <c r="X363" s="436" t="s">
        <v>1031</v>
      </c>
      <c r="Y363" s="436" t="s">
        <v>1031</v>
      </c>
      <c r="Z363" s="436" t="s">
        <v>1031</v>
      </c>
      <c r="AA363" s="436"/>
      <c r="AC363" s="443">
        <f t="shared" si="1"/>
        <v>9.8159362857142849</v>
      </c>
    </row>
    <row r="364" spans="1:29" ht="19.5" customHeight="1">
      <c r="A364" s="436">
        <f>A362+1</f>
        <v>178</v>
      </c>
      <c r="B364" s="436" t="s">
        <v>1031</v>
      </c>
      <c r="C364" s="436" t="s">
        <v>462</v>
      </c>
      <c r="D364" s="436" t="s">
        <v>251</v>
      </c>
      <c r="E364" s="437">
        <v>393</v>
      </c>
      <c r="F364" s="453"/>
      <c r="G364" s="439"/>
      <c r="H364" s="437"/>
      <c r="I364" s="437"/>
      <c r="J364" s="438">
        <v>231.203</v>
      </c>
      <c r="K364" s="436" t="s">
        <v>1031</v>
      </c>
      <c r="L364" s="442">
        <f>H363+H365</f>
        <v>781</v>
      </c>
      <c r="M364" s="439">
        <v>390.5</v>
      </c>
      <c r="N364" s="439">
        <v>192</v>
      </c>
      <c r="O364" s="439">
        <v>190</v>
      </c>
      <c r="P364" s="439">
        <v>382</v>
      </c>
      <c r="Q364" s="439">
        <v>193</v>
      </c>
      <c r="R364" s="439">
        <v>192</v>
      </c>
      <c r="S364" s="439">
        <v>385</v>
      </c>
      <c r="T364" s="440">
        <v>390624.321</v>
      </c>
      <c r="U364" s="440">
        <v>3148464.7009999999</v>
      </c>
      <c r="V364" s="441"/>
      <c r="W364" s="436"/>
      <c r="X364" s="436" t="s">
        <v>1149</v>
      </c>
      <c r="Y364" s="436" t="s">
        <v>763</v>
      </c>
      <c r="Z364" s="436" t="s">
        <v>758</v>
      </c>
      <c r="AA364" s="436"/>
      <c r="AC364" s="443">
        <f t="shared" si="1"/>
        <v>0</v>
      </c>
    </row>
    <row r="365" spans="1:29" ht="19.5" customHeight="1">
      <c r="A365" s="436"/>
      <c r="B365" s="436"/>
      <c r="C365" s="436"/>
      <c r="D365" s="436"/>
      <c r="E365" s="437"/>
      <c r="F365" s="453"/>
      <c r="G365" s="439"/>
      <c r="H365" s="437">
        <v>393</v>
      </c>
      <c r="I365" s="437">
        <f>H365+I363</f>
        <v>69104.553999999989</v>
      </c>
      <c r="J365" s="438"/>
      <c r="K365" s="436"/>
      <c r="L365" s="442"/>
      <c r="M365" s="439"/>
      <c r="N365" s="439"/>
      <c r="O365" s="439"/>
      <c r="P365" s="439"/>
      <c r="Q365" s="439"/>
      <c r="R365" s="439"/>
      <c r="S365" s="439"/>
      <c r="T365" s="440"/>
      <c r="U365" s="440"/>
      <c r="V365" s="441"/>
      <c r="W365" s="436"/>
      <c r="X365" s="436" t="s">
        <v>1031</v>
      </c>
      <c r="Y365" s="436" t="s">
        <v>1031</v>
      </c>
      <c r="Z365" s="436" t="s">
        <v>1031</v>
      </c>
      <c r="AA365" s="436"/>
      <c r="AC365" s="443">
        <f t="shared" si="1"/>
        <v>9.8720791428571406</v>
      </c>
    </row>
    <row r="366" spans="1:29" ht="19.5" customHeight="1">
      <c r="A366" s="436">
        <f>A364+1</f>
        <v>179</v>
      </c>
      <c r="B366" s="436" t="s">
        <v>1031</v>
      </c>
      <c r="C366" s="436" t="s">
        <v>464</v>
      </c>
      <c r="D366" s="436" t="s">
        <v>251</v>
      </c>
      <c r="E366" s="437">
        <v>371</v>
      </c>
      <c r="F366" s="453"/>
      <c r="G366" s="439"/>
      <c r="H366" s="437"/>
      <c r="I366" s="437"/>
      <c r="J366" s="438">
        <v>232.523</v>
      </c>
      <c r="K366" s="436" t="s">
        <v>1031</v>
      </c>
      <c r="L366" s="442">
        <f>H365+H367</f>
        <v>764</v>
      </c>
      <c r="M366" s="439">
        <v>382</v>
      </c>
      <c r="N366" s="439">
        <v>204</v>
      </c>
      <c r="O366" s="439">
        <v>189</v>
      </c>
      <c r="P366" s="439">
        <v>393</v>
      </c>
      <c r="Q366" s="439">
        <v>202</v>
      </c>
      <c r="R366" s="439">
        <v>188</v>
      </c>
      <c r="S366" s="439">
        <v>390</v>
      </c>
      <c r="T366" s="440">
        <v>391003.31</v>
      </c>
      <c r="U366" s="440">
        <v>3148568.7050000001</v>
      </c>
      <c r="V366" s="441"/>
      <c r="W366" s="436"/>
      <c r="X366" s="436" t="s">
        <v>1149</v>
      </c>
      <c r="Y366" s="436" t="s">
        <v>763</v>
      </c>
      <c r="Z366" s="436" t="s">
        <v>758</v>
      </c>
      <c r="AA366" s="436"/>
      <c r="AC366" s="443">
        <f t="shared" si="1"/>
        <v>0</v>
      </c>
    </row>
    <row r="367" spans="1:29" ht="19.5" customHeight="1">
      <c r="A367" s="436"/>
      <c r="B367" s="436"/>
      <c r="C367" s="436"/>
      <c r="D367" s="436"/>
      <c r="E367" s="437"/>
      <c r="F367" s="453"/>
      <c r="G367" s="439"/>
      <c r="H367" s="437">
        <v>371</v>
      </c>
      <c r="I367" s="437">
        <f>H367+I365</f>
        <v>69475.553999999989</v>
      </c>
      <c r="J367" s="438"/>
      <c r="K367" s="436"/>
      <c r="L367" s="442"/>
      <c r="M367" s="439"/>
      <c r="N367" s="439"/>
      <c r="O367" s="439"/>
      <c r="P367" s="439"/>
      <c r="Q367" s="439"/>
      <c r="R367" s="439"/>
      <c r="S367" s="439"/>
      <c r="T367" s="440"/>
      <c r="U367" s="440"/>
      <c r="V367" s="441" t="s">
        <v>1155</v>
      </c>
      <c r="W367" s="436"/>
      <c r="X367" s="436" t="s">
        <v>1031</v>
      </c>
      <c r="Y367" s="436" t="s">
        <v>1031</v>
      </c>
      <c r="Z367" s="436" t="s">
        <v>1031</v>
      </c>
      <c r="AA367" s="436"/>
      <c r="AC367" s="443">
        <f t="shared" si="1"/>
        <v>9.9250791428571414</v>
      </c>
    </row>
    <row r="368" spans="1:29" ht="19.5" customHeight="1">
      <c r="A368" s="436">
        <f>A366+1</f>
        <v>180</v>
      </c>
      <c r="B368" s="436" t="s">
        <v>1031</v>
      </c>
      <c r="C368" s="436" t="s">
        <v>465</v>
      </c>
      <c r="D368" s="436" t="s">
        <v>285</v>
      </c>
      <c r="E368" s="437">
        <v>386</v>
      </c>
      <c r="F368" s="453"/>
      <c r="G368" s="439">
        <f>SUM(H344:H367)</f>
        <v>4888</v>
      </c>
      <c r="H368" s="437"/>
      <c r="I368" s="437"/>
      <c r="J368" s="438">
        <v>231.96</v>
      </c>
      <c r="K368" s="436" t="s">
        <v>1031</v>
      </c>
      <c r="L368" s="442">
        <f>H367+H369</f>
        <v>757</v>
      </c>
      <c r="M368" s="439">
        <v>378.5</v>
      </c>
      <c r="N368" s="439">
        <v>183</v>
      </c>
      <c r="O368" s="439">
        <v>197</v>
      </c>
      <c r="P368" s="439">
        <v>380</v>
      </c>
      <c r="Q368" s="439">
        <v>184</v>
      </c>
      <c r="R368" s="439">
        <v>196</v>
      </c>
      <c r="S368" s="439">
        <v>380</v>
      </c>
      <c r="T368" s="440">
        <v>391361.08299999998</v>
      </c>
      <c r="U368" s="440">
        <v>3148666.8870000001</v>
      </c>
      <c r="V368" s="441"/>
      <c r="W368" s="436"/>
      <c r="X368" s="436" t="s">
        <v>1149</v>
      </c>
      <c r="Y368" s="436" t="s">
        <v>763</v>
      </c>
      <c r="Z368" s="436" t="s">
        <v>758</v>
      </c>
      <c r="AA368" s="436"/>
      <c r="AC368" s="443">
        <f t="shared" si="1"/>
        <v>0</v>
      </c>
    </row>
    <row r="369" spans="1:29" ht="19.5" customHeight="1">
      <c r="A369" s="436"/>
      <c r="B369" s="436"/>
      <c r="C369" s="436"/>
      <c r="D369" s="436"/>
      <c r="E369" s="437"/>
      <c r="F369" s="453"/>
      <c r="G369" s="439"/>
      <c r="H369" s="437">
        <v>386</v>
      </c>
      <c r="I369" s="437">
        <f>H369+I367</f>
        <v>69861.553999999989</v>
      </c>
      <c r="J369" s="438"/>
      <c r="K369" s="436"/>
      <c r="L369" s="442"/>
      <c r="M369" s="439"/>
      <c r="N369" s="439"/>
      <c r="O369" s="439"/>
      <c r="P369" s="439"/>
      <c r="Q369" s="439"/>
      <c r="R369" s="439"/>
      <c r="S369" s="439"/>
      <c r="T369" s="440"/>
      <c r="U369" s="440"/>
      <c r="V369" s="441"/>
      <c r="W369" s="436"/>
      <c r="X369" s="436" t="s">
        <v>1031</v>
      </c>
      <c r="Y369" s="436" t="s">
        <v>1031</v>
      </c>
      <c r="Z369" s="436" t="s">
        <v>1031</v>
      </c>
      <c r="AA369" s="436"/>
      <c r="AC369" s="443">
        <f t="shared" si="1"/>
        <v>9.9802219999999977</v>
      </c>
    </row>
    <row r="370" spans="1:29" ht="19.5" customHeight="1">
      <c r="A370" s="436">
        <f>A368+1</f>
        <v>181</v>
      </c>
      <c r="B370" s="436" t="s">
        <v>1031</v>
      </c>
      <c r="C370" s="436" t="s">
        <v>467</v>
      </c>
      <c r="D370" s="436" t="s">
        <v>251</v>
      </c>
      <c r="E370" s="437">
        <v>390</v>
      </c>
      <c r="F370" s="453"/>
      <c r="G370" s="439"/>
      <c r="H370" s="437"/>
      <c r="I370" s="437"/>
      <c r="J370" s="438">
        <v>231.32400000000001</v>
      </c>
      <c r="K370" s="436" t="s">
        <v>1031</v>
      </c>
      <c r="L370" s="442">
        <f>H369+H371</f>
        <v>776</v>
      </c>
      <c r="M370" s="439">
        <v>388</v>
      </c>
      <c r="N370" s="439">
        <v>190</v>
      </c>
      <c r="O370" s="439">
        <v>200</v>
      </c>
      <c r="P370" s="439">
        <v>390</v>
      </c>
      <c r="Q370" s="439">
        <v>191</v>
      </c>
      <c r="R370" s="439">
        <v>199</v>
      </c>
      <c r="S370" s="439">
        <v>390</v>
      </c>
      <c r="T370" s="440">
        <v>391733.321</v>
      </c>
      <c r="U370" s="440">
        <v>3148769.0380000002</v>
      </c>
      <c r="V370" s="441"/>
      <c r="W370" s="436"/>
      <c r="X370" s="436" t="s">
        <v>1149</v>
      </c>
      <c r="Y370" s="436" t="s">
        <v>763</v>
      </c>
      <c r="Z370" s="436" t="s">
        <v>758</v>
      </c>
      <c r="AA370" s="436"/>
      <c r="AC370" s="443">
        <f t="shared" si="1"/>
        <v>0</v>
      </c>
    </row>
    <row r="371" spans="1:29" ht="19.5" customHeight="1">
      <c r="A371" s="436"/>
      <c r="B371" s="436"/>
      <c r="C371" s="436"/>
      <c r="D371" s="436"/>
      <c r="E371" s="437"/>
      <c r="F371" s="453"/>
      <c r="G371" s="439"/>
      <c r="H371" s="437">
        <v>390</v>
      </c>
      <c r="I371" s="437">
        <f>H371+I369</f>
        <v>70251.553999999989</v>
      </c>
      <c r="J371" s="438"/>
      <c r="K371" s="436"/>
      <c r="L371" s="442"/>
      <c r="M371" s="439"/>
      <c r="N371" s="439"/>
      <c r="O371" s="439"/>
      <c r="P371" s="439"/>
      <c r="Q371" s="439"/>
      <c r="R371" s="439"/>
      <c r="S371" s="439"/>
      <c r="T371" s="440"/>
      <c r="U371" s="440"/>
      <c r="V371" s="441" t="s">
        <v>1156</v>
      </c>
      <c r="W371" s="436"/>
      <c r="X371" s="436" t="s">
        <v>1031</v>
      </c>
      <c r="Y371" s="436" t="s">
        <v>1031</v>
      </c>
      <c r="Z371" s="436" t="s">
        <v>1031</v>
      </c>
      <c r="AA371" s="436"/>
      <c r="AC371" s="443">
        <f t="shared" si="1"/>
        <v>10.035936285714284</v>
      </c>
    </row>
    <row r="372" spans="1:29" ht="19.5" customHeight="1">
      <c r="A372" s="436">
        <f>A370+1</f>
        <v>182</v>
      </c>
      <c r="B372" s="436" t="s">
        <v>1031</v>
      </c>
      <c r="C372" s="436" t="s">
        <v>468</v>
      </c>
      <c r="D372" s="436" t="s">
        <v>251</v>
      </c>
      <c r="E372" s="437">
        <v>385</v>
      </c>
      <c r="F372" s="453"/>
      <c r="G372" s="439"/>
      <c r="H372" s="437"/>
      <c r="I372" s="437"/>
      <c r="J372" s="438">
        <v>230.41399999999999</v>
      </c>
      <c r="K372" s="436" t="s">
        <v>1031</v>
      </c>
      <c r="L372" s="442">
        <f>H371+H373</f>
        <v>775</v>
      </c>
      <c r="M372" s="439">
        <v>387.5</v>
      </c>
      <c r="N372" s="439">
        <v>190</v>
      </c>
      <c r="O372" s="439">
        <v>179</v>
      </c>
      <c r="P372" s="439">
        <v>369</v>
      </c>
      <c r="Q372" s="439">
        <v>192</v>
      </c>
      <c r="R372" s="439">
        <v>183</v>
      </c>
      <c r="S372" s="439">
        <v>375</v>
      </c>
      <c r="T372" s="440">
        <v>392109.41600000003</v>
      </c>
      <c r="U372" s="440">
        <v>3148872.2480000001</v>
      </c>
      <c r="V372" s="441"/>
      <c r="W372" s="436"/>
      <c r="X372" s="436" t="s">
        <v>1149</v>
      </c>
      <c r="Y372" s="436" t="s">
        <v>763</v>
      </c>
      <c r="Z372" s="436" t="s">
        <v>758</v>
      </c>
      <c r="AA372" s="436"/>
      <c r="AC372" s="443">
        <f t="shared" si="1"/>
        <v>0</v>
      </c>
    </row>
    <row r="373" spans="1:29" ht="19.5" customHeight="1">
      <c r="A373" s="436"/>
      <c r="B373" s="436"/>
      <c r="C373" s="436"/>
      <c r="D373" s="436"/>
      <c r="E373" s="437"/>
      <c r="F373" s="453"/>
      <c r="G373" s="439"/>
      <c r="H373" s="437">
        <v>385</v>
      </c>
      <c r="I373" s="437">
        <f>H373+I371</f>
        <v>70636.553999999989</v>
      </c>
      <c r="J373" s="438"/>
      <c r="K373" s="436"/>
      <c r="L373" s="442"/>
      <c r="M373" s="439"/>
      <c r="N373" s="439"/>
      <c r="O373" s="439"/>
      <c r="P373" s="439"/>
      <c r="Q373" s="439"/>
      <c r="R373" s="439"/>
      <c r="S373" s="439"/>
      <c r="T373" s="440"/>
      <c r="U373" s="440"/>
      <c r="V373" s="441"/>
      <c r="W373" s="436"/>
      <c r="X373" s="436" t="s">
        <v>1031</v>
      </c>
      <c r="Y373" s="436" t="s">
        <v>1031</v>
      </c>
      <c r="Z373" s="436" t="s">
        <v>1031</v>
      </c>
      <c r="AA373" s="436"/>
      <c r="AC373" s="443">
        <f t="shared" si="1"/>
        <v>10.090936285714283</v>
      </c>
    </row>
    <row r="374" spans="1:29" ht="19.5" customHeight="1">
      <c r="A374" s="436">
        <f>A372+1</f>
        <v>183</v>
      </c>
      <c r="B374" s="436" t="s">
        <v>1031</v>
      </c>
      <c r="C374" s="436" t="s">
        <v>469</v>
      </c>
      <c r="D374" s="436" t="s">
        <v>251</v>
      </c>
      <c r="E374" s="437">
        <v>343</v>
      </c>
      <c r="F374" s="453"/>
      <c r="G374" s="439"/>
      <c r="H374" s="437"/>
      <c r="I374" s="437"/>
      <c r="J374" s="438">
        <v>232.95400000000001</v>
      </c>
      <c r="K374" s="436" t="s">
        <v>1031</v>
      </c>
      <c r="L374" s="442">
        <f>H373+H375</f>
        <v>728</v>
      </c>
      <c r="M374" s="439">
        <v>364</v>
      </c>
      <c r="N374" s="439">
        <v>207</v>
      </c>
      <c r="O374" s="439">
        <v>170</v>
      </c>
      <c r="P374" s="439">
        <v>377</v>
      </c>
      <c r="Q374" s="439">
        <v>203</v>
      </c>
      <c r="R374" s="439">
        <v>171</v>
      </c>
      <c r="S374" s="439">
        <v>374</v>
      </c>
      <c r="T374" s="440">
        <v>392480.69</v>
      </c>
      <c r="U374" s="440">
        <v>3148974.1340000001</v>
      </c>
      <c r="V374" s="441"/>
      <c r="W374" s="436"/>
      <c r="X374" s="436" t="s">
        <v>1149</v>
      </c>
      <c r="Y374" s="436" t="s">
        <v>763</v>
      </c>
      <c r="Z374" s="436" t="s">
        <v>758</v>
      </c>
      <c r="AA374" s="436"/>
      <c r="AC374" s="443">
        <f t="shared" si="1"/>
        <v>0</v>
      </c>
    </row>
    <row r="375" spans="1:29" ht="19.5" customHeight="1">
      <c r="A375" s="436"/>
      <c r="B375" s="436"/>
      <c r="C375" s="436"/>
      <c r="D375" s="436"/>
      <c r="E375" s="437"/>
      <c r="F375" s="453"/>
      <c r="G375" s="439"/>
      <c r="H375" s="437">
        <v>343</v>
      </c>
      <c r="I375" s="437">
        <f>H375+I373</f>
        <v>70979.553999999989</v>
      </c>
      <c r="J375" s="438"/>
      <c r="K375" s="436"/>
      <c r="L375" s="442"/>
      <c r="M375" s="439"/>
      <c r="N375" s="439"/>
      <c r="O375" s="439"/>
      <c r="P375" s="439"/>
      <c r="Q375" s="439"/>
      <c r="R375" s="439"/>
      <c r="S375" s="439"/>
      <c r="T375" s="440"/>
      <c r="U375" s="440"/>
      <c r="V375" s="441"/>
      <c r="W375" s="436"/>
      <c r="X375" s="436" t="s">
        <v>1031</v>
      </c>
      <c r="Y375" s="436" t="s">
        <v>1031</v>
      </c>
      <c r="Z375" s="436" t="s">
        <v>1031</v>
      </c>
      <c r="AA375" s="436"/>
      <c r="AC375" s="443">
        <f t="shared" si="1"/>
        <v>10.139936285714285</v>
      </c>
    </row>
    <row r="376" spans="1:29" ht="19.5" customHeight="1">
      <c r="A376" s="436">
        <f>A374+1</f>
        <v>184</v>
      </c>
      <c r="B376" s="436" t="s">
        <v>1031</v>
      </c>
      <c r="C376" s="436" t="s">
        <v>470</v>
      </c>
      <c r="D376" s="436" t="s">
        <v>251</v>
      </c>
      <c r="E376" s="437">
        <v>385</v>
      </c>
      <c r="F376" s="453"/>
      <c r="G376" s="439"/>
      <c r="H376" s="437"/>
      <c r="I376" s="437"/>
      <c r="J376" s="438">
        <v>233.18799999999999</v>
      </c>
      <c r="K376" s="436" t="s">
        <v>1031</v>
      </c>
      <c r="L376" s="442">
        <f>H375+H377</f>
        <v>728</v>
      </c>
      <c r="M376" s="439">
        <v>364</v>
      </c>
      <c r="N376" s="439">
        <v>173</v>
      </c>
      <c r="O376" s="439">
        <v>182</v>
      </c>
      <c r="P376" s="439">
        <v>355</v>
      </c>
      <c r="Q376" s="439">
        <v>173</v>
      </c>
      <c r="R376" s="439">
        <v>186</v>
      </c>
      <c r="S376" s="439">
        <v>359</v>
      </c>
      <c r="T376" s="440">
        <v>392811.46100000001</v>
      </c>
      <c r="U376" s="440">
        <v>3149064.906</v>
      </c>
      <c r="V376" s="441"/>
      <c r="W376" s="436"/>
      <c r="X376" s="436" t="s">
        <v>1157</v>
      </c>
      <c r="Y376" s="436" t="s">
        <v>763</v>
      </c>
      <c r="Z376" s="436" t="s">
        <v>758</v>
      </c>
      <c r="AA376" s="436"/>
      <c r="AC376" s="443">
        <f t="shared" si="1"/>
        <v>0</v>
      </c>
    </row>
    <row r="377" spans="1:29" ht="19.5" customHeight="1">
      <c r="A377" s="436"/>
      <c r="B377" s="436"/>
      <c r="C377" s="436"/>
      <c r="D377" s="436"/>
      <c r="E377" s="437"/>
      <c r="F377" s="453"/>
      <c r="G377" s="439"/>
      <c r="H377" s="437">
        <v>385</v>
      </c>
      <c r="I377" s="437">
        <f>H377+I375</f>
        <v>71364.553999999989</v>
      </c>
      <c r="J377" s="438"/>
      <c r="K377" s="436"/>
      <c r="L377" s="442"/>
      <c r="M377" s="439"/>
      <c r="N377" s="439"/>
      <c r="O377" s="439"/>
      <c r="P377" s="439"/>
      <c r="Q377" s="439"/>
      <c r="R377" s="439"/>
      <c r="S377" s="439"/>
      <c r="T377" s="440"/>
      <c r="U377" s="440"/>
      <c r="V377" s="441"/>
      <c r="W377" s="436"/>
      <c r="X377" s="436" t="s">
        <v>1031</v>
      </c>
      <c r="Y377" s="436" t="s">
        <v>1031</v>
      </c>
      <c r="Z377" s="436" t="s">
        <v>1031</v>
      </c>
      <c r="AA377" s="436"/>
      <c r="AC377" s="443">
        <f t="shared" si="1"/>
        <v>10.194936285714284</v>
      </c>
    </row>
    <row r="378" spans="1:29" ht="19.5" customHeight="1">
      <c r="A378" s="436">
        <f>A376+1</f>
        <v>185</v>
      </c>
      <c r="B378" s="436" t="s">
        <v>1031</v>
      </c>
      <c r="C378" s="436" t="s">
        <v>471</v>
      </c>
      <c r="D378" s="436" t="s">
        <v>251</v>
      </c>
      <c r="E378" s="437">
        <v>445</v>
      </c>
      <c r="F378" s="453"/>
      <c r="G378" s="439"/>
      <c r="H378" s="437"/>
      <c r="I378" s="437"/>
      <c r="J378" s="438">
        <v>235.11600000000001</v>
      </c>
      <c r="K378" s="436" t="s">
        <v>1031</v>
      </c>
      <c r="L378" s="442">
        <f>H377+H379</f>
        <v>830</v>
      </c>
      <c r="M378" s="439">
        <v>415</v>
      </c>
      <c r="N378" s="439">
        <v>203</v>
      </c>
      <c r="O378" s="439">
        <v>236</v>
      </c>
      <c r="P378" s="439">
        <v>439</v>
      </c>
      <c r="Q378" s="439">
        <v>200</v>
      </c>
      <c r="R378" s="439">
        <v>232</v>
      </c>
      <c r="S378" s="439">
        <v>432</v>
      </c>
      <c r="T378" s="440">
        <v>393182.734</v>
      </c>
      <c r="U378" s="440">
        <v>3149166.7919999999</v>
      </c>
      <c r="V378" s="441"/>
      <c r="W378" s="436"/>
      <c r="X378" s="436" t="s">
        <v>1157</v>
      </c>
      <c r="Y378" s="436" t="s">
        <v>763</v>
      </c>
      <c r="Z378" s="436" t="s">
        <v>758</v>
      </c>
      <c r="AA378" s="436"/>
      <c r="AC378" s="443">
        <f t="shared" si="1"/>
        <v>0</v>
      </c>
    </row>
    <row r="379" spans="1:29" ht="19.5" customHeight="1">
      <c r="A379" s="436"/>
      <c r="B379" s="436"/>
      <c r="C379" s="436"/>
      <c r="D379" s="436"/>
      <c r="E379" s="437"/>
      <c r="F379" s="453"/>
      <c r="G379" s="439"/>
      <c r="H379" s="437">
        <v>445</v>
      </c>
      <c r="I379" s="437">
        <f>H379+I377</f>
        <v>71809.553999999989</v>
      </c>
      <c r="J379" s="438"/>
      <c r="K379" s="436"/>
      <c r="L379" s="442"/>
      <c r="M379" s="439"/>
      <c r="N379" s="439"/>
      <c r="O379" s="439"/>
      <c r="P379" s="439"/>
      <c r="Q379" s="439"/>
      <c r="R379" s="439"/>
      <c r="S379" s="439"/>
      <c r="T379" s="440"/>
      <c r="U379" s="440"/>
      <c r="V379" s="441" t="s">
        <v>1158</v>
      </c>
      <c r="W379" s="436"/>
      <c r="X379" s="436" t="s">
        <v>1031</v>
      </c>
      <c r="Y379" s="436" t="s">
        <v>1031</v>
      </c>
      <c r="Z379" s="436" t="s">
        <v>1031</v>
      </c>
      <c r="AA379" s="436"/>
      <c r="AC379" s="443">
        <f t="shared" si="1"/>
        <v>10.258507714285713</v>
      </c>
    </row>
    <row r="380" spans="1:29" ht="19.5" customHeight="1">
      <c r="A380" s="436">
        <f>A378+1</f>
        <v>186</v>
      </c>
      <c r="B380" s="436" t="s">
        <v>1031</v>
      </c>
      <c r="C380" s="436" t="s">
        <v>472</v>
      </c>
      <c r="D380" s="436" t="s">
        <v>258</v>
      </c>
      <c r="E380" s="437">
        <v>395</v>
      </c>
      <c r="F380" s="453"/>
      <c r="G380" s="439"/>
      <c r="H380" s="437"/>
      <c r="I380" s="437"/>
      <c r="J380" s="438">
        <v>229.41200000000001</v>
      </c>
      <c r="K380" s="436" t="s">
        <v>1031</v>
      </c>
      <c r="L380" s="442">
        <f>H379+H381</f>
        <v>840</v>
      </c>
      <c r="M380" s="439">
        <v>420</v>
      </c>
      <c r="N380" s="439">
        <v>210</v>
      </c>
      <c r="O380" s="439">
        <v>190</v>
      </c>
      <c r="P380" s="439">
        <v>400</v>
      </c>
      <c r="Q380" s="439">
        <v>214</v>
      </c>
      <c r="R380" s="439">
        <v>193</v>
      </c>
      <c r="S380" s="439">
        <v>407</v>
      </c>
      <c r="T380" s="440">
        <v>393611.86900000001</v>
      </c>
      <c r="U380" s="440">
        <v>3149284.557</v>
      </c>
      <c r="V380" s="441"/>
      <c r="W380" s="436"/>
      <c r="X380" s="436" t="s">
        <v>1157</v>
      </c>
      <c r="Y380" s="436" t="s">
        <v>763</v>
      </c>
      <c r="Z380" s="436" t="s">
        <v>758</v>
      </c>
      <c r="AA380" s="436"/>
      <c r="AC380" s="443">
        <f t="shared" si="1"/>
        <v>0</v>
      </c>
    </row>
    <row r="381" spans="1:29" ht="19.5" customHeight="1">
      <c r="A381" s="436"/>
      <c r="B381" s="436"/>
      <c r="C381" s="436"/>
      <c r="D381" s="436"/>
      <c r="E381" s="437"/>
      <c r="F381" s="453"/>
      <c r="G381" s="439"/>
      <c r="H381" s="437">
        <v>395</v>
      </c>
      <c r="I381" s="437">
        <f>H381+I379</f>
        <v>72204.553999999989</v>
      </c>
      <c r="J381" s="438"/>
      <c r="K381" s="436"/>
      <c r="L381" s="442"/>
      <c r="M381" s="439"/>
      <c r="N381" s="439"/>
      <c r="O381" s="439"/>
      <c r="P381" s="439"/>
      <c r="Q381" s="439"/>
      <c r="R381" s="439"/>
      <c r="S381" s="439"/>
      <c r="T381" s="440"/>
      <c r="U381" s="440"/>
      <c r="V381" s="441"/>
      <c r="W381" s="436"/>
      <c r="X381" s="436" t="s">
        <v>1031</v>
      </c>
      <c r="Y381" s="436" t="s">
        <v>1031</v>
      </c>
      <c r="Z381" s="436" t="s">
        <v>1031</v>
      </c>
      <c r="AA381" s="436"/>
      <c r="AC381" s="443">
        <f t="shared" si="1"/>
        <v>10.314936285714284</v>
      </c>
    </row>
    <row r="382" spans="1:29" ht="19.5" customHeight="1">
      <c r="A382" s="436">
        <f>A380+1</f>
        <v>187</v>
      </c>
      <c r="B382" s="436" t="s">
        <v>1031</v>
      </c>
      <c r="C382" s="436" t="s">
        <v>473</v>
      </c>
      <c r="D382" s="436" t="s">
        <v>258</v>
      </c>
      <c r="E382" s="437">
        <v>416</v>
      </c>
      <c r="F382" s="453"/>
      <c r="G382" s="439"/>
      <c r="H382" s="437"/>
      <c r="I382" s="437"/>
      <c r="J382" s="438">
        <v>230.786</v>
      </c>
      <c r="K382" s="436" t="s">
        <v>1031</v>
      </c>
      <c r="L382" s="442">
        <f>H381+H383</f>
        <v>811</v>
      </c>
      <c r="M382" s="439">
        <v>405.5</v>
      </c>
      <c r="N382" s="439">
        <v>205</v>
      </c>
      <c r="O382" s="439">
        <v>230</v>
      </c>
      <c r="P382" s="439">
        <v>435</v>
      </c>
      <c r="Q382" s="439">
        <v>203</v>
      </c>
      <c r="R382" s="439">
        <v>224</v>
      </c>
      <c r="S382" s="439">
        <v>427</v>
      </c>
      <c r="T382" s="440">
        <v>393992.78600000002</v>
      </c>
      <c r="U382" s="440">
        <v>3149389.09</v>
      </c>
      <c r="V382" s="441"/>
      <c r="W382" s="436"/>
      <c r="X382" s="436" t="s">
        <v>1157</v>
      </c>
      <c r="Y382" s="436" t="s">
        <v>763</v>
      </c>
      <c r="Z382" s="436" t="s">
        <v>758</v>
      </c>
      <c r="AA382" s="436"/>
      <c r="AC382" s="443">
        <f t="shared" si="1"/>
        <v>0</v>
      </c>
    </row>
    <row r="383" spans="1:29" ht="19.5" customHeight="1">
      <c r="A383" s="436"/>
      <c r="B383" s="436"/>
      <c r="C383" s="436"/>
      <c r="D383" s="436"/>
      <c r="E383" s="437"/>
      <c r="F383" s="453"/>
      <c r="G383" s="439"/>
      <c r="H383" s="437">
        <v>416</v>
      </c>
      <c r="I383" s="437">
        <f>H383+I381</f>
        <v>72620.553999999989</v>
      </c>
      <c r="J383" s="438"/>
      <c r="K383" s="436"/>
      <c r="L383" s="442"/>
      <c r="M383" s="439"/>
      <c r="N383" s="439"/>
      <c r="O383" s="439"/>
      <c r="P383" s="439"/>
      <c r="Q383" s="439"/>
      <c r="R383" s="439"/>
      <c r="S383" s="439"/>
      <c r="T383" s="440"/>
      <c r="U383" s="440"/>
      <c r="V383" s="441" t="s">
        <v>1159</v>
      </c>
      <c r="W383" s="436"/>
      <c r="X383" s="436" t="s">
        <v>1031</v>
      </c>
      <c r="Y383" s="436" t="s">
        <v>1031</v>
      </c>
      <c r="Z383" s="436" t="s">
        <v>1031</v>
      </c>
      <c r="AA383" s="436"/>
      <c r="AC383" s="443">
        <f t="shared" si="1"/>
        <v>10.374364857142856</v>
      </c>
    </row>
    <row r="384" spans="1:29" ht="19.5" customHeight="1">
      <c r="A384" s="436">
        <f>A382+1</f>
        <v>188</v>
      </c>
      <c r="B384" s="436" t="s">
        <v>1031</v>
      </c>
      <c r="C384" s="436" t="s">
        <v>474</v>
      </c>
      <c r="D384" s="436" t="s">
        <v>251</v>
      </c>
      <c r="E384" s="437">
        <v>411</v>
      </c>
      <c r="F384" s="453"/>
      <c r="G384" s="439"/>
      <c r="H384" s="437"/>
      <c r="I384" s="437"/>
      <c r="J384" s="438">
        <v>229.56399999999999</v>
      </c>
      <c r="K384" s="436" t="s">
        <v>1031</v>
      </c>
      <c r="L384" s="442">
        <f>H383+H385</f>
        <v>827</v>
      </c>
      <c r="M384" s="439">
        <v>413.5</v>
      </c>
      <c r="N384" s="439">
        <v>187</v>
      </c>
      <c r="O384" s="439">
        <v>188</v>
      </c>
      <c r="P384" s="439">
        <v>375</v>
      </c>
      <c r="Q384" s="439">
        <v>194</v>
      </c>
      <c r="R384" s="439">
        <v>194</v>
      </c>
      <c r="S384" s="439">
        <v>388</v>
      </c>
      <c r="T384" s="440">
        <v>394393.95400000003</v>
      </c>
      <c r="U384" s="440">
        <v>3149499.1809999999</v>
      </c>
      <c r="V384" s="441"/>
      <c r="W384" s="436"/>
      <c r="X384" s="436" t="s">
        <v>1157</v>
      </c>
      <c r="Y384" s="436" t="s">
        <v>763</v>
      </c>
      <c r="Z384" s="436" t="s">
        <v>758</v>
      </c>
      <c r="AA384" s="436"/>
      <c r="AC384" s="443">
        <f t="shared" si="1"/>
        <v>0</v>
      </c>
    </row>
    <row r="385" spans="1:29" ht="19.5" customHeight="1">
      <c r="A385" s="436"/>
      <c r="B385" s="436"/>
      <c r="C385" s="436"/>
      <c r="D385" s="436"/>
      <c r="E385" s="437"/>
      <c r="F385" s="453"/>
      <c r="G385" s="439"/>
      <c r="H385" s="437">
        <v>411</v>
      </c>
      <c r="I385" s="437">
        <f>H385+I383</f>
        <v>73031.553999999989</v>
      </c>
      <c r="J385" s="438"/>
      <c r="K385" s="436"/>
      <c r="L385" s="442"/>
      <c r="M385" s="439"/>
      <c r="N385" s="439"/>
      <c r="O385" s="439"/>
      <c r="P385" s="439"/>
      <c r="Q385" s="439"/>
      <c r="R385" s="439"/>
      <c r="S385" s="439"/>
      <c r="T385" s="440"/>
      <c r="U385" s="440"/>
      <c r="V385" s="441"/>
      <c r="W385" s="436"/>
      <c r="X385" s="436" t="s">
        <v>1031</v>
      </c>
      <c r="Y385" s="436" t="s">
        <v>1031</v>
      </c>
      <c r="Z385" s="436" t="s">
        <v>1031</v>
      </c>
      <c r="AA385" s="436"/>
      <c r="AC385" s="443">
        <f t="shared" si="1"/>
        <v>10.433079142857141</v>
      </c>
    </row>
    <row r="386" spans="1:29" ht="19.5" customHeight="1">
      <c r="A386" s="436">
        <f>A384+1</f>
        <v>189</v>
      </c>
      <c r="B386" s="436" t="s">
        <v>1031</v>
      </c>
      <c r="C386" s="436" t="s">
        <v>475</v>
      </c>
      <c r="D386" s="436" t="s">
        <v>258</v>
      </c>
      <c r="E386" s="437">
        <v>429</v>
      </c>
      <c r="F386" s="453"/>
      <c r="G386" s="439"/>
      <c r="H386" s="437"/>
      <c r="I386" s="437"/>
      <c r="J386" s="438">
        <v>229.90100000000001</v>
      </c>
      <c r="K386" s="436" t="s">
        <v>1031</v>
      </c>
      <c r="L386" s="442">
        <f>H385+H387</f>
        <v>840</v>
      </c>
      <c r="M386" s="439">
        <v>420</v>
      </c>
      <c r="N386" s="439">
        <v>223</v>
      </c>
      <c r="O386" s="439">
        <v>211</v>
      </c>
      <c r="P386" s="439">
        <v>434</v>
      </c>
      <c r="Q386" s="439">
        <v>218</v>
      </c>
      <c r="R386" s="439">
        <v>213</v>
      </c>
      <c r="S386" s="439">
        <v>431</v>
      </c>
      <c r="T386" s="440">
        <v>394790.30099999998</v>
      </c>
      <c r="U386" s="440">
        <v>3149607.9479999999</v>
      </c>
      <c r="V386" s="441"/>
      <c r="W386" s="436"/>
      <c r="X386" s="436" t="s">
        <v>1160</v>
      </c>
      <c r="Y386" s="436" t="s">
        <v>763</v>
      </c>
      <c r="Z386" s="436" t="s">
        <v>758</v>
      </c>
      <c r="AA386" s="436"/>
      <c r="AC386" s="443">
        <f t="shared" si="1"/>
        <v>0</v>
      </c>
    </row>
    <row r="387" spans="1:29" ht="19.5" customHeight="1">
      <c r="A387" s="436"/>
      <c r="B387" s="436"/>
      <c r="C387" s="436"/>
      <c r="D387" s="436"/>
      <c r="E387" s="437"/>
      <c r="F387" s="453"/>
      <c r="G387" s="439"/>
      <c r="H387" s="437">
        <v>429</v>
      </c>
      <c r="I387" s="437">
        <f>H387+I385</f>
        <v>73460.553999999989</v>
      </c>
      <c r="J387" s="438"/>
      <c r="K387" s="436"/>
      <c r="L387" s="442"/>
      <c r="M387" s="439"/>
      <c r="N387" s="439"/>
      <c r="O387" s="439"/>
      <c r="P387" s="439"/>
      <c r="Q387" s="439"/>
      <c r="R387" s="439"/>
      <c r="S387" s="439"/>
      <c r="T387" s="440"/>
      <c r="U387" s="440"/>
      <c r="V387" s="441"/>
      <c r="W387" s="436"/>
      <c r="X387" s="436" t="s">
        <v>1031</v>
      </c>
      <c r="Y387" s="436" t="s">
        <v>1031</v>
      </c>
      <c r="Z387" s="436" t="s">
        <v>1031</v>
      </c>
      <c r="AA387" s="436"/>
      <c r="AC387" s="443">
        <f t="shared" si="1"/>
        <v>10.494364857142855</v>
      </c>
    </row>
    <row r="388" spans="1:29" ht="19.5" customHeight="1">
      <c r="A388" s="436">
        <f>A386+1</f>
        <v>190</v>
      </c>
      <c r="B388" s="436" t="s">
        <v>1031</v>
      </c>
      <c r="C388" s="436" t="s">
        <v>476</v>
      </c>
      <c r="D388" s="436" t="s">
        <v>258</v>
      </c>
      <c r="E388" s="437">
        <v>392.64299999999997</v>
      </c>
      <c r="F388" s="453"/>
      <c r="G388" s="439"/>
      <c r="H388" s="437"/>
      <c r="I388" s="437"/>
      <c r="J388" s="438">
        <v>230.601</v>
      </c>
      <c r="K388" s="436" t="s">
        <v>1031</v>
      </c>
      <c r="L388" s="442">
        <f>H387+H389</f>
        <v>821.64300000000003</v>
      </c>
      <c r="M388" s="439">
        <v>410.82150000000001</v>
      </c>
      <c r="N388" s="439">
        <v>218</v>
      </c>
      <c r="O388" s="439">
        <v>213</v>
      </c>
      <c r="P388" s="439">
        <v>431</v>
      </c>
      <c r="Q388" s="439">
        <v>218</v>
      </c>
      <c r="R388" s="439">
        <v>208</v>
      </c>
      <c r="S388" s="439">
        <v>426</v>
      </c>
      <c r="T388" s="440">
        <v>395204.00599999999</v>
      </c>
      <c r="U388" s="440">
        <v>3149721.4789999998</v>
      </c>
      <c r="V388" s="441"/>
      <c r="W388" s="436"/>
      <c r="X388" s="436" t="s">
        <v>1160</v>
      </c>
      <c r="Y388" s="436" t="s">
        <v>763</v>
      </c>
      <c r="Z388" s="436" t="s">
        <v>758</v>
      </c>
      <c r="AA388" s="436"/>
      <c r="AC388" s="443">
        <f t="shared" si="1"/>
        <v>0</v>
      </c>
    </row>
    <row r="389" spans="1:29" ht="19.5" customHeight="1">
      <c r="A389" s="436"/>
      <c r="B389" s="436"/>
      <c r="C389" s="436"/>
      <c r="D389" s="436"/>
      <c r="E389" s="437"/>
      <c r="F389" s="453"/>
      <c r="G389" s="439"/>
      <c r="H389" s="437">
        <v>392.64299999999997</v>
      </c>
      <c r="I389" s="437">
        <f>H389+I387</f>
        <v>73853.196999999986</v>
      </c>
      <c r="J389" s="438"/>
      <c r="K389" s="436"/>
      <c r="L389" s="442"/>
      <c r="M389" s="439"/>
      <c r="N389" s="439"/>
      <c r="O389" s="439"/>
      <c r="P389" s="439"/>
      <c r="Q389" s="439"/>
      <c r="R389" s="439"/>
      <c r="S389" s="439"/>
      <c r="T389" s="440"/>
      <c r="U389" s="440"/>
      <c r="V389" s="441"/>
      <c r="W389" s="436"/>
      <c r="X389" s="436" t="s">
        <v>1031</v>
      </c>
      <c r="Y389" s="436" t="s">
        <v>1031</v>
      </c>
      <c r="Z389" s="436" t="s">
        <v>1031</v>
      </c>
      <c r="AA389" s="436"/>
      <c r="AC389" s="443">
        <f t="shared" si="1"/>
        <v>10.550456714285712</v>
      </c>
    </row>
    <row r="390" spans="1:29" ht="19.5" customHeight="1">
      <c r="A390" s="436">
        <f>A388+1</f>
        <v>191</v>
      </c>
      <c r="B390" s="436" t="s">
        <v>1161</v>
      </c>
      <c r="C390" s="436" t="s">
        <v>477</v>
      </c>
      <c r="D390" s="436" t="s">
        <v>277</v>
      </c>
      <c r="E390" s="437">
        <v>400.99900000000002</v>
      </c>
      <c r="F390" s="453"/>
      <c r="G390" s="439">
        <f>SUM(H368:H389)</f>
        <v>4377.643</v>
      </c>
      <c r="H390" s="437"/>
      <c r="I390" s="437"/>
      <c r="J390" s="438">
        <v>230.64</v>
      </c>
      <c r="K390" s="436" t="s">
        <v>1162</v>
      </c>
      <c r="L390" s="442">
        <f>H389+H391</f>
        <v>793.64200000000005</v>
      </c>
      <c r="M390" s="439">
        <v>396.82100000000003</v>
      </c>
      <c r="N390" s="439">
        <v>181</v>
      </c>
      <c r="O390" s="439">
        <v>187</v>
      </c>
      <c r="P390" s="439">
        <v>368</v>
      </c>
      <c r="Q390" s="439">
        <v>186</v>
      </c>
      <c r="R390" s="439">
        <v>191</v>
      </c>
      <c r="S390" s="439">
        <v>377</v>
      </c>
      <c r="T390" s="440">
        <v>395582.65</v>
      </c>
      <c r="U390" s="440">
        <v>3149825.3879999998</v>
      </c>
      <c r="V390" s="441"/>
      <c r="W390" s="436"/>
      <c r="X390" s="436" t="s">
        <v>1160</v>
      </c>
      <c r="Y390" s="436" t="s">
        <v>763</v>
      </c>
      <c r="Z390" s="436" t="s">
        <v>758</v>
      </c>
      <c r="AA390" s="436"/>
      <c r="AC390" s="443">
        <f t="shared" si="1"/>
        <v>0</v>
      </c>
    </row>
    <row r="391" spans="1:29" ht="19.5" customHeight="1">
      <c r="A391" s="436"/>
      <c r="B391" s="436"/>
      <c r="C391" s="436"/>
      <c r="D391" s="436"/>
      <c r="E391" s="437"/>
      <c r="F391" s="453"/>
      <c r="G391" s="439"/>
      <c r="H391" s="437">
        <v>400.99900000000002</v>
      </c>
      <c r="I391" s="437">
        <f>H391+I389</f>
        <v>74254.195999999982</v>
      </c>
      <c r="J391" s="438"/>
      <c r="K391" s="436"/>
      <c r="L391" s="442"/>
      <c r="M391" s="439"/>
      <c r="N391" s="439"/>
      <c r="O391" s="439"/>
      <c r="P391" s="439"/>
      <c r="Q391" s="439"/>
      <c r="R391" s="439"/>
      <c r="S391" s="439"/>
      <c r="T391" s="440"/>
      <c r="U391" s="440"/>
      <c r="V391" s="441"/>
      <c r="W391" s="436"/>
      <c r="X391" s="436" t="s">
        <v>1031</v>
      </c>
      <c r="Y391" s="436" t="s">
        <v>1031</v>
      </c>
      <c r="Z391" s="436" t="s">
        <v>1031</v>
      </c>
      <c r="AA391" s="436"/>
      <c r="AC391" s="443">
        <f t="shared" si="1"/>
        <v>10.607742285714282</v>
      </c>
    </row>
    <row r="392" spans="1:29" ht="19.5" customHeight="1">
      <c r="A392" s="436">
        <f>A390+1</f>
        <v>192</v>
      </c>
      <c r="B392" s="436" t="s">
        <v>1031</v>
      </c>
      <c r="C392" s="436" t="s">
        <v>478</v>
      </c>
      <c r="D392" s="436" t="s">
        <v>258</v>
      </c>
      <c r="E392" s="437">
        <v>437</v>
      </c>
      <c r="F392" s="453"/>
      <c r="G392" s="439"/>
      <c r="H392" s="437"/>
      <c r="I392" s="437"/>
      <c r="J392" s="438">
        <v>230.441</v>
      </c>
      <c r="K392" s="436" t="s">
        <v>1031</v>
      </c>
      <c r="L392" s="442">
        <f>H391+H393</f>
        <v>837.99900000000002</v>
      </c>
      <c r="M392" s="439">
        <v>418.99950000000001</v>
      </c>
      <c r="N392" s="439">
        <v>215</v>
      </c>
      <c r="O392" s="439">
        <v>204</v>
      </c>
      <c r="P392" s="439">
        <v>419</v>
      </c>
      <c r="Q392" s="439">
        <v>211</v>
      </c>
      <c r="R392" s="439">
        <v>208</v>
      </c>
      <c r="S392" s="439">
        <v>419</v>
      </c>
      <c r="T392" s="440">
        <v>395981.429</v>
      </c>
      <c r="U392" s="440">
        <v>3149867.5240000002</v>
      </c>
      <c r="V392" s="441"/>
      <c r="W392" s="436"/>
      <c r="X392" s="436" t="s">
        <v>1157</v>
      </c>
      <c r="Y392" s="436" t="s">
        <v>763</v>
      </c>
      <c r="Z392" s="436" t="s">
        <v>758</v>
      </c>
      <c r="AA392" s="436"/>
      <c r="AC392" s="443">
        <f t="shared" si="1"/>
        <v>0</v>
      </c>
    </row>
    <row r="393" spans="1:29" ht="30.75" customHeight="1">
      <c r="A393" s="436"/>
      <c r="B393" s="436"/>
      <c r="C393" s="436"/>
      <c r="D393" s="436"/>
      <c r="E393" s="437"/>
      <c r="F393" s="453"/>
      <c r="G393" s="439"/>
      <c r="H393" s="437">
        <v>437</v>
      </c>
      <c r="I393" s="437">
        <f>H393+I391</f>
        <v>74691.195999999982</v>
      </c>
      <c r="J393" s="438"/>
      <c r="K393" s="436"/>
      <c r="L393" s="442"/>
      <c r="M393" s="439"/>
      <c r="N393" s="439"/>
      <c r="O393" s="439"/>
      <c r="P393" s="439"/>
      <c r="Q393" s="439"/>
      <c r="R393" s="439"/>
      <c r="S393" s="439"/>
      <c r="T393" s="440"/>
      <c r="U393" s="440"/>
      <c r="V393" s="441" t="s">
        <v>1163</v>
      </c>
      <c r="W393" s="436"/>
      <c r="X393" s="436" t="s">
        <v>1031</v>
      </c>
      <c r="Y393" s="436" t="s">
        <v>1031</v>
      </c>
      <c r="Z393" s="436" t="s">
        <v>1031</v>
      </c>
      <c r="AA393" s="436"/>
      <c r="AC393" s="443">
        <f t="shared" si="1"/>
        <v>10.670170857142855</v>
      </c>
    </row>
    <row r="394" spans="1:29" ht="19.5" customHeight="1">
      <c r="A394" s="436">
        <f>A392+1</f>
        <v>193</v>
      </c>
      <c r="B394" s="436" t="s">
        <v>1031</v>
      </c>
      <c r="C394" s="436" t="s">
        <v>479</v>
      </c>
      <c r="D394" s="436" t="s">
        <v>245</v>
      </c>
      <c r="E394" s="437">
        <v>403</v>
      </c>
      <c r="F394" s="453"/>
      <c r="G394" s="439"/>
      <c r="H394" s="437"/>
      <c r="I394" s="437"/>
      <c r="J394" s="438">
        <v>230.709</v>
      </c>
      <c r="K394" s="436" t="s">
        <v>1031</v>
      </c>
      <c r="L394" s="442">
        <f>H393+H395</f>
        <v>840</v>
      </c>
      <c r="M394" s="439">
        <v>420</v>
      </c>
      <c r="N394" s="439">
        <v>234</v>
      </c>
      <c r="O394" s="439">
        <v>223</v>
      </c>
      <c r="P394" s="439">
        <v>457</v>
      </c>
      <c r="Q394" s="439">
        <v>230</v>
      </c>
      <c r="R394" s="439">
        <v>217</v>
      </c>
      <c r="S394" s="439">
        <v>447</v>
      </c>
      <c r="T394" s="440">
        <v>396416.01</v>
      </c>
      <c r="U394" s="440">
        <v>3149913.4440000001</v>
      </c>
      <c r="V394" s="441"/>
      <c r="W394" s="436"/>
      <c r="X394" s="436" t="s">
        <v>1157</v>
      </c>
      <c r="Y394" s="436" t="s">
        <v>763</v>
      </c>
      <c r="Z394" s="436" t="s">
        <v>758</v>
      </c>
      <c r="AA394" s="436"/>
      <c r="AC394" s="443">
        <f t="shared" si="1"/>
        <v>0</v>
      </c>
    </row>
    <row r="395" spans="1:29" ht="19.5" customHeight="1">
      <c r="A395" s="436"/>
      <c r="B395" s="436"/>
      <c r="C395" s="436"/>
      <c r="D395" s="436"/>
      <c r="E395" s="437"/>
      <c r="F395" s="453"/>
      <c r="G395" s="439"/>
      <c r="H395" s="437">
        <v>403</v>
      </c>
      <c r="I395" s="437">
        <f>H395+I393</f>
        <v>75094.195999999982</v>
      </c>
      <c r="J395" s="438"/>
      <c r="K395" s="436"/>
      <c r="L395" s="442"/>
      <c r="M395" s="439"/>
      <c r="N395" s="439"/>
      <c r="O395" s="439"/>
      <c r="P395" s="439"/>
      <c r="Q395" s="439"/>
      <c r="R395" s="439"/>
      <c r="S395" s="439"/>
      <c r="T395" s="440"/>
      <c r="U395" s="440"/>
      <c r="V395" s="441"/>
      <c r="W395" s="436"/>
      <c r="X395" s="436" t="s">
        <v>1031</v>
      </c>
      <c r="Y395" s="436" t="s">
        <v>1031</v>
      </c>
      <c r="Z395" s="436" t="s">
        <v>1031</v>
      </c>
      <c r="AA395" s="436"/>
      <c r="AC395" s="443">
        <f t="shared" si="1"/>
        <v>10.727742285714283</v>
      </c>
    </row>
    <row r="396" spans="1:29" ht="19.5" customHeight="1">
      <c r="A396" s="436">
        <f>A394+1</f>
        <v>194</v>
      </c>
      <c r="B396" s="436" t="s">
        <v>1031</v>
      </c>
      <c r="C396" s="436" t="s">
        <v>480</v>
      </c>
      <c r="D396" s="436" t="s">
        <v>251</v>
      </c>
      <c r="E396" s="437">
        <v>412</v>
      </c>
      <c r="F396" s="453"/>
      <c r="G396" s="439"/>
      <c r="H396" s="437"/>
      <c r="I396" s="437"/>
      <c r="J396" s="438">
        <v>232.56299999999999</v>
      </c>
      <c r="K396" s="436" t="s">
        <v>1031</v>
      </c>
      <c r="L396" s="442">
        <f>H395+H397</f>
        <v>815</v>
      </c>
      <c r="M396" s="439">
        <v>407.5</v>
      </c>
      <c r="N396" s="439">
        <v>181</v>
      </c>
      <c r="O396" s="439">
        <v>196</v>
      </c>
      <c r="P396" s="439">
        <v>377</v>
      </c>
      <c r="Q396" s="439">
        <v>187</v>
      </c>
      <c r="R396" s="439">
        <v>199</v>
      </c>
      <c r="S396" s="439">
        <v>386</v>
      </c>
      <c r="T396" s="440">
        <v>396816.77899999998</v>
      </c>
      <c r="U396" s="440">
        <v>3149955.7910000002</v>
      </c>
      <c r="V396" s="441"/>
      <c r="W396" s="436"/>
      <c r="X396" s="436" t="s">
        <v>1157</v>
      </c>
      <c r="Y396" s="436" t="s">
        <v>763</v>
      </c>
      <c r="Z396" s="436" t="s">
        <v>758</v>
      </c>
      <c r="AA396" s="436"/>
      <c r="AC396" s="443">
        <f t="shared" si="1"/>
        <v>0</v>
      </c>
    </row>
    <row r="397" spans="1:29" ht="19.5" customHeight="1">
      <c r="A397" s="436"/>
      <c r="B397" s="436"/>
      <c r="C397" s="436"/>
      <c r="D397" s="436"/>
      <c r="E397" s="437"/>
      <c r="F397" s="453"/>
      <c r="G397" s="439"/>
      <c r="H397" s="437">
        <v>412</v>
      </c>
      <c r="I397" s="437">
        <f>H397+I395</f>
        <v>75506.195999999982</v>
      </c>
      <c r="J397" s="438"/>
      <c r="K397" s="436"/>
      <c r="L397" s="442"/>
      <c r="M397" s="439"/>
      <c r="N397" s="439"/>
      <c r="O397" s="439"/>
      <c r="P397" s="439"/>
      <c r="Q397" s="439"/>
      <c r="R397" s="439"/>
      <c r="S397" s="439"/>
      <c r="T397" s="440"/>
      <c r="U397" s="440"/>
      <c r="V397" s="441"/>
      <c r="W397" s="436"/>
      <c r="X397" s="436" t="s">
        <v>1031</v>
      </c>
      <c r="Y397" s="436" t="s">
        <v>1031</v>
      </c>
      <c r="Z397" s="436" t="s">
        <v>1031</v>
      </c>
      <c r="AA397" s="436"/>
      <c r="AC397" s="443">
        <f t="shared" si="1"/>
        <v>10.786599428571426</v>
      </c>
    </row>
    <row r="398" spans="1:29" ht="19.5" customHeight="1">
      <c r="A398" s="436">
        <f>A396+1</f>
        <v>195</v>
      </c>
      <c r="B398" s="436" t="s">
        <v>1031</v>
      </c>
      <c r="C398" s="436" t="s">
        <v>481</v>
      </c>
      <c r="D398" s="436" t="s">
        <v>258</v>
      </c>
      <c r="E398" s="437">
        <v>424</v>
      </c>
      <c r="F398" s="453"/>
      <c r="G398" s="439"/>
      <c r="H398" s="437"/>
      <c r="I398" s="437"/>
      <c r="J398" s="438">
        <v>231.62700000000001</v>
      </c>
      <c r="K398" s="436" t="s">
        <v>1031</v>
      </c>
      <c r="L398" s="442">
        <f>H397+H399</f>
        <v>836</v>
      </c>
      <c r="M398" s="439">
        <v>418</v>
      </c>
      <c r="N398" s="439">
        <v>217</v>
      </c>
      <c r="O398" s="439">
        <v>210</v>
      </c>
      <c r="P398" s="439">
        <v>427</v>
      </c>
      <c r="Q398" s="439">
        <v>214</v>
      </c>
      <c r="R398" s="439">
        <v>211</v>
      </c>
      <c r="S398" s="439">
        <v>425</v>
      </c>
      <c r="T398" s="440">
        <v>397226.49800000002</v>
      </c>
      <c r="U398" s="440">
        <v>3149999.0830000001</v>
      </c>
      <c r="V398" s="441"/>
      <c r="W398" s="436"/>
      <c r="X398" s="436" t="s">
        <v>1157</v>
      </c>
      <c r="Y398" s="436" t="s">
        <v>763</v>
      </c>
      <c r="Z398" s="436" t="s">
        <v>758</v>
      </c>
      <c r="AA398" s="436"/>
      <c r="AC398" s="443">
        <f t="shared" si="1"/>
        <v>0</v>
      </c>
    </row>
    <row r="399" spans="1:29" ht="19.5" customHeight="1">
      <c r="A399" s="436"/>
      <c r="B399" s="436"/>
      <c r="C399" s="436"/>
      <c r="D399" s="436"/>
      <c r="E399" s="437"/>
      <c r="F399" s="453"/>
      <c r="G399" s="439"/>
      <c r="H399" s="437">
        <v>424</v>
      </c>
      <c r="I399" s="437">
        <f>H399+I397</f>
        <v>75930.195999999982</v>
      </c>
      <c r="J399" s="438"/>
      <c r="K399" s="436"/>
      <c r="L399" s="442"/>
      <c r="M399" s="439"/>
      <c r="N399" s="439"/>
      <c r="O399" s="439"/>
      <c r="P399" s="439"/>
      <c r="Q399" s="439"/>
      <c r="R399" s="439"/>
      <c r="S399" s="439"/>
      <c r="T399" s="440"/>
      <c r="U399" s="440"/>
      <c r="V399" s="441"/>
      <c r="W399" s="436"/>
      <c r="X399" s="436" t="s">
        <v>1031</v>
      </c>
      <c r="Y399" s="436" t="s">
        <v>1031</v>
      </c>
      <c r="Z399" s="436" t="s">
        <v>1031</v>
      </c>
      <c r="AA399" s="436"/>
      <c r="AC399" s="443">
        <f t="shared" si="1"/>
        <v>10.847170857142855</v>
      </c>
    </row>
    <row r="400" spans="1:29" ht="19.5" customHeight="1">
      <c r="A400" s="436">
        <f>A398+1</f>
        <v>196</v>
      </c>
      <c r="B400" s="436" t="s">
        <v>1031</v>
      </c>
      <c r="C400" s="436" t="s">
        <v>482</v>
      </c>
      <c r="D400" s="436" t="s">
        <v>258</v>
      </c>
      <c r="E400" s="437">
        <v>416</v>
      </c>
      <c r="F400" s="453"/>
      <c r="G400" s="439"/>
      <c r="H400" s="437"/>
      <c r="I400" s="437"/>
      <c r="J400" s="438">
        <v>232.214</v>
      </c>
      <c r="K400" s="436" t="s">
        <v>1031</v>
      </c>
      <c r="L400" s="442">
        <f>H399+H401</f>
        <v>840</v>
      </c>
      <c r="M400" s="439">
        <v>420</v>
      </c>
      <c r="N400" s="439">
        <v>215</v>
      </c>
      <c r="O400" s="439">
        <v>222</v>
      </c>
      <c r="P400" s="439">
        <v>437</v>
      </c>
      <c r="Q400" s="439">
        <v>215</v>
      </c>
      <c r="R400" s="439">
        <v>218</v>
      </c>
      <c r="S400" s="439">
        <v>433</v>
      </c>
      <c r="T400" s="440">
        <v>397648.15100000001</v>
      </c>
      <c r="U400" s="440">
        <v>3150043.6370000001</v>
      </c>
      <c r="V400" s="441"/>
      <c r="W400" s="436"/>
      <c r="X400" s="436" t="s">
        <v>1157</v>
      </c>
      <c r="Y400" s="436" t="s">
        <v>763</v>
      </c>
      <c r="Z400" s="436" t="s">
        <v>758</v>
      </c>
      <c r="AA400" s="436"/>
      <c r="AC400" s="443">
        <f t="shared" si="1"/>
        <v>0</v>
      </c>
    </row>
    <row r="401" spans="1:29" ht="19.5" customHeight="1">
      <c r="A401" s="436"/>
      <c r="B401" s="436"/>
      <c r="C401" s="436"/>
      <c r="D401" s="436"/>
      <c r="E401" s="437"/>
      <c r="F401" s="453"/>
      <c r="G401" s="439"/>
      <c r="H401" s="437">
        <v>416</v>
      </c>
      <c r="I401" s="437">
        <f>H401+I399</f>
        <v>76346.195999999982</v>
      </c>
      <c r="J401" s="438"/>
      <c r="K401" s="436"/>
      <c r="L401" s="442"/>
      <c r="M401" s="439"/>
      <c r="N401" s="439"/>
      <c r="O401" s="439"/>
      <c r="P401" s="439"/>
      <c r="Q401" s="439"/>
      <c r="R401" s="439"/>
      <c r="S401" s="439"/>
      <c r="T401" s="440"/>
      <c r="U401" s="440"/>
      <c r="V401" s="441"/>
      <c r="W401" s="436"/>
      <c r="X401" s="436" t="s">
        <v>1031</v>
      </c>
      <c r="Y401" s="436" t="s">
        <v>1031</v>
      </c>
      <c r="Z401" s="436" t="s">
        <v>1031</v>
      </c>
      <c r="AA401" s="436"/>
      <c r="AC401" s="443">
        <f t="shared" si="1"/>
        <v>10.906599428571425</v>
      </c>
    </row>
    <row r="402" spans="1:29" ht="19.5" customHeight="1">
      <c r="A402" s="436">
        <f>A400+1</f>
        <v>197</v>
      </c>
      <c r="B402" s="436" t="s">
        <v>1031</v>
      </c>
      <c r="C402" s="436" t="s">
        <v>483</v>
      </c>
      <c r="D402" s="436" t="s">
        <v>251</v>
      </c>
      <c r="E402" s="437">
        <v>410</v>
      </c>
      <c r="F402" s="453"/>
      <c r="G402" s="439"/>
      <c r="H402" s="437"/>
      <c r="I402" s="437"/>
      <c r="J402" s="438">
        <v>232.47900000000001</v>
      </c>
      <c r="K402" s="436" t="s">
        <v>1031</v>
      </c>
      <c r="L402" s="442">
        <f>H401+H403</f>
        <v>826</v>
      </c>
      <c r="M402" s="439">
        <v>413</v>
      </c>
      <c r="N402" s="439">
        <v>195</v>
      </c>
      <c r="O402" s="439">
        <v>192</v>
      </c>
      <c r="P402" s="439">
        <v>387</v>
      </c>
      <c r="Q402" s="439">
        <v>199</v>
      </c>
      <c r="R402" s="439">
        <v>196</v>
      </c>
      <c r="S402" s="439">
        <v>395</v>
      </c>
      <c r="T402" s="440">
        <v>398061.848</v>
      </c>
      <c r="U402" s="440">
        <v>3150087.3489999999</v>
      </c>
      <c r="V402" s="441"/>
      <c r="W402" s="436"/>
      <c r="X402" s="436" t="s">
        <v>762</v>
      </c>
      <c r="Y402" s="436" t="s">
        <v>763</v>
      </c>
      <c r="Z402" s="436" t="s">
        <v>758</v>
      </c>
      <c r="AA402" s="436"/>
      <c r="AC402" s="443">
        <f t="shared" si="1"/>
        <v>0</v>
      </c>
    </row>
    <row r="403" spans="1:29" ht="19.5" customHeight="1">
      <c r="A403" s="436"/>
      <c r="B403" s="436"/>
      <c r="C403" s="436"/>
      <c r="D403" s="436"/>
      <c r="E403" s="437"/>
      <c r="F403" s="453"/>
      <c r="G403" s="439"/>
      <c r="H403" s="437">
        <v>410</v>
      </c>
      <c r="I403" s="437">
        <f>H403+I401</f>
        <v>76756.195999999982</v>
      </c>
      <c r="J403" s="438"/>
      <c r="K403" s="436"/>
      <c r="L403" s="442"/>
      <c r="M403" s="439"/>
      <c r="N403" s="439"/>
      <c r="O403" s="439"/>
      <c r="P403" s="439"/>
      <c r="Q403" s="439"/>
      <c r="R403" s="439"/>
      <c r="S403" s="439"/>
      <c r="T403" s="440"/>
      <c r="U403" s="440"/>
      <c r="V403" s="441" t="s">
        <v>1155</v>
      </c>
      <c r="W403" s="436"/>
      <c r="X403" s="436" t="s">
        <v>1031</v>
      </c>
      <c r="Y403" s="436" t="s">
        <v>1031</v>
      </c>
      <c r="Z403" s="436" t="s">
        <v>1031</v>
      </c>
      <c r="AA403" s="436"/>
      <c r="AC403" s="443">
        <f t="shared" si="1"/>
        <v>10.965170857142855</v>
      </c>
    </row>
    <row r="404" spans="1:29" ht="19.5" customHeight="1">
      <c r="A404" s="436">
        <f>A402+1</f>
        <v>198</v>
      </c>
      <c r="B404" s="436" t="s">
        <v>1031</v>
      </c>
      <c r="C404" s="436" t="s">
        <v>484</v>
      </c>
      <c r="D404" s="436" t="s">
        <v>258</v>
      </c>
      <c r="E404" s="437">
        <v>415</v>
      </c>
      <c r="F404" s="453"/>
      <c r="G404" s="439"/>
      <c r="H404" s="437"/>
      <c r="I404" s="437"/>
      <c r="J404" s="438">
        <v>232.24799999999999</v>
      </c>
      <c r="K404" s="436" t="s">
        <v>1031</v>
      </c>
      <c r="L404" s="442">
        <f>H403+H405</f>
        <v>825</v>
      </c>
      <c r="M404" s="439">
        <v>412.5</v>
      </c>
      <c r="N404" s="439">
        <v>219</v>
      </c>
      <c r="O404" s="439">
        <v>214</v>
      </c>
      <c r="P404" s="439">
        <v>433</v>
      </c>
      <c r="Q404" s="439">
        <v>216</v>
      </c>
      <c r="R404" s="439">
        <v>212</v>
      </c>
      <c r="S404" s="439">
        <v>428</v>
      </c>
      <c r="T404" s="440">
        <v>398469.57799999998</v>
      </c>
      <c r="U404" s="440">
        <v>3150130.432</v>
      </c>
      <c r="V404" s="441"/>
      <c r="W404" s="436"/>
      <c r="X404" s="436" t="s">
        <v>762</v>
      </c>
      <c r="Y404" s="436" t="s">
        <v>763</v>
      </c>
      <c r="Z404" s="436" t="s">
        <v>758</v>
      </c>
      <c r="AA404" s="436"/>
      <c r="AC404" s="443">
        <f t="shared" si="1"/>
        <v>0</v>
      </c>
    </row>
    <row r="405" spans="1:29" ht="19.5" customHeight="1">
      <c r="A405" s="436"/>
      <c r="B405" s="436"/>
      <c r="C405" s="436"/>
      <c r="D405" s="436"/>
      <c r="E405" s="437"/>
      <c r="F405" s="453"/>
      <c r="G405" s="439"/>
      <c r="H405" s="437">
        <v>415</v>
      </c>
      <c r="I405" s="437">
        <f>H405+I403</f>
        <v>77171.195999999982</v>
      </c>
      <c r="J405" s="438"/>
      <c r="K405" s="436"/>
      <c r="L405" s="442"/>
      <c r="M405" s="439"/>
      <c r="N405" s="439"/>
      <c r="O405" s="439"/>
      <c r="P405" s="439"/>
      <c r="Q405" s="439"/>
      <c r="R405" s="439"/>
      <c r="S405" s="439"/>
      <c r="T405" s="440"/>
      <c r="U405" s="440"/>
      <c r="V405" s="441"/>
      <c r="W405" s="436"/>
      <c r="X405" s="436" t="s">
        <v>1031</v>
      </c>
      <c r="Y405" s="436" t="s">
        <v>1031</v>
      </c>
      <c r="Z405" s="436" t="s">
        <v>1031</v>
      </c>
      <c r="AA405" s="436"/>
      <c r="AC405" s="443">
        <f t="shared" si="1"/>
        <v>11.024456571428569</v>
      </c>
    </row>
    <row r="406" spans="1:29" ht="19.5" customHeight="1">
      <c r="A406" s="436">
        <f>A404+1</f>
        <v>199</v>
      </c>
      <c r="B406" s="436" t="s">
        <v>1031</v>
      </c>
      <c r="C406" s="436" t="s">
        <v>485</v>
      </c>
      <c r="D406" s="436" t="s">
        <v>258</v>
      </c>
      <c r="E406" s="437">
        <v>412</v>
      </c>
      <c r="F406" s="453"/>
      <c r="G406" s="439"/>
      <c r="H406" s="437"/>
      <c r="I406" s="437"/>
      <c r="J406" s="438">
        <v>231.05199999999999</v>
      </c>
      <c r="K406" s="436" t="s">
        <v>1031</v>
      </c>
      <c r="L406" s="442">
        <f>H405+H407</f>
        <v>827</v>
      </c>
      <c r="M406" s="439">
        <v>413.5</v>
      </c>
      <c r="N406" s="439">
        <v>202</v>
      </c>
      <c r="O406" s="439">
        <v>221</v>
      </c>
      <c r="P406" s="439">
        <v>423</v>
      </c>
      <c r="Q406" s="439">
        <v>204</v>
      </c>
      <c r="R406" s="439">
        <v>217</v>
      </c>
      <c r="S406" s="439">
        <v>421</v>
      </c>
      <c r="T406" s="440">
        <v>398882.28</v>
      </c>
      <c r="U406" s="440">
        <v>3150174.0389999999</v>
      </c>
      <c r="V406" s="441"/>
      <c r="W406" s="436"/>
      <c r="X406" s="436" t="s">
        <v>762</v>
      </c>
      <c r="Y406" s="436" t="s">
        <v>763</v>
      </c>
      <c r="Z406" s="436" t="s">
        <v>758</v>
      </c>
      <c r="AA406" s="436"/>
      <c r="AC406" s="443">
        <f t="shared" si="1"/>
        <v>0</v>
      </c>
    </row>
    <row r="407" spans="1:29" ht="19.5" customHeight="1">
      <c r="A407" s="436"/>
      <c r="B407" s="436"/>
      <c r="C407" s="436"/>
      <c r="D407" s="436"/>
      <c r="E407" s="437"/>
      <c r="F407" s="453"/>
      <c r="G407" s="439"/>
      <c r="H407" s="437">
        <v>412</v>
      </c>
      <c r="I407" s="437">
        <f>H407+I405</f>
        <v>77583.195999999982</v>
      </c>
      <c r="J407" s="438"/>
      <c r="K407" s="436"/>
      <c r="L407" s="442"/>
      <c r="M407" s="439"/>
      <c r="N407" s="439"/>
      <c r="O407" s="439"/>
      <c r="P407" s="439"/>
      <c r="Q407" s="439"/>
      <c r="R407" s="439"/>
      <c r="S407" s="439"/>
      <c r="T407" s="440"/>
      <c r="U407" s="440"/>
      <c r="V407" s="441"/>
      <c r="W407" s="436"/>
      <c r="X407" s="436" t="s">
        <v>1031</v>
      </c>
      <c r="Y407" s="436" t="s">
        <v>1031</v>
      </c>
      <c r="Z407" s="436" t="s">
        <v>1031</v>
      </c>
      <c r="AA407" s="436"/>
      <c r="AC407" s="443">
        <f t="shared" si="1"/>
        <v>11.083313714285712</v>
      </c>
    </row>
    <row r="408" spans="1:29" ht="19.5" customHeight="1">
      <c r="A408" s="436">
        <f>A406+1</f>
        <v>200</v>
      </c>
      <c r="B408" s="436" t="s">
        <v>1031</v>
      </c>
      <c r="C408" s="436" t="s">
        <v>486</v>
      </c>
      <c r="D408" s="436" t="s">
        <v>285</v>
      </c>
      <c r="E408" s="437">
        <v>409</v>
      </c>
      <c r="F408" s="453"/>
      <c r="G408" s="439">
        <f>SUM(H390:H407)</f>
        <v>3729.9989999999998</v>
      </c>
      <c r="H408" s="437"/>
      <c r="I408" s="437"/>
      <c r="J408" s="438">
        <v>231.15299999999999</v>
      </c>
      <c r="K408" s="436" t="s">
        <v>1031</v>
      </c>
      <c r="L408" s="442">
        <f>H407+H409</f>
        <v>821</v>
      </c>
      <c r="M408" s="439">
        <v>410.5</v>
      </c>
      <c r="N408" s="439">
        <v>192</v>
      </c>
      <c r="O408" s="439">
        <v>195</v>
      </c>
      <c r="P408" s="439">
        <v>387</v>
      </c>
      <c r="Q408" s="439">
        <v>196</v>
      </c>
      <c r="R408" s="439">
        <v>198</v>
      </c>
      <c r="S408" s="439">
        <v>394</v>
      </c>
      <c r="T408" s="440">
        <v>399292</v>
      </c>
      <c r="U408" s="440">
        <v>3150217.3319999999</v>
      </c>
      <c r="V408" s="441"/>
      <c r="W408" s="436"/>
      <c r="X408" s="436" t="s">
        <v>762</v>
      </c>
      <c r="Y408" s="436" t="s">
        <v>763</v>
      </c>
      <c r="Z408" s="436" t="s">
        <v>758</v>
      </c>
      <c r="AA408" s="436"/>
      <c r="AC408" s="443">
        <f t="shared" si="1"/>
        <v>0</v>
      </c>
    </row>
    <row r="409" spans="1:29" ht="19.5" customHeight="1">
      <c r="A409" s="436"/>
      <c r="B409" s="436"/>
      <c r="C409" s="436"/>
      <c r="D409" s="436"/>
      <c r="E409" s="437"/>
      <c r="F409" s="453"/>
      <c r="G409" s="439"/>
      <c r="H409" s="437">
        <v>409</v>
      </c>
      <c r="I409" s="437">
        <f>H409+I407</f>
        <v>77992.195999999982</v>
      </c>
      <c r="J409" s="438"/>
      <c r="K409" s="436"/>
      <c r="L409" s="442"/>
      <c r="M409" s="439"/>
      <c r="N409" s="439"/>
      <c r="O409" s="439"/>
      <c r="P409" s="439"/>
      <c r="Q409" s="439"/>
      <c r="R409" s="439"/>
      <c r="S409" s="439"/>
      <c r="T409" s="440"/>
      <c r="U409" s="440"/>
      <c r="V409" s="441" t="s">
        <v>1155</v>
      </c>
      <c r="W409" s="436"/>
      <c r="X409" s="436" t="s">
        <v>1031</v>
      </c>
      <c r="Y409" s="436" t="s">
        <v>1031</v>
      </c>
      <c r="Z409" s="436" t="s">
        <v>1031</v>
      </c>
      <c r="AA409" s="436"/>
      <c r="AC409" s="443">
        <f t="shared" si="1"/>
        <v>11.141742285714283</v>
      </c>
    </row>
    <row r="410" spans="1:29" ht="19.5" customHeight="1">
      <c r="A410" s="436">
        <f>A408+1</f>
        <v>201</v>
      </c>
      <c r="B410" s="436" t="s">
        <v>1031</v>
      </c>
      <c r="C410" s="436" t="s">
        <v>489</v>
      </c>
      <c r="D410" s="436" t="s">
        <v>258</v>
      </c>
      <c r="E410" s="437">
        <v>426</v>
      </c>
      <c r="F410" s="453"/>
      <c r="G410" s="439"/>
      <c r="H410" s="437"/>
      <c r="I410" s="437"/>
      <c r="J410" s="438">
        <v>230.13300000000001</v>
      </c>
      <c r="K410" s="436" t="s">
        <v>1031</v>
      </c>
      <c r="L410" s="442">
        <f>H409+H411</f>
        <v>835</v>
      </c>
      <c r="M410" s="439">
        <v>417.5</v>
      </c>
      <c r="N410" s="439">
        <v>215</v>
      </c>
      <c r="O410" s="439">
        <v>208</v>
      </c>
      <c r="P410" s="439">
        <v>423</v>
      </c>
      <c r="Q410" s="439">
        <v>212</v>
      </c>
      <c r="R410" s="439">
        <v>210</v>
      </c>
      <c r="S410" s="439">
        <v>422</v>
      </c>
      <c r="T410" s="440">
        <v>399698.73499999999</v>
      </c>
      <c r="U410" s="440">
        <v>3150260.3089999999</v>
      </c>
      <c r="V410" s="441"/>
      <c r="W410" s="436"/>
      <c r="X410" s="436" t="s">
        <v>762</v>
      </c>
      <c r="Y410" s="436" t="s">
        <v>763</v>
      </c>
      <c r="Z410" s="436" t="s">
        <v>758</v>
      </c>
      <c r="AA410" s="436"/>
      <c r="AC410" s="443">
        <f t="shared" si="1"/>
        <v>0</v>
      </c>
    </row>
    <row r="411" spans="1:29" ht="19.5" customHeight="1">
      <c r="A411" s="436"/>
      <c r="B411" s="436"/>
      <c r="C411" s="436"/>
      <c r="D411" s="436"/>
      <c r="E411" s="437"/>
      <c r="F411" s="453"/>
      <c r="G411" s="439"/>
      <c r="H411" s="437">
        <v>426</v>
      </c>
      <c r="I411" s="437">
        <f>H411+I409</f>
        <v>78418.195999999982</v>
      </c>
      <c r="J411" s="438"/>
      <c r="K411" s="436"/>
      <c r="L411" s="442"/>
      <c r="M411" s="439"/>
      <c r="N411" s="439"/>
      <c r="O411" s="439"/>
      <c r="P411" s="439"/>
      <c r="Q411" s="439"/>
      <c r="R411" s="439"/>
      <c r="S411" s="439"/>
      <c r="T411" s="440"/>
      <c r="U411" s="440"/>
      <c r="V411" s="441" t="s">
        <v>1164</v>
      </c>
      <c r="W411" s="436"/>
      <c r="X411" s="436" t="s">
        <v>1031</v>
      </c>
      <c r="Y411" s="436" t="s">
        <v>1031</v>
      </c>
      <c r="Z411" s="436" t="s">
        <v>1031</v>
      </c>
      <c r="AA411" s="436"/>
      <c r="AC411" s="443">
        <f t="shared" si="1"/>
        <v>11.202599428571427</v>
      </c>
    </row>
    <row r="412" spans="1:29" ht="19.5" customHeight="1">
      <c r="A412" s="436">
        <f>A410+1</f>
        <v>202</v>
      </c>
      <c r="B412" s="436" t="s">
        <v>1031</v>
      </c>
      <c r="C412" s="436" t="s">
        <v>490</v>
      </c>
      <c r="D412" s="436" t="s">
        <v>251</v>
      </c>
      <c r="E412" s="437">
        <v>414</v>
      </c>
      <c r="F412" s="453"/>
      <c r="G412" s="439"/>
      <c r="H412" s="437"/>
      <c r="I412" s="437"/>
      <c r="J412" s="438">
        <v>234.25</v>
      </c>
      <c r="K412" s="436" t="s">
        <v>1031</v>
      </c>
      <c r="L412" s="442">
        <f>H411+H413</f>
        <v>840</v>
      </c>
      <c r="M412" s="439">
        <v>420</v>
      </c>
      <c r="N412" s="439">
        <v>219</v>
      </c>
      <c r="O412" s="439">
        <v>180</v>
      </c>
      <c r="P412" s="439">
        <v>399</v>
      </c>
      <c r="Q412" s="439">
        <v>218</v>
      </c>
      <c r="R412" s="439">
        <v>188</v>
      </c>
      <c r="S412" s="439">
        <v>406</v>
      </c>
      <c r="T412" s="440">
        <v>400122.37699999998</v>
      </c>
      <c r="U412" s="440">
        <v>3150305.0720000002</v>
      </c>
      <c r="V412" s="441"/>
      <c r="W412" s="436"/>
      <c r="X412" s="436" t="s">
        <v>762</v>
      </c>
      <c r="Y412" s="436" t="s">
        <v>763</v>
      </c>
      <c r="Z412" s="436" t="s">
        <v>758</v>
      </c>
      <c r="AA412" s="436"/>
      <c r="AC412" s="443">
        <f t="shared" si="1"/>
        <v>0</v>
      </c>
    </row>
    <row r="413" spans="1:29" ht="19.5" customHeight="1">
      <c r="A413" s="436"/>
      <c r="B413" s="436"/>
      <c r="C413" s="436"/>
      <c r="D413" s="436"/>
      <c r="E413" s="437"/>
      <c r="F413" s="453"/>
      <c r="G413" s="439"/>
      <c r="H413" s="437">
        <v>414</v>
      </c>
      <c r="I413" s="437">
        <f>H413+I411</f>
        <v>78832.195999999982</v>
      </c>
      <c r="J413" s="438"/>
      <c r="K413" s="436"/>
      <c r="L413" s="442"/>
      <c r="M413" s="439"/>
      <c r="N413" s="439"/>
      <c r="O413" s="439"/>
      <c r="P413" s="439"/>
      <c r="Q413" s="439"/>
      <c r="R413" s="439"/>
      <c r="S413" s="439"/>
      <c r="T413" s="440"/>
      <c r="U413" s="440"/>
      <c r="V413" s="441" t="s">
        <v>1164</v>
      </c>
      <c r="W413" s="436"/>
      <c r="X413" s="436" t="s">
        <v>1031</v>
      </c>
      <c r="Y413" s="436" t="s">
        <v>1031</v>
      </c>
      <c r="Z413" s="436" t="s">
        <v>1031</v>
      </c>
      <c r="AA413" s="436"/>
      <c r="AC413" s="443">
        <f t="shared" si="1"/>
        <v>11.261742285714282</v>
      </c>
    </row>
    <row r="414" spans="1:29" ht="19.5" customHeight="1">
      <c r="A414" s="436">
        <f>A412+1</f>
        <v>203</v>
      </c>
      <c r="B414" s="436" t="s">
        <v>1031</v>
      </c>
      <c r="C414" s="436" t="s">
        <v>491</v>
      </c>
      <c r="D414" s="436" t="s">
        <v>245</v>
      </c>
      <c r="E414" s="437">
        <v>415</v>
      </c>
      <c r="F414" s="453"/>
      <c r="G414" s="439"/>
      <c r="H414" s="437"/>
      <c r="I414" s="437"/>
      <c r="J414" s="438">
        <v>233.69800000000001</v>
      </c>
      <c r="K414" s="436" t="s">
        <v>1031</v>
      </c>
      <c r="L414" s="442">
        <f>H413+H415</f>
        <v>829</v>
      </c>
      <c r="M414" s="439">
        <v>414.5</v>
      </c>
      <c r="N414" s="439">
        <v>235</v>
      </c>
      <c r="O414" s="439">
        <v>210</v>
      </c>
      <c r="P414" s="439">
        <v>445</v>
      </c>
      <c r="Q414" s="439">
        <v>227</v>
      </c>
      <c r="R414" s="439">
        <v>210</v>
      </c>
      <c r="S414" s="439">
        <v>437</v>
      </c>
      <c r="T414" s="440">
        <v>400534.08500000002</v>
      </c>
      <c r="U414" s="440">
        <v>3150348.5750000002</v>
      </c>
      <c r="V414" s="441"/>
      <c r="W414" s="436"/>
      <c r="X414" s="436" t="s">
        <v>762</v>
      </c>
      <c r="Y414" s="436" t="s">
        <v>763</v>
      </c>
      <c r="Z414" s="436" t="s">
        <v>758</v>
      </c>
      <c r="AA414" s="436"/>
      <c r="AC414" s="443">
        <f t="shared" si="1"/>
        <v>0</v>
      </c>
    </row>
    <row r="415" spans="1:29" ht="19.5" customHeight="1">
      <c r="A415" s="436"/>
      <c r="B415" s="436"/>
      <c r="C415" s="436"/>
      <c r="D415" s="436"/>
      <c r="E415" s="437"/>
      <c r="F415" s="453"/>
      <c r="G415" s="439"/>
      <c r="H415" s="437">
        <v>415</v>
      </c>
      <c r="I415" s="437">
        <f>H415+I413</f>
        <v>79247.195999999982</v>
      </c>
      <c r="J415" s="438"/>
      <c r="K415" s="436"/>
      <c r="L415" s="442"/>
      <c r="M415" s="439"/>
      <c r="N415" s="439"/>
      <c r="O415" s="439"/>
      <c r="P415" s="439"/>
      <c r="Q415" s="439"/>
      <c r="R415" s="439"/>
      <c r="S415" s="439"/>
      <c r="T415" s="440"/>
      <c r="U415" s="440"/>
      <c r="V415" s="441" t="s">
        <v>1153</v>
      </c>
      <c r="W415" s="436"/>
      <c r="X415" s="436" t="s">
        <v>1031</v>
      </c>
      <c r="Y415" s="436" t="s">
        <v>1031</v>
      </c>
      <c r="Z415" s="436" t="s">
        <v>1031</v>
      </c>
      <c r="AA415" s="436"/>
      <c r="AC415" s="443">
        <f t="shared" si="1"/>
        <v>11.321027999999997</v>
      </c>
    </row>
    <row r="416" spans="1:29" ht="19.5" customHeight="1">
      <c r="A416" s="436">
        <f>A414+1</f>
        <v>204</v>
      </c>
      <c r="B416" s="436" t="s">
        <v>1031</v>
      </c>
      <c r="C416" s="436" t="s">
        <v>492</v>
      </c>
      <c r="D416" s="436" t="s">
        <v>245</v>
      </c>
      <c r="E416" s="437">
        <v>378</v>
      </c>
      <c r="F416" s="453"/>
      <c r="G416" s="439"/>
      <c r="H416" s="437"/>
      <c r="I416" s="437"/>
      <c r="J416" s="438">
        <v>233.25399999999999</v>
      </c>
      <c r="K416" s="436" t="s">
        <v>1031</v>
      </c>
      <c r="L416" s="442">
        <f>H415+H417</f>
        <v>793</v>
      </c>
      <c r="M416" s="439">
        <v>396.5</v>
      </c>
      <c r="N416" s="439">
        <v>206</v>
      </c>
      <c r="O416" s="439">
        <v>199</v>
      </c>
      <c r="P416" s="439">
        <v>405</v>
      </c>
      <c r="Q416" s="439">
        <v>207</v>
      </c>
      <c r="R416" s="439">
        <v>196</v>
      </c>
      <c r="S416" s="439">
        <v>403</v>
      </c>
      <c r="T416" s="440">
        <v>400946.78700000001</v>
      </c>
      <c r="U416" s="440">
        <v>3150392.1830000002</v>
      </c>
      <c r="V416" s="441"/>
      <c r="W416" s="436"/>
      <c r="X416" s="436" t="s">
        <v>762</v>
      </c>
      <c r="Y416" s="436" t="s">
        <v>763</v>
      </c>
      <c r="Z416" s="436" t="s">
        <v>758</v>
      </c>
      <c r="AA416" s="436"/>
      <c r="AC416" s="443">
        <f t="shared" si="1"/>
        <v>0</v>
      </c>
    </row>
    <row r="417" spans="1:29" ht="19.5" customHeight="1">
      <c r="A417" s="436"/>
      <c r="B417" s="436"/>
      <c r="C417" s="436"/>
      <c r="D417" s="436"/>
      <c r="E417" s="437"/>
      <c r="F417" s="453"/>
      <c r="G417" s="439"/>
      <c r="H417" s="437">
        <v>378</v>
      </c>
      <c r="I417" s="437">
        <f>H417+I415</f>
        <v>79625.195999999982</v>
      </c>
      <c r="J417" s="438"/>
      <c r="K417" s="436"/>
      <c r="L417" s="442"/>
      <c r="M417" s="439"/>
      <c r="N417" s="439"/>
      <c r="O417" s="439"/>
      <c r="P417" s="439"/>
      <c r="Q417" s="439"/>
      <c r="R417" s="439"/>
      <c r="S417" s="439"/>
      <c r="T417" s="440"/>
      <c r="U417" s="440"/>
      <c r="V417" s="441"/>
      <c r="W417" s="436"/>
      <c r="X417" s="436" t="s">
        <v>1031</v>
      </c>
      <c r="Y417" s="436" t="s">
        <v>1031</v>
      </c>
      <c r="Z417" s="436" t="s">
        <v>1031</v>
      </c>
      <c r="AA417" s="436"/>
      <c r="AC417" s="443">
        <f t="shared" si="1"/>
        <v>11.375027999999997</v>
      </c>
    </row>
    <row r="418" spans="1:29" ht="19.5" customHeight="1">
      <c r="A418" s="436">
        <f>A416+1</f>
        <v>205</v>
      </c>
      <c r="B418" s="436"/>
      <c r="C418" s="436" t="s">
        <v>493</v>
      </c>
      <c r="D418" s="436" t="s">
        <v>258</v>
      </c>
      <c r="E418" s="437">
        <v>417</v>
      </c>
      <c r="F418" s="453"/>
      <c r="G418" s="439"/>
      <c r="H418" s="437"/>
      <c r="I418" s="437"/>
      <c r="J418" s="438">
        <v>234.46299999999999</v>
      </c>
      <c r="K418" s="436" t="s">
        <v>1031</v>
      </c>
      <c r="L418" s="442">
        <f>H417+H419</f>
        <v>795</v>
      </c>
      <c r="M418" s="439">
        <v>397.5</v>
      </c>
      <c r="N418" s="439">
        <v>179</v>
      </c>
      <c r="O418" s="439">
        <v>200</v>
      </c>
      <c r="P418" s="439">
        <v>379</v>
      </c>
      <c r="Q418" s="439">
        <v>183</v>
      </c>
      <c r="R418" s="439">
        <v>203</v>
      </c>
      <c r="S418" s="439">
        <v>386</v>
      </c>
      <c r="T418" s="440">
        <v>401322.69500000001</v>
      </c>
      <c r="U418" s="440">
        <v>3150431.9029999999</v>
      </c>
      <c r="V418" s="441"/>
      <c r="W418" s="436"/>
      <c r="X418" s="436" t="s">
        <v>762</v>
      </c>
      <c r="Y418" s="436" t="s">
        <v>763</v>
      </c>
      <c r="Z418" s="436" t="s">
        <v>758</v>
      </c>
      <c r="AA418" s="436"/>
      <c r="AC418" s="443">
        <f t="shared" si="1"/>
        <v>0</v>
      </c>
    </row>
    <row r="419" spans="1:29" ht="19.5" customHeight="1">
      <c r="A419" s="436"/>
      <c r="B419" s="436"/>
      <c r="C419" s="436"/>
      <c r="D419" s="436"/>
      <c r="E419" s="437"/>
      <c r="F419" s="453"/>
      <c r="G419" s="439"/>
      <c r="H419" s="437">
        <v>417</v>
      </c>
      <c r="I419" s="437">
        <f>H419+I417</f>
        <v>80042.195999999982</v>
      </c>
      <c r="J419" s="438"/>
      <c r="K419" s="436"/>
      <c r="L419" s="442"/>
      <c r="M419" s="439"/>
      <c r="N419" s="439"/>
      <c r="O419" s="439"/>
      <c r="P419" s="439"/>
      <c r="Q419" s="439"/>
      <c r="R419" s="439"/>
      <c r="S419" s="439"/>
      <c r="T419" s="440"/>
      <c r="U419" s="440"/>
      <c r="V419" s="441" t="s">
        <v>1164</v>
      </c>
      <c r="W419" s="436"/>
      <c r="X419" s="436" t="s">
        <v>1031</v>
      </c>
      <c r="Y419" s="436" t="s">
        <v>1031</v>
      </c>
      <c r="Z419" s="436" t="s">
        <v>1031</v>
      </c>
      <c r="AA419" s="436"/>
      <c r="AC419" s="443">
        <f t="shared" si="1"/>
        <v>11.434599428571426</v>
      </c>
    </row>
    <row r="420" spans="1:29" ht="19.5" customHeight="1">
      <c r="A420" s="436">
        <f>A418+1</f>
        <v>206</v>
      </c>
      <c r="B420" s="436" t="s">
        <v>1031</v>
      </c>
      <c r="C420" s="436" t="s">
        <v>494</v>
      </c>
      <c r="D420" s="436" t="s">
        <v>258</v>
      </c>
      <c r="E420" s="437">
        <v>346</v>
      </c>
      <c r="F420" s="453"/>
      <c r="G420" s="439"/>
      <c r="H420" s="437"/>
      <c r="I420" s="437"/>
      <c r="J420" s="438">
        <v>236.17400000000001</v>
      </c>
      <c r="K420" s="436" t="s">
        <v>1031</v>
      </c>
      <c r="L420" s="442">
        <f>H419+H421</f>
        <v>763</v>
      </c>
      <c r="M420" s="439">
        <v>381.5</v>
      </c>
      <c r="N420" s="439">
        <v>217</v>
      </c>
      <c r="O420" s="439">
        <v>150</v>
      </c>
      <c r="P420" s="439">
        <v>367</v>
      </c>
      <c r="Q420" s="439">
        <v>215</v>
      </c>
      <c r="R420" s="439">
        <v>157</v>
      </c>
      <c r="S420" s="439">
        <v>372</v>
      </c>
      <c r="T420" s="440">
        <v>401737.386</v>
      </c>
      <c r="U420" s="440">
        <v>3150475.72</v>
      </c>
      <c r="V420" s="441"/>
      <c r="W420" s="436"/>
      <c r="X420" s="436" t="s">
        <v>762</v>
      </c>
      <c r="Y420" s="436" t="s">
        <v>763</v>
      </c>
      <c r="Z420" s="436" t="s">
        <v>758</v>
      </c>
      <c r="AA420" s="436"/>
      <c r="AC420" s="443">
        <f t="shared" si="1"/>
        <v>0</v>
      </c>
    </row>
    <row r="421" spans="1:29" ht="19.5" customHeight="1">
      <c r="A421" s="436"/>
      <c r="B421" s="436"/>
      <c r="C421" s="436"/>
      <c r="D421" s="436"/>
      <c r="E421" s="437"/>
      <c r="F421" s="453"/>
      <c r="G421" s="439"/>
      <c r="H421" s="437">
        <v>346</v>
      </c>
      <c r="I421" s="437">
        <f>H421+I419</f>
        <v>80388.195999999982</v>
      </c>
      <c r="J421" s="438"/>
      <c r="K421" s="436"/>
      <c r="L421" s="442"/>
      <c r="M421" s="439"/>
      <c r="N421" s="439"/>
      <c r="O421" s="439"/>
      <c r="P421" s="439"/>
      <c r="Q421" s="439"/>
      <c r="R421" s="439"/>
      <c r="S421" s="439"/>
      <c r="T421" s="440"/>
      <c r="U421" s="440"/>
      <c r="V421" s="441" t="s">
        <v>1153</v>
      </c>
      <c r="W421" s="436"/>
      <c r="X421" s="436" t="s">
        <v>1031</v>
      </c>
      <c r="Y421" s="436" t="s">
        <v>1031</v>
      </c>
      <c r="Z421" s="436" t="s">
        <v>1031</v>
      </c>
      <c r="AA421" s="436"/>
      <c r="AC421" s="443">
        <f t="shared" si="1"/>
        <v>11.484027999999997</v>
      </c>
    </row>
    <row r="422" spans="1:29" ht="19.5" customHeight="1">
      <c r="A422" s="436">
        <f>A420+1</f>
        <v>207</v>
      </c>
      <c r="B422" s="436" t="s">
        <v>1031</v>
      </c>
      <c r="C422" s="436" t="s">
        <v>497</v>
      </c>
      <c r="D422" s="436" t="s">
        <v>245</v>
      </c>
      <c r="E422" s="437">
        <v>412</v>
      </c>
      <c r="F422" s="453"/>
      <c r="G422" s="439"/>
      <c r="H422" s="437"/>
      <c r="I422" s="437"/>
      <c r="J422" s="438">
        <v>236.93600000000001</v>
      </c>
      <c r="K422" s="436" t="s">
        <v>1031</v>
      </c>
      <c r="L422" s="442">
        <f>H421+H423</f>
        <v>758</v>
      </c>
      <c r="M422" s="439">
        <v>379</v>
      </c>
      <c r="N422" s="439">
        <v>196</v>
      </c>
      <c r="O422" s="439">
        <v>219</v>
      </c>
      <c r="P422" s="439">
        <v>415</v>
      </c>
      <c r="Q422" s="439">
        <v>189</v>
      </c>
      <c r="R422" s="439">
        <v>215</v>
      </c>
      <c r="S422" s="439">
        <v>404</v>
      </c>
      <c r="T422" s="440">
        <v>402081.47100000002</v>
      </c>
      <c r="U422" s="440">
        <v>3150512.0780000002</v>
      </c>
      <c r="V422" s="441"/>
      <c r="W422" s="436"/>
      <c r="X422" s="436" t="s">
        <v>762</v>
      </c>
      <c r="Y422" s="436" t="s">
        <v>763</v>
      </c>
      <c r="Z422" s="436" t="s">
        <v>758</v>
      </c>
      <c r="AA422" s="436"/>
      <c r="AC422" s="443">
        <f t="shared" si="1"/>
        <v>0</v>
      </c>
    </row>
    <row r="423" spans="1:29" ht="19.5" customHeight="1">
      <c r="A423" s="436"/>
      <c r="B423" s="436"/>
      <c r="C423" s="436"/>
      <c r="D423" s="436"/>
      <c r="E423" s="437"/>
      <c r="F423" s="453"/>
      <c r="G423" s="439"/>
      <c r="H423" s="437">
        <v>412</v>
      </c>
      <c r="I423" s="437">
        <f>H423+I421</f>
        <v>80800.195999999982</v>
      </c>
      <c r="J423" s="438"/>
      <c r="K423" s="436"/>
      <c r="L423" s="442"/>
      <c r="M423" s="439"/>
      <c r="N423" s="439"/>
      <c r="O423" s="439"/>
      <c r="P423" s="439"/>
      <c r="Q423" s="439"/>
      <c r="R423" s="439"/>
      <c r="S423" s="439"/>
      <c r="T423" s="440"/>
      <c r="U423" s="440"/>
      <c r="V423" s="441" t="s">
        <v>1153</v>
      </c>
      <c r="W423" s="436"/>
      <c r="X423" s="436" t="s">
        <v>1031</v>
      </c>
      <c r="Y423" s="436" t="s">
        <v>1031</v>
      </c>
      <c r="Z423" s="436" t="s">
        <v>1031</v>
      </c>
      <c r="AA423" s="436"/>
      <c r="AC423" s="443">
        <f t="shared" si="1"/>
        <v>11.54288514285714</v>
      </c>
    </row>
    <row r="424" spans="1:29" ht="19.5" customHeight="1">
      <c r="A424" s="444">
        <f>A422+1</f>
        <v>208</v>
      </c>
      <c r="B424" s="444" t="s">
        <v>862</v>
      </c>
      <c r="C424" s="444" t="s">
        <v>499</v>
      </c>
      <c r="D424" s="444" t="s">
        <v>369</v>
      </c>
      <c r="E424" s="445">
        <v>428</v>
      </c>
      <c r="F424" s="454"/>
      <c r="G424" s="446"/>
      <c r="H424" s="445"/>
      <c r="I424" s="445"/>
      <c r="J424" s="447">
        <v>240.49100000000001</v>
      </c>
      <c r="K424" s="444" t="s">
        <v>1031</v>
      </c>
      <c r="L424" s="448">
        <f>H423+H425</f>
        <v>840</v>
      </c>
      <c r="M424" s="446">
        <v>420</v>
      </c>
      <c r="N424" s="446">
        <v>194</v>
      </c>
      <c r="O424" s="446">
        <v>238</v>
      </c>
      <c r="P424" s="446">
        <v>432</v>
      </c>
      <c r="Q424" s="446">
        <v>198</v>
      </c>
      <c r="R424" s="446">
        <v>231</v>
      </c>
      <c r="S424" s="446">
        <v>429</v>
      </c>
      <c r="T424" s="449">
        <v>402491.19</v>
      </c>
      <c r="U424" s="449">
        <v>3150555.37</v>
      </c>
      <c r="V424" s="450"/>
      <c r="W424" s="444"/>
      <c r="X424" s="444" t="s">
        <v>762</v>
      </c>
      <c r="Y424" s="444" t="s">
        <v>763</v>
      </c>
      <c r="Z424" s="444" t="s">
        <v>758</v>
      </c>
      <c r="AA424" s="444"/>
      <c r="AC424" s="443">
        <f t="shared" si="1"/>
        <v>0</v>
      </c>
    </row>
    <row r="425" spans="1:29" ht="19.5" customHeight="1">
      <c r="A425" s="436"/>
      <c r="B425" s="436"/>
      <c r="C425" s="436"/>
      <c r="D425" s="436"/>
      <c r="E425" s="437"/>
      <c r="F425" s="453"/>
      <c r="G425" s="439"/>
      <c r="H425" s="437">
        <v>428</v>
      </c>
      <c r="I425" s="437">
        <f>H425+I423</f>
        <v>81228.195999999982</v>
      </c>
      <c r="J425" s="438"/>
      <c r="K425" s="436"/>
      <c r="L425" s="442"/>
      <c r="M425" s="439"/>
      <c r="N425" s="439"/>
      <c r="O425" s="439"/>
      <c r="P425" s="439"/>
      <c r="Q425" s="439"/>
      <c r="R425" s="439"/>
      <c r="S425" s="439"/>
      <c r="T425" s="440"/>
      <c r="U425" s="440"/>
      <c r="V425" s="441" t="s">
        <v>1153</v>
      </c>
      <c r="W425" s="436"/>
      <c r="X425" s="436" t="s">
        <v>1031</v>
      </c>
      <c r="Y425" s="436" t="s">
        <v>1031</v>
      </c>
      <c r="Z425" s="436" t="s">
        <v>1031</v>
      </c>
      <c r="AA425" s="436"/>
      <c r="AC425" s="443">
        <f t="shared" si="1"/>
        <v>11.604027999999998</v>
      </c>
    </row>
    <row r="426" spans="1:29" ht="19.5" customHeight="1">
      <c r="A426" s="436">
        <f>A424+1</f>
        <v>209</v>
      </c>
      <c r="B426" s="436" t="s">
        <v>1031</v>
      </c>
      <c r="C426" s="436" t="s">
        <v>502</v>
      </c>
      <c r="D426" s="436" t="s">
        <v>251</v>
      </c>
      <c r="E426" s="437">
        <v>400.73</v>
      </c>
      <c r="F426" s="453"/>
      <c r="G426" s="439"/>
      <c r="H426" s="437"/>
      <c r="I426" s="437"/>
      <c r="J426" s="438">
        <v>235.74600000000001</v>
      </c>
      <c r="K426" s="436" t="s">
        <v>1031</v>
      </c>
      <c r="L426" s="442">
        <f>H425+H427</f>
        <v>828.73</v>
      </c>
      <c r="M426" s="439">
        <v>414.36500000000001</v>
      </c>
      <c r="N426" s="439">
        <v>191</v>
      </c>
      <c r="O426" s="439">
        <v>209</v>
      </c>
      <c r="P426" s="439">
        <v>400</v>
      </c>
      <c r="Q426" s="439">
        <v>198</v>
      </c>
      <c r="R426" s="439">
        <v>207</v>
      </c>
      <c r="S426" s="439">
        <v>405</v>
      </c>
      <c r="T426" s="440">
        <v>402916.82</v>
      </c>
      <c r="U426" s="440">
        <v>3150600.344</v>
      </c>
      <c r="V426" s="441"/>
      <c r="W426" s="436"/>
      <c r="X426" s="436" t="s">
        <v>762</v>
      </c>
      <c r="Y426" s="436" t="s">
        <v>763</v>
      </c>
      <c r="Z426" s="436" t="s">
        <v>758</v>
      </c>
      <c r="AA426" s="436"/>
      <c r="AC426" s="443">
        <f t="shared" si="1"/>
        <v>0</v>
      </c>
    </row>
    <row r="427" spans="1:29" ht="19.5" customHeight="1">
      <c r="A427" s="436"/>
      <c r="B427" s="436"/>
      <c r="C427" s="436"/>
      <c r="D427" s="436"/>
      <c r="E427" s="437"/>
      <c r="F427" s="453"/>
      <c r="G427" s="439"/>
      <c r="H427" s="437">
        <v>400.73</v>
      </c>
      <c r="I427" s="437">
        <f>H427+I425</f>
        <v>81628.925999999978</v>
      </c>
      <c r="J427" s="438"/>
      <c r="K427" s="436"/>
      <c r="L427" s="442"/>
      <c r="M427" s="439"/>
      <c r="N427" s="439"/>
      <c r="O427" s="439"/>
      <c r="P427" s="439"/>
      <c r="Q427" s="439"/>
      <c r="R427" s="439"/>
      <c r="S427" s="439"/>
      <c r="T427" s="440"/>
      <c r="U427" s="440"/>
      <c r="V427" s="441"/>
      <c r="W427" s="436"/>
      <c r="X427" s="436" t="s">
        <v>1031</v>
      </c>
      <c r="Y427" s="436" t="s">
        <v>1031</v>
      </c>
      <c r="Z427" s="436" t="s">
        <v>1031</v>
      </c>
      <c r="AA427" s="436"/>
      <c r="AC427" s="443">
        <f t="shared" si="1"/>
        <v>11.661275142857139</v>
      </c>
    </row>
    <row r="428" spans="1:29" ht="19.5" customHeight="1">
      <c r="A428" s="436">
        <f>A426+1</f>
        <v>210</v>
      </c>
      <c r="B428" s="436" t="s">
        <v>1165</v>
      </c>
      <c r="C428" s="436" t="s">
        <v>503</v>
      </c>
      <c r="D428" s="436" t="s">
        <v>277</v>
      </c>
      <c r="E428" s="437">
        <v>413.99900000000002</v>
      </c>
      <c r="F428" s="453"/>
      <c r="G428" s="439">
        <f>SUM(H408:H427)</f>
        <v>4045.73</v>
      </c>
      <c r="H428" s="437"/>
      <c r="I428" s="437"/>
      <c r="J428" s="438">
        <v>234.16200000000001</v>
      </c>
      <c r="K428" s="436" t="s">
        <v>1166</v>
      </c>
      <c r="L428" s="442">
        <f>H427+H429</f>
        <v>814.72900000000004</v>
      </c>
      <c r="M428" s="439">
        <v>407.36450000000002</v>
      </c>
      <c r="N428" s="439">
        <v>192</v>
      </c>
      <c r="O428" s="439">
        <v>200</v>
      </c>
      <c r="P428" s="439">
        <v>392</v>
      </c>
      <c r="Q428" s="439">
        <v>195</v>
      </c>
      <c r="R428" s="439">
        <v>202</v>
      </c>
      <c r="S428" s="439">
        <v>397</v>
      </c>
      <c r="T428" s="440">
        <v>403315.33199999999</v>
      </c>
      <c r="U428" s="440">
        <v>3150642.452</v>
      </c>
      <c r="V428" s="441"/>
      <c r="W428" s="436"/>
      <c r="X428" s="436" t="s">
        <v>762</v>
      </c>
      <c r="Y428" s="436" t="s">
        <v>763</v>
      </c>
      <c r="Z428" s="436" t="s">
        <v>758</v>
      </c>
      <c r="AA428" s="436"/>
      <c r="AC428" s="443">
        <f t="shared" si="1"/>
        <v>0</v>
      </c>
    </row>
    <row r="429" spans="1:29" ht="19.5" customHeight="1">
      <c r="A429" s="436"/>
      <c r="B429" s="436"/>
      <c r="C429" s="436"/>
      <c r="D429" s="436"/>
      <c r="E429" s="437"/>
      <c r="F429" s="453"/>
      <c r="G429" s="439"/>
      <c r="H429" s="437">
        <v>413.99900000000002</v>
      </c>
      <c r="I429" s="437">
        <f>H429+I427</f>
        <v>82042.924999999974</v>
      </c>
      <c r="J429" s="438"/>
      <c r="K429" s="436"/>
      <c r="L429" s="442"/>
      <c r="M429" s="439"/>
      <c r="N429" s="439"/>
      <c r="O429" s="439"/>
      <c r="P429" s="439"/>
      <c r="Q429" s="439"/>
      <c r="R429" s="439"/>
      <c r="S429" s="439"/>
      <c r="T429" s="440"/>
      <c r="U429" s="440"/>
      <c r="V429" s="441" t="s">
        <v>1164</v>
      </c>
      <c r="W429" s="436"/>
      <c r="X429" s="436" t="s">
        <v>1031</v>
      </c>
      <c r="Y429" s="436" t="s">
        <v>1031</v>
      </c>
      <c r="Z429" s="436" t="s">
        <v>1031</v>
      </c>
      <c r="AA429" s="436"/>
      <c r="AC429" s="443">
        <f t="shared" si="1"/>
        <v>11.720417857142854</v>
      </c>
    </row>
    <row r="430" spans="1:29" ht="19.5" customHeight="1">
      <c r="A430" s="436">
        <f>A428+1</f>
        <v>211</v>
      </c>
      <c r="B430" s="436" t="s">
        <v>1031</v>
      </c>
      <c r="C430" s="436" t="s">
        <v>504</v>
      </c>
      <c r="D430" s="436" t="s">
        <v>258</v>
      </c>
      <c r="E430" s="437">
        <v>424</v>
      </c>
      <c r="F430" s="453"/>
      <c r="G430" s="439"/>
      <c r="H430" s="437"/>
      <c r="I430" s="437"/>
      <c r="J430" s="438">
        <v>232.75</v>
      </c>
      <c r="K430" s="436" t="s">
        <v>1031</v>
      </c>
      <c r="L430" s="442">
        <f>H429+H431</f>
        <v>837.99900000000002</v>
      </c>
      <c r="M430" s="439">
        <v>418.99950000000001</v>
      </c>
      <c r="N430" s="439">
        <v>215</v>
      </c>
      <c r="O430" s="439">
        <v>210</v>
      </c>
      <c r="P430" s="439">
        <v>425</v>
      </c>
      <c r="Q430" s="439">
        <v>213</v>
      </c>
      <c r="R430" s="439">
        <v>211</v>
      </c>
      <c r="S430" s="439">
        <v>424</v>
      </c>
      <c r="T430" s="440">
        <v>403718.52899999998</v>
      </c>
      <c r="U430" s="440">
        <v>3150736.4079999998</v>
      </c>
      <c r="V430" s="441"/>
      <c r="W430" s="436"/>
      <c r="X430" s="436" t="s">
        <v>762</v>
      </c>
      <c r="Y430" s="436" t="s">
        <v>763</v>
      </c>
      <c r="Z430" s="436" t="s">
        <v>758</v>
      </c>
      <c r="AA430" s="436"/>
      <c r="AC430" s="443">
        <f t="shared" si="1"/>
        <v>0</v>
      </c>
    </row>
    <row r="431" spans="1:29" ht="19.5" customHeight="1">
      <c r="A431" s="436"/>
      <c r="B431" s="436"/>
      <c r="C431" s="436"/>
      <c r="D431" s="436"/>
      <c r="E431" s="437"/>
      <c r="F431" s="453"/>
      <c r="G431" s="439"/>
      <c r="H431" s="437">
        <v>424</v>
      </c>
      <c r="I431" s="437">
        <f>H431+I429</f>
        <v>82466.924999999974</v>
      </c>
      <c r="J431" s="438"/>
      <c r="K431" s="436"/>
      <c r="L431" s="442"/>
      <c r="M431" s="439"/>
      <c r="N431" s="439"/>
      <c r="O431" s="439"/>
      <c r="P431" s="439"/>
      <c r="Q431" s="439"/>
      <c r="R431" s="439"/>
      <c r="S431" s="439"/>
      <c r="T431" s="440"/>
      <c r="U431" s="440"/>
      <c r="V431" s="441"/>
      <c r="W431" s="436"/>
      <c r="X431" s="436" t="s">
        <v>1031</v>
      </c>
      <c r="Y431" s="436" t="s">
        <v>1031</v>
      </c>
      <c r="Z431" s="436" t="s">
        <v>1031</v>
      </c>
      <c r="AA431" s="436"/>
      <c r="AC431" s="443">
        <f t="shared" si="1"/>
        <v>11.780989285714282</v>
      </c>
    </row>
    <row r="432" spans="1:29" ht="19.5" customHeight="1">
      <c r="A432" s="436">
        <f>A430+1</f>
        <v>212</v>
      </c>
      <c r="B432" s="436" t="s">
        <v>1031</v>
      </c>
      <c r="C432" s="436" t="s">
        <v>505</v>
      </c>
      <c r="D432" s="436" t="s">
        <v>258</v>
      </c>
      <c r="E432" s="437">
        <v>411</v>
      </c>
      <c r="F432" s="453"/>
      <c r="G432" s="439"/>
      <c r="H432" s="437"/>
      <c r="I432" s="437"/>
      <c r="J432" s="438">
        <v>233.24</v>
      </c>
      <c r="K432" s="436" t="s">
        <v>1031</v>
      </c>
      <c r="L432" s="442">
        <f>H431+H433</f>
        <v>835</v>
      </c>
      <c r="M432" s="439">
        <v>417.5</v>
      </c>
      <c r="N432" s="439">
        <v>215</v>
      </c>
      <c r="O432" s="439">
        <v>223</v>
      </c>
      <c r="P432" s="439">
        <v>438</v>
      </c>
      <c r="Q432" s="439">
        <v>214</v>
      </c>
      <c r="R432" s="439">
        <v>219</v>
      </c>
      <c r="S432" s="439">
        <v>433</v>
      </c>
      <c r="T432" s="440">
        <v>404131.46500000003</v>
      </c>
      <c r="U432" s="440">
        <v>3150832.6329999999</v>
      </c>
      <c r="V432" s="441"/>
      <c r="W432" s="436"/>
      <c r="X432" s="436" t="s">
        <v>1167</v>
      </c>
      <c r="Y432" s="436" t="s">
        <v>763</v>
      </c>
      <c r="Z432" s="436" t="s">
        <v>758</v>
      </c>
      <c r="AA432" s="436"/>
      <c r="AC432" s="443">
        <f t="shared" si="1"/>
        <v>0</v>
      </c>
    </row>
    <row r="433" spans="1:29" ht="19.5" customHeight="1">
      <c r="A433" s="436"/>
      <c r="B433" s="436"/>
      <c r="C433" s="436"/>
      <c r="D433" s="436"/>
      <c r="E433" s="437"/>
      <c r="F433" s="453"/>
      <c r="G433" s="439"/>
      <c r="H433" s="437">
        <v>411</v>
      </c>
      <c r="I433" s="437">
        <f>H433+I431</f>
        <v>82877.924999999974</v>
      </c>
      <c r="J433" s="438"/>
      <c r="K433" s="436"/>
      <c r="L433" s="442"/>
      <c r="M433" s="439"/>
      <c r="N433" s="439"/>
      <c r="O433" s="439"/>
      <c r="P433" s="439"/>
      <c r="Q433" s="439"/>
      <c r="R433" s="439"/>
      <c r="S433" s="439"/>
      <c r="T433" s="440"/>
      <c r="U433" s="440"/>
      <c r="V433" s="441" t="s">
        <v>1168</v>
      </c>
      <c r="W433" s="436"/>
      <c r="X433" s="436" t="s">
        <v>1031</v>
      </c>
      <c r="Y433" s="436" t="s">
        <v>1031</v>
      </c>
      <c r="Z433" s="436" t="s">
        <v>1031</v>
      </c>
      <c r="AA433" s="436"/>
      <c r="AC433" s="443">
        <f t="shared" si="1"/>
        <v>11.839703571428569</v>
      </c>
    </row>
    <row r="434" spans="1:29" ht="19.5" customHeight="1">
      <c r="A434" s="436">
        <f>A432+1</f>
        <v>213</v>
      </c>
      <c r="B434" s="436" t="s">
        <v>1031</v>
      </c>
      <c r="C434" s="436" t="s">
        <v>506</v>
      </c>
      <c r="D434" s="436" t="s">
        <v>239</v>
      </c>
      <c r="E434" s="437">
        <v>427</v>
      </c>
      <c r="F434" s="453"/>
      <c r="G434" s="439"/>
      <c r="H434" s="437"/>
      <c r="I434" s="437"/>
      <c r="J434" s="438">
        <v>235.71600000000001</v>
      </c>
      <c r="K434" s="436" t="s">
        <v>1031</v>
      </c>
      <c r="L434" s="442">
        <f>H433+H435</f>
        <v>838</v>
      </c>
      <c r="M434" s="439">
        <v>419</v>
      </c>
      <c r="N434" s="439">
        <v>188</v>
      </c>
      <c r="O434" s="439">
        <v>210</v>
      </c>
      <c r="P434" s="439">
        <v>398</v>
      </c>
      <c r="Q434" s="439">
        <v>194</v>
      </c>
      <c r="R434" s="439">
        <v>211</v>
      </c>
      <c r="S434" s="439">
        <v>405</v>
      </c>
      <c r="T434" s="440">
        <v>404531.74099999998</v>
      </c>
      <c r="U434" s="440">
        <v>3150925.9079999998</v>
      </c>
      <c r="V434" s="441"/>
      <c r="W434" s="436"/>
      <c r="X434" s="436" t="s">
        <v>1167</v>
      </c>
      <c r="Y434" s="436" t="s">
        <v>763</v>
      </c>
      <c r="Z434" s="436" t="s">
        <v>758</v>
      </c>
      <c r="AA434" s="436"/>
      <c r="AC434" s="443">
        <f t="shared" si="1"/>
        <v>0</v>
      </c>
    </row>
    <row r="435" spans="1:29" ht="19.5" customHeight="1">
      <c r="A435" s="436"/>
      <c r="B435" s="436"/>
      <c r="C435" s="436"/>
      <c r="D435" s="436"/>
      <c r="E435" s="437"/>
      <c r="F435" s="453"/>
      <c r="G435" s="439"/>
      <c r="H435" s="437">
        <v>427</v>
      </c>
      <c r="I435" s="437">
        <f>H435+I433</f>
        <v>83304.924999999974</v>
      </c>
      <c r="J435" s="438"/>
      <c r="K435" s="436"/>
      <c r="L435" s="442"/>
      <c r="M435" s="439"/>
      <c r="N435" s="439"/>
      <c r="O435" s="439"/>
      <c r="P435" s="439"/>
      <c r="Q435" s="439"/>
      <c r="R435" s="439"/>
      <c r="S435" s="439"/>
      <c r="T435" s="440"/>
      <c r="U435" s="440"/>
      <c r="V435" s="441" t="s">
        <v>1158</v>
      </c>
      <c r="W435" s="436"/>
      <c r="X435" s="436" t="s">
        <v>1031</v>
      </c>
      <c r="Y435" s="436" t="s">
        <v>1031</v>
      </c>
      <c r="Z435" s="436" t="s">
        <v>1031</v>
      </c>
      <c r="AA435" s="436"/>
      <c r="AC435" s="443">
        <f t="shared" si="1"/>
        <v>11.900703571428568</v>
      </c>
    </row>
    <row r="436" spans="1:29" ht="19.5" customHeight="1">
      <c r="A436" s="436">
        <f>A434+1</f>
        <v>214</v>
      </c>
      <c r="B436" s="436" t="s">
        <v>1031</v>
      </c>
      <c r="C436" s="436" t="s">
        <v>507</v>
      </c>
      <c r="D436" s="436" t="s">
        <v>251</v>
      </c>
      <c r="E436" s="437">
        <v>413</v>
      </c>
      <c r="F436" s="453"/>
      <c r="G436" s="439"/>
      <c r="H436" s="437"/>
      <c r="I436" s="437"/>
      <c r="J436" s="438">
        <v>233.63800000000001</v>
      </c>
      <c r="K436" s="436" t="s">
        <v>1031</v>
      </c>
      <c r="L436" s="442">
        <f>H435+H437</f>
        <v>840</v>
      </c>
      <c r="M436" s="439">
        <v>420</v>
      </c>
      <c r="N436" s="439">
        <v>218</v>
      </c>
      <c r="O436" s="439">
        <v>175</v>
      </c>
      <c r="P436" s="439">
        <v>393</v>
      </c>
      <c r="Q436" s="439">
        <v>217</v>
      </c>
      <c r="R436" s="439">
        <v>184</v>
      </c>
      <c r="S436" s="439">
        <v>401</v>
      </c>
      <c r="T436" s="440">
        <v>404947.59899999999</v>
      </c>
      <c r="U436" s="440">
        <v>3151022.8149999999</v>
      </c>
      <c r="V436" s="441"/>
      <c r="W436" s="436"/>
      <c r="X436" s="436" t="s">
        <v>1167</v>
      </c>
      <c r="Y436" s="436" t="s">
        <v>763</v>
      </c>
      <c r="Z436" s="436" t="s">
        <v>758</v>
      </c>
      <c r="AA436" s="436"/>
      <c r="AC436" s="443">
        <f t="shared" si="1"/>
        <v>0</v>
      </c>
    </row>
    <row r="437" spans="1:29" ht="19.5" customHeight="1">
      <c r="A437" s="436"/>
      <c r="B437" s="436"/>
      <c r="C437" s="436"/>
      <c r="D437" s="436"/>
      <c r="E437" s="437"/>
      <c r="F437" s="453"/>
      <c r="G437" s="439"/>
      <c r="H437" s="437">
        <v>413</v>
      </c>
      <c r="I437" s="437">
        <f>H437+I435</f>
        <v>83717.924999999974</v>
      </c>
      <c r="J437" s="438"/>
      <c r="K437" s="436"/>
      <c r="L437" s="442"/>
      <c r="M437" s="439"/>
      <c r="N437" s="439"/>
      <c r="O437" s="439"/>
      <c r="P437" s="439"/>
      <c r="Q437" s="439"/>
      <c r="R437" s="439"/>
      <c r="S437" s="439"/>
      <c r="T437" s="440"/>
      <c r="U437" s="440"/>
      <c r="V437" s="441" t="s">
        <v>1158</v>
      </c>
      <c r="W437" s="436"/>
      <c r="X437" s="436" t="s">
        <v>1031</v>
      </c>
      <c r="Y437" s="436" t="s">
        <v>1031</v>
      </c>
      <c r="Z437" s="436" t="s">
        <v>1031</v>
      </c>
      <c r="AA437" s="436"/>
      <c r="AC437" s="443">
        <f t="shared" si="1"/>
        <v>11.959703571428568</v>
      </c>
    </row>
    <row r="438" spans="1:29" ht="19.5" customHeight="1">
      <c r="A438" s="436">
        <f>A436+1</f>
        <v>215</v>
      </c>
      <c r="B438" s="436" t="s">
        <v>1031</v>
      </c>
      <c r="C438" s="436" t="s">
        <v>508</v>
      </c>
      <c r="D438" s="436" t="s">
        <v>245</v>
      </c>
      <c r="E438" s="437">
        <v>427</v>
      </c>
      <c r="F438" s="453"/>
      <c r="G438" s="439"/>
      <c r="H438" s="437"/>
      <c r="I438" s="437"/>
      <c r="J438" s="438">
        <v>234.09899999999999</v>
      </c>
      <c r="K438" s="436" t="s">
        <v>1031</v>
      </c>
      <c r="L438" s="442">
        <f>H437+H439</f>
        <v>840</v>
      </c>
      <c r="M438" s="439">
        <v>420</v>
      </c>
      <c r="N438" s="439">
        <v>239</v>
      </c>
      <c r="O438" s="439">
        <v>220</v>
      </c>
      <c r="P438" s="439">
        <v>459</v>
      </c>
      <c r="Q438" s="439">
        <v>230</v>
      </c>
      <c r="R438" s="439">
        <v>219</v>
      </c>
      <c r="S438" s="439">
        <v>449</v>
      </c>
      <c r="T438" s="440">
        <v>405349.82299999997</v>
      </c>
      <c r="U438" s="440">
        <v>3151116.5440000002</v>
      </c>
      <c r="V438" s="441"/>
      <c r="W438" s="436"/>
      <c r="X438" s="436" t="s">
        <v>1167</v>
      </c>
      <c r="Y438" s="436" t="s">
        <v>763</v>
      </c>
      <c r="Z438" s="436" t="s">
        <v>758</v>
      </c>
      <c r="AA438" s="436"/>
      <c r="AC438" s="443">
        <f t="shared" si="1"/>
        <v>0</v>
      </c>
    </row>
    <row r="439" spans="1:29" ht="19.5" customHeight="1">
      <c r="A439" s="436"/>
      <c r="B439" s="436"/>
      <c r="C439" s="436"/>
      <c r="D439" s="436"/>
      <c r="E439" s="437"/>
      <c r="F439" s="453"/>
      <c r="G439" s="439"/>
      <c r="H439" s="437">
        <v>427</v>
      </c>
      <c r="I439" s="437">
        <f>H439+I437</f>
        <v>84144.924999999974</v>
      </c>
      <c r="J439" s="438"/>
      <c r="K439" s="436"/>
      <c r="L439" s="442"/>
      <c r="M439" s="439"/>
      <c r="N439" s="439"/>
      <c r="O439" s="439"/>
      <c r="P439" s="439"/>
      <c r="Q439" s="439"/>
      <c r="R439" s="439"/>
      <c r="S439" s="439"/>
      <c r="T439" s="440"/>
      <c r="U439" s="440"/>
      <c r="V439" s="441" t="s">
        <v>1153</v>
      </c>
      <c r="W439" s="436"/>
      <c r="X439" s="436" t="s">
        <v>1031</v>
      </c>
      <c r="Y439" s="436" t="s">
        <v>1031</v>
      </c>
      <c r="Z439" s="436" t="s">
        <v>1031</v>
      </c>
      <c r="AA439" s="436"/>
      <c r="AC439" s="443">
        <f t="shared" si="1"/>
        <v>12.020703571428568</v>
      </c>
    </row>
    <row r="440" spans="1:29" ht="19.5" customHeight="1">
      <c r="A440" s="436">
        <f>A438+1</f>
        <v>216</v>
      </c>
      <c r="B440" s="436"/>
      <c r="C440" s="436" t="s">
        <v>509</v>
      </c>
      <c r="D440" s="436" t="s">
        <v>245</v>
      </c>
      <c r="E440" s="437">
        <v>408</v>
      </c>
      <c r="F440" s="453"/>
      <c r="G440" s="439"/>
      <c r="H440" s="437"/>
      <c r="I440" s="437"/>
      <c r="J440" s="438">
        <v>232.715</v>
      </c>
      <c r="K440" s="436" t="s">
        <v>1031</v>
      </c>
      <c r="L440" s="442">
        <f>H439+H441</f>
        <v>835</v>
      </c>
      <c r="M440" s="439">
        <v>417.5</v>
      </c>
      <c r="N440" s="439">
        <v>207</v>
      </c>
      <c r="O440" s="439">
        <v>224</v>
      </c>
      <c r="P440" s="439">
        <v>431</v>
      </c>
      <c r="Q440" s="439">
        <v>210</v>
      </c>
      <c r="R440" s="439">
        <v>219</v>
      </c>
      <c r="S440" s="439">
        <v>429</v>
      </c>
      <c r="T440" s="440">
        <v>405765.68099999998</v>
      </c>
      <c r="U440" s="440">
        <v>3151213.45</v>
      </c>
      <c r="V440" s="441"/>
      <c r="W440" s="436"/>
      <c r="X440" s="436" t="s">
        <v>1167</v>
      </c>
      <c r="Y440" s="436" t="s">
        <v>763</v>
      </c>
      <c r="Z440" s="436" t="s">
        <v>758</v>
      </c>
      <c r="AA440" s="436"/>
      <c r="AC440" s="443">
        <f t="shared" si="1"/>
        <v>0</v>
      </c>
    </row>
    <row r="441" spans="1:29" ht="19.5" customHeight="1">
      <c r="A441" s="436"/>
      <c r="B441" s="436"/>
      <c r="C441" s="436"/>
      <c r="D441" s="436"/>
      <c r="E441" s="437"/>
      <c r="F441" s="453"/>
      <c r="G441" s="439"/>
      <c r="H441" s="437">
        <v>408</v>
      </c>
      <c r="I441" s="437">
        <f>H441+I439</f>
        <v>84552.924999999974</v>
      </c>
      <c r="J441" s="438"/>
      <c r="K441" s="436"/>
      <c r="L441" s="442"/>
      <c r="M441" s="439"/>
      <c r="N441" s="439"/>
      <c r="O441" s="439"/>
      <c r="P441" s="439"/>
      <c r="Q441" s="439"/>
      <c r="R441" s="439"/>
      <c r="S441" s="439"/>
      <c r="T441" s="440"/>
      <c r="U441" s="440"/>
      <c r="V441" s="441" t="s">
        <v>1153</v>
      </c>
      <c r="W441" s="436"/>
      <c r="X441" s="436" t="s">
        <v>1031</v>
      </c>
      <c r="Y441" s="436" t="s">
        <v>1031</v>
      </c>
      <c r="Z441" s="436" t="s">
        <v>1031</v>
      </c>
      <c r="AA441" s="436"/>
      <c r="AC441" s="443">
        <f t="shared" si="1"/>
        <v>12.078989285714282</v>
      </c>
    </row>
    <row r="442" spans="1:29" ht="19.5" customHeight="1">
      <c r="A442" s="436">
        <f>A440+1</f>
        <v>217</v>
      </c>
      <c r="B442" s="436" t="s">
        <v>1031</v>
      </c>
      <c r="C442" s="436" t="s">
        <v>510</v>
      </c>
      <c r="D442" s="436" t="s">
        <v>251</v>
      </c>
      <c r="E442" s="437">
        <v>432</v>
      </c>
      <c r="F442" s="453"/>
      <c r="G442" s="439"/>
      <c r="H442" s="437"/>
      <c r="I442" s="437"/>
      <c r="J442" s="438">
        <v>234.708</v>
      </c>
      <c r="K442" s="436" t="s">
        <v>1031</v>
      </c>
      <c r="L442" s="442">
        <f>H441+H443</f>
        <v>840</v>
      </c>
      <c r="M442" s="439">
        <v>420</v>
      </c>
      <c r="N442" s="439">
        <v>184</v>
      </c>
      <c r="O442" s="439">
        <v>192</v>
      </c>
      <c r="P442" s="439">
        <v>376</v>
      </c>
      <c r="Q442" s="439">
        <v>190</v>
      </c>
      <c r="R442" s="439">
        <v>200</v>
      </c>
      <c r="S442" s="439">
        <v>390</v>
      </c>
      <c r="T442" s="440">
        <v>406163.03600000002</v>
      </c>
      <c r="U442" s="440">
        <v>3151306.0440000002</v>
      </c>
      <c r="V442" s="441"/>
      <c r="W442" s="436"/>
      <c r="X442" s="436" t="s">
        <v>1167</v>
      </c>
      <c r="Y442" s="436" t="s">
        <v>763</v>
      </c>
      <c r="Z442" s="436" t="s">
        <v>758</v>
      </c>
      <c r="AA442" s="436"/>
      <c r="AC442" s="443">
        <f t="shared" si="1"/>
        <v>0</v>
      </c>
    </row>
    <row r="443" spans="1:29" ht="19.5" customHeight="1">
      <c r="A443" s="436"/>
      <c r="B443" s="436"/>
      <c r="C443" s="436"/>
      <c r="D443" s="436"/>
      <c r="E443" s="437"/>
      <c r="F443" s="453"/>
      <c r="G443" s="439"/>
      <c r="H443" s="437">
        <v>432</v>
      </c>
      <c r="I443" s="437">
        <f>H443+I441</f>
        <v>84984.924999999974</v>
      </c>
      <c r="J443" s="438"/>
      <c r="K443" s="436"/>
      <c r="L443" s="442"/>
      <c r="M443" s="439"/>
      <c r="N443" s="439"/>
      <c r="O443" s="439"/>
      <c r="P443" s="439"/>
      <c r="Q443" s="439"/>
      <c r="R443" s="439"/>
      <c r="S443" s="439"/>
      <c r="T443" s="440"/>
      <c r="U443" s="440"/>
      <c r="V443" s="441" t="s">
        <v>1164</v>
      </c>
      <c r="W443" s="436"/>
      <c r="X443" s="436" t="s">
        <v>1031</v>
      </c>
      <c r="Y443" s="436" t="s">
        <v>1031</v>
      </c>
      <c r="Z443" s="436" t="s">
        <v>1031</v>
      </c>
      <c r="AA443" s="436"/>
      <c r="AC443" s="443">
        <f t="shared" si="1"/>
        <v>12.140703571428567</v>
      </c>
    </row>
    <row r="444" spans="1:29" ht="19.5" customHeight="1">
      <c r="A444" s="436">
        <f>A442+1</f>
        <v>218</v>
      </c>
      <c r="B444" s="436" t="s">
        <v>1031</v>
      </c>
      <c r="C444" s="436" t="s">
        <v>511</v>
      </c>
      <c r="D444" s="436" t="s">
        <v>245</v>
      </c>
      <c r="E444" s="437">
        <v>408</v>
      </c>
      <c r="F444" s="453"/>
      <c r="G444" s="439"/>
      <c r="H444" s="437"/>
      <c r="I444" s="437"/>
      <c r="J444" s="438">
        <v>233.82</v>
      </c>
      <c r="K444" s="436" t="s">
        <v>1031</v>
      </c>
      <c r="L444" s="442">
        <f>H443+H445</f>
        <v>840</v>
      </c>
      <c r="M444" s="439">
        <v>420</v>
      </c>
      <c r="N444" s="439">
        <v>240</v>
      </c>
      <c r="O444" s="439">
        <v>243</v>
      </c>
      <c r="P444" s="439">
        <v>483</v>
      </c>
      <c r="Q444" s="439">
        <v>234</v>
      </c>
      <c r="R444" s="439">
        <v>233</v>
      </c>
      <c r="S444" s="439">
        <v>467</v>
      </c>
      <c r="T444" s="440">
        <v>406583.76299999998</v>
      </c>
      <c r="U444" s="440">
        <v>3151404.085</v>
      </c>
      <c r="V444" s="441"/>
      <c r="W444" s="436"/>
      <c r="X444" s="436" t="s">
        <v>1167</v>
      </c>
      <c r="Y444" s="436" t="s">
        <v>763</v>
      </c>
      <c r="Z444" s="436" t="s">
        <v>758</v>
      </c>
      <c r="AA444" s="436"/>
      <c r="AC444" s="443">
        <f t="shared" si="1"/>
        <v>0</v>
      </c>
    </row>
    <row r="445" spans="1:29" ht="19.5" customHeight="1">
      <c r="A445" s="436"/>
      <c r="B445" s="436"/>
      <c r="C445" s="436"/>
      <c r="D445" s="436"/>
      <c r="E445" s="437"/>
      <c r="F445" s="453"/>
      <c r="G445" s="439"/>
      <c r="H445" s="437">
        <v>408</v>
      </c>
      <c r="I445" s="437">
        <f>H445+I443</f>
        <v>85392.924999999974</v>
      </c>
      <c r="J445" s="438"/>
      <c r="K445" s="436"/>
      <c r="L445" s="442"/>
      <c r="M445" s="439"/>
      <c r="N445" s="439"/>
      <c r="O445" s="439"/>
      <c r="P445" s="439"/>
      <c r="Q445" s="439"/>
      <c r="R445" s="439"/>
      <c r="S445" s="439"/>
      <c r="T445" s="440"/>
      <c r="U445" s="440"/>
      <c r="V445" s="441" t="s">
        <v>1164</v>
      </c>
      <c r="W445" s="436"/>
      <c r="X445" s="436" t="s">
        <v>1031</v>
      </c>
      <c r="Y445" s="436" t="s">
        <v>1031</v>
      </c>
      <c r="Z445" s="436" t="s">
        <v>1031</v>
      </c>
      <c r="AA445" s="436"/>
      <c r="AC445" s="443">
        <f t="shared" si="1"/>
        <v>12.198989285714282</v>
      </c>
    </row>
    <row r="446" spans="1:29" ht="19.5" customHeight="1">
      <c r="A446" s="436">
        <f>A444+1</f>
        <v>219</v>
      </c>
      <c r="B446" s="436" t="s">
        <v>1031</v>
      </c>
      <c r="C446" s="436" t="s">
        <v>512</v>
      </c>
      <c r="D446" s="436" t="s">
        <v>285</v>
      </c>
      <c r="E446" s="437">
        <v>409</v>
      </c>
      <c r="F446" s="453"/>
      <c r="G446" s="439">
        <f>SUM(H428:H445)</f>
        <v>3763.9989999999998</v>
      </c>
      <c r="H446" s="437"/>
      <c r="I446" s="437"/>
      <c r="J446" s="438">
        <v>231.952</v>
      </c>
      <c r="K446" s="436" t="s">
        <v>1031</v>
      </c>
      <c r="L446" s="442">
        <f>H445+H447</f>
        <v>817</v>
      </c>
      <c r="M446" s="439">
        <v>408.5</v>
      </c>
      <c r="N446" s="439">
        <v>165</v>
      </c>
      <c r="O446" s="439">
        <v>169</v>
      </c>
      <c r="P446" s="439">
        <v>334</v>
      </c>
      <c r="Q446" s="439">
        <v>177</v>
      </c>
      <c r="R446" s="439">
        <v>180</v>
      </c>
      <c r="S446" s="439">
        <v>357</v>
      </c>
      <c r="T446" s="440">
        <v>406981.11800000002</v>
      </c>
      <c r="U446" s="440">
        <v>3151496.68</v>
      </c>
      <c r="V446" s="441"/>
      <c r="W446" s="436"/>
      <c r="X446" s="436" t="s">
        <v>1167</v>
      </c>
      <c r="Y446" s="436" t="s">
        <v>763</v>
      </c>
      <c r="Z446" s="436" t="s">
        <v>758</v>
      </c>
      <c r="AA446" s="436"/>
      <c r="AC446" s="443">
        <f t="shared" si="1"/>
        <v>0</v>
      </c>
    </row>
    <row r="447" spans="1:29" ht="19.5" customHeight="1">
      <c r="A447" s="436"/>
      <c r="B447" s="436"/>
      <c r="C447" s="436"/>
      <c r="D447" s="436"/>
      <c r="E447" s="437"/>
      <c r="F447" s="453"/>
      <c r="G447" s="439"/>
      <c r="H447" s="437">
        <v>409</v>
      </c>
      <c r="I447" s="437">
        <f>H447+I445</f>
        <v>85801.924999999974</v>
      </c>
      <c r="J447" s="438"/>
      <c r="K447" s="436"/>
      <c r="L447" s="442"/>
      <c r="M447" s="439"/>
      <c r="N447" s="439"/>
      <c r="O447" s="439"/>
      <c r="P447" s="439"/>
      <c r="Q447" s="439"/>
      <c r="R447" s="439"/>
      <c r="S447" s="439"/>
      <c r="T447" s="440"/>
      <c r="U447" s="440"/>
      <c r="V447" s="441"/>
      <c r="W447" s="436"/>
      <c r="X447" s="436" t="s">
        <v>1031</v>
      </c>
      <c r="Y447" s="436" t="s">
        <v>1031</v>
      </c>
      <c r="Z447" s="436" t="s">
        <v>1031</v>
      </c>
      <c r="AA447" s="436"/>
      <c r="AC447" s="443">
        <f t="shared" si="1"/>
        <v>12.257417857142853</v>
      </c>
    </row>
    <row r="448" spans="1:29" ht="19.5" customHeight="1">
      <c r="A448" s="436">
        <f>A446+1</f>
        <v>220</v>
      </c>
      <c r="B448" s="436" t="s">
        <v>1031</v>
      </c>
      <c r="C448" s="436" t="s">
        <v>513</v>
      </c>
      <c r="D448" s="436" t="s">
        <v>245</v>
      </c>
      <c r="E448" s="437">
        <v>415</v>
      </c>
      <c r="F448" s="453"/>
      <c r="G448" s="439"/>
      <c r="H448" s="437"/>
      <c r="I448" s="437"/>
      <c r="J448" s="438">
        <v>232.988</v>
      </c>
      <c r="K448" s="436" t="s">
        <v>1031</v>
      </c>
      <c r="L448" s="442">
        <f>H447+H449</f>
        <v>824</v>
      </c>
      <c r="M448" s="439">
        <v>412</v>
      </c>
      <c r="N448" s="439">
        <v>241</v>
      </c>
      <c r="O448" s="439">
        <v>190</v>
      </c>
      <c r="P448" s="439">
        <v>431</v>
      </c>
      <c r="Q448" s="439">
        <v>230</v>
      </c>
      <c r="R448" s="439">
        <v>196</v>
      </c>
      <c r="S448" s="439">
        <v>426</v>
      </c>
      <c r="T448" s="440">
        <v>407379.446</v>
      </c>
      <c r="U448" s="440">
        <v>3151589.5010000002</v>
      </c>
      <c r="V448" s="441"/>
      <c r="W448" s="436"/>
      <c r="X448" s="436" t="s">
        <v>1167</v>
      </c>
      <c r="Y448" s="436" t="s">
        <v>763</v>
      </c>
      <c r="Z448" s="436" t="s">
        <v>758</v>
      </c>
      <c r="AA448" s="436"/>
      <c r="AC448" s="443">
        <f t="shared" si="1"/>
        <v>0</v>
      </c>
    </row>
    <row r="449" spans="1:29" ht="19.5" customHeight="1">
      <c r="A449" s="436"/>
      <c r="B449" s="436"/>
      <c r="C449" s="436"/>
      <c r="D449" s="436"/>
      <c r="E449" s="437"/>
      <c r="F449" s="453"/>
      <c r="G449" s="439"/>
      <c r="H449" s="437">
        <v>415</v>
      </c>
      <c r="I449" s="437">
        <f>H449+I447</f>
        <v>86216.924999999974</v>
      </c>
      <c r="J449" s="438"/>
      <c r="K449" s="436"/>
      <c r="L449" s="442"/>
      <c r="M449" s="439"/>
      <c r="N449" s="439"/>
      <c r="O449" s="439"/>
      <c r="P449" s="439"/>
      <c r="Q449" s="439"/>
      <c r="R449" s="439"/>
      <c r="S449" s="439"/>
      <c r="T449" s="440"/>
      <c r="U449" s="440"/>
      <c r="V449" s="441"/>
      <c r="W449" s="436"/>
      <c r="X449" s="436" t="s">
        <v>1031</v>
      </c>
      <c r="Y449" s="436" t="s">
        <v>1031</v>
      </c>
      <c r="Z449" s="436" t="s">
        <v>1031</v>
      </c>
      <c r="AA449" s="436"/>
      <c r="AC449" s="443">
        <f t="shared" si="1"/>
        <v>12.316703571428567</v>
      </c>
    </row>
    <row r="450" spans="1:29" ht="19.5" customHeight="1">
      <c r="A450" s="436">
        <f>A448+1</f>
        <v>221</v>
      </c>
      <c r="B450" s="436"/>
      <c r="C450" s="436" t="s">
        <v>516</v>
      </c>
      <c r="D450" s="436" t="s">
        <v>245</v>
      </c>
      <c r="E450" s="437">
        <v>346</v>
      </c>
      <c r="F450" s="453"/>
      <c r="G450" s="439"/>
      <c r="H450" s="437"/>
      <c r="I450" s="437"/>
      <c r="J450" s="438">
        <v>236.47</v>
      </c>
      <c r="K450" s="436" t="s">
        <v>1031</v>
      </c>
      <c r="L450" s="442">
        <f>H449+H451</f>
        <v>761</v>
      </c>
      <c r="M450" s="439">
        <v>380.5</v>
      </c>
      <c r="N450" s="439">
        <v>226</v>
      </c>
      <c r="O450" s="439">
        <v>169</v>
      </c>
      <c r="P450" s="439">
        <v>395</v>
      </c>
      <c r="Q450" s="439">
        <v>221</v>
      </c>
      <c r="R450" s="439">
        <v>170</v>
      </c>
      <c r="S450" s="439">
        <v>391</v>
      </c>
      <c r="T450" s="440">
        <v>407783.61700000003</v>
      </c>
      <c r="U450" s="440">
        <v>3151683.6839999999</v>
      </c>
      <c r="V450" s="441"/>
      <c r="W450" s="436"/>
      <c r="X450" s="436" t="s">
        <v>1167</v>
      </c>
      <c r="Y450" s="436" t="s">
        <v>763</v>
      </c>
      <c r="Z450" s="436" t="s">
        <v>758</v>
      </c>
      <c r="AA450" s="436"/>
      <c r="AC450" s="443">
        <f t="shared" si="1"/>
        <v>0</v>
      </c>
    </row>
    <row r="451" spans="1:29" ht="19.5" customHeight="1">
      <c r="A451" s="436"/>
      <c r="B451" s="436"/>
      <c r="C451" s="436"/>
      <c r="D451" s="436"/>
      <c r="E451" s="437"/>
      <c r="F451" s="453"/>
      <c r="G451" s="439"/>
      <c r="H451" s="437">
        <v>346</v>
      </c>
      <c r="I451" s="437">
        <f>H451+I449</f>
        <v>86562.924999999974</v>
      </c>
      <c r="J451" s="438"/>
      <c r="K451" s="436"/>
      <c r="L451" s="442"/>
      <c r="M451" s="439"/>
      <c r="N451" s="439"/>
      <c r="O451" s="439"/>
      <c r="P451" s="439"/>
      <c r="Q451" s="439"/>
      <c r="R451" s="439"/>
      <c r="S451" s="439"/>
      <c r="T451" s="440"/>
      <c r="U451" s="440"/>
      <c r="V451" s="441" t="s">
        <v>1164</v>
      </c>
      <c r="W451" s="436"/>
      <c r="X451" s="436" t="s">
        <v>1031</v>
      </c>
      <c r="Y451" s="436" t="s">
        <v>1031</v>
      </c>
      <c r="Z451" s="436" t="s">
        <v>1031</v>
      </c>
      <c r="AA451" s="436"/>
      <c r="AC451" s="443">
        <f t="shared" si="1"/>
        <v>12.36613214285714</v>
      </c>
    </row>
    <row r="452" spans="1:29" ht="19.5" customHeight="1">
      <c r="A452" s="436">
        <f>A450+1</f>
        <v>222</v>
      </c>
      <c r="B452" s="436"/>
      <c r="C452" s="436" t="s">
        <v>517</v>
      </c>
      <c r="D452" s="436" t="s">
        <v>245</v>
      </c>
      <c r="E452" s="437">
        <v>342</v>
      </c>
      <c r="F452" s="453"/>
      <c r="G452" s="439"/>
      <c r="H452" s="437"/>
      <c r="I452" s="437"/>
      <c r="J452" s="438">
        <v>237.15700000000001</v>
      </c>
      <c r="K452" s="436" t="s">
        <v>1031</v>
      </c>
      <c r="L452" s="442">
        <f>H451+H453</f>
        <v>688</v>
      </c>
      <c r="M452" s="439">
        <v>344</v>
      </c>
      <c r="N452" s="439">
        <v>177</v>
      </c>
      <c r="O452" s="439">
        <v>200</v>
      </c>
      <c r="P452" s="439">
        <v>377</v>
      </c>
      <c r="Q452" s="439">
        <v>176</v>
      </c>
      <c r="R452" s="439">
        <v>191</v>
      </c>
      <c r="S452" s="439">
        <v>367</v>
      </c>
      <c r="T452" s="440">
        <v>408120.58899999998</v>
      </c>
      <c r="U452" s="440">
        <v>3151762.2069999999</v>
      </c>
      <c r="V452" s="441"/>
      <c r="W452" s="436"/>
      <c r="X452" s="436" t="s">
        <v>1167</v>
      </c>
      <c r="Y452" s="436" t="s">
        <v>763</v>
      </c>
      <c r="Z452" s="436" t="s">
        <v>758</v>
      </c>
      <c r="AA452" s="436"/>
      <c r="AC452" s="443">
        <f t="shared" si="1"/>
        <v>0</v>
      </c>
    </row>
    <row r="453" spans="1:29" ht="19.5" customHeight="1">
      <c r="A453" s="436"/>
      <c r="B453" s="436"/>
      <c r="C453" s="436"/>
      <c r="D453" s="436"/>
      <c r="E453" s="437"/>
      <c r="F453" s="453"/>
      <c r="G453" s="439"/>
      <c r="H453" s="437">
        <v>342</v>
      </c>
      <c r="I453" s="437">
        <f>H453+I451</f>
        <v>86904.924999999974</v>
      </c>
      <c r="J453" s="438"/>
      <c r="K453" s="436"/>
      <c r="L453" s="442"/>
      <c r="M453" s="439"/>
      <c r="N453" s="439"/>
      <c r="O453" s="439"/>
      <c r="P453" s="439"/>
      <c r="Q453" s="439"/>
      <c r="R453" s="439"/>
      <c r="S453" s="439"/>
      <c r="T453" s="440"/>
      <c r="U453" s="440"/>
      <c r="V453" s="441"/>
      <c r="W453" s="436"/>
      <c r="X453" s="436" t="s">
        <v>1031</v>
      </c>
      <c r="Y453" s="436" t="s">
        <v>1031</v>
      </c>
      <c r="Z453" s="436" t="s">
        <v>1031</v>
      </c>
      <c r="AA453" s="436"/>
      <c r="AC453" s="443">
        <f t="shared" si="1"/>
        <v>12.414989285714283</v>
      </c>
    </row>
    <row r="454" spans="1:29" ht="19.5" customHeight="1">
      <c r="A454" s="436">
        <f>A452+1</f>
        <v>223</v>
      </c>
      <c r="B454" s="436" t="s">
        <v>1031</v>
      </c>
      <c r="C454" s="436" t="s">
        <v>518</v>
      </c>
      <c r="D454" s="436" t="s">
        <v>251</v>
      </c>
      <c r="E454" s="437">
        <v>409</v>
      </c>
      <c r="F454" s="453"/>
      <c r="G454" s="439"/>
      <c r="H454" s="437"/>
      <c r="I454" s="437"/>
      <c r="J454" s="438">
        <v>238.53200000000001</v>
      </c>
      <c r="K454" s="436" t="s">
        <v>1031</v>
      </c>
      <c r="L454" s="442">
        <f>H453+H455</f>
        <v>751</v>
      </c>
      <c r="M454" s="439">
        <v>375.5</v>
      </c>
      <c r="N454" s="439">
        <v>143</v>
      </c>
      <c r="O454" s="439">
        <v>167</v>
      </c>
      <c r="P454" s="439">
        <v>310</v>
      </c>
      <c r="Q454" s="439">
        <v>152</v>
      </c>
      <c r="R454" s="439">
        <v>179</v>
      </c>
      <c r="S454" s="439">
        <v>331</v>
      </c>
      <c r="T454" s="440">
        <v>408453.66499999998</v>
      </c>
      <c r="U454" s="440">
        <v>3151839.8229999999</v>
      </c>
      <c r="V454" s="441"/>
      <c r="W454" s="436"/>
      <c r="X454" s="436" t="s">
        <v>1169</v>
      </c>
      <c r="Y454" s="436" t="s">
        <v>760</v>
      </c>
      <c r="Z454" s="436" t="s">
        <v>761</v>
      </c>
      <c r="AA454" s="436"/>
      <c r="AC454" s="443">
        <f t="shared" si="1"/>
        <v>0</v>
      </c>
    </row>
    <row r="455" spans="1:29" ht="19.5" customHeight="1">
      <c r="A455" s="436"/>
      <c r="B455" s="436"/>
      <c r="C455" s="436"/>
      <c r="D455" s="436"/>
      <c r="E455" s="437"/>
      <c r="F455" s="453"/>
      <c r="G455" s="439"/>
      <c r="H455" s="437">
        <v>409</v>
      </c>
      <c r="I455" s="437">
        <f>H455+I453</f>
        <v>87313.924999999974</v>
      </c>
      <c r="J455" s="438"/>
      <c r="K455" s="436"/>
      <c r="L455" s="442"/>
      <c r="M455" s="439"/>
      <c r="N455" s="439"/>
      <c r="O455" s="439"/>
      <c r="P455" s="439"/>
      <c r="Q455" s="439"/>
      <c r="R455" s="439"/>
      <c r="S455" s="439"/>
      <c r="T455" s="440"/>
      <c r="U455" s="440"/>
      <c r="V455" s="441" t="s">
        <v>1164</v>
      </c>
      <c r="W455" s="436"/>
      <c r="X455" s="436" t="s">
        <v>1031</v>
      </c>
      <c r="Y455" s="436" t="s">
        <v>1031</v>
      </c>
      <c r="Z455" s="436" t="s">
        <v>1031</v>
      </c>
      <c r="AA455" s="436"/>
      <c r="AC455" s="443">
        <f t="shared" si="1"/>
        <v>12.473417857142854</v>
      </c>
    </row>
    <row r="456" spans="1:29" ht="19.5" customHeight="1">
      <c r="A456" s="436">
        <f>A454+1</f>
        <v>224</v>
      </c>
      <c r="B456" s="436" t="s">
        <v>1031</v>
      </c>
      <c r="C456" s="436" t="s">
        <v>519</v>
      </c>
      <c r="D456" s="436" t="s">
        <v>258</v>
      </c>
      <c r="E456" s="437">
        <v>391</v>
      </c>
      <c r="F456" s="453"/>
      <c r="G456" s="439"/>
      <c r="H456" s="437"/>
      <c r="I456" s="437"/>
      <c r="J456" s="438">
        <v>242.792</v>
      </c>
      <c r="K456" s="436" t="s">
        <v>1031</v>
      </c>
      <c r="L456" s="442">
        <f>H455+H457</f>
        <v>800</v>
      </c>
      <c r="M456" s="439">
        <v>400</v>
      </c>
      <c r="N456" s="439">
        <v>242</v>
      </c>
      <c r="O456" s="439">
        <v>167</v>
      </c>
      <c r="P456" s="439">
        <v>409</v>
      </c>
      <c r="Q456" s="439">
        <v>231</v>
      </c>
      <c r="R456" s="439">
        <v>176</v>
      </c>
      <c r="S456" s="439">
        <v>407</v>
      </c>
      <c r="T456" s="440">
        <v>408851.99300000002</v>
      </c>
      <c r="U456" s="440">
        <v>3151932.645</v>
      </c>
      <c r="V456" s="441"/>
      <c r="W456" s="436"/>
      <c r="X456" s="436" t="s">
        <v>1169</v>
      </c>
      <c r="Y456" s="436" t="s">
        <v>760</v>
      </c>
      <c r="Z456" s="436" t="s">
        <v>761</v>
      </c>
      <c r="AA456" s="436"/>
      <c r="AC456" s="443">
        <f t="shared" si="1"/>
        <v>0</v>
      </c>
    </row>
    <row r="457" spans="1:29" ht="19.5" customHeight="1">
      <c r="A457" s="436"/>
      <c r="B457" s="436"/>
      <c r="C457" s="436"/>
      <c r="D457" s="436"/>
      <c r="E457" s="437"/>
      <c r="F457" s="453"/>
      <c r="G457" s="439"/>
      <c r="H457" s="437">
        <v>391</v>
      </c>
      <c r="I457" s="437">
        <f>H457+I455</f>
        <v>87704.924999999974</v>
      </c>
      <c r="J457" s="438"/>
      <c r="K457" s="436"/>
      <c r="L457" s="442"/>
      <c r="M457" s="439"/>
      <c r="N457" s="439"/>
      <c r="O457" s="439"/>
      <c r="P457" s="439"/>
      <c r="Q457" s="439"/>
      <c r="R457" s="439"/>
      <c r="S457" s="439"/>
      <c r="T457" s="440"/>
      <c r="U457" s="440"/>
      <c r="V457" s="441" t="s">
        <v>1153</v>
      </c>
      <c r="W457" s="436"/>
      <c r="X457" s="436" t="s">
        <v>1031</v>
      </c>
      <c r="Y457" s="436" t="s">
        <v>1031</v>
      </c>
      <c r="Z457" s="436" t="s">
        <v>1031</v>
      </c>
      <c r="AA457" s="436"/>
      <c r="AC457" s="443">
        <f t="shared" si="1"/>
        <v>12.529274999999997</v>
      </c>
    </row>
    <row r="458" spans="1:29" ht="19.5" customHeight="1">
      <c r="A458" s="436">
        <f>A456+1</f>
        <v>225</v>
      </c>
      <c r="B458" s="436" t="s">
        <v>1031</v>
      </c>
      <c r="C458" s="436" t="s">
        <v>520</v>
      </c>
      <c r="D458" s="436" t="s">
        <v>247</v>
      </c>
      <c r="E458" s="437">
        <v>437</v>
      </c>
      <c r="F458" s="453"/>
      <c r="G458" s="439"/>
      <c r="H458" s="437"/>
      <c r="I458" s="437"/>
      <c r="J458" s="438">
        <v>242.119</v>
      </c>
      <c r="K458" s="436" t="s">
        <v>1031</v>
      </c>
      <c r="L458" s="442">
        <f>H457+H459</f>
        <v>828</v>
      </c>
      <c r="M458" s="439">
        <v>414</v>
      </c>
      <c r="N458" s="439">
        <v>225</v>
      </c>
      <c r="O458" s="439">
        <v>223</v>
      </c>
      <c r="P458" s="439">
        <v>448</v>
      </c>
      <c r="Q458" s="439">
        <v>216</v>
      </c>
      <c r="R458" s="439">
        <v>222</v>
      </c>
      <c r="S458" s="439">
        <v>438</v>
      </c>
      <c r="T458" s="440">
        <v>409232.79100000003</v>
      </c>
      <c r="U458" s="440">
        <v>3152021.3810000001</v>
      </c>
      <c r="V458" s="441"/>
      <c r="W458" s="436"/>
      <c r="X458" s="436" t="s">
        <v>1169</v>
      </c>
      <c r="Y458" s="436" t="s">
        <v>760</v>
      </c>
      <c r="Z458" s="436" t="s">
        <v>761</v>
      </c>
      <c r="AA458" s="436"/>
      <c r="AC458" s="443">
        <f t="shared" si="1"/>
        <v>0</v>
      </c>
    </row>
    <row r="459" spans="1:29" ht="19.5" customHeight="1">
      <c r="A459" s="436"/>
      <c r="B459" s="436"/>
      <c r="C459" s="436"/>
      <c r="D459" s="436"/>
      <c r="E459" s="437"/>
      <c r="F459" s="453"/>
      <c r="G459" s="439"/>
      <c r="H459" s="437">
        <v>437</v>
      </c>
      <c r="I459" s="437">
        <f>H459+I457</f>
        <v>88141.924999999974</v>
      </c>
      <c r="J459" s="438"/>
      <c r="K459" s="436"/>
      <c r="L459" s="442"/>
      <c r="M459" s="439"/>
      <c r="N459" s="439"/>
      <c r="O459" s="439"/>
      <c r="P459" s="439"/>
      <c r="Q459" s="439"/>
      <c r="R459" s="439"/>
      <c r="S459" s="439"/>
      <c r="T459" s="440"/>
      <c r="U459" s="440"/>
      <c r="V459" s="441" t="s">
        <v>1153</v>
      </c>
      <c r="W459" s="436"/>
      <c r="X459" s="436" t="s">
        <v>1031</v>
      </c>
      <c r="Y459" s="436" t="s">
        <v>1031</v>
      </c>
      <c r="Z459" s="436" t="s">
        <v>1031</v>
      </c>
      <c r="AA459" s="436"/>
      <c r="AC459" s="443">
        <f t="shared" si="1"/>
        <v>12.591703571428567</v>
      </c>
    </row>
    <row r="460" spans="1:29" ht="19.5" customHeight="1">
      <c r="A460" s="436">
        <f>A458+1</f>
        <v>226</v>
      </c>
      <c r="B460" s="436" t="s">
        <v>1031</v>
      </c>
      <c r="C460" s="436" t="s">
        <v>521</v>
      </c>
      <c r="D460" s="436" t="s">
        <v>245</v>
      </c>
      <c r="E460" s="437">
        <v>373</v>
      </c>
      <c r="F460" s="453"/>
      <c r="G460" s="439"/>
      <c r="H460" s="437"/>
      <c r="I460" s="437"/>
      <c r="J460" s="438">
        <v>244.27500000000001</v>
      </c>
      <c r="K460" s="436" t="s">
        <v>1031</v>
      </c>
      <c r="L460" s="442">
        <f>H459+H461</f>
        <v>810</v>
      </c>
      <c r="M460" s="439">
        <v>405</v>
      </c>
      <c r="N460" s="439">
        <v>215</v>
      </c>
      <c r="O460" s="439">
        <v>136</v>
      </c>
      <c r="P460" s="439">
        <v>351</v>
      </c>
      <c r="Q460" s="439">
        <v>216</v>
      </c>
      <c r="R460" s="439">
        <v>152</v>
      </c>
      <c r="S460" s="439">
        <v>368</v>
      </c>
      <c r="T460" s="440">
        <v>409658.38799999998</v>
      </c>
      <c r="U460" s="440">
        <v>3152120.557</v>
      </c>
      <c r="V460" s="441"/>
      <c r="W460" s="436"/>
      <c r="X460" s="436" t="s">
        <v>1169</v>
      </c>
      <c r="Y460" s="436" t="s">
        <v>760</v>
      </c>
      <c r="Z460" s="436" t="s">
        <v>761</v>
      </c>
      <c r="AA460" s="436"/>
      <c r="AC460" s="443">
        <f t="shared" si="1"/>
        <v>0</v>
      </c>
    </row>
    <row r="461" spans="1:29" ht="19.5" customHeight="1">
      <c r="A461" s="436"/>
      <c r="B461" s="436"/>
      <c r="C461" s="436"/>
      <c r="D461" s="436"/>
      <c r="E461" s="437"/>
      <c r="F461" s="453"/>
      <c r="G461" s="439"/>
      <c r="H461" s="437">
        <v>373</v>
      </c>
      <c r="I461" s="437">
        <f>H461+I459</f>
        <v>88514.924999999974</v>
      </c>
      <c r="J461" s="438"/>
      <c r="K461" s="436"/>
      <c r="L461" s="442"/>
      <c r="M461" s="439"/>
      <c r="N461" s="439"/>
      <c r="O461" s="439"/>
      <c r="P461" s="439"/>
      <c r="Q461" s="439"/>
      <c r="R461" s="439"/>
      <c r="S461" s="439"/>
      <c r="T461" s="440"/>
      <c r="U461" s="440"/>
      <c r="V461" s="441"/>
      <c r="W461" s="436"/>
      <c r="X461" s="436" t="s">
        <v>1031</v>
      </c>
      <c r="Y461" s="436" t="s">
        <v>1031</v>
      </c>
      <c r="Z461" s="436" t="s">
        <v>1031</v>
      </c>
      <c r="AA461" s="436"/>
      <c r="AC461" s="443">
        <f t="shared" si="1"/>
        <v>12.644989285714281</v>
      </c>
    </row>
    <row r="462" spans="1:29" ht="19.5" customHeight="1">
      <c r="A462" s="436">
        <f>A460+1</f>
        <v>227</v>
      </c>
      <c r="B462" s="436" t="s">
        <v>1031</v>
      </c>
      <c r="C462" s="436" t="s">
        <v>522</v>
      </c>
      <c r="D462" s="436" t="s">
        <v>247</v>
      </c>
      <c r="E462" s="437">
        <v>463</v>
      </c>
      <c r="F462" s="453"/>
      <c r="G462" s="439"/>
      <c r="H462" s="437"/>
      <c r="I462" s="437"/>
      <c r="J462" s="438">
        <v>250.161</v>
      </c>
      <c r="K462" s="436" t="s">
        <v>1031</v>
      </c>
      <c r="L462" s="442">
        <f>H461+H463</f>
        <v>836</v>
      </c>
      <c r="M462" s="439">
        <v>418</v>
      </c>
      <c r="N462" s="439">
        <v>237</v>
      </c>
      <c r="O462" s="439">
        <v>252</v>
      </c>
      <c r="P462" s="439">
        <v>489</v>
      </c>
      <c r="Q462" s="439">
        <v>222</v>
      </c>
      <c r="R462" s="439">
        <v>247</v>
      </c>
      <c r="S462" s="439">
        <v>469</v>
      </c>
      <c r="T462" s="440">
        <v>410021.65600000002</v>
      </c>
      <c r="U462" s="440">
        <v>3152205.2080000001</v>
      </c>
      <c r="V462" s="441"/>
      <c r="W462" s="436"/>
      <c r="X462" s="436" t="s">
        <v>1169</v>
      </c>
      <c r="Y462" s="436" t="s">
        <v>760</v>
      </c>
      <c r="Z462" s="436" t="s">
        <v>761</v>
      </c>
      <c r="AA462" s="436"/>
      <c r="AC462" s="443">
        <f t="shared" si="1"/>
        <v>0</v>
      </c>
    </row>
    <row r="463" spans="1:29" ht="19.5" customHeight="1">
      <c r="A463" s="436"/>
      <c r="B463" s="436"/>
      <c r="C463" s="436"/>
      <c r="D463" s="436"/>
      <c r="E463" s="437"/>
      <c r="F463" s="453"/>
      <c r="G463" s="439"/>
      <c r="H463" s="437">
        <v>463</v>
      </c>
      <c r="I463" s="437">
        <f>H463+I461</f>
        <v>88977.924999999974</v>
      </c>
      <c r="J463" s="438"/>
      <c r="K463" s="436"/>
      <c r="L463" s="442"/>
      <c r="M463" s="439"/>
      <c r="N463" s="439"/>
      <c r="O463" s="439"/>
      <c r="P463" s="439"/>
      <c r="Q463" s="439"/>
      <c r="R463" s="439"/>
      <c r="S463" s="439"/>
      <c r="T463" s="440"/>
      <c r="U463" s="440"/>
      <c r="V463" s="441"/>
      <c r="W463" s="436"/>
      <c r="X463" s="436" t="s">
        <v>1031</v>
      </c>
      <c r="Y463" s="436" t="s">
        <v>1031</v>
      </c>
      <c r="Z463" s="436" t="s">
        <v>1031</v>
      </c>
      <c r="AA463" s="436"/>
      <c r="AC463" s="443">
        <f t="shared" si="1"/>
        <v>12.711132142857139</v>
      </c>
    </row>
    <row r="464" spans="1:29" ht="19.5" customHeight="1">
      <c r="A464" s="436">
        <f>A462+1</f>
        <v>228</v>
      </c>
      <c r="B464" s="436" t="s">
        <v>1031</v>
      </c>
      <c r="C464" s="436" t="s">
        <v>523</v>
      </c>
      <c r="D464" s="436" t="s">
        <v>264</v>
      </c>
      <c r="E464" s="437">
        <v>431</v>
      </c>
      <c r="F464" s="453"/>
      <c r="G464" s="439">
        <f>SUM(H446:H463)</f>
        <v>3585</v>
      </c>
      <c r="H464" s="437"/>
      <c r="I464" s="437"/>
      <c r="J464" s="438">
        <v>245.74</v>
      </c>
      <c r="K464" s="436" t="s">
        <v>1031</v>
      </c>
      <c r="L464" s="442">
        <f>H463+H465</f>
        <v>894</v>
      </c>
      <c r="M464" s="439">
        <v>447</v>
      </c>
      <c r="N464" s="439">
        <v>212</v>
      </c>
      <c r="O464" s="439">
        <v>245</v>
      </c>
      <c r="P464" s="439">
        <v>457</v>
      </c>
      <c r="Q464" s="439">
        <v>218</v>
      </c>
      <c r="R464" s="439">
        <v>237</v>
      </c>
      <c r="S464" s="439">
        <v>455</v>
      </c>
      <c r="T464" s="440">
        <v>410472.57500000001</v>
      </c>
      <c r="U464" s="440">
        <v>3152310.284</v>
      </c>
      <c r="V464" s="441"/>
      <c r="W464" s="436"/>
      <c r="X464" s="436" t="s">
        <v>1170</v>
      </c>
      <c r="Y464" s="436" t="s">
        <v>760</v>
      </c>
      <c r="Z464" s="436" t="s">
        <v>761</v>
      </c>
      <c r="AA464" s="436"/>
      <c r="AC464" s="443">
        <f t="shared" si="1"/>
        <v>0</v>
      </c>
    </row>
    <row r="465" spans="1:29" ht="19.5" customHeight="1">
      <c r="A465" s="436"/>
      <c r="B465" s="436"/>
      <c r="C465" s="436"/>
      <c r="D465" s="436"/>
      <c r="E465" s="437"/>
      <c r="F465" s="453"/>
      <c r="G465" s="439"/>
      <c r="H465" s="437">
        <v>431</v>
      </c>
      <c r="I465" s="437">
        <f>H465+I463</f>
        <v>89408.924999999974</v>
      </c>
      <c r="J465" s="438"/>
      <c r="K465" s="436"/>
      <c r="L465" s="442"/>
      <c r="M465" s="439"/>
      <c r="N465" s="439"/>
      <c r="O465" s="439"/>
      <c r="P465" s="439"/>
      <c r="Q465" s="439"/>
      <c r="R465" s="439"/>
      <c r="S465" s="439"/>
      <c r="T465" s="440"/>
      <c r="U465" s="440"/>
      <c r="V465" s="441"/>
      <c r="W465" s="436"/>
      <c r="X465" s="436" t="s">
        <v>1031</v>
      </c>
      <c r="Y465" s="436" t="s">
        <v>1031</v>
      </c>
      <c r="Z465" s="436" t="s">
        <v>1031</v>
      </c>
      <c r="AA465" s="436"/>
      <c r="AC465" s="443">
        <f t="shared" si="1"/>
        <v>12.772703571428568</v>
      </c>
    </row>
    <row r="466" spans="1:29" ht="19.5" customHeight="1">
      <c r="A466" s="436">
        <f>A464+1</f>
        <v>229</v>
      </c>
      <c r="B466" s="436" t="s">
        <v>1031</v>
      </c>
      <c r="C466" s="436" t="s">
        <v>524</v>
      </c>
      <c r="D466" s="436" t="s">
        <v>258</v>
      </c>
      <c r="E466" s="437">
        <v>409</v>
      </c>
      <c r="F466" s="453"/>
      <c r="G466" s="439"/>
      <c r="H466" s="437"/>
      <c r="I466" s="437"/>
      <c r="J466" s="438">
        <v>245.68799999999999</v>
      </c>
      <c r="K466" s="436" t="s">
        <v>1031</v>
      </c>
      <c r="L466" s="442">
        <f>H465+H467</f>
        <v>840</v>
      </c>
      <c r="M466" s="439">
        <v>420</v>
      </c>
      <c r="N466" s="439">
        <v>187</v>
      </c>
      <c r="O466" s="439">
        <v>246</v>
      </c>
      <c r="P466" s="439">
        <v>433</v>
      </c>
      <c r="Q466" s="439">
        <v>196</v>
      </c>
      <c r="R466" s="439">
        <v>234</v>
      </c>
      <c r="S466" s="439">
        <v>430</v>
      </c>
      <c r="T466" s="440">
        <v>410892.32900000003</v>
      </c>
      <c r="U466" s="440">
        <v>3152408.0980000002</v>
      </c>
      <c r="V466" s="441"/>
      <c r="W466" s="436"/>
      <c r="X466" s="436" t="s">
        <v>1170</v>
      </c>
      <c r="Y466" s="436" t="s">
        <v>760</v>
      </c>
      <c r="Z466" s="436" t="s">
        <v>761</v>
      </c>
      <c r="AA466" s="436"/>
      <c r="AC466" s="443">
        <f t="shared" si="1"/>
        <v>0</v>
      </c>
    </row>
    <row r="467" spans="1:29" ht="19.5" customHeight="1">
      <c r="A467" s="436"/>
      <c r="B467" s="436"/>
      <c r="C467" s="436"/>
      <c r="D467" s="436"/>
      <c r="E467" s="437"/>
      <c r="F467" s="453"/>
      <c r="G467" s="439"/>
      <c r="H467" s="437">
        <v>409</v>
      </c>
      <c r="I467" s="437">
        <f>H467+I465</f>
        <v>89817.924999999974</v>
      </c>
      <c r="J467" s="438"/>
      <c r="K467" s="436"/>
      <c r="L467" s="442"/>
      <c r="M467" s="439"/>
      <c r="N467" s="439"/>
      <c r="O467" s="439"/>
      <c r="P467" s="439"/>
      <c r="Q467" s="439"/>
      <c r="R467" s="439"/>
      <c r="S467" s="439"/>
      <c r="T467" s="440"/>
      <c r="U467" s="440"/>
      <c r="V467" s="441"/>
      <c r="W467" s="436"/>
      <c r="X467" s="436" t="s">
        <v>1031</v>
      </c>
      <c r="Y467" s="436" t="s">
        <v>1031</v>
      </c>
      <c r="Z467" s="436" t="s">
        <v>1031</v>
      </c>
      <c r="AA467" s="436"/>
      <c r="AC467" s="443">
        <f t="shared" si="1"/>
        <v>12.83113214285714</v>
      </c>
    </row>
    <row r="468" spans="1:29" ht="19.5" customHeight="1">
      <c r="A468" s="436">
        <f>A466+1</f>
        <v>230</v>
      </c>
      <c r="B468" s="436" t="s">
        <v>1031</v>
      </c>
      <c r="C468" s="436" t="s">
        <v>525</v>
      </c>
      <c r="D468" s="436" t="s">
        <v>232</v>
      </c>
      <c r="E468" s="437">
        <v>424</v>
      </c>
      <c r="F468" s="453"/>
      <c r="G468" s="439"/>
      <c r="H468" s="437"/>
      <c r="I468" s="437"/>
      <c r="J468" s="438">
        <v>242.11500000000001</v>
      </c>
      <c r="K468" s="436" t="s">
        <v>1031</v>
      </c>
      <c r="L468" s="442">
        <f>H467+H469</f>
        <v>833</v>
      </c>
      <c r="M468" s="439">
        <v>416.5</v>
      </c>
      <c r="N468" s="439">
        <v>164</v>
      </c>
      <c r="O468" s="439">
        <v>196</v>
      </c>
      <c r="P468" s="439">
        <v>360</v>
      </c>
      <c r="Q468" s="439">
        <v>176</v>
      </c>
      <c r="R468" s="439">
        <v>201</v>
      </c>
      <c r="S468" s="439">
        <v>377</v>
      </c>
      <c r="T468" s="440">
        <v>411290.65700000001</v>
      </c>
      <c r="U468" s="440">
        <v>3152500.9190000002</v>
      </c>
      <c r="V468" s="441"/>
      <c r="W468" s="436"/>
      <c r="X468" s="436" t="s">
        <v>1170</v>
      </c>
      <c r="Y468" s="436" t="s">
        <v>760</v>
      </c>
      <c r="Z468" s="436" t="s">
        <v>761</v>
      </c>
      <c r="AA468" s="436"/>
      <c r="AC468" s="443">
        <f t="shared" si="1"/>
        <v>0</v>
      </c>
    </row>
    <row r="469" spans="1:29" ht="19.5" customHeight="1">
      <c r="A469" s="436"/>
      <c r="B469" s="436"/>
      <c r="C469" s="436"/>
      <c r="D469" s="436"/>
      <c r="E469" s="437"/>
      <c r="F469" s="453"/>
      <c r="G469" s="439"/>
      <c r="H469" s="437">
        <v>424</v>
      </c>
      <c r="I469" s="437">
        <f>H469+I467</f>
        <v>90241.924999999974</v>
      </c>
      <c r="J469" s="438"/>
      <c r="K469" s="436"/>
      <c r="L469" s="442"/>
      <c r="M469" s="439"/>
      <c r="N469" s="439"/>
      <c r="O469" s="439"/>
      <c r="P469" s="439"/>
      <c r="Q469" s="439"/>
      <c r="R469" s="439"/>
      <c r="S469" s="439"/>
      <c r="T469" s="440"/>
      <c r="U469" s="440"/>
      <c r="V469" s="441" t="s">
        <v>1044</v>
      </c>
      <c r="W469" s="436"/>
      <c r="X469" s="436" t="s">
        <v>1031</v>
      </c>
      <c r="Y469" s="436" t="s">
        <v>1031</v>
      </c>
      <c r="Z469" s="436" t="s">
        <v>1031</v>
      </c>
      <c r="AA469" s="436"/>
      <c r="AC469" s="443">
        <f t="shared" si="1"/>
        <v>12.891703571428568</v>
      </c>
    </row>
    <row r="470" spans="1:29" ht="19.5" customHeight="1">
      <c r="A470" s="436">
        <f>A468+1</f>
        <v>231</v>
      </c>
      <c r="B470" s="436" t="s">
        <v>1031</v>
      </c>
      <c r="C470" s="436" t="s">
        <v>526</v>
      </c>
      <c r="D470" s="436" t="s">
        <v>258</v>
      </c>
      <c r="E470" s="437">
        <v>395</v>
      </c>
      <c r="F470" s="453"/>
      <c r="G470" s="439"/>
      <c r="H470" s="437"/>
      <c r="I470" s="437"/>
      <c r="J470" s="438">
        <v>241.02199999999999</v>
      </c>
      <c r="K470" s="436" t="s">
        <v>1031</v>
      </c>
      <c r="L470" s="442">
        <f>H469+H471</f>
        <v>819</v>
      </c>
      <c r="M470" s="439">
        <v>409.5</v>
      </c>
      <c r="N470" s="439">
        <v>229</v>
      </c>
      <c r="O470" s="439">
        <v>147</v>
      </c>
      <c r="P470" s="439">
        <v>376</v>
      </c>
      <c r="Q470" s="439">
        <v>225</v>
      </c>
      <c r="R470" s="439">
        <v>162</v>
      </c>
      <c r="S470" s="439">
        <v>387</v>
      </c>
      <c r="T470" s="440">
        <v>411703.59299999999</v>
      </c>
      <c r="U470" s="440">
        <v>3152597.145</v>
      </c>
      <c r="V470" s="441"/>
      <c r="W470" s="436"/>
      <c r="X470" s="436" t="s">
        <v>1170</v>
      </c>
      <c r="Y470" s="436" t="s">
        <v>760</v>
      </c>
      <c r="Z470" s="436" t="s">
        <v>761</v>
      </c>
      <c r="AA470" s="436"/>
      <c r="AC470" s="443">
        <f t="shared" si="1"/>
        <v>0</v>
      </c>
    </row>
    <row r="471" spans="1:29" ht="19.5" customHeight="1">
      <c r="A471" s="436"/>
      <c r="B471" s="436"/>
      <c r="C471" s="436"/>
      <c r="D471" s="436"/>
      <c r="E471" s="437"/>
      <c r="F471" s="453"/>
      <c r="G471" s="439"/>
      <c r="H471" s="437">
        <v>395</v>
      </c>
      <c r="I471" s="437">
        <f>H471+I469</f>
        <v>90636.924999999974</v>
      </c>
      <c r="J471" s="438"/>
      <c r="K471" s="436"/>
      <c r="L471" s="442"/>
      <c r="M471" s="439"/>
      <c r="N471" s="439"/>
      <c r="O471" s="439"/>
      <c r="P471" s="439"/>
      <c r="Q471" s="439"/>
      <c r="R471" s="439"/>
      <c r="S471" s="439"/>
      <c r="T471" s="440"/>
      <c r="U471" s="440"/>
      <c r="V471" s="441"/>
      <c r="W471" s="436"/>
      <c r="X471" s="436" t="s">
        <v>1031</v>
      </c>
      <c r="Y471" s="436" t="s">
        <v>1031</v>
      </c>
      <c r="Z471" s="436" t="s">
        <v>1031</v>
      </c>
      <c r="AA471" s="436"/>
      <c r="AC471" s="443">
        <f t="shared" si="1"/>
        <v>12.948132142857139</v>
      </c>
    </row>
    <row r="472" spans="1:29" ht="19.5" customHeight="1">
      <c r="A472" s="436">
        <f>A470+1</f>
        <v>232</v>
      </c>
      <c r="B472" s="436"/>
      <c r="C472" s="436" t="s">
        <v>527</v>
      </c>
      <c r="D472" s="436" t="s">
        <v>245</v>
      </c>
      <c r="E472" s="437">
        <v>419</v>
      </c>
      <c r="F472" s="453"/>
      <c r="G472" s="439"/>
      <c r="H472" s="437"/>
      <c r="I472" s="437"/>
      <c r="J472" s="438">
        <v>247.768</v>
      </c>
      <c r="K472" s="436" t="s">
        <v>1031</v>
      </c>
      <c r="L472" s="442">
        <f>H471+H473</f>
        <v>814</v>
      </c>
      <c r="M472" s="439">
        <v>407</v>
      </c>
      <c r="N472" s="439">
        <v>249</v>
      </c>
      <c r="O472" s="439">
        <v>213</v>
      </c>
      <c r="P472" s="439">
        <v>462</v>
      </c>
      <c r="Q472" s="439">
        <v>234</v>
      </c>
      <c r="R472" s="439">
        <v>213</v>
      </c>
      <c r="S472" s="439">
        <v>447</v>
      </c>
      <c r="T472" s="440">
        <v>412088.28700000001</v>
      </c>
      <c r="U472" s="440">
        <v>3152686.7889999999</v>
      </c>
      <c r="V472" s="441"/>
      <c r="W472" s="436"/>
      <c r="X472" s="436" t="s">
        <v>1170</v>
      </c>
      <c r="Y472" s="436" t="s">
        <v>760</v>
      </c>
      <c r="Z472" s="436" t="s">
        <v>761</v>
      </c>
      <c r="AA472" s="436"/>
      <c r="AC472" s="443">
        <f t="shared" si="1"/>
        <v>0</v>
      </c>
    </row>
    <row r="473" spans="1:29" ht="19.5" customHeight="1">
      <c r="A473" s="436"/>
      <c r="B473" s="436"/>
      <c r="C473" s="436"/>
      <c r="D473" s="436"/>
      <c r="E473" s="437"/>
      <c r="F473" s="453"/>
      <c r="G473" s="439"/>
      <c r="H473" s="437">
        <v>419</v>
      </c>
      <c r="I473" s="437">
        <f>H473+I471</f>
        <v>91055.924999999974</v>
      </c>
      <c r="J473" s="438"/>
      <c r="K473" s="436"/>
      <c r="L473" s="442"/>
      <c r="M473" s="439"/>
      <c r="N473" s="439"/>
      <c r="O473" s="439"/>
      <c r="P473" s="439"/>
      <c r="Q473" s="439"/>
      <c r="R473" s="439"/>
      <c r="S473" s="439"/>
      <c r="T473" s="440"/>
      <c r="U473" s="440"/>
      <c r="V473" s="441" t="s">
        <v>1158</v>
      </c>
      <c r="W473" s="436"/>
      <c r="X473" s="436" t="s">
        <v>1031</v>
      </c>
      <c r="Y473" s="436" t="s">
        <v>1031</v>
      </c>
      <c r="Z473" s="436" t="s">
        <v>1031</v>
      </c>
      <c r="AA473" s="436"/>
      <c r="AC473" s="443">
        <f t="shared" si="1"/>
        <v>13.007989285714283</v>
      </c>
    </row>
    <row r="474" spans="1:29" ht="19.5" customHeight="1">
      <c r="A474" s="436">
        <f>A472+1</f>
        <v>233</v>
      </c>
      <c r="B474" s="436"/>
      <c r="C474" s="436" t="s">
        <v>528</v>
      </c>
      <c r="D474" s="436" t="s">
        <v>245</v>
      </c>
      <c r="E474" s="437">
        <v>392</v>
      </c>
      <c r="F474" s="453"/>
      <c r="G474" s="439"/>
      <c r="H474" s="437"/>
      <c r="I474" s="437"/>
      <c r="J474" s="438">
        <v>247.089</v>
      </c>
      <c r="K474" s="436" t="s">
        <v>1031</v>
      </c>
      <c r="L474" s="442">
        <f>H473+H475</f>
        <v>811</v>
      </c>
      <c r="M474" s="439">
        <v>405.5</v>
      </c>
      <c r="N474" s="439">
        <v>206</v>
      </c>
      <c r="O474" s="439">
        <v>205</v>
      </c>
      <c r="P474" s="439">
        <v>411</v>
      </c>
      <c r="Q474" s="439">
        <v>208</v>
      </c>
      <c r="R474" s="439">
        <v>203</v>
      </c>
      <c r="S474" s="439">
        <v>411</v>
      </c>
      <c r="T474" s="440">
        <v>412496.35399999999</v>
      </c>
      <c r="U474" s="440">
        <v>3152781.88</v>
      </c>
      <c r="V474" s="441"/>
      <c r="W474" s="436"/>
      <c r="X474" s="436" t="s">
        <v>1170</v>
      </c>
      <c r="Y474" s="436" t="s">
        <v>760</v>
      </c>
      <c r="Z474" s="436" t="s">
        <v>761</v>
      </c>
      <c r="AA474" s="436"/>
      <c r="AC474" s="443">
        <f t="shared" si="1"/>
        <v>0</v>
      </c>
    </row>
    <row r="475" spans="1:29" ht="19.5" customHeight="1">
      <c r="A475" s="436"/>
      <c r="B475" s="436"/>
      <c r="C475" s="436"/>
      <c r="D475" s="436"/>
      <c r="E475" s="437"/>
      <c r="F475" s="453"/>
      <c r="G475" s="439"/>
      <c r="H475" s="437">
        <v>392</v>
      </c>
      <c r="I475" s="437">
        <f>H475+I473</f>
        <v>91447.924999999974</v>
      </c>
      <c r="J475" s="438"/>
      <c r="K475" s="436"/>
      <c r="L475" s="442"/>
      <c r="M475" s="439"/>
      <c r="N475" s="439"/>
      <c r="O475" s="439"/>
      <c r="P475" s="439"/>
      <c r="Q475" s="439"/>
      <c r="R475" s="439"/>
      <c r="S475" s="439"/>
      <c r="T475" s="440"/>
      <c r="U475" s="440"/>
      <c r="V475" s="441" t="s">
        <v>1171</v>
      </c>
      <c r="W475" s="436"/>
      <c r="X475" s="436" t="s">
        <v>1031</v>
      </c>
      <c r="Y475" s="436" t="s">
        <v>1031</v>
      </c>
      <c r="Z475" s="436" t="s">
        <v>1031</v>
      </c>
      <c r="AA475" s="436"/>
      <c r="AC475" s="443">
        <f t="shared" si="1"/>
        <v>13.063989285714282</v>
      </c>
    </row>
    <row r="476" spans="1:29" ht="19.5" customHeight="1">
      <c r="A476" s="436">
        <f>A474+1</f>
        <v>234</v>
      </c>
      <c r="B476" s="436"/>
      <c r="C476" s="436" t="s">
        <v>529</v>
      </c>
      <c r="D476" s="436" t="s">
        <v>247</v>
      </c>
      <c r="E476" s="437">
        <v>408</v>
      </c>
      <c r="F476" s="453"/>
      <c r="G476" s="439"/>
      <c r="H476" s="437"/>
      <c r="I476" s="437"/>
      <c r="J476" s="438">
        <v>242.38800000000001</v>
      </c>
      <c r="K476" s="436" t="s">
        <v>1031</v>
      </c>
      <c r="L476" s="442">
        <f>H475+H477</f>
        <v>800</v>
      </c>
      <c r="M476" s="439">
        <v>400</v>
      </c>
      <c r="N476" s="439">
        <v>187</v>
      </c>
      <c r="O476" s="439">
        <v>287</v>
      </c>
      <c r="P476" s="439">
        <v>474</v>
      </c>
      <c r="Q476" s="439">
        <v>190</v>
      </c>
      <c r="R476" s="439">
        <v>263</v>
      </c>
      <c r="S476" s="439">
        <v>453</v>
      </c>
      <c r="T476" s="440">
        <v>412878.125</v>
      </c>
      <c r="U476" s="440">
        <v>3152870.8429999999</v>
      </c>
      <c r="V476" s="441"/>
      <c r="W476" s="436"/>
      <c r="X476" s="436" t="s">
        <v>1170</v>
      </c>
      <c r="Y476" s="436" t="s">
        <v>760</v>
      </c>
      <c r="Z476" s="436" t="s">
        <v>761</v>
      </c>
      <c r="AA476" s="436"/>
      <c r="AC476" s="443">
        <f t="shared" si="1"/>
        <v>0</v>
      </c>
    </row>
    <row r="477" spans="1:29" ht="19.5" customHeight="1">
      <c r="A477" s="436"/>
      <c r="B477" s="436"/>
      <c r="C477" s="436"/>
      <c r="D477" s="436"/>
      <c r="E477" s="437"/>
      <c r="F477" s="453"/>
      <c r="G477" s="439"/>
      <c r="H477" s="437">
        <v>408</v>
      </c>
      <c r="I477" s="437">
        <f>H477+I475</f>
        <v>91855.924999999974</v>
      </c>
      <c r="J477" s="438"/>
      <c r="K477" s="436"/>
      <c r="L477" s="442"/>
      <c r="M477" s="439"/>
      <c r="N477" s="439"/>
      <c r="O477" s="439"/>
      <c r="P477" s="439"/>
      <c r="Q477" s="439"/>
      <c r="R477" s="439"/>
      <c r="S477" s="439"/>
      <c r="T477" s="440"/>
      <c r="U477" s="440"/>
      <c r="V477" s="441" t="s">
        <v>1172</v>
      </c>
      <c r="W477" s="436"/>
      <c r="X477" s="436" t="s">
        <v>1031</v>
      </c>
      <c r="Y477" s="436" t="s">
        <v>1031</v>
      </c>
      <c r="Z477" s="436" t="s">
        <v>1031</v>
      </c>
      <c r="AA477" s="436"/>
      <c r="AC477" s="443">
        <f t="shared" si="1"/>
        <v>13.122274999999997</v>
      </c>
    </row>
    <row r="478" spans="1:29" ht="19.5" customHeight="1">
      <c r="A478" s="436">
        <f>A476+1</f>
        <v>235</v>
      </c>
      <c r="B478" s="436" t="s">
        <v>1031</v>
      </c>
      <c r="C478" s="436" t="s">
        <v>530</v>
      </c>
      <c r="D478" s="436" t="s">
        <v>239</v>
      </c>
      <c r="E478" s="437">
        <v>432</v>
      </c>
      <c r="F478" s="453"/>
      <c r="G478" s="439"/>
      <c r="H478" s="437"/>
      <c r="I478" s="437"/>
      <c r="J478" s="438">
        <v>238.107</v>
      </c>
      <c r="K478" s="436" t="s">
        <v>1031</v>
      </c>
      <c r="L478" s="442">
        <f>H477+H479</f>
        <v>840</v>
      </c>
      <c r="M478" s="439">
        <v>420</v>
      </c>
      <c r="N478" s="439">
        <v>122</v>
      </c>
      <c r="O478" s="439">
        <v>196</v>
      </c>
      <c r="P478" s="439">
        <v>318</v>
      </c>
      <c r="Q478" s="439">
        <v>146</v>
      </c>
      <c r="R478" s="439">
        <v>203</v>
      </c>
      <c r="S478" s="439">
        <v>349</v>
      </c>
      <c r="T478" s="440">
        <v>413275.47899999999</v>
      </c>
      <c r="U478" s="440">
        <v>3152963.4369999999</v>
      </c>
      <c r="V478" s="441"/>
      <c r="W478" s="436"/>
      <c r="X478" s="436" t="s">
        <v>1170</v>
      </c>
      <c r="Y478" s="436" t="s">
        <v>760</v>
      </c>
      <c r="Z478" s="436" t="s">
        <v>761</v>
      </c>
      <c r="AA478" s="436"/>
      <c r="AC478" s="443">
        <f t="shared" si="1"/>
        <v>0</v>
      </c>
    </row>
    <row r="479" spans="1:29" ht="19.5" customHeight="1">
      <c r="A479" s="436"/>
      <c r="B479" s="436"/>
      <c r="C479" s="436"/>
      <c r="D479" s="436"/>
      <c r="E479" s="437"/>
      <c r="F479" s="453"/>
      <c r="G479" s="439"/>
      <c r="H479" s="437">
        <v>432</v>
      </c>
      <c r="I479" s="437">
        <f>H479+I477</f>
        <v>92287.924999999974</v>
      </c>
      <c r="J479" s="438"/>
      <c r="K479" s="436"/>
      <c r="L479" s="442"/>
      <c r="M479" s="439"/>
      <c r="N479" s="439"/>
      <c r="O479" s="439"/>
      <c r="P479" s="439"/>
      <c r="Q479" s="439"/>
      <c r="R479" s="439"/>
      <c r="S479" s="439"/>
      <c r="T479" s="440"/>
      <c r="U479" s="440"/>
      <c r="V479" s="441" t="s">
        <v>1173</v>
      </c>
      <c r="W479" s="436"/>
      <c r="X479" s="436" t="s">
        <v>1031</v>
      </c>
      <c r="Y479" s="436" t="s">
        <v>1031</v>
      </c>
      <c r="Z479" s="436" t="s">
        <v>1031</v>
      </c>
      <c r="AA479" s="436"/>
      <c r="AC479" s="443">
        <f t="shared" si="1"/>
        <v>13.183989285714283</v>
      </c>
    </row>
    <row r="480" spans="1:29" ht="19.5" customHeight="1">
      <c r="A480" s="436">
        <f>A478+1</f>
        <v>236</v>
      </c>
      <c r="B480" s="436" t="s">
        <v>1031</v>
      </c>
      <c r="C480" s="436" t="s">
        <v>531</v>
      </c>
      <c r="D480" s="436" t="s">
        <v>258</v>
      </c>
      <c r="E480" s="437">
        <v>383.00099999999998</v>
      </c>
      <c r="F480" s="453"/>
      <c r="G480" s="439"/>
      <c r="H480" s="437"/>
      <c r="I480" s="437"/>
      <c r="J480" s="438">
        <v>236.30099999999999</v>
      </c>
      <c r="K480" s="436" t="s">
        <v>1031</v>
      </c>
      <c r="L480" s="442">
        <f>H479+H481</f>
        <v>815.00099999999998</v>
      </c>
      <c r="M480" s="439">
        <v>407.50049999999999</v>
      </c>
      <c r="N480" s="439">
        <v>237</v>
      </c>
      <c r="O480" s="439">
        <v>201</v>
      </c>
      <c r="P480" s="439">
        <v>438</v>
      </c>
      <c r="Q480" s="439">
        <v>231</v>
      </c>
      <c r="R480" s="439">
        <v>199</v>
      </c>
      <c r="S480" s="439">
        <v>430</v>
      </c>
      <c r="T480" s="440">
        <v>413696.20699999999</v>
      </c>
      <c r="U480" s="440">
        <v>3153061.4780000001</v>
      </c>
      <c r="V480" s="441"/>
      <c r="W480" s="436"/>
      <c r="X480" s="436" t="s">
        <v>1174</v>
      </c>
      <c r="Y480" s="436" t="s">
        <v>760</v>
      </c>
      <c r="Z480" s="436" t="s">
        <v>761</v>
      </c>
      <c r="AA480" s="436"/>
      <c r="AC480" s="443">
        <f t="shared" si="1"/>
        <v>0</v>
      </c>
    </row>
    <row r="481" spans="1:29" ht="19.5" customHeight="1">
      <c r="A481" s="436"/>
      <c r="B481" s="436"/>
      <c r="C481" s="436"/>
      <c r="D481" s="436"/>
      <c r="E481" s="437"/>
      <c r="F481" s="453"/>
      <c r="G481" s="439"/>
      <c r="H481" s="437">
        <v>383.00099999999998</v>
      </c>
      <c r="I481" s="437">
        <f>H481+I479</f>
        <v>92670.925999999978</v>
      </c>
      <c r="J481" s="438"/>
      <c r="K481" s="436"/>
      <c r="L481" s="442"/>
      <c r="M481" s="439"/>
      <c r="N481" s="439"/>
      <c r="O481" s="439"/>
      <c r="P481" s="439"/>
      <c r="Q481" s="439"/>
      <c r="R481" s="439"/>
      <c r="S481" s="439"/>
      <c r="T481" s="440"/>
      <c r="U481" s="440"/>
      <c r="V481" s="441" t="s">
        <v>1175</v>
      </c>
      <c r="W481" s="436"/>
      <c r="X481" s="436" t="s">
        <v>1031</v>
      </c>
      <c r="Y481" s="436" t="s">
        <v>1031</v>
      </c>
      <c r="Z481" s="436" t="s">
        <v>1031</v>
      </c>
      <c r="AA481" s="436"/>
      <c r="AC481" s="443">
        <f t="shared" si="1"/>
        <v>13.238703714285711</v>
      </c>
    </row>
    <row r="482" spans="1:29" ht="19.5" customHeight="1">
      <c r="A482" s="436">
        <f>A480+1</f>
        <v>237</v>
      </c>
      <c r="B482" s="436" t="s">
        <v>1031</v>
      </c>
      <c r="C482" s="436" t="s">
        <v>532</v>
      </c>
      <c r="D482" s="436" t="s">
        <v>258</v>
      </c>
      <c r="E482" s="437">
        <v>398.94400000000002</v>
      </c>
      <c r="F482" s="453"/>
      <c r="G482" s="439"/>
      <c r="H482" s="437"/>
      <c r="I482" s="437"/>
      <c r="J482" s="438">
        <v>234.596</v>
      </c>
      <c r="K482" s="436" t="s">
        <v>1031</v>
      </c>
      <c r="L482" s="442">
        <f>H481+H483</f>
        <v>781.94499999999994</v>
      </c>
      <c r="M482" s="439">
        <v>390.97249999999997</v>
      </c>
      <c r="N482" s="439">
        <v>183</v>
      </c>
      <c r="O482" s="439">
        <v>152</v>
      </c>
      <c r="P482" s="439">
        <v>335</v>
      </c>
      <c r="Q482" s="439">
        <v>186</v>
      </c>
      <c r="R482" s="439">
        <v>166</v>
      </c>
      <c r="S482" s="439">
        <v>352</v>
      </c>
      <c r="T482" s="440">
        <v>414069.21500000003</v>
      </c>
      <c r="U482" s="440">
        <v>3153148.3990000002</v>
      </c>
      <c r="V482" s="441"/>
      <c r="W482" s="436"/>
      <c r="X482" s="436" t="s">
        <v>1174</v>
      </c>
      <c r="Y482" s="436" t="s">
        <v>760</v>
      </c>
      <c r="Z482" s="436" t="s">
        <v>761</v>
      </c>
      <c r="AA482" s="436"/>
      <c r="AC482" s="443">
        <f t="shared" si="1"/>
        <v>0</v>
      </c>
    </row>
    <row r="483" spans="1:29" ht="19.5" customHeight="1">
      <c r="A483" s="436"/>
      <c r="B483" s="436"/>
      <c r="C483" s="436"/>
      <c r="D483" s="436"/>
      <c r="E483" s="437"/>
      <c r="F483" s="453"/>
      <c r="G483" s="439"/>
      <c r="H483" s="437">
        <v>398.94400000000002</v>
      </c>
      <c r="I483" s="437">
        <f>H483+I481</f>
        <v>93069.869999999981</v>
      </c>
      <c r="J483" s="438"/>
      <c r="K483" s="436"/>
      <c r="L483" s="442"/>
      <c r="M483" s="439"/>
      <c r="N483" s="439"/>
      <c r="O483" s="439"/>
      <c r="P483" s="439"/>
      <c r="Q483" s="439"/>
      <c r="R483" s="439"/>
      <c r="S483" s="439"/>
      <c r="T483" s="440"/>
      <c r="U483" s="440"/>
      <c r="V483" s="441" t="s">
        <v>1176</v>
      </c>
      <c r="W483" s="436"/>
      <c r="X483" s="436" t="s">
        <v>1031</v>
      </c>
      <c r="Y483" s="436" t="s">
        <v>1031</v>
      </c>
      <c r="Z483" s="436" t="s">
        <v>1031</v>
      </c>
      <c r="AA483" s="436"/>
      <c r="AC483" s="443">
        <f t="shared" si="1"/>
        <v>13.295695714285712</v>
      </c>
    </row>
    <row r="484" spans="1:29" ht="19.5" customHeight="1">
      <c r="A484" s="436">
        <f>A482+1</f>
        <v>238</v>
      </c>
      <c r="B484" s="436" t="s">
        <v>1177</v>
      </c>
      <c r="C484" s="436" t="s">
        <v>533</v>
      </c>
      <c r="D484" s="436" t="s">
        <v>254</v>
      </c>
      <c r="E484" s="437">
        <v>372</v>
      </c>
      <c r="F484" s="453"/>
      <c r="G484" s="439">
        <f>SUM(H464:H483)</f>
        <v>4091.9450000000002</v>
      </c>
      <c r="H484" s="437"/>
      <c r="I484" s="437"/>
      <c r="J484" s="438">
        <v>246.82599999999999</v>
      </c>
      <c r="K484" s="436" t="s">
        <v>1178</v>
      </c>
      <c r="L484" s="442">
        <f>H483+H485</f>
        <v>770.94399999999996</v>
      </c>
      <c r="M484" s="439">
        <v>385.47199999999998</v>
      </c>
      <c r="N484" s="439">
        <v>264</v>
      </c>
      <c r="O484" s="439">
        <v>194</v>
      </c>
      <c r="P484" s="439">
        <v>458</v>
      </c>
      <c r="Q484" s="439">
        <v>245</v>
      </c>
      <c r="R484" s="439">
        <v>192</v>
      </c>
      <c r="S484" s="439">
        <v>437</v>
      </c>
      <c r="T484" s="440">
        <v>414457.74900000001</v>
      </c>
      <c r="U484" s="440">
        <v>3153238.9380000001</v>
      </c>
      <c r="V484" s="441"/>
      <c r="W484" s="436"/>
      <c r="X484" s="436" t="s">
        <v>1174</v>
      </c>
      <c r="Y484" s="436" t="s">
        <v>760</v>
      </c>
      <c r="Z484" s="436" t="s">
        <v>761</v>
      </c>
      <c r="AA484" s="436"/>
      <c r="AC484" s="443">
        <f t="shared" si="1"/>
        <v>0</v>
      </c>
    </row>
    <row r="485" spans="1:29" ht="19.5" customHeight="1">
      <c r="A485" s="436"/>
      <c r="B485" s="436"/>
      <c r="C485" s="436"/>
      <c r="D485" s="436"/>
      <c r="E485" s="437"/>
      <c r="F485" s="453"/>
      <c r="G485" s="439"/>
      <c r="H485" s="437">
        <v>372</v>
      </c>
      <c r="I485" s="437">
        <f>H485+I483</f>
        <v>93441.869999999981</v>
      </c>
      <c r="J485" s="438"/>
      <c r="K485" s="436"/>
      <c r="L485" s="442"/>
      <c r="M485" s="439"/>
      <c r="N485" s="439"/>
      <c r="O485" s="439"/>
      <c r="P485" s="439"/>
      <c r="Q485" s="439"/>
      <c r="R485" s="439"/>
      <c r="S485" s="439"/>
      <c r="T485" s="440"/>
      <c r="U485" s="440"/>
      <c r="V485" s="441"/>
      <c r="W485" s="436"/>
      <c r="X485" s="436" t="s">
        <v>1031</v>
      </c>
      <c r="Y485" s="436" t="s">
        <v>1031</v>
      </c>
      <c r="Z485" s="436" t="s">
        <v>1031</v>
      </c>
      <c r="AA485" s="436"/>
      <c r="AC485" s="443">
        <f t="shared" si="1"/>
        <v>13.348838571428569</v>
      </c>
    </row>
    <row r="486" spans="1:29" ht="19.5" customHeight="1">
      <c r="A486" s="436">
        <f>A484+1</f>
        <v>239</v>
      </c>
      <c r="B486" s="436" t="s">
        <v>1031</v>
      </c>
      <c r="C486" s="436" t="s">
        <v>534</v>
      </c>
      <c r="D486" s="436" t="s">
        <v>247</v>
      </c>
      <c r="E486" s="437">
        <v>385</v>
      </c>
      <c r="F486" s="453"/>
      <c r="G486" s="439"/>
      <c r="H486" s="437"/>
      <c r="I486" s="437"/>
      <c r="J486" s="438">
        <v>239.488</v>
      </c>
      <c r="K486" s="436" t="s">
        <v>1031</v>
      </c>
      <c r="L486" s="442">
        <f>H485+H487</f>
        <v>757</v>
      </c>
      <c r="M486" s="439">
        <v>378.5</v>
      </c>
      <c r="N486" s="439">
        <v>178</v>
      </c>
      <c r="O486" s="439">
        <v>256</v>
      </c>
      <c r="P486" s="439">
        <v>434</v>
      </c>
      <c r="Q486" s="439">
        <v>181</v>
      </c>
      <c r="R486" s="439">
        <v>236</v>
      </c>
      <c r="S486" s="439">
        <v>417</v>
      </c>
      <c r="T486" s="440">
        <v>414804.62900000002</v>
      </c>
      <c r="U486" s="440">
        <v>3153373.3190000001</v>
      </c>
      <c r="V486" s="441"/>
      <c r="W486" s="436"/>
      <c r="X486" s="436" t="s">
        <v>1174</v>
      </c>
      <c r="Y486" s="436" t="s">
        <v>760</v>
      </c>
      <c r="Z486" s="436" t="s">
        <v>761</v>
      </c>
      <c r="AA486" s="436"/>
      <c r="AC486" s="443">
        <f t="shared" si="1"/>
        <v>0</v>
      </c>
    </row>
    <row r="487" spans="1:29" ht="19.5" customHeight="1">
      <c r="A487" s="436"/>
      <c r="B487" s="436"/>
      <c r="C487" s="436"/>
      <c r="D487" s="436"/>
      <c r="E487" s="437"/>
      <c r="F487" s="453"/>
      <c r="G487" s="439"/>
      <c r="H487" s="437">
        <v>385</v>
      </c>
      <c r="I487" s="437">
        <f>H487+I485</f>
        <v>93826.869999999981</v>
      </c>
      <c r="J487" s="438"/>
      <c r="K487" s="436"/>
      <c r="L487" s="442"/>
      <c r="M487" s="439"/>
      <c r="N487" s="439"/>
      <c r="O487" s="439"/>
      <c r="P487" s="439"/>
      <c r="Q487" s="439"/>
      <c r="R487" s="439"/>
      <c r="S487" s="439"/>
      <c r="T487" s="440"/>
      <c r="U487" s="440"/>
      <c r="V487" s="441" t="s">
        <v>1179</v>
      </c>
      <c r="W487" s="436"/>
      <c r="X487" s="436" t="s">
        <v>1031</v>
      </c>
      <c r="Y487" s="436" t="s">
        <v>1031</v>
      </c>
      <c r="Z487" s="436" t="s">
        <v>1031</v>
      </c>
      <c r="AA487" s="436"/>
      <c r="AC487" s="443">
        <f t="shared" si="1"/>
        <v>13.403838571428569</v>
      </c>
    </row>
    <row r="488" spans="1:29" ht="19.5" customHeight="1">
      <c r="A488" s="436">
        <f>A486+1</f>
        <v>240</v>
      </c>
      <c r="B488" s="436" t="s">
        <v>1031</v>
      </c>
      <c r="C488" s="436" t="s">
        <v>535</v>
      </c>
      <c r="D488" s="436" t="s">
        <v>258</v>
      </c>
      <c r="E488" s="437">
        <v>407</v>
      </c>
      <c r="F488" s="453"/>
      <c r="G488" s="439"/>
      <c r="H488" s="437"/>
      <c r="I488" s="437"/>
      <c r="J488" s="438">
        <v>234.251</v>
      </c>
      <c r="K488" s="436" t="s">
        <v>1031</v>
      </c>
      <c r="L488" s="442">
        <f>H487+H489</f>
        <v>792</v>
      </c>
      <c r="M488" s="439">
        <v>396</v>
      </c>
      <c r="N488" s="439">
        <v>130</v>
      </c>
      <c r="O488" s="439">
        <v>127</v>
      </c>
      <c r="P488" s="439">
        <v>257</v>
      </c>
      <c r="Q488" s="439">
        <v>150</v>
      </c>
      <c r="R488" s="439">
        <v>152</v>
      </c>
      <c r="S488" s="439">
        <v>302</v>
      </c>
      <c r="T488" s="440">
        <v>415163.63099999999</v>
      </c>
      <c r="U488" s="440">
        <v>3153512.3969999999</v>
      </c>
      <c r="V488" s="441"/>
      <c r="W488" s="436"/>
      <c r="X488" s="436" t="s">
        <v>1180</v>
      </c>
      <c r="Y488" s="436" t="s">
        <v>760</v>
      </c>
      <c r="Z488" s="436" t="s">
        <v>761</v>
      </c>
      <c r="AA488" s="436"/>
      <c r="AC488" s="443">
        <f t="shared" si="1"/>
        <v>0</v>
      </c>
    </row>
    <row r="489" spans="1:29" ht="19.5" customHeight="1">
      <c r="A489" s="436"/>
      <c r="B489" s="436"/>
      <c r="C489" s="436"/>
      <c r="D489" s="436"/>
      <c r="E489" s="437"/>
      <c r="F489" s="453"/>
      <c r="G489" s="439"/>
      <c r="H489" s="437">
        <v>407</v>
      </c>
      <c r="I489" s="437">
        <f>H489+I487</f>
        <v>94233.869999999981</v>
      </c>
      <c r="J489" s="438"/>
      <c r="K489" s="436"/>
      <c r="L489" s="442"/>
      <c r="M489" s="439"/>
      <c r="N489" s="439"/>
      <c r="O489" s="439"/>
      <c r="P489" s="439"/>
      <c r="Q489" s="439"/>
      <c r="R489" s="439"/>
      <c r="S489" s="439"/>
      <c r="T489" s="440"/>
      <c r="U489" s="440"/>
      <c r="V489" s="441" t="s">
        <v>1181</v>
      </c>
      <c r="W489" s="436"/>
      <c r="X489" s="436" t="s">
        <v>1031</v>
      </c>
      <c r="Y489" s="436" t="s">
        <v>1031</v>
      </c>
      <c r="Z489" s="436" t="s">
        <v>1031</v>
      </c>
      <c r="AA489" s="436"/>
      <c r="AC489" s="443">
        <f t="shared" si="1"/>
        <v>13.461981428571425</v>
      </c>
    </row>
    <row r="490" spans="1:29" ht="19.5" customHeight="1">
      <c r="A490" s="436">
        <f>A488+1</f>
        <v>241</v>
      </c>
      <c r="B490" s="436" t="s">
        <v>1031</v>
      </c>
      <c r="C490" s="436" t="s">
        <v>536</v>
      </c>
      <c r="D490" s="436" t="s">
        <v>247</v>
      </c>
      <c r="E490" s="437">
        <v>412</v>
      </c>
      <c r="F490" s="453"/>
      <c r="G490" s="439"/>
      <c r="H490" s="437"/>
      <c r="I490" s="437"/>
      <c r="J490" s="438">
        <v>242.81899999999999</v>
      </c>
      <c r="K490" s="436" t="s">
        <v>1031</v>
      </c>
      <c r="L490" s="442">
        <f>H489+H491</f>
        <v>819</v>
      </c>
      <c r="M490" s="439">
        <v>409.5</v>
      </c>
      <c r="N490" s="439">
        <v>281</v>
      </c>
      <c r="O490" s="439">
        <v>243</v>
      </c>
      <c r="P490" s="439">
        <v>524</v>
      </c>
      <c r="Q490" s="439">
        <v>257</v>
      </c>
      <c r="R490" s="439">
        <v>232</v>
      </c>
      <c r="S490" s="439">
        <v>489</v>
      </c>
      <c r="T490" s="440">
        <v>415543.14799999999</v>
      </c>
      <c r="U490" s="440">
        <v>3153659.4210000001</v>
      </c>
      <c r="V490" s="441"/>
      <c r="W490" s="436"/>
      <c r="X490" s="436" t="s">
        <v>1180</v>
      </c>
      <c r="Y490" s="436" t="s">
        <v>760</v>
      </c>
      <c r="Z490" s="436" t="s">
        <v>761</v>
      </c>
      <c r="AA490" s="436"/>
      <c r="AC490" s="443">
        <f t="shared" si="1"/>
        <v>0</v>
      </c>
    </row>
    <row r="491" spans="1:29" ht="19.5" customHeight="1">
      <c r="A491" s="436"/>
      <c r="B491" s="436"/>
      <c r="C491" s="436"/>
      <c r="D491" s="436"/>
      <c r="E491" s="437"/>
      <c r="F491" s="453"/>
      <c r="G491" s="439"/>
      <c r="H491" s="437">
        <v>412</v>
      </c>
      <c r="I491" s="437">
        <f>H491+I489</f>
        <v>94645.869999999981</v>
      </c>
      <c r="J491" s="438"/>
      <c r="K491" s="436"/>
      <c r="L491" s="442"/>
      <c r="M491" s="439"/>
      <c r="N491" s="439"/>
      <c r="O491" s="439"/>
      <c r="P491" s="439"/>
      <c r="Q491" s="439"/>
      <c r="R491" s="439"/>
      <c r="S491" s="439"/>
      <c r="T491" s="440"/>
      <c r="U491" s="440"/>
      <c r="V491" s="441" t="s">
        <v>1182</v>
      </c>
      <c r="W491" s="436"/>
      <c r="X491" s="436" t="s">
        <v>1031</v>
      </c>
      <c r="Y491" s="436" t="s">
        <v>1031</v>
      </c>
      <c r="Z491" s="436" t="s">
        <v>1031</v>
      </c>
      <c r="AA491" s="436"/>
      <c r="AC491" s="443">
        <f t="shared" si="1"/>
        <v>13.520838571428568</v>
      </c>
    </row>
    <row r="492" spans="1:29" ht="19.5" customHeight="1">
      <c r="A492" s="436">
        <f>A490+1</f>
        <v>242</v>
      </c>
      <c r="B492" s="436" t="s">
        <v>1031</v>
      </c>
      <c r="C492" s="436" t="s">
        <v>537</v>
      </c>
      <c r="D492" s="436" t="s">
        <v>245</v>
      </c>
      <c r="E492" s="437">
        <v>400</v>
      </c>
      <c r="F492" s="453"/>
      <c r="G492" s="439"/>
      <c r="H492" s="437"/>
      <c r="I492" s="437"/>
      <c r="J492" s="438">
        <v>238.75800000000001</v>
      </c>
      <c r="K492" s="436" t="s">
        <v>1031</v>
      </c>
      <c r="L492" s="442">
        <f>H491+H493</f>
        <v>812</v>
      </c>
      <c r="M492" s="439">
        <v>406</v>
      </c>
      <c r="N492" s="439">
        <v>169</v>
      </c>
      <c r="O492" s="439">
        <v>254</v>
      </c>
      <c r="P492" s="439">
        <v>423</v>
      </c>
      <c r="Q492" s="439">
        <v>181</v>
      </c>
      <c r="R492" s="439">
        <v>238</v>
      </c>
      <c r="S492" s="439">
        <v>419</v>
      </c>
      <c r="T492" s="440">
        <v>415927.326</v>
      </c>
      <c r="U492" s="440">
        <v>3153808.2519999999</v>
      </c>
      <c r="V492" s="441"/>
      <c r="W492" s="436"/>
      <c r="X492" s="436" t="s">
        <v>1180</v>
      </c>
      <c r="Y492" s="436" t="s">
        <v>760</v>
      </c>
      <c r="Z492" s="436" t="s">
        <v>761</v>
      </c>
      <c r="AA492" s="436"/>
      <c r="AC492" s="443">
        <f t="shared" si="1"/>
        <v>0</v>
      </c>
    </row>
    <row r="493" spans="1:29" ht="19.5" customHeight="1">
      <c r="A493" s="436"/>
      <c r="B493" s="436"/>
      <c r="C493" s="436"/>
      <c r="D493" s="436"/>
      <c r="E493" s="437"/>
      <c r="F493" s="453"/>
      <c r="G493" s="439"/>
      <c r="H493" s="437">
        <v>400</v>
      </c>
      <c r="I493" s="437">
        <f>H493+I491</f>
        <v>95045.869999999981</v>
      </c>
      <c r="J493" s="438"/>
      <c r="K493" s="436"/>
      <c r="L493" s="442"/>
      <c r="M493" s="439"/>
      <c r="N493" s="439"/>
      <c r="O493" s="439"/>
      <c r="P493" s="439"/>
      <c r="Q493" s="439"/>
      <c r="R493" s="439"/>
      <c r="S493" s="439"/>
      <c r="T493" s="440"/>
      <c r="U493" s="440"/>
      <c r="V493" s="441"/>
      <c r="W493" s="436"/>
      <c r="X493" s="436" t="s">
        <v>1031</v>
      </c>
      <c r="Y493" s="436" t="s">
        <v>1031</v>
      </c>
      <c r="Z493" s="436" t="s">
        <v>1031</v>
      </c>
      <c r="AA493" s="436"/>
      <c r="AC493" s="443">
        <f t="shared" si="1"/>
        <v>13.577981428571427</v>
      </c>
    </row>
    <row r="494" spans="1:29" ht="19.5" customHeight="1">
      <c r="A494" s="436">
        <f>A492+1</f>
        <v>243</v>
      </c>
      <c r="B494" s="436"/>
      <c r="C494" s="436" t="s">
        <v>538</v>
      </c>
      <c r="D494" s="436" t="s">
        <v>251</v>
      </c>
      <c r="E494" s="437">
        <v>419</v>
      </c>
      <c r="F494" s="453"/>
      <c r="G494" s="439"/>
      <c r="H494" s="437"/>
      <c r="I494" s="437"/>
      <c r="J494" s="438">
        <v>234.73400000000001</v>
      </c>
      <c r="K494" s="436" t="s">
        <v>1031</v>
      </c>
      <c r="L494" s="442">
        <f>H493+H495</f>
        <v>819</v>
      </c>
      <c r="M494" s="439">
        <v>409.5</v>
      </c>
      <c r="N494" s="439">
        <v>146</v>
      </c>
      <c r="O494" s="439">
        <v>174</v>
      </c>
      <c r="P494" s="439">
        <v>320</v>
      </c>
      <c r="Q494" s="439">
        <v>164</v>
      </c>
      <c r="R494" s="439">
        <v>186</v>
      </c>
      <c r="S494" s="439">
        <v>350</v>
      </c>
      <c r="T494" s="440">
        <v>416300.31599999999</v>
      </c>
      <c r="U494" s="440">
        <v>3153952.7480000001</v>
      </c>
      <c r="V494" s="441"/>
      <c r="W494" s="436"/>
      <c r="X494" s="436" t="s">
        <v>759</v>
      </c>
      <c r="Y494" s="436" t="s">
        <v>760</v>
      </c>
      <c r="Z494" s="436" t="s">
        <v>761</v>
      </c>
      <c r="AA494" s="436"/>
      <c r="AC494" s="443">
        <f t="shared" si="1"/>
        <v>0</v>
      </c>
    </row>
    <row r="495" spans="1:29" ht="19.5" customHeight="1">
      <c r="A495" s="436"/>
      <c r="B495" s="436"/>
      <c r="C495" s="436"/>
      <c r="D495" s="436"/>
      <c r="E495" s="437"/>
      <c r="F495" s="453"/>
      <c r="G495" s="439"/>
      <c r="H495" s="437">
        <v>419</v>
      </c>
      <c r="I495" s="437">
        <f>H495+I493</f>
        <v>95464.869999999981</v>
      </c>
      <c r="J495" s="438"/>
      <c r="K495" s="436"/>
      <c r="L495" s="442"/>
      <c r="M495" s="439"/>
      <c r="N495" s="439"/>
      <c r="O495" s="439"/>
      <c r="P495" s="439"/>
      <c r="Q495" s="439"/>
      <c r="R495" s="439"/>
      <c r="S495" s="439"/>
      <c r="T495" s="440"/>
      <c r="U495" s="440"/>
      <c r="V495" s="441" t="s">
        <v>1164</v>
      </c>
      <c r="W495" s="436"/>
      <c r="X495" s="436" t="s">
        <v>1031</v>
      </c>
      <c r="Y495" s="436" t="s">
        <v>1031</v>
      </c>
      <c r="Z495" s="436" t="s">
        <v>1031</v>
      </c>
      <c r="AA495" s="436"/>
      <c r="AC495" s="443">
        <f t="shared" si="1"/>
        <v>13.637838571428569</v>
      </c>
    </row>
    <row r="496" spans="1:29" ht="19.5" customHeight="1">
      <c r="A496" s="436">
        <f>A494+1</f>
        <v>244</v>
      </c>
      <c r="B496" s="436" t="s">
        <v>1031</v>
      </c>
      <c r="C496" s="436" t="s">
        <v>539</v>
      </c>
      <c r="D496" s="436" t="s">
        <v>258</v>
      </c>
      <c r="E496" s="437">
        <v>404</v>
      </c>
      <c r="F496" s="453"/>
      <c r="G496" s="439"/>
      <c r="H496" s="437"/>
      <c r="I496" s="437"/>
      <c r="J496" s="438">
        <v>238.74700000000001</v>
      </c>
      <c r="K496" s="436" t="s">
        <v>1031</v>
      </c>
      <c r="L496" s="442">
        <f>H495+H497</f>
        <v>823</v>
      </c>
      <c r="M496" s="439">
        <v>411.5</v>
      </c>
      <c r="N496" s="439">
        <v>246</v>
      </c>
      <c r="O496" s="439">
        <v>204</v>
      </c>
      <c r="P496" s="439">
        <v>450</v>
      </c>
      <c r="Q496" s="439">
        <v>235</v>
      </c>
      <c r="R496" s="439">
        <v>204</v>
      </c>
      <c r="S496" s="439">
        <v>439</v>
      </c>
      <c r="T496" s="440">
        <v>416691.022</v>
      </c>
      <c r="U496" s="440">
        <v>3154104.1069999998</v>
      </c>
      <c r="V496" s="441"/>
      <c r="W496" s="436"/>
      <c r="X496" s="436" t="s">
        <v>759</v>
      </c>
      <c r="Y496" s="436" t="s">
        <v>760</v>
      </c>
      <c r="Z496" s="436" t="s">
        <v>761</v>
      </c>
      <c r="AA496" s="436"/>
      <c r="AC496" s="443">
        <f t="shared" si="1"/>
        <v>0</v>
      </c>
    </row>
    <row r="497" spans="1:29" ht="19.5" customHeight="1">
      <c r="A497" s="436"/>
      <c r="B497" s="436"/>
      <c r="C497" s="436"/>
      <c r="D497" s="436"/>
      <c r="E497" s="437"/>
      <c r="F497" s="453"/>
      <c r="G497" s="439"/>
      <c r="H497" s="437">
        <v>404</v>
      </c>
      <c r="I497" s="437">
        <f>H497+I495</f>
        <v>95868.869999999981</v>
      </c>
      <c r="J497" s="438"/>
      <c r="K497" s="436"/>
      <c r="L497" s="442"/>
      <c r="M497" s="439"/>
      <c r="N497" s="439"/>
      <c r="O497" s="439"/>
      <c r="P497" s="439"/>
      <c r="Q497" s="439"/>
      <c r="R497" s="439"/>
      <c r="S497" s="439"/>
      <c r="T497" s="440"/>
      <c r="U497" s="440"/>
      <c r="V497" s="441" t="s">
        <v>1183</v>
      </c>
      <c r="W497" s="436"/>
      <c r="X497" s="436" t="s">
        <v>1031</v>
      </c>
      <c r="Y497" s="436" t="s">
        <v>1031</v>
      </c>
      <c r="Z497" s="436" t="s">
        <v>1031</v>
      </c>
      <c r="AA497" s="436"/>
      <c r="AC497" s="443">
        <f t="shared" si="1"/>
        <v>13.695552857142854</v>
      </c>
    </row>
    <row r="498" spans="1:29" ht="19.5" customHeight="1">
      <c r="A498" s="436">
        <f>A496+1</f>
        <v>245</v>
      </c>
      <c r="B498" s="436" t="s">
        <v>1031</v>
      </c>
      <c r="C498" s="436" t="s">
        <v>540</v>
      </c>
      <c r="D498" s="436" t="s">
        <v>245</v>
      </c>
      <c r="E498" s="437">
        <v>436</v>
      </c>
      <c r="F498" s="453"/>
      <c r="G498" s="439"/>
      <c r="H498" s="437"/>
      <c r="I498" s="437"/>
      <c r="J498" s="438">
        <v>235.357</v>
      </c>
      <c r="K498" s="436" t="s">
        <v>1031</v>
      </c>
      <c r="L498" s="442">
        <f>H497+H499</f>
        <v>840</v>
      </c>
      <c r="M498" s="439">
        <v>420</v>
      </c>
      <c r="N498" s="439">
        <v>200</v>
      </c>
      <c r="O498" s="439">
        <v>222</v>
      </c>
      <c r="P498" s="439">
        <v>422</v>
      </c>
      <c r="Q498" s="439">
        <v>201</v>
      </c>
      <c r="R498" s="439">
        <v>221</v>
      </c>
      <c r="S498" s="439">
        <v>422</v>
      </c>
      <c r="T498" s="440">
        <v>417067.74099999998</v>
      </c>
      <c r="U498" s="440">
        <v>3154250.048</v>
      </c>
      <c r="V498" s="441"/>
      <c r="W498" s="436"/>
      <c r="X498" s="436" t="s">
        <v>759</v>
      </c>
      <c r="Y498" s="436" t="s">
        <v>760</v>
      </c>
      <c r="Z498" s="436" t="s">
        <v>761</v>
      </c>
      <c r="AA498" s="436"/>
      <c r="AC498" s="443">
        <f t="shared" si="1"/>
        <v>0</v>
      </c>
    </row>
    <row r="499" spans="1:29" ht="19.5" customHeight="1">
      <c r="A499" s="436"/>
      <c r="B499" s="436"/>
      <c r="C499" s="436"/>
      <c r="D499" s="436"/>
      <c r="E499" s="437"/>
      <c r="F499" s="453"/>
      <c r="G499" s="439"/>
      <c r="H499" s="437">
        <v>436</v>
      </c>
      <c r="I499" s="437">
        <f>H499+I497</f>
        <v>96304.869999999981</v>
      </c>
      <c r="J499" s="438"/>
      <c r="K499" s="436"/>
      <c r="L499" s="442"/>
      <c r="M499" s="439"/>
      <c r="N499" s="439"/>
      <c r="O499" s="439"/>
      <c r="P499" s="439"/>
      <c r="Q499" s="439"/>
      <c r="R499" s="439"/>
      <c r="S499" s="439"/>
      <c r="T499" s="440"/>
      <c r="U499" s="440"/>
      <c r="V499" s="441" t="s">
        <v>1184</v>
      </c>
      <c r="W499" s="436"/>
      <c r="X499" s="436" t="s">
        <v>1031</v>
      </c>
      <c r="Y499" s="436" t="s">
        <v>1031</v>
      </c>
      <c r="Z499" s="436" t="s">
        <v>1031</v>
      </c>
      <c r="AA499" s="436"/>
      <c r="AC499" s="443">
        <f t="shared" si="1"/>
        <v>13.757838571428568</v>
      </c>
    </row>
    <row r="500" spans="1:29" ht="19.5" customHeight="1">
      <c r="A500" s="436">
        <f>A498+1</f>
        <v>246</v>
      </c>
      <c r="B500" s="436" t="s">
        <v>1031</v>
      </c>
      <c r="C500" s="436" t="s">
        <v>541</v>
      </c>
      <c r="D500" s="436" t="s">
        <v>245</v>
      </c>
      <c r="E500" s="437">
        <v>374</v>
      </c>
      <c r="F500" s="453"/>
      <c r="G500" s="439"/>
      <c r="H500" s="437"/>
      <c r="I500" s="437"/>
      <c r="J500" s="438">
        <v>234.68299999999999</v>
      </c>
      <c r="K500" s="436" t="s">
        <v>1031</v>
      </c>
      <c r="L500" s="442">
        <f>H499+H501</f>
        <v>810</v>
      </c>
      <c r="M500" s="439">
        <v>405</v>
      </c>
      <c r="N500" s="439">
        <v>215</v>
      </c>
      <c r="O500" s="439">
        <v>143</v>
      </c>
      <c r="P500" s="439">
        <v>358</v>
      </c>
      <c r="Q500" s="439">
        <v>217</v>
      </c>
      <c r="R500" s="439">
        <v>157</v>
      </c>
      <c r="S500" s="439">
        <v>374</v>
      </c>
      <c r="T500" s="440">
        <v>417474.299</v>
      </c>
      <c r="U500" s="440">
        <v>3154407.5490000001</v>
      </c>
      <c r="V500" s="441"/>
      <c r="W500" s="436"/>
      <c r="X500" s="436" t="s">
        <v>759</v>
      </c>
      <c r="Y500" s="436" t="s">
        <v>760</v>
      </c>
      <c r="Z500" s="436" t="s">
        <v>761</v>
      </c>
      <c r="AA500" s="436"/>
      <c r="AC500" s="443">
        <f t="shared" si="1"/>
        <v>0</v>
      </c>
    </row>
    <row r="501" spans="1:29" ht="19.5" customHeight="1">
      <c r="A501" s="436"/>
      <c r="B501" s="436"/>
      <c r="C501" s="436"/>
      <c r="D501" s="436"/>
      <c r="E501" s="437"/>
      <c r="F501" s="453"/>
      <c r="G501" s="439"/>
      <c r="H501" s="437">
        <v>374</v>
      </c>
      <c r="I501" s="437">
        <f>H501+I499</f>
        <v>96678.869999999981</v>
      </c>
      <c r="J501" s="438"/>
      <c r="K501" s="436"/>
      <c r="L501" s="442"/>
      <c r="M501" s="439"/>
      <c r="N501" s="439"/>
      <c r="O501" s="439"/>
      <c r="P501" s="439"/>
      <c r="Q501" s="439"/>
      <c r="R501" s="439"/>
      <c r="S501" s="439"/>
      <c r="T501" s="440"/>
      <c r="U501" s="440"/>
      <c r="V501" s="441"/>
      <c r="W501" s="436"/>
      <c r="X501" s="436" t="s">
        <v>1031</v>
      </c>
      <c r="Y501" s="436" t="s">
        <v>1031</v>
      </c>
      <c r="Z501" s="436" t="s">
        <v>1031</v>
      </c>
      <c r="AA501" s="436"/>
      <c r="AC501" s="443">
        <f t="shared" si="1"/>
        <v>13.81126714285714</v>
      </c>
    </row>
    <row r="502" spans="1:29" ht="19.5" customHeight="1">
      <c r="A502" s="436">
        <f>A500+1</f>
        <v>247</v>
      </c>
      <c r="B502" s="436" t="s">
        <v>1031</v>
      </c>
      <c r="C502" s="436" t="s">
        <v>542</v>
      </c>
      <c r="D502" s="436" t="s">
        <v>247</v>
      </c>
      <c r="E502" s="437">
        <v>384</v>
      </c>
      <c r="F502" s="453"/>
      <c r="G502" s="439"/>
      <c r="H502" s="437"/>
      <c r="I502" s="437"/>
      <c r="J502" s="438">
        <v>239.36</v>
      </c>
      <c r="K502" s="436" t="s">
        <v>1031</v>
      </c>
      <c r="L502" s="442">
        <f>H501+H503</f>
        <v>758</v>
      </c>
      <c r="M502" s="439">
        <v>379</v>
      </c>
      <c r="N502" s="439">
        <v>231</v>
      </c>
      <c r="O502" s="439">
        <v>221</v>
      </c>
      <c r="P502" s="439">
        <v>452</v>
      </c>
      <c r="Q502" s="439">
        <v>218</v>
      </c>
      <c r="R502" s="439">
        <v>213</v>
      </c>
      <c r="S502" s="439">
        <v>431</v>
      </c>
      <c r="T502" s="440">
        <v>417823.04399999999</v>
      </c>
      <c r="U502" s="440">
        <v>3154542.6529999999</v>
      </c>
      <c r="V502" s="441"/>
      <c r="W502" s="436"/>
      <c r="X502" s="436" t="s">
        <v>759</v>
      </c>
      <c r="Y502" s="436" t="s">
        <v>760</v>
      </c>
      <c r="Z502" s="436" t="s">
        <v>761</v>
      </c>
      <c r="AA502" s="436"/>
      <c r="AC502" s="443">
        <f t="shared" si="1"/>
        <v>0</v>
      </c>
    </row>
    <row r="503" spans="1:29" ht="19.5" customHeight="1">
      <c r="A503" s="436"/>
      <c r="B503" s="436"/>
      <c r="C503" s="436"/>
      <c r="D503" s="436"/>
      <c r="E503" s="437"/>
      <c r="F503" s="453"/>
      <c r="G503" s="439"/>
      <c r="H503" s="437">
        <v>384</v>
      </c>
      <c r="I503" s="437">
        <f>H503+I501</f>
        <v>97062.869999999981</v>
      </c>
      <c r="J503" s="438"/>
      <c r="K503" s="436"/>
      <c r="L503" s="442"/>
      <c r="M503" s="439"/>
      <c r="N503" s="439"/>
      <c r="O503" s="439"/>
      <c r="P503" s="439"/>
      <c r="Q503" s="439"/>
      <c r="R503" s="439"/>
      <c r="S503" s="439"/>
      <c r="T503" s="440"/>
      <c r="U503" s="440"/>
      <c r="V503" s="441" t="s">
        <v>1185</v>
      </c>
      <c r="W503" s="436"/>
      <c r="X503" s="436" t="s">
        <v>1031</v>
      </c>
      <c r="Y503" s="436" t="s">
        <v>1031</v>
      </c>
      <c r="Z503" s="436" t="s">
        <v>1031</v>
      </c>
      <c r="AA503" s="436"/>
      <c r="AC503" s="443">
        <f t="shared" si="1"/>
        <v>13.866124285714283</v>
      </c>
    </row>
    <row r="504" spans="1:29" ht="19.5" customHeight="1">
      <c r="A504" s="436">
        <f>A502+1</f>
        <v>248</v>
      </c>
      <c r="B504" s="436" t="s">
        <v>1031</v>
      </c>
      <c r="C504" s="436" t="s">
        <v>543</v>
      </c>
      <c r="D504" s="436" t="s">
        <v>247</v>
      </c>
      <c r="E504" s="437">
        <v>360.17700000000002</v>
      </c>
      <c r="F504" s="453"/>
      <c r="G504" s="439"/>
      <c r="H504" s="437"/>
      <c r="I504" s="437"/>
      <c r="J504" s="438">
        <v>234.14400000000001</v>
      </c>
      <c r="K504" s="436" t="s">
        <v>1031</v>
      </c>
      <c r="L504" s="442">
        <f>H503+H505</f>
        <v>744.17700000000002</v>
      </c>
      <c r="M504" s="439">
        <v>372.08850000000001</v>
      </c>
      <c r="N504" s="439">
        <v>163</v>
      </c>
      <c r="O504" s="439">
        <v>173</v>
      </c>
      <c r="P504" s="439">
        <v>336</v>
      </c>
      <c r="Q504" s="439">
        <v>173</v>
      </c>
      <c r="R504" s="439">
        <v>176</v>
      </c>
      <c r="S504" s="439">
        <v>349</v>
      </c>
      <c r="T504" s="440">
        <v>418181.114</v>
      </c>
      <c r="U504" s="440">
        <v>3154681.3689999999</v>
      </c>
      <c r="V504" s="441"/>
      <c r="W504" s="436"/>
      <c r="X504" s="436" t="s">
        <v>759</v>
      </c>
      <c r="Y504" s="436" t="s">
        <v>760</v>
      </c>
      <c r="Z504" s="436" t="s">
        <v>761</v>
      </c>
      <c r="AA504" s="436"/>
      <c r="AC504" s="443">
        <f t="shared" si="1"/>
        <v>0</v>
      </c>
    </row>
    <row r="505" spans="1:29" ht="19.5" customHeight="1">
      <c r="A505" s="436"/>
      <c r="B505" s="436"/>
      <c r="C505" s="436"/>
      <c r="D505" s="436"/>
      <c r="E505" s="437"/>
      <c r="F505" s="453"/>
      <c r="G505" s="439"/>
      <c r="H505" s="437">
        <v>360.17700000000002</v>
      </c>
      <c r="I505" s="437">
        <f>H505+I503</f>
        <v>97423.046999999977</v>
      </c>
      <c r="J505" s="438"/>
      <c r="K505" s="436"/>
      <c r="L505" s="442"/>
      <c r="M505" s="439"/>
      <c r="N505" s="439"/>
      <c r="O505" s="439"/>
      <c r="P505" s="439"/>
      <c r="Q505" s="439"/>
      <c r="R505" s="439"/>
      <c r="S505" s="439"/>
      <c r="T505" s="440"/>
      <c r="U505" s="440"/>
      <c r="V505" s="441" t="s">
        <v>1186</v>
      </c>
      <c r="W505" s="436"/>
      <c r="X505" s="436" t="s">
        <v>1031</v>
      </c>
      <c r="Y505" s="436" t="s">
        <v>1031</v>
      </c>
      <c r="Z505" s="436" t="s">
        <v>1031</v>
      </c>
      <c r="AA505" s="436"/>
      <c r="AC505" s="443">
        <f t="shared" si="1"/>
        <v>13.91757814285714</v>
      </c>
    </row>
    <row r="506" spans="1:29" ht="19.5" customHeight="1">
      <c r="A506" s="436">
        <f>A504+1</f>
        <v>249</v>
      </c>
      <c r="B506" s="436" t="s">
        <v>1187</v>
      </c>
      <c r="C506" s="436" t="s">
        <v>544</v>
      </c>
      <c r="D506" s="436" t="s">
        <v>254</v>
      </c>
      <c r="E506" s="437">
        <v>358.00099999999998</v>
      </c>
      <c r="F506" s="453"/>
      <c r="G506" s="439">
        <f>SUM(H484:H505)</f>
        <v>4353.1769999999997</v>
      </c>
      <c r="H506" s="437"/>
      <c r="I506" s="437"/>
      <c r="J506" s="438">
        <v>241.33699999999999</v>
      </c>
      <c r="K506" s="436" t="s">
        <v>1188</v>
      </c>
      <c r="L506" s="442">
        <f>H505+H507</f>
        <v>718.178</v>
      </c>
      <c r="M506" s="439">
        <v>359.089</v>
      </c>
      <c r="N506" s="439">
        <v>188</v>
      </c>
      <c r="O506" s="439">
        <v>171</v>
      </c>
      <c r="P506" s="439">
        <v>359</v>
      </c>
      <c r="Q506" s="439">
        <v>185</v>
      </c>
      <c r="R506" s="439">
        <v>174</v>
      </c>
      <c r="S506" s="439">
        <v>359</v>
      </c>
      <c r="T506" s="440">
        <v>418516.96899999998</v>
      </c>
      <c r="U506" s="440">
        <v>3154811.4789999998</v>
      </c>
      <c r="V506" s="441"/>
      <c r="W506" s="436"/>
      <c r="X506" s="436" t="s">
        <v>759</v>
      </c>
      <c r="Y506" s="436" t="s">
        <v>760</v>
      </c>
      <c r="Z506" s="436" t="s">
        <v>761</v>
      </c>
      <c r="AA506" s="436"/>
      <c r="AC506" s="443">
        <f t="shared" si="1"/>
        <v>0</v>
      </c>
    </row>
    <row r="507" spans="1:29" ht="19.5" customHeight="1">
      <c r="A507" s="436"/>
      <c r="B507" s="436"/>
      <c r="C507" s="436"/>
      <c r="D507" s="436"/>
      <c r="E507" s="437"/>
      <c r="F507" s="453"/>
      <c r="G507" s="439"/>
      <c r="H507" s="437">
        <v>358.00099999999998</v>
      </c>
      <c r="I507" s="437">
        <f>H507+I505</f>
        <v>97781.047999999981</v>
      </c>
      <c r="J507" s="438"/>
      <c r="K507" s="436"/>
      <c r="L507" s="442"/>
      <c r="M507" s="439"/>
      <c r="N507" s="439"/>
      <c r="O507" s="439"/>
      <c r="P507" s="439"/>
      <c r="Q507" s="439"/>
      <c r="R507" s="439"/>
      <c r="S507" s="439"/>
      <c r="T507" s="440"/>
      <c r="U507" s="440"/>
      <c r="V507" s="441" t="s">
        <v>1189</v>
      </c>
      <c r="W507" s="436"/>
      <c r="X507" s="436" t="s">
        <v>1031</v>
      </c>
      <c r="Y507" s="436" t="s">
        <v>1031</v>
      </c>
      <c r="Z507" s="436" t="s">
        <v>1031</v>
      </c>
      <c r="AA507" s="436"/>
      <c r="AC507" s="443">
        <f t="shared" si="1"/>
        <v>13.96872114285714</v>
      </c>
    </row>
    <row r="508" spans="1:29" ht="19.5" customHeight="1">
      <c r="A508" s="436">
        <f>A506+1</f>
        <v>250</v>
      </c>
      <c r="B508" s="436" t="s">
        <v>1031</v>
      </c>
      <c r="C508" s="436" t="s">
        <v>545</v>
      </c>
      <c r="D508" s="436" t="s">
        <v>247</v>
      </c>
      <c r="E508" s="437">
        <v>452</v>
      </c>
      <c r="F508" s="453"/>
      <c r="G508" s="439"/>
      <c r="H508" s="437"/>
      <c r="I508" s="437"/>
      <c r="J508" s="438">
        <v>236.74</v>
      </c>
      <c r="K508" s="436" t="s">
        <v>1031</v>
      </c>
      <c r="L508" s="442">
        <f>H507+H509</f>
        <v>810.00099999999998</v>
      </c>
      <c r="M508" s="439">
        <v>405.00049999999999</v>
      </c>
      <c r="N508" s="439">
        <v>187</v>
      </c>
      <c r="O508" s="439">
        <v>246</v>
      </c>
      <c r="P508" s="439">
        <v>433</v>
      </c>
      <c r="Q508" s="439">
        <v>185</v>
      </c>
      <c r="R508" s="439">
        <v>241</v>
      </c>
      <c r="S508" s="439">
        <v>426</v>
      </c>
      <c r="T508" s="440">
        <v>418868.967</v>
      </c>
      <c r="U508" s="440">
        <v>3154876.7659999998</v>
      </c>
      <c r="V508" s="441"/>
      <c r="W508" s="436"/>
      <c r="X508" s="436" t="s">
        <v>759</v>
      </c>
      <c r="Y508" s="436" t="s">
        <v>760</v>
      </c>
      <c r="Z508" s="436" t="s">
        <v>761</v>
      </c>
      <c r="AA508" s="436"/>
      <c r="AC508" s="443">
        <f t="shared" si="1"/>
        <v>0</v>
      </c>
    </row>
    <row r="509" spans="1:29" ht="19.5" customHeight="1">
      <c r="A509" s="436"/>
      <c r="B509" s="436"/>
      <c r="C509" s="436"/>
      <c r="D509" s="436"/>
      <c r="E509" s="437"/>
      <c r="F509" s="453"/>
      <c r="G509" s="439"/>
      <c r="H509" s="437">
        <v>452</v>
      </c>
      <c r="I509" s="437">
        <f>H509+I507</f>
        <v>98233.047999999981</v>
      </c>
      <c r="J509" s="438"/>
      <c r="K509" s="436"/>
      <c r="L509" s="442"/>
      <c r="M509" s="439"/>
      <c r="N509" s="439"/>
      <c r="O509" s="439"/>
      <c r="P509" s="439"/>
      <c r="Q509" s="439"/>
      <c r="R509" s="439"/>
      <c r="S509" s="439"/>
      <c r="T509" s="440"/>
      <c r="U509" s="440"/>
      <c r="V509" s="441" t="s">
        <v>1190</v>
      </c>
      <c r="W509" s="436"/>
      <c r="X509" s="436" t="s">
        <v>1031</v>
      </c>
      <c r="Y509" s="436" t="s">
        <v>1031</v>
      </c>
      <c r="Z509" s="436" t="s">
        <v>1031</v>
      </c>
      <c r="AA509" s="436"/>
      <c r="AC509" s="443">
        <f t="shared" si="1"/>
        <v>14.033292571428568</v>
      </c>
    </row>
    <row r="510" spans="1:29" ht="19.5" customHeight="1">
      <c r="A510" s="436">
        <f>A508+1</f>
        <v>251</v>
      </c>
      <c r="B510" s="436" t="s">
        <v>1031</v>
      </c>
      <c r="C510" s="436" t="s">
        <v>546</v>
      </c>
      <c r="D510" s="436" t="s">
        <v>258</v>
      </c>
      <c r="E510" s="437">
        <v>388</v>
      </c>
      <c r="F510" s="453"/>
      <c r="G510" s="439"/>
      <c r="H510" s="437"/>
      <c r="I510" s="437"/>
      <c r="J510" s="438">
        <v>238.45699999999999</v>
      </c>
      <c r="K510" s="436" t="s">
        <v>1031</v>
      </c>
      <c r="L510" s="442">
        <f>H509+H511</f>
        <v>840</v>
      </c>
      <c r="M510" s="439">
        <v>420</v>
      </c>
      <c r="N510" s="439">
        <v>207</v>
      </c>
      <c r="O510" s="439">
        <v>153</v>
      </c>
      <c r="P510" s="439">
        <v>360</v>
      </c>
      <c r="Q510" s="439">
        <v>213</v>
      </c>
      <c r="R510" s="439">
        <v>165</v>
      </c>
      <c r="S510" s="439">
        <v>378</v>
      </c>
      <c r="T510" s="440">
        <v>419313.38699999999</v>
      </c>
      <c r="U510" s="440">
        <v>3154959.1940000001</v>
      </c>
      <c r="V510" s="441"/>
      <c r="W510" s="436"/>
      <c r="X510" s="436" t="s">
        <v>759</v>
      </c>
      <c r="Y510" s="436" t="s">
        <v>760</v>
      </c>
      <c r="Z510" s="436" t="s">
        <v>761</v>
      </c>
      <c r="AA510" s="436"/>
      <c r="AC510" s="443">
        <f t="shared" si="1"/>
        <v>0</v>
      </c>
    </row>
    <row r="511" spans="1:29" ht="19.5" customHeight="1">
      <c r="A511" s="436"/>
      <c r="B511" s="436"/>
      <c r="C511" s="436"/>
      <c r="D511" s="436"/>
      <c r="E511" s="437"/>
      <c r="F511" s="453"/>
      <c r="G511" s="439"/>
      <c r="H511" s="437">
        <v>388</v>
      </c>
      <c r="I511" s="437">
        <f>H511+I509</f>
        <v>98621.047999999981</v>
      </c>
      <c r="J511" s="438"/>
      <c r="K511" s="436"/>
      <c r="L511" s="442"/>
      <c r="M511" s="439"/>
      <c r="N511" s="439"/>
      <c r="O511" s="439"/>
      <c r="P511" s="439"/>
      <c r="Q511" s="439"/>
      <c r="R511" s="439"/>
      <c r="S511" s="439"/>
      <c r="T511" s="440"/>
      <c r="U511" s="440"/>
      <c r="V511" s="441" t="s">
        <v>1181</v>
      </c>
      <c r="W511" s="436"/>
      <c r="X511" s="436" t="s">
        <v>1031</v>
      </c>
      <c r="Y511" s="436" t="s">
        <v>1031</v>
      </c>
      <c r="Z511" s="436" t="s">
        <v>1031</v>
      </c>
      <c r="AA511" s="436"/>
      <c r="AC511" s="443">
        <f t="shared" si="1"/>
        <v>14.088721142857141</v>
      </c>
    </row>
    <row r="512" spans="1:29" ht="19.5" customHeight="1">
      <c r="A512" s="436">
        <f>A510+1</f>
        <v>252</v>
      </c>
      <c r="B512" s="436" t="s">
        <v>1031</v>
      </c>
      <c r="C512" s="436" t="s">
        <v>547</v>
      </c>
      <c r="D512" s="436" t="s">
        <v>247</v>
      </c>
      <c r="E512" s="437">
        <v>452</v>
      </c>
      <c r="F512" s="453"/>
      <c r="G512" s="439"/>
      <c r="H512" s="437"/>
      <c r="I512" s="437"/>
      <c r="J512" s="438">
        <v>240.2</v>
      </c>
      <c r="K512" s="436" t="s">
        <v>1031</v>
      </c>
      <c r="L512" s="442">
        <f>H511+H513</f>
        <v>840</v>
      </c>
      <c r="M512" s="439">
        <v>420</v>
      </c>
      <c r="N512" s="439">
        <v>235</v>
      </c>
      <c r="O512" s="439">
        <v>238</v>
      </c>
      <c r="P512" s="439">
        <v>473</v>
      </c>
      <c r="Q512" s="439">
        <v>224</v>
      </c>
      <c r="R512" s="439">
        <v>235</v>
      </c>
      <c r="S512" s="439">
        <v>459</v>
      </c>
      <c r="T512" s="440">
        <v>419694.88099999999</v>
      </c>
      <c r="U512" s="440">
        <v>3155029.952</v>
      </c>
      <c r="V512" s="441"/>
      <c r="W512" s="436"/>
      <c r="X512" s="436" t="s">
        <v>759</v>
      </c>
      <c r="Y512" s="436" t="s">
        <v>760</v>
      </c>
      <c r="Z512" s="436" t="s">
        <v>761</v>
      </c>
      <c r="AA512" s="436"/>
      <c r="AC512" s="443">
        <f t="shared" si="1"/>
        <v>0</v>
      </c>
    </row>
    <row r="513" spans="1:29" ht="19.5" customHeight="1">
      <c r="A513" s="436"/>
      <c r="B513" s="436"/>
      <c r="C513" s="436"/>
      <c r="D513" s="436"/>
      <c r="E513" s="437"/>
      <c r="F513" s="453"/>
      <c r="G513" s="439"/>
      <c r="H513" s="437">
        <v>452</v>
      </c>
      <c r="I513" s="437">
        <f>H513+I511</f>
        <v>99073.047999999981</v>
      </c>
      <c r="J513" s="438"/>
      <c r="K513" s="436"/>
      <c r="L513" s="442"/>
      <c r="M513" s="439"/>
      <c r="N513" s="439"/>
      <c r="O513" s="439"/>
      <c r="P513" s="439"/>
      <c r="Q513" s="439"/>
      <c r="R513" s="439"/>
      <c r="S513" s="439"/>
      <c r="T513" s="440"/>
      <c r="U513" s="440"/>
      <c r="V513" s="441"/>
      <c r="W513" s="436"/>
      <c r="X513" s="436" t="s">
        <v>1031</v>
      </c>
      <c r="Y513" s="436" t="s">
        <v>1031</v>
      </c>
      <c r="Z513" s="436" t="s">
        <v>1031</v>
      </c>
      <c r="AA513" s="436"/>
      <c r="AC513" s="443">
        <f t="shared" si="1"/>
        <v>14.153292571428569</v>
      </c>
    </row>
    <row r="514" spans="1:29" ht="19.5" customHeight="1">
      <c r="A514" s="436">
        <f>A512+1</f>
        <v>253</v>
      </c>
      <c r="B514" s="436" t="s">
        <v>1031</v>
      </c>
      <c r="C514" s="436" t="s">
        <v>548</v>
      </c>
      <c r="D514" s="436" t="s">
        <v>247</v>
      </c>
      <c r="E514" s="437">
        <v>387.35</v>
      </c>
      <c r="F514" s="453"/>
      <c r="G514" s="439"/>
      <c r="H514" s="437"/>
      <c r="I514" s="437"/>
      <c r="J514" s="438">
        <v>237.73599999999999</v>
      </c>
      <c r="K514" s="436" t="s">
        <v>1031</v>
      </c>
      <c r="L514" s="442">
        <f>H513+H515</f>
        <v>839.35</v>
      </c>
      <c r="M514" s="439">
        <v>419.67500000000001</v>
      </c>
      <c r="N514" s="439">
        <v>215</v>
      </c>
      <c r="O514" s="439">
        <v>257</v>
      </c>
      <c r="P514" s="439">
        <v>472</v>
      </c>
      <c r="Q514" s="439">
        <v>219</v>
      </c>
      <c r="R514" s="439">
        <v>239</v>
      </c>
      <c r="S514" s="439">
        <v>458</v>
      </c>
      <c r="T514" s="440">
        <v>420139.30099999998</v>
      </c>
      <c r="U514" s="440">
        <v>3155112.38</v>
      </c>
      <c r="V514" s="441"/>
      <c r="W514" s="436"/>
      <c r="X514" s="436" t="s">
        <v>1191</v>
      </c>
      <c r="Y514" s="436" t="s">
        <v>760</v>
      </c>
      <c r="Z514" s="436" t="s">
        <v>761</v>
      </c>
      <c r="AA514" s="436"/>
      <c r="AC514" s="443">
        <f t="shared" si="1"/>
        <v>0</v>
      </c>
    </row>
    <row r="515" spans="1:29" ht="19.5" customHeight="1">
      <c r="A515" s="436"/>
      <c r="B515" s="436"/>
      <c r="C515" s="436"/>
      <c r="D515" s="436"/>
      <c r="E515" s="437"/>
      <c r="F515" s="453"/>
      <c r="G515" s="439"/>
      <c r="H515" s="437">
        <v>387.35</v>
      </c>
      <c r="I515" s="437">
        <f>H515+I513</f>
        <v>99460.397999999986</v>
      </c>
      <c r="J515" s="438"/>
      <c r="K515" s="436"/>
      <c r="L515" s="442"/>
      <c r="M515" s="439"/>
      <c r="N515" s="439"/>
      <c r="O515" s="439"/>
      <c r="P515" s="439"/>
      <c r="Q515" s="439"/>
      <c r="R515" s="439"/>
      <c r="S515" s="439"/>
      <c r="T515" s="440"/>
      <c r="U515" s="440"/>
      <c r="V515" s="441" t="s">
        <v>1164</v>
      </c>
      <c r="W515" s="436"/>
      <c r="X515" s="436" t="s">
        <v>1031</v>
      </c>
      <c r="Y515" s="436" t="s">
        <v>1031</v>
      </c>
      <c r="Z515" s="436" t="s">
        <v>1031</v>
      </c>
      <c r="AA515" s="436"/>
      <c r="AC515" s="443">
        <f t="shared" si="1"/>
        <v>14.208628285714283</v>
      </c>
    </row>
    <row r="516" spans="1:29" ht="19.5" customHeight="1">
      <c r="A516" s="444">
        <f>A514+1</f>
        <v>254</v>
      </c>
      <c r="B516" s="444" t="s">
        <v>1192</v>
      </c>
      <c r="C516" s="444" t="s">
        <v>549</v>
      </c>
      <c r="D516" s="444" t="s">
        <v>369</v>
      </c>
      <c r="E516" s="445">
        <v>237.316</v>
      </c>
      <c r="F516" s="454"/>
      <c r="G516" s="446">
        <f>SUM(H506:H515)</f>
        <v>2037.3510000000001</v>
      </c>
      <c r="H516" s="445"/>
      <c r="I516" s="445"/>
      <c r="J516" s="447">
        <v>234.90799999999999</v>
      </c>
      <c r="K516" s="444" t="s">
        <v>1193</v>
      </c>
      <c r="L516" s="448">
        <f>H515+H517</f>
        <v>624.66600000000005</v>
      </c>
      <c r="M516" s="446">
        <v>312.33300000000003</v>
      </c>
      <c r="N516" s="446">
        <v>131</v>
      </c>
      <c r="O516" s="446">
        <v>17</v>
      </c>
      <c r="P516" s="446">
        <v>148</v>
      </c>
      <c r="Q516" s="446">
        <v>150</v>
      </c>
      <c r="R516" s="446">
        <v>72</v>
      </c>
      <c r="S516" s="446">
        <v>222</v>
      </c>
      <c r="T516" s="449">
        <v>420520.15600000002</v>
      </c>
      <c r="U516" s="449">
        <v>3155183.0189999999</v>
      </c>
      <c r="V516" s="450"/>
      <c r="W516" s="444"/>
      <c r="X516" s="444" t="s">
        <v>1191</v>
      </c>
      <c r="Y516" s="444" t="s">
        <v>760</v>
      </c>
      <c r="Z516" s="444" t="s">
        <v>761</v>
      </c>
      <c r="AA516" s="444"/>
      <c r="AC516" s="443">
        <f t="shared" si="1"/>
        <v>0</v>
      </c>
    </row>
    <row r="517" spans="1:29" ht="33.75" customHeight="1">
      <c r="A517" s="444"/>
      <c r="B517" s="444"/>
      <c r="C517" s="444"/>
      <c r="D517" s="444"/>
      <c r="E517" s="445"/>
      <c r="F517" s="454"/>
      <c r="G517" s="446"/>
      <c r="H517" s="445">
        <v>237.316</v>
      </c>
      <c r="I517" s="445">
        <f>H517+I515</f>
        <v>99697.713999999993</v>
      </c>
      <c r="J517" s="447"/>
      <c r="K517" s="444"/>
      <c r="L517" s="448"/>
      <c r="M517" s="446"/>
      <c r="N517" s="446"/>
      <c r="O517" s="446"/>
      <c r="P517" s="446"/>
      <c r="Q517" s="446"/>
      <c r="R517" s="446"/>
      <c r="S517" s="446"/>
      <c r="T517" s="449"/>
      <c r="U517" s="449"/>
      <c r="V517" s="450" t="s">
        <v>1194</v>
      </c>
      <c r="W517" s="444"/>
      <c r="X517" s="444" t="s">
        <v>1031</v>
      </c>
      <c r="Y517" s="444" t="s">
        <v>1031</v>
      </c>
      <c r="Z517" s="444" t="s">
        <v>1031</v>
      </c>
      <c r="AA517" s="444"/>
      <c r="AC517" s="443">
        <f t="shared" si="1"/>
        <v>14.242530571428571</v>
      </c>
    </row>
    <row r="518" spans="1:29" ht="19.5" customHeight="1">
      <c r="A518" s="444">
        <f>A516+1</f>
        <v>255</v>
      </c>
      <c r="B518" s="444" t="s">
        <v>1195</v>
      </c>
      <c r="C518" s="444" t="s">
        <v>550</v>
      </c>
      <c r="D518" s="444" t="s">
        <v>412</v>
      </c>
      <c r="E518" s="445">
        <v>479</v>
      </c>
      <c r="F518" s="454"/>
      <c r="G518" s="446">
        <f>SUM(H516:H517)</f>
        <v>237.316</v>
      </c>
      <c r="H518" s="445"/>
      <c r="I518" s="445"/>
      <c r="J518" s="447">
        <v>235.255</v>
      </c>
      <c r="K518" s="444" t="s">
        <v>1196</v>
      </c>
      <c r="L518" s="448">
        <f>H517+H519</f>
        <v>716.31600000000003</v>
      </c>
      <c r="M518" s="446">
        <v>358.15800000000002</v>
      </c>
      <c r="N518" s="446">
        <v>221</v>
      </c>
      <c r="O518" s="446">
        <v>249</v>
      </c>
      <c r="P518" s="446">
        <v>470</v>
      </c>
      <c r="Q518" s="446">
        <v>166</v>
      </c>
      <c r="R518" s="446">
        <v>247</v>
      </c>
      <c r="S518" s="446">
        <v>413</v>
      </c>
      <c r="T518" s="449">
        <v>420738.38799999998</v>
      </c>
      <c r="U518" s="449">
        <v>3155089.78</v>
      </c>
      <c r="V518" s="450"/>
      <c r="W518" s="444"/>
      <c r="X518" s="444" t="s">
        <v>1191</v>
      </c>
      <c r="Y518" s="444" t="s">
        <v>760</v>
      </c>
      <c r="Z518" s="444" t="s">
        <v>761</v>
      </c>
      <c r="AA518" s="444"/>
      <c r="AC518" s="443">
        <f t="shared" si="1"/>
        <v>0</v>
      </c>
    </row>
    <row r="519" spans="1:29" ht="19.5" customHeight="1">
      <c r="A519" s="436"/>
      <c r="B519" s="436"/>
      <c r="C519" s="436"/>
      <c r="D519" s="436"/>
      <c r="E519" s="437"/>
      <c r="F519" s="453"/>
      <c r="G519" s="439"/>
      <c r="H519" s="437">
        <v>479</v>
      </c>
      <c r="I519" s="437">
        <f>H519+I517</f>
        <v>100176.71399999999</v>
      </c>
      <c r="J519" s="438"/>
      <c r="K519" s="436"/>
      <c r="L519" s="442"/>
      <c r="M519" s="439"/>
      <c r="N519" s="439"/>
      <c r="O519" s="439"/>
      <c r="P519" s="439"/>
      <c r="Q519" s="439"/>
      <c r="R519" s="439"/>
      <c r="S519" s="439"/>
      <c r="T519" s="440"/>
      <c r="U519" s="440"/>
      <c r="V519" s="441" t="s">
        <v>1181</v>
      </c>
      <c r="W519" s="436"/>
      <c r="X519" s="436" t="s">
        <v>1031</v>
      </c>
      <c r="Y519" s="436" t="s">
        <v>1031</v>
      </c>
      <c r="Z519" s="436" t="s">
        <v>1031</v>
      </c>
      <c r="AA519" s="436"/>
      <c r="AC519" s="443">
        <f t="shared" ref="AC519:AC646" si="2">I519/7000</f>
        <v>14.310959142857142</v>
      </c>
    </row>
    <row r="520" spans="1:29" ht="19.5" customHeight="1">
      <c r="A520" s="436">
        <f>A518+1</f>
        <v>256</v>
      </c>
      <c r="B520" s="436" t="s">
        <v>1031</v>
      </c>
      <c r="C520" s="436" t="s">
        <v>551</v>
      </c>
      <c r="D520" s="436" t="s">
        <v>245</v>
      </c>
      <c r="E520" s="437">
        <v>361</v>
      </c>
      <c r="F520" s="453"/>
      <c r="G520" s="439"/>
      <c r="H520" s="437"/>
      <c r="I520" s="437"/>
      <c r="J520" s="438">
        <v>236.036</v>
      </c>
      <c r="K520" s="436" t="s">
        <v>1031</v>
      </c>
      <c r="L520" s="442">
        <f>H519+H521</f>
        <v>840</v>
      </c>
      <c r="M520" s="439">
        <v>420</v>
      </c>
      <c r="N520" s="439">
        <v>231</v>
      </c>
      <c r="O520" s="439">
        <v>190</v>
      </c>
      <c r="P520" s="439">
        <v>421</v>
      </c>
      <c r="Q520" s="439">
        <v>234</v>
      </c>
      <c r="R520" s="439">
        <v>188</v>
      </c>
      <c r="S520" s="439">
        <v>422</v>
      </c>
      <c r="T520" s="440">
        <v>421201.25400000002</v>
      </c>
      <c r="U520" s="440">
        <v>3155213.054</v>
      </c>
      <c r="V520" s="441"/>
      <c r="W520" s="436"/>
      <c r="X520" s="436" t="s">
        <v>1191</v>
      </c>
      <c r="Y520" s="436" t="s">
        <v>760</v>
      </c>
      <c r="Z520" s="436" t="s">
        <v>761</v>
      </c>
      <c r="AA520" s="436"/>
      <c r="AC520" s="443">
        <f t="shared" si="2"/>
        <v>0</v>
      </c>
    </row>
    <row r="521" spans="1:29" ht="19.5" customHeight="1">
      <c r="A521" s="436"/>
      <c r="B521" s="436"/>
      <c r="C521" s="436"/>
      <c r="D521" s="436"/>
      <c r="E521" s="437"/>
      <c r="F521" s="453"/>
      <c r="G521" s="439"/>
      <c r="H521" s="437">
        <v>361</v>
      </c>
      <c r="I521" s="437">
        <f>H521+I519</f>
        <v>100537.71399999999</v>
      </c>
      <c r="J521" s="438"/>
      <c r="K521" s="436"/>
      <c r="L521" s="442"/>
      <c r="M521" s="439"/>
      <c r="N521" s="439"/>
      <c r="O521" s="439"/>
      <c r="P521" s="439"/>
      <c r="Q521" s="439"/>
      <c r="R521" s="439"/>
      <c r="S521" s="439"/>
      <c r="T521" s="440"/>
      <c r="U521" s="440"/>
      <c r="V521" s="441" t="s">
        <v>1190</v>
      </c>
      <c r="W521" s="436"/>
      <c r="X521" s="436" t="s">
        <v>1031</v>
      </c>
      <c r="Y521" s="436" t="s">
        <v>1031</v>
      </c>
      <c r="Z521" s="436" t="s">
        <v>1031</v>
      </c>
      <c r="AA521" s="436"/>
      <c r="AC521" s="443">
        <f t="shared" si="2"/>
        <v>14.36253057142857</v>
      </c>
    </row>
    <row r="522" spans="1:29" ht="19.5" customHeight="1">
      <c r="A522" s="436">
        <f>A520+1</f>
        <v>257</v>
      </c>
      <c r="B522" s="436"/>
      <c r="C522" s="436" t="s">
        <v>552</v>
      </c>
      <c r="D522" s="436" t="s">
        <v>245</v>
      </c>
      <c r="E522" s="437">
        <v>459</v>
      </c>
      <c r="F522" s="453"/>
      <c r="G522" s="439"/>
      <c r="H522" s="437"/>
      <c r="I522" s="437"/>
      <c r="J522" s="438">
        <v>234.30799999999999</v>
      </c>
      <c r="K522" s="436" t="s">
        <v>1031</v>
      </c>
      <c r="L522" s="442">
        <f>H521+H523</f>
        <v>820</v>
      </c>
      <c r="M522" s="439">
        <v>410</v>
      </c>
      <c r="N522" s="439">
        <v>171</v>
      </c>
      <c r="O522" s="439">
        <v>234</v>
      </c>
      <c r="P522" s="439">
        <v>405</v>
      </c>
      <c r="Q522" s="439">
        <v>174</v>
      </c>
      <c r="R522" s="439">
        <v>233</v>
      </c>
      <c r="S522" s="439">
        <v>407</v>
      </c>
      <c r="T522" s="440">
        <v>421550.09399999998</v>
      </c>
      <c r="U522" s="440">
        <v>3155305.9589999998</v>
      </c>
      <c r="V522" s="441"/>
      <c r="W522" s="436"/>
      <c r="X522" s="436" t="s">
        <v>1191</v>
      </c>
      <c r="Y522" s="436" t="s">
        <v>760</v>
      </c>
      <c r="Z522" s="436" t="s">
        <v>761</v>
      </c>
      <c r="AA522" s="436"/>
      <c r="AC522" s="443">
        <f t="shared" si="2"/>
        <v>0</v>
      </c>
    </row>
    <row r="523" spans="1:29" ht="19.5" customHeight="1">
      <c r="A523" s="436"/>
      <c r="B523" s="436"/>
      <c r="C523" s="436"/>
      <c r="D523" s="436"/>
      <c r="E523" s="437"/>
      <c r="F523" s="453"/>
      <c r="G523" s="439"/>
      <c r="H523" s="437">
        <v>459</v>
      </c>
      <c r="I523" s="437">
        <f>H523+I521</f>
        <v>100996.71399999999</v>
      </c>
      <c r="J523" s="438"/>
      <c r="K523" s="436"/>
      <c r="L523" s="442"/>
      <c r="M523" s="439"/>
      <c r="N523" s="439"/>
      <c r="O523" s="439"/>
      <c r="P523" s="439"/>
      <c r="Q523" s="439"/>
      <c r="R523" s="439"/>
      <c r="S523" s="439"/>
      <c r="T523" s="440"/>
      <c r="U523" s="440"/>
      <c r="V523" s="441" t="s">
        <v>1181</v>
      </c>
      <c r="W523" s="436"/>
      <c r="X523" s="436" t="s">
        <v>1031</v>
      </c>
      <c r="Y523" s="436" t="s">
        <v>1031</v>
      </c>
      <c r="Z523" s="436" t="s">
        <v>1031</v>
      </c>
      <c r="AA523" s="436"/>
      <c r="AC523" s="443">
        <f t="shared" si="2"/>
        <v>14.428101999999999</v>
      </c>
    </row>
    <row r="524" spans="1:29" ht="19.5" customHeight="1">
      <c r="A524" s="436">
        <f>A522+1</f>
        <v>258</v>
      </c>
      <c r="B524" s="436"/>
      <c r="C524" s="436" t="s">
        <v>553</v>
      </c>
      <c r="D524" s="436" t="s">
        <v>251</v>
      </c>
      <c r="E524" s="437">
        <v>371</v>
      </c>
      <c r="F524" s="453"/>
      <c r="G524" s="439"/>
      <c r="H524" s="437"/>
      <c r="I524" s="437"/>
      <c r="J524" s="438">
        <v>239.37100000000001</v>
      </c>
      <c r="K524" s="436" t="s">
        <v>1031</v>
      </c>
      <c r="L524" s="442">
        <f>H523+H525</f>
        <v>830</v>
      </c>
      <c r="M524" s="439">
        <v>415</v>
      </c>
      <c r="N524" s="439">
        <v>226</v>
      </c>
      <c r="O524" s="439">
        <v>160</v>
      </c>
      <c r="P524" s="439">
        <v>386</v>
      </c>
      <c r="Q524" s="439">
        <v>227</v>
      </c>
      <c r="R524" s="439">
        <v>167</v>
      </c>
      <c r="S524" s="439">
        <v>394</v>
      </c>
      <c r="T524" s="440">
        <v>421993.63400000002</v>
      </c>
      <c r="U524" s="440">
        <v>3155424.0860000001</v>
      </c>
      <c r="V524" s="441"/>
      <c r="W524" s="436"/>
      <c r="X524" s="436" t="s">
        <v>1191</v>
      </c>
      <c r="Y524" s="436" t="s">
        <v>760</v>
      </c>
      <c r="Z524" s="436" t="s">
        <v>761</v>
      </c>
      <c r="AA524" s="436"/>
      <c r="AC524" s="443">
        <f t="shared" si="2"/>
        <v>0</v>
      </c>
    </row>
    <row r="525" spans="1:29" ht="19.5" customHeight="1">
      <c r="A525" s="436"/>
      <c r="B525" s="436"/>
      <c r="C525" s="436"/>
      <c r="D525" s="436"/>
      <c r="E525" s="437"/>
      <c r="F525" s="453"/>
      <c r="G525" s="439"/>
      <c r="H525" s="437">
        <v>371</v>
      </c>
      <c r="I525" s="437">
        <f>H525+I523</f>
        <v>101367.71399999999</v>
      </c>
      <c r="J525" s="438"/>
      <c r="K525" s="436"/>
      <c r="L525" s="442"/>
      <c r="M525" s="439"/>
      <c r="N525" s="439"/>
      <c r="O525" s="439"/>
      <c r="P525" s="439"/>
      <c r="Q525" s="439"/>
      <c r="R525" s="439"/>
      <c r="S525" s="439"/>
      <c r="T525" s="440"/>
      <c r="U525" s="440"/>
      <c r="V525" s="441" t="s">
        <v>1181</v>
      </c>
      <c r="W525" s="436"/>
      <c r="X525" s="436" t="s">
        <v>1031</v>
      </c>
      <c r="Y525" s="436" t="s">
        <v>1031</v>
      </c>
      <c r="Z525" s="436" t="s">
        <v>1031</v>
      </c>
      <c r="AA525" s="436"/>
      <c r="AC525" s="443">
        <f t="shared" si="2"/>
        <v>14.481101999999998</v>
      </c>
    </row>
    <row r="526" spans="1:29" ht="19.5" customHeight="1">
      <c r="A526" s="436">
        <f>A524+1</f>
        <v>259</v>
      </c>
      <c r="B526" s="436" t="s">
        <v>1031</v>
      </c>
      <c r="C526" s="436" t="s">
        <v>554</v>
      </c>
      <c r="D526" s="436" t="s">
        <v>247</v>
      </c>
      <c r="E526" s="437">
        <v>437</v>
      </c>
      <c r="F526" s="453"/>
      <c r="G526" s="439"/>
      <c r="H526" s="437"/>
      <c r="I526" s="437"/>
      <c r="J526" s="438">
        <v>235.125</v>
      </c>
      <c r="K526" s="436" t="s">
        <v>1031</v>
      </c>
      <c r="L526" s="442">
        <f>H525+H527</f>
        <v>808</v>
      </c>
      <c r="M526" s="439">
        <v>404</v>
      </c>
      <c r="N526" s="439">
        <v>212</v>
      </c>
      <c r="O526" s="439">
        <v>222</v>
      </c>
      <c r="P526" s="439">
        <v>434</v>
      </c>
      <c r="Q526" s="439">
        <v>205</v>
      </c>
      <c r="R526" s="439">
        <v>221</v>
      </c>
      <c r="S526" s="439">
        <v>426</v>
      </c>
      <c r="T526" s="440">
        <v>422352.13699999999</v>
      </c>
      <c r="U526" s="440">
        <v>3155519.5649999999</v>
      </c>
      <c r="V526" s="441"/>
      <c r="W526" s="436"/>
      <c r="X526" s="436" t="s">
        <v>1191</v>
      </c>
      <c r="Y526" s="436" t="s">
        <v>760</v>
      </c>
      <c r="Z526" s="436" t="s">
        <v>761</v>
      </c>
      <c r="AA526" s="436"/>
      <c r="AC526" s="443">
        <f t="shared" si="2"/>
        <v>0</v>
      </c>
    </row>
    <row r="527" spans="1:29" ht="19.5" customHeight="1">
      <c r="A527" s="436"/>
      <c r="B527" s="436"/>
      <c r="C527" s="436"/>
      <c r="D527" s="436"/>
      <c r="E527" s="437"/>
      <c r="F527" s="453"/>
      <c r="G527" s="439"/>
      <c r="H527" s="437">
        <v>437</v>
      </c>
      <c r="I527" s="437">
        <f>H527+I525</f>
        <v>101804.71399999999</v>
      </c>
      <c r="J527" s="438"/>
      <c r="K527" s="436"/>
      <c r="L527" s="442"/>
      <c r="M527" s="439"/>
      <c r="N527" s="439"/>
      <c r="O527" s="439"/>
      <c r="P527" s="439"/>
      <c r="Q527" s="439"/>
      <c r="R527" s="439"/>
      <c r="S527" s="439"/>
      <c r="T527" s="440"/>
      <c r="U527" s="440"/>
      <c r="V527" s="441" t="s">
        <v>1190</v>
      </c>
      <c r="W527" s="436"/>
      <c r="X527" s="436" t="s">
        <v>1031</v>
      </c>
      <c r="Y527" s="436" t="s">
        <v>1031</v>
      </c>
      <c r="Z527" s="436" t="s">
        <v>1031</v>
      </c>
      <c r="AA527" s="436"/>
      <c r="AC527" s="443">
        <f t="shared" si="2"/>
        <v>14.543530571428571</v>
      </c>
    </row>
    <row r="528" spans="1:29" ht="19.5" customHeight="1">
      <c r="A528" s="436">
        <f>A526+1</f>
        <v>260</v>
      </c>
      <c r="B528" s="436" t="s">
        <v>1031</v>
      </c>
      <c r="C528" s="436" t="s">
        <v>555</v>
      </c>
      <c r="D528" s="436" t="s">
        <v>245</v>
      </c>
      <c r="E528" s="437">
        <v>369</v>
      </c>
      <c r="F528" s="453"/>
      <c r="G528" s="439"/>
      <c r="H528" s="437"/>
      <c r="I528" s="437"/>
      <c r="J528" s="438">
        <v>237.529</v>
      </c>
      <c r="K528" s="436" t="s">
        <v>1031</v>
      </c>
      <c r="L528" s="442">
        <f>H527+H529</f>
        <v>806</v>
      </c>
      <c r="M528" s="439">
        <v>403</v>
      </c>
      <c r="N528" s="439">
        <v>216</v>
      </c>
      <c r="O528" s="439">
        <v>216</v>
      </c>
      <c r="P528" s="439">
        <v>432</v>
      </c>
      <c r="Q528" s="439">
        <v>217</v>
      </c>
      <c r="R528" s="439">
        <v>207</v>
      </c>
      <c r="S528" s="439">
        <v>424</v>
      </c>
      <c r="T528" s="440">
        <v>422774.41800000001</v>
      </c>
      <c r="U528" s="440">
        <v>3155632.0290000001</v>
      </c>
      <c r="V528" s="441"/>
      <c r="W528" s="436"/>
      <c r="X528" s="436" t="s">
        <v>1191</v>
      </c>
      <c r="Y528" s="436" t="s">
        <v>760</v>
      </c>
      <c r="Z528" s="436" t="s">
        <v>761</v>
      </c>
      <c r="AA528" s="436"/>
      <c r="AC528" s="443">
        <f t="shared" si="2"/>
        <v>0</v>
      </c>
    </row>
    <row r="529" spans="1:29" ht="19.5" customHeight="1">
      <c r="A529" s="436"/>
      <c r="B529" s="436"/>
      <c r="C529" s="436"/>
      <c r="D529" s="436"/>
      <c r="E529" s="437"/>
      <c r="F529" s="453"/>
      <c r="G529" s="439"/>
      <c r="H529" s="437">
        <v>369</v>
      </c>
      <c r="I529" s="437">
        <f>H529+I527</f>
        <v>102173.71399999999</v>
      </c>
      <c r="J529" s="438"/>
      <c r="K529" s="436"/>
      <c r="L529" s="442"/>
      <c r="M529" s="439"/>
      <c r="N529" s="439"/>
      <c r="O529" s="439"/>
      <c r="P529" s="439"/>
      <c r="Q529" s="439"/>
      <c r="R529" s="439"/>
      <c r="S529" s="439"/>
      <c r="T529" s="440"/>
      <c r="U529" s="440"/>
      <c r="V529" s="441" t="s">
        <v>1197</v>
      </c>
      <c r="W529" s="436"/>
      <c r="X529" s="436" t="s">
        <v>1031</v>
      </c>
      <c r="Y529" s="436" t="s">
        <v>1031</v>
      </c>
      <c r="Z529" s="436" t="s">
        <v>1031</v>
      </c>
      <c r="AA529" s="436"/>
      <c r="AC529" s="443">
        <f t="shared" si="2"/>
        <v>14.596244857142857</v>
      </c>
    </row>
    <row r="530" spans="1:29" ht="19.5" customHeight="1">
      <c r="A530" s="436">
        <f>A528+1</f>
        <v>261</v>
      </c>
      <c r="B530" s="436" t="s">
        <v>1031</v>
      </c>
      <c r="C530" s="436" t="s">
        <v>556</v>
      </c>
      <c r="D530" s="436" t="s">
        <v>239</v>
      </c>
      <c r="E530" s="437">
        <v>451</v>
      </c>
      <c r="F530" s="453"/>
      <c r="G530" s="439"/>
      <c r="H530" s="437"/>
      <c r="I530" s="437"/>
      <c r="J530" s="438">
        <v>240.90600000000001</v>
      </c>
      <c r="K530" s="436" t="s">
        <v>1031</v>
      </c>
      <c r="L530" s="442">
        <f>H529+H531</f>
        <v>820</v>
      </c>
      <c r="M530" s="439">
        <v>410</v>
      </c>
      <c r="N530" s="439">
        <v>154</v>
      </c>
      <c r="O530" s="439">
        <v>168</v>
      </c>
      <c r="P530" s="439">
        <v>322</v>
      </c>
      <c r="Q530" s="439">
        <v>163</v>
      </c>
      <c r="R530" s="439">
        <v>185</v>
      </c>
      <c r="S530" s="439">
        <v>348</v>
      </c>
      <c r="T530" s="440">
        <v>423130.98800000001</v>
      </c>
      <c r="U530" s="440">
        <v>3155726.9939999999</v>
      </c>
      <c r="V530" s="441"/>
      <c r="W530" s="436"/>
      <c r="X530" s="436" t="s">
        <v>1191</v>
      </c>
      <c r="Y530" s="436" t="s">
        <v>760</v>
      </c>
      <c r="Z530" s="436" t="s">
        <v>761</v>
      </c>
      <c r="AA530" s="436"/>
      <c r="AC530" s="443">
        <f t="shared" si="2"/>
        <v>0</v>
      </c>
    </row>
    <row r="531" spans="1:29" ht="19.5" customHeight="1">
      <c r="A531" s="436"/>
      <c r="B531" s="436"/>
      <c r="C531" s="436"/>
      <c r="D531" s="436"/>
      <c r="E531" s="437"/>
      <c r="F531" s="453"/>
      <c r="G531" s="439"/>
      <c r="H531" s="437">
        <v>451</v>
      </c>
      <c r="I531" s="437">
        <f>H531+I529</f>
        <v>102624.71399999999</v>
      </c>
      <c r="J531" s="438"/>
      <c r="K531" s="436"/>
      <c r="L531" s="442"/>
      <c r="M531" s="439"/>
      <c r="N531" s="439"/>
      <c r="O531" s="439"/>
      <c r="P531" s="439"/>
      <c r="Q531" s="439"/>
      <c r="R531" s="439"/>
      <c r="S531" s="439"/>
      <c r="T531" s="440"/>
      <c r="U531" s="440"/>
      <c r="V531" s="441" t="s">
        <v>1181</v>
      </c>
      <c r="W531" s="436"/>
      <c r="X531" s="436" t="s">
        <v>1031</v>
      </c>
      <c r="Y531" s="436" t="s">
        <v>1031</v>
      </c>
      <c r="Z531" s="436" t="s">
        <v>1031</v>
      </c>
      <c r="AA531" s="436"/>
      <c r="AC531" s="443">
        <f t="shared" si="2"/>
        <v>14.660673428571428</v>
      </c>
    </row>
    <row r="532" spans="1:29" ht="19.5" customHeight="1">
      <c r="A532" s="436">
        <f>A530+1</f>
        <v>262</v>
      </c>
      <c r="B532" s="436" t="s">
        <v>1031</v>
      </c>
      <c r="C532" s="436" t="s">
        <v>557</v>
      </c>
      <c r="D532" s="436" t="s">
        <v>245</v>
      </c>
      <c r="E532" s="437">
        <v>389</v>
      </c>
      <c r="F532" s="453"/>
      <c r="G532" s="439"/>
      <c r="H532" s="437"/>
      <c r="I532" s="437"/>
      <c r="J532" s="438">
        <v>244.72300000000001</v>
      </c>
      <c r="K532" s="436" t="s">
        <v>1031</v>
      </c>
      <c r="L532" s="442">
        <f>H531+H533</f>
        <v>840</v>
      </c>
      <c r="M532" s="439">
        <v>420</v>
      </c>
      <c r="N532" s="439">
        <v>284</v>
      </c>
      <c r="O532" s="439">
        <v>100</v>
      </c>
      <c r="P532" s="439">
        <v>384</v>
      </c>
      <c r="Q532" s="439">
        <v>268</v>
      </c>
      <c r="R532" s="439">
        <v>127</v>
      </c>
      <c r="S532" s="439">
        <v>395</v>
      </c>
      <c r="T532" s="440">
        <v>423566.79700000002</v>
      </c>
      <c r="U532" s="440">
        <v>3155843.0610000002</v>
      </c>
      <c r="V532" s="441"/>
      <c r="W532" s="436"/>
      <c r="X532" s="436" t="s">
        <v>1191</v>
      </c>
      <c r="Y532" s="436" t="s">
        <v>760</v>
      </c>
      <c r="Z532" s="436" t="s">
        <v>761</v>
      </c>
      <c r="AA532" s="436"/>
      <c r="AC532" s="443">
        <f t="shared" si="2"/>
        <v>0</v>
      </c>
    </row>
    <row r="533" spans="1:29" ht="19.5" customHeight="1">
      <c r="A533" s="436"/>
      <c r="B533" s="436"/>
      <c r="C533" s="436"/>
      <c r="D533" s="436"/>
      <c r="E533" s="437"/>
      <c r="F533" s="453"/>
      <c r="G533" s="439"/>
      <c r="H533" s="437">
        <v>389</v>
      </c>
      <c r="I533" s="437">
        <f>H533+I531</f>
        <v>103013.71399999999</v>
      </c>
      <c r="J533" s="438"/>
      <c r="K533" s="436"/>
      <c r="L533" s="442"/>
      <c r="M533" s="439"/>
      <c r="N533" s="439"/>
      <c r="O533" s="439"/>
      <c r="P533" s="439"/>
      <c r="Q533" s="439"/>
      <c r="R533" s="439"/>
      <c r="S533" s="439"/>
      <c r="T533" s="440"/>
      <c r="U533" s="440"/>
      <c r="V533" s="441"/>
      <c r="W533" s="436"/>
      <c r="X533" s="436" t="s">
        <v>1031</v>
      </c>
      <c r="Y533" s="436" t="s">
        <v>1031</v>
      </c>
      <c r="Z533" s="436" t="s">
        <v>1031</v>
      </c>
      <c r="AA533" s="436"/>
      <c r="AC533" s="443">
        <f t="shared" si="2"/>
        <v>14.716244857142856</v>
      </c>
    </row>
    <row r="534" spans="1:29" ht="19.5" customHeight="1">
      <c r="A534" s="436">
        <f>A532+1</f>
        <v>263</v>
      </c>
      <c r="B534" s="436"/>
      <c r="C534" s="436" t="s">
        <v>558</v>
      </c>
      <c r="D534" s="436" t="s">
        <v>247</v>
      </c>
      <c r="E534" s="437">
        <v>385</v>
      </c>
      <c r="F534" s="453"/>
      <c r="G534" s="439"/>
      <c r="H534" s="437"/>
      <c r="I534" s="437"/>
      <c r="J534" s="438">
        <v>259.82900000000001</v>
      </c>
      <c r="K534" s="436" t="s">
        <v>1031</v>
      </c>
      <c r="L534" s="442">
        <f>H533+H535</f>
        <v>774</v>
      </c>
      <c r="M534" s="439">
        <v>387</v>
      </c>
      <c r="N534" s="439">
        <v>290</v>
      </c>
      <c r="O534" s="439">
        <v>286</v>
      </c>
      <c r="P534" s="439">
        <v>576</v>
      </c>
      <c r="Q534" s="439">
        <v>263</v>
      </c>
      <c r="R534" s="439">
        <v>260</v>
      </c>
      <c r="S534" s="439">
        <v>523</v>
      </c>
      <c r="T534" s="440">
        <v>423942.69400000002</v>
      </c>
      <c r="U534" s="440">
        <v>3155943.173</v>
      </c>
      <c r="V534" s="441"/>
      <c r="W534" s="436"/>
      <c r="X534" s="436" t="s">
        <v>1191</v>
      </c>
      <c r="Y534" s="436" t="s">
        <v>760</v>
      </c>
      <c r="Z534" s="436" t="s">
        <v>761</v>
      </c>
      <c r="AA534" s="436"/>
      <c r="AC534" s="443">
        <f t="shared" si="2"/>
        <v>0</v>
      </c>
    </row>
    <row r="535" spans="1:29" ht="19.5" customHeight="1">
      <c r="A535" s="436"/>
      <c r="B535" s="436"/>
      <c r="C535" s="436"/>
      <c r="D535" s="436"/>
      <c r="E535" s="437"/>
      <c r="F535" s="453"/>
      <c r="G535" s="439"/>
      <c r="H535" s="437">
        <v>385</v>
      </c>
      <c r="I535" s="437">
        <f>H535+I533</f>
        <v>103398.71399999999</v>
      </c>
      <c r="J535" s="438"/>
      <c r="K535" s="436"/>
      <c r="L535" s="442"/>
      <c r="M535" s="439"/>
      <c r="N535" s="439"/>
      <c r="O535" s="439"/>
      <c r="P535" s="439"/>
      <c r="Q535" s="439"/>
      <c r="R535" s="439"/>
      <c r="S535" s="439"/>
      <c r="T535" s="440"/>
      <c r="U535" s="440"/>
      <c r="V535" s="441"/>
      <c r="W535" s="436"/>
      <c r="X535" s="436" t="s">
        <v>1031</v>
      </c>
      <c r="Y535" s="436" t="s">
        <v>1031</v>
      </c>
      <c r="Z535" s="436" t="s">
        <v>1031</v>
      </c>
      <c r="AA535" s="436"/>
      <c r="AC535" s="443">
        <f t="shared" si="2"/>
        <v>14.771244857142856</v>
      </c>
    </row>
    <row r="536" spans="1:29" ht="19.5" customHeight="1">
      <c r="A536" s="436">
        <f>A534+1</f>
        <v>264</v>
      </c>
      <c r="B536" s="436" t="s">
        <v>1031</v>
      </c>
      <c r="C536" s="436" t="s">
        <v>559</v>
      </c>
      <c r="D536" s="436" t="s">
        <v>247</v>
      </c>
      <c r="E536" s="437">
        <v>417</v>
      </c>
      <c r="F536" s="453"/>
      <c r="G536" s="439"/>
      <c r="H536" s="437"/>
      <c r="I536" s="437"/>
      <c r="J536" s="438">
        <v>242.23099999999999</v>
      </c>
      <c r="K536" s="436" t="s">
        <v>1031</v>
      </c>
      <c r="L536" s="442">
        <f>H535+H537</f>
        <v>802</v>
      </c>
      <c r="M536" s="439">
        <v>401</v>
      </c>
      <c r="N536" s="439">
        <v>100</v>
      </c>
      <c r="O536" s="439">
        <v>190</v>
      </c>
      <c r="P536" s="439">
        <v>290</v>
      </c>
      <c r="Q536" s="439">
        <v>127</v>
      </c>
      <c r="R536" s="439">
        <v>196</v>
      </c>
      <c r="S536" s="439">
        <v>323</v>
      </c>
      <c r="T536" s="440">
        <v>424314.72600000002</v>
      </c>
      <c r="U536" s="440">
        <v>3156042.2549999999</v>
      </c>
      <c r="V536" s="441"/>
      <c r="W536" s="436"/>
      <c r="X536" s="436" t="s">
        <v>1198</v>
      </c>
      <c r="Y536" s="436" t="s">
        <v>760</v>
      </c>
      <c r="Z536" s="436" t="s">
        <v>761</v>
      </c>
      <c r="AA536" s="436"/>
      <c r="AC536" s="443">
        <f t="shared" si="2"/>
        <v>0</v>
      </c>
    </row>
    <row r="537" spans="1:29" ht="19.5" customHeight="1">
      <c r="A537" s="436"/>
      <c r="B537" s="436"/>
      <c r="C537" s="436"/>
      <c r="D537" s="436"/>
      <c r="E537" s="437"/>
      <c r="F537" s="453"/>
      <c r="G537" s="439"/>
      <c r="H537" s="437">
        <v>417</v>
      </c>
      <c r="I537" s="437">
        <f>H537+I535</f>
        <v>103815.71399999999</v>
      </c>
      <c r="J537" s="438"/>
      <c r="K537" s="436"/>
      <c r="L537" s="442"/>
      <c r="M537" s="439"/>
      <c r="N537" s="439"/>
      <c r="O537" s="439"/>
      <c r="P537" s="439"/>
      <c r="Q537" s="439"/>
      <c r="R537" s="439"/>
      <c r="S537" s="439"/>
      <c r="T537" s="440"/>
      <c r="U537" s="440"/>
      <c r="V537" s="441" t="s">
        <v>1181</v>
      </c>
      <c r="W537" s="436"/>
      <c r="X537" s="436" t="s">
        <v>1031</v>
      </c>
      <c r="Y537" s="436" t="s">
        <v>1031</v>
      </c>
      <c r="Z537" s="436" t="s">
        <v>1031</v>
      </c>
      <c r="AA537" s="436"/>
      <c r="AC537" s="443">
        <f t="shared" si="2"/>
        <v>14.830816285714285</v>
      </c>
    </row>
    <row r="538" spans="1:29" ht="19.5" customHeight="1">
      <c r="A538" s="436">
        <f>A536+1</f>
        <v>265</v>
      </c>
      <c r="B538" s="436" t="s">
        <v>1031</v>
      </c>
      <c r="C538" s="436" t="s">
        <v>560</v>
      </c>
      <c r="D538" s="436" t="s">
        <v>247</v>
      </c>
      <c r="E538" s="437">
        <v>414.57499999999999</v>
      </c>
      <c r="F538" s="453"/>
      <c r="G538" s="439"/>
      <c r="H538" s="437"/>
      <c r="I538" s="437"/>
      <c r="J538" s="438">
        <v>246.10300000000001</v>
      </c>
      <c r="K538" s="436" t="s">
        <v>1031</v>
      </c>
      <c r="L538" s="442">
        <f>H537+H539</f>
        <v>831.57500000000005</v>
      </c>
      <c r="M538" s="439">
        <v>415.78750000000002</v>
      </c>
      <c r="N538" s="439">
        <v>228</v>
      </c>
      <c r="O538" s="439">
        <v>201</v>
      </c>
      <c r="P538" s="439">
        <v>429</v>
      </c>
      <c r="Q538" s="439">
        <v>223</v>
      </c>
      <c r="R538" s="439">
        <v>203</v>
      </c>
      <c r="S538" s="439">
        <v>426</v>
      </c>
      <c r="T538" s="440">
        <v>424717.68</v>
      </c>
      <c r="U538" s="440">
        <v>3156149.5729999999</v>
      </c>
      <c r="V538" s="441"/>
      <c r="W538" s="436"/>
      <c r="X538" s="436" t="s">
        <v>1199</v>
      </c>
      <c r="Y538" s="436" t="s">
        <v>760</v>
      </c>
      <c r="Z538" s="436" t="s">
        <v>761</v>
      </c>
      <c r="AA538" s="436"/>
      <c r="AC538" s="443">
        <f t="shared" si="2"/>
        <v>0</v>
      </c>
    </row>
    <row r="539" spans="1:29" ht="19.5" customHeight="1">
      <c r="A539" s="436"/>
      <c r="B539" s="436"/>
      <c r="C539" s="436"/>
      <c r="D539" s="436"/>
      <c r="E539" s="437"/>
      <c r="F539" s="453"/>
      <c r="G539" s="439"/>
      <c r="H539" s="437">
        <v>414.57499999999999</v>
      </c>
      <c r="I539" s="437">
        <f>H539+I537</f>
        <v>104230.28899999999</v>
      </c>
      <c r="J539" s="438"/>
      <c r="K539" s="436"/>
      <c r="L539" s="442"/>
      <c r="M539" s="439"/>
      <c r="N539" s="439"/>
      <c r="O539" s="439"/>
      <c r="P539" s="439"/>
      <c r="Q539" s="439"/>
      <c r="R539" s="439"/>
      <c r="S539" s="439"/>
      <c r="T539" s="440"/>
      <c r="U539" s="440"/>
      <c r="V539" s="441"/>
      <c r="W539" s="436"/>
      <c r="X539" s="436" t="s">
        <v>1031</v>
      </c>
      <c r="Y539" s="436" t="s">
        <v>1031</v>
      </c>
      <c r="Z539" s="436" t="s">
        <v>1031</v>
      </c>
      <c r="AA539" s="436"/>
      <c r="AC539" s="443">
        <f t="shared" si="2"/>
        <v>14.890041285714284</v>
      </c>
    </row>
    <row r="540" spans="1:29" ht="19.5" customHeight="1">
      <c r="A540" s="436">
        <f>A538+1</f>
        <v>266</v>
      </c>
      <c r="B540" s="436" t="s">
        <v>1200</v>
      </c>
      <c r="C540" s="436" t="s">
        <v>561</v>
      </c>
      <c r="D540" s="436" t="s">
        <v>264</v>
      </c>
      <c r="E540" s="437">
        <v>422</v>
      </c>
      <c r="F540" s="453"/>
      <c r="G540" s="439">
        <f>SUM(H518:H539)</f>
        <v>4532.5749999999998</v>
      </c>
      <c r="H540" s="437"/>
      <c r="I540" s="437"/>
      <c r="J540" s="438">
        <v>247.44399999999999</v>
      </c>
      <c r="K540" s="436" t="s">
        <v>1201</v>
      </c>
      <c r="L540" s="442">
        <f>H539+H541</f>
        <v>836.57500000000005</v>
      </c>
      <c r="M540" s="439">
        <v>418.28750000000002</v>
      </c>
      <c r="N540" s="439">
        <v>214</v>
      </c>
      <c r="O540" s="439">
        <v>189</v>
      </c>
      <c r="P540" s="439">
        <v>403</v>
      </c>
      <c r="Q540" s="439">
        <v>213</v>
      </c>
      <c r="R540" s="439">
        <v>196</v>
      </c>
      <c r="S540" s="439">
        <v>409</v>
      </c>
      <c r="T540" s="440">
        <v>425118.29100000003</v>
      </c>
      <c r="U540" s="440">
        <v>3156256.2659999998</v>
      </c>
      <c r="V540" s="441"/>
      <c r="W540" s="436"/>
      <c r="X540" s="436" t="s">
        <v>1199</v>
      </c>
      <c r="Y540" s="436" t="s">
        <v>760</v>
      </c>
      <c r="Z540" s="436" t="s">
        <v>761</v>
      </c>
      <c r="AA540" s="436"/>
      <c r="AC540" s="443">
        <f t="shared" si="2"/>
        <v>0</v>
      </c>
    </row>
    <row r="541" spans="1:29" ht="19.5" customHeight="1">
      <c r="A541" s="436"/>
      <c r="B541" s="436"/>
      <c r="C541" s="436"/>
      <c r="D541" s="436"/>
      <c r="E541" s="437"/>
      <c r="F541" s="453"/>
      <c r="G541" s="439"/>
      <c r="H541" s="437">
        <v>422</v>
      </c>
      <c r="I541" s="437">
        <f>H541+I539</f>
        <v>104652.28899999999</v>
      </c>
      <c r="J541" s="438"/>
      <c r="K541" s="436"/>
      <c r="L541" s="442"/>
      <c r="M541" s="439"/>
      <c r="N541" s="439"/>
      <c r="O541" s="439"/>
      <c r="P541" s="439"/>
      <c r="Q541" s="439"/>
      <c r="R541" s="439"/>
      <c r="S541" s="439"/>
      <c r="T541" s="440"/>
      <c r="U541" s="440"/>
      <c r="V541" s="441"/>
      <c r="W541" s="436"/>
      <c r="X541" s="436" t="s">
        <v>1031</v>
      </c>
      <c r="Y541" s="436" t="s">
        <v>1031</v>
      </c>
      <c r="Z541" s="436" t="s">
        <v>1031</v>
      </c>
      <c r="AA541" s="436"/>
      <c r="AC541" s="443">
        <f t="shared" si="2"/>
        <v>14.950326999999998</v>
      </c>
    </row>
    <row r="542" spans="1:29" ht="19.5" customHeight="1">
      <c r="A542" s="436">
        <f>A540+1</f>
        <v>267</v>
      </c>
      <c r="B542" s="436"/>
      <c r="C542" s="436" t="s">
        <v>562</v>
      </c>
      <c r="D542" s="436" t="s">
        <v>247</v>
      </c>
      <c r="E542" s="437">
        <v>384</v>
      </c>
      <c r="F542" s="453"/>
      <c r="G542" s="439"/>
      <c r="H542" s="437"/>
      <c r="I542" s="437"/>
      <c r="J542" s="438">
        <v>252.114</v>
      </c>
      <c r="K542" s="436" t="s">
        <v>1031</v>
      </c>
      <c r="L542" s="442">
        <f>H541+H543</f>
        <v>806</v>
      </c>
      <c r="M542" s="439">
        <v>403</v>
      </c>
      <c r="N542" s="439">
        <v>234</v>
      </c>
      <c r="O542" s="439">
        <v>209</v>
      </c>
      <c r="P542" s="439">
        <v>443</v>
      </c>
      <c r="Q542" s="439">
        <v>228</v>
      </c>
      <c r="R542" s="439">
        <v>204</v>
      </c>
      <c r="S542" s="439">
        <v>432</v>
      </c>
      <c r="T542" s="440">
        <v>425532.12900000002</v>
      </c>
      <c r="U542" s="440">
        <v>3156338.8620000002</v>
      </c>
      <c r="V542" s="441"/>
      <c r="W542" s="436"/>
      <c r="X542" s="436" t="s">
        <v>1199</v>
      </c>
      <c r="Y542" s="436" t="s">
        <v>760</v>
      </c>
      <c r="Z542" s="436" t="s">
        <v>761</v>
      </c>
      <c r="AA542" s="436"/>
      <c r="AC542" s="443">
        <f t="shared" si="2"/>
        <v>0</v>
      </c>
    </row>
    <row r="543" spans="1:29" ht="19.5" customHeight="1">
      <c r="A543" s="436"/>
      <c r="B543" s="436"/>
      <c r="C543" s="436"/>
      <c r="D543" s="436"/>
      <c r="E543" s="437"/>
      <c r="F543" s="453"/>
      <c r="G543" s="439"/>
      <c r="H543" s="437">
        <v>384</v>
      </c>
      <c r="I543" s="437">
        <f>H543+I541</f>
        <v>105036.28899999999</v>
      </c>
      <c r="J543" s="438"/>
      <c r="K543" s="436"/>
      <c r="L543" s="442"/>
      <c r="M543" s="439"/>
      <c r="N543" s="439"/>
      <c r="O543" s="439"/>
      <c r="P543" s="439"/>
      <c r="Q543" s="439"/>
      <c r="R543" s="439"/>
      <c r="S543" s="439"/>
      <c r="T543" s="440"/>
      <c r="U543" s="440"/>
      <c r="V543" s="441" t="s">
        <v>1181</v>
      </c>
      <c r="W543" s="436"/>
      <c r="X543" s="436" t="s">
        <v>1031</v>
      </c>
      <c r="Y543" s="436" t="s">
        <v>1031</v>
      </c>
      <c r="Z543" s="436" t="s">
        <v>1031</v>
      </c>
      <c r="AA543" s="436"/>
      <c r="AC543" s="443">
        <f t="shared" si="2"/>
        <v>15.005184142857141</v>
      </c>
    </row>
    <row r="544" spans="1:29" ht="19.5" customHeight="1">
      <c r="A544" s="436">
        <f>A542+1</f>
        <v>268</v>
      </c>
      <c r="B544" s="436"/>
      <c r="C544" s="436" t="s">
        <v>563</v>
      </c>
      <c r="D544" s="436" t="s">
        <v>247</v>
      </c>
      <c r="E544" s="437">
        <v>428</v>
      </c>
      <c r="F544" s="453"/>
      <c r="G544" s="439"/>
      <c r="H544" s="437"/>
      <c r="I544" s="437"/>
      <c r="J544" s="438">
        <v>249.04400000000001</v>
      </c>
      <c r="K544" s="436" t="s">
        <v>1031</v>
      </c>
      <c r="L544" s="442">
        <f>H543+H545</f>
        <v>812</v>
      </c>
      <c r="M544" s="439">
        <v>406</v>
      </c>
      <c r="N544" s="439">
        <v>176</v>
      </c>
      <c r="O544" s="439">
        <v>211</v>
      </c>
      <c r="P544" s="439">
        <v>387</v>
      </c>
      <c r="Q544" s="439">
        <v>181</v>
      </c>
      <c r="R544" s="439">
        <v>213</v>
      </c>
      <c r="S544" s="439">
        <v>394</v>
      </c>
      <c r="T544" s="440">
        <v>425908.70199999999</v>
      </c>
      <c r="U544" s="440">
        <v>3156414.0210000002</v>
      </c>
      <c r="V544" s="441"/>
      <c r="W544" s="436"/>
      <c r="X544" s="436" t="s">
        <v>1199</v>
      </c>
      <c r="Y544" s="436" t="s">
        <v>760</v>
      </c>
      <c r="Z544" s="436" t="s">
        <v>761</v>
      </c>
      <c r="AA544" s="436"/>
      <c r="AC544" s="443">
        <f t="shared" si="2"/>
        <v>0</v>
      </c>
    </row>
    <row r="545" spans="1:29" ht="19.5" customHeight="1">
      <c r="A545" s="436"/>
      <c r="B545" s="436"/>
      <c r="C545" s="436"/>
      <c r="D545" s="436"/>
      <c r="E545" s="437"/>
      <c r="F545" s="453"/>
      <c r="G545" s="439"/>
      <c r="H545" s="437">
        <v>428</v>
      </c>
      <c r="I545" s="437">
        <f>H545+I543</f>
        <v>105464.28899999999</v>
      </c>
      <c r="J545" s="438"/>
      <c r="K545" s="436"/>
      <c r="L545" s="442"/>
      <c r="M545" s="439"/>
      <c r="N545" s="439"/>
      <c r="O545" s="439"/>
      <c r="P545" s="439"/>
      <c r="Q545" s="439"/>
      <c r="R545" s="439"/>
      <c r="S545" s="439"/>
      <c r="T545" s="440"/>
      <c r="U545" s="440"/>
      <c r="V545" s="441" t="s">
        <v>1039</v>
      </c>
      <c r="W545" s="436"/>
      <c r="X545" s="436" t="s">
        <v>1031</v>
      </c>
      <c r="Y545" s="436" t="s">
        <v>1031</v>
      </c>
      <c r="Z545" s="436" t="s">
        <v>1031</v>
      </c>
      <c r="AA545" s="436"/>
      <c r="AC545" s="443">
        <f t="shared" si="2"/>
        <v>15.066326999999999</v>
      </c>
    </row>
    <row r="546" spans="1:29" ht="19.5" customHeight="1">
      <c r="A546" s="436">
        <f>A544+1</f>
        <v>269</v>
      </c>
      <c r="B546" s="436"/>
      <c r="C546" s="436" t="s">
        <v>564</v>
      </c>
      <c r="D546" s="436" t="s">
        <v>258</v>
      </c>
      <c r="E546" s="437">
        <v>400</v>
      </c>
      <c r="F546" s="453"/>
      <c r="G546" s="439"/>
      <c r="H546" s="437"/>
      <c r="I546" s="437"/>
      <c r="J546" s="438">
        <v>255.67</v>
      </c>
      <c r="K546" s="436" t="s">
        <v>1031</v>
      </c>
      <c r="L546" s="442">
        <f>H545+H547</f>
        <v>828</v>
      </c>
      <c r="M546" s="439">
        <v>414</v>
      </c>
      <c r="N546" s="439">
        <v>217</v>
      </c>
      <c r="O546" s="439">
        <v>216</v>
      </c>
      <c r="P546" s="439">
        <v>433</v>
      </c>
      <c r="Q546" s="439">
        <v>217</v>
      </c>
      <c r="R546" s="439">
        <v>212</v>
      </c>
      <c r="S546" s="439">
        <v>429</v>
      </c>
      <c r="T546" s="440">
        <v>426328.424</v>
      </c>
      <c r="U546" s="440">
        <v>3156497.7919999999</v>
      </c>
      <c r="V546" s="441"/>
      <c r="W546" s="436"/>
      <c r="X546" s="436" t="s">
        <v>1199</v>
      </c>
      <c r="Y546" s="436" t="s">
        <v>760</v>
      </c>
      <c r="Z546" s="436" t="s">
        <v>761</v>
      </c>
      <c r="AA546" s="436"/>
      <c r="AC546" s="443">
        <f t="shared" si="2"/>
        <v>0</v>
      </c>
    </row>
    <row r="547" spans="1:29" ht="19.5" customHeight="1">
      <c r="A547" s="436"/>
      <c r="B547" s="436"/>
      <c r="C547" s="436"/>
      <c r="D547" s="436"/>
      <c r="E547" s="437"/>
      <c r="F547" s="453"/>
      <c r="G547" s="439"/>
      <c r="H547" s="437">
        <v>400</v>
      </c>
      <c r="I547" s="437">
        <f>H547+I545</f>
        <v>105864.28899999999</v>
      </c>
      <c r="J547" s="438"/>
      <c r="K547" s="436"/>
      <c r="L547" s="442"/>
      <c r="M547" s="439"/>
      <c r="N547" s="439"/>
      <c r="O547" s="439"/>
      <c r="P547" s="439"/>
      <c r="Q547" s="439"/>
      <c r="R547" s="439"/>
      <c r="S547" s="439"/>
      <c r="T547" s="440"/>
      <c r="U547" s="440"/>
      <c r="V547" s="441" t="s">
        <v>1197</v>
      </c>
      <c r="W547" s="436"/>
      <c r="X547" s="436" t="s">
        <v>1031</v>
      </c>
      <c r="Y547" s="436" t="s">
        <v>1031</v>
      </c>
      <c r="Z547" s="436" t="s">
        <v>1031</v>
      </c>
      <c r="AA547" s="436"/>
      <c r="AC547" s="443">
        <f t="shared" si="2"/>
        <v>15.123469857142856</v>
      </c>
    </row>
    <row r="548" spans="1:29" ht="19.5" customHeight="1">
      <c r="A548" s="436">
        <f>A546+1</f>
        <v>270</v>
      </c>
      <c r="B548" s="436"/>
      <c r="C548" s="436" t="s">
        <v>565</v>
      </c>
      <c r="D548" s="436" t="s">
        <v>258</v>
      </c>
      <c r="E548" s="437">
        <v>423</v>
      </c>
      <c r="F548" s="453"/>
      <c r="G548" s="439"/>
      <c r="H548" s="437"/>
      <c r="I548" s="437"/>
      <c r="J548" s="438">
        <v>252.565</v>
      </c>
      <c r="K548" s="436" t="s">
        <v>1031</v>
      </c>
      <c r="L548" s="442">
        <f>H547+H549</f>
        <v>823</v>
      </c>
      <c r="M548" s="439">
        <v>411.5</v>
      </c>
      <c r="N548" s="439">
        <v>184</v>
      </c>
      <c r="O548" s="439">
        <v>220</v>
      </c>
      <c r="P548" s="439">
        <v>404</v>
      </c>
      <c r="Q548" s="439">
        <v>189</v>
      </c>
      <c r="R548" s="439">
        <v>218</v>
      </c>
      <c r="S548" s="439">
        <v>407</v>
      </c>
      <c r="T548" s="440">
        <v>426720.68699999998</v>
      </c>
      <c r="U548" s="440">
        <v>3156576.0819999999</v>
      </c>
      <c r="V548" s="441"/>
      <c r="W548" s="436"/>
      <c r="X548" s="436" t="s">
        <v>1199</v>
      </c>
      <c r="Y548" s="436" t="s">
        <v>760</v>
      </c>
      <c r="Z548" s="436" t="s">
        <v>761</v>
      </c>
      <c r="AA548" s="436"/>
      <c r="AC548" s="443">
        <f t="shared" si="2"/>
        <v>0</v>
      </c>
    </row>
    <row r="549" spans="1:29" ht="19.5" customHeight="1">
      <c r="A549" s="436"/>
      <c r="B549" s="436"/>
      <c r="C549" s="436"/>
      <c r="D549" s="436"/>
      <c r="E549" s="437"/>
      <c r="F549" s="453"/>
      <c r="G549" s="439"/>
      <c r="H549" s="437">
        <v>423</v>
      </c>
      <c r="I549" s="437">
        <f>H549+I547</f>
        <v>106287.28899999999</v>
      </c>
      <c r="J549" s="438"/>
      <c r="K549" s="436"/>
      <c r="L549" s="442"/>
      <c r="M549" s="439"/>
      <c r="N549" s="439"/>
      <c r="O549" s="439"/>
      <c r="P549" s="439"/>
      <c r="Q549" s="439"/>
      <c r="R549" s="439"/>
      <c r="S549" s="439"/>
      <c r="T549" s="440"/>
      <c r="U549" s="440"/>
      <c r="V549" s="441" t="s">
        <v>1039</v>
      </c>
      <c r="W549" s="436"/>
      <c r="X549" s="436" t="s">
        <v>1031</v>
      </c>
      <c r="Y549" s="436" t="s">
        <v>1031</v>
      </c>
      <c r="Z549" s="436" t="s">
        <v>1031</v>
      </c>
      <c r="AA549" s="436"/>
      <c r="AC549" s="443">
        <f t="shared" si="2"/>
        <v>15.183898428571426</v>
      </c>
    </row>
    <row r="550" spans="1:29" ht="19.5" customHeight="1">
      <c r="A550" s="436">
        <f>A548+1</f>
        <v>271</v>
      </c>
      <c r="B550" s="436"/>
      <c r="C550" s="436" t="s">
        <v>566</v>
      </c>
      <c r="D550" s="436" t="s">
        <v>247</v>
      </c>
      <c r="E550" s="437">
        <v>387</v>
      </c>
      <c r="F550" s="453"/>
      <c r="G550" s="439"/>
      <c r="H550" s="437"/>
      <c r="I550" s="437"/>
      <c r="J550" s="438">
        <v>244.90799999999999</v>
      </c>
      <c r="K550" s="436" t="s">
        <v>1031</v>
      </c>
      <c r="L550" s="442">
        <f>H549+H551</f>
        <v>810</v>
      </c>
      <c r="M550" s="439">
        <v>405</v>
      </c>
      <c r="N550" s="439">
        <v>204</v>
      </c>
      <c r="O550" s="439">
        <v>189</v>
      </c>
      <c r="P550" s="439">
        <v>393</v>
      </c>
      <c r="Q550" s="439">
        <v>207</v>
      </c>
      <c r="R550" s="439">
        <v>191</v>
      </c>
      <c r="S550" s="439">
        <v>398</v>
      </c>
      <c r="T550" s="440">
        <v>427135.50599999999</v>
      </c>
      <c r="U550" s="440">
        <v>3156658.8739999998</v>
      </c>
      <c r="V550" s="441"/>
      <c r="W550" s="436"/>
      <c r="X550" s="436" t="s">
        <v>1199</v>
      </c>
      <c r="Y550" s="436" t="s">
        <v>760</v>
      </c>
      <c r="Z550" s="436" t="s">
        <v>761</v>
      </c>
      <c r="AA550" s="436"/>
      <c r="AC550" s="443">
        <f t="shared" si="2"/>
        <v>0</v>
      </c>
    </row>
    <row r="551" spans="1:29" ht="19.5" customHeight="1">
      <c r="A551" s="436"/>
      <c r="B551" s="436"/>
      <c r="C551" s="436"/>
      <c r="D551" s="436"/>
      <c r="E551" s="437"/>
      <c r="F551" s="453"/>
      <c r="G551" s="439"/>
      <c r="H551" s="437">
        <v>387</v>
      </c>
      <c r="I551" s="437">
        <f>H551+I549</f>
        <v>106674.28899999999</v>
      </c>
      <c r="J551" s="438"/>
      <c r="K551" s="436"/>
      <c r="L551" s="442"/>
      <c r="M551" s="439"/>
      <c r="N551" s="439"/>
      <c r="O551" s="439"/>
      <c r="P551" s="439"/>
      <c r="Q551" s="439"/>
      <c r="R551" s="439"/>
      <c r="S551" s="439"/>
      <c r="T551" s="440"/>
      <c r="U551" s="440"/>
      <c r="V551" s="441" t="s">
        <v>1039</v>
      </c>
      <c r="W551" s="436"/>
      <c r="X551" s="436" t="s">
        <v>1031</v>
      </c>
      <c r="Y551" s="436" t="s">
        <v>1031</v>
      </c>
      <c r="Z551" s="436" t="s">
        <v>1031</v>
      </c>
      <c r="AA551" s="436"/>
      <c r="AC551" s="443">
        <f t="shared" si="2"/>
        <v>15.239184142857141</v>
      </c>
    </row>
    <row r="552" spans="1:29" ht="19.5" customHeight="1">
      <c r="A552" s="436">
        <f>A550+1</f>
        <v>272</v>
      </c>
      <c r="B552" s="436"/>
      <c r="C552" s="436" t="s">
        <v>567</v>
      </c>
      <c r="D552" s="436" t="s">
        <v>247</v>
      </c>
      <c r="E552" s="437">
        <v>419</v>
      </c>
      <c r="F552" s="453"/>
      <c r="G552" s="439"/>
      <c r="H552" s="437"/>
      <c r="I552" s="437"/>
      <c r="J552" s="438">
        <v>245.78</v>
      </c>
      <c r="K552" s="436" t="s">
        <v>1031</v>
      </c>
      <c r="L552" s="442">
        <f>H551+H553</f>
        <v>806</v>
      </c>
      <c r="M552" s="439">
        <v>403</v>
      </c>
      <c r="N552" s="439">
        <v>198</v>
      </c>
      <c r="O552" s="439">
        <v>255</v>
      </c>
      <c r="P552" s="439">
        <v>453</v>
      </c>
      <c r="Q552" s="439">
        <v>197</v>
      </c>
      <c r="R552" s="439">
        <v>243</v>
      </c>
      <c r="S552" s="439">
        <v>440</v>
      </c>
      <c r="T552" s="440">
        <v>427515.02100000001</v>
      </c>
      <c r="U552" s="440">
        <v>3156734.62</v>
      </c>
      <c r="V552" s="441"/>
      <c r="W552" s="436"/>
      <c r="X552" s="436" t="s">
        <v>1199</v>
      </c>
      <c r="Y552" s="436" t="s">
        <v>760</v>
      </c>
      <c r="Z552" s="436" t="s">
        <v>761</v>
      </c>
      <c r="AA552" s="436"/>
      <c r="AC552" s="443">
        <f t="shared" si="2"/>
        <v>0</v>
      </c>
    </row>
    <row r="553" spans="1:29" ht="19.5" customHeight="1">
      <c r="A553" s="436"/>
      <c r="B553" s="436"/>
      <c r="C553" s="436"/>
      <c r="D553" s="436"/>
      <c r="E553" s="437"/>
      <c r="F553" s="453"/>
      <c r="G553" s="439"/>
      <c r="H553" s="437">
        <v>419</v>
      </c>
      <c r="I553" s="437">
        <f>H553+I551</f>
        <v>107093.28899999999</v>
      </c>
      <c r="J553" s="438"/>
      <c r="K553" s="436"/>
      <c r="L553" s="442"/>
      <c r="M553" s="439"/>
      <c r="N553" s="439"/>
      <c r="O553" s="439"/>
      <c r="P553" s="439"/>
      <c r="Q553" s="439"/>
      <c r="R553" s="439"/>
      <c r="S553" s="439"/>
      <c r="T553" s="440"/>
      <c r="U553" s="440"/>
      <c r="V553" s="441"/>
      <c r="W553" s="436"/>
      <c r="X553" s="436" t="s">
        <v>1031</v>
      </c>
      <c r="Y553" s="436" t="s">
        <v>1031</v>
      </c>
      <c r="Z553" s="436" t="s">
        <v>1031</v>
      </c>
      <c r="AA553" s="436"/>
      <c r="AC553" s="443">
        <f t="shared" si="2"/>
        <v>15.299041285714285</v>
      </c>
    </row>
    <row r="554" spans="1:29" ht="19.5" customHeight="1">
      <c r="A554" s="436">
        <f>A552+1</f>
        <v>273</v>
      </c>
      <c r="B554" s="436"/>
      <c r="C554" s="436" t="s">
        <v>568</v>
      </c>
      <c r="D554" s="436" t="s">
        <v>239</v>
      </c>
      <c r="E554" s="437">
        <v>393</v>
      </c>
      <c r="F554" s="453"/>
      <c r="G554" s="439"/>
      <c r="H554" s="437"/>
      <c r="I554" s="437"/>
      <c r="J554" s="438">
        <v>248.565</v>
      </c>
      <c r="K554" s="436" t="s">
        <v>1031</v>
      </c>
      <c r="L554" s="442">
        <f>H553+H555</f>
        <v>812</v>
      </c>
      <c r="M554" s="439">
        <v>406</v>
      </c>
      <c r="N554" s="439">
        <v>164</v>
      </c>
      <c r="O554" s="439">
        <v>159</v>
      </c>
      <c r="P554" s="439">
        <v>323</v>
      </c>
      <c r="Q554" s="439">
        <v>178</v>
      </c>
      <c r="R554" s="439">
        <v>170</v>
      </c>
      <c r="S554" s="439">
        <v>348</v>
      </c>
      <c r="T554" s="440">
        <v>427925.91700000002</v>
      </c>
      <c r="U554" s="440">
        <v>3156816.6290000002</v>
      </c>
      <c r="V554" s="441"/>
      <c r="W554" s="436"/>
      <c r="X554" s="436" t="s">
        <v>764</v>
      </c>
      <c r="Y554" s="436" t="s">
        <v>760</v>
      </c>
      <c r="Z554" s="436" t="s">
        <v>761</v>
      </c>
      <c r="AA554" s="436"/>
      <c r="AC554" s="443">
        <f t="shared" si="2"/>
        <v>0</v>
      </c>
    </row>
    <row r="555" spans="1:29" ht="19.5" customHeight="1">
      <c r="A555" s="436"/>
      <c r="B555" s="436"/>
      <c r="C555" s="436"/>
      <c r="D555" s="436"/>
      <c r="E555" s="437"/>
      <c r="F555" s="453"/>
      <c r="G555" s="439"/>
      <c r="H555" s="437">
        <v>393</v>
      </c>
      <c r="I555" s="437">
        <f>H555+I553</f>
        <v>107486.28899999999</v>
      </c>
      <c r="J555" s="438"/>
      <c r="K555" s="436"/>
      <c r="L555" s="442"/>
      <c r="M555" s="439"/>
      <c r="N555" s="439"/>
      <c r="O555" s="439"/>
      <c r="P555" s="439"/>
      <c r="Q555" s="439"/>
      <c r="R555" s="439"/>
      <c r="S555" s="439"/>
      <c r="T555" s="440"/>
      <c r="U555" s="440"/>
      <c r="V555" s="441"/>
      <c r="W555" s="436"/>
      <c r="X555" s="436" t="s">
        <v>1031</v>
      </c>
      <c r="Y555" s="436" t="s">
        <v>1031</v>
      </c>
      <c r="Z555" s="436" t="s">
        <v>1031</v>
      </c>
      <c r="AA555" s="436"/>
      <c r="AC555" s="443">
        <f t="shared" si="2"/>
        <v>15.355184142857141</v>
      </c>
    </row>
    <row r="556" spans="1:29" ht="19.5" customHeight="1">
      <c r="A556" s="436">
        <f>A554+1</f>
        <v>274</v>
      </c>
      <c r="B556" s="436"/>
      <c r="C556" s="436" t="s">
        <v>569</v>
      </c>
      <c r="D556" s="436" t="s">
        <v>258</v>
      </c>
      <c r="E556" s="437">
        <v>404</v>
      </c>
      <c r="F556" s="453"/>
      <c r="G556" s="439"/>
      <c r="H556" s="437"/>
      <c r="I556" s="437"/>
      <c r="J556" s="438">
        <v>249.75700000000001</v>
      </c>
      <c r="K556" s="436" t="s">
        <v>1031</v>
      </c>
      <c r="L556" s="442">
        <f>H555+H557</f>
        <v>797</v>
      </c>
      <c r="M556" s="439">
        <v>398.5</v>
      </c>
      <c r="N556" s="439">
        <v>235</v>
      </c>
      <c r="O556" s="439">
        <v>199</v>
      </c>
      <c r="P556" s="439">
        <v>434</v>
      </c>
      <c r="Q556" s="439">
        <v>224</v>
      </c>
      <c r="R556" s="439">
        <v>200</v>
      </c>
      <c r="S556" s="439">
        <v>424</v>
      </c>
      <c r="T556" s="440">
        <v>428311.31599999999</v>
      </c>
      <c r="U556" s="440">
        <v>3156893.5490000001</v>
      </c>
      <c r="V556" s="441"/>
      <c r="W556" s="436"/>
      <c r="X556" s="436" t="s">
        <v>764</v>
      </c>
      <c r="Y556" s="436" t="s">
        <v>760</v>
      </c>
      <c r="Z556" s="436" t="s">
        <v>761</v>
      </c>
      <c r="AA556" s="436"/>
      <c r="AC556" s="443">
        <f t="shared" si="2"/>
        <v>0</v>
      </c>
    </row>
    <row r="557" spans="1:29" ht="19.5" customHeight="1">
      <c r="A557" s="436"/>
      <c r="B557" s="436"/>
      <c r="C557" s="436"/>
      <c r="D557" s="436"/>
      <c r="E557" s="437"/>
      <c r="F557" s="453"/>
      <c r="G557" s="439"/>
      <c r="H557" s="437">
        <v>404</v>
      </c>
      <c r="I557" s="437">
        <f>H557+I555</f>
        <v>107890.28899999999</v>
      </c>
      <c r="J557" s="438"/>
      <c r="K557" s="436"/>
      <c r="L557" s="442"/>
      <c r="M557" s="439"/>
      <c r="N557" s="439"/>
      <c r="O557" s="439"/>
      <c r="P557" s="439"/>
      <c r="Q557" s="439"/>
      <c r="R557" s="439"/>
      <c r="S557" s="439"/>
      <c r="T557" s="440"/>
      <c r="U557" s="440"/>
      <c r="V557" s="441"/>
      <c r="W557" s="436"/>
      <c r="X557" s="436" t="s">
        <v>1031</v>
      </c>
      <c r="Y557" s="436" t="s">
        <v>1031</v>
      </c>
      <c r="Z557" s="436" t="s">
        <v>1031</v>
      </c>
      <c r="AA557" s="436"/>
      <c r="AC557" s="443">
        <f t="shared" si="2"/>
        <v>15.412898428571427</v>
      </c>
    </row>
    <row r="558" spans="1:29" ht="19.5" customHeight="1">
      <c r="A558" s="436">
        <f>A556+1</f>
        <v>275</v>
      </c>
      <c r="B558" s="436"/>
      <c r="C558" s="436" t="s">
        <v>570</v>
      </c>
      <c r="D558" s="436" t="s">
        <v>247</v>
      </c>
      <c r="E558" s="437">
        <v>434.613</v>
      </c>
      <c r="F558" s="453"/>
      <c r="G558" s="439"/>
      <c r="H558" s="437"/>
      <c r="I558" s="437"/>
      <c r="J558" s="438">
        <v>244.471</v>
      </c>
      <c r="K558" s="436" t="s">
        <v>1031</v>
      </c>
      <c r="L558" s="442">
        <f>H557+H559</f>
        <v>838.61300000000006</v>
      </c>
      <c r="M558" s="439">
        <v>419.30650000000003</v>
      </c>
      <c r="N558" s="439">
        <v>206</v>
      </c>
      <c r="O558" s="439">
        <v>216</v>
      </c>
      <c r="P558" s="439">
        <v>422</v>
      </c>
      <c r="Q558" s="439">
        <v>205</v>
      </c>
      <c r="R558" s="439">
        <v>217</v>
      </c>
      <c r="S558" s="439">
        <v>422</v>
      </c>
      <c r="T558" s="440">
        <v>428707.50199999998</v>
      </c>
      <c r="U558" s="440">
        <v>3156972.622</v>
      </c>
      <c r="V558" s="441"/>
      <c r="W558" s="436"/>
      <c r="X558" s="436" t="s">
        <v>764</v>
      </c>
      <c r="Y558" s="436" t="s">
        <v>760</v>
      </c>
      <c r="Z558" s="436" t="s">
        <v>761</v>
      </c>
      <c r="AA558" s="436"/>
      <c r="AC558" s="443">
        <f t="shared" si="2"/>
        <v>0</v>
      </c>
    </row>
    <row r="559" spans="1:29" ht="19.5" customHeight="1">
      <c r="A559" s="436"/>
      <c r="B559" s="436"/>
      <c r="C559" s="436"/>
      <c r="D559" s="436"/>
      <c r="E559" s="437"/>
      <c r="F559" s="453"/>
      <c r="G559" s="439"/>
      <c r="H559" s="437">
        <v>434.613</v>
      </c>
      <c r="I559" s="437">
        <f>H559+I557</f>
        <v>108324.90199999999</v>
      </c>
      <c r="J559" s="438"/>
      <c r="K559" s="436"/>
      <c r="L559" s="442"/>
      <c r="M559" s="439"/>
      <c r="N559" s="439"/>
      <c r="O559" s="439"/>
      <c r="P559" s="439"/>
      <c r="Q559" s="439"/>
      <c r="R559" s="439"/>
      <c r="S559" s="439"/>
      <c r="T559" s="440"/>
      <c r="U559" s="440"/>
      <c r="V559" s="441" t="s">
        <v>1202</v>
      </c>
      <c r="W559" s="436"/>
      <c r="X559" s="436" t="s">
        <v>1031</v>
      </c>
      <c r="Y559" s="436" t="s">
        <v>1031</v>
      </c>
      <c r="Z559" s="436" t="s">
        <v>1031</v>
      </c>
      <c r="AA559" s="436"/>
      <c r="AC559" s="443">
        <f t="shared" si="2"/>
        <v>15.474985999999998</v>
      </c>
    </row>
    <row r="560" spans="1:29" ht="19.5" customHeight="1">
      <c r="A560" s="436">
        <f>A558+1</f>
        <v>276</v>
      </c>
      <c r="B560" s="436" t="s">
        <v>1203</v>
      </c>
      <c r="C560" s="436" t="s">
        <v>571</v>
      </c>
      <c r="D560" s="436" t="s">
        <v>572</v>
      </c>
      <c r="E560" s="437">
        <v>307</v>
      </c>
      <c r="F560" s="453"/>
      <c r="G560" s="439">
        <f>SUM(H540:H559)</f>
        <v>4094.6129999999998</v>
      </c>
      <c r="H560" s="437"/>
      <c r="I560" s="437"/>
      <c r="J560" s="438">
        <v>247.886</v>
      </c>
      <c r="K560" s="436" t="s">
        <v>1204</v>
      </c>
      <c r="L560" s="442">
        <f>H559+H561</f>
        <v>741.61300000000006</v>
      </c>
      <c r="M560" s="439">
        <v>370.80650000000003</v>
      </c>
      <c r="N560" s="439">
        <v>220</v>
      </c>
      <c r="O560" s="439">
        <v>151</v>
      </c>
      <c r="P560" s="439">
        <v>371</v>
      </c>
      <c r="Q560" s="439">
        <v>220</v>
      </c>
      <c r="R560" s="439">
        <v>152</v>
      </c>
      <c r="S560" s="439">
        <v>372</v>
      </c>
      <c r="T560" s="440">
        <v>429133.70899999997</v>
      </c>
      <c r="U560" s="440">
        <v>3157057.6869999999</v>
      </c>
      <c r="V560" s="441"/>
      <c r="W560" s="436"/>
      <c r="X560" s="436" t="s">
        <v>764</v>
      </c>
      <c r="Y560" s="436" t="s">
        <v>760</v>
      </c>
      <c r="Z560" s="436" t="s">
        <v>761</v>
      </c>
      <c r="AA560" s="436"/>
      <c r="AC560" s="443">
        <f t="shared" si="2"/>
        <v>0</v>
      </c>
    </row>
    <row r="561" spans="1:29" ht="19.5" customHeight="1">
      <c r="A561" s="436"/>
      <c r="B561" s="436"/>
      <c r="C561" s="436"/>
      <c r="D561" s="436"/>
      <c r="E561" s="437"/>
      <c r="F561" s="453"/>
      <c r="G561" s="439"/>
      <c r="H561" s="437">
        <v>307</v>
      </c>
      <c r="I561" s="437">
        <f>H561+I559</f>
        <v>108631.90199999999</v>
      </c>
      <c r="J561" s="438"/>
      <c r="K561" s="436"/>
      <c r="L561" s="442"/>
      <c r="M561" s="439"/>
      <c r="N561" s="439"/>
      <c r="O561" s="439"/>
      <c r="P561" s="439"/>
      <c r="Q561" s="439"/>
      <c r="R561" s="439"/>
      <c r="S561" s="439"/>
      <c r="T561" s="440"/>
      <c r="U561" s="440"/>
      <c r="V561" s="441" t="s">
        <v>1039</v>
      </c>
      <c r="W561" s="436"/>
      <c r="X561" s="436" t="s">
        <v>1031</v>
      </c>
      <c r="Y561" s="436" t="s">
        <v>1031</v>
      </c>
      <c r="Z561" s="436" t="s">
        <v>1031</v>
      </c>
      <c r="AA561" s="436"/>
      <c r="AC561" s="443">
        <f t="shared" si="2"/>
        <v>15.518843142857142</v>
      </c>
    </row>
    <row r="562" spans="1:29" ht="19.5" customHeight="1">
      <c r="A562" s="436">
        <f>A560+1</f>
        <v>277</v>
      </c>
      <c r="B562" s="436"/>
      <c r="C562" s="436" t="s">
        <v>573</v>
      </c>
      <c r="D562" s="436" t="s">
        <v>245</v>
      </c>
      <c r="E562" s="437">
        <v>326</v>
      </c>
      <c r="F562" s="453"/>
      <c r="G562" s="439"/>
      <c r="H562" s="437"/>
      <c r="I562" s="437"/>
      <c r="J562" s="438">
        <v>248.31200000000001</v>
      </c>
      <c r="K562" s="436" t="s">
        <v>1031</v>
      </c>
      <c r="L562" s="442">
        <f>H561+H563</f>
        <v>633</v>
      </c>
      <c r="M562" s="439">
        <v>316.5</v>
      </c>
      <c r="N562" s="439">
        <v>157</v>
      </c>
      <c r="O562" s="439">
        <v>215</v>
      </c>
      <c r="P562" s="439">
        <v>372</v>
      </c>
      <c r="Q562" s="439">
        <v>156</v>
      </c>
      <c r="R562" s="439">
        <v>199</v>
      </c>
      <c r="S562" s="439">
        <v>355</v>
      </c>
      <c r="T562" s="440">
        <v>429435.39199999999</v>
      </c>
      <c r="U562" s="440">
        <v>3157114.5750000002</v>
      </c>
      <c r="V562" s="441"/>
      <c r="W562" s="436"/>
      <c r="X562" s="436" t="s">
        <v>764</v>
      </c>
      <c r="Y562" s="436" t="s">
        <v>760</v>
      </c>
      <c r="Z562" s="436" t="s">
        <v>761</v>
      </c>
      <c r="AA562" s="436"/>
      <c r="AC562" s="443">
        <f t="shared" si="2"/>
        <v>0</v>
      </c>
    </row>
    <row r="563" spans="1:29" ht="19.5" customHeight="1">
      <c r="A563" s="436"/>
      <c r="B563" s="436"/>
      <c r="C563" s="436"/>
      <c r="D563" s="436"/>
      <c r="E563" s="437"/>
      <c r="F563" s="453"/>
      <c r="G563" s="439"/>
      <c r="H563" s="437">
        <v>326</v>
      </c>
      <c r="I563" s="437">
        <f>H563+I561</f>
        <v>108957.90199999999</v>
      </c>
      <c r="J563" s="438"/>
      <c r="K563" s="436"/>
      <c r="L563" s="442"/>
      <c r="M563" s="439"/>
      <c r="N563" s="439"/>
      <c r="O563" s="439"/>
      <c r="P563" s="439"/>
      <c r="Q563" s="439"/>
      <c r="R563" s="439"/>
      <c r="S563" s="439"/>
      <c r="T563" s="440"/>
      <c r="U563" s="440"/>
      <c r="V563" s="441"/>
      <c r="W563" s="436"/>
      <c r="X563" s="436" t="s">
        <v>1031</v>
      </c>
      <c r="Y563" s="436" t="s">
        <v>1031</v>
      </c>
      <c r="Z563" s="436" t="s">
        <v>1031</v>
      </c>
      <c r="AA563" s="436"/>
      <c r="AC563" s="443">
        <f t="shared" si="2"/>
        <v>15.565414571428569</v>
      </c>
    </row>
    <row r="564" spans="1:29" ht="19.5" customHeight="1">
      <c r="A564" s="436">
        <f>A562+1</f>
        <v>278</v>
      </c>
      <c r="B564" s="436"/>
      <c r="C564" s="436" t="s">
        <v>574</v>
      </c>
      <c r="D564" s="436" t="s">
        <v>247</v>
      </c>
      <c r="E564" s="437">
        <v>392</v>
      </c>
      <c r="F564" s="453"/>
      <c r="G564" s="439"/>
      <c r="H564" s="437"/>
      <c r="I564" s="437"/>
      <c r="J564" s="438">
        <v>237.471</v>
      </c>
      <c r="K564" s="436" t="s">
        <v>1031</v>
      </c>
      <c r="L564" s="442">
        <f>H563+H565</f>
        <v>718</v>
      </c>
      <c r="M564" s="439">
        <v>359</v>
      </c>
      <c r="N564" s="439">
        <v>112</v>
      </c>
      <c r="O564" s="439">
        <v>219</v>
      </c>
      <c r="P564" s="439">
        <v>331</v>
      </c>
      <c r="Q564" s="439">
        <v>128</v>
      </c>
      <c r="R564" s="439">
        <v>212</v>
      </c>
      <c r="S564" s="439">
        <v>340</v>
      </c>
      <c r="T564" s="440">
        <v>429755.74599999998</v>
      </c>
      <c r="U564" s="440">
        <v>3157174.983</v>
      </c>
      <c r="V564" s="441"/>
      <c r="W564" s="436"/>
      <c r="X564" s="436" t="s">
        <v>764</v>
      </c>
      <c r="Y564" s="436" t="s">
        <v>760</v>
      </c>
      <c r="Z564" s="436" t="s">
        <v>761</v>
      </c>
      <c r="AA564" s="436"/>
      <c r="AC564" s="443">
        <f t="shared" si="2"/>
        <v>0</v>
      </c>
    </row>
    <row r="565" spans="1:29" ht="19.5" customHeight="1">
      <c r="A565" s="436"/>
      <c r="B565" s="436"/>
      <c r="C565" s="436"/>
      <c r="D565" s="436"/>
      <c r="E565" s="437"/>
      <c r="F565" s="453"/>
      <c r="G565" s="439"/>
      <c r="H565" s="437">
        <v>392</v>
      </c>
      <c r="I565" s="437">
        <f>H565+I563</f>
        <v>109349.90199999999</v>
      </c>
      <c r="J565" s="438"/>
      <c r="K565" s="436"/>
      <c r="L565" s="442"/>
      <c r="M565" s="439"/>
      <c r="N565" s="439"/>
      <c r="O565" s="439"/>
      <c r="P565" s="439"/>
      <c r="Q565" s="439"/>
      <c r="R565" s="439"/>
      <c r="S565" s="439"/>
      <c r="T565" s="440"/>
      <c r="U565" s="440"/>
      <c r="V565" s="441" t="s">
        <v>1205</v>
      </c>
      <c r="W565" s="436"/>
      <c r="X565" s="436" t="s">
        <v>1031</v>
      </c>
      <c r="Y565" s="436" t="s">
        <v>1031</v>
      </c>
      <c r="Z565" s="436" t="s">
        <v>1031</v>
      </c>
      <c r="AA565" s="436"/>
      <c r="AC565" s="443">
        <f t="shared" si="2"/>
        <v>15.62141457142857</v>
      </c>
    </row>
    <row r="566" spans="1:29" ht="19.5" customHeight="1">
      <c r="A566" s="436">
        <f>A564+1</f>
        <v>279</v>
      </c>
      <c r="B566" s="436"/>
      <c r="C566" s="436" t="s">
        <v>575</v>
      </c>
      <c r="D566" s="436" t="s">
        <v>247</v>
      </c>
      <c r="E566" s="437">
        <v>441</v>
      </c>
      <c r="F566" s="453"/>
      <c r="G566" s="439"/>
      <c r="H566" s="437"/>
      <c r="I566" s="437"/>
      <c r="J566" s="438">
        <v>233.33799999999999</v>
      </c>
      <c r="K566" s="436" t="s">
        <v>1031</v>
      </c>
      <c r="L566" s="442">
        <f>H565+H567</f>
        <v>833</v>
      </c>
      <c r="M566" s="439">
        <v>416.5</v>
      </c>
      <c r="N566" s="439">
        <v>174</v>
      </c>
      <c r="O566" s="439">
        <v>217</v>
      </c>
      <c r="P566" s="439">
        <v>391</v>
      </c>
      <c r="Q566" s="439">
        <v>181</v>
      </c>
      <c r="R566" s="439">
        <v>219</v>
      </c>
      <c r="S566" s="439">
        <v>400</v>
      </c>
      <c r="T566" s="440">
        <v>430140.95699999999</v>
      </c>
      <c r="U566" s="440">
        <v>3157247.622</v>
      </c>
      <c r="V566" s="441"/>
      <c r="W566" s="436"/>
      <c r="X566" s="436" t="s">
        <v>764</v>
      </c>
      <c r="Y566" s="436" t="s">
        <v>760</v>
      </c>
      <c r="Z566" s="436" t="s">
        <v>761</v>
      </c>
      <c r="AA566" s="436"/>
      <c r="AC566" s="443">
        <f t="shared" si="2"/>
        <v>0</v>
      </c>
    </row>
    <row r="567" spans="1:29" ht="19.5" customHeight="1">
      <c r="A567" s="436"/>
      <c r="B567" s="436"/>
      <c r="C567" s="436"/>
      <c r="D567" s="436"/>
      <c r="E567" s="437"/>
      <c r="F567" s="453"/>
      <c r="G567" s="439"/>
      <c r="H567" s="437">
        <v>441</v>
      </c>
      <c r="I567" s="437">
        <f>H567+I565</f>
        <v>109790.90199999999</v>
      </c>
      <c r="J567" s="438"/>
      <c r="K567" s="436"/>
      <c r="L567" s="442"/>
      <c r="M567" s="439"/>
      <c r="N567" s="439"/>
      <c r="O567" s="439"/>
      <c r="P567" s="439"/>
      <c r="Q567" s="439"/>
      <c r="R567" s="439"/>
      <c r="S567" s="439"/>
      <c r="T567" s="440"/>
      <c r="U567" s="440"/>
      <c r="V567" s="441" t="s">
        <v>1197</v>
      </c>
      <c r="W567" s="436"/>
      <c r="X567" s="436" t="s">
        <v>1031</v>
      </c>
      <c r="Y567" s="436" t="s">
        <v>1031</v>
      </c>
      <c r="Z567" s="436" t="s">
        <v>1031</v>
      </c>
      <c r="AA567" s="436"/>
      <c r="AC567" s="443">
        <f t="shared" si="2"/>
        <v>15.684414571428569</v>
      </c>
    </row>
    <row r="568" spans="1:29" ht="19.5" customHeight="1">
      <c r="A568" s="436">
        <f>A566+1</f>
        <v>280</v>
      </c>
      <c r="B568" s="436"/>
      <c r="C568" s="436" t="s">
        <v>576</v>
      </c>
      <c r="D568" s="436" t="s">
        <v>247</v>
      </c>
      <c r="E568" s="437">
        <v>399</v>
      </c>
      <c r="F568" s="453"/>
      <c r="G568" s="439"/>
      <c r="H568" s="437"/>
      <c r="I568" s="437"/>
      <c r="J568" s="438">
        <v>234.08799999999999</v>
      </c>
      <c r="K568" s="436" t="s">
        <v>1031</v>
      </c>
      <c r="L568" s="442">
        <f>H567+H569</f>
        <v>840</v>
      </c>
      <c r="M568" s="439">
        <v>420</v>
      </c>
      <c r="N568" s="439">
        <v>225</v>
      </c>
      <c r="O568" s="439">
        <v>176</v>
      </c>
      <c r="P568" s="439">
        <v>401</v>
      </c>
      <c r="Q568" s="439">
        <v>224</v>
      </c>
      <c r="R568" s="439">
        <v>184</v>
      </c>
      <c r="S568" s="439">
        <v>408</v>
      </c>
      <c r="T568" s="440">
        <v>430574.32</v>
      </c>
      <c r="U568" s="440">
        <v>3157329.34</v>
      </c>
      <c r="V568" s="441"/>
      <c r="W568" s="436"/>
      <c r="X568" s="436" t="s">
        <v>764</v>
      </c>
      <c r="Y568" s="436" t="s">
        <v>760</v>
      </c>
      <c r="Z568" s="436" t="s">
        <v>761</v>
      </c>
      <c r="AA568" s="436"/>
      <c r="AC568" s="443">
        <f t="shared" si="2"/>
        <v>0</v>
      </c>
    </row>
    <row r="569" spans="1:29" ht="19.5" customHeight="1">
      <c r="A569" s="436"/>
      <c r="B569" s="436"/>
      <c r="C569" s="436"/>
      <c r="D569" s="436"/>
      <c r="E569" s="437"/>
      <c r="F569" s="453"/>
      <c r="G569" s="439"/>
      <c r="H569" s="437">
        <v>399</v>
      </c>
      <c r="I569" s="437">
        <f>H569+I567</f>
        <v>110189.90199999999</v>
      </c>
      <c r="J569" s="438"/>
      <c r="K569" s="436"/>
      <c r="L569" s="442"/>
      <c r="M569" s="439"/>
      <c r="N569" s="439"/>
      <c r="O569" s="439"/>
      <c r="P569" s="439"/>
      <c r="Q569" s="439"/>
      <c r="R569" s="439"/>
      <c r="S569" s="439"/>
      <c r="T569" s="440"/>
      <c r="U569" s="440"/>
      <c r="V569" s="441"/>
      <c r="W569" s="436"/>
      <c r="X569" s="436" t="s">
        <v>1031</v>
      </c>
      <c r="Y569" s="436" t="s">
        <v>1031</v>
      </c>
      <c r="Z569" s="436" t="s">
        <v>1031</v>
      </c>
      <c r="AA569" s="436"/>
      <c r="AC569" s="443">
        <f t="shared" si="2"/>
        <v>15.741414571428569</v>
      </c>
    </row>
    <row r="570" spans="1:29" ht="19.5" customHeight="1">
      <c r="A570" s="436">
        <f>A568+1</f>
        <v>281</v>
      </c>
      <c r="B570" s="436"/>
      <c r="C570" s="436" t="s">
        <v>577</v>
      </c>
      <c r="D570" s="436" t="s">
        <v>245</v>
      </c>
      <c r="E570" s="437">
        <v>441</v>
      </c>
      <c r="F570" s="453"/>
      <c r="G570" s="439"/>
      <c r="H570" s="437"/>
      <c r="I570" s="437"/>
      <c r="J570" s="438">
        <v>241.47399999999999</v>
      </c>
      <c r="K570" s="436" t="s">
        <v>1031</v>
      </c>
      <c r="L570" s="442">
        <f>H569+H571</f>
        <v>840</v>
      </c>
      <c r="M570" s="439">
        <v>420</v>
      </c>
      <c r="N570" s="439">
        <v>223</v>
      </c>
      <c r="O570" s="439">
        <v>172</v>
      </c>
      <c r="P570" s="439">
        <v>395</v>
      </c>
      <c r="Q570" s="439">
        <v>216</v>
      </c>
      <c r="R570" s="439">
        <v>188</v>
      </c>
      <c r="S570" s="439">
        <v>404</v>
      </c>
      <c r="T570" s="440">
        <v>430966.41</v>
      </c>
      <c r="U570" s="440">
        <v>3157403.2760000001</v>
      </c>
      <c r="V570" s="441"/>
      <c r="W570" s="436"/>
      <c r="X570" s="436" t="s">
        <v>764</v>
      </c>
      <c r="Y570" s="436" t="s">
        <v>760</v>
      </c>
      <c r="Z570" s="436" t="s">
        <v>761</v>
      </c>
      <c r="AA570" s="436"/>
      <c r="AC570" s="443">
        <f t="shared" si="2"/>
        <v>0</v>
      </c>
    </row>
    <row r="571" spans="1:29" ht="19.5" customHeight="1">
      <c r="A571" s="436"/>
      <c r="B571" s="436"/>
      <c r="C571" s="436"/>
      <c r="D571" s="436"/>
      <c r="E571" s="437"/>
      <c r="F571" s="453"/>
      <c r="G571" s="439"/>
      <c r="H571" s="437">
        <v>441</v>
      </c>
      <c r="I571" s="437">
        <f>H571+I569</f>
        <v>110630.90199999999</v>
      </c>
      <c r="J571" s="438"/>
      <c r="K571" s="436"/>
      <c r="L571" s="442"/>
      <c r="M571" s="439"/>
      <c r="N571" s="439"/>
      <c r="O571" s="439"/>
      <c r="P571" s="439"/>
      <c r="Q571" s="439"/>
      <c r="R571" s="439"/>
      <c r="S571" s="439"/>
      <c r="T571" s="440"/>
      <c r="U571" s="440"/>
      <c r="V571" s="441" t="s">
        <v>1039</v>
      </c>
      <c r="W571" s="436"/>
      <c r="X571" s="436" t="s">
        <v>1031</v>
      </c>
      <c r="Y571" s="436" t="s">
        <v>1031</v>
      </c>
      <c r="Z571" s="436" t="s">
        <v>1031</v>
      </c>
      <c r="AA571" s="436"/>
      <c r="AC571" s="443">
        <f t="shared" si="2"/>
        <v>15.80441457142857</v>
      </c>
    </row>
    <row r="572" spans="1:29" ht="19.5" customHeight="1">
      <c r="A572" s="436">
        <f>A570+1</f>
        <v>282</v>
      </c>
      <c r="B572" s="436"/>
      <c r="C572" s="436" t="s">
        <v>578</v>
      </c>
      <c r="D572" s="436" t="s">
        <v>247</v>
      </c>
      <c r="E572" s="437">
        <v>399</v>
      </c>
      <c r="F572" s="453"/>
      <c r="G572" s="439"/>
      <c r="H572" s="437"/>
      <c r="I572" s="437"/>
      <c r="J572" s="438">
        <v>248.458</v>
      </c>
      <c r="K572" s="436" t="s">
        <v>1031</v>
      </c>
      <c r="L572" s="442">
        <f>H571+H573</f>
        <v>840</v>
      </c>
      <c r="M572" s="439">
        <v>420</v>
      </c>
      <c r="N572" s="439">
        <v>270</v>
      </c>
      <c r="O572" s="439">
        <v>242</v>
      </c>
      <c r="P572" s="439">
        <v>512</v>
      </c>
      <c r="Q572" s="439">
        <v>255</v>
      </c>
      <c r="R572" s="439">
        <v>229</v>
      </c>
      <c r="S572" s="439">
        <v>484</v>
      </c>
      <c r="T572" s="440">
        <v>431399.77299999999</v>
      </c>
      <c r="U572" s="440">
        <v>3157484.9939999999</v>
      </c>
      <c r="V572" s="441"/>
      <c r="W572" s="436"/>
      <c r="X572" s="436" t="s">
        <v>764</v>
      </c>
      <c r="Y572" s="436" t="s">
        <v>760</v>
      </c>
      <c r="Z572" s="436" t="s">
        <v>761</v>
      </c>
      <c r="AA572" s="436"/>
      <c r="AC572" s="443">
        <f t="shared" si="2"/>
        <v>0</v>
      </c>
    </row>
    <row r="573" spans="1:29" ht="19.5" customHeight="1">
      <c r="A573" s="436"/>
      <c r="B573" s="436"/>
      <c r="C573" s="436"/>
      <c r="D573" s="436"/>
      <c r="E573" s="437"/>
      <c r="F573" s="453"/>
      <c r="G573" s="439"/>
      <c r="H573" s="437">
        <v>399</v>
      </c>
      <c r="I573" s="437">
        <f>H573+I571</f>
        <v>111029.90199999999</v>
      </c>
      <c r="J573" s="438"/>
      <c r="K573" s="436"/>
      <c r="L573" s="442"/>
      <c r="M573" s="439"/>
      <c r="N573" s="439"/>
      <c r="O573" s="439"/>
      <c r="P573" s="439"/>
      <c r="Q573" s="439"/>
      <c r="R573" s="439"/>
      <c r="S573" s="439"/>
      <c r="T573" s="440"/>
      <c r="U573" s="440"/>
      <c r="V573" s="441" t="s">
        <v>1206</v>
      </c>
      <c r="W573" s="436"/>
      <c r="X573" s="436" t="s">
        <v>1031</v>
      </c>
      <c r="Y573" s="436" t="s">
        <v>1031</v>
      </c>
      <c r="Z573" s="436" t="s">
        <v>1031</v>
      </c>
      <c r="AA573" s="436"/>
      <c r="AC573" s="443">
        <f t="shared" si="2"/>
        <v>15.86141457142857</v>
      </c>
    </row>
    <row r="574" spans="1:29" ht="19.5" customHeight="1">
      <c r="A574" s="436">
        <f>A572+1</f>
        <v>283</v>
      </c>
      <c r="B574" s="436"/>
      <c r="C574" s="436" t="s">
        <v>579</v>
      </c>
      <c r="D574" s="436" t="s">
        <v>258</v>
      </c>
      <c r="E574" s="437">
        <v>432</v>
      </c>
      <c r="F574" s="453"/>
      <c r="G574" s="439"/>
      <c r="H574" s="437"/>
      <c r="I574" s="437"/>
      <c r="J574" s="438">
        <v>246.589</v>
      </c>
      <c r="K574" s="436" t="s">
        <v>1031</v>
      </c>
      <c r="L574" s="442">
        <f>H573+H575</f>
        <v>831</v>
      </c>
      <c r="M574" s="439">
        <v>415.5</v>
      </c>
      <c r="N574" s="439">
        <v>157</v>
      </c>
      <c r="O574" s="439">
        <v>215</v>
      </c>
      <c r="P574" s="439">
        <v>372</v>
      </c>
      <c r="Q574" s="439">
        <v>171</v>
      </c>
      <c r="R574" s="439">
        <v>216</v>
      </c>
      <c r="S574" s="439">
        <v>387</v>
      </c>
      <c r="T574" s="440">
        <v>431791.86300000001</v>
      </c>
      <c r="U574" s="440">
        <v>3157558.929</v>
      </c>
      <c r="V574" s="441"/>
      <c r="W574" s="436"/>
      <c r="X574" s="436" t="s">
        <v>764</v>
      </c>
      <c r="Y574" s="436" t="s">
        <v>760</v>
      </c>
      <c r="Z574" s="436" t="s">
        <v>761</v>
      </c>
      <c r="AA574" s="436"/>
      <c r="AC574" s="443">
        <f t="shared" si="2"/>
        <v>0</v>
      </c>
    </row>
    <row r="575" spans="1:29" ht="19.5" customHeight="1">
      <c r="A575" s="436"/>
      <c r="B575" s="436"/>
      <c r="C575" s="436"/>
      <c r="D575" s="436"/>
      <c r="E575" s="437"/>
      <c r="F575" s="453"/>
      <c r="G575" s="439"/>
      <c r="H575" s="437">
        <v>432</v>
      </c>
      <c r="I575" s="437">
        <f>H575+I573</f>
        <v>111461.90199999999</v>
      </c>
      <c r="J575" s="438"/>
      <c r="K575" s="436"/>
      <c r="L575" s="442"/>
      <c r="M575" s="439"/>
      <c r="N575" s="439"/>
      <c r="O575" s="439"/>
      <c r="P575" s="439"/>
      <c r="Q575" s="439"/>
      <c r="R575" s="439"/>
      <c r="S575" s="439"/>
      <c r="T575" s="440"/>
      <c r="U575" s="440"/>
      <c r="V575" s="441" t="s">
        <v>1190</v>
      </c>
      <c r="W575" s="436"/>
      <c r="X575" s="436" t="s">
        <v>1031</v>
      </c>
      <c r="Y575" s="436" t="s">
        <v>1031</v>
      </c>
      <c r="Z575" s="436" t="s">
        <v>1031</v>
      </c>
      <c r="AA575" s="436"/>
      <c r="AC575" s="443">
        <f t="shared" si="2"/>
        <v>15.923128857142855</v>
      </c>
    </row>
    <row r="576" spans="1:29" ht="19.5" customHeight="1">
      <c r="A576" s="436">
        <f>A574+1</f>
        <v>284</v>
      </c>
      <c r="B576" s="436"/>
      <c r="C576" s="436" t="s">
        <v>580</v>
      </c>
      <c r="D576" s="436" t="s">
        <v>258</v>
      </c>
      <c r="E576" s="437">
        <v>357</v>
      </c>
      <c r="F576" s="453"/>
      <c r="G576" s="439"/>
      <c r="H576" s="437"/>
      <c r="I576" s="437"/>
      <c r="J576" s="438">
        <v>246.834</v>
      </c>
      <c r="K576" s="436" t="s">
        <v>1031</v>
      </c>
      <c r="L576" s="442">
        <f>H575+H577</f>
        <v>789</v>
      </c>
      <c r="M576" s="439">
        <v>394.5</v>
      </c>
      <c r="N576" s="439">
        <v>218</v>
      </c>
      <c r="O576" s="439">
        <v>194</v>
      </c>
      <c r="P576" s="439">
        <v>412</v>
      </c>
      <c r="Q576" s="439">
        <v>218</v>
      </c>
      <c r="R576" s="439">
        <v>189</v>
      </c>
      <c r="S576" s="439">
        <v>407</v>
      </c>
      <c r="T576" s="440">
        <v>432216.38099999999</v>
      </c>
      <c r="U576" s="440">
        <v>3157638.98</v>
      </c>
      <c r="V576" s="441"/>
      <c r="W576" s="436"/>
      <c r="X576" s="436" t="s">
        <v>764</v>
      </c>
      <c r="Y576" s="436" t="s">
        <v>760</v>
      </c>
      <c r="Z576" s="436" t="s">
        <v>761</v>
      </c>
      <c r="AA576" s="436"/>
      <c r="AC576" s="443">
        <f t="shared" si="2"/>
        <v>0</v>
      </c>
    </row>
    <row r="577" spans="1:29" ht="19.5" customHeight="1">
      <c r="A577" s="436"/>
      <c r="B577" s="436"/>
      <c r="C577" s="436"/>
      <c r="D577" s="436"/>
      <c r="E577" s="437"/>
      <c r="F577" s="453"/>
      <c r="G577" s="439"/>
      <c r="H577" s="437">
        <v>357</v>
      </c>
      <c r="I577" s="437">
        <f>H577+I575</f>
        <v>111818.90199999999</v>
      </c>
      <c r="J577" s="438"/>
      <c r="K577" s="436"/>
      <c r="L577" s="442"/>
      <c r="M577" s="439"/>
      <c r="N577" s="439"/>
      <c r="O577" s="439"/>
      <c r="P577" s="439"/>
      <c r="Q577" s="439"/>
      <c r="R577" s="439"/>
      <c r="S577" s="439"/>
      <c r="T577" s="440"/>
      <c r="U577" s="440"/>
      <c r="V577" s="441" t="s">
        <v>1044</v>
      </c>
      <c r="W577" s="436"/>
      <c r="X577" s="436" t="s">
        <v>1031</v>
      </c>
      <c r="Y577" s="436" t="s">
        <v>1031</v>
      </c>
      <c r="Z577" s="436" t="s">
        <v>1031</v>
      </c>
      <c r="AA577" s="436"/>
      <c r="AC577" s="443">
        <f t="shared" si="2"/>
        <v>15.974128857142855</v>
      </c>
    </row>
    <row r="578" spans="1:29" ht="19.5" customHeight="1">
      <c r="A578" s="436">
        <f>A576+1</f>
        <v>285</v>
      </c>
      <c r="B578" s="436"/>
      <c r="C578" s="436" t="s">
        <v>581</v>
      </c>
      <c r="D578" s="436" t="s">
        <v>245</v>
      </c>
      <c r="E578" s="437">
        <v>398.25799999999998</v>
      </c>
      <c r="F578" s="453"/>
      <c r="G578" s="439"/>
      <c r="H578" s="437"/>
      <c r="I578" s="437"/>
      <c r="J578" s="438">
        <v>241.29400000000001</v>
      </c>
      <c r="K578" s="436" t="s">
        <v>1031</v>
      </c>
      <c r="L578" s="442">
        <f>H577+H579</f>
        <v>755.25800000000004</v>
      </c>
      <c r="M578" s="439">
        <v>377.62900000000002</v>
      </c>
      <c r="N578" s="439">
        <v>163</v>
      </c>
      <c r="O578" s="439">
        <v>235</v>
      </c>
      <c r="P578" s="439">
        <v>398</v>
      </c>
      <c r="Q578" s="439">
        <v>168</v>
      </c>
      <c r="R578" s="439">
        <v>224</v>
      </c>
      <c r="S578" s="439">
        <v>392</v>
      </c>
      <c r="T578" s="440">
        <v>432567.19799999997</v>
      </c>
      <c r="U578" s="440">
        <v>3157705.1329999999</v>
      </c>
      <c r="V578" s="441"/>
      <c r="W578" s="436"/>
      <c r="X578" s="436" t="s">
        <v>764</v>
      </c>
      <c r="Y578" s="436" t="s">
        <v>760</v>
      </c>
      <c r="Z578" s="436" t="s">
        <v>761</v>
      </c>
      <c r="AA578" s="436"/>
      <c r="AC578" s="443">
        <f t="shared" si="2"/>
        <v>0</v>
      </c>
    </row>
    <row r="579" spans="1:29" ht="19.5" customHeight="1">
      <c r="A579" s="436"/>
      <c r="B579" s="436"/>
      <c r="C579" s="436"/>
      <c r="D579" s="436"/>
      <c r="E579" s="437"/>
      <c r="F579" s="453"/>
      <c r="G579" s="439"/>
      <c r="H579" s="437">
        <v>398.25799999999998</v>
      </c>
      <c r="I579" s="437">
        <f>H579+I577</f>
        <v>112217.15999999999</v>
      </c>
      <c r="J579" s="438"/>
      <c r="K579" s="436"/>
      <c r="L579" s="442"/>
      <c r="M579" s="439"/>
      <c r="N579" s="439"/>
      <c r="O579" s="439"/>
      <c r="P579" s="439"/>
      <c r="Q579" s="439"/>
      <c r="R579" s="439"/>
      <c r="S579" s="439"/>
      <c r="T579" s="440"/>
      <c r="U579" s="440"/>
      <c r="V579" s="441" t="s">
        <v>1207</v>
      </c>
      <c r="W579" s="436"/>
      <c r="X579" s="436" t="s">
        <v>1031</v>
      </c>
      <c r="Y579" s="436" t="s">
        <v>1031</v>
      </c>
      <c r="Z579" s="436" t="s">
        <v>1031</v>
      </c>
      <c r="AA579" s="436"/>
      <c r="AC579" s="443">
        <f t="shared" si="2"/>
        <v>16.031022857142855</v>
      </c>
    </row>
    <row r="580" spans="1:29" ht="19.5" customHeight="1">
      <c r="A580" s="436">
        <f>A578+1</f>
        <v>286</v>
      </c>
      <c r="B580" s="436" t="s">
        <v>1208</v>
      </c>
      <c r="C580" s="436" t="s">
        <v>582</v>
      </c>
      <c r="D580" s="436" t="s">
        <v>285</v>
      </c>
      <c r="E580" s="437">
        <v>355</v>
      </c>
      <c r="F580" s="453"/>
      <c r="G580" s="439">
        <f>SUM(H560:H579)</f>
        <v>3892.2579999999998</v>
      </c>
      <c r="H580" s="437"/>
      <c r="I580" s="437"/>
      <c r="J580" s="438">
        <v>240.72</v>
      </c>
      <c r="K580" s="436" t="s">
        <v>1209</v>
      </c>
      <c r="L580" s="442">
        <f>H579+H581</f>
        <v>753.25800000000004</v>
      </c>
      <c r="M580" s="439">
        <v>376.62900000000002</v>
      </c>
      <c r="N580" s="439">
        <v>164</v>
      </c>
      <c r="O580" s="439">
        <v>156</v>
      </c>
      <c r="P580" s="439">
        <v>320</v>
      </c>
      <c r="Q580" s="439">
        <v>176</v>
      </c>
      <c r="R580" s="439">
        <v>163</v>
      </c>
      <c r="S580" s="439">
        <v>339</v>
      </c>
      <c r="T580" s="440">
        <v>432958.55900000001</v>
      </c>
      <c r="U580" s="440">
        <v>3157778.9309999999</v>
      </c>
      <c r="V580" s="441"/>
      <c r="W580" s="436"/>
      <c r="X580" s="436" t="s">
        <v>1210</v>
      </c>
      <c r="Y580" s="436" t="s">
        <v>760</v>
      </c>
      <c r="Z580" s="436" t="s">
        <v>761</v>
      </c>
      <c r="AA580" s="436"/>
      <c r="AC580" s="443">
        <f t="shared" si="2"/>
        <v>0</v>
      </c>
    </row>
    <row r="581" spans="1:29" ht="19.5" customHeight="1">
      <c r="A581" s="436"/>
      <c r="B581" s="436"/>
      <c r="C581" s="436"/>
      <c r="D581" s="436"/>
      <c r="E581" s="437"/>
      <c r="F581" s="453"/>
      <c r="G581" s="439"/>
      <c r="H581" s="437">
        <v>355</v>
      </c>
      <c r="I581" s="437">
        <f>H581+I579</f>
        <v>112572.15999999999</v>
      </c>
      <c r="J581" s="438"/>
      <c r="K581" s="436"/>
      <c r="L581" s="442"/>
      <c r="M581" s="439"/>
      <c r="N581" s="439"/>
      <c r="O581" s="439"/>
      <c r="P581" s="439"/>
      <c r="Q581" s="439"/>
      <c r="R581" s="439"/>
      <c r="S581" s="439"/>
      <c r="T581" s="440"/>
      <c r="U581" s="440"/>
      <c r="V581" s="441"/>
      <c r="W581" s="436"/>
      <c r="X581" s="436" t="s">
        <v>1031</v>
      </c>
      <c r="Y581" s="436" t="s">
        <v>1031</v>
      </c>
      <c r="Z581" s="436" t="s">
        <v>1031</v>
      </c>
      <c r="AA581" s="436"/>
      <c r="AC581" s="443">
        <f t="shared" si="2"/>
        <v>16.08173714285714</v>
      </c>
    </row>
    <row r="582" spans="1:29" ht="19.5" customHeight="1">
      <c r="A582" s="436">
        <f>A580+1</f>
        <v>287</v>
      </c>
      <c r="B582" s="436"/>
      <c r="C582" s="436" t="s">
        <v>583</v>
      </c>
      <c r="D582" s="436" t="s">
        <v>251</v>
      </c>
      <c r="E582" s="437">
        <v>407</v>
      </c>
      <c r="F582" s="453"/>
      <c r="G582" s="439"/>
      <c r="H582" s="437"/>
      <c r="I582" s="437"/>
      <c r="J582" s="438">
        <v>244.37299999999999</v>
      </c>
      <c r="K582" s="436" t="s">
        <v>1031</v>
      </c>
      <c r="L582" s="442">
        <f>H581+H583</f>
        <v>762</v>
      </c>
      <c r="M582" s="439">
        <v>381</v>
      </c>
      <c r="N582" s="439">
        <v>200</v>
      </c>
      <c r="O582" s="439">
        <v>215</v>
      </c>
      <c r="P582" s="439">
        <v>415</v>
      </c>
      <c r="Q582" s="439">
        <v>193</v>
      </c>
      <c r="R582" s="439">
        <v>212</v>
      </c>
      <c r="S582" s="439">
        <v>405</v>
      </c>
      <c r="T582" s="440">
        <v>433311.40500000003</v>
      </c>
      <c r="U582" s="440">
        <v>3157817.9739999999</v>
      </c>
      <c r="V582" s="441"/>
      <c r="W582" s="436"/>
      <c r="X582" s="436" t="s">
        <v>1210</v>
      </c>
      <c r="Y582" s="436" t="s">
        <v>760</v>
      </c>
      <c r="Z582" s="436" t="s">
        <v>761</v>
      </c>
      <c r="AA582" s="436"/>
      <c r="AC582" s="443">
        <f t="shared" si="2"/>
        <v>0</v>
      </c>
    </row>
    <row r="583" spans="1:29" ht="19.5" customHeight="1">
      <c r="A583" s="436"/>
      <c r="B583" s="436"/>
      <c r="C583" s="436"/>
      <c r="D583" s="436"/>
      <c r="E583" s="437"/>
      <c r="F583" s="453"/>
      <c r="G583" s="439"/>
      <c r="H583" s="437">
        <v>407</v>
      </c>
      <c r="I583" s="437">
        <f>H583+I581</f>
        <v>112979.15999999999</v>
      </c>
      <c r="J583" s="438"/>
      <c r="K583" s="436"/>
      <c r="L583" s="442"/>
      <c r="M583" s="439"/>
      <c r="N583" s="439"/>
      <c r="O583" s="439"/>
      <c r="P583" s="439"/>
      <c r="Q583" s="439"/>
      <c r="R583" s="439"/>
      <c r="S583" s="439"/>
      <c r="T583" s="440"/>
      <c r="U583" s="440"/>
      <c r="V583" s="441" t="s">
        <v>1211</v>
      </c>
      <c r="W583" s="436"/>
      <c r="X583" s="436" t="s">
        <v>1031</v>
      </c>
      <c r="Y583" s="436" t="s">
        <v>1031</v>
      </c>
      <c r="Z583" s="436" t="s">
        <v>1031</v>
      </c>
      <c r="AA583" s="436"/>
      <c r="AC583" s="443">
        <f t="shared" si="2"/>
        <v>16.139879999999998</v>
      </c>
    </row>
    <row r="584" spans="1:29" ht="19.5" customHeight="1">
      <c r="A584" s="436">
        <f>A582+1</f>
        <v>288</v>
      </c>
      <c r="B584" s="436"/>
      <c r="C584" s="436" t="s">
        <v>584</v>
      </c>
      <c r="D584" s="436" t="s">
        <v>258</v>
      </c>
      <c r="E584" s="437">
        <v>303</v>
      </c>
      <c r="F584" s="453"/>
      <c r="G584" s="439"/>
      <c r="H584" s="437"/>
      <c r="I584" s="437"/>
      <c r="J584" s="438">
        <v>239.23400000000001</v>
      </c>
      <c r="K584" s="436" t="s">
        <v>1031</v>
      </c>
      <c r="L584" s="442">
        <f>H583+H585</f>
        <v>710</v>
      </c>
      <c r="M584" s="439">
        <v>355</v>
      </c>
      <c r="N584" s="439">
        <v>192</v>
      </c>
      <c r="O584" s="439">
        <v>110</v>
      </c>
      <c r="P584" s="439">
        <v>302</v>
      </c>
      <c r="Q584" s="439">
        <v>196</v>
      </c>
      <c r="R584" s="439">
        <v>123</v>
      </c>
      <c r="S584" s="439">
        <v>319</v>
      </c>
      <c r="T584" s="440">
        <v>433715.93599999999</v>
      </c>
      <c r="U584" s="440">
        <v>3157862.736</v>
      </c>
      <c r="V584" s="441"/>
      <c r="W584" s="436"/>
      <c r="X584" s="436" t="s">
        <v>1210</v>
      </c>
      <c r="Y584" s="436" t="s">
        <v>760</v>
      </c>
      <c r="Z584" s="436" t="s">
        <v>761</v>
      </c>
      <c r="AA584" s="436"/>
      <c r="AC584" s="443">
        <f t="shared" si="2"/>
        <v>0</v>
      </c>
    </row>
    <row r="585" spans="1:29" ht="19.5" customHeight="1">
      <c r="A585" s="436"/>
      <c r="B585" s="436"/>
      <c r="C585" s="436"/>
      <c r="D585" s="436"/>
      <c r="E585" s="437"/>
      <c r="F585" s="453"/>
      <c r="G585" s="439"/>
      <c r="H585" s="437">
        <v>303</v>
      </c>
      <c r="I585" s="437">
        <f>H585+I583</f>
        <v>113282.15999999999</v>
      </c>
      <c r="J585" s="438"/>
      <c r="K585" s="436"/>
      <c r="L585" s="442"/>
      <c r="M585" s="439"/>
      <c r="N585" s="439"/>
      <c r="O585" s="439"/>
      <c r="P585" s="439"/>
      <c r="Q585" s="439"/>
      <c r="R585" s="439"/>
      <c r="S585" s="439"/>
      <c r="T585" s="440"/>
      <c r="U585" s="440"/>
      <c r="V585" s="441"/>
      <c r="W585" s="436"/>
      <c r="X585" s="436" t="s">
        <v>1031</v>
      </c>
      <c r="Y585" s="436" t="s">
        <v>1031</v>
      </c>
      <c r="Z585" s="436" t="s">
        <v>1031</v>
      </c>
      <c r="AA585" s="436"/>
      <c r="AC585" s="443">
        <f t="shared" si="2"/>
        <v>16.183165714285714</v>
      </c>
    </row>
    <row r="586" spans="1:29" ht="19.5" customHeight="1">
      <c r="A586" s="436">
        <f>A584+1</f>
        <v>289</v>
      </c>
      <c r="B586" s="436"/>
      <c r="C586" s="436" t="s">
        <v>585</v>
      </c>
      <c r="D586" s="436" t="s">
        <v>258</v>
      </c>
      <c r="E586" s="437">
        <v>387</v>
      </c>
      <c r="F586" s="453"/>
      <c r="G586" s="439"/>
      <c r="H586" s="437"/>
      <c r="I586" s="437"/>
      <c r="J586" s="438">
        <v>245.16399999999999</v>
      </c>
      <c r="K586" s="436" t="s">
        <v>1031</v>
      </c>
      <c r="L586" s="442">
        <f>H585+H587</f>
        <v>690</v>
      </c>
      <c r="M586" s="439">
        <v>345</v>
      </c>
      <c r="N586" s="439">
        <v>194</v>
      </c>
      <c r="O586" s="439">
        <v>200</v>
      </c>
      <c r="P586" s="439">
        <v>394</v>
      </c>
      <c r="Q586" s="439">
        <v>181</v>
      </c>
      <c r="R586" s="439">
        <v>198</v>
      </c>
      <c r="S586" s="439">
        <v>379</v>
      </c>
      <c r="T586" s="440">
        <v>434017.098</v>
      </c>
      <c r="U586" s="440">
        <v>3157896.0610000002</v>
      </c>
      <c r="V586" s="441"/>
      <c r="W586" s="436"/>
      <c r="X586" s="436" t="s">
        <v>1210</v>
      </c>
      <c r="Y586" s="436" t="s">
        <v>760</v>
      </c>
      <c r="Z586" s="436" t="s">
        <v>761</v>
      </c>
      <c r="AA586" s="436"/>
      <c r="AC586" s="443">
        <f t="shared" si="2"/>
        <v>0</v>
      </c>
    </row>
    <row r="587" spans="1:29" ht="19.5" customHeight="1">
      <c r="A587" s="436"/>
      <c r="B587" s="436"/>
      <c r="C587" s="436"/>
      <c r="D587" s="436"/>
      <c r="E587" s="437"/>
      <c r="F587" s="453"/>
      <c r="G587" s="439"/>
      <c r="H587" s="437">
        <v>387</v>
      </c>
      <c r="I587" s="437">
        <f>H587+I585</f>
        <v>113669.15999999999</v>
      </c>
      <c r="J587" s="438"/>
      <c r="K587" s="436"/>
      <c r="L587" s="442"/>
      <c r="M587" s="439"/>
      <c r="N587" s="439"/>
      <c r="O587" s="439"/>
      <c r="P587" s="439"/>
      <c r="Q587" s="439"/>
      <c r="R587" s="439"/>
      <c r="S587" s="439"/>
      <c r="T587" s="440"/>
      <c r="U587" s="440"/>
      <c r="V587" s="441" t="s">
        <v>1164</v>
      </c>
      <c r="W587" s="436"/>
      <c r="X587" s="436" t="s">
        <v>1031</v>
      </c>
      <c r="Y587" s="436" t="s">
        <v>1031</v>
      </c>
      <c r="Z587" s="436" t="s">
        <v>1031</v>
      </c>
      <c r="AA587" s="436"/>
      <c r="AC587" s="443">
        <f t="shared" si="2"/>
        <v>16.238451428571427</v>
      </c>
    </row>
    <row r="588" spans="1:29" ht="19.5" customHeight="1">
      <c r="A588" s="436">
        <f>A586+1</f>
        <v>290</v>
      </c>
      <c r="B588" s="436"/>
      <c r="C588" s="436" t="s">
        <v>586</v>
      </c>
      <c r="D588" s="436" t="s">
        <v>258</v>
      </c>
      <c r="E588" s="437">
        <v>419</v>
      </c>
      <c r="F588" s="453"/>
      <c r="G588" s="439"/>
      <c r="H588" s="437"/>
      <c r="I588" s="437"/>
      <c r="J588" s="438">
        <v>244.131</v>
      </c>
      <c r="K588" s="436" t="s">
        <v>1031</v>
      </c>
      <c r="L588" s="442">
        <f>H587+H589</f>
        <v>806</v>
      </c>
      <c r="M588" s="439">
        <v>403</v>
      </c>
      <c r="N588" s="439">
        <v>188</v>
      </c>
      <c r="O588" s="439">
        <v>252</v>
      </c>
      <c r="P588" s="439">
        <v>440</v>
      </c>
      <c r="Q588" s="439">
        <v>190</v>
      </c>
      <c r="R588" s="439">
        <v>239</v>
      </c>
      <c r="S588" s="439">
        <v>429</v>
      </c>
      <c r="T588" s="440">
        <v>434401.75099999999</v>
      </c>
      <c r="U588" s="440">
        <v>3157938.6230000001</v>
      </c>
      <c r="V588" s="441"/>
      <c r="W588" s="436"/>
      <c r="X588" s="436" t="s">
        <v>1210</v>
      </c>
      <c r="Y588" s="436" t="s">
        <v>760</v>
      </c>
      <c r="Z588" s="436" t="s">
        <v>761</v>
      </c>
      <c r="AA588" s="436"/>
      <c r="AC588" s="443">
        <f t="shared" si="2"/>
        <v>0</v>
      </c>
    </row>
    <row r="589" spans="1:29" ht="19.5" customHeight="1">
      <c r="A589" s="436"/>
      <c r="B589" s="436"/>
      <c r="C589" s="436"/>
      <c r="D589" s="436"/>
      <c r="E589" s="437"/>
      <c r="F589" s="453"/>
      <c r="G589" s="439"/>
      <c r="H589" s="437">
        <v>419</v>
      </c>
      <c r="I589" s="437">
        <f>H589+I587</f>
        <v>114088.15999999999</v>
      </c>
      <c r="J589" s="438"/>
      <c r="K589" s="436"/>
      <c r="L589" s="442"/>
      <c r="M589" s="439"/>
      <c r="N589" s="439"/>
      <c r="O589" s="439"/>
      <c r="P589" s="439"/>
      <c r="Q589" s="439"/>
      <c r="R589" s="439"/>
      <c r="S589" s="439"/>
      <c r="T589" s="440"/>
      <c r="U589" s="440"/>
      <c r="V589" s="441" t="s">
        <v>1156</v>
      </c>
      <c r="W589" s="436"/>
      <c r="X589" s="436" t="s">
        <v>1031</v>
      </c>
      <c r="Y589" s="436" t="s">
        <v>1031</v>
      </c>
      <c r="Z589" s="436" t="s">
        <v>1031</v>
      </c>
      <c r="AA589" s="436"/>
      <c r="AC589" s="443">
        <f t="shared" si="2"/>
        <v>16.298308571428571</v>
      </c>
    </row>
    <row r="590" spans="1:29" ht="19.5" customHeight="1">
      <c r="A590" s="436">
        <f>A588+1</f>
        <v>291</v>
      </c>
      <c r="B590" s="436"/>
      <c r="C590" s="436" t="s">
        <v>587</v>
      </c>
      <c r="D590" s="436" t="s">
        <v>245</v>
      </c>
      <c r="E590" s="437">
        <v>389</v>
      </c>
      <c r="F590" s="453"/>
      <c r="G590" s="439"/>
      <c r="H590" s="437"/>
      <c r="I590" s="437"/>
      <c r="J590" s="438">
        <v>232.97</v>
      </c>
      <c r="K590" s="436" t="s">
        <v>1031</v>
      </c>
      <c r="L590" s="442">
        <f>H589+H591</f>
        <v>808</v>
      </c>
      <c r="M590" s="439">
        <v>404</v>
      </c>
      <c r="N590" s="439">
        <v>168</v>
      </c>
      <c r="O590" s="439">
        <v>188</v>
      </c>
      <c r="P590" s="439">
        <v>356</v>
      </c>
      <c r="Q590" s="439">
        <v>182</v>
      </c>
      <c r="R590" s="439">
        <v>190</v>
      </c>
      <c r="S590" s="439">
        <v>372</v>
      </c>
      <c r="T590" s="440">
        <v>434818.20899999997</v>
      </c>
      <c r="U590" s="440">
        <v>3157984.7050000001</v>
      </c>
      <c r="V590" s="441"/>
      <c r="W590" s="436"/>
      <c r="X590" s="436" t="s">
        <v>1212</v>
      </c>
      <c r="Y590" s="436" t="s">
        <v>760</v>
      </c>
      <c r="Z590" s="436" t="s">
        <v>761</v>
      </c>
      <c r="AA590" s="436"/>
      <c r="AC590" s="443">
        <f t="shared" si="2"/>
        <v>0</v>
      </c>
    </row>
    <row r="591" spans="1:29" ht="19.5" customHeight="1">
      <c r="A591" s="436"/>
      <c r="B591" s="436"/>
      <c r="C591" s="436"/>
      <c r="D591" s="436"/>
      <c r="E591" s="437"/>
      <c r="F591" s="453"/>
      <c r="G591" s="439"/>
      <c r="H591" s="437">
        <v>389</v>
      </c>
      <c r="I591" s="437">
        <f>H591+I589</f>
        <v>114477.15999999999</v>
      </c>
      <c r="J591" s="438"/>
      <c r="K591" s="436"/>
      <c r="L591" s="442"/>
      <c r="M591" s="439"/>
      <c r="N591" s="439"/>
      <c r="O591" s="439"/>
      <c r="P591" s="439"/>
      <c r="Q591" s="439"/>
      <c r="R591" s="439"/>
      <c r="S591" s="439"/>
      <c r="T591" s="440"/>
      <c r="U591" s="440"/>
      <c r="V591" s="441"/>
      <c r="W591" s="436"/>
      <c r="X591" s="436" t="s">
        <v>1031</v>
      </c>
      <c r="Y591" s="436" t="s">
        <v>1031</v>
      </c>
      <c r="Z591" s="436" t="s">
        <v>1031</v>
      </c>
      <c r="AA591" s="436"/>
      <c r="AC591" s="443">
        <f t="shared" si="2"/>
        <v>16.35388</v>
      </c>
    </row>
    <row r="592" spans="1:29" ht="19.5" customHeight="1">
      <c r="A592" s="436">
        <f>A590+1</f>
        <v>292</v>
      </c>
      <c r="B592" s="436"/>
      <c r="C592" s="436" t="s">
        <v>588</v>
      </c>
      <c r="D592" s="436" t="s">
        <v>245</v>
      </c>
      <c r="E592" s="437">
        <v>381</v>
      </c>
      <c r="F592" s="453"/>
      <c r="G592" s="439"/>
      <c r="H592" s="437"/>
      <c r="I592" s="437"/>
      <c r="J592" s="438">
        <v>234.26499999999999</v>
      </c>
      <c r="K592" s="436" t="s">
        <v>1031</v>
      </c>
      <c r="L592" s="442">
        <f>H591+H593</f>
        <v>770</v>
      </c>
      <c r="M592" s="439">
        <v>385</v>
      </c>
      <c r="N592" s="439">
        <v>202</v>
      </c>
      <c r="O592" s="439">
        <v>200</v>
      </c>
      <c r="P592" s="439">
        <v>402</v>
      </c>
      <c r="Q592" s="439">
        <v>200</v>
      </c>
      <c r="R592" s="439">
        <v>198</v>
      </c>
      <c r="S592" s="439">
        <v>398</v>
      </c>
      <c r="T592" s="440">
        <v>435204.84899999999</v>
      </c>
      <c r="U592" s="440">
        <v>3158027.4879999999</v>
      </c>
      <c r="V592" s="441"/>
      <c r="W592" s="436"/>
      <c r="X592" s="436" t="s">
        <v>1212</v>
      </c>
      <c r="Y592" s="436" t="s">
        <v>760</v>
      </c>
      <c r="Z592" s="436" t="s">
        <v>761</v>
      </c>
      <c r="AA592" s="436"/>
      <c r="AC592" s="443">
        <f t="shared" si="2"/>
        <v>0</v>
      </c>
    </row>
    <row r="593" spans="1:29" ht="19.5" customHeight="1">
      <c r="A593" s="436"/>
      <c r="B593" s="436"/>
      <c r="C593" s="436"/>
      <c r="D593" s="436"/>
      <c r="E593" s="437"/>
      <c r="F593" s="453"/>
      <c r="G593" s="439"/>
      <c r="H593" s="437">
        <v>381</v>
      </c>
      <c r="I593" s="437">
        <f>H593+I591</f>
        <v>114858.15999999999</v>
      </c>
      <c r="J593" s="438"/>
      <c r="K593" s="436"/>
      <c r="L593" s="442"/>
      <c r="M593" s="439"/>
      <c r="N593" s="439"/>
      <c r="O593" s="439"/>
      <c r="P593" s="439"/>
      <c r="Q593" s="439"/>
      <c r="R593" s="439"/>
      <c r="S593" s="439"/>
      <c r="T593" s="440"/>
      <c r="U593" s="440"/>
      <c r="V593" s="441"/>
      <c r="W593" s="436"/>
      <c r="X593" s="436" t="s">
        <v>1031</v>
      </c>
      <c r="Y593" s="436" t="s">
        <v>1031</v>
      </c>
      <c r="Z593" s="436" t="s">
        <v>1031</v>
      </c>
      <c r="AA593" s="436"/>
      <c r="AC593" s="443">
        <f t="shared" si="2"/>
        <v>16.40830857142857</v>
      </c>
    </row>
    <row r="594" spans="1:29" ht="19.5" customHeight="1">
      <c r="A594" s="436">
        <f>A592+1</f>
        <v>293</v>
      </c>
      <c r="B594" s="436"/>
      <c r="C594" s="436" t="s">
        <v>589</v>
      </c>
      <c r="D594" s="436" t="s">
        <v>239</v>
      </c>
      <c r="E594" s="437">
        <v>410</v>
      </c>
      <c r="F594" s="453"/>
      <c r="G594" s="439"/>
      <c r="H594" s="437"/>
      <c r="I594" s="437"/>
      <c r="J594" s="438">
        <v>241.57499999999999</v>
      </c>
      <c r="K594" s="436" t="s">
        <v>1031</v>
      </c>
      <c r="L594" s="442">
        <f>H593+H595</f>
        <v>791</v>
      </c>
      <c r="M594" s="439">
        <v>395.5</v>
      </c>
      <c r="N594" s="439">
        <v>181</v>
      </c>
      <c r="O594" s="439">
        <v>177</v>
      </c>
      <c r="P594" s="439">
        <v>358</v>
      </c>
      <c r="Q594" s="439">
        <v>185</v>
      </c>
      <c r="R594" s="439">
        <v>186</v>
      </c>
      <c r="S594" s="439">
        <v>371</v>
      </c>
      <c r="T594" s="440">
        <v>435583.538</v>
      </c>
      <c r="U594" s="440">
        <v>3158069.39</v>
      </c>
      <c r="V594" s="441"/>
      <c r="W594" s="436"/>
      <c r="X594" s="436" t="s">
        <v>1212</v>
      </c>
      <c r="Y594" s="436" t="s">
        <v>760</v>
      </c>
      <c r="Z594" s="436" t="s">
        <v>761</v>
      </c>
      <c r="AA594" s="436"/>
      <c r="AC594" s="443">
        <f t="shared" si="2"/>
        <v>0</v>
      </c>
    </row>
    <row r="595" spans="1:29" ht="19.5" customHeight="1">
      <c r="A595" s="436"/>
      <c r="B595" s="436"/>
      <c r="C595" s="436"/>
      <c r="D595" s="436"/>
      <c r="E595" s="437"/>
      <c r="F595" s="453"/>
      <c r="G595" s="439"/>
      <c r="H595" s="437">
        <v>410</v>
      </c>
      <c r="I595" s="437">
        <f>H595+I593</f>
        <v>115268.15999999999</v>
      </c>
      <c r="J595" s="438"/>
      <c r="K595" s="436"/>
      <c r="L595" s="442"/>
      <c r="M595" s="439"/>
      <c r="N595" s="439"/>
      <c r="O595" s="439"/>
      <c r="P595" s="439"/>
      <c r="Q595" s="439"/>
      <c r="R595" s="439"/>
      <c r="S595" s="439"/>
      <c r="T595" s="440"/>
      <c r="U595" s="440"/>
      <c r="V595" s="441" t="s">
        <v>1213</v>
      </c>
      <c r="W595" s="436"/>
      <c r="X595" s="436" t="s">
        <v>1031</v>
      </c>
      <c r="Y595" s="436" t="s">
        <v>1031</v>
      </c>
      <c r="Z595" s="436" t="s">
        <v>1031</v>
      </c>
      <c r="AA595" s="436"/>
      <c r="AC595" s="443">
        <f t="shared" si="2"/>
        <v>16.46688</v>
      </c>
    </row>
    <row r="596" spans="1:29" ht="19.5" customHeight="1">
      <c r="A596" s="436">
        <f>A594+1</f>
        <v>294</v>
      </c>
      <c r="B596" s="436"/>
      <c r="C596" s="436" t="s">
        <v>590</v>
      </c>
      <c r="D596" s="436" t="s">
        <v>247</v>
      </c>
      <c r="E596" s="437">
        <v>430</v>
      </c>
      <c r="F596" s="453"/>
      <c r="G596" s="439"/>
      <c r="H596" s="437"/>
      <c r="I596" s="437"/>
      <c r="J596" s="438">
        <v>234.97499999999999</v>
      </c>
      <c r="K596" s="436" t="s">
        <v>1031</v>
      </c>
      <c r="L596" s="442">
        <f>H595+H597</f>
        <v>840</v>
      </c>
      <c r="M596" s="439">
        <v>420</v>
      </c>
      <c r="N596" s="439">
        <v>234</v>
      </c>
      <c r="O596" s="439">
        <v>266</v>
      </c>
      <c r="P596" s="439">
        <v>500</v>
      </c>
      <c r="Q596" s="439">
        <v>225</v>
      </c>
      <c r="R596" s="439">
        <v>250</v>
      </c>
      <c r="S596" s="439">
        <v>475</v>
      </c>
      <c r="T596" s="440">
        <v>435991.05099999998</v>
      </c>
      <c r="U596" s="440">
        <v>3158114.4819999998</v>
      </c>
      <c r="V596" s="441"/>
      <c r="W596" s="436"/>
      <c r="X596" s="436" t="s">
        <v>1212</v>
      </c>
      <c r="Y596" s="436" t="s">
        <v>760</v>
      </c>
      <c r="Z596" s="436" t="s">
        <v>761</v>
      </c>
      <c r="AA596" s="436"/>
      <c r="AC596" s="443">
        <f t="shared" si="2"/>
        <v>0</v>
      </c>
    </row>
    <row r="597" spans="1:29" ht="19.5" customHeight="1">
      <c r="A597" s="436"/>
      <c r="B597" s="436"/>
      <c r="C597" s="436"/>
      <c r="D597" s="436"/>
      <c r="E597" s="437"/>
      <c r="F597" s="453"/>
      <c r="G597" s="439"/>
      <c r="H597" s="437">
        <v>430</v>
      </c>
      <c r="I597" s="437">
        <f>H597+I595</f>
        <v>115698.15999999999</v>
      </c>
      <c r="J597" s="438"/>
      <c r="K597" s="436"/>
      <c r="L597" s="442"/>
      <c r="M597" s="439"/>
      <c r="N597" s="439"/>
      <c r="O597" s="439"/>
      <c r="P597" s="439"/>
      <c r="Q597" s="439"/>
      <c r="R597" s="439"/>
      <c r="S597" s="439"/>
      <c r="T597" s="440"/>
      <c r="U597" s="440"/>
      <c r="V597" s="441" t="s">
        <v>1197</v>
      </c>
      <c r="W597" s="436"/>
      <c r="X597" s="436" t="s">
        <v>1031</v>
      </c>
      <c r="Y597" s="436" t="s">
        <v>1031</v>
      </c>
      <c r="Z597" s="436" t="s">
        <v>1031</v>
      </c>
      <c r="AA597" s="436"/>
      <c r="AC597" s="443">
        <f t="shared" si="2"/>
        <v>16.528308571428571</v>
      </c>
    </row>
    <row r="598" spans="1:29" ht="19.5" customHeight="1">
      <c r="A598" s="436">
        <f>A596+1</f>
        <v>295</v>
      </c>
      <c r="B598" s="436"/>
      <c r="C598" s="436" t="s">
        <v>591</v>
      </c>
      <c r="D598" s="436" t="s">
        <v>239</v>
      </c>
      <c r="E598" s="437">
        <v>409</v>
      </c>
      <c r="F598" s="453"/>
      <c r="G598" s="439"/>
      <c r="H598" s="437"/>
      <c r="I598" s="437"/>
      <c r="J598" s="438">
        <v>236.874</v>
      </c>
      <c r="K598" s="436" t="s">
        <v>1031</v>
      </c>
      <c r="L598" s="442">
        <f>H597+H599</f>
        <v>839</v>
      </c>
      <c r="M598" s="439">
        <v>419.5</v>
      </c>
      <c r="N598" s="439">
        <v>165</v>
      </c>
      <c r="O598" s="439">
        <v>113</v>
      </c>
      <c r="P598" s="439">
        <v>278</v>
      </c>
      <c r="Q598" s="439">
        <v>181</v>
      </c>
      <c r="R598" s="439">
        <v>142</v>
      </c>
      <c r="S598" s="439">
        <v>323</v>
      </c>
      <c r="T598" s="440">
        <v>436418.44199999998</v>
      </c>
      <c r="U598" s="440">
        <v>3158161.7740000002</v>
      </c>
      <c r="V598" s="441"/>
      <c r="W598" s="436"/>
      <c r="X598" s="436" t="s">
        <v>1212</v>
      </c>
      <c r="Y598" s="436" t="s">
        <v>760</v>
      </c>
      <c r="Z598" s="436" t="s">
        <v>761</v>
      </c>
      <c r="AA598" s="436"/>
      <c r="AC598" s="443">
        <f t="shared" si="2"/>
        <v>0</v>
      </c>
    </row>
    <row r="599" spans="1:29" ht="19.5" customHeight="1">
      <c r="A599" s="436"/>
      <c r="B599" s="436"/>
      <c r="C599" s="436"/>
      <c r="D599" s="436"/>
      <c r="E599" s="437"/>
      <c r="F599" s="453"/>
      <c r="G599" s="439"/>
      <c r="H599" s="437">
        <v>409</v>
      </c>
      <c r="I599" s="437">
        <f>H599+I597</f>
        <v>116107.15999999999</v>
      </c>
      <c r="J599" s="438"/>
      <c r="K599" s="436"/>
      <c r="L599" s="442"/>
      <c r="M599" s="439"/>
      <c r="N599" s="439"/>
      <c r="O599" s="439"/>
      <c r="P599" s="439"/>
      <c r="Q599" s="439"/>
      <c r="R599" s="439"/>
      <c r="S599" s="439"/>
      <c r="T599" s="440"/>
      <c r="U599" s="440"/>
      <c r="V599" s="441" t="s">
        <v>1181</v>
      </c>
      <c r="W599" s="436"/>
      <c r="X599" s="436" t="s">
        <v>1031</v>
      </c>
      <c r="Y599" s="436" t="s">
        <v>1031</v>
      </c>
      <c r="Z599" s="436" t="s">
        <v>1031</v>
      </c>
      <c r="AA599" s="436"/>
      <c r="AC599" s="443">
        <f t="shared" si="2"/>
        <v>16.586737142857142</v>
      </c>
    </row>
    <row r="600" spans="1:29" ht="19.5" customHeight="1">
      <c r="A600" s="436">
        <f>A598+1</f>
        <v>296</v>
      </c>
      <c r="B600" s="436"/>
      <c r="C600" s="436" t="s">
        <v>592</v>
      </c>
      <c r="D600" s="436" t="s">
        <v>245</v>
      </c>
      <c r="E600" s="437">
        <v>409.505</v>
      </c>
      <c r="F600" s="453"/>
      <c r="G600" s="439"/>
      <c r="H600" s="437"/>
      <c r="I600" s="437"/>
      <c r="J600" s="438">
        <v>245.422</v>
      </c>
      <c r="K600" s="436" t="s">
        <v>1031</v>
      </c>
      <c r="L600" s="442">
        <f>H599+H601</f>
        <v>818.505</v>
      </c>
      <c r="M600" s="439">
        <v>409.2525</v>
      </c>
      <c r="N600" s="439">
        <v>297</v>
      </c>
      <c r="O600" s="439">
        <v>234</v>
      </c>
      <c r="P600" s="439">
        <v>531</v>
      </c>
      <c r="Q600" s="439">
        <v>268</v>
      </c>
      <c r="R600" s="439">
        <v>225</v>
      </c>
      <c r="S600" s="439">
        <v>493</v>
      </c>
      <c r="T600" s="440">
        <v>436824.96100000001</v>
      </c>
      <c r="U600" s="440">
        <v>3158206.7560000001</v>
      </c>
      <c r="V600" s="441"/>
      <c r="W600" s="436"/>
      <c r="X600" s="436" t="s">
        <v>1212</v>
      </c>
      <c r="Y600" s="436" t="s">
        <v>760</v>
      </c>
      <c r="Z600" s="436" t="s">
        <v>761</v>
      </c>
      <c r="AA600" s="436"/>
      <c r="AC600" s="443">
        <f t="shared" si="2"/>
        <v>0</v>
      </c>
    </row>
    <row r="601" spans="1:29" ht="19.5" customHeight="1">
      <c r="A601" s="436"/>
      <c r="B601" s="436"/>
      <c r="C601" s="436"/>
      <c r="D601" s="436"/>
      <c r="E601" s="437"/>
      <c r="F601" s="453"/>
      <c r="G601" s="439"/>
      <c r="H601" s="437">
        <v>409.505</v>
      </c>
      <c r="I601" s="437">
        <f>H601+I599</f>
        <v>116516.66499999999</v>
      </c>
      <c r="J601" s="438"/>
      <c r="K601" s="436"/>
      <c r="L601" s="442"/>
      <c r="M601" s="439"/>
      <c r="N601" s="439"/>
      <c r="O601" s="439"/>
      <c r="P601" s="439"/>
      <c r="Q601" s="439"/>
      <c r="R601" s="439"/>
      <c r="S601" s="439"/>
      <c r="T601" s="440"/>
      <c r="U601" s="440"/>
      <c r="V601" s="441" t="s">
        <v>1214</v>
      </c>
      <c r="W601" s="436"/>
      <c r="X601" s="436" t="s">
        <v>1031</v>
      </c>
      <c r="Y601" s="436" t="s">
        <v>1031</v>
      </c>
      <c r="Z601" s="436" t="s">
        <v>1031</v>
      </c>
      <c r="AA601" s="436"/>
      <c r="AC601" s="443">
        <f t="shared" si="2"/>
        <v>16.645237857142856</v>
      </c>
    </row>
    <row r="602" spans="1:29" ht="19.5" customHeight="1">
      <c r="A602" s="436">
        <f>A600+1</f>
        <v>297</v>
      </c>
      <c r="B602" s="436" t="s">
        <v>1215</v>
      </c>
      <c r="C602" s="436" t="s">
        <v>593</v>
      </c>
      <c r="D602" s="436" t="s">
        <v>277</v>
      </c>
      <c r="E602" s="437">
        <v>381</v>
      </c>
      <c r="F602" s="453"/>
      <c r="G602" s="439">
        <f>SUM(H580:H601)</f>
        <v>4299.5050000000001</v>
      </c>
      <c r="H602" s="437"/>
      <c r="I602" s="437"/>
      <c r="J602" s="438">
        <v>245.96100000000001</v>
      </c>
      <c r="K602" s="436" t="s">
        <v>1216</v>
      </c>
      <c r="L602" s="442">
        <f>H601+H603</f>
        <v>790.505</v>
      </c>
      <c r="M602" s="439">
        <v>395.2525</v>
      </c>
      <c r="N602" s="439">
        <v>176</v>
      </c>
      <c r="O602" s="439">
        <v>282</v>
      </c>
      <c r="P602" s="439">
        <v>458</v>
      </c>
      <c r="Q602" s="439">
        <v>186</v>
      </c>
      <c r="R602" s="439">
        <v>249</v>
      </c>
      <c r="S602" s="439">
        <v>435</v>
      </c>
      <c r="T602" s="440">
        <v>437231.98200000002</v>
      </c>
      <c r="U602" s="440">
        <v>3158251.7940000002</v>
      </c>
      <c r="V602" s="441"/>
      <c r="W602" s="436"/>
      <c r="X602" s="436" t="s">
        <v>1212</v>
      </c>
      <c r="Y602" s="436" t="s">
        <v>760</v>
      </c>
      <c r="Z602" s="436" t="s">
        <v>761</v>
      </c>
      <c r="AA602" s="436"/>
      <c r="AC602" s="443">
        <f t="shared" si="2"/>
        <v>0</v>
      </c>
    </row>
    <row r="603" spans="1:29" ht="19.5" customHeight="1">
      <c r="A603" s="436"/>
      <c r="B603" s="436"/>
      <c r="C603" s="436"/>
      <c r="D603" s="436"/>
      <c r="E603" s="437"/>
      <c r="F603" s="453"/>
      <c r="G603" s="439"/>
      <c r="H603" s="437">
        <v>381</v>
      </c>
      <c r="I603" s="437">
        <f>H603+I601</f>
        <v>116897.66499999999</v>
      </c>
      <c r="J603" s="438"/>
      <c r="K603" s="436"/>
      <c r="L603" s="442"/>
      <c r="M603" s="439"/>
      <c r="N603" s="439"/>
      <c r="O603" s="439"/>
      <c r="P603" s="439"/>
      <c r="Q603" s="439"/>
      <c r="R603" s="439"/>
      <c r="S603" s="439"/>
      <c r="T603" s="440"/>
      <c r="U603" s="440"/>
      <c r="V603" s="441" t="s">
        <v>1181</v>
      </c>
      <c r="W603" s="436"/>
      <c r="X603" s="436" t="s">
        <v>1031</v>
      </c>
      <c r="Y603" s="436" t="s">
        <v>1031</v>
      </c>
      <c r="Z603" s="436" t="s">
        <v>1031</v>
      </c>
      <c r="AA603" s="436"/>
      <c r="AC603" s="443">
        <f t="shared" si="2"/>
        <v>16.699666428571426</v>
      </c>
    </row>
    <row r="604" spans="1:29" ht="19.5" customHeight="1">
      <c r="A604" s="436">
        <f>A602+1</f>
        <v>298</v>
      </c>
      <c r="B604" s="436"/>
      <c r="C604" s="436" t="s">
        <v>594</v>
      </c>
      <c r="D604" s="436" t="s">
        <v>251</v>
      </c>
      <c r="E604" s="437">
        <v>293</v>
      </c>
      <c r="F604" s="453"/>
      <c r="G604" s="439"/>
      <c r="H604" s="437"/>
      <c r="I604" s="437"/>
      <c r="J604" s="438">
        <v>230.411</v>
      </c>
      <c r="K604" s="436" t="s">
        <v>1031</v>
      </c>
      <c r="L604" s="442">
        <f>H603+H605</f>
        <v>674</v>
      </c>
      <c r="M604" s="439">
        <v>337</v>
      </c>
      <c r="N604" s="439">
        <v>99</v>
      </c>
      <c r="O604" s="439">
        <v>117</v>
      </c>
      <c r="P604" s="439">
        <v>216</v>
      </c>
      <c r="Q604" s="439">
        <v>134</v>
      </c>
      <c r="R604" s="439">
        <v>128</v>
      </c>
      <c r="S604" s="439">
        <v>262</v>
      </c>
      <c r="T604" s="440">
        <v>437594.54100000003</v>
      </c>
      <c r="U604" s="440">
        <v>3158368.8909999998</v>
      </c>
      <c r="V604" s="441"/>
      <c r="W604" s="436"/>
      <c r="X604" s="436" t="s">
        <v>1212</v>
      </c>
      <c r="Y604" s="436" t="s">
        <v>760</v>
      </c>
      <c r="Z604" s="436" t="s">
        <v>761</v>
      </c>
      <c r="AA604" s="436"/>
      <c r="AC604" s="443">
        <f t="shared" si="2"/>
        <v>0</v>
      </c>
    </row>
    <row r="605" spans="1:29" ht="19.5" customHeight="1">
      <c r="A605" s="436"/>
      <c r="B605" s="436"/>
      <c r="C605" s="436"/>
      <c r="D605" s="436"/>
      <c r="E605" s="437"/>
      <c r="F605" s="453"/>
      <c r="G605" s="439"/>
      <c r="H605" s="437">
        <v>293</v>
      </c>
      <c r="I605" s="437">
        <f>H605+I603</f>
        <v>117190.66499999999</v>
      </c>
      <c r="J605" s="438"/>
      <c r="K605" s="436"/>
      <c r="L605" s="442"/>
      <c r="M605" s="439"/>
      <c r="N605" s="439"/>
      <c r="O605" s="439"/>
      <c r="P605" s="439"/>
      <c r="Q605" s="439"/>
      <c r="R605" s="439"/>
      <c r="S605" s="439"/>
      <c r="T605" s="440"/>
      <c r="U605" s="440"/>
      <c r="V605" s="441" t="s">
        <v>1197</v>
      </c>
      <c r="W605" s="436"/>
      <c r="X605" s="436" t="s">
        <v>1031</v>
      </c>
      <c r="Y605" s="436" t="s">
        <v>1031</v>
      </c>
      <c r="Z605" s="436" t="s">
        <v>1031</v>
      </c>
      <c r="AA605" s="436"/>
      <c r="AC605" s="443">
        <f t="shared" si="2"/>
        <v>16.741523571428569</v>
      </c>
    </row>
    <row r="606" spans="1:29" ht="19.5" customHeight="1">
      <c r="A606" s="436">
        <f>A604+1</f>
        <v>299</v>
      </c>
      <c r="B606" s="436"/>
      <c r="C606" s="436" t="s">
        <v>595</v>
      </c>
      <c r="D606" s="436" t="s">
        <v>239</v>
      </c>
      <c r="E606" s="437">
        <v>354.846</v>
      </c>
      <c r="F606" s="453"/>
      <c r="G606" s="439"/>
      <c r="H606" s="437"/>
      <c r="I606" s="437"/>
      <c r="J606" s="438">
        <v>237.27600000000001</v>
      </c>
      <c r="K606" s="436" t="s">
        <v>1031</v>
      </c>
      <c r="L606" s="442">
        <f>H605+H607</f>
        <v>647.846</v>
      </c>
      <c r="M606" s="439">
        <v>323.923</v>
      </c>
      <c r="N606" s="439">
        <v>176</v>
      </c>
      <c r="O606" s="439">
        <v>99</v>
      </c>
      <c r="P606" s="439">
        <v>275</v>
      </c>
      <c r="Q606" s="439">
        <v>165</v>
      </c>
      <c r="R606" s="439">
        <v>128</v>
      </c>
      <c r="S606" s="439">
        <v>293</v>
      </c>
      <c r="T606" s="440">
        <v>437873.36</v>
      </c>
      <c r="U606" s="440">
        <v>3158458.943</v>
      </c>
      <c r="V606" s="441"/>
      <c r="W606" s="436"/>
      <c r="X606" s="436" t="s">
        <v>1212</v>
      </c>
      <c r="Y606" s="436" t="s">
        <v>760</v>
      </c>
      <c r="Z606" s="436" t="s">
        <v>761</v>
      </c>
      <c r="AA606" s="436"/>
      <c r="AC606" s="443">
        <f t="shared" si="2"/>
        <v>0</v>
      </c>
    </row>
    <row r="607" spans="1:29" ht="19.5" customHeight="1">
      <c r="A607" s="436"/>
      <c r="B607" s="436"/>
      <c r="C607" s="436"/>
      <c r="D607" s="436"/>
      <c r="E607" s="437"/>
      <c r="F607" s="453"/>
      <c r="G607" s="439"/>
      <c r="H607" s="437">
        <v>354.846</v>
      </c>
      <c r="I607" s="437">
        <f>H607+I605</f>
        <v>117545.511</v>
      </c>
      <c r="J607" s="438"/>
      <c r="K607" s="436"/>
      <c r="L607" s="442"/>
      <c r="M607" s="439"/>
      <c r="N607" s="439"/>
      <c r="O607" s="439"/>
      <c r="P607" s="439"/>
      <c r="Q607" s="439"/>
      <c r="R607" s="439"/>
      <c r="S607" s="439"/>
      <c r="T607" s="440"/>
      <c r="U607" s="440"/>
      <c r="V607" s="441" t="s">
        <v>1197</v>
      </c>
      <c r="W607" s="436"/>
      <c r="X607" s="436" t="s">
        <v>1031</v>
      </c>
      <c r="Y607" s="436" t="s">
        <v>1031</v>
      </c>
      <c r="Z607" s="436" t="s">
        <v>1031</v>
      </c>
      <c r="AA607" s="436"/>
      <c r="AC607" s="443">
        <f t="shared" si="2"/>
        <v>16.792215857142857</v>
      </c>
    </row>
    <row r="608" spans="1:29" ht="19.5" customHeight="1">
      <c r="A608" s="444">
        <f>A606+1</f>
        <v>300</v>
      </c>
      <c r="B608" s="444" t="s">
        <v>1217</v>
      </c>
      <c r="C608" s="444" t="s">
        <v>596</v>
      </c>
      <c r="D608" s="444" t="s">
        <v>597</v>
      </c>
      <c r="E608" s="445">
        <v>258.435</v>
      </c>
      <c r="F608" s="454"/>
      <c r="G608" s="446">
        <f>SUM(H602:H607)</f>
        <v>1028.846</v>
      </c>
      <c r="H608" s="445"/>
      <c r="I608" s="445"/>
      <c r="J608" s="447">
        <v>237.76499999999999</v>
      </c>
      <c r="K608" s="444" t="s">
        <v>1218</v>
      </c>
      <c r="L608" s="448">
        <f>H607+H609</f>
        <v>613.28099999999995</v>
      </c>
      <c r="M608" s="446">
        <v>306.64049999999997</v>
      </c>
      <c r="N608" s="446">
        <v>257</v>
      </c>
      <c r="O608" s="446">
        <v>78</v>
      </c>
      <c r="P608" s="446">
        <v>335</v>
      </c>
      <c r="Q608" s="446">
        <v>228</v>
      </c>
      <c r="R608" s="446">
        <v>104</v>
      </c>
      <c r="S608" s="446">
        <v>332</v>
      </c>
      <c r="T608" s="449">
        <v>438211.03100000002</v>
      </c>
      <c r="U608" s="449">
        <v>3158568.0019999999</v>
      </c>
      <c r="V608" s="450"/>
      <c r="W608" s="444"/>
      <c r="X608" s="444" t="s">
        <v>1212</v>
      </c>
      <c r="Y608" s="444" t="s">
        <v>760</v>
      </c>
      <c r="Z608" s="444" t="s">
        <v>761</v>
      </c>
      <c r="AA608" s="444"/>
      <c r="AC608" s="443">
        <f t="shared" si="2"/>
        <v>0</v>
      </c>
    </row>
    <row r="609" spans="1:29" ht="30" customHeight="1">
      <c r="A609" s="444"/>
      <c r="B609" s="444"/>
      <c r="C609" s="444"/>
      <c r="D609" s="444"/>
      <c r="E609" s="445"/>
      <c r="F609" s="454"/>
      <c r="G609" s="446"/>
      <c r="H609" s="445">
        <v>258.435</v>
      </c>
      <c r="I609" s="445">
        <f>H609+I607</f>
        <v>117803.946</v>
      </c>
      <c r="J609" s="447"/>
      <c r="K609" s="444"/>
      <c r="L609" s="448"/>
      <c r="M609" s="446"/>
      <c r="N609" s="446"/>
      <c r="O609" s="446"/>
      <c r="P609" s="446"/>
      <c r="Q609" s="446"/>
      <c r="R609" s="446"/>
      <c r="S609" s="446"/>
      <c r="T609" s="449"/>
      <c r="U609" s="449"/>
      <c r="V609" s="450" t="s">
        <v>1219</v>
      </c>
      <c r="W609" s="444"/>
      <c r="X609" s="444" t="s">
        <v>1031</v>
      </c>
      <c r="Y609" s="444" t="s">
        <v>1031</v>
      </c>
      <c r="Z609" s="444" t="s">
        <v>1031</v>
      </c>
      <c r="AA609" s="444"/>
      <c r="AC609" s="443">
        <f t="shared" si="2"/>
        <v>16.829135142857144</v>
      </c>
    </row>
    <row r="610" spans="1:29" ht="19.5" customHeight="1">
      <c r="A610" s="444">
        <f>A608+1</f>
        <v>301</v>
      </c>
      <c r="B610" s="444" t="s">
        <v>1220</v>
      </c>
      <c r="C610" s="444" t="s">
        <v>598</v>
      </c>
      <c r="D610" s="444" t="s">
        <v>599</v>
      </c>
      <c r="E610" s="445">
        <v>413.00099999999998</v>
      </c>
      <c r="F610" s="454"/>
      <c r="G610" s="446">
        <f>SUM(H608:H609)</f>
        <v>258.435</v>
      </c>
      <c r="H610" s="445"/>
      <c r="I610" s="445"/>
      <c r="J610" s="447">
        <v>243.07900000000001</v>
      </c>
      <c r="K610" s="444" t="s">
        <v>1221</v>
      </c>
      <c r="L610" s="448">
        <f>H609+H611</f>
        <v>671.43599999999992</v>
      </c>
      <c r="M610" s="446">
        <v>335.71799999999996</v>
      </c>
      <c r="N610" s="446">
        <v>181</v>
      </c>
      <c r="O610" s="446">
        <v>175</v>
      </c>
      <c r="P610" s="446">
        <v>356</v>
      </c>
      <c r="Q610" s="446">
        <v>155</v>
      </c>
      <c r="R610" s="446">
        <v>186</v>
      </c>
      <c r="S610" s="446">
        <v>341</v>
      </c>
      <c r="T610" s="449">
        <v>438442.28700000001</v>
      </c>
      <c r="U610" s="449">
        <v>3158683.3679999998</v>
      </c>
      <c r="V610" s="450"/>
      <c r="W610" s="444"/>
      <c r="X610" s="444" t="s">
        <v>1212</v>
      </c>
      <c r="Y610" s="444" t="s">
        <v>760</v>
      </c>
      <c r="Z610" s="444" t="s">
        <v>761</v>
      </c>
      <c r="AA610" s="444"/>
      <c r="AC610" s="443">
        <f t="shared" si="2"/>
        <v>0</v>
      </c>
    </row>
    <row r="611" spans="1:29" ht="19.5" customHeight="1">
      <c r="A611" s="436"/>
      <c r="B611" s="436"/>
      <c r="C611" s="436"/>
      <c r="D611" s="436"/>
      <c r="E611" s="437"/>
      <c r="F611" s="453"/>
      <c r="G611" s="439"/>
      <c r="H611" s="437">
        <v>413.00099999999998</v>
      </c>
      <c r="I611" s="437">
        <f>H611+I609</f>
        <v>118216.947</v>
      </c>
      <c r="J611" s="438"/>
      <c r="K611" s="436"/>
      <c r="L611" s="442"/>
      <c r="M611" s="439"/>
      <c r="N611" s="439"/>
      <c r="O611" s="439"/>
      <c r="P611" s="439"/>
      <c r="Q611" s="439"/>
      <c r="R611" s="439"/>
      <c r="S611" s="439"/>
      <c r="T611" s="440"/>
      <c r="U611" s="440"/>
      <c r="V611" s="441"/>
      <c r="W611" s="436"/>
      <c r="X611" s="436" t="s">
        <v>1031</v>
      </c>
      <c r="Y611" s="436" t="s">
        <v>1031</v>
      </c>
      <c r="Z611" s="436" t="s">
        <v>1031</v>
      </c>
      <c r="AA611" s="436"/>
      <c r="AC611" s="443">
        <f t="shared" si="2"/>
        <v>16.888135285714284</v>
      </c>
    </row>
    <row r="612" spans="1:29" ht="19.5" customHeight="1">
      <c r="A612" s="436">
        <f>A610+1</f>
        <v>302</v>
      </c>
      <c r="B612" s="436"/>
      <c r="C612" s="436" t="s">
        <v>600</v>
      </c>
      <c r="D612" s="436" t="s">
        <v>258</v>
      </c>
      <c r="E612" s="437">
        <v>371</v>
      </c>
      <c r="F612" s="453"/>
      <c r="G612" s="439"/>
      <c r="H612" s="437"/>
      <c r="I612" s="437"/>
      <c r="J612" s="438">
        <v>255.12200000000001</v>
      </c>
      <c r="K612" s="436" t="s">
        <v>1031</v>
      </c>
      <c r="L612" s="442">
        <f>H611+H613</f>
        <v>784.00099999999998</v>
      </c>
      <c r="M612" s="439">
        <v>392.00049999999999</v>
      </c>
      <c r="N612" s="439">
        <v>239</v>
      </c>
      <c r="O612" s="439">
        <v>219</v>
      </c>
      <c r="P612" s="439">
        <v>458</v>
      </c>
      <c r="Q612" s="439">
        <v>229</v>
      </c>
      <c r="R612" s="439">
        <v>208</v>
      </c>
      <c r="S612" s="439">
        <v>437</v>
      </c>
      <c r="T612" s="440">
        <v>438852.24099999998</v>
      </c>
      <c r="U612" s="440">
        <v>3158733.4369999999</v>
      </c>
      <c r="V612" s="441"/>
      <c r="W612" s="436"/>
      <c r="X612" s="436" t="s">
        <v>1212</v>
      </c>
      <c r="Y612" s="436" t="s">
        <v>760</v>
      </c>
      <c r="Z612" s="436" t="s">
        <v>761</v>
      </c>
      <c r="AA612" s="436"/>
      <c r="AC612" s="443">
        <f t="shared" si="2"/>
        <v>0</v>
      </c>
    </row>
    <row r="613" spans="1:29" ht="19.5" customHeight="1">
      <c r="A613" s="436"/>
      <c r="B613" s="436"/>
      <c r="C613" s="436"/>
      <c r="D613" s="436"/>
      <c r="E613" s="437"/>
      <c r="F613" s="453"/>
      <c r="G613" s="439"/>
      <c r="H613" s="437">
        <v>371</v>
      </c>
      <c r="I613" s="437">
        <f>H613+I611</f>
        <v>118587.947</v>
      </c>
      <c r="J613" s="438"/>
      <c r="K613" s="436"/>
      <c r="L613" s="442"/>
      <c r="M613" s="439"/>
      <c r="N613" s="439"/>
      <c r="O613" s="439"/>
      <c r="P613" s="439"/>
      <c r="Q613" s="439"/>
      <c r="R613" s="439"/>
      <c r="S613" s="439"/>
      <c r="T613" s="440"/>
      <c r="U613" s="440"/>
      <c r="V613" s="441" t="s">
        <v>1186</v>
      </c>
      <c r="W613" s="436"/>
      <c r="X613" s="436" t="s">
        <v>1031</v>
      </c>
      <c r="Y613" s="436" t="s">
        <v>1031</v>
      </c>
      <c r="Z613" s="436" t="s">
        <v>1031</v>
      </c>
      <c r="AA613" s="436"/>
      <c r="AC613" s="443">
        <f t="shared" si="2"/>
        <v>16.941135285714285</v>
      </c>
    </row>
    <row r="614" spans="1:29" ht="19.5" customHeight="1">
      <c r="A614" s="436">
        <f>A612+1</f>
        <v>303</v>
      </c>
      <c r="B614" s="436"/>
      <c r="C614" s="436" t="s">
        <v>601</v>
      </c>
      <c r="D614" s="436" t="s">
        <v>247</v>
      </c>
      <c r="E614" s="437">
        <v>355</v>
      </c>
      <c r="F614" s="453"/>
      <c r="G614" s="439"/>
      <c r="H614" s="437"/>
      <c r="I614" s="437"/>
      <c r="J614" s="438">
        <v>243.428</v>
      </c>
      <c r="K614" s="436" t="s">
        <v>1031</v>
      </c>
      <c r="L614" s="442">
        <f>H613+H615</f>
        <v>726</v>
      </c>
      <c r="M614" s="439">
        <v>363</v>
      </c>
      <c r="N614" s="439">
        <v>152</v>
      </c>
      <c r="O614" s="439">
        <v>225</v>
      </c>
      <c r="P614" s="439">
        <v>377</v>
      </c>
      <c r="Q614" s="439">
        <v>164</v>
      </c>
      <c r="R614" s="439">
        <v>210</v>
      </c>
      <c r="S614" s="439">
        <v>374</v>
      </c>
      <c r="T614" s="440">
        <v>439220.505</v>
      </c>
      <c r="U614" s="440">
        <v>3158778.415</v>
      </c>
      <c r="V614" s="441"/>
      <c r="W614" s="436"/>
      <c r="X614" s="436" t="s">
        <v>1212</v>
      </c>
      <c r="Y614" s="436" t="s">
        <v>760</v>
      </c>
      <c r="Z614" s="436" t="s">
        <v>761</v>
      </c>
      <c r="AA614" s="436"/>
      <c r="AC614" s="443">
        <f t="shared" si="2"/>
        <v>0</v>
      </c>
    </row>
    <row r="615" spans="1:29" ht="19.5" customHeight="1">
      <c r="A615" s="436"/>
      <c r="B615" s="436"/>
      <c r="C615" s="436"/>
      <c r="D615" s="436"/>
      <c r="E615" s="437"/>
      <c r="F615" s="453"/>
      <c r="G615" s="439"/>
      <c r="H615" s="437">
        <v>355</v>
      </c>
      <c r="I615" s="437">
        <f>H615+I613</f>
        <v>118942.947</v>
      </c>
      <c r="J615" s="438"/>
      <c r="K615" s="436"/>
      <c r="L615" s="442"/>
      <c r="M615" s="439"/>
      <c r="N615" s="439"/>
      <c r="O615" s="439"/>
      <c r="P615" s="439"/>
      <c r="Q615" s="439"/>
      <c r="R615" s="439"/>
      <c r="S615" s="439"/>
      <c r="T615" s="440"/>
      <c r="U615" s="440"/>
      <c r="V615" s="441" t="s">
        <v>1181</v>
      </c>
      <c r="W615" s="436"/>
      <c r="X615" s="436" t="s">
        <v>1031</v>
      </c>
      <c r="Y615" s="436" t="s">
        <v>1031</v>
      </c>
      <c r="Z615" s="436" t="s">
        <v>1031</v>
      </c>
      <c r="AA615" s="436"/>
      <c r="AC615" s="443">
        <f t="shared" si="2"/>
        <v>16.99184957142857</v>
      </c>
    </row>
    <row r="616" spans="1:29" ht="19.5" customHeight="1">
      <c r="A616" s="436">
        <f>A614+1</f>
        <v>304</v>
      </c>
      <c r="B616" s="436"/>
      <c r="C616" s="436" t="s">
        <v>602</v>
      </c>
      <c r="D616" s="436" t="s">
        <v>258</v>
      </c>
      <c r="E616" s="437">
        <v>388</v>
      </c>
      <c r="F616" s="453"/>
      <c r="G616" s="439"/>
      <c r="H616" s="437"/>
      <c r="I616" s="437"/>
      <c r="J616" s="438">
        <v>241.63800000000001</v>
      </c>
      <c r="K616" s="436" t="s">
        <v>1031</v>
      </c>
      <c r="L616" s="442">
        <f>H615+H617</f>
        <v>743</v>
      </c>
      <c r="M616" s="439">
        <v>371.5</v>
      </c>
      <c r="N616" s="439">
        <v>130</v>
      </c>
      <c r="O616" s="439">
        <v>207</v>
      </c>
      <c r="P616" s="439">
        <v>337</v>
      </c>
      <c r="Q616" s="439">
        <v>146</v>
      </c>
      <c r="R616" s="439">
        <v>203</v>
      </c>
      <c r="S616" s="439">
        <v>349</v>
      </c>
      <c r="T616" s="440">
        <v>439572.88699999999</v>
      </c>
      <c r="U616" s="440">
        <v>3158821.4530000002</v>
      </c>
      <c r="V616" s="441"/>
      <c r="W616" s="436"/>
      <c r="X616" s="436" t="s">
        <v>1212</v>
      </c>
      <c r="Y616" s="436" t="s">
        <v>760</v>
      </c>
      <c r="Z616" s="436" t="s">
        <v>761</v>
      </c>
      <c r="AA616" s="436"/>
      <c r="AC616" s="443">
        <f t="shared" si="2"/>
        <v>0</v>
      </c>
    </row>
    <row r="617" spans="1:29" ht="19.5" customHeight="1">
      <c r="A617" s="436"/>
      <c r="B617" s="436"/>
      <c r="C617" s="436"/>
      <c r="D617" s="436"/>
      <c r="E617" s="437"/>
      <c r="F617" s="453"/>
      <c r="G617" s="439"/>
      <c r="H617" s="437">
        <v>388</v>
      </c>
      <c r="I617" s="437">
        <f>H617+I615</f>
        <v>119330.947</v>
      </c>
      <c r="J617" s="438"/>
      <c r="K617" s="436"/>
      <c r="L617" s="442"/>
      <c r="M617" s="439"/>
      <c r="N617" s="439"/>
      <c r="O617" s="439"/>
      <c r="P617" s="439"/>
      <c r="Q617" s="439"/>
      <c r="R617" s="439"/>
      <c r="S617" s="439"/>
      <c r="T617" s="440"/>
      <c r="U617" s="440"/>
      <c r="V617" s="441" t="s">
        <v>1222</v>
      </c>
      <c r="W617" s="436"/>
      <c r="X617" s="436" t="s">
        <v>1031</v>
      </c>
      <c r="Y617" s="436" t="s">
        <v>1031</v>
      </c>
      <c r="Z617" s="436" t="s">
        <v>1031</v>
      </c>
      <c r="AA617" s="436"/>
      <c r="AC617" s="443">
        <f t="shared" si="2"/>
        <v>17.047278142857142</v>
      </c>
    </row>
    <row r="618" spans="1:29" ht="19.5" customHeight="1">
      <c r="A618" s="436">
        <f>A616+1</f>
        <v>305</v>
      </c>
      <c r="B618" s="436"/>
      <c r="C618" s="436" t="s">
        <v>603</v>
      </c>
      <c r="D618" s="436" t="s">
        <v>245</v>
      </c>
      <c r="E618" s="437">
        <v>384.06099999999998</v>
      </c>
      <c r="F618" s="453"/>
      <c r="G618" s="439"/>
      <c r="H618" s="437"/>
      <c r="I618" s="437"/>
      <c r="J618" s="438">
        <v>236.292</v>
      </c>
      <c r="K618" s="436" t="s">
        <v>1031</v>
      </c>
      <c r="L618" s="442">
        <f>H617+H619</f>
        <v>772.06099999999992</v>
      </c>
      <c r="M618" s="439">
        <v>386.03049999999996</v>
      </c>
      <c r="N618" s="439">
        <v>181</v>
      </c>
      <c r="O618" s="439">
        <v>211</v>
      </c>
      <c r="P618" s="439">
        <v>392</v>
      </c>
      <c r="Q618" s="439">
        <v>186</v>
      </c>
      <c r="R618" s="439">
        <v>205</v>
      </c>
      <c r="S618" s="439">
        <v>391</v>
      </c>
      <c r="T618" s="440">
        <v>439958.02500000002</v>
      </c>
      <c r="U618" s="440">
        <v>3158868.4909999999</v>
      </c>
      <c r="V618" s="441"/>
      <c r="W618" s="436"/>
      <c r="X618" s="436" t="s">
        <v>1212</v>
      </c>
      <c r="Y618" s="436" t="s">
        <v>760</v>
      </c>
      <c r="Z618" s="436" t="s">
        <v>761</v>
      </c>
      <c r="AA618" s="436"/>
      <c r="AC618" s="443">
        <f t="shared" si="2"/>
        <v>0</v>
      </c>
    </row>
    <row r="619" spans="1:29" ht="19.5" customHeight="1">
      <c r="A619" s="436"/>
      <c r="B619" s="436"/>
      <c r="C619" s="436"/>
      <c r="D619" s="436"/>
      <c r="E619" s="437"/>
      <c r="F619" s="453"/>
      <c r="G619" s="439"/>
      <c r="H619" s="437">
        <v>384.06099999999998</v>
      </c>
      <c r="I619" s="437">
        <f>H619+I617</f>
        <v>119715.008</v>
      </c>
      <c r="J619" s="438"/>
      <c r="K619" s="436"/>
      <c r="L619" s="442"/>
      <c r="M619" s="439"/>
      <c r="N619" s="439"/>
      <c r="O619" s="439"/>
      <c r="P619" s="439"/>
      <c r="Q619" s="439"/>
      <c r="R619" s="439"/>
      <c r="S619" s="439"/>
      <c r="T619" s="440"/>
      <c r="U619" s="440"/>
      <c r="V619" s="441"/>
      <c r="W619" s="436"/>
      <c r="X619" s="436" t="s">
        <v>1031</v>
      </c>
      <c r="Y619" s="436" t="s">
        <v>1031</v>
      </c>
      <c r="Z619" s="436" t="s">
        <v>1031</v>
      </c>
      <c r="AA619" s="436"/>
      <c r="AC619" s="443">
        <f t="shared" si="2"/>
        <v>17.102143999999999</v>
      </c>
    </row>
    <row r="620" spans="1:29" ht="19.5" customHeight="1">
      <c r="A620" s="436">
        <f>A618+1</f>
        <v>306</v>
      </c>
      <c r="B620" s="436" t="s">
        <v>1223</v>
      </c>
      <c r="C620" s="436" t="s">
        <v>604</v>
      </c>
      <c r="D620" s="436" t="s">
        <v>332</v>
      </c>
      <c r="E620" s="437">
        <v>382.00099999999998</v>
      </c>
      <c r="F620" s="453"/>
      <c r="G620" s="439">
        <f>SUM(H610:H619)</f>
        <v>1911.0619999999999</v>
      </c>
      <c r="H620" s="437"/>
      <c r="I620" s="437"/>
      <c r="J620" s="438">
        <v>238.911</v>
      </c>
      <c r="K620" s="436" t="s">
        <v>1224</v>
      </c>
      <c r="L620" s="442">
        <f>H619+H621</f>
        <v>766.0619999999999</v>
      </c>
      <c r="M620" s="439">
        <v>383.03099999999995</v>
      </c>
      <c r="N620" s="439">
        <v>173</v>
      </c>
      <c r="O620" s="439">
        <v>153</v>
      </c>
      <c r="P620" s="439">
        <v>326</v>
      </c>
      <c r="Q620" s="439">
        <v>180</v>
      </c>
      <c r="R620" s="439">
        <v>165</v>
      </c>
      <c r="S620" s="439">
        <v>345</v>
      </c>
      <c r="T620" s="440">
        <v>440339.25300000003</v>
      </c>
      <c r="U620" s="440">
        <v>3158915.0520000001</v>
      </c>
      <c r="V620" s="441"/>
      <c r="W620" s="436"/>
      <c r="X620" s="436" t="s">
        <v>1212</v>
      </c>
      <c r="Y620" s="436" t="s">
        <v>760</v>
      </c>
      <c r="Z620" s="436" t="s">
        <v>761</v>
      </c>
      <c r="AA620" s="436"/>
      <c r="AC620" s="443">
        <f t="shared" si="2"/>
        <v>0</v>
      </c>
    </row>
    <row r="621" spans="1:29" ht="19.5" customHeight="1">
      <c r="A621" s="436"/>
      <c r="B621" s="436"/>
      <c r="C621" s="436"/>
      <c r="D621" s="436"/>
      <c r="E621" s="437"/>
      <c r="F621" s="453"/>
      <c r="G621" s="439"/>
      <c r="H621" s="437">
        <v>382.00099999999998</v>
      </c>
      <c r="I621" s="437">
        <f>H621+I619</f>
        <v>120097.00900000001</v>
      </c>
      <c r="J621" s="438"/>
      <c r="K621" s="436"/>
      <c r="L621" s="442"/>
      <c r="M621" s="439"/>
      <c r="N621" s="439"/>
      <c r="O621" s="439"/>
      <c r="P621" s="439"/>
      <c r="Q621" s="439"/>
      <c r="R621" s="439"/>
      <c r="S621" s="439"/>
      <c r="T621" s="440"/>
      <c r="U621" s="440"/>
      <c r="V621" s="441"/>
      <c r="W621" s="436"/>
      <c r="X621" s="436" t="s">
        <v>1031</v>
      </c>
      <c r="Y621" s="436" t="s">
        <v>1031</v>
      </c>
      <c r="Z621" s="436" t="s">
        <v>1031</v>
      </c>
      <c r="AA621" s="436"/>
      <c r="AC621" s="443">
        <f t="shared" si="2"/>
        <v>17.156715571428574</v>
      </c>
    </row>
    <row r="622" spans="1:29" ht="19.5" customHeight="1">
      <c r="A622" s="436">
        <f>A620+1</f>
        <v>307</v>
      </c>
      <c r="B622" s="436"/>
      <c r="C622" s="436" t="s">
        <v>605</v>
      </c>
      <c r="D622" s="436" t="s">
        <v>251</v>
      </c>
      <c r="E622" s="437">
        <v>357</v>
      </c>
      <c r="F622" s="453"/>
      <c r="G622" s="439"/>
      <c r="H622" s="437"/>
      <c r="I622" s="437"/>
      <c r="J622" s="438">
        <v>245.71700000000001</v>
      </c>
      <c r="K622" s="436" t="s">
        <v>1031</v>
      </c>
      <c r="L622" s="442">
        <f>H621+H623</f>
        <v>739.00099999999998</v>
      </c>
      <c r="M622" s="439">
        <v>369.50049999999999</v>
      </c>
      <c r="N622" s="439">
        <v>230</v>
      </c>
      <c r="O622" s="439">
        <v>154</v>
      </c>
      <c r="P622" s="439">
        <v>384</v>
      </c>
      <c r="Q622" s="439">
        <v>217</v>
      </c>
      <c r="R622" s="439">
        <v>162</v>
      </c>
      <c r="S622" s="439">
        <v>379</v>
      </c>
      <c r="T622" s="440">
        <v>440677.35399999999</v>
      </c>
      <c r="U622" s="440">
        <v>3159092.8509999998</v>
      </c>
      <c r="V622" s="441"/>
      <c r="W622" s="436"/>
      <c r="X622" s="436" t="s">
        <v>1212</v>
      </c>
      <c r="Y622" s="436" t="s">
        <v>760</v>
      </c>
      <c r="Z622" s="436" t="s">
        <v>761</v>
      </c>
      <c r="AA622" s="436"/>
      <c r="AC622" s="443">
        <f t="shared" si="2"/>
        <v>0</v>
      </c>
    </row>
    <row r="623" spans="1:29" ht="19.5" customHeight="1">
      <c r="A623" s="436"/>
      <c r="B623" s="436"/>
      <c r="C623" s="436"/>
      <c r="D623" s="436"/>
      <c r="E623" s="437"/>
      <c r="F623" s="453"/>
      <c r="G623" s="439"/>
      <c r="H623" s="437">
        <v>357</v>
      </c>
      <c r="I623" s="437">
        <f>H623+I621</f>
        <v>120454.00900000001</v>
      </c>
      <c r="J623" s="438"/>
      <c r="K623" s="436"/>
      <c r="L623" s="442"/>
      <c r="M623" s="439"/>
      <c r="N623" s="439"/>
      <c r="O623" s="439"/>
      <c r="P623" s="439"/>
      <c r="Q623" s="439"/>
      <c r="R623" s="439"/>
      <c r="S623" s="439"/>
      <c r="T623" s="440"/>
      <c r="U623" s="440"/>
      <c r="V623" s="441" t="s">
        <v>1164</v>
      </c>
      <c r="W623" s="436"/>
      <c r="X623" s="436" t="s">
        <v>1031</v>
      </c>
      <c r="Y623" s="436" t="s">
        <v>1031</v>
      </c>
      <c r="Z623" s="436" t="s">
        <v>1031</v>
      </c>
      <c r="AA623" s="436"/>
      <c r="AC623" s="443">
        <f t="shared" si="2"/>
        <v>17.207715571428572</v>
      </c>
    </row>
    <row r="624" spans="1:29" ht="19.5" customHeight="1">
      <c r="A624" s="436">
        <f>A622+1</f>
        <v>308</v>
      </c>
      <c r="B624" s="436"/>
      <c r="C624" s="436" t="s">
        <v>606</v>
      </c>
      <c r="D624" s="436" t="s">
        <v>251</v>
      </c>
      <c r="E624" s="437">
        <v>418</v>
      </c>
      <c r="F624" s="453"/>
      <c r="G624" s="439"/>
      <c r="H624" s="437"/>
      <c r="I624" s="437"/>
      <c r="J624" s="438">
        <v>249.74700000000001</v>
      </c>
      <c r="K624" s="436" t="s">
        <v>1031</v>
      </c>
      <c r="L624" s="442">
        <f>H623+H625</f>
        <v>775</v>
      </c>
      <c r="M624" s="439">
        <v>387.5</v>
      </c>
      <c r="N624" s="439">
        <v>203</v>
      </c>
      <c r="O624" s="439">
        <v>197</v>
      </c>
      <c r="P624" s="439">
        <v>400</v>
      </c>
      <c r="Q624" s="439">
        <v>195</v>
      </c>
      <c r="R624" s="439">
        <v>201</v>
      </c>
      <c r="S624" s="439">
        <v>396</v>
      </c>
      <c r="T624" s="440">
        <v>440993.32699999999</v>
      </c>
      <c r="U624" s="440">
        <v>3159259.014</v>
      </c>
      <c r="V624" s="441"/>
      <c r="W624" s="436"/>
      <c r="X624" s="436" t="s">
        <v>1212</v>
      </c>
      <c r="Y624" s="436" t="s">
        <v>760</v>
      </c>
      <c r="Z624" s="436" t="s">
        <v>761</v>
      </c>
      <c r="AA624" s="436"/>
      <c r="AC624" s="443">
        <f t="shared" si="2"/>
        <v>0</v>
      </c>
    </row>
    <row r="625" spans="1:29" ht="19.5" customHeight="1">
      <c r="A625" s="436"/>
      <c r="B625" s="436"/>
      <c r="C625" s="436"/>
      <c r="D625" s="436"/>
      <c r="E625" s="437"/>
      <c r="F625" s="453"/>
      <c r="G625" s="439"/>
      <c r="H625" s="437">
        <v>418</v>
      </c>
      <c r="I625" s="437">
        <f>H625+I623</f>
        <v>120872.00900000001</v>
      </c>
      <c r="J625" s="438"/>
      <c r="K625" s="436"/>
      <c r="L625" s="442"/>
      <c r="M625" s="439"/>
      <c r="N625" s="439"/>
      <c r="O625" s="439"/>
      <c r="P625" s="439"/>
      <c r="Q625" s="439"/>
      <c r="R625" s="439"/>
      <c r="S625" s="439"/>
      <c r="T625" s="440"/>
      <c r="U625" s="440"/>
      <c r="V625" s="441" t="s">
        <v>1039</v>
      </c>
      <c r="W625" s="436"/>
      <c r="X625" s="436" t="s">
        <v>1031</v>
      </c>
      <c r="Y625" s="436" t="s">
        <v>1031</v>
      </c>
      <c r="Z625" s="436" t="s">
        <v>1031</v>
      </c>
      <c r="AA625" s="436"/>
      <c r="AC625" s="443">
        <f t="shared" si="2"/>
        <v>17.267429857142858</v>
      </c>
    </row>
    <row r="626" spans="1:29" ht="19.5" customHeight="1">
      <c r="A626" s="436">
        <f>A624+1</f>
        <v>309</v>
      </c>
      <c r="B626" s="436"/>
      <c r="C626" s="436" t="s">
        <v>607</v>
      </c>
      <c r="D626" s="436" t="s">
        <v>245</v>
      </c>
      <c r="E626" s="437">
        <v>422</v>
      </c>
      <c r="F626" s="453"/>
      <c r="G626" s="439"/>
      <c r="H626" s="437"/>
      <c r="I626" s="437"/>
      <c r="J626" s="438">
        <v>246.108</v>
      </c>
      <c r="K626" s="436" t="s">
        <v>1031</v>
      </c>
      <c r="L626" s="442">
        <f>H625+H627</f>
        <v>840</v>
      </c>
      <c r="M626" s="439">
        <v>420</v>
      </c>
      <c r="N626" s="439">
        <v>222</v>
      </c>
      <c r="O626" s="439">
        <v>186</v>
      </c>
      <c r="P626" s="439">
        <v>408</v>
      </c>
      <c r="Q626" s="439">
        <v>218</v>
      </c>
      <c r="R626" s="439">
        <v>194</v>
      </c>
      <c r="S626" s="439">
        <v>412</v>
      </c>
      <c r="T626" s="440">
        <v>441363.29</v>
      </c>
      <c r="U626" s="440">
        <v>3159453.5690000001</v>
      </c>
      <c r="V626" s="441"/>
      <c r="W626" s="436"/>
      <c r="X626" s="436" t="s">
        <v>1212</v>
      </c>
      <c r="Y626" s="436" t="s">
        <v>760</v>
      </c>
      <c r="Z626" s="436" t="s">
        <v>761</v>
      </c>
      <c r="AA626" s="436"/>
      <c r="AC626" s="443">
        <f t="shared" si="2"/>
        <v>0</v>
      </c>
    </row>
    <row r="627" spans="1:29" ht="19.5" customHeight="1">
      <c r="A627" s="436"/>
      <c r="B627" s="436"/>
      <c r="C627" s="436"/>
      <c r="D627" s="436"/>
      <c r="E627" s="437"/>
      <c r="F627" s="453"/>
      <c r="G627" s="439"/>
      <c r="H627" s="437">
        <v>422</v>
      </c>
      <c r="I627" s="437">
        <f>H627+I625</f>
        <v>121294.00900000001</v>
      </c>
      <c r="J627" s="438"/>
      <c r="K627" s="436"/>
      <c r="L627" s="442"/>
      <c r="M627" s="439"/>
      <c r="N627" s="439"/>
      <c r="O627" s="439"/>
      <c r="P627" s="439"/>
      <c r="Q627" s="439"/>
      <c r="R627" s="439"/>
      <c r="S627" s="439"/>
      <c r="T627" s="440"/>
      <c r="U627" s="440"/>
      <c r="V627" s="441" t="s">
        <v>1181</v>
      </c>
      <c r="W627" s="436"/>
      <c r="X627" s="436" t="s">
        <v>1031</v>
      </c>
      <c r="Y627" s="436" t="s">
        <v>1031</v>
      </c>
      <c r="Z627" s="436" t="s">
        <v>1031</v>
      </c>
      <c r="AA627" s="436"/>
      <c r="AC627" s="443">
        <f t="shared" si="2"/>
        <v>17.327715571428573</v>
      </c>
    </row>
    <row r="628" spans="1:29" ht="19.5" customHeight="1">
      <c r="A628" s="436">
        <f>A626+1</f>
        <v>310</v>
      </c>
      <c r="B628" s="436"/>
      <c r="C628" s="436" t="s">
        <v>608</v>
      </c>
      <c r="D628" s="436" t="s">
        <v>245</v>
      </c>
      <c r="E628" s="437">
        <v>383</v>
      </c>
      <c r="F628" s="453"/>
      <c r="G628" s="439"/>
      <c r="H628" s="437"/>
      <c r="I628" s="437"/>
      <c r="J628" s="438">
        <v>251.08699999999999</v>
      </c>
      <c r="K628" s="436" t="s">
        <v>1031</v>
      </c>
      <c r="L628" s="442">
        <f>H627+H629</f>
        <v>805</v>
      </c>
      <c r="M628" s="439">
        <v>402.5</v>
      </c>
      <c r="N628" s="439">
        <v>237</v>
      </c>
      <c r="O628" s="439">
        <v>221</v>
      </c>
      <c r="P628" s="439">
        <v>458</v>
      </c>
      <c r="Q628" s="439">
        <v>229</v>
      </c>
      <c r="R628" s="439">
        <v>212</v>
      </c>
      <c r="S628" s="439">
        <v>441</v>
      </c>
      <c r="T628" s="440">
        <v>441736.79300000001</v>
      </c>
      <c r="U628" s="440">
        <v>3159649.9849999999</v>
      </c>
      <c r="V628" s="441"/>
      <c r="W628" s="436"/>
      <c r="X628" s="436" t="s">
        <v>1212</v>
      </c>
      <c r="Y628" s="436" t="s">
        <v>760</v>
      </c>
      <c r="Z628" s="436" t="s">
        <v>761</v>
      </c>
      <c r="AA628" s="436"/>
      <c r="AC628" s="443">
        <f t="shared" si="2"/>
        <v>0</v>
      </c>
    </row>
    <row r="629" spans="1:29" ht="19.5" customHeight="1">
      <c r="A629" s="436"/>
      <c r="B629" s="436"/>
      <c r="C629" s="436"/>
      <c r="D629" s="436"/>
      <c r="E629" s="437"/>
      <c r="F629" s="453"/>
      <c r="G629" s="439"/>
      <c r="H629" s="437">
        <v>383</v>
      </c>
      <c r="I629" s="437">
        <f>H629+I627</f>
        <v>121677.00900000001</v>
      </c>
      <c r="J629" s="438"/>
      <c r="K629" s="436"/>
      <c r="L629" s="442"/>
      <c r="M629" s="439"/>
      <c r="N629" s="439"/>
      <c r="O629" s="439"/>
      <c r="P629" s="439"/>
      <c r="Q629" s="439"/>
      <c r="R629" s="439"/>
      <c r="S629" s="439"/>
      <c r="T629" s="440"/>
      <c r="U629" s="440"/>
      <c r="V629" s="441"/>
      <c r="W629" s="436"/>
      <c r="X629" s="436" t="s">
        <v>1031</v>
      </c>
      <c r="Y629" s="436" t="s">
        <v>1031</v>
      </c>
      <c r="Z629" s="436" t="s">
        <v>1031</v>
      </c>
      <c r="AA629" s="436"/>
      <c r="AC629" s="443">
        <f t="shared" si="2"/>
        <v>17.382429857142856</v>
      </c>
    </row>
    <row r="630" spans="1:29" ht="19.5" customHeight="1">
      <c r="A630" s="436">
        <f>A628+1</f>
        <v>311</v>
      </c>
      <c r="B630" s="436"/>
      <c r="C630" s="436" t="s">
        <v>609</v>
      </c>
      <c r="D630" s="436" t="s">
        <v>258</v>
      </c>
      <c r="E630" s="437">
        <v>381</v>
      </c>
      <c r="F630" s="453"/>
      <c r="G630" s="439"/>
      <c r="H630" s="437"/>
      <c r="I630" s="437"/>
      <c r="J630" s="438">
        <v>248.96</v>
      </c>
      <c r="K630" s="436" t="s">
        <v>1031</v>
      </c>
      <c r="L630" s="442">
        <f>H629+H631</f>
        <v>764</v>
      </c>
      <c r="M630" s="439">
        <v>382</v>
      </c>
      <c r="N630" s="439">
        <v>163</v>
      </c>
      <c r="O630" s="439">
        <v>178</v>
      </c>
      <c r="P630" s="439">
        <v>341</v>
      </c>
      <c r="Q630" s="439">
        <v>173</v>
      </c>
      <c r="R630" s="439">
        <v>183</v>
      </c>
      <c r="S630" s="439">
        <v>356</v>
      </c>
      <c r="T630" s="440">
        <v>442075.77799999999</v>
      </c>
      <c r="U630" s="440">
        <v>3159828.2489999998</v>
      </c>
      <c r="V630" s="441"/>
      <c r="W630" s="436"/>
      <c r="X630" s="436" t="s">
        <v>1212</v>
      </c>
      <c r="Y630" s="436" t="s">
        <v>760</v>
      </c>
      <c r="Z630" s="436" t="s">
        <v>761</v>
      </c>
      <c r="AA630" s="436"/>
      <c r="AC630" s="443">
        <f t="shared" si="2"/>
        <v>0</v>
      </c>
    </row>
    <row r="631" spans="1:29" ht="19.5" customHeight="1">
      <c r="A631" s="436"/>
      <c r="B631" s="436"/>
      <c r="C631" s="436"/>
      <c r="D631" s="436"/>
      <c r="E631" s="437"/>
      <c r="F631" s="453"/>
      <c r="G631" s="439"/>
      <c r="H631" s="437">
        <v>381</v>
      </c>
      <c r="I631" s="437">
        <f>H631+I629</f>
        <v>122058.00900000001</v>
      </c>
      <c r="J631" s="438"/>
      <c r="K631" s="436"/>
      <c r="L631" s="442"/>
      <c r="M631" s="439"/>
      <c r="N631" s="439"/>
      <c r="O631" s="439"/>
      <c r="P631" s="439"/>
      <c r="Q631" s="439"/>
      <c r="R631" s="439"/>
      <c r="S631" s="439"/>
      <c r="T631" s="440"/>
      <c r="U631" s="440"/>
      <c r="V631" s="441"/>
      <c r="W631" s="436"/>
      <c r="X631" s="436" t="s">
        <v>1031</v>
      </c>
      <c r="Y631" s="436" t="s">
        <v>1031</v>
      </c>
      <c r="Z631" s="436" t="s">
        <v>1031</v>
      </c>
      <c r="AA631" s="436"/>
      <c r="AC631" s="443">
        <f t="shared" si="2"/>
        <v>17.43685842857143</v>
      </c>
    </row>
    <row r="632" spans="1:29" ht="19.5" customHeight="1">
      <c r="A632" s="436">
        <f>A630+1</f>
        <v>312</v>
      </c>
      <c r="B632" s="436"/>
      <c r="C632" s="436" t="s">
        <v>610</v>
      </c>
      <c r="D632" s="436" t="s">
        <v>258</v>
      </c>
      <c r="E632" s="437">
        <v>352.745</v>
      </c>
      <c r="F632" s="453"/>
      <c r="G632" s="439"/>
      <c r="H632" s="437"/>
      <c r="I632" s="437"/>
      <c r="J632" s="438">
        <v>251.16</v>
      </c>
      <c r="K632" s="436" t="s">
        <v>1031</v>
      </c>
      <c r="L632" s="442">
        <f>H631+H633</f>
        <v>733.745</v>
      </c>
      <c r="M632" s="439">
        <v>366.8725</v>
      </c>
      <c r="N632" s="439">
        <v>203</v>
      </c>
      <c r="O632" s="439">
        <v>258</v>
      </c>
      <c r="P632" s="439">
        <v>461</v>
      </c>
      <c r="Q632" s="439">
        <v>199</v>
      </c>
      <c r="R632" s="439">
        <v>232</v>
      </c>
      <c r="S632" s="439">
        <v>431</v>
      </c>
      <c r="T632" s="440">
        <v>442412.99300000002</v>
      </c>
      <c r="U632" s="440">
        <v>3160005.5830000001</v>
      </c>
      <c r="V632" s="441"/>
      <c r="W632" s="436"/>
      <c r="X632" s="436" t="s">
        <v>1210</v>
      </c>
      <c r="Y632" s="436" t="s">
        <v>760</v>
      </c>
      <c r="Z632" s="436" t="s">
        <v>761</v>
      </c>
      <c r="AA632" s="436"/>
      <c r="AC632" s="443">
        <f t="shared" si="2"/>
        <v>0</v>
      </c>
    </row>
    <row r="633" spans="1:29" ht="19.5" customHeight="1">
      <c r="A633" s="436"/>
      <c r="B633" s="436"/>
      <c r="C633" s="436"/>
      <c r="D633" s="436"/>
      <c r="E633" s="437"/>
      <c r="F633" s="453"/>
      <c r="G633" s="439"/>
      <c r="H633" s="437">
        <v>352.745</v>
      </c>
      <c r="I633" s="437">
        <f>H633+I631</f>
        <v>122410.754</v>
      </c>
      <c r="J633" s="438"/>
      <c r="K633" s="436"/>
      <c r="L633" s="442"/>
      <c r="M633" s="439"/>
      <c r="N633" s="439"/>
      <c r="O633" s="439"/>
      <c r="P633" s="439"/>
      <c r="Q633" s="439"/>
      <c r="R633" s="439"/>
      <c r="S633" s="439"/>
      <c r="T633" s="440"/>
      <c r="U633" s="440"/>
      <c r="V633" s="441"/>
      <c r="W633" s="436"/>
      <c r="X633" s="436" t="s">
        <v>1031</v>
      </c>
      <c r="Y633" s="436" t="s">
        <v>1031</v>
      </c>
      <c r="Z633" s="436" t="s">
        <v>1031</v>
      </c>
      <c r="AA633" s="436"/>
      <c r="AC633" s="443">
        <f t="shared" si="2"/>
        <v>17.487250571428572</v>
      </c>
    </row>
    <row r="634" spans="1:29" ht="19.5" customHeight="1">
      <c r="A634" s="436">
        <f>A632+1</f>
        <v>313</v>
      </c>
      <c r="B634" s="436" t="s">
        <v>1225</v>
      </c>
      <c r="C634" s="436" t="s">
        <v>611</v>
      </c>
      <c r="D634" s="436" t="s">
        <v>285</v>
      </c>
      <c r="E634" s="437">
        <v>255.321</v>
      </c>
      <c r="F634" s="453"/>
      <c r="G634" s="439">
        <f>SUM(H620:H633)</f>
        <v>2695.7460000000001</v>
      </c>
      <c r="H634" s="437"/>
      <c r="I634" s="437"/>
      <c r="J634" s="438">
        <v>240.928</v>
      </c>
      <c r="K634" s="436" t="s">
        <v>1226</v>
      </c>
      <c r="L634" s="442">
        <f>H633+H635</f>
        <v>608.06600000000003</v>
      </c>
      <c r="M634" s="439">
        <v>304.03300000000002</v>
      </c>
      <c r="N634" s="439">
        <v>96</v>
      </c>
      <c r="O634" s="439">
        <v>111</v>
      </c>
      <c r="P634" s="439">
        <v>207</v>
      </c>
      <c r="Q634" s="439">
        <v>122</v>
      </c>
      <c r="R634" s="439">
        <v>120</v>
      </c>
      <c r="S634" s="439">
        <v>242</v>
      </c>
      <c r="T634" s="440">
        <v>442725.2</v>
      </c>
      <c r="U634" s="440">
        <v>3160169.7650000001</v>
      </c>
      <c r="V634" s="441"/>
      <c r="W634" s="436"/>
      <c r="X634" s="436" t="s">
        <v>1210</v>
      </c>
      <c r="Y634" s="436" t="s">
        <v>760</v>
      </c>
      <c r="Z634" s="436" t="s">
        <v>761</v>
      </c>
      <c r="AA634" s="436"/>
      <c r="AC634" s="443">
        <f t="shared" si="2"/>
        <v>0</v>
      </c>
    </row>
    <row r="635" spans="1:29" ht="31.5" customHeight="1">
      <c r="A635" s="436"/>
      <c r="B635" s="436"/>
      <c r="C635" s="436"/>
      <c r="D635" s="436"/>
      <c r="E635" s="437"/>
      <c r="F635" s="453"/>
      <c r="G635" s="439"/>
      <c r="H635" s="437">
        <v>255.321</v>
      </c>
      <c r="I635" s="437">
        <f>H635+I633</f>
        <v>122666.075</v>
      </c>
      <c r="J635" s="438"/>
      <c r="K635" s="436"/>
      <c r="L635" s="442"/>
      <c r="M635" s="439"/>
      <c r="N635" s="439"/>
      <c r="O635" s="439"/>
      <c r="P635" s="439"/>
      <c r="Q635" s="439"/>
      <c r="R635" s="439"/>
      <c r="S635" s="439"/>
      <c r="T635" s="440"/>
      <c r="U635" s="440"/>
      <c r="V635" s="441" t="s">
        <v>1227</v>
      </c>
      <c r="W635" s="436"/>
      <c r="X635" s="436" t="s">
        <v>1031</v>
      </c>
      <c r="Y635" s="436" t="s">
        <v>1031</v>
      </c>
      <c r="Z635" s="436" t="s">
        <v>1031</v>
      </c>
      <c r="AA635" s="436"/>
      <c r="AC635" s="443">
        <f t="shared" si="2"/>
        <v>17.523724999999999</v>
      </c>
    </row>
    <row r="636" spans="1:29" ht="19.5" customHeight="1">
      <c r="A636" s="436">
        <f>A634+1</f>
        <v>314</v>
      </c>
      <c r="B636" s="436" t="s">
        <v>1228</v>
      </c>
      <c r="C636" s="436" t="s">
        <v>612</v>
      </c>
      <c r="D636" s="436" t="s">
        <v>332</v>
      </c>
      <c r="E636" s="437">
        <v>417.702</v>
      </c>
      <c r="F636" s="453"/>
      <c r="G636" s="439">
        <f>SUM(H634:H635)</f>
        <v>255.321</v>
      </c>
      <c r="H636" s="437"/>
      <c r="I636" s="437"/>
      <c r="J636" s="438">
        <v>242.62799999999999</v>
      </c>
      <c r="K636" s="436" t="s">
        <v>1229</v>
      </c>
      <c r="L636" s="442">
        <f>H635+H637</f>
        <v>673.02300000000002</v>
      </c>
      <c r="M636" s="439">
        <v>336.51150000000001</v>
      </c>
      <c r="N636" s="439">
        <v>145</v>
      </c>
      <c r="O636" s="439">
        <v>185</v>
      </c>
      <c r="P636" s="439">
        <v>330</v>
      </c>
      <c r="Q636" s="439">
        <v>136</v>
      </c>
      <c r="R636" s="439">
        <v>192</v>
      </c>
      <c r="S636" s="439">
        <v>328</v>
      </c>
      <c r="T636" s="440">
        <v>442959.86599999998</v>
      </c>
      <c r="U636" s="440">
        <v>3160270.3659999999</v>
      </c>
      <c r="V636" s="441"/>
      <c r="W636" s="436"/>
      <c r="X636" s="436" t="s">
        <v>1210</v>
      </c>
      <c r="Y636" s="436" t="s">
        <v>760</v>
      </c>
      <c r="Z636" s="436" t="s">
        <v>761</v>
      </c>
      <c r="AA636" s="436"/>
      <c r="AC636" s="443">
        <f t="shared" si="2"/>
        <v>0</v>
      </c>
    </row>
    <row r="637" spans="1:29" ht="32.25" customHeight="1">
      <c r="A637" s="436"/>
      <c r="B637" s="436"/>
      <c r="C637" s="436"/>
      <c r="D637" s="436"/>
      <c r="E637" s="437"/>
      <c r="F637" s="453"/>
      <c r="G637" s="439"/>
      <c r="H637" s="437">
        <v>417.702</v>
      </c>
      <c r="I637" s="437">
        <f>H637+I635</f>
        <v>123083.777</v>
      </c>
      <c r="J637" s="438"/>
      <c r="K637" s="436"/>
      <c r="L637" s="442"/>
      <c r="M637" s="439"/>
      <c r="N637" s="439"/>
      <c r="O637" s="439"/>
      <c r="P637" s="439"/>
      <c r="Q637" s="439"/>
      <c r="R637" s="439"/>
      <c r="S637" s="439"/>
      <c r="T637" s="440"/>
      <c r="U637" s="440"/>
      <c r="V637" s="441" t="s">
        <v>1230</v>
      </c>
      <c r="W637" s="436"/>
      <c r="X637" s="436" t="s">
        <v>1031</v>
      </c>
      <c r="Y637" s="436" t="s">
        <v>1031</v>
      </c>
      <c r="Z637" s="436" t="s">
        <v>1031</v>
      </c>
      <c r="AA637" s="436"/>
      <c r="AC637" s="443">
        <f t="shared" si="2"/>
        <v>17.583396714285715</v>
      </c>
    </row>
    <row r="638" spans="1:29" ht="19.5" customHeight="1">
      <c r="A638" s="436">
        <f>A636+1</f>
        <v>315</v>
      </c>
      <c r="B638" s="436" t="s">
        <v>1231</v>
      </c>
      <c r="C638" s="436" t="s">
        <v>613</v>
      </c>
      <c r="D638" s="436" t="s">
        <v>614</v>
      </c>
      <c r="E638" s="437">
        <v>340</v>
      </c>
      <c r="F638" s="453"/>
      <c r="G638" s="439">
        <f>SUM(H636:H637)</f>
        <v>417.702</v>
      </c>
      <c r="H638" s="439"/>
      <c r="I638" s="439"/>
      <c r="J638" s="438">
        <v>241.56100000000001</v>
      </c>
      <c r="K638" s="262" t="s">
        <v>1232</v>
      </c>
      <c r="L638" s="442">
        <f>H637+H639</f>
        <v>757.702</v>
      </c>
      <c r="M638" s="439">
        <v>378.85050000000001</v>
      </c>
      <c r="N638" s="439">
        <v>233</v>
      </c>
      <c r="O638" s="439">
        <v>204</v>
      </c>
      <c r="P638" s="439">
        <v>437</v>
      </c>
      <c r="Q638" s="439">
        <v>227</v>
      </c>
      <c r="R638" s="439">
        <v>193</v>
      </c>
      <c r="S638" s="439">
        <v>420</v>
      </c>
      <c r="T638" s="440">
        <v>443376.58399999997</v>
      </c>
      <c r="U638" s="440">
        <v>3160299.0120000001</v>
      </c>
      <c r="V638" s="441"/>
      <c r="W638" s="436"/>
      <c r="X638" s="436" t="s">
        <v>1210</v>
      </c>
      <c r="Y638" s="436" t="s">
        <v>760</v>
      </c>
      <c r="Z638" s="436" t="s">
        <v>761</v>
      </c>
      <c r="AA638" s="436"/>
      <c r="AC638" s="443">
        <f t="shared" si="2"/>
        <v>0</v>
      </c>
    </row>
    <row r="639" spans="1:29" ht="19.5" customHeight="1">
      <c r="A639" s="436"/>
      <c r="B639" s="436"/>
      <c r="C639" s="436"/>
      <c r="D639" s="436"/>
      <c r="E639" s="437"/>
      <c r="F639" s="453"/>
      <c r="G639" s="439"/>
      <c r="H639" s="437">
        <v>340</v>
      </c>
      <c r="I639" s="437">
        <f>H639+I637</f>
        <v>123423.777</v>
      </c>
      <c r="J639" s="438"/>
      <c r="K639" s="262"/>
      <c r="L639" s="442"/>
      <c r="M639" s="439"/>
      <c r="N639" s="439"/>
      <c r="O639" s="439"/>
      <c r="P639" s="439"/>
      <c r="Q639" s="439"/>
      <c r="R639" s="439"/>
      <c r="S639" s="439"/>
      <c r="T639" s="440"/>
      <c r="U639" s="440"/>
      <c r="V639" s="441"/>
      <c r="W639" s="436"/>
      <c r="X639" s="436"/>
      <c r="Y639" s="436"/>
      <c r="Z639" s="436"/>
      <c r="AA639" s="436"/>
      <c r="AC639" s="443">
        <f t="shared" si="2"/>
        <v>17.631968142857144</v>
      </c>
    </row>
    <row r="640" spans="1:29" ht="19.5" customHeight="1">
      <c r="A640" s="436">
        <f>A638+1</f>
        <v>316</v>
      </c>
      <c r="B640" s="436"/>
      <c r="C640" s="457" t="s">
        <v>615</v>
      </c>
      <c r="D640" s="436" t="s">
        <v>239</v>
      </c>
      <c r="E640" s="437">
        <v>410.291</v>
      </c>
      <c r="F640" s="453"/>
      <c r="G640" s="439"/>
      <c r="H640" s="439"/>
      <c r="I640" s="439"/>
      <c r="J640" s="438">
        <v>245.28100000000001</v>
      </c>
      <c r="K640" s="262" t="s">
        <v>1031</v>
      </c>
      <c r="L640" s="442">
        <f>H639+H641</f>
        <v>750.29099999999994</v>
      </c>
      <c r="M640" s="439">
        <v>375.14549999999997</v>
      </c>
      <c r="N640" s="439">
        <v>136</v>
      </c>
      <c r="O640" s="439">
        <v>125</v>
      </c>
      <c r="P640" s="439">
        <v>261</v>
      </c>
      <c r="Q640" s="439">
        <v>148</v>
      </c>
      <c r="R640" s="439">
        <v>152</v>
      </c>
      <c r="S640" s="439">
        <v>300</v>
      </c>
      <c r="T640" s="440">
        <v>443715.734</v>
      </c>
      <c r="U640" s="440">
        <v>3160274.9890000001</v>
      </c>
      <c r="V640" s="441"/>
      <c r="W640" s="436"/>
      <c r="X640" s="436"/>
      <c r="Y640" s="436" t="s">
        <v>760</v>
      </c>
      <c r="Z640" s="436" t="s">
        <v>761</v>
      </c>
      <c r="AA640" s="436"/>
      <c r="AC640" s="443">
        <f t="shared" si="2"/>
        <v>0</v>
      </c>
    </row>
    <row r="641" spans="1:29" ht="19.5" customHeight="1">
      <c r="A641" s="436"/>
      <c r="B641" s="436"/>
      <c r="C641" s="436"/>
      <c r="D641" s="436"/>
      <c r="E641" s="437"/>
      <c r="F641" s="453"/>
      <c r="G641" s="439"/>
      <c r="H641" s="437">
        <v>410.291</v>
      </c>
      <c r="I641" s="437">
        <f>H641+I639</f>
        <v>123834.068</v>
      </c>
      <c r="J641" s="438"/>
      <c r="K641" s="262"/>
      <c r="L641" s="442"/>
      <c r="M641" s="439"/>
      <c r="N641" s="439"/>
      <c r="O641" s="439"/>
      <c r="P641" s="439"/>
      <c r="Q641" s="439"/>
      <c r="R641" s="439"/>
      <c r="S641" s="439"/>
      <c r="T641" s="440"/>
      <c r="U641" s="440"/>
      <c r="V641" s="441" t="s">
        <v>1050</v>
      </c>
      <c r="W641" s="436"/>
      <c r="X641" s="436"/>
      <c r="Y641" s="436"/>
      <c r="Z641" s="436"/>
      <c r="AA641" s="436"/>
      <c r="AC641" s="443">
        <f t="shared" si="2"/>
        <v>17.690581142857141</v>
      </c>
    </row>
    <row r="642" spans="1:29" ht="19.5" customHeight="1">
      <c r="A642" s="444">
        <f>A640+1</f>
        <v>317</v>
      </c>
      <c r="B642" s="444" t="s">
        <v>1233</v>
      </c>
      <c r="C642" s="458" t="s">
        <v>616</v>
      </c>
      <c r="D642" s="444" t="s">
        <v>262</v>
      </c>
      <c r="E642" s="445">
        <v>364.52300000000002</v>
      </c>
      <c r="F642" s="454"/>
      <c r="G642" s="446">
        <f>SUM(H638:H641)</f>
        <v>750.29099999999994</v>
      </c>
      <c r="H642" s="446"/>
      <c r="I642" s="446"/>
      <c r="J642" s="447">
        <v>248.489</v>
      </c>
      <c r="K642" s="459" t="s">
        <v>1234</v>
      </c>
      <c r="L642" s="448">
        <f>H641+H643</f>
        <v>774.81400000000008</v>
      </c>
      <c r="M642" s="446">
        <v>387.40700000000004</v>
      </c>
      <c r="N642" s="446">
        <v>286</v>
      </c>
      <c r="O642" s="446">
        <v>160</v>
      </c>
      <c r="P642" s="446">
        <v>446</v>
      </c>
      <c r="Q642" s="446">
        <v>260</v>
      </c>
      <c r="R642" s="446">
        <v>168</v>
      </c>
      <c r="S642" s="446">
        <v>428</v>
      </c>
      <c r="T642" s="449">
        <v>444125</v>
      </c>
      <c r="U642" s="449">
        <v>3160246</v>
      </c>
      <c r="V642" s="450"/>
      <c r="W642" s="444"/>
      <c r="X642" s="444"/>
      <c r="Y642" s="444" t="s">
        <v>760</v>
      </c>
      <c r="Z642" s="444" t="s">
        <v>761</v>
      </c>
      <c r="AA642" s="444"/>
      <c r="AC642" s="443">
        <f t="shared" si="2"/>
        <v>0</v>
      </c>
    </row>
    <row r="643" spans="1:29" ht="12.75" customHeight="1">
      <c r="A643" s="444"/>
      <c r="B643" s="444"/>
      <c r="C643" s="444"/>
      <c r="D643" s="444"/>
      <c r="E643" s="445"/>
      <c r="F643" s="454"/>
      <c r="G643" s="446"/>
      <c r="H643" s="445">
        <v>364.52300000000002</v>
      </c>
      <c r="I643" s="445">
        <f>H643+I641</f>
        <v>124198.591</v>
      </c>
      <c r="J643" s="447"/>
      <c r="K643" s="459"/>
      <c r="L643" s="448"/>
      <c r="M643" s="446"/>
      <c r="N643" s="446"/>
      <c r="O643" s="446"/>
      <c r="P643" s="446"/>
      <c r="Q643" s="446"/>
      <c r="R643" s="446"/>
      <c r="S643" s="446"/>
      <c r="T643" s="449"/>
      <c r="U643" s="449"/>
      <c r="V643" s="450" t="s">
        <v>1235</v>
      </c>
      <c r="W643" s="444"/>
      <c r="X643" s="444"/>
      <c r="Y643" s="444"/>
      <c r="Z643" s="444"/>
      <c r="AA643" s="444"/>
      <c r="AC643" s="443">
        <f t="shared" si="2"/>
        <v>17.742655857142857</v>
      </c>
    </row>
    <row r="644" spans="1:29" ht="19.5" customHeight="1">
      <c r="A644" s="444">
        <f>A642+1</f>
        <v>318</v>
      </c>
      <c r="B644" s="444" t="s">
        <v>1236</v>
      </c>
      <c r="C644" s="458" t="s">
        <v>617</v>
      </c>
      <c r="D644" s="444" t="s">
        <v>351</v>
      </c>
      <c r="E644" s="445">
        <v>368</v>
      </c>
      <c r="F644" s="454"/>
      <c r="G644" s="446">
        <f>SUM(H642:H643)</f>
        <v>364.52300000000002</v>
      </c>
      <c r="H644" s="446"/>
      <c r="I644" s="446"/>
      <c r="J644" s="447">
        <v>243.21</v>
      </c>
      <c r="K644" s="459" t="s">
        <v>1237</v>
      </c>
      <c r="L644" s="448">
        <f>H643+H645</f>
        <v>732.52300000000002</v>
      </c>
      <c r="M644" s="446">
        <v>366.26150000000001</v>
      </c>
      <c r="N644" s="446">
        <v>205</v>
      </c>
      <c r="O644" s="446">
        <v>166</v>
      </c>
      <c r="P644" s="446">
        <v>371</v>
      </c>
      <c r="Q644" s="446">
        <v>197</v>
      </c>
      <c r="R644" s="446">
        <v>172</v>
      </c>
      <c r="S644" s="446">
        <v>369</v>
      </c>
      <c r="T644" s="449">
        <v>444464</v>
      </c>
      <c r="U644" s="449">
        <v>3160380</v>
      </c>
      <c r="V644" s="450"/>
      <c r="W644" s="444"/>
      <c r="X644" s="444"/>
      <c r="Y644" s="444" t="s">
        <v>760</v>
      </c>
      <c r="Z644" s="444" t="s">
        <v>761</v>
      </c>
      <c r="AA644" s="444"/>
      <c r="AC644" s="443">
        <f t="shared" si="2"/>
        <v>0</v>
      </c>
    </row>
    <row r="645" spans="1:29" ht="12.75" customHeight="1">
      <c r="A645" s="444"/>
      <c r="B645" s="444"/>
      <c r="C645" s="444"/>
      <c r="D645" s="444"/>
      <c r="E645" s="445"/>
      <c r="F645" s="454"/>
      <c r="G645" s="446"/>
      <c r="H645" s="445">
        <v>368</v>
      </c>
      <c r="I645" s="445">
        <f>H645+I643</f>
        <v>124566.591</v>
      </c>
      <c r="J645" s="447"/>
      <c r="K645" s="459"/>
      <c r="L645" s="448"/>
      <c r="M645" s="446"/>
      <c r="N645" s="446"/>
      <c r="O645" s="446"/>
      <c r="P645" s="446"/>
      <c r="Q645" s="446"/>
      <c r="R645" s="446"/>
      <c r="S645" s="446"/>
      <c r="T645" s="449"/>
      <c r="U645" s="449"/>
      <c r="V645" s="450" t="s">
        <v>1238</v>
      </c>
      <c r="W645" s="444"/>
      <c r="X645" s="444"/>
      <c r="Y645" s="444"/>
      <c r="Z645" s="444"/>
      <c r="AA645" s="444"/>
      <c r="AC645" s="443">
        <f t="shared" si="2"/>
        <v>17.795227285714287</v>
      </c>
    </row>
    <row r="646" spans="1:29" ht="19.5" customHeight="1">
      <c r="A646" s="444">
        <f>A644+1</f>
        <v>319</v>
      </c>
      <c r="B646" s="444" t="s">
        <v>1239</v>
      </c>
      <c r="C646" s="458" t="s">
        <v>618</v>
      </c>
      <c r="D646" s="444" t="s">
        <v>351</v>
      </c>
      <c r="E646" s="444"/>
      <c r="F646" s="454"/>
      <c r="G646" s="446">
        <f>SUM(H644:H645)</f>
        <v>368</v>
      </c>
      <c r="H646" s="446"/>
      <c r="I646" s="446"/>
      <c r="J646" s="447">
        <v>246.69</v>
      </c>
      <c r="K646" s="459" t="s">
        <v>1031</v>
      </c>
      <c r="L646" s="448">
        <f>H645</f>
        <v>368</v>
      </c>
      <c r="M646" s="446">
        <v>184</v>
      </c>
      <c r="N646" s="446">
        <v>202</v>
      </c>
      <c r="O646" s="446">
        <v>0</v>
      </c>
      <c r="P646" s="446">
        <v>202</v>
      </c>
      <c r="Q646" s="446">
        <v>197</v>
      </c>
      <c r="R646" s="446">
        <v>0</v>
      </c>
      <c r="S646" s="446">
        <v>197</v>
      </c>
      <c r="T646" s="449">
        <v>444804.11</v>
      </c>
      <c r="U646" s="449">
        <v>3160520.5320000001</v>
      </c>
      <c r="V646" s="450"/>
      <c r="W646" s="444"/>
      <c r="X646" s="444"/>
      <c r="Y646" s="444" t="s">
        <v>760</v>
      </c>
      <c r="Z646" s="444" t="s">
        <v>761</v>
      </c>
      <c r="AA646" s="444"/>
      <c r="AC646" s="443">
        <f t="shared" si="2"/>
        <v>0</v>
      </c>
    </row>
    <row r="647" spans="1:29" ht="19.5" customHeight="1">
      <c r="A647" s="785" t="s">
        <v>203</v>
      </c>
      <c r="B647" s="667"/>
      <c r="C647" s="667"/>
      <c r="D647" s="667"/>
      <c r="E647" s="667"/>
      <c r="F647" s="655"/>
      <c r="G647" s="460">
        <f>SUM(G646,G644,G642,G638,G636,G634,G620,G610,G608,G602,G580,G560,G540,G518,G516,G506,G484,G464,G446,G428,G408,G390,G368,G344,G328,G322,G320,G318,G314,G312,G302,G300,G298,G296,G280,G264,G252,G250,G242,G240,G238,G234,G222,G204,G202,G192,G174,G150,G140,G128,G118,G104,G88,G74,G66,G52,G50,G38,G24,G16,G12,G10,)/1000</f>
        <v>124.56659100000002</v>
      </c>
      <c r="H647" s="460">
        <f>SUM(H8:H646)/1000</f>
        <v>124.566591</v>
      </c>
      <c r="I647" s="461">
        <f>I645/1000</f>
        <v>124.566591</v>
      </c>
      <c r="J647" s="435"/>
      <c r="K647" s="435"/>
      <c r="L647" s="435"/>
      <c r="M647" s="435"/>
      <c r="N647" s="435"/>
      <c r="O647" s="435"/>
      <c r="P647" s="435"/>
      <c r="Q647" s="435"/>
      <c r="R647" s="435"/>
      <c r="S647" s="435"/>
      <c r="T647" s="435"/>
      <c r="U647" s="435"/>
      <c r="V647" s="435"/>
      <c r="W647" s="435"/>
      <c r="X647" s="435" t="s">
        <v>1031</v>
      </c>
      <c r="Y647" s="435" t="s">
        <v>1031</v>
      </c>
      <c r="Z647" s="435" t="s">
        <v>1031</v>
      </c>
      <c r="AA647" s="435"/>
    </row>
    <row r="648" spans="1:29" ht="12.75" customHeight="1">
      <c r="A648" s="462"/>
      <c r="B648" s="463"/>
      <c r="C648" s="463"/>
      <c r="D648" s="463"/>
      <c r="E648" s="463"/>
      <c r="F648" s="463"/>
      <c r="G648" s="464"/>
      <c r="H648" s="463"/>
      <c r="I648" s="463"/>
      <c r="J648" s="463"/>
      <c r="K648" s="463"/>
      <c r="L648" s="463"/>
      <c r="M648" s="464"/>
      <c r="N648" s="464"/>
      <c r="O648" s="464"/>
      <c r="P648" s="464"/>
      <c r="Q648" s="464"/>
      <c r="R648" s="464"/>
      <c r="S648" s="464"/>
      <c r="T648" s="464"/>
      <c r="U648" s="464"/>
      <c r="V648" s="464"/>
      <c r="W648" s="464"/>
      <c r="X648" s="464"/>
      <c r="Y648" s="464"/>
      <c r="Z648" s="464"/>
      <c r="AA648" s="464"/>
    </row>
    <row r="649" spans="1:29" ht="12.75" customHeight="1">
      <c r="A649" s="462"/>
      <c r="B649" s="463"/>
      <c r="C649" s="463"/>
      <c r="D649" s="463"/>
      <c r="E649" s="463"/>
      <c r="F649" s="463"/>
      <c r="G649" s="464"/>
      <c r="H649" s="464"/>
      <c r="I649" s="463"/>
      <c r="J649" s="463"/>
      <c r="K649" s="463"/>
      <c r="L649" s="463"/>
      <c r="M649" s="464"/>
      <c r="N649" s="464"/>
      <c r="O649" s="464"/>
      <c r="P649" s="464"/>
      <c r="Q649" s="464"/>
      <c r="R649" s="464"/>
      <c r="S649" s="464"/>
      <c r="T649" s="464"/>
      <c r="U649" s="464"/>
      <c r="V649" s="464"/>
      <c r="W649" s="464"/>
      <c r="X649" s="464"/>
      <c r="Y649" s="464"/>
      <c r="Z649" s="464"/>
      <c r="AA649" s="464"/>
    </row>
    <row r="650" spans="1:29" ht="12.75" customHeight="1">
      <c r="A650" s="462"/>
      <c r="B650" s="465" t="s">
        <v>239</v>
      </c>
      <c r="C650" s="436">
        <f>COUNTIF(D8:D646,"DA-3")</f>
        <v>13</v>
      </c>
      <c r="D650" s="463"/>
      <c r="E650" s="463"/>
      <c r="F650" s="463"/>
      <c r="G650" s="464"/>
      <c r="H650" s="463"/>
      <c r="I650" s="463"/>
      <c r="J650" s="463"/>
      <c r="K650" s="463"/>
      <c r="L650" s="463"/>
      <c r="M650" s="464"/>
      <c r="N650" s="464"/>
      <c r="O650" s="464"/>
      <c r="P650" s="464"/>
      <c r="Q650" s="464"/>
      <c r="R650" s="464"/>
      <c r="S650" s="464"/>
      <c r="T650" s="464"/>
      <c r="U650" s="464"/>
      <c r="V650" s="464"/>
      <c r="W650" s="464"/>
      <c r="X650" s="464"/>
      <c r="Y650" s="464"/>
      <c r="Z650" s="464"/>
      <c r="AA650" s="464"/>
    </row>
    <row r="651" spans="1:29" ht="12.75" customHeight="1">
      <c r="A651" s="462"/>
      <c r="B651" s="465" t="s">
        <v>232</v>
      </c>
      <c r="C651" s="436">
        <f>COUNTIF(D8:D646,"DA-1.5")</f>
        <v>18</v>
      </c>
      <c r="D651" s="463"/>
      <c r="E651" s="463"/>
      <c r="F651" s="463"/>
      <c r="G651" s="464"/>
      <c r="H651" s="463"/>
      <c r="I651" s="463"/>
      <c r="J651" s="463"/>
      <c r="K651" s="463"/>
      <c r="L651" s="463"/>
      <c r="M651" s="464"/>
      <c r="N651" s="464"/>
      <c r="O651" s="464"/>
      <c r="P651" s="464"/>
      <c r="Q651" s="464"/>
      <c r="R651" s="464"/>
      <c r="S651" s="464"/>
      <c r="T651" s="464"/>
      <c r="U651" s="464"/>
      <c r="V651" s="464"/>
      <c r="W651" s="464"/>
      <c r="X651" s="464"/>
      <c r="Y651" s="464"/>
      <c r="Z651" s="464"/>
      <c r="AA651" s="464"/>
    </row>
    <row r="652" spans="1:29" ht="12.75" customHeight="1">
      <c r="A652" s="462"/>
      <c r="B652" s="465" t="s">
        <v>251</v>
      </c>
      <c r="C652" s="436">
        <f>COUNTIF(D8:D646,"DA+0")</f>
        <v>54</v>
      </c>
      <c r="D652" s="463"/>
      <c r="E652" s="463"/>
      <c r="F652" s="463"/>
      <c r="G652" s="464"/>
      <c r="H652" s="463"/>
      <c r="I652" s="463"/>
      <c r="J652" s="463"/>
      <c r="K652" s="463"/>
      <c r="L652" s="463"/>
      <c r="M652" s="464"/>
      <c r="N652" s="464"/>
      <c r="O652" s="464"/>
      <c r="P652" s="464"/>
      <c r="Q652" s="464"/>
      <c r="R652" s="464"/>
      <c r="S652" s="464"/>
      <c r="T652" s="464"/>
      <c r="U652" s="464"/>
      <c r="V652" s="464"/>
      <c r="W652" s="464"/>
      <c r="X652" s="464"/>
      <c r="Y652" s="464"/>
      <c r="Z652" s="464"/>
      <c r="AA652" s="464"/>
    </row>
    <row r="653" spans="1:29" ht="12.75" customHeight="1">
      <c r="A653" s="462"/>
      <c r="B653" s="465" t="s">
        <v>836</v>
      </c>
      <c r="C653" s="436">
        <f>COUNTIF(D8:D646,"DA+1.5")</f>
        <v>0</v>
      </c>
      <c r="D653" s="463"/>
      <c r="E653" s="463"/>
      <c r="F653" s="463"/>
      <c r="G653" s="464"/>
      <c r="H653" s="463"/>
      <c r="I653" s="463"/>
      <c r="J653" s="463"/>
      <c r="K653" s="463"/>
      <c r="L653" s="463"/>
      <c r="M653" s="464"/>
      <c r="N653" s="464"/>
      <c r="O653" s="464"/>
      <c r="P653" s="464"/>
      <c r="Q653" s="464"/>
      <c r="R653" s="464"/>
      <c r="S653" s="464"/>
      <c r="T653" s="464"/>
      <c r="U653" s="464"/>
      <c r="V653" s="464"/>
      <c r="W653" s="464"/>
      <c r="X653" s="464"/>
      <c r="Y653" s="464"/>
      <c r="Z653" s="464"/>
      <c r="AA653" s="464"/>
    </row>
    <row r="654" spans="1:29" ht="12.75" customHeight="1">
      <c r="A654" s="462"/>
      <c r="B654" s="465" t="s">
        <v>258</v>
      </c>
      <c r="C654" s="436">
        <f>COUNTIF(D8:D646,"DA+3")</f>
        <v>71</v>
      </c>
      <c r="D654" s="463"/>
      <c r="E654" s="463"/>
      <c r="F654" s="463"/>
      <c r="G654" s="464"/>
      <c r="H654" s="463"/>
      <c r="I654" s="463"/>
      <c r="J654" s="463"/>
      <c r="K654" s="463"/>
      <c r="L654" s="463"/>
      <c r="M654" s="464"/>
      <c r="N654" s="464"/>
      <c r="O654" s="464"/>
      <c r="P654" s="464"/>
      <c r="Q654" s="464"/>
      <c r="R654" s="464"/>
      <c r="S654" s="464"/>
      <c r="T654" s="464"/>
      <c r="U654" s="464"/>
      <c r="V654" s="464"/>
      <c r="W654" s="464"/>
      <c r="X654" s="464"/>
      <c r="Y654" s="464"/>
      <c r="Z654" s="464"/>
      <c r="AA654" s="464"/>
    </row>
    <row r="655" spans="1:29" ht="12.75" customHeight="1">
      <c r="A655" s="462"/>
      <c r="B655" s="465" t="s">
        <v>875</v>
      </c>
      <c r="C655" s="436">
        <f>COUNTIF(D8:D646,"DA+4.5")</f>
        <v>0</v>
      </c>
      <c r="D655" s="463"/>
      <c r="E655" s="463"/>
      <c r="F655" s="463"/>
      <c r="G655" s="464"/>
      <c r="H655" s="463"/>
      <c r="I655" s="463"/>
      <c r="J655" s="463"/>
      <c r="K655" s="463"/>
      <c r="L655" s="463"/>
      <c r="M655" s="464"/>
      <c r="N655" s="464"/>
      <c r="O655" s="464"/>
      <c r="P655" s="464"/>
      <c r="Q655" s="464"/>
      <c r="R655" s="464"/>
      <c r="S655" s="464"/>
      <c r="T655" s="464"/>
      <c r="U655" s="464"/>
      <c r="V655" s="464"/>
      <c r="W655" s="464"/>
      <c r="X655" s="464"/>
      <c r="Y655" s="464"/>
      <c r="Z655" s="464"/>
      <c r="AA655" s="464"/>
    </row>
    <row r="656" spans="1:29" ht="12.75" customHeight="1">
      <c r="A656" s="462"/>
      <c r="B656" s="465" t="s">
        <v>245</v>
      </c>
      <c r="C656" s="436">
        <f>COUNTIF(D8:D646,"DA+6")</f>
        <v>55</v>
      </c>
      <c r="D656" s="463"/>
      <c r="E656" s="463"/>
      <c r="F656" s="463"/>
      <c r="G656" s="464"/>
      <c r="H656" s="463"/>
      <c r="I656" s="463"/>
      <c r="J656" s="463"/>
      <c r="K656" s="463"/>
      <c r="L656" s="463"/>
      <c r="M656" s="464"/>
      <c r="N656" s="464"/>
      <c r="O656" s="464"/>
      <c r="P656" s="464"/>
      <c r="Q656" s="464"/>
      <c r="R656" s="464"/>
      <c r="S656" s="464"/>
      <c r="T656" s="464"/>
      <c r="U656" s="464"/>
      <c r="V656" s="464"/>
      <c r="W656" s="464"/>
      <c r="X656" s="464"/>
      <c r="Y656" s="464"/>
      <c r="Z656" s="464"/>
      <c r="AA656" s="464"/>
    </row>
    <row r="657" spans="1:27" ht="12.75" customHeight="1">
      <c r="A657" s="462"/>
      <c r="B657" s="465" t="s">
        <v>247</v>
      </c>
      <c r="C657" s="436">
        <f>COUNTIF(D8:D646,"DA+9")</f>
        <v>45</v>
      </c>
      <c r="D657" s="463"/>
      <c r="E657" s="463"/>
      <c r="F657" s="463"/>
      <c r="G657" s="464"/>
      <c r="H657" s="463"/>
      <c r="I657" s="463"/>
      <c r="J657" s="463"/>
      <c r="K657" s="463"/>
      <c r="L657" s="463"/>
      <c r="M657" s="464"/>
      <c r="N657" s="464"/>
      <c r="O657" s="464"/>
      <c r="P657" s="464"/>
      <c r="Q657" s="464"/>
      <c r="R657" s="464"/>
      <c r="S657" s="464"/>
      <c r="T657" s="464"/>
      <c r="U657" s="464"/>
      <c r="V657" s="464"/>
      <c r="W657" s="464"/>
      <c r="X657" s="464"/>
      <c r="Y657" s="464"/>
      <c r="Z657" s="464"/>
      <c r="AA657" s="464"/>
    </row>
    <row r="658" spans="1:27" ht="12.75" customHeight="1">
      <c r="A658" s="462"/>
      <c r="B658" s="465" t="s">
        <v>285</v>
      </c>
      <c r="C658" s="436">
        <f>COUNTIF(D8:D646,"DB1+0")</f>
        <v>9</v>
      </c>
      <c r="D658" s="463"/>
      <c r="E658" s="463"/>
      <c r="F658" s="463"/>
      <c r="G658" s="464"/>
      <c r="H658" s="463"/>
      <c r="I658" s="463"/>
      <c r="J658" s="463"/>
      <c r="K658" s="463"/>
      <c r="L658" s="463"/>
      <c r="M658" s="464"/>
      <c r="N658" s="464"/>
      <c r="O658" s="464"/>
      <c r="P658" s="464"/>
      <c r="Q658" s="464"/>
      <c r="R658" s="464"/>
      <c r="S658" s="464"/>
      <c r="T658" s="464"/>
      <c r="U658" s="464"/>
      <c r="V658" s="464"/>
      <c r="W658" s="464"/>
      <c r="X658" s="464"/>
      <c r="Y658" s="464"/>
      <c r="Z658" s="464"/>
      <c r="AA658" s="464"/>
    </row>
    <row r="659" spans="1:27" ht="12.75" customHeight="1">
      <c r="A659" s="462"/>
      <c r="B659" s="465" t="s">
        <v>301</v>
      </c>
      <c r="C659" s="436">
        <f>COUNTIF(D8:D646,"DB1+3")</f>
        <v>3</v>
      </c>
      <c r="D659" s="463"/>
      <c r="E659" s="463"/>
      <c r="F659" s="463"/>
      <c r="G659" s="464"/>
      <c r="H659" s="463"/>
      <c r="I659" s="463"/>
      <c r="J659" s="463"/>
      <c r="K659" s="463"/>
      <c r="L659" s="463"/>
      <c r="M659" s="464"/>
      <c r="N659" s="464"/>
      <c r="O659" s="464"/>
      <c r="P659" s="464"/>
      <c r="Q659" s="464"/>
      <c r="R659" s="464"/>
      <c r="S659" s="464"/>
      <c r="T659" s="464"/>
      <c r="U659" s="464"/>
      <c r="V659" s="464"/>
      <c r="W659" s="464"/>
      <c r="X659" s="464"/>
      <c r="Y659" s="464"/>
      <c r="Z659" s="464"/>
      <c r="AA659" s="464"/>
    </row>
    <row r="660" spans="1:27" ht="12.75" customHeight="1">
      <c r="A660" s="462"/>
      <c r="B660" s="465" t="s">
        <v>572</v>
      </c>
      <c r="C660" s="436">
        <f>COUNTIF(D8:D646,"DB1+6")</f>
        <v>1</v>
      </c>
      <c r="D660" s="463"/>
      <c r="E660" s="463"/>
      <c r="F660" s="463"/>
      <c r="G660" s="464"/>
      <c r="H660" s="463"/>
      <c r="I660" s="463"/>
      <c r="J660" s="463"/>
      <c r="K660" s="463"/>
      <c r="L660" s="463"/>
      <c r="M660" s="464"/>
      <c r="N660" s="464"/>
      <c r="O660" s="464"/>
      <c r="P660" s="464"/>
      <c r="Q660" s="464"/>
      <c r="R660" s="464"/>
      <c r="S660" s="464"/>
      <c r="T660" s="464"/>
      <c r="U660" s="464"/>
      <c r="V660" s="464"/>
      <c r="W660" s="464"/>
      <c r="X660" s="464"/>
      <c r="Y660" s="464"/>
      <c r="Z660" s="464"/>
      <c r="AA660" s="464"/>
    </row>
    <row r="661" spans="1:27" ht="12.75" customHeight="1">
      <c r="A661" s="462"/>
      <c r="B661" s="465" t="s">
        <v>264</v>
      </c>
      <c r="C661" s="436">
        <f>COUNTIF(D8:D646,"DB1+9")</f>
        <v>4</v>
      </c>
      <c r="D661" s="463"/>
      <c r="E661" s="463"/>
      <c r="F661" s="463"/>
      <c r="G661" s="464"/>
      <c r="H661" s="463"/>
      <c r="I661" s="463"/>
      <c r="J661" s="463"/>
      <c r="K661" s="463"/>
      <c r="L661" s="463"/>
      <c r="M661" s="464"/>
      <c r="N661" s="464"/>
      <c r="O661" s="464"/>
      <c r="P661" s="464"/>
      <c r="Q661" s="464"/>
      <c r="R661" s="464"/>
      <c r="S661" s="464"/>
      <c r="T661" s="464"/>
      <c r="U661" s="464"/>
      <c r="V661" s="464"/>
      <c r="W661" s="464"/>
      <c r="X661" s="464"/>
      <c r="Y661" s="464"/>
      <c r="Z661" s="464"/>
      <c r="AA661" s="464"/>
    </row>
    <row r="662" spans="1:27" ht="12.75" customHeight="1">
      <c r="A662" s="462"/>
      <c r="B662" s="465" t="s">
        <v>230</v>
      </c>
      <c r="C662" s="436">
        <v>1</v>
      </c>
      <c r="D662" s="463"/>
      <c r="E662" s="463"/>
      <c r="F662" s="463"/>
      <c r="G662" s="464"/>
      <c r="H662" s="463"/>
      <c r="I662" s="463"/>
      <c r="J662" s="463"/>
      <c r="K662" s="463"/>
      <c r="L662" s="463"/>
      <c r="M662" s="464"/>
      <c r="N662" s="464"/>
      <c r="O662" s="464"/>
      <c r="P662" s="464"/>
      <c r="Q662" s="464"/>
      <c r="R662" s="464"/>
      <c r="S662" s="464"/>
      <c r="T662" s="464"/>
      <c r="U662" s="464"/>
      <c r="V662" s="464"/>
      <c r="W662" s="464"/>
      <c r="X662" s="464"/>
      <c r="Y662" s="464"/>
      <c r="Z662" s="464"/>
      <c r="AA662" s="464"/>
    </row>
    <row r="663" spans="1:27" ht="12.75" customHeight="1">
      <c r="A663" s="462"/>
      <c r="B663" s="465" t="s">
        <v>277</v>
      </c>
      <c r="C663" s="436">
        <f>COUNTIF(D8:D646,"DB2+0")</f>
        <v>7</v>
      </c>
      <c r="D663" s="779" t="s">
        <v>1240</v>
      </c>
      <c r="E663" s="673"/>
      <c r="F663" s="673"/>
      <c r="G663" s="464"/>
      <c r="H663" s="463"/>
      <c r="I663" s="463"/>
      <c r="J663" s="463"/>
      <c r="K663" s="463"/>
      <c r="L663" s="463"/>
      <c r="M663" s="464"/>
      <c r="N663" s="464"/>
      <c r="O663" s="464"/>
      <c r="P663" s="464"/>
      <c r="Q663" s="464"/>
      <c r="R663" s="464"/>
      <c r="S663" s="464"/>
      <c r="T663" s="464"/>
      <c r="U663" s="464"/>
      <c r="V663" s="464"/>
      <c r="W663" s="464"/>
      <c r="X663" s="464"/>
      <c r="Y663" s="464"/>
      <c r="Z663" s="464"/>
      <c r="AA663" s="464"/>
    </row>
    <row r="664" spans="1:27" ht="12.75" customHeight="1">
      <c r="A664" s="462"/>
      <c r="B664" s="465" t="s">
        <v>254</v>
      </c>
      <c r="C664" s="436">
        <f>COUNTIF(D8:D646,"DB2+3")</f>
        <v>3</v>
      </c>
      <c r="D664" s="463"/>
      <c r="E664" s="463"/>
      <c r="F664" s="463"/>
      <c r="G664" s="464"/>
      <c r="H664" s="463"/>
      <c r="I664" s="463"/>
      <c r="J664" s="463"/>
      <c r="K664" s="463"/>
      <c r="L664" s="463"/>
      <c r="M664" s="464"/>
      <c r="N664" s="464"/>
      <c r="O664" s="464"/>
      <c r="P664" s="464"/>
      <c r="Q664" s="464"/>
      <c r="R664" s="464"/>
      <c r="S664" s="464"/>
      <c r="T664" s="464"/>
      <c r="U664" s="464"/>
      <c r="V664" s="464"/>
      <c r="W664" s="464"/>
      <c r="X664" s="464"/>
      <c r="Y664" s="464"/>
      <c r="Z664" s="464"/>
      <c r="AA664" s="464"/>
    </row>
    <row r="665" spans="1:27" ht="12.75" customHeight="1">
      <c r="A665" s="462"/>
      <c r="B665" s="465" t="s">
        <v>614</v>
      </c>
      <c r="C665" s="436">
        <f>COUNTIF(D8:D646,"DB2+6")</f>
        <v>1</v>
      </c>
      <c r="D665" s="463"/>
      <c r="E665" s="463"/>
      <c r="F665" s="463"/>
      <c r="G665" s="464"/>
      <c r="H665" s="463"/>
      <c r="I665" s="463"/>
      <c r="J665" s="463"/>
      <c r="K665" s="463"/>
      <c r="L665" s="463"/>
      <c r="M665" s="464"/>
      <c r="N665" s="464"/>
      <c r="O665" s="464"/>
      <c r="P665" s="464"/>
      <c r="Q665" s="464"/>
      <c r="R665" s="464"/>
      <c r="S665" s="464"/>
      <c r="T665" s="464"/>
      <c r="U665" s="464"/>
      <c r="V665" s="464"/>
      <c r="W665" s="464"/>
      <c r="X665" s="464"/>
      <c r="Y665" s="464"/>
      <c r="Z665" s="464"/>
      <c r="AA665" s="464"/>
    </row>
    <row r="666" spans="1:27" ht="12.75" customHeight="1">
      <c r="A666" s="462"/>
      <c r="B666" s="465" t="s">
        <v>597</v>
      </c>
      <c r="C666" s="436">
        <f>COUNTIF(D8:D646,"DB2+9")</f>
        <v>1</v>
      </c>
      <c r="D666" s="463"/>
      <c r="E666" s="463"/>
      <c r="F666" s="463"/>
      <c r="G666" s="464"/>
      <c r="H666" s="463"/>
      <c r="I666" s="463"/>
      <c r="J666" s="463"/>
      <c r="K666" s="463"/>
      <c r="L666" s="463"/>
      <c r="M666" s="464"/>
      <c r="N666" s="464"/>
      <c r="O666" s="464"/>
      <c r="P666" s="464"/>
      <c r="Q666" s="464"/>
      <c r="R666" s="464"/>
      <c r="S666" s="464"/>
      <c r="T666" s="464"/>
      <c r="U666" s="464"/>
      <c r="V666" s="464"/>
      <c r="W666" s="464"/>
      <c r="X666" s="464"/>
      <c r="Y666" s="464"/>
      <c r="Z666" s="464"/>
      <c r="AA666" s="464"/>
    </row>
    <row r="667" spans="1:27" ht="12.75" customHeight="1">
      <c r="A667" s="462"/>
      <c r="B667" s="465" t="s">
        <v>332</v>
      </c>
      <c r="C667" s="436">
        <f>COUNTIF(D8:D646,"DC1+0")</f>
        <v>5</v>
      </c>
      <c r="D667" s="463"/>
      <c r="E667" s="463"/>
      <c r="F667" s="463"/>
      <c r="G667" s="464"/>
      <c r="H667" s="463"/>
      <c r="I667" s="463"/>
      <c r="J667" s="463"/>
      <c r="K667" s="463"/>
      <c r="L667" s="463"/>
      <c r="M667" s="464"/>
      <c r="N667" s="464"/>
      <c r="O667" s="464"/>
      <c r="P667" s="464"/>
      <c r="Q667" s="464"/>
      <c r="R667" s="464"/>
      <c r="S667" s="464"/>
      <c r="T667" s="464"/>
      <c r="U667" s="464"/>
      <c r="V667" s="464"/>
      <c r="W667" s="464"/>
      <c r="X667" s="464"/>
      <c r="Y667" s="464"/>
      <c r="Z667" s="464"/>
      <c r="AA667" s="464"/>
    </row>
    <row r="668" spans="1:27" ht="12.75" customHeight="1">
      <c r="A668" s="462"/>
      <c r="B668" s="465" t="s">
        <v>378</v>
      </c>
      <c r="C668" s="436">
        <f>COUNTIF(D8:D646,"DC1+3")</f>
        <v>1</v>
      </c>
      <c r="D668" s="463"/>
      <c r="E668" s="463"/>
      <c r="F668" s="463"/>
      <c r="G668" s="464"/>
      <c r="H668" s="463"/>
      <c r="I668" s="463"/>
      <c r="J668" s="463"/>
      <c r="K668" s="463"/>
      <c r="L668" s="463"/>
      <c r="M668" s="464"/>
      <c r="N668" s="464"/>
      <c r="O668" s="464"/>
      <c r="P668" s="464"/>
      <c r="Q668" s="464"/>
      <c r="R668" s="464"/>
      <c r="S668" s="464"/>
      <c r="T668" s="464"/>
      <c r="U668" s="464"/>
      <c r="V668" s="464"/>
      <c r="W668" s="464"/>
      <c r="X668" s="464"/>
      <c r="Y668" s="464"/>
      <c r="Z668" s="464"/>
      <c r="AA668" s="464"/>
    </row>
    <row r="669" spans="1:27" ht="12.75" customHeight="1">
      <c r="A669" s="462"/>
      <c r="B669" s="465" t="s">
        <v>403</v>
      </c>
      <c r="C669" s="436">
        <f>COUNTIF(D8:D646,"DC1+6")</f>
        <v>1</v>
      </c>
      <c r="D669" s="463"/>
      <c r="E669" s="463"/>
      <c r="F669" s="463"/>
      <c r="G669" s="464"/>
      <c r="H669" s="463"/>
      <c r="I669" s="463"/>
      <c r="J669" s="463"/>
      <c r="K669" s="463"/>
      <c r="L669" s="463"/>
      <c r="M669" s="464"/>
      <c r="N669" s="464"/>
      <c r="O669" s="464"/>
      <c r="P669" s="464"/>
      <c r="Q669" s="464"/>
      <c r="R669" s="464"/>
      <c r="S669" s="464"/>
      <c r="T669" s="464"/>
      <c r="U669" s="464"/>
      <c r="V669" s="464"/>
      <c r="W669" s="464"/>
      <c r="X669" s="464"/>
      <c r="Y669" s="464"/>
      <c r="Z669" s="464"/>
      <c r="AA669" s="464"/>
    </row>
    <row r="670" spans="1:27" ht="12.75" customHeight="1">
      <c r="A670" s="462"/>
      <c r="B670" s="465" t="s">
        <v>599</v>
      </c>
      <c r="C670" s="436">
        <f>COUNTIF(D8:D646,"DC1+9")</f>
        <v>1</v>
      </c>
      <c r="D670" s="463"/>
      <c r="E670" s="463"/>
      <c r="F670" s="463"/>
      <c r="G670" s="464"/>
      <c r="H670" s="463"/>
      <c r="I670" s="463"/>
      <c r="J670" s="463"/>
      <c r="K670" s="463"/>
      <c r="L670" s="463"/>
      <c r="M670" s="464"/>
      <c r="N670" s="464"/>
      <c r="O670" s="464"/>
      <c r="P670" s="464"/>
      <c r="Q670" s="464"/>
      <c r="R670" s="464"/>
      <c r="S670" s="464"/>
      <c r="T670" s="464"/>
      <c r="U670" s="464"/>
      <c r="V670" s="464"/>
      <c r="W670" s="464"/>
      <c r="X670" s="464"/>
      <c r="Y670" s="464"/>
      <c r="Z670" s="464"/>
      <c r="AA670" s="464"/>
    </row>
    <row r="671" spans="1:27" ht="12.75" customHeight="1">
      <c r="A671" s="462"/>
      <c r="B671" s="465" t="s">
        <v>844</v>
      </c>
      <c r="C671" s="436">
        <f>COUNTIF(D8:D646,"DC2-3")</f>
        <v>0</v>
      </c>
      <c r="D671" s="463"/>
      <c r="E671" s="463"/>
      <c r="F671" s="463"/>
      <c r="G671" s="464"/>
      <c r="H671" s="463"/>
      <c r="I671" s="463"/>
      <c r="J671" s="463"/>
      <c r="K671" s="463"/>
      <c r="L671" s="463"/>
      <c r="M671" s="464"/>
      <c r="N671" s="464"/>
      <c r="O671" s="464"/>
      <c r="P671" s="464"/>
      <c r="Q671" s="464"/>
      <c r="R671" s="464"/>
      <c r="S671" s="464"/>
      <c r="T671" s="464"/>
      <c r="U671" s="464"/>
      <c r="V671" s="464"/>
      <c r="W671" s="464"/>
      <c r="X671" s="464"/>
      <c r="Y671" s="464"/>
      <c r="Z671" s="464"/>
      <c r="AA671" s="464"/>
    </row>
    <row r="672" spans="1:27" ht="12.75" customHeight="1">
      <c r="A672" s="462"/>
      <c r="B672" s="465" t="s">
        <v>369</v>
      </c>
      <c r="C672" s="436">
        <f>COUNTIF(D8:D646,"DC2+0")</f>
        <v>6</v>
      </c>
      <c r="D672" s="463"/>
      <c r="E672" s="463"/>
      <c r="F672" s="463"/>
      <c r="G672" s="464"/>
      <c r="H672" s="463"/>
      <c r="I672" s="463"/>
      <c r="J672" s="463"/>
      <c r="K672" s="463"/>
      <c r="L672" s="463"/>
      <c r="M672" s="464"/>
      <c r="N672" s="464"/>
      <c r="O672" s="464"/>
      <c r="P672" s="464"/>
      <c r="Q672" s="464"/>
      <c r="R672" s="464"/>
      <c r="S672" s="464"/>
      <c r="T672" s="464"/>
      <c r="U672" s="464"/>
      <c r="V672" s="464"/>
      <c r="W672" s="464"/>
      <c r="X672" s="464"/>
      <c r="Y672" s="464"/>
      <c r="Z672" s="464"/>
      <c r="AA672" s="464"/>
    </row>
    <row r="673" spans="1:27" ht="12.75" customHeight="1">
      <c r="A673" s="462"/>
      <c r="B673" s="465" t="s">
        <v>414</v>
      </c>
      <c r="C673" s="436">
        <f>COUNTIF(D8:D646,"DC2+3")</f>
        <v>1</v>
      </c>
      <c r="D673" s="463"/>
      <c r="E673" s="463"/>
      <c r="F673" s="463"/>
      <c r="G673" s="464"/>
      <c r="H673" s="463"/>
      <c r="I673" s="463"/>
      <c r="J673" s="463"/>
      <c r="K673" s="463"/>
      <c r="L673" s="463"/>
      <c r="M673" s="464"/>
      <c r="N673" s="464"/>
      <c r="O673" s="464"/>
      <c r="P673" s="464"/>
      <c r="Q673" s="464"/>
      <c r="R673" s="464"/>
      <c r="S673" s="464"/>
      <c r="T673" s="464"/>
      <c r="U673" s="464"/>
      <c r="V673" s="464"/>
      <c r="W673" s="464"/>
      <c r="X673" s="464"/>
      <c r="Y673" s="464"/>
      <c r="Z673" s="464"/>
      <c r="AA673" s="464"/>
    </row>
    <row r="674" spans="1:27" ht="12.75" customHeight="1">
      <c r="A674" s="462"/>
      <c r="B674" s="465" t="s">
        <v>1241</v>
      </c>
      <c r="C674" s="436">
        <f>COUNTIF(D8:D646,"DC2+6")</f>
        <v>0</v>
      </c>
      <c r="D674" s="463"/>
      <c r="E674" s="463"/>
      <c r="F674" s="463"/>
      <c r="G674" s="464"/>
      <c r="H674" s="463"/>
      <c r="I674" s="463"/>
      <c r="J674" s="463"/>
      <c r="K674" s="463"/>
      <c r="L674" s="463"/>
      <c r="M674" s="464"/>
      <c r="N674" s="464"/>
      <c r="O674" s="464"/>
      <c r="P674" s="464"/>
      <c r="Q674" s="464"/>
      <c r="R674" s="464"/>
      <c r="S674" s="464"/>
      <c r="T674" s="464"/>
      <c r="U674" s="464"/>
      <c r="V674" s="464"/>
      <c r="W674" s="464"/>
      <c r="X674" s="464"/>
      <c r="Y674" s="464"/>
      <c r="Z674" s="464"/>
      <c r="AA674" s="464"/>
    </row>
    <row r="675" spans="1:27" ht="12.75" customHeight="1">
      <c r="A675" s="462"/>
      <c r="B675" s="465" t="s">
        <v>262</v>
      </c>
      <c r="C675" s="436">
        <f>COUNTIF(D8:D646,"DC2+9")</f>
        <v>2</v>
      </c>
      <c r="D675" s="463"/>
      <c r="E675" s="463"/>
      <c r="F675" s="463"/>
      <c r="G675" s="464"/>
      <c r="H675" s="463"/>
      <c r="I675" s="463"/>
      <c r="J675" s="463"/>
      <c r="K675" s="463"/>
      <c r="L675" s="463"/>
      <c r="M675" s="464"/>
      <c r="N675" s="464"/>
      <c r="O675" s="464"/>
      <c r="P675" s="464"/>
      <c r="Q675" s="464"/>
      <c r="R675" s="464"/>
      <c r="S675" s="464"/>
      <c r="T675" s="464"/>
      <c r="U675" s="464"/>
      <c r="V675" s="464"/>
      <c r="W675" s="464"/>
      <c r="X675" s="464"/>
      <c r="Y675" s="464"/>
      <c r="Z675" s="464"/>
      <c r="AA675" s="464"/>
    </row>
    <row r="676" spans="1:27" ht="12.75" customHeight="1">
      <c r="A676" s="462"/>
      <c r="B676" s="465" t="s">
        <v>877</v>
      </c>
      <c r="C676" s="436">
        <f>COUNTIF(D8:D646,"DC2+15")</f>
        <v>0</v>
      </c>
      <c r="D676" s="463"/>
      <c r="E676" s="463"/>
      <c r="F676" s="463"/>
      <c r="G676" s="464"/>
      <c r="H676" s="463"/>
      <c r="I676" s="463"/>
      <c r="J676" s="463"/>
      <c r="K676" s="463"/>
      <c r="L676" s="463"/>
      <c r="M676" s="464"/>
      <c r="N676" s="464"/>
      <c r="O676" s="464"/>
      <c r="P676" s="464"/>
      <c r="Q676" s="464"/>
      <c r="R676" s="464"/>
      <c r="S676" s="464"/>
      <c r="T676" s="464"/>
      <c r="U676" s="464"/>
      <c r="V676" s="464"/>
      <c r="W676" s="464"/>
      <c r="X676" s="464"/>
      <c r="Y676" s="464"/>
      <c r="Z676" s="464"/>
      <c r="AA676" s="464"/>
    </row>
    <row r="677" spans="1:27" ht="12.75" customHeight="1">
      <c r="A677" s="462"/>
      <c r="B677" s="465" t="s">
        <v>1242</v>
      </c>
      <c r="C677" s="436">
        <f>COUNTIF(D8:D646,"DD45-3")</f>
        <v>0</v>
      </c>
      <c r="D677" s="463"/>
      <c r="E677" s="463"/>
      <c r="F677" s="463"/>
      <c r="G677" s="464"/>
      <c r="H677" s="463"/>
      <c r="I677" s="463"/>
      <c r="J677" s="463"/>
      <c r="K677" s="463"/>
      <c r="L677" s="463"/>
      <c r="M677" s="464"/>
      <c r="N677" s="464"/>
      <c r="O677" s="464"/>
      <c r="P677" s="464"/>
      <c r="Q677" s="464"/>
      <c r="R677" s="464"/>
      <c r="S677" s="464"/>
      <c r="T677" s="464"/>
      <c r="U677" s="464"/>
      <c r="V677" s="464"/>
      <c r="W677" s="464"/>
      <c r="X677" s="464"/>
      <c r="Y677" s="464"/>
      <c r="Z677" s="464"/>
      <c r="AA677" s="464"/>
    </row>
    <row r="678" spans="1:27" ht="12.75" customHeight="1">
      <c r="A678" s="462"/>
      <c r="B678" s="465" t="s">
        <v>234</v>
      </c>
      <c r="C678" s="436">
        <f>COUNTIF(D8:D646,"DD45+0")</f>
        <v>2</v>
      </c>
      <c r="D678" s="463"/>
      <c r="E678" s="463"/>
      <c r="F678" s="463"/>
      <c r="G678" s="464"/>
      <c r="H678" s="463"/>
      <c r="I678" s="463"/>
      <c r="J678" s="463"/>
      <c r="K678" s="463"/>
      <c r="L678" s="463"/>
      <c r="M678" s="464"/>
      <c r="N678" s="464"/>
      <c r="O678" s="464"/>
      <c r="P678" s="464"/>
      <c r="Q678" s="464"/>
      <c r="R678" s="464"/>
      <c r="S678" s="464"/>
      <c r="T678" s="464"/>
      <c r="U678" s="464"/>
      <c r="V678" s="464"/>
      <c r="W678" s="464"/>
      <c r="X678" s="464"/>
      <c r="Y678" s="464"/>
      <c r="Z678" s="464"/>
      <c r="AA678" s="464"/>
    </row>
    <row r="679" spans="1:27" ht="12.75" customHeight="1">
      <c r="A679" s="462"/>
      <c r="B679" s="465" t="s">
        <v>843</v>
      </c>
      <c r="C679" s="436">
        <f>COUNTIF(D8:D646,"DD45+3")</f>
        <v>0</v>
      </c>
      <c r="D679" s="463"/>
      <c r="E679" s="463"/>
      <c r="F679" s="463"/>
      <c r="G679" s="464"/>
      <c r="H679" s="463"/>
      <c r="I679" s="463"/>
      <c r="J679" s="463"/>
      <c r="K679" s="463"/>
      <c r="L679" s="463"/>
      <c r="M679" s="464"/>
      <c r="N679" s="464"/>
      <c r="O679" s="464"/>
      <c r="P679" s="464"/>
      <c r="Q679" s="464"/>
      <c r="R679" s="464"/>
      <c r="S679" s="464"/>
      <c r="T679" s="464"/>
      <c r="U679" s="464"/>
      <c r="V679" s="464"/>
      <c r="W679" s="464"/>
      <c r="X679" s="464"/>
      <c r="Y679" s="464"/>
      <c r="Z679" s="464"/>
      <c r="AA679" s="464"/>
    </row>
    <row r="680" spans="1:27" ht="12.75" customHeight="1">
      <c r="A680" s="462"/>
      <c r="B680" s="465" t="s">
        <v>845</v>
      </c>
      <c r="C680" s="436">
        <f>COUNTIF(D8:D646,"DD45+6")</f>
        <v>0</v>
      </c>
      <c r="D680" s="463"/>
      <c r="E680" s="463"/>
      <c r="F680" s="463"/>
      <c r="G680" s="464"/>
      <c r="H680" s="463"/>
      <c r="I680" s="463"/>
      <c r="J680" s="463"/>
      <c r="K680" s="463"/>
      <c r="L680" s="463"/>
      <c r="M680" s="464"/>
      <c r="N680" s="464"/>
      <c r="O680" s="464"/>
      <c r="P680" s="464"/>
      <c r="Q680" s="464"/>
      <c r="R680" s="464"/>
      <c r="S680" s="464"/>
      <c r="T680" s="464"/>
      <c r="U680" s="464"/>
      <c r="V680" s="464"/>
      <c r="W680" s="464"/>
      <c r="X680" s="464"/>
      <c r="Y680" s="464"/>
      <c r="Z680" s="464"/>
      <c r="AA680" s="464"/>
    </row>
    <row r="681" spans="1:27" ht="12.75" customHeight="1">
      <c r="A681" s="462"/>
      <c r="B681" s="465" t="s">
        <v>412</v>
      </c>
      <c r="C681" s="436">
        <f>COUNTIF(D8:D646,"DD45+9")</f>
        <v>2</v>
      </c>
      <c r="D681" s="463"/>
      <c r="E681" s="463"/>
      <c r="F681" s="463"/>
      <c r="G681" s="464"/>
      <c r="H681" s="463"/>
      <c r="I681" s="463"/>
      <c r="J681" s="463"/>
      <c r="K681" s="463"/>
      <c r="L681" s="463"/>
      <c r="M681" s="464"/>
      <c r="N681" s="464"/>
      <c r="O681" s="464"/>
      <c r="P681" s="464"/>
      <c r="Q681" s="464"/>
      <c r="R681" s="464"/>
      <c r="S681" s="464"/>
      <c r="T681" s="464"/>
      <c r="U681" s="464"/>
      <c r="V681" s="464"/>
      <c r="W681" s="464"/>
      <c r="X681" s="464"/>
      <c r="Y681" s="464"/>
      <c r="Z681" s="464"/>
      <c r="AA681" s="464"/>
    </row>
    <row r="682" spans="1:27" ht="12.75" customHeight="1">
      <c r="A682" s="462"/>
      <c r="B682" s="465" t="s">
        <v>228</v>
      </c>
      <c r="C682" s="436">
        <f>COUNTIF(D8:D646,"DD60+0")</f>
        <v>2</v>
      </c>
      <c r="D682" s="779" t="s">
        <v>1240</v>
      </c>
      <c r="E682" s="673"/>
      <c r="F682" s="673"/>
      <c r="G682" s="464"/>
      <c r="H682" s="463"/>
      <c r="I682" s="463"/>
      <c r="J682" s="463"/>
      <c r="K682" s="463"/>
      <c r="L682" s="463"/>
      <c r="M682" s="464"/>
      <c r="N682" s="464"/>
      <c r="O682" s="464"/>
      <c r="P682" s="464"/>
      <c r="Q682" s="464"/>
      <c r="R682" s="464"/>
      <c r="S682" s="464"/>
      <c r="T682" s="464"/>
      <c r="U682" s="464"/>
      <c r="V682" s="464"/>
      <c r="W682" s="464"/>
      <c r="X682" s="464"/>
      <c r="Y682" s="464"/>
      <c r="Z682" s="464"/>
      <c r="AA682" s="464"/>
    </row>
    <row r="683" spans="1:27" ht="12.75" customHeight="1">
      <c r="A683" s="462"/>
      <c r="B683" s="465" t="s">
        <v>242</v>
      </c>
      <c r="C683" s="436">
        <f>COUNTIF(D8:D646,"DD60+3")</f>
        <v>2</v>
      </c>
      <c r="D683" s="463"/>
      <c r="E683" s="463"/>
      <c r="F683" s="463"/>
      <c r="G683" s="464"/>
      <c r="H683" s="463"/>
      <c r="I683" s="463"/>
      <c r="J683" s="463"/>
      <c r="K683" s="463"/>
      <c r="L683" s="463"/>
      <c r="M683" s="464"/>
      <c r="N683" s="464"/>
      <c r="O683" s="464"/>
      <c r="P683" s="464"/>
      <c r="Q683" s="464"/>
      <c r="R683" s="464"/>
      <c r="S683" s="464"/>
      <c r="T683" s="464"/>
      <c r="U683" s="464"/>
      <c r="V683" s="464"/>
      <c r="W683" s="464"/>
      <c r="X683" s="464"/>
      <c r="Y683" s="464"/>
      <c r="Z683" s="464"/>
      <c r="AA683" s="464"/>
    </row>
    <row r="684" spans="1:27" ht="12.75" customHeight="1">
      <c r="A684" s="462"/>
      <c r="B684" s="465" t="s">
        <v>416</v>
      </c>
      <c r="C684" s="436">
        <f>COUNTIF(D8:D646,"DD60+6")</f>
        <v>1</v>
      </c>
      <c r="D684" s="463"/>
      <c r="E684" s="463"/>
      <c r="F684" s="463"/>
      <c r="G684" s="464"/>
      <c r="H684" s="463"/>
      <c r="I684" s="463"/>
      <c r="J684" s="463"/>
      <c r="K684" s="463"/>
      <c r="L684" s="463"/>
      <c r="M684" s="464"/>
      <c r="N684" s="464"/>
      <c r="O684" s="464"/>
      <c r="P684" s="464"/>
      <c r="Q684" s="464"/>
      <c r="R684" s="464"/>
      <c r="S684" s="464"/>
      <c r="T684" s="464"/>
      <c r="U684" s="464"/>
      <c r="V684" s="464"/>
      <c r="W684" s="464"/>
      <c r="X684" s="464"/>
      <c r="Y684" s="464"/>
      <c r="Z684" s="464"/>
      <c r="AA684" s="464"/>
    </row>
    <row r="685" spans="1:27" ht="12.75" customHeight="1">
      <c r="A685" s="462"/>
      <c r="B685" s="465" t="s">
        <v>418</v>
      </c>
      <c r="C685" s="436">
        <f>COUNTIF(D8:D646,"DD60+9")</f>
        <v>1</v>
      </c>
      <c r="D685" s="463"/>
      <c r="E685" s="463"/>
      <c r="F685" s="463"/>
      <c r="G685" s="464"/>
      <c r="H685" s="463"/>
      <c r="I685" s="463"/>
      <c r="J685" s="463"/>
      <c r="K685" s="463"/>
      <c r="L685" s="463"/>
      <c r="M685" s="464"/>
      <c r="N685" s="464"/>
      <c r="O685" s="464"/>
      <c r="P685" s="464"/>
      <c r="Q685" s="464"/>
      <c r="R685" s="464"/>
      <c r="S685" s="464"/>
      <c r="T685" s="464"/>
      <c r="U685" s="464"/>
      <c r="V685" s="464"/>
      <c r="W685" s="464"/>
      <c r="X685" s="464"/>
      <c r="Y685" s="464"/>
      <c r="Z685" s="464"/>
      <c r="AA685" s="464"/>
    </row>
    <row r="686" spans="1:27" ht="12.75" customHeight="1">
      <c r="A686" s="462"/>
      <c r="B686" s="465" t="s">
        <v>351</v>
      </c>
      <c r="C686" s="436">
        <f>COUNTIF(D8:D646,"DD60+18")</f>
        <v>3</v>
      </c>
      <c r="D686" s="779" t="s">
        <v>1243</v>
      </c>
      <c r="E686" s="673"/>
      <c r="F686" s="673"/>
      <c r="G686" s="464"/>
      <c r="H686" s="463"/>
      <c r="I686" s="463"/>
      <c r="J686" s="463"/>
      <c r="K686" s="463"/>
      <c r="L686" s="463"/>
      <c r="M686" s="464"/>
      <c r="N686" s="464"/>
      <c r="O686" s="464"/>
      <c r="P686" s="464"/>
      <c r="Q686" s="464"/>
      <c r="R686" s="464"/>
      <c r="S686" s="464"/>
      <c r="T686" s="464"/>
      <c r="U686" s="464"/>
      <c r="V686" s="464"/>
      <c r="W686" s="464"/>
      <c r="X686" s="464"/>
      <c r="Y686" s="464"/>
      <c r="Z686" s="464"/>
      <c r="AA686" s="464"/>
    </row>
    <row r="687" spans="1:27" ht="12.75" customHeight="1">
      <c r="A687" s="462"/>
      <c r="B687" s="465" t="s">
        <v>349</v>
      </c>
      <c r="C687" s="436">
        <f>COUNTIF(D8:D646,"DD60+25")</f>
        <v>1</v>
      </c>
      <c r="D687" s="463"/>
      <c r="E687" s="463"/>
      <c r="F687" s="463"/>
      <c r="G687" s="464"/>
      <c r="H687" s="463"/>
      <c r="I687" s="463"/>
      <c r="J687" s="463"/>
      <c r="K687" s="463"/>
      <c r="L687" s="463"/>
      <c r="M687" s="464"/>
      <c r="N687" s="464"/>
      <c r="O687" s="464"/>
      <c r="P687" s="464"/>
      <c r="Q687" s="464"/>
      <c r="R687" s="464"/>
      <c r="S687" s="464"/>
      <c r="T687" s="464"/>
      <c r="U687" s="464"/>
      <c r="V687" s="464"/>
      <c r="W687" s="464"/>
      <c r="X687" s="464"/>
      <c r="Y687" s="464"/>
      <c r="Z687" s="464"/>
      <c r="AA687" s="464"/>
    </row>
    <row r="688" spans="1:27" ht="12.75" customHeight="1">
      <c r="A688" s="462"/>
      <c r="B688" s="465" t="s">
        <v>427</v>
      </c>
      <c r="C688" s="436">
        <f>COUNTIF(D8:D646,"DD60+35")</f>
        <v>2</v>
      </c>
      <c r="D688" s="779" t="s">
        <v>1244</v>
      </c>
      <c r="E688" s="673"/>
      <c r="F688" s="673"/>
      <c r="G688" s="464"/>
      <c r="H688" s="463"/>
      <c r="I688" s="463"/>
      <c r="J688" s="463"/>
      <c r="K688" s="463"/>
      <c r="L688" s="463"/>
      <c r="M688" s="464"/>
      <c r="N688" s="464"/>
      <c r="O688" s="464"/>
      <c r="P688" s="464"/>
      <c r="Q688" s="464"/>
      <c r="R688" s="464"/>
      <c r="S688" s="464"/>
      <c r="T688" s="464"/>
      <c r="U688" s="464"/>
      <c r="V688" s="464"/>
      <c r="W688" s="464"/>
      <c r="X688" s="464"/>
      <c r="Y688" s="464"/>
      <c r="Z688" s="464"/>
      <c r="AA688" s="464"/>
    </row>
    <row r="689" spans="1:27" ht="12.75" customHeight="1">
      <c r="A689" s="462"/>
      <c r="B689" s="463"/>
      <c r="C689" s="463"/>
      <c r="D689" s="463"/>
      <c r="E689" s="463"/>
      <c r="F689" s="463"/>
      <c r="G689" s="464"/>
      <c r="H689" s="463"/>
      <c r="I689" s="463"/>
      <c r="J689" s="463"/>
      <c r="K689" s="463"/>
      <c r="L689" s="463"/>
      <c r="M689" s="464"/>
      <c r="N689" s="464"/>
      <c r="O689" s="464"/>
      <c r="P689" s="464"/>
      <c r="Q689" s="464"/>
      <c r="R689" s="464"/>
      <c r="S689" s="464"/>
      <c r="T689" s="464"/>
      <c r="U689" s="464"/>
      <c r="V689" s="464"/>
      <c r="W689" s="464"/>
      <c r="X689" s="464"/>
      <c r="Y689" s="464"/>
      <c r="Z689" s="464"/>
      <c r="AA689" s="464"/>
    </row>
    <row r="690" spans="1:27" ht="12.75" customHeight="1">
      <c r="A690" s="462"/>
      <c r="B690" s="463" t="s">
        <v>203</v>
      </c>
      <c r="C690" s="463">
        <f>SUM(C650:C689)</f>
        <v>319</v>
      </c>
      <c r="D690" s="463"/>
      <c r="E690" s="463"/>
      <c r="F690" s="463"/>
      <c r="G690" s="464"/>
      <c r="H690" s="463"/>
      <c r="I690" s="463"/>
      <c r="J690" s="463"/>
      <c r="K690" s="463"/>
      <c r="L690" s="463"/>
      <c r="M690" s="464"/>
      <c r="N690" s="464"/>
      <c r="O690" s="464"/>
      <c r="P690" s="464"/>
      <c r="Q690" s="464"/>
      <c r="R690" s="464"/>
      <c r="S690" s="464"/>
      <c r="T690" s="464"/>
      <c r="U690" s="464"/>
      <c r="V690" s="464"/>
      <c r="W690" s="464"/>
      <c r="X690" s="464"/>
      <c r="Y690" s="464"/>
      <c r="Z690" s="464"/>
      <c r="AA690" s="464"/>
    </row>
    <row r="691" spans="1:27" ht="12.75" customHeight="1">
      <c r="A691" s="462"/>
      <c r="B691" s="463"/>
      <c r="C691" s="463"/>
      <c r="D691" s="463"/>
      <c r="E691" s="463"/>
      <c r="F691" s="463"/>
      <c r="G691" s="464"/>
      <c r="H691" s="463"/>
      <c r="I691" s="463"/>
      <c r="J691" s="463"/>
      <c r="K691" s="463"/>
      <c r="L691" s="463"/>
      <c r="M691" s="464"/>
      <c r="N691" s="464"/>
      <c r="O691" s="464"/>
      <c r="P691" s="464"/>
      <c r="Q691" s="464"/>
      <c r="R691" s="464"/>
      <c r="S691" s="464"/>
      <c r="T691" s="464"/>
      <c r="U691" s="464"/>
      <c r="V691" s="464"/>
      <c r="W691" s="464"/>
      <c r="X691" s="464"/>
      <c r="Y691" s="464"/>
      <c r="Z691" s="464"/>
      <c r="AA691" s="464"/>
    </row>
    <row r="692" spans="1:27" ht="12.75" customHeight="1">
      <c r="A692" s="462"/>
      <c r="B692" s="463"/>
      <c r="C692" s="463"/>
      <c r="D692" s="463"/>
      <c r="E692" s="463"/>
      <c r="F692" s="463"/>
      <c r="G692" s="464"/>
      <c r="H692" s="463"/>
      <c r="I692" s="463"/>
      <c r="J692" s="463"/>
      <c r="K692" s="463"/>
      <c r="L692" s="463"/>
      <c r="M692" s="464"/>
      <c r="N692" s="464"/>
      <c r="O692" s="464"/>
      <c r="P692" s="464"/>
      <c r="Q692" s="464"/>
      <c r="R692" s="464"/>
      <c r="S692" s="464"/>
      <c r="T692" s="464"/>
      <c r="U692" s="464"/>
      <c r="V692" s="464"/>
      <c r="W692" s="464"/>
      <c r="X692" s="464"/>
      <c r="Y692" s="464"/>
      <c r="Z692" s="464"/>
      <c r="AA692" s="464"/>
    </row>
    <row r="693" spans="1:27" ht="12.75" customHeight="1">
      <c r="A693" s="462"/>
      <c r="B693" s="463"/>
      <c r="C693" s="463"/>
      <c r="D693" s="463"/>
      <c r="E693" s="463"/>
      <c r="F693" s="463"/>
      <c r="G693" s="464"/>
      <c r="H693" s="463"/>
      <c r="I693" s="463"/>
      <c r="J693" s="463"/>
      <c r="K693" s="463"/>
      <c r="L693" s="463"/>
      <c r="M693" s="464"/>
      <c r="N693" s="464"/>
      <c r="O693" s="464"/>
      <c r="P693" s="464"/>
      <c r="Q693" s="464"/>
      <c r="R693" s="464"/>
      <c r="S693" s="464"/>
      <c r="T693" s="464"/>
      <c r="U693" s="464"/>
      <c r="V693" s="464"/>
      <c r="W693" s="464"/>
      <c r="X693" s="464"/>
      <c r="Y693" s="464"/>
      <c r="Z693" s="464"/>
      <c r="AA693" s="464"/>
    </row>
    <row r="694" spans="1:27" ht="12.75" customHeight="1">
      <c r="A694" s="462"/>
      <c r="B694" s="463"/>
      <c r="C694" s="463"/>
      <c r="D694" s="463"/>
      <c r="E694" s="463"/>
      <c r="F694" s="463"/>
      <c r="G694" s="464"/>
      <c r="H694" s="463"/>
      <c r="I694" s="463"/>
      <c r="J694" s="463"/>
      <c r="K694" s="463"/>
      <c r="L694" s="463"/>
      <c r="M694" s="464"/>
      <c r="N694" s="464"/>
      <c r="O694" s="464"/>
      <c r="P694" s="464"/>
      <c r="Q694" s="464"/>
      <c r="R694" s="464"/>
      <c r="S694" s="464"/>
      <c r="T694" s="464"/>
      <c r="U694" s="464"/>
      <c r="V694" s="464"/>
      <c r="W694" s="464"/>
      <c r="X694" s="464"/>
      <c r="Y694" s="464"/>
      <c r="Z694" s="464"/>
      <c r="AA694" s="464"/>
    </row>
    <row r="695" spans="1:27" ht="12.75" customHeight="1">
      <c r="A695" s="462"/>
      <c r="B695" s="463"/>
      <c r="C695" s="463"/>
      <c r="D695" s="463"/>
      <c r="E695" s="463"/>
      <c r="F695" s="463"/>
      <c r="G695" s="464"/>
      <c r="H695" s="463"/>
      <c r="I695" s="463"/>
      <c r="J695" s="463"/>
      <c r="K695" s="463"/>
      <c r="L695" s="463"/>
      <c r="M695" s="464"/>
      <c r="N695" s="464"/>
      <c r="O695" s="464"/>
      <c r="P695" s="464"/>
      <c r="Q695" s="464"/>
      <c r="R695" s="464"/>
      <c r="S695" s="464"/>
      <c r="T695" s="464"/>
      <c r="U695" s="464"/>
      <c r="V695" s="464"/>
      <c r="W695" s="464"/>
      <c r="X695" s="464"/>
      <c r="Y695" s="464"/>
      <c r="Z695" s="464"/>
      <c r="AA695" s="464"/>
    </row>
    <row r="696" spans="1:27" ht="12.75" customHeight="1">
      <c r="A696" s="462"/>
      <c r="B696" s="463"/>
      <c r="C696" s="463"/>
      <c r="D696" s="463"/>
      <c r="E696" s="463"/>
      <c r="F696" s="463"/>
      <c r="G696" s="464"/>
      <c r="H696" s="463"/>
      <c r="I696" s="463"/>
      <c r="J696" s="463"/>
      <c r="K696" s="463"/>
      <c r="L696" s="463"/>
      <c r="M696" s="464"/>
      <c r="N696" s="464"/>
      <c r="O696" s="464"/>
      <c r="P696" s="464"/>
      <c r="Q696" s="464"/>
      <c r="R696" s="464"/>
      <c r="S696" s="464"/>
      <c r="T696" s="464"/>
      <c r="U696" s="464"/>
      <c r="V696" s="464"/>
      <c r="W696" s="464"/>
      <c r="X696" s="464"/>
      <c r="Y696" s="464"/>
      <c r="Z696" s="464"/>
      <c r="AA696" s="464"/>
    </row>
    <row r="697" spans="1:27" ht="12.75" customHeight="1">
      <c r="A697" s="462"/>
      <c r="B697" s="463"/>
      <c r="C697" s="463"/>
      <c r="D697" s="463"/>
      <c r="E697" s="463"/>
      <c r="F697" s="463"/>
      <c r="G697" s="464"/>
      <c r="H697" s="463"/>
      <c r="I697" s="463"/>
      <c r="J697" s="463"/>
      <c r="K697" s="463"/>
      <c r="L697" s="463"/>
      <c r="M697" s="464"/>
      <c r="N697" s="464"/>
      <c r="O697" s="464"/>
      <c r="P697" s="464"/>
      <c r="Q697" s="464"/>
      <c r="R697" s="464"/>
      <c r="S697" s="464"/>
      <c r="T697" s="464"/>
      <c r="U697" s="464"/>
      <c r="V697" s="464"/>
      <c r="W697" s="464"/>
      <c r="X697" s="464"/>
      <c r="Y697" s="464"/>
      <c r="Z697" s="464"/>
      <c r="AA697" s="464"/>
    </row>
    <row r="698" spans="1:27" ht="12.75" customHeight="1">
      <c r="A698" s="462"/>
      <c r="B698" s="463"/>
      <c r="C698" s="463"/>
      <c r="D698" s="463"/>
      <c r="E698" s="463"/>
      <c r="F698" s="463"/>
      <c r="G698" s="464"/>
      <c r="H698" s="463"/>
      <c r="I698" s="463"/>
      <c r="J698" s="463"/>
      <c r="K698" s="463"/>
      <c r="L698" s="463"/>
      <c r="M698" s="464"/>
      <c r="N698" s="464"/>
      <c r="O698" s="464"/>
      <c r="P698" s="464"/>
      <c r="Q698" s="464"/>
      <c r="R698" s="464"/>
      <c r="S698" s="464"/>
      <c r="T698" s="464"/>
      <c r="U698" s="464"/>
      <c r="V698" s="464"/>
      <c r="W698" s="464"/>
      <c r="X698" s="464"/>
      <c r="Y698" s="464"/>
      <c r="Z698" s="464"/>
      <c r="AA698" s="464"/>
    </row>
    <row r="699" spans="1:27" ht="12.75" customHeight="1">
      <c r="A699" s="462"/>
      <c r="B699" s="463"/>
      <c r="C699" s="463"/>
      <c r="D699" s="463"/>
      <c r="E699" s="463"/>
      <c r="F699" s="463"/>
      <c r="G699" s="464"/>
      <c r="H699" s="463"/>
      <c r="I699" s="463"/>
      <c r="J699" s="463"/>
      <c r="K699" s="463"/>
      <c r="L699" s="463"/>
      <c r="M699" s="464"/>
      <c r="N699" s="464"/>
      <c r="O699" s="464"/>
      <c r="P699" s="464"/>
      <c r="Q699" s="464"/>
      <c r="R699" s="464"/>
      <c r="S699" s="464"/>
      <c r="T699" s="464"/>
      <c r="U699" s="464"/>
      <c r="V699" s="464"/>
      <c r="W699" s="464"/>
      <c r="X699" s="464"/>
      <c r="Y699" s="464"/>
      <c r="Z699" s="464"/>
      <c r="AA699" s="464"/>
    </row>
    <row r="700" spans="1:27" ht="12.75" customHeight="1">
      <c r="A700" s="462"/>
      <c r="B700" s="463"/>
      <c r="C700" s="463"/>
      <c r="D700" s="463"/>
      <c r="E700" s="463"/>
      <c r="F700" s="463"/>
      <c r="G700" s="464"/>
      <c r="H700" s="463"/>
      <c r="I700" s="463"/>
      <c r="J700" s="463"/>
      <c r="K700" s="463"/>
      <c r="L700" s="463"/>
      <c r="M700" s="464"/>
      <c r="N700" s="464"/>
      <c r="O700" s="464"/>
      <c r="P700" s="464"/>
      <c r="Q700" s="464"/>
      <c r="R700" s="464"/>
      <c r="S700" s="464"/>
      <c r="T700" s="464"/>
      <c r="U700" s="464"/>
      <c r="V700" s="464"/>
      <c r="W700" s="464"/>
      <c r="X700" s="464"/>
      <c r="Y700" s="464"/>
      <c r="Z700" s="464"/>
      <c r="AA700" s="464"/>
    </row>
    <row r="701" spans="1:27" ht="12.75" customHeight="1">
      <c r="A701" s="462"/>
      <c r="B701" s="463"/>
      <c r="C701" s="463"/>
      <c r="D701" s="463"/>
      <c r="E701" s="463"/>
      <c r="F701" s="463"/>
      <c r="G701" s="464"/>
      <c r="H701" s="463"/>
      <c r="I701" s="463"/>
      <c r="J701" s="463"/>
      <c r="K701" s="463"/>
      <c r="L701" s="463"/>
      <c r="M701" s="464"/>
      <c r="N701" s="464"/>
      <c r="O701" s="464"/>
      <c r="P701" s="464"/>
      <c r="Q701" s="464"/>
      <c r="R701" s="464"/>
      <c r="S701" s="464"/>
      <c r="T701" s="464"/>
      <c r="U701" s="464"/>
      <c r="V701" s="464"/>
      <c r="W701" s="464"/>
      <c r="X701" s="464"/>
      <c r="Y701" s="464"/>
      <c r="Z701" s="464"/>
      <c r="AA701" s="464"/>
    </row>
    <row r="702" spans="1:27" ht="12.75" customHeight="1">
      <c r="A702" s="462"/>
      <c r="B702" s="463"/>
      <c r="C702" s="463"/>
      <c r="D702" s="463"/>
      <c r="E702" s="463"/>
      <c r="F702" s="463"/>
      <c r="G702" s="464"/>
      <c r="H702" s="463"/>
      <c r="I702" s="463"/>
      <c r="J702" s="463"/>
      <c r="K702" s="463"/>
      <c r="L702" s="463"/>
      <c r="M702" s="464"/>
      <c r="N702" s="464"/>
      <c r="O702" s="464"/>
      <c r="P702" s="464"/>
      <c r="Q702" s="464"/>
      <c r="R702" s="464"/>
      <c r="S702" s="464"/>
      <c r="T702" s="464"/>
      <c r="U702" s="464"/>
      <c r="V702" s="464"/>
      <c r="W702" s="464"/>
      <c r="X702" s="464"/>
      <c r="Y702" s="464"/>
      <c r="Z702" s="464"/>
      <c r="AA702" s="464"/>
    </row>
    <row r="703" spans="1:27" ht="12.75" customHeight="1">
      <c r="A703" s="462"/>
      <c r="B703" s="463"/>
      <c r="C703" s="463"/>
      <c r="D703" s="463"/>
      <c r="E703" s="463"/>
      <c r="F703" s="463"/>
      <c r="G703" s="464"/>
      <c r="H703" s="463"/>
      <c r="I703" s="463"/>
      <c r="J703" s="463"/>
      <c r="K703" s="463"/>
      <c r="L703" s="463"/>
      <c r="M703" s="464"/>
      <c r="N703" s="464"/>
      <c r="O703" s="464"/>
      <c r="P703" s="464"/>
      <c r="Q703" s="464"/>
      <c r="R703" s="464"/>
      <c r="S703" s="464"/>
      <c r="T703" s="464"/>
      <c r="U703" s="464"/>
      <c r="V703" s="464"/>
      <c r="W703" s="464"/>
      <c r="X703" s="464"/>
      <c r="Y703" s="464"/>
      <c r="Z703" s="464"/>
      <c r="AA703" s="464"/>
    </row>
    <row r="704" spans="1:27" ht="12.75" customHeight="1">
      <c r="A704" s="462"/>
      <c r="B704" s="463"/>
      <c r="C704" s="463"/>
      <c r="D704" s="463"/>
      <c r="E704" s="463"/>
      <c r="F704" s="463"/>
      <c r="G704" s="464"/>
      <c r="H704" s="463"/>
      <c r="I704" s="463"/>
      <c r="J704" s="463"/>
      <c r="K704" s="463"/>
      <c r="L704" s="463"/>
      <c r="M704" s="464"/>
      <c r="N704" s="464"/>
      <c r="O704" s="464"/>
      <c r="P704" s="464"/>
      <c r="Q704" s="464"/>
      <c r="R704" s="464"/>
      <c r="S704" s="464"/>
      <c r="T704" s="464"/>
      <c r="U704" s="464"/>
      <c r="V704" s="464"/>
      <c r="W704" s="464"/>
      <c r="X704" s="464"/>
      <c r="Y704" s="464"/>
      <c r="Z704" s="464"/>
      <c r="AA704" s="464"/>
    </row>
    <row r="705" spans="1:27" ht="12.75" customHeight="1">
      <c r="A705" s="462"/>
      <c r="B705" s="463"/>
      <c r="C705" s="463"/>
      <c r="D705" s="463"/>
      <c r="E705" s="463"/>
      <c r="F705" s="463"/>
      <c r="G705" s="464"/>
      <c r="H705" s="463"/>
      <c r="I705" s="463"/>
      <c r="J705" s="463"/>
      <c r="K705" s="463"/>
      <c r="L705" s="463"/>
      <c r="M705" s="464"/>
      <c r="N705" s="464"/>
      <c r="O705" s="464"/>
      <c r="P705" s="464"/>
      <c r="Q705" s="464"/>
      <c r="R705" s="464"/>
      <c r="S705" s="464"/>
      <c r="T705" s="464"/>
      <c r="U705" s="464"/>
      <c r="V705" s="464"/>
      <c r="W705" s="464"/>
      <c r="X705" s="464"/>
      <c r="Y705" s="464"/>
      <c r="Z705" s="464"/>
      <c r="AA705" s="464"/>
    </row>
    <row r="706" spans="1:27" ht="12.75" customHeight="1">
      <c r="A706" s="462"/>
      <c r="B706" s="463"/>
      <c r="C706" s="463"/>
      <c r="D706" s="463"/>
      <c r="E706" s="463"/>
      <c r="F706" s="463"/>
      <c r="G706" s="464"/>
      <c r="H706" s="463"/>
      <c r="I706" s="463"/>
      <c r="J706" s="463"/>
      <c r="K706" s="463"/>
      <c r="L706" s="463"/>
      <c r="M706" s="464"/>
      <c r="N706" s="464"/>
      <c r="O706" s="464"/>
      <c r="P706" s="464"/>
      <c r="Q706" s="464"/>
      <c r="R706" s="464"/>
      <c r="S706" s="464"/>
      <c r="T706" s="464"/>
      <c r="U706" s="464"/>
      <c r="V706" s="464"/>
      <c r="W706" s="464"/>
      <c r="X706" s="464"/>
      <c r="Y706" s="464"/>
      <c r="Z706" s="464"/>
      <c r="AA706" s="464"/>
    </row>
    <row r="707" spans="1:27" ht="12.75" customHeight="1">
      <c r="A707" s="462"/>
      <c r="B707" s="463"/>
      <c r="C707" s="463"/>
      <c r="D707" s="463"/>
      <c r="E707" s="463"/>
      <c r="F707" s="463"/>
      <c r="G707" s="464"/>
      <c r="H707" s="463"/>
      <c r="I707" s="463"/>
      <c r="J707" s="463"/>
      <c r="K707" s="463"/>
      <c r="L707" s="463"/>
      <c r="M707" s="464"/>
      <c r="N707" s="464"/>
      <c r="O707" s="464"/>
      <c r="P707" s="464"/>
      <c r="Q707" s="464"/>
      <c r="R707" s="464"/>
      <c r="S707" s="464"/>
      <c r="T707" s="464"/>
      <c r="U707" s="464"/>
      <c r="V707" s="464"/>
      <c r="W707" s="464"/>
      <c r="X707" s="464"/>
      <c r="Y707" s="464"/>
      <c r="Z707" s="464"/>
      <c r="AA707" s="464"/>
    </row>
    <row r="708" spans="1:27" ht="12.75" customHeight="1">
      <c r="A708" s="462"/>
      <c r="B708" s="463"/>
      <c r="C708" s="463"/>
      <c r="D708" s="463"/>
      <c r="E708" s="463"/>
      <c r="F708" s="463"/>
      <c r="G708" s="464"/>
      <c r="H708" s="463"/>
      <c r="I708" s="463"/>
      <c r="J708" s="463"/>
      <c r="K708" s="463"/>
      <c r="L708" s="463"/>
      <c r="M708" s="464"/>
      <c r="N708" s="464"/>
      <c r="O708" s="464"/>
      <c r="P708" s="464"/>
      <c r="Q708" s="464"/>
      <c r="R708" s="464"/>
      <c r="S708" s="464"/>
      <c r="T708" s="464"/>
      <c r="U708" s="464"/>
      <c r="V708" s="464"/>
      <c r="W708" s="464"/>
      <c r="X708" s="464"/>
      <c r="Y708" s="464"/>
      <c r="Z708" s="464"/>
      <c r="AA708" s="464"/>
    </row>
    <row r="709" spans="1:27" ht="12.75" customHeight="1">
      <c r="A709" s="462"/>
      <c r="B709" s="463"/>
      <c r="C709" s="463"/>
      <c r="D709" s="463"/>
      <c r="E709" s="463"/>
      <c r="F709" s="463"/>
      <c r="G709" s="464"/>
      <c r="H709" s="463"/>
      <c r="I709" s="463"/>
      <c r="J709" s="463"/>
      <c r="K709" s="463"/>
      <c r="L709" s="463"/>
      <c r="M709" s="464"/>
      <c r="N709" s="464"/>
      <c r="O709" s="464"/>
      <c r="P709" s="464"/>
      <c r="Q709" s="464"/>
      <c r="R709" s="464"/>
      <c r="S709" s="464"/>
      <c r="T709" s="464"/>
      <c r="U709" s="464"/>
      <c r="V709" s="464"/>
      <c r="W709" s="464"/>
      <c r="X709" s="464"/>
      <c r="Y709" s="464"/>
      <c r="Z709" s="464"/>
      <c r="AA709" s="464"/>
    </row>
    <row r="710" spans="1:27" ht="12.75" customHeight="1">
      <c r="A710" s="462"/>
      <c r="B710" s="463"/>
      <c r="C710" s="463"/>
      <c r="D710" s="463"/>
      <c r="E710" s="463"/>
      <c r="F710" s="463"/>
      <c r="G710" s="464"/>
      <c r="H710" s="463"/>
      <c r="I710" s="463"/>
      <c r="J710" s="463"/>
      <c r="K710" s="463"/>
      <c r="L710" s="463"/>
      <c r="M710" s="464"/>
      <c r="N710" s="464"/>
      <c r="O710" s="464"/>
      <c r="P710" s="464"/>
      <c r="Q710" s="464"/>
      <c r="R710" s="464"/>
      <c r="S710" s="464"/>
      <c r="T710" s="464"/>
      <c r="U710" s="464"/>
      <c r="V710" s="464"/>
      <c r="W710" s="464"/>
      <c r="X710" s="464"/>
      <c r="Y710" s="464"/>
      <c r="Z710" s="464"/>
      <c r="AA710" s="464"/>
    </row>
    <row r="711" spans="1:27" ht="12.75" customHeight="1">
      <c r="A711" s="462"/>
      <c r="B711" s="463"/>
      <c r="C711" s="463"/>
      <c r="D711" s="463"/>
      <c r="E711" s="463"/>
      <c r="F711" s="463"/>
      <c r="G711" s="464"/>
      <c r="H711" s="463"/>
      <c r="I711" s="463"/>
      <c r="J711" s="463"/>
      <c r="K711" s="463"/>
      <c r="L711" s="463"/>
      <c r="M711" s="464"/>
      <c r="N711" s="464"/>
      <c r="O711" s="464"/>
      <c r="P711" s="464"/>
      <c r="Q711" s="464"/>
      <c r="R711" s="464"/>
      <c r="S711" s="464"/>
      <c r="T711" s="464"/>
      <c r="U711" s="464"/>
      <c r="V711" s="464"/>
      <c r="W711" s="464"/>
      <c r="X711" s="464"/>
      <c r="Y711" s="464"/>
      <c r="Z711" s="464"/>
      <c r="AA711" s="464"/>
    </row>
    <row r="712" spans="1:27" ht="12.75" customHeight="1">
      <c r="A712" s="462"/>
      <c r="B712" s="463"/>
      <c r="C712" s="463"/>
      <c r="D712" s="463"/>
      <c r="E712" s="463"/>
      <c r="F712" s="463"/>
      <c r="G712" s="464"/>
      <c r="H712" s="463"/>
      <c r="I712" s="463"/>
      <c r="J712" s="463"/>
      <c r="K712" s="463"/>
      <c r="L712" s="463"/>
      <c r="M712" s="464"/>
      <c r="N712" s="464"/>
      <c r="O712" s="464"/>
      <c r="P712" s="464"/>
      <c r="Q712" s="464"/>
      <c r="R712" s="464"/>
      <c r="S712" s="464"/>
      <c r="T712" s="464"/>
      <c r="U712" s="464"/>
      <c r="V712" s="464"/>
      <c r="W712" s="464"/>
      <c r="X712" s="464"/>
      <c r="Y712" s="464"/>
      <c r="Z712" s="464"/>
      <c r="AA712" s="464"/>
    </row>
    <row r="713" spans="1:27" ht="12.75" customHeight="1">
      <c r="A713" s="462"/>
      <c r="B713" s="463"/>
      <c r="C713" s="463"/>
      <c r="D713" s="463"/>
      <c r="E713" s="463"/>
      <c r="F713" s="463"/>
      <c r="G713" s="464"/>
      <c r="H713" s="463"/>
      <c r="I713" s="463"/>
      <c r="J713" s="463"/>
      <c r="K713" s="463"/>
      <c r="L713" s="463"/>
      <c r="M713" s="464"/>
      <c r="N713" s="464"/>
      <c r="O713" s="464"/>
      <c r="P713" s="464"/>
      <c r="Q713" s="464"/>
      <c r="R713" s="464"/>
      <c r="S713" s="464"/>
      <c r="T713" s="464"/>
      <c r="U713" s="464"/>
      <c r="V713" s="464"/>
      <c r="W713" s="464"/>
      <c r="X713" s="464"/>
      <c r="Y713" s="464"/>
      <c r="Z713" s="464"/>
      <c r="AA713" s="464"/>
    </row>
    <row r="714" spans="1:27" ht="12.75" customHeight="1">
      <c r="A714" s="462"/>
      <c r="B714" s="463"/>
      <c r="C714" s="463"/>
      <c r="D714" s="463"/>
      <c r="E714" s="463"/>
      <c r="F714" s="463"/>
      <c r="G714" s="464"/>
      <c r="H714" s="463"/>
      <c r="I714" s="463"/>
      <c r="J714" s="463"/>
      <c r="K714" s="463"/>
      <c r="L714" s="463"/>
      <c r="M714" s="464"/>
      <c r="N714" s="464"/>
      <c r="O714" s="464"/>
      <c r="P714" s="464"/>
      <c r="Q714" s="464"/>
      <c r="R714" s="464"/>
      <c r="S714" s="464"/>
      <c r="T714" s="464"/>
      <c r="U714" s="464"/>
      <c r="V714" s="464"/>
      <c r="W714" s="464"/>
      <c r="X714" s="464"/>
      <c r="Y714" s="464"/>
      <c r="Z714" s="464"/>
      <c r="AA714" s="464"/>
    </row>
    <row r="715" spans="1:27" ht="12.75" customHeight="1">
      <c r="A715" s="462"/>
      <c r="B715" s="463"/>
      <c r="C715" s="463"/>
      <c r="D715" s="463"/>
      <c r="E715" s="463"/>
      <c r="F715" s="463"/>
      <c r="G715" s="464"/>
      <c r="H715" s="463"/>
      <c r="I715" s="463"/>
      <c r="J715" s="463"/>
      <c r="K715" s="463"/>
      <c r="L715" s="463"/>
      <c r="M715" s="464"/>
      <c r="N715" s="464"/>
      <c r="O715" s="464"/>
      <c r="P715" s="464"/>
      <c r="Q715" s="464"/>
      <c r="R715" s="464"/>
      <c r="S715" s="464"/>
      <c r="T715" s="464"/>
      <c r="U715" s="464"/>
      <c r="V715" s="464"/>
      <c r="W715" s="464"/>
      <c r="X715" s="464"/>
      <c r="Y715" s="464"/>
      <c r="Z715" s="464"/>
      <c r="AA715" s="464"/>
    </row>
    <row r="716" spans="1:27" ht="12.75" customHeight="1">
      <c r="A716" s="462"/>
      <c r="B716" s="463"/>
      <c r="C716" s="463"/>
      <c r="D716" s="463"/>
      <c r="E716" s="463"/>
      <c r="F716" s="463"/>
      <c r="G716" s="464"/>
      <c r="H716" s="463"/>
      <c r="I716" s="463"/>
      <c r="J716" s="463"/>
      <c r="K716" s="463"/>
      <c r="L716" s="463"/>
      <c r="M716" s="464"/>
      <c r="N716" s="464"/>
      <c r="O716" s="464"/>
      <c r="P716" s="464"/>
      <c r="Q716" s="464"/>
      <c r="R716" s="464"/>
      <c r="S716" s="464"/>
      <c r="T716" s="464"/>
      <c r="U716" s="464"/>
      <c r="V716" s="464"/>
      <c r="W716" s="464"/>
      <c r="X716" s="464"/>
      <c r="Y716" s="464"/>
      <c r="Z716" s="464"/>
      <c r="AA716" s="464"/>
    </row>
    <row r="717" spans="1:27" ht="12.75" customHeight="1">
      <c r="A717" s="462"/>
      <c r="B717" s="463"/>
      <c r="C717" s="463"/>
      <c r="D717" s="463"/>
      <c r="E717" s="463"/>
      <c r="F717" s="463"/>
      <c r="G717" s="464"/>
      <c r="H717" s="463"/>
      <c r="I717" s="463"/>
      <c r="J717" s="463"/>
      <c r="K717" s="463"/>
      <c r="L717" s="463"/>
      <c r="M717" s="464"/>
      <c r="N717" s="464"/>
      <c r="O717" s="464"/>
      <c r="P717" s="464"/>
      <c r="Q717" s="464"/>
      <c r="R717" s="464"/>
      <c r="S717" s="464"/>
      <c r="T717" s="464"/>
      <c r="U717" s="464"/>
      <c r="V717" s="464"/>
      <c r="W717" s="464"/>
      <c r="X717" s="464"/>
      <c r="Y717" s="464"/>
      <c r="Z717" s="464"/>
      <c r="AA717" s="464"/>
    </row>
    <row r="718" spans="1:27" ht="12.75" customHeight="1">
      <c r="A718" s="462"/>
      <c r="B718" s="463"/>
      <c r="C718" s="463"/>
      <c r="D718" s="463"/>
      <c r="E718" s="463"/>
      <c r="F718" s="463"/>
      <c r="G718" s="464"/>
      <c r="H718" s="463"/>
      <c r="I718" s="463"/>
      <c r="J718" s="463"/>
      <c r="K718" s="463"/>
      <c r="L718" s="463"/>
      <c r="M718" s="464"/>
      <c r="N718" s="464"/>
      <c r="O718" s="464"/>
      <c r="P718" s="464"/>
      <c r="Q718" s="464"/>
      <c r="R718" s="464"/>
      <c r="S718" s="464"/>
      <c r="T718" s="464"/>
      <c r="U718" s="464"/>
      <c r="V718" s="464"/>
      <c r="W718" s="464"/>
      <c r="X718" s="464"/>
      <c r="Y718" s="464"/>
      <c r="Z718" s="464"/>
      <c r="AA718" s="464"/>
    </row>
    <row r="719" spans="1:27" ht="12.75" customHeight="1">
      <c r="A719" s="462"/>
      <c r="B719" s="463"/>
      <c r="C719" s="463"/>
      <c r="D719" s="463"/>
      <c r="E719" s="463"/>
      <c r="F719" s="463"/>
      <c r="G719" s="464"/>
      <c r="H719" s="463"/>
      <c r="I719" s="463"/>
      <c r="J719" s="463"/>
      <c r="K719" s="463"/>
      <c r="L719" s="463"/>
      <c r="M719" s="464"/>
      <c r="N719" s="464"/>
      <c r="O719" s="464"/>
      <c r="P719" s="464"/>
      <c r="Q719" s="464"/>
      <c r="R719" s="464"/>
      <c r="S719" s="464"/>
      <c r="T719" s="464"/>
      <c r="U719" s="464"/>
      <c r="V719" s="464"/>
      <c r="W719" s="464"/>
      <c r="X719" s="464"/>
      <c r="Y719" s="464"/>
      <c r="Z719" s="464"/>
      <c r="AA719" s="464"/>
    </row>
    <row r="720" spans="1:27" ht="12.75" customHeight="1">
      <c r="A720" s="462"/>
      <c r="B720" s="463"/>
      <c r="C720" s="463"/>
      <c r="D720" s="463"/>
      <c r="E720" s="463"/>
      <c r="F720" s="463"/>
      <c r="G720" s="464"/>
      <c r="H720" s="463"/>
      <c r="I720" s="463"/>
      <c r="J720" s="463"/>
      <c r="K720" s="463"/>
      <c r="L720" s="463"/>
      <c r="M720" s="464"/>
      <c r="N720" s="464"/>
      <c r="O720" s="464"/>
      <c r="P720" s="464"/>
      <c r="Q720" s="464"/>
      <c r="R720" s="464"/>
      <c r="S720" s="464"/>
      <c r="T720" s="464"/>
      <c r="U720" s="464"/>
      <c r="V720" s="464"/>
      <c r="W720" s="464"/>
      <c r="X720" s="464"/>
      <c r="Y720" s="464"/>
      <c r="Z720" s="464"/>
      <c r="AA720" s="464"/>
    </row>
    <row r="721" spans="1:27" ht="12.75" customHeight="1">
      <c r="A721" s="462"/>
      <c r="B721" s="463"/>
      <c r="C721" s="463"/>
      <c r="D721" s="463"/>
      <c r="E721" s="463"/>
      <c r="F721" s="463"/>
      <c r="G721" s="464"/>
      <c r="H721" s="463"/>
      <c r="I721" s="463"/>
      <c r="J721" s="463"/>
      <c r="K721" s="463"/>
      <c r="L721" s="463"/>
      <c r="M721" s="464"/>
      <c r="N721" s="464"/>
      <c r="O721" s="464"/>
      <c r="P721" s="464"/>
      <c r="Q721" s="464"/>
      <c r="R721" s="464"/>
      <c r="S721" s="464"/>
      <c r="T721" s="464"/>
      <c r="U721" s="464"/>
      <c r="V721" s="464"/>
      <c r="W721" s="464"/>
      <c r="X721" s="464"/>
      <c r="Y721" s="464"/>
      <c r="Z721" s="464"/>
      <c r="AA721" s="464"/>
    </row>
    <row r="722" spans="1:27" ht="12.75" customHeight="1">
      <c r="A722" s="462"/>
      <c r="B722" s="463"/>
      <c r="C722" s="463"/>
      <c r="D722" s="463"/>
      <c r="E722" s="463"/>
      <c r="F722" s="463"/>
      <c r="G722" s="464"/>
      <c r="H722" s="463"/>
      <c r="I722" s="463"/>
      <c r="J722" s="463"/>
      <c r="K722" s="463"/>
      <c r="L722" s="463"/>
      <c r="M722" s="464"/>
      <c r="N722" s="464"/>
      <c r="O722" s="464"/>
      <c r="P722" s="464"/>
      <c r="Q722" s="464"/>
      <c r="R722" s="464"/>
      <c r="S722" s="464"/>
      <c r="T722" s="464"/>
      <c r="U722" s="464"/>
      <c r="V722" s="464"/>
      <c r="W722" s="464"/>
      <c r="X722" s="464"/>
      <c r="Y722" s="464"/>
      <c r="Z722" s="464"/>
      <c r="AA722" s="464"/>
    </row>
    <row r="723" spans="1:27" ht="12.75" customHeight="1">
      <c r="A723" s="462"/>
      <c r="B723" s="463"/>
      <c r="C723" s="463"/>
      <c r="D723" s="463"/>
      <c r="E723" s="463"/>
      <c r="F723" s="463"/>
      <c r="G723" s="464"/>
      <c r="H723" s="463"/>
      <c r="I723" s="463"/>
      <c r="J723" s="463"/>
      <c r="K723" s="463"/>
      <c r="L723" s="463"/>
      <c r="M723" s="464"/>
      <c r="N723" s="464"/>
      <c r="O723" s="464"/>
      <c r="P723" s="464"/>
      <c r="Q723" s="464"/>
      <c r="R723" s="464"/>
      <c r="S723" s="464"/>
      <c r="T723" s="464"/>
      <c r="U723" s="464"/>
      <c r="V723" s="464"/>
      <c r="W723" s="464"/>
      <c r="X723" s="464"/>
      <c r="Y723" s="464"/>
      <c r="Z723" s="464"/>
      <c r="AA723" s="464"/>
    </row>
    <row r="724" spans="1:27" ht="12.75" customHeight="1">
      <c r="A724" s="462"/>
      <c r="B724" s="463"/>
      <c r="C724" s="463"/>
      <c r="D724" s="463"/>
      <c r="E724" s="463"/>
      <c r="F724" s="463"/>
      <c r="G724" s="464"/>
      <c r="H724" s="463"/>
      <c r="I724" s="463"/>
      <c r="J724" s="463"/>
      <c r="K724" s="463"/>
      <c r="L724" s="463"/>
      <c r="M724" s="464"/>
      <c r="N724" s="464"/>
      <c r="O724" s="464"/>
      <c r="P724" s="464"/>
      <c r="Q724" s="464"/>
      <c r="R724" s="464"/>
      <c r="S724" s="464"/>
      <c r="T724" s="464"/>
      <c r="U724" s="464"/>
      <c r="V724" s="464"/>
      <c r="W724" s="464"/>
      <c r="X724" s="464"/>
      <c r="Y724" s="464"/>
      <c r="Z724" s="464"/>
      <c r="AA724" s="464"/>
    </row>
    <row r="725" spans="1:27" ht="12.75" customHeight="1">
      <c r="A725" s="462"/>
      <c r="B725" s="463"/>
      <c r="C725" s="463"/>
      <c r="D725" s="463"/>
      <c r="E725" s="463"/>
      <c r="F725" s="463"/>
      <c r="G725" s="464"/>
      <c r="H725" s="463"/>
      <c r="I725" s="463"/>
      <c r="J725" s="463"/>
      <c r="K725" s="463"/>
      <c r="L725" s="463"/>
      <c r="M725" s="464"/>
      <c r="N725" s="464"/>
      <c r="O725" s="464"/>
      <c r="P725" s="464"/>
      <c r="Q725" s="464"/>
      <c r="R725" s="464"/>
      <c r="S725" s="464"/>
      <c r="T725" s="464"/>
      <c r="U725" s="464"/>
      <c r="V725" s="464"/>
      <c r="W725" s="464"/>
      <c r="X725" s="464"/>
      <c r="Y725" s="464"/>
      <c r="Z725" s="464"/>
      <c r="AA725" s="464"/>
    </row>
    <row r="726" spans="1:27" ht="12.75" customHeight="1">
      <c r="A726" s="462"/>
      <c r="B726" s="463"/>
      <c r="C726" s="463"/>
      <c r="D726" s="463"/>
      <c r="E726" s="463"/>
      <c r="F726" s="463"/>
      <c r="G726" s="464"/>
      <c r="H726" s="463"/>
      <c r="I726" s="463"/>
      <c r="J726" s="463"/>
      <c r="K726" s="463"/>
      <c r="L726" s="463"/>
      <c r="M726" s="464"/>
      <c r="N726" s="464"/>
      <c r="O726" s="464"/>
      <c r="P726" s="464"/>
      <c r="Q726" s="464"/>
      <c r="R726" s="464"/>
      <c r="S726" s="464"/>
      <c r="T726" s="464"/>
      <c r="U726" s="464"/>
      <c r="V726" s="464"/>
      <c r="W726" s="464"/>
      <c r="X726" s="464"/>
      <c r="Y726" s="464"/>
      <c r="Z726" s="464"/>
      <c r="AA726" s="464"/>
    </row>
    <row r="727" spans="1:27" ht="12.75" customHeight="1">
      <c r="A727" s="462"/>
      <c r="B727" s="463"/>
      <c r="C727" s="463"/>
      <c r="D727" s="463"/>
      <c r="E727" s="463"/>
      <c r="F727" s="463"/>
      <c r="G727" s="464"/>
      <c r="H727" s="463"/>
      <c r="I727" s="463"/>
      <c r="J727" s="463"/>
      <c r="K727" s="463"/>
      <c r="L727" s="463"/>
      <c r="M727" s="464"/>
      <c r="N727" s="464"/>
      <c r="O727" s="464"/>
      <c r="P727" s="464"/>
      <c r="Q727" s="464"/>
      <c r="R727" s="464"/>
      <c r="S727" s="464"/>
      <c r="T727" s="464"/>
      <c r="U727" s="464"/>
      <c r="V727" s="464"/>
      <c r="W727" s="464"/>
      <c r="X727" s="464"/>
      <c r="Y727" s="464"/>
      <c r="Z727" s="464"/>
      <c r="AA727" s="464"/>
    </row>
    <row r="728" spans="1:27" ht="12.75" customHeight="1">
      <c r="A728" s="462"/>
      <c r="B728" s="463"/>
      <c r="C728" s="463"/>
      <c r="D728" s="463"/>
      <c r="E728" s="463"/>
      <c r="F728" s="463"/>
      <c r="G728" s="464"/>
      <c r="H728" s="463"/>
      <c r="I728" s="463"/>
      <c r="J728" s="463"/>
      <c r="K728" s="463"/>
      <c r="L728" s="463"/>
      <c r="M728" s="464"/>
      <c r="N728" s="464"/>
      <c r="O728" s="464"/>
      <c r="P728" s="464"/>
      <c r="Q728" s="464"/>
      <c r="R728" s="464"/>
      <c r="S728" s="464"/>
      <c r="T728" s="464"/>
      <c r="U728" s="464"/>
      <c r="V728" s="464"/>
      <c r="W728" s="464"/>
      <c r="X728" s="464"/>
      <c r="Y728" s="464"/>
      <c r="Z728" s="464"/>
      <c r="AA728" s="464"/>
    </row>
    <row r="729" spans="1:27" ht="12.75" customHeight="1">
      <c r="A729" s="462"/>
      <c r="B729" s="463"/>
      <c r="C729" s="463"/>
      <c r="D729" s="463"/>
      <c r="E729" s="463"/>
      <c r="F729" s="463"/>
      <c r="G729" s="464"/>
      <c r="H729" s="463"/>
      <c r="I729" s="463"/>
      <c r="J729" s="463"/>
      <c r="K729" s="463"/>
      <c r="L729" s="463"/>
      <c r="M729" s="464"/>
      <c r="N729" s="464"/>
      <c r="O729" s="464"/>
      <c r="P729" s="464"/>
      <c r="Q729" s="464"/>
      <c r="R729" s="464"/>
      <c r="S729" s="464"/>
      <c r="T729" s="464"/>
      <c r="U729" s="464"/>
      <c r="V729" s="464"/>
      <c r="W729" s="464"/>
      <c r="X729" s="464"/>
      <c r="Y729" s="464"/>
      <c r="Z729" s="464"/>
      <c r="AA729" s="464"/>
    </row>
    <row r="730" spans="1:27" ht="12.75" customHeight="1">
      <c r="A730" s="462"/>
      <c r="B730" s="463"/>
      <c r="C730" s="463"/>
      <c r="D730" s="463"/>
      <c r="E730" s="463"/>
      <c r="F730" s="463"/>
      <c r="G730" s="464"/>
      <c r="H730" s="463"/>
      <c r="I730" s="463"/>
      <c r="J730" s="463"/>
      <c r="K730" s="463"/>
      <c r="L730" s="463"/>
      <c r="M730" s="464"/>
      <c r="N730" s="464"/>
      <c r="O730" s="464"/>
      <c r="P730" s="464"/>
      <c r="Q730" s="464"/>
      <c r="R730" s="464"/>
      <c r="S730" s="464"/>
      <c r="T730" s="464"/>
      <c r="U730" s="464"/>
      <c r="V730" s="464"/>
      <c r="W730" s="464"/>
      <c r="X730" s="464"/>
      <c r="Y730" s="464"/>
      <c r="Z730" s="464"/>
      <c r="AA730" s="464"/>
    </row>
    <row r="731" spans="1:27" ht="12.75" customHeight="1">
      <c r="A731" s="462"/>
      <c r="B731" s="463"/>
      <c r="C731" s="463"/>
      <c r="D731" s="463"/>
      <c r="E731" s="463"/>
      <c r="F731" s="463"/>
      <c r="G731" s="464"/>
      <c r="H731" s="463"/>
      <c r="I731" s="463"/>
      <c r="J731" s="463"/>
      <c r="K731" s="463"/>
      <c r="L731" s="463"/>
      <c r="M731" s="464"/>
      <c r="N731" s="464"/>
      <c r="O731" s="464"/>
      <c r="P731" s="464"/>
      <c r="Q731" s="464"/>
      <c r="R731" s="464"/>
      <c r="S731" s="464"/>
      <c r="T731" s="464"/>
      <c r="U731" s="464"/>
      <c r="V731" s="464"/>
      <c r="W731" s="464"/>
      <c r="X731" s="464"/>
      <c r="Y731" s="464"/>
      <c r="Z731" s="464"/>
      <c r="AA731" s="464"/>
    </row>
    <row r="732" spans="1:27" ht="12.75" customHeight="1">
      <c r="A732" s="462"/>
      <c r="B732" s="463"/>
      <c r="C732" s="463"/>
      <c r="D732" s="463"/>
      <c r="E732" s="463"/>
      <c r="F732" s="463"/>
      <c r="G732" s="464"/>
      <c r="H732" s="463"/>
      <c r="I732" s="463"/>
      <c r="J732" s="463"/>
      <c r="K732" s="463"/>
      <c r="L732" s="463"/>
      <c r="M732" s="464"/>
      <c r="N732" s="464"/>
      <c r="O732" s="464"/>
      <c r="P732" s="464"/>
      <c r="Q732" s="464"/>
      <c r="R732" s="464"/>
      <c r="S732" s="464"/>
      <c r="T732" s="464"/>
      <c r="U732" s="464"/>
      <c r="V732" s="464"/>
      <c r="W732" s="464"/>
      <c r="X732" s="464"/>
      <c r="Y732" s="464"/>
      <c r="Z732" s="464"/>
      <c r="AA732" s="464"/>
    </row>
    <row r="733" spans="1:27" ht="12.75" customHeight="1">
      <c r="A733" s="462"/>
      <c r="B733" s="463"/>
      <c r="C733" s="463"/>
      <c r="D733" s="463"/>
      <c r="E733" s="463"/>
      <c r="F733" s="463"/>
      <c r="G733" s="464"/>
      <c r="H733" s="463"/>
      <c r="I733" s="463"/>
      <c r="J733" s="463"/>
      <c r="K733" s="463"/>
      <c r="L733" s="463"/>
      <c r="M733" s="464"/>
      <c r="N733" s="464"/>
      <c r="O733" s="464"/>
      <c r="P733" s="464"/>
      <c r="Q733" s="464"/>
      <c r="R733" s="464"/>
      <c r="S733" s="464"/>
      <c r="T733" s="464"/>
      <c r="U733" s="464"/>
      <c r="V733" s="464"/>
      <c r="W733" s="464"/>
      <c r="X733" s="464"/>
      <c r="Y733" s="464"/>
      <c r="Z733" s="464"/>
      <c r="AA733" s="464"/>
    </row>
    <row r="734" spans="1:27" ht="12.75" customHeight="1">
      <c r="A734" s="462"/>
      <c r="B734" s="463"/>
      <c r="C734" s="463"/>
      <c r="D734" s="463"/>
      <c r="E734" s="463"/>
      <c r="F734" s="463"/>
      <c r="G734" s="464"/>
      <c r="H734" s="463"/>
      <c r="I734" s="463"/>
      <c r="J734" s="463"/>
      <c r="K734" s="463"/>
      <c r="L734" s="463"/>
      <c r="M734" s="464"/>
      <c r="N734" s="464"/>
      <c r="O734" s="464"/>
      <c r="P734" s="464"/>
      <c r="Q734" s="464"/>
      <c r="R734" s="464"/>
      <c r="S734" s="464"/>
      <c r="T734" s="464"/>
      <c r="U734" s="464"/>
      <c r="V734" s="464"/>
      <c r="W734" s="464"/>
      <c r="X734" s="464"/>
      <c r="Y734" s="464"/>
      <c r="Z734" s="464"/>
      <c r="AA734" s="464"/>
    </row>
    <row r="735" spans="1:27" ht="12.75" customHeight="1">
      <c r="A735" s="462"/>
      <c r="B735" s="463"/>
      <c r="C735" s="463"/>
      <c r="D735" s="463"/>
      <c r="E735" s="463"/>
      <c r="F735" s="463"/>
      <c r="G735" s="464"/>
      <c r="H735" s="463"/>
      <c r="I735" s="463"/>
      <c r="J735" s="463"/>
      <c r="K735" s="463"/>
      <c r="L735" s="463"/>
      <c r="M735" s="464"/>
      <c r="N735" s="464"/>
      <c r="O735" s="464"/>
      <c r="P735" s="464"/>
      <c r="Q735" s="464"/>
      <c r="R735" s="464"/>
      <c r="S735" s="464"/>
      <c r="T735" s="464"/>
      <c r="U735" s="464"/>
      <c r="V735" s="464"/>
      <c r="W735" s="464"/>
      <c r="X735" s="464"/>
      <c r="Y735" s="464"/>
      <c r="Z735" s="464"/>
      <c r="AA735" s="464"/>
    </row>
    <row r="736" spans="1:27" ht="12.75" customHeight="1">
      <c r="A736" s="462"/>
      <c r="B736" s="463"/>
      <c r="C736" s="463"/>
      <c r="D736" s="463"/>
      <c r="E736" s="463"/>
      <c r="F736" s="463"/>
      <c r="G736" s="464"/>
      <c r="H736" s="463"/>
      <c r="I736" s="463"/>
      <c r="J736" s="463"/>
      <c r="K736" s="463"/>
      <c r="L736" s="463"/>
      <c r="M736" s="464"/>
      <c r="N736" s="464"/>
      <c r="O736" s="464"/>
      <c r="P736" s="464"/>
      <c r="Q736" s="464"/>
      <c r="R736" s="464"/>
      <c r="S736" s="464"/>
      <c r="T736" s="464"/>
      <c r="U736" s="464"/>
      <c r="V736" s="464"/>
      <c r="W736" s="464"/>
      <c r="X736" s="464"/>
      <c r="Y736" s="464"/>
      <c r="Z736" s="464"/>
      <c r="AA736" s="464"/>
    </row>
    <row r="737" spans="1:27" ht="12.75" customHeight="1">
      <c r="A737" s="462"/>
      <c r="B737" s="463"/>
      <c r="C737" s="463"/>
      <c r="D737" s="463"/>
      <c r="E737" s="463"/>
      <c r="F737" s="463"/>
      <c r="G737" s="464"/>
      <c r="H737" s="463"/>
      <c r="I737" s="463"/>
      <c r="J737" s="463"/>
      <c r="K737" s="463"/>
      <c r="L737" s="463"/>
      <c r="M737" s="464"/>
      <c r="N737" s="464"/>
      <c r="O737" s="464"/>
      <c r="P737" s="464"/>
      <c r="Q737" s="464"/>
      <c r="R737" s="464"/>
      <c r="S737" s="464"/>
      <c r="T737" s="464"/>
      <c r="U737" s="464"/>
      <c r="V737" s="464"/>
      <c r="W737" s="464"/>
      <c r="X737" s="464"/>
      <c r="Y737" s="464"/>
      <c r="Z737" s="464"/>
      <c r="AA737" s="464"/>
    </row>
    <row r="738" spans="1:27" ht="12.75" customHeight="1">
      <c r="A738" s="462"/>
      <c r="B738" s="463"/>
      <c r="C738" s="463"/>
      <c r="D738" s="463"/>
      <c r="E738" s="463"/>
      <c r="F738" s="463"/>
      <c r="G738" s="464"/>
      <c r="H738" s="463"/>
      <c r="I738" s="463"/>
      <c r="J738" s="463"/>
      <c r="K738" s="463"/>
      <c r="L738" s="463"/>
      <c r="M738" s="464"/>
      <c r="N738" s="464"/>
      <c r="O738" s="464"/>
      <c r="P738" s="464"/>
      <c r="Q738" s="464"/>
      <c r="R738" s="464"/>
      <c r="S738" s="464"/>
      <c r="T738" s="464"/>
      <c r="U738" s="464"/>
      <c r="V738" s="464"/>
      <c r="W738" s="464"/>
      <c r="X738" s="464"/>
      <c r="Y738" s="464"/>
      <c r="Z738" s="464"/>
      <c r="AA738" s="464"/>
    </row>
    <row r="739" spans="1:27" ht="12.75" customHeight="1">
      <c r="A739" s="462"/>
      <c r="B739" s="463"/>
      <c r="C739" s="463"/>
      <c r="D739" s="463"/>
      <c r="E739" s="463"/>
      <c r="F739" s="463"/>
      <c r="G739" s="464"/>
      <c r="H739" s="463"/>
      <c r="I739" s="463"/>
      <c r="J739" s="463"/>
      <c r="K739" s="463"/>
      <c r="L739" s="463"/>
      <c r="M739" s="464"/>
      <c r="N739" s="464"/>
      <c r="O739" s="464"/>
      <c r="P739" s="464"/>
      <c r="Q739" s="464"/>
      <c r="R739" s="464"/>
      <c r="S739" s="464"/>
      <c r="T739" s="464"/>
      <c r="U739" s="464"/>
      <c r="V739" s="464"/>
      <c r="W739" s="464"/>
      <c r="X739" s="464"/>
      <c r="Y739" s="464"/>
      <c r="Z739" s="464"/>
      <c r="AA739" s="464"/>
    </row>
    <row r="740" spans="1:27" ht="12.75" customHeight="1">
      <c r="A740" s="462"/>
      <c r="B740" s="463"/>
      <c r="C740" s="463"/>
      <c r="D740" s="463"/>
      <c r="E740" s="463"/>
      <c r="F740" s="463"/>
      <c r="G740" s="464"/>
      <c r="H740" s="463"/>
      <c r="I740" s="463"/>
      <c r="J740" s="463"/>
      <c r="K740" s="463"/>
      <c r="L740" s="463"/>
      <c r="M740" s="464"/>
      <c r="N740" s="464"/>
      <c r="O740" s="464"/>
      <c r="P740" s="464"/>
      <c r="Q740" s="464"/>
      <c r="R740" s="464"/>
      <c r="S740" s="464"/>
      <c r="T740" s="464"/>
      <c r="U740" s="464"/>
      <c r="V740" s="464"/>
      <c r="W740" s="464"/>
      <c r="X740" s="464"/>
      <c r="Y740" s="464"/>
      <c r="Z740" s="464"/>
      <c r="AA740" s="464"/>
    </row>
    <row r="741" spans="1:27" ht="12.75" customHeight="1">
      <c r="A741" s="462"/>
      <c r="B741" s="463"/>
      <c r="C741" s="463"/>
      <c r="D741" s="463"/>
      <c r="E741" s="463"/>
      <c r="F741" s="463"/>
      <c r="G741" s="464"/>
      <c r="H741" s="463"/>
      <c r="I741" s="463"/>
      <c r="J741" s="463"/>
      <c r="K741" s="463"/>
      <c r="L741" s="463"/>
      <c r="M741" s="464"/>
      <c r="N741" s="464"/>
      <c r="O741" s="464"/>
      <c r="P741" s="464"/>
      <c r="Q741" s="464"/>
      <c r="R741" s="464"/>
      <c r="S741" s="464"/>
      <c r="T741" s="464"/>
      <c r="U741" s="464"/>
      <c r="V741" s="464"/>
      <c r="W741" s="464"/>
      <c r="X741" s="464"/>
      <c r="Y741" s="464"/>
      <c r="Z741" s="464"/>
      <c r="AA741" s="464"/>
    </row>
    <row r="742" spans="1:27" ht="12.75" customHeight="1">
      <c r="A742" s="462"/>
      <c r="B742" s="463"/>
      <c r="C742" s="463"/>
      <c r="D742" s="463"/>
      <c r="E742" s="463"/>
      <c r="F742" s="463"/>
      <c r="G742" s="464"/>
      <c r="H742" s="463"/>
      <c r="I742" s="463"/>
      <c r="J742" s="463"/>
      <c r="K742" s="463"/>
      <c r="L742" s="463"/>
      <c r="M742" s="464"/>
      <c r="N742" s="464"/>
      <c r="O742" s="464"/>
      <c r="P742" s="464"/>
      <c r="Q742" s="464"/>
      <c r="R742" s="464"/>
      <c r="S742" s="464"/>
      <c r="T742" s="464"/>
      <c r="U742" s="464"/>
      <c r="V742" s="464"/>
      <c r="W742" s="464"/>
      <c r="X742" s="464"/>
      <c r="Y742" s="464"/>
      <c r="Z742" s="464"/>
      <c r="AA742" s="464"/>
    </row>
    <row r="743" spans="1:27" ht="12.75" customHeight="1">
      <c r="A743" s="462"/>
      <c r="B743" s="463"/>
      <c r="C743" s="463"/>
      <c r="D743" s="463"/>
      <c r="E743" s="463"/>
      <c r="F743" s="463"/>
      <c r="G743" s="464"/>
      <c r="H743" s="463"/>
      <c r="I743" s="463"/>
      <c r="J743" s="463"/>
      <c r="K743" s="463"/>
      <c r="L743" s="463"/>
      <c r="M743" s="464"/>
      <c r="N743" s="464"/>
      <c r="O743" s="464"/>
      <c r="P743" s="464"/>
      <c r="Q743" s="464"/>
      <c r="R743" s="464"/>
      <c r="S743" s="464"/>
      <c r="T743" s="464"/>
      <c r="U743" s="464"/>
      <c r="V743" s="464"/>
      <c r="W743" s="464"/>
      <c r="X743" s="464"/>
      <c r="Y743" s="464"/>
      <c r="Z743" s="464"/>
      <c r="AA743" s="464"/>
    </row>
    <row r="744" spans="1:27" ht="12.75" customHeight="1">
      <c r="A744" s="462"/>
      <c r="B744" s="463"/>
      <c r="C744" s="463"/>
      <c r="D744" s="463"/>
      <c r="E744" s="463"/>
      <c r="F744" s="463"/>
      <c r="G744" s="464"/>
      <c r="H744" s="463"/>
      <c r="I744" s="463"/>
      <c r="J744" s="463"/>
      <c r="K744" s="463"/>
      <c r="L744" s="463"/>
      <c r="M744" s="464"/>
      <c r="N744" s="464"/>
      <c r="O744" s="464"/>
      <c r="P744" s="464"/>
      <c r="Q744" s="464"/>
      <c r="R744" s="464"/>
      <c r="S744" s="464"/>
      <c r="T744" s="464"/>
      <c r="U744" s="464"/>
      <c r="V744" s="464"/>
      <c r="W744" s="464"/>
      <c r="X744" s="464"/>
      <c r="Y744" s="464"/>
      <c r="Z744" s="464"/>
      <c r="AA744" s="464"/>
    </row>
    <row r="745" spans="1:27" ht="12.75" customHeight="1">
      <c r="A745" s="462"/>
      <c r="B745" s="463"/>
      <c r="C745" s="463"/>
      <c r="D745" s="463"/>
      <c r="E745" s="463"/>
      <c r="F745" s="463"/>
      <c r="G745" s="464"/>
      <c r="H745" s="463"/>
      <c r="I745" s="463"/>
      <c r="J745" s="463"/>
      <c r="K745" s="463"/>
      <c r="L745" s="463"/>
      <c r="M745" s="464"/>
      <c r="N745" s="464"/>
      <c r="O745" s="464"/>
      <c r="P745" s="464"/>
      <c r="Q745" s="464"/>
      <c r="R745" s="464"/>
      <c r="S745" s="464"/>
      <c r="T745" s="464"/>
      <c r="U745" s="464"/>
      <c r="V745" s="464"/>
      <c r="W745" s="464"/>
      <c r="X745" s="464"/>
      <c r="Y745" s="464"/>
      <c r="Z745" s="464"/>
      <c r="AA745" s="464"/>
    </row>
    <row r="746" spans="1:27" ht="12.75" customHeight="1">
      <c r="A746" s="462"/>
      <c r="B746" s="463"/>
      <c r="C746" s="463"/>
      <c r="D746" s="463"/>
      <c r="E746" s="463"/>
      <c r="F746" s="463"/>
      <c r="G746" s="464"/>
      <c r="H746" s="463"/>
      <c r="I746" s="463"/>
      <c r="J746" s="463"/>
      <c r="K746" s="463"/>
      <c r="L746" s="463"/>
      <c r="M746" s="464"/>
      <c r="N746" s="464"/>
      <c r="O746" s="464"/>
      <c r="P746" s="464"/>
      <c r="Q746" s="464"/>
      <c r="R746" s="464"/>
      <c r="S746" s="464"/>
      <c r="T746" s="464"/>
      <c r="U746" s="464"/>
      <c r="V746" s="464"/>
      <c r="W746" s="464"/>
      <c r="X746" s="464"/>
      <c r="Y746" s="464"/>
      <c r="Z746" s="464"/>
      <c r="AA746" s="464"/>
    </row>
    <row r="747" spans="1:27" ht="12.75" customHeight="1">
      <c r="A747" s="462"/>
      <c r="B747" s="463"/>
      <c r="C747" s="463"/>
      <c r="D747" s="463"/>
      <c r="E747" s="463"/>
      <c r="F747" s="463"/>
      <c r="G747" s="464"/>
      <c r="H747" s="463"/>
      <c r="I747" s="463"/>
      <c r="J747" s="463"/>
      <c r="K747" s="463"/>
      <c r="L747" s="463"/>
      <c r="M747" s="464"/>
      <c r="N747" s="464"/>
      <c r="O747" s="464"/>
      <c r="P747" s="464"/>
      <c r="Q747" s="464"/>
      <c r="R747" s="464"/>
      <c r="S747" s="464"/>
      <c r="T747" s="464"/>
      <c r="U747" s="464"/>
      <c r="V747" s="464"/>
      <c r="W747" s="464"/>
      <c r="X747" s="464"/>
      <c r="Y747" s="464"/>
      <c r="Z747" s="464"/>
      <c r="AA747" s="464"/>
    </row>
    <row r="748" spans="1:27" ht="12.75" customHeight="1">
      <c r="A748" s="462"/>
      <c r="B748" s="463"/>
      <c r="C748" s="463"/>
      <c r="D748" s="463"/>
      <c r="E748" s="463"/>
      <c r="F748" s="463"/>
      <c r="G748" s="464"/>
      <c r="H748" s="463"/>
      <c r="I748" s="463"/>
      <c r="J748" s="463"/>
      <c r="K748" s="463"/>
      <c r="L748" s="463"/>
      <c r="M748" s="464"/>
      <c r="N748" s="464"/>
      <c r="O748" s="464"/>
      <c r="P748" s="464"/>
      <c r="Q748" s="464"/>
      <c r="R748" s="464"/>
      <c r="S748" s="464"/>
      <c r="T748" s="464"/>
      <c r="U748" s="464"/>
      <c r="V748" s="464"/>
      <c r="W748" s="464"/>
      <c r="X748" s="464"/>
      <c r="Y748" s="464"/>
      <c r="Z748" s="464"/>
      <c r="AA748" s="464"/>
    </row>
    <row r="749" spans="1:27" ht="12.75" customHeight="1">
      <c r="A749" s="462"/>
      <c r="B749" s="463"/>
      <c r="C749" s="463"/>
      <c r="D749" s="463"/>
      <c r="E749" s="463"/>
      <c r="F749" s="463"/>
      <c r="G749" s="464"/>
      <c r="H749" s="463"/>
      <c r="I749" s="463"/>
      <c r="J749" s="463"/>
      <c r="K749" s="463"/>
      <c r="L749" s="463"/>
      <c r="M749" s="464"/>
      <c r="N749" s="464"/>
      <c r="O749" s="464"/>
      <c r="P749" s="464"/>
      <c r="Q749" s="464"/>
      <c r="R749" s="464"/>
      <c r="S749" s="464"/>
      <c r="T749" s="464"/>
      <c r="U749" s="464"/>
      <c r="V749" s="464"/>
      <c r="W749" s="464"/>
      <c r="X749" s="464"/>
      <c r="Y749" s="464"/>
      <c r="Z749" s="464"/>
      <c r="AA749" s="464"/>
    </row>
    <row r="750" spans="1:27" ht="12.75" customHeight="1">
      <c r="A750" s="462"/>
      <c r="B750" s="463"/>
      <c r="C750" s="463"/>
      <c r="D750" s="463"/>
      <c r="E750" s="463"/>
      <c r="F750" s="463"/>
      <c r="G750" s="464"/>
      <c r="H750" s="463"/>
      <c r="I750" s="463"/>
      <c r="J750" s="463"/>
      <c r="K750" s="463"/>
      <c r="L750" s="463"/>
      <c r="M750" s="464"/>
      <c r="N750" s="464"/>
      <c r="O750" s="464"/>
      <c r="P750" s="464"/>
      <c r="Q750" s="464"/>
      <c r="R750" s="464"/>
      <c r="S750" s="464"/>
      <c r="T750" s="464"/>
      <c r="U750" s="464"/>
      <c r="V750" s="464"/>
      <c r="W750" s="464"/>
      <c r="X750" s="464"/>
      <c r="Y750" s="464"/>
      <c r="Z750" s="464"/>
      <c r="AA750" s="464"/>
    </row>
    <row r="751" spans="1:27" ht="12.75" customHeight="1">
      <c r="A751" s="462"/>
      <c r="B751" s="463"/>
      <c r="C751" s="463"/>
      <c r="D751" s="463"/>
      <c r="E751" s="463"/>
      <c r="F751" s="463"/>
      <c r="G751" s="464"/>
      <c r="H751" s="463"/>
      <c r="I751" s="463"/>
      <c r="J751" s="463"/>
      <c r="K751" s="463"/>
      <c r="L751" s="463"/>
      <c r="M751" s="464"/>
      <c r="N751" s="464"/>
      <c r="O751" s="464"/>
      <c r="P751" s="464"/>
      <c r="Q751" s="464"/>
      <c r="R751" s="464"/>
      <c r="S751" s="464"/>
      <c r="T751" s="464"/>
      <c r="U751" s="464"/>
      <c r="V751" s="464"/>
      <c r="W751" s="464"/>
      <c r="X751" s="464"/>
      <c r="Y751" s="464"/>
      <c r="Z751" s="464"/>
      <c r="AA751" s="464"/>
    </row>
    <row r="752" spans="1:27" ht="12.75" customHeight="1">
      <c r="A752" s="462"/>
      <c r="B752" s="463"/>
      <c r="C752" s="463"/>
      <c r="D752" s="463"/>
      <c r="E752" s="463"/>
      <c r="F752" s="463"/>
      <c r="G752" s="464"/>
      <c r="H752" s="463"/>
      <c r="I752" s="463"/>
      <c r="J752" s="463"/>
      <c r="K752" s="463"/>
      <c r="L752" s="463"/>
      <c r="M752" s="464"/>
      <c r="N752" s="464"/>
      <c r="O752" s="464"/>
      <c r="P752" s="464"/>
      <c r="Q752" s="464"/>
      <c r="R752" s="464"/>
      <c r="S752" s="464"/>
      <c r="T752" s="464"/>
      <c r="U752" s="464"/>
      <c r="V752" s="464"/>
      <c r="W752" s="464"/>
      <c r="X752" s="464"/>
      <c r="Y752" s="464"/>
      <c r="Z752" s="464"/>
      <c r="AA752" s="464"/>
    </row>
    <row r="753" spans="1:27" ht="12.75" customHeight="1">
      <c r="A753" s="462"/>
      <c r="B753" s="463"/>
      <c r="C753" s="463"/>
      <c r="D753" s="463"/>
      <c r="E753" s="463"/>
      <c r="F753" s="463"/>
      <c r="G753" s="464"/>
      <c r="H753" s="463"/>
      <c r="I753" s="463"/>
      <c r="J753" s="463"/>
      <c r="K753" s="463"/>
      <c r="L753" s="463"/>
      <c r="M753" s="464"/>
      <c r="N753" s="464"/>
      <c r="O753" s="464"/>
      <c r="P753" s="464"/>
      <c r="Q753" s="464"/>
      <c r="R753" s="464"/>
      <c r="S753" s="464"/>
      <c r="T753" s="464"/>
      <c r="U753" s="464"/>
      <c r="V753" s="464"/>
      <c r="W753" s="464"/>
      <c r="X753" s="464"/>
      <c r="Y753" s="464"/>
      <c r="Z753" s="464"/>
      <c r="AA753" s="464"/>
    </row>
    <row r="754" spans="1:27" ht="12.75" customHeight="1">
      <c r="A754" s="462"/>
      <c r="B754" s="463"/>
      <c r="C754" s="463"/>
      <c r="D754" s="463"/>
      <c r="E754" s="463"/>
      <c r="F754" s="463"/>
      <c r="G754" s="464"/>
      <c r="H754" s="463"/>
      <c r="I754" s="463"/>
      <c r="J754" s="463"/>
      <c r="K754" s="463"/>
      <c r="L754" s="463"/>
      <c r="M754" s="464"/>
      <c r="N754" s="464"/>
      <c r="O754" s="464"/>
      <c r="P754" s="464"/>
      <c r="Q754" s="464"/>
      <c r="R754" s="464"/>
      <c r="S754" s="464"/>
      <c r="T754" s="464"/>
      <c r="U754" s="464"/>
      <c r="V754" s="464"/>
      <c r="W754" s="464"/>
      <c r="X754" s="464"/>
      <c r="Y754" s="464"/>
      <c r="Z754" s="464"/>
      <c r="AA754" s="464"/>
    </row>
    <row r="755" spans="1:27" ht="12.75" customHeight="1">
      <c r="A755" s="462"/>
      <c r="B755" s="463"/>
      <c r="C755" s="463"/>
      <c r="D755" s="463"/>
      <c r="E755" s="463"/>
      <c r="F755" s="463"/>
      <c r="G755" s="464"/>
      <c r="H755" s="463"/>
      <c r="I755" s="463"/>
      <c r="J755" s="463"/>
      <c r="K755" s="463"/>
      <c r="L755" s="463"/>
      <c r="M755" s="464"/>
      <c r="N755" s="464"/>
      <c r="O755" s="464"/>
      <c r="P755" s="464"/>
      <c r="Q755" s="464"/>
      <c r="R755" s="464"/>
      <c r="S755" s="464"/>
      <c r="T755" s="464"/>
      <c r="U755" s="464"/>
      <c r="V755" s="464"/>
      <c r="W755" s="464"/>
      <c r="X755" s="464"/>
      <c r="Y755" s="464"/>
      <c r="Z755" s="464"/>
      <c r="AA755" s="464"/>
    </row>
    <row r="756" spans="1:27" ht="12.75" customHeight="1">
      <c r="A756" s="462"/>
      <c r="B756" s="463"/>
      <c r="C756" s="463"/>
      <c r="D756" s="463"/>
      <c r="E756" s="463"/>
      <c r="F756" s="463"/>
      <c r="G756" s="464"/>
      <c r="H756" s="463"/>
      <c r="I756" s="463"/>
      <c r="J756" s="463"/>
      <c r="K756" s="463"/>
      <c r="L756" s="463"/>
      <c r="M756" s="464"/>
      <c r="N756" s="464"/>
      <c r="O756" s="464"/>
      <c r="P756" s="464"/>
      <c r="Q756" s="464"/>
      <c r="R756" s="464"/>
      <c r="S756" s="464"/>
      <c r="T756" s="464"/>
      <c r="U756" s="464"/>
      <c r="V756" s="464"/>
      <c r="W756" s="464"/>
      <c r="X756" s="464"/>
      <c r="Y756" s="464"/>
      <c r="Z756" s="464"/>
      <c r="AA756" s="464"/>
    </row>
    <row r="757" spans="1:27" ht="12.75" customHeight="1">
      <c r="A757" s="462"/>
      <c r="B757" s="463"/>
      <c r="C757" s="463"/>
      <c r="D757" s="463"/>
      <c r="E757" s="463"/>
      <c r="F757" s="463"/>
      <c r="G757" s="464"/>
      <c r="H757" s="463"/>
      <c r="I757" s="463"/>
      <c r="J757" s="463"/>
      <c r="K757" s="463"/>
      <c r="L757" s="463"/>
      <c r="M757" s="464"/>
      <c r="N757" s="464"/>
      <c r="O757" s="464"/>
      <c r="P757" s="464"/>
      <c r="Q757" s="464"/>
      <c r="R757" s="464"/>
      <c r="S757" s="464"/>
      <c r="T757" s="464"/>
      <c r="U757" s="464"/>
      <c r="V757" s="464"/>
      <c r="W757" s="464"/>
      <c r="X757" s="464"/>
      <c r="Y757" s="464"/>
      <c r="Z757" s="464"/>
      <c r="AA757" s="464"/>
    </row>
    <row r="758" spans="1:27" ht="12.75" customHeight="1">
      <c r="A758" s="462"/>
      <c r="B758" s="463"/>
      <c r="C758" s="463"/>
      <c r="D758" s="463"/>
      <c r="E758" s="463"/>
      <c r="F758" s="463"/>
      <c r="G758" s="464"/>
      <c r="H758" s="463"/>
      <c r="I758" s="463"/>
      <c r="J758" s="463"/>
      <c r="K758" s="463"/>
      <c r="L758" s="463"/>
      <c r="M758" s="464"/>
      <c r="N758" s="464"/>
      <c r="O758" s="464"/>
      <c r="P758" s="464"/>
      <c r="Q758" s="464"/>
      <c r="R758" s="464"/>
      <c r="S758" s="464"/>
      <c r="T758" s="464"/>
      <c r="U758" s="464"/>
      <c r="V758" s="464"/>
      <c r="W758" s="464"/>
      <c r="X758" s="464"/>
      <c r="Y758" s="464"/>
      <c r="Z758" s="464"/>
      <c r="AA758" s="464"/>
    </row>
    <row r="759" spans="1:27" ht="12.75" customHeight="1">
      <c r="A759" s="462"/>
      <c r="B759" s="463"/>
      <c r="C759" s="463"/>
      <c r="D759" s="463"/>
      <c r="E759" s="463"/>
      <c r="F759" s="463"/>
      <c r="G759" s="464"/>
      <c r="H759" s="463"/>
      <c r="I759" s="463"/>
      <c r="J759" s="463"/>
      <c r="K759" s="463"/>
      <c r="L759" s="463"/>
      <c r="M759" s="464"/>
      <c r="N759" s="464"/>
      <c r="O759" s="464"/>
      <c r="P759" s="464"/>
      <c r="Q759" s="464"/>
      <c r="R759" s="464"/>
      <c r="S759" s="464"/>
      <c r="T759" s="464"/>
      <c r="U759" s="464"/>
      <c r="V759" s="464"/>
      <c r="W759" s="464"/>
      <c r="X759" s="464"/>
      <c r="Y759" s="464"/>
      <c r="Z759" s="464"/>
      <c r="AA759" s="464"/>
    </row>
    <row r="760" spans="1:27" ht="12.75" customHeight="1">
      <c r="A760" s="462"/>
      <c r="B760" s="463"/>
      <c r="C760" s="463"/>
      <c r="D760" s="463"/>
      <c r="E760" s="463"/>
      <c r="F760" s="463"/>
      <c r="G760" s="464"/>
      <c r="H760" s="463"/>
      <c r="I760" s="463"/>
      <c r="J760" s="463"/>
      <c r="K760" s="463"/>
      <c r="L760" s="463"/>
      <c r="M760" s="464"/>
      <c r="N760" s="464"/>
      <c r="O760" s="464"/>
      <c r="P760" s="464"/>
      <c r="Q760" s="464"/>
      <c r="R760" s="464"/>
      <c r="S760" s="464"/>
      <c r="T760" s="464"/>
      <c r="U760" s="464"/>
      <c r="V760" s="464"/>
      <c r="W760" s="464"/>
      <c r="X760" s="464"/>
      <c r="Y760" s="464"/>
      <c r="Z760" s="464"/>
      <c r="AA760" s="464"/>
    </row>
    <row r="761" spans="1:27" ht="12.75" customHeight="1">
      <c r="A761" s="462"/>
      <c r="B761" s="463"/>
      <c r="C761" s="463"/>
      <c r="D761" s="463"/>
      <c r="E761" s="463"/>
      <c r="F761" s="463"/>
      <c r="G761" s="464"/>
      <c r="H761" s="463"/>
      <c r="I761" s="463"/>
      <c r="J761" s="463"/>
      <c r="K761" s="463"/>
      <c r="L761" s="463"/>
      <c r="M761" s="464"/>
      <c r="N761" s="464"/>
      <c r="O761" s="464"/>
      <c r="P761" s="464"/>
      <c r="Q761" s="464"/>
      <c r="R761" s="464"/>
      <c r="S761" s="464"/>
      <c r="T761" s="464"/>
      <c r="U761" s="464"/>
      <c r="V761" s="464"/>
      <c r="W761" s="464"/>
      <c r="X761" s="464"/>
      <c r="Y761" s="464"/>
      <c r="Z761" s="464"/>
      <c r="AA761" s="464"/>
    </row>
    <row r="762" spans="1:27" ht="12.75" customHeight="1">
      <c r="A762" s="462"/>
      <c r="B762" s="463"/>
      <c r="C762" s="463"/>
      <c r="D762" s="463"/>
      <c r="E762" s="463"/>
      <c r="F762" s="463"/>
      <c r="G762" s="464"/>
      <c r="H762" s="463"/>
      <c r="I762" s="463"/>
      <c r="J762" s="463"/>
      <c r="K762" s="463"/>
      <c r="L762" s="463"/>
      <c r="M762" s="464"/>
      <c r="N762" s="464"/>
      <c r="O762" s="464"/>
      <c r="P762" s="464"/>
      <c r="Q762" s="464"/>
      <c r="R762" s="464"/>
      <c r="S762" s="464"/>
      <c r="T762" s="464"/>
      <c r="U762" s="464"/>
      <c r="V762" s="464"/>
      <c r="W762" s="464"/>
      <c r="X762" s="464"/>
      <c r="Y762" s="464"/>
      <c r="Z762" s="464"/>
      <c r="AA762" s="464"/>
    </row>
    <row r="763" spans="1:27" ht="12.75" customHeight="1">
      <c r="A763" s="462"/>
      <c r="B763" s="463"/>
      <c r="C763" s="463"/>
      <c r="D763" s="463"/>
      <c r="E763" s="463"/>
      <c r="F763" s="463"/>
      <c r="G763" s="464"/>
      <c r="H763" s="463"/>
      <c r="I763" s="463"/>
      <c r="J763" s="463"/>
      <c r="K763" s="463"/>
      <c r="L763" s="463"/>
      <c r="M763" s="464"/>
      <c r="N763" s="464"/>
      <c r="O763" s="464"/>
      <c r="P763" s="464"/>
      <c r="Q763" s="464"/>
      <c r="R763" s="464"/>
      <c r="S763" s="464"/>
      <c r="T763" s="464"/>
      <c r="U763" s="464"/>
      <c r="V763" s="464"/>
      <c r="W763" s="464"/>
      <c r="X763" s="464"/>
      <c r="Y763" s="464"/>
      <c r="Z763" s="464"/>
      <c r="AA763" s="464"/>
    </row>
    <row r="764" spans="1:27" ht="12.75" customHeight="1">
      <c r="A764" s="462"/>
      <c r="B764" s="463"/>
      <c r="C764" s="463"/>
      <c r="D764" s="463"/>
      <c r="E764" s="463"/>
      <c r="F764" s="463"/>
      <c r="G764" s="464"/>
      <c r="H764" s="463"/>
      <c r="I764" s="463"/>
      <c r="J764" s="463"/>
      <c r="K764" s="463"/>
      <c r="L764" s="463"/>
      <c r="M764" s="464"/>
      <c r="N764" s="464"/>
      <c r="O764" s="464"/>
      <c r="P764" s="464"/>
      <c r="Q764" s="464"/>
      <c r="R764" s="464"/>
      <c r="S764" s="464"/>
      <c r="T764" s="464"/>
      <c r="U764" s="464"/>
      <c r="V764" s="464"/>
      <c r="W764" s="464"/>
      <c r="X764" s="464"/>
      <c r="Y764" s="464"/>
      <c r="Z764" s="464"/>
      <c r="AA764" s="464"/>
    </row>
    <row r="765" spans="1:27" ht="12.75" customHeight="1">
      <c r="A765" s="462"/>
      <c r="B765" s="463"/>
      <c r="C765" s="463"/>
      <c r="D765" s="463"/>
      <c r="E765" s="463"/>
      <c r="F765" s="463"/>
      <c r="G765" s="464"/>
      <c r="H765" s="463"/>
      <c r="I765" s="463"/>
      <c r="J765" s="463"/>
      <c r="K765" s="463"/>
      <c r="L765" s="463"/>
      <c r="M765" s="464"/>
      <c r="N765" s="464"/>
      <c r="O765" s="464"/>
      <c r="P765" s="464"/>
      <c r="Q765" s="464"/>
      <c r="R765" s="464"/>
      <c r="S765" s="464"/>
      <c r="T765" s="464"/>
      <c r="U765" s="464"/>
      <c r="V765" s="464"/>
      <c r="W765" s="464"/>
      <c r="X765" s="464"/>
      <c r="Y765" s="464"/>
      <c r="Z765" s="464"/>
      <c r="AA765" s="464"/>
    </row>
    <row r="766" spans="1:27" ht="12.75" customHeight="1">
      <c r="A766" s="462"/>
      <c r="B766" s="463"/>
      <c r="C766" s="463"/>
      <c r="D766" s="463"/>
      <c r="E766" s="463"/>
      <c r="F766" s="463"/>
      <c r="G766" s="464"/>
      <c r="H766" s="463"/>
      <c r="I766" s="463"/>
      <c r="J766" s="463"/>
      <c r="K766" s="463"/>
      <c r="L766" s="463"/>
      <c r="M766" s="464"/>
      <c r="N766" s="464"/>
      <c r="O766" s="464"/>
      <c r="P766" s="464"/>
      <c r="Q766" s="464"/>
      <c r="R766" s="464"/>
      <c r="S766" s="464"/>
      <c r="T766" s="464"/>
      <c r="U766" s="464"/>
      <c r="V766" s="464"/>
      <c r="W766" s="464"/>
      <c r="X766" s="464"/>
      <c r="Y766" s="464"/>
      <c r="Z766" s="464"/>
      <c r="AA766" s="464"/>
    </row>
    <row r="767" spans="1:27" ht="12.75" customHeight="1">
      <c r="A767" s="462"/>
      <c r="B767" s="463"/>
      <c r="C767" s="463"/>
      <c r="D767" s="463"/>
      <c r="E767" s="463"/>
      <c r="F767" s="463"/>
      <c r="G767" s="464"/>
      <c r="H767" s="463"/>
      <c r="I767" s="463"/>
      <c r="J767" s="463"/>
      <c r="K767" s="463"/>
      <c r="L767" s="463"/>
      <c r="M767" s="464"/>
      <c r="N767" s="464"/>
      <c r="O767" s="464"/>
      <c r="P767" s="464"/>
      <c r="Q767" s="464"/>
      <c r="R767" s="464"/>
      <c r="S767" s="464"/>
      <c r="T767" s="464"/>
      <c r="U767" s="464"/>
      <c r="V767" s="464"/>
      <c r="W767" s="464"/>
      <c r="X767" s="464"/>
      <c r="Y767" s="464"/>
      <c r="Z767" s="464"/>
      <c r="AA767" s="464"/>
    </row>
    <row r="768" spans="1:27" ht="12.75" customHeight="1">
      <c r="A768" s="462"/>
      <c r="B768" s="463"/>
      <c r="C768" s="463"/>
      <c r="D768" s="463"/>
      <c r="E768" s="463"/>
      <c r="F768" s="463"/>
      <c r="G768" s="464"/>
      <c r="H768" s="463"/>
      <c r="I768" s="463"/>
      <c r="J768" s="463"/>
      <c r="K768" s="463"/>
      <c r="L768" s="463"/>
      <c r="M768" s="464"/>
      <c r="N768" s="464"/>
      <c r="O768" s="464"/>
      <c r="P768" s="464"/>
      <c r="Q768" s="464"/>
      <c r="R768" s="464"/>
      <c r="S768" s="464"/>
      <c r="T768" s="464"/>
      <c r="U768" s="464"/>
      <c r="V768" s="464"/>
      <c r="W768" s="464"/>
      <c r="X768" s="464"/>
      <c r="Y768" s="464"/>
      <c r="Z768" s="464"/>
      <c r="AA768" s="464"/>
    </row>
    <row r="769" spans="1:27" ht="12.75" customHeight="1">
      <c r="A769" s="462"/>
      <c r="B769" s="463"/>
      <c r="C769" s="463"/>
      <c r="D769" s="463"/>
      <c r="E769" s="463"/>
      <c r="F769" s="463"/>
      <c r="G769" s="464"/>
      <c r="H769" s="463"/>
      <c r="I769" s="463"/>
      <c r="J769" s="463"/>
      <c r="K769" s="463"/>
      <c r="L769" s="463"/>
      <c r="M769" s="464"/>
      <c r="N769" s="464"/>
      <c r="O769" s="464"/>
      <c r="P769" s="464"/>
      <c r="Q769" s="464"/>
      <c r="R769" s="464"/>
      <c r="S769" s="464"/>
      <c r="T769" s="464"/>
      <c r="U769" s="464"/>
      <c r="V769" s="464"/>
      <c r="W769" s="464"/>
      <c r="X769" s="464"/>
      <c r="Y769" s="464"/>
      <c r="Z769" s="464"/>
      <c r="AA769" s="464"/>
    </row>
    <row r="770" spans="1:27" ht="12.75" customHeight="1">
      <c r="A770" s="462"/>
      <c r="B770" s="463"/>
      <c r="C770" s="463"/>
      <c r="D770" s="463"/>
      <c r="E770" s="463"/>
      <c r="F770" s="463"/>
      <c r="G770" s="464"/>
      <c r="H770" s="463"/>
      <c r="I770" s="463"/>
      <c r="J770" s="463"/>
      <c r="K770" s="463"/>
      <c r="L770" s="463"/>
      <c r="M770" s="464"/>
      <c r="N770" s="464"/>
      <c r="O770" s="464"/>
      <c r="P770" s="464"/>
      <c r="Q770" s="464"/>
      <c r="R770" s="464"/>
      <c r="S770" s="464"/>
      <c r="T770" s="464"/>
      <c r="U770" s="464"/>
      <c r="V770" s="464"/>
      <c r="W770" s="464"/>
      <c r="X770" s="464"/>
      <c r="Y770" s="464"/>
      <c r="Z770" s="464"/>
      <c r="AA770" s="464"/>
    </row>
    <row r="771" spans="1:27" ht="12.75" customHeight="1">
      <c r="A771" s="462"/>
      <c r="B771" s="463"/>
      <c r="C771" s="463"/>
      <c r="D771" s="463"/>
      <c r="E771" s="463"/>
      <c r="F771" s="463"/>
      <c r="G771" s="464"/>
      <c r="H771" s="463"/>
      <c r="I771" s="463"/>
      <c r="J771" s="463"/>
      <c r="K771" s="463"/>
      <c r="L771" s="463"/>
      <c r="M771" s="464"/>
      <c r="N771" s="464"/>
      <c r="O771" s="464"/>
      <c r="P771" s="464"/>
      <c r="Q771" s="464"/>
      <c r="R771" s="464"/>
      <c r="S771" s="464"/>
      <c r="T771" s="464"/>
      <c r="U771" s="464"/>
      <c r="V771" s="464"/>
      <c r="W771" s="464"/>
      <c r="X771" s="464"/>
      <c r="Y771" s="464"/>
      <c r="Z771" s="464"/>
      <c r="AA771" s="464"/>
    </row>
    <row r="772" spans="1:27" ht="12.75" customHeight="1">
      <c r="A772" s="462"/>
      <c r="B772" s="463"/>
      <c r="C772" s="463"/>
      <c r="D772" s="463"/>
      <c r="E772" s="463"/>
      <c r="F772" s="463"/>
      <c r="G772" s="464"/>
      <c r="H772" s="463"/>
      <c r="I772" s="463"/>
      <c r="J772" s="463"/>
      <c r="K772" s="463"/>
      <c r="L772" s="463"/>
      <c r="M772" s="464"/>
      <c r="N772" s="464"/>
      <c r="O772" s="464"/>
      <c r="P772" s="464"/>
      <c r="Q772" s="464"/>
      <c r="R772" s="464"/>
      <c r="S772" s="464"/>
      <c r="T772" s="464"/>
      <c r="U772" s="464"/>
      <c r="V772" s="464"/>
      <c r="W772" s="464"/>
      <c r="X772" s="464"/>
      <c r="Y772" s="464"/>
      <c r="Z772" s="464"/>
      <c r="AA772" s="464"/>
    </row>
    <row r="773" spans="1:27" ht="12.75" customHeight="1">
      <c r="A773" s="462"/>
      <c r="B773" s="463"/>
      <c r="C773" s="463"/>
      <c r="D773" s="463"/>
      <c r="E773" s="463"/>
      <c r="F773" s="463"/>
      <c r="G773" s="464"/>
      <c r="H773" s="463"/>
      <c r="I773" s="463"/>
      <c r="J773" s="463"/>
      <c r="K773" s="463"/>
      <c r="L773" s="463"/>
      <c r="M773" s="464"/>
      <c r="N773" s="464"/>
      <c r="O773" s="464"/>
      <c r="P773" s="464"/>
      <c r="Q773" s="464"/>
      <c r="R773" s="464"/>
      <c r="S773" s="464"/>
      <c r="T773" s="464"/>
      <c r="U773" s="464"/>
      <c r="V773" s="464"/>
      <c r="W773" s="464"/>
      <c r="X773" s="464"/>
      <c r="Y773" s="464"/>
      <c r="Z773" s="464"/>
      <c r="AA773" s="464"/>
    </row>
    <row r="774" spans="1:27" ht="12.75" customHeight="1">
      <c r="A774" s="462"/>
      <c r="B774" s="463"/>
      <c r="C774" s="463"/>
      <c r="D774" s="463"/>
      <c r="E774" s="463"/>
      <c r="F774" s="463"/>
      <c r="G774" s="464"/>
      <c r="H774" s="463"/>
      <c r="I774" s="463"/>
      <c r="J774" s="463"/>
      <c r="K774" s="463"/>
      <c r="L774" s="463"/>
      <c r="M774" s="464"/>
      <c r="N774" s="464"/>
      <c r="O774" s="464"/>
      <c r="P774" s="464"/>
      <c r="Q774" s="464"/>
      <c r="R774" s="464"/>
      <c r="S774" s="464"/>
      <c r="T774" s="464"/>
      <c r="U774" s="464"/>
      <c r="V774" s="464"/>
      <c r="W774" s="464"/>
      <c r="X774" s="464"/>
      <c r="Y774" s="464"/>
      <c r="Z774" s="464"/>
      <c r="AA774" s="464"/>
    </row>
    <row r="775" spans="1:27" ht="12.75" customHeight="1">
      <c r="A775" s="462"/>
      <c r="B775" s="463"/>
      <c r="C775" s="463"/>
      <c r="D775" s="463"/>
      <c r="E775" s="463"/>
      <c r="F775" s="463"/>
      <c r="G775" s="464"/>
      <c r="H775" s="463"/>
      <c r="I775" s="463"/>
      <c r="J775" s="463"/>
      <c r="K775" s="463"/>
      <c r="L775" s="463"/>
      <c r="M775" s="464"/>
      <c r="N775" s="464"/>
      <c r="O775" s="464"/>
      <c r="P775" s="464"/>
      <c r="Q775" s="464"/>
      <c r="R775" s="464"/>
      <c r="S775" s="464"/>
      <c r="T775" s="464"/>
      <c r="U775" s="464"/>
      <c r="V775" s="464"/>
      <c r="W775" s="464"/>
      <c r="X775" s="464"/>
      <c r="Y775" s="464"/>
      <c r="Z775" s="464"/>
      <c r="AA775" s="464"/>
    </row>
    <row r="776" spans="1:27" ht="12.75" customHeight="1">
      <c r="A776" s="462"/>
      <c r="B776" s="463"/>
      <c r="C776" s="463"/>
      <c r="D776" s="463"/>
      <c r="E776" s="463"/>
      <c r="F776" s="463"/>
      <c r="G776" s="464"/>
      <c r="H776" s="463"/>
      <c r="I776" s="463"/>
      <c r="J776" s="463"/>
      <c r="K776" s="463"/>
      <c r="L776" s="463"/>
      <c r="M776" s="464"/>
      <c r="N776" s="464"/>
      <c r="O776" s="464"/>
      <c r="P776" s="464"/>
      <c r="Q776" s="464"/>
      <c r="R776" s="464"/>
      <c r="S776" s="464"/>
      <c r="T776" s="464"/>
      <c r="U776" s="464"/>
      <c r="V776" s="464"/>
      <c r="W776" s="464"/>
      <c r="X776" s="464"/>
      <c r="Y776" s="464"/>
      <c r="Z776" s="464"/>
      <c r="AA776" s="464"/>
    </row>
    <row r="777" spans="1:27" ht="12.75" customHeight="1">
      <c r="A777" s="462"/>
      <c r="B777" s="463"/>
      <c r="C777" s="463"/>
      <c r="D777" s="463"/>
      <c r="E777" s="463"/>
      <c r="F777" s="463"/>
      <c r="G777" s="464"/>
      <c r="H777" s="463"/>
      <c r="I777" s="463"/>
      <c r="J777" s="463"/>
      <c r="K777" s="463"/>
      <c r="L777" s="463"/>
      <c r="M777" s="464"/>
      <c r="N777" s="464"/>
      <c r="O777" s="464"/>
      <c r="P777" s="464"/>
      <c r="Q777" s="464"/>
      <c r="R777" s="464"/>
      <c r="S777" s="464"/>
      <c r="T777" s="464"/>
      <c r="U777" s="464"/>
      <c r="V777" s="464"/>
      <c r="W777" s="464"/>
      <c r="X777" s="464"/>
      <c r="Y777" s="464"/>
      <c r="Z777" s="464"/>
      <c r="AA777" s="464"/>
    </row>
    <row r="778" spans="1:27" ht="12.75" customHeight="1">
      <c r="A778" s="462"/>
      <c r="B778" s="463"/>
      <c r="C778" s="463"/>
      <c r="D778" s="463"/>
      <c r="E778" s="463"/>
      <c r="F778" s="463"/>
      <c r="G778" s="464"/>
      <c r="H778" s="463"/>
      <c r="I778" s="463"/>
      <c r="J778" s="463"/>
      <c r="K778" s="463"/>
      <c r="L778" s="463"/>
      <c r="M778" s="464"/>
      <c r="N778" s="464"/>
      <c r="O778" s="464"/>
      <c r="P778" s="464"/>
      <c r="Q778" s="464"/>
      <c r="R778" s="464"/>
      <c r="S778" s="464"/>
      <c r="T778" s="464"/>
      <c r="U778" s="464"/>
      <c r="V778" s="464"/>
      <c r="W778" s="464"/>
      <c r="X778" s="464"/>
      <c r="Y778" s="464"/>
      <c r="Z778" s="464"/>
      <c r="AA778" s="464"/>
    </row>
    <row r="779" spans="1:27" ht="12.75" customHeight="1">
      <c r="A779" s="462"/>
      <c r="B779" s="463"/>
      <c r="C779" s="463"/>
      <c r="D779" s="463"/>
      <c r="E779" s="463"/>
      <c r="F779" s="463"/>
      <c r="G779" s="464"/>
      <c r="H779" s="463"/>
      <c r="I779" s="463"/>
      <c r="J779" s="463"/>
      <c r="K779" s="463"/>
      <c r="L779" s="463"/>
      <c r="M779" s="464"/>
      <c r="N779" s="464"/>
      <c r="O779" s="464"/>
      <c r="P779" s="464"/>
      <c r="Q779" s="464"/>
      <c r="R779" s="464"/>
      <c r="S779" s="464"/>
      <c r="T779" s="464"/>
      <c r="U779" s="464"/>
      <c r="V779" s="464"/>
      <c r="W779" s="464"/>
      <c r="X779" s="464"/>
      <c r="Y779" s="464"/>
      <c r="Z779" s="464"/>
      <c r="AA779" s="464"/>
    </row>
    <row r="780" spans="1:27" ht="12.75" customHeight="1">
      <c r="A780" s="462"/>
      <c r="B780" s="463"/>
      <c r="C780" s="463"/>
      <c r="D780" s="463"/>
      <c r="E780" s="463"/>
      <c r="F780" s="463"/>
      <c r="G780" s="464"/>
      <c r="H780" s="463"/>
      <c r="I780" s="463"/>
      <c r="J780" s="463"/>
      <c r="K780" s="463"/>
      <c r="L780" s="463"/>
      <c r="M780" s="464"/>
      <c r="N780" s="464"/>
      <c r="O780" s="464"/>
      <c r="P780" s="464"/>
      <c r="Q780" s="464"/>
      <c r="R780" s="464"/>
      <c r="S780" s="464"/>
      <c r="T780" s="464"/>
      <c r="U780" s="464"/>
      <c r="V780" s="464"/>
      <c r="W780" s="464"/>
      <c r="X780" s="464"/>
      <c r="Y780" s="464"/>
      <c r="Z780" s="464"/>
      <c r="AA780" s="464"/>
    </row>
    <row r="781" spans="1:27" ht="12.75" customHeight="1">
      <c r="A781" s="462"/>
      <c r="B781" s="463"/>
      <c r="C781" s="463"/>
      <c r="D781" s="463"/>
      <c r="E781" s="463"/>
      <c r="F781" s="463"/>
      <c r="G781" s="464"/>
      <c r="H781" s="463"/>
      <c r="I781" s="463"/>
      <c r="J781" s="463"/>
      <c r="K781" s="463"/>
      <c r="L781" s="463"/>
      <c r="M781" s="464"/>
      <c r="N781" s="464"/>
      <c r="O781" s="464"/>
      <c r="P781" s="464"/>
      <c r="Q781" s="464"/>
      <c r="R781" s="464"/>
      <c r="S781" s="464"/>
      <c r="T781" s="464"/>
      <c r="U781" s="464"/>
      <c r="V781" s="464"/>
      <c r="W781" s="464"/>
      <c r="X781" s="464"/>
      <c r="Y781" s="464"/>
      <c r="Z781" s="464"/>
      <c r="AA781" s="464"/>
    </row>
    <row r="782" spans="1:27" ht="12.75" customHeight="1">
      <c r="A782" s="462"/>
      <c r="B782" s="463"/>
      <c r="C782" s="463"/>
      <c r="D782" s="463"/>
      <c r="E782" s="463"/>
      <c r="F782" s="463"/>
      <c r="G782" s="464"/>
      <c r="H782" s="463"/>
      <c r="I782" s="463"/>
      <c r="J782" s="463"/>
      <c r="K782" s="463"/>
      <c r="L782" s="463"/>
      <c r="M782" s="464"/>
      <c r="N782" s="464"/>
      <c r="O782" s="464"/>
      <c r="P782" s="464"/>
      <c r="Q782" s="464"/>
      <c r="R782" s="464"/>
      <c r="S782" s="464"/>
      <c r="T782" s="464"/>
      <c r="U782" s="464"/>
      <c r="V782" s="464"/>
      <c r="W782" s="464"/>
      <c r="X782" s="464"/>
      <c r="Y782" s="464"/>
      <c r="Z782" s="464"/>
      <c r="AA782" s="464"/>
    </row>
    <row r="783" spans="1:27" ht="12.75" customHeight="1">
      <c r="A783" s="462"/>
      <c r="B783" s="463"/>
      <c r="C783" s="463"/>
      <c r="D783" s="463"/>
      <c r="E783" s="463"/>
      <c r="F783" s="463"/>
      <c r="G783" s="464"/>
      <c r="H783" s="463"/>
      <c r="I783" s="463"/>
      <c r="J783" s="463"/>
      <c r="K783" s="463"/>
      <c r="L783" s="463"/>
      <c r="M783" s="464"/>
      <c r="N783" s="464"/>
      <c r="O783" s="464"/>
      <c r="P783" s="464"/>
      <c r="Q783" s="464"/>
      <c r="R783" s="464"/>
      <c r="S783" s="464"/>
      <c r="T783" s="464"/>
      <c r="U783" s="464"/>
      <c r="V783" s="464"/>
      <c r="W783" s="464"/>
      <c r="X783" s="464"/>
      <c r="Y783" s="464"/>
      <c r="Z783" s="464"/>
      <c r="AA783" s="464"/>
    </row>
    <row r="784" spans="1:27" ht="12.75" customHeight="1">
      <c r="A784" s="462"/>
      <c r="B784" s="463"/>
      <c r="C784" s="463"/>
      <c r="D784" s="463"/>
      <c r="E784" s="463"/>
      <c r="F784" s="463"/>
      <c r="G784" s="464"/>
      <c r="H784" s="463"/>
      <c r="I784" s="463"/>
      <c r="J784" s="463"/>
      <c r="K784" s="463"/>
      <c r="L784" s="463"/>
      <c r="M784" s="464"/>
      <c r="N784" s="464"/>
      <c r="O784" s="464"/>
      <c r="P784" s="464"/>
      <c r="Q784" s="464"/>
      <c r="R784" s="464"/>
      <c r="S784" s="464"/>
      <c r="T784" s="464"/>
      <c r="U784" s="464"/>
      <c r="V784" s="464"/>
      <c r="W784" s="464"/>
      <c r="X784" s="464"/>
      <c r="Y784" s="464"/>
      <c r="Z784" s="464"/>
      <c r="AA784" s="464"/>
    </row>
    <row r="785" spans="1:27" ht="12.75" customHeight="1">
      <c r="A785" s="462"/>
      <c r="B785" s="463"/>
      <c r="C785" s="463"/>
      <c r="D785" s="463"/>
      <c r="E785" s="463"/>
      <c r="F785" s="463"/>
      <c r="G785" s="464"/>
      <c r="H785" s="463"/>
      <c r="I785" s="463"/>
      <c r="J785" s="463"/>
      <c r="K785" s="463"/>
      <c r="L785" s="463"/>
      <c r="M785" s="464"/>
      <c r="N785" s="464"/>
      <c r="O785" s="464"/>
      <c r="P785" s="464"/>
      <c r="Q785" s="464"/>
      <c r="R785" s="464"/>
      <c r="S785" s="464"/>
      <c r="T785" s="464"/>
      <c r="U785" s="464"/>
      <c r="V785" s="464"/>
      <c r="W785" s="464"/>
      <c r="X785" s="464"/>
      <c r="Y785" s="464"/>
      <c r="Z785" s="464"/>
      <c r="AA785" s="464"/>
    </row>
    <row r="786" spans="1:27" ht="12.75" customHeight="1">
      <c r="A786" s="462"/>
      <c r="B786" s="463"/>
      <c r="C786" s="463"/>
      <c r="D786" s="463"/>
      <c r="E786" s="463"/>
      <c r="F786" s="463"/>
      <c r="G786" s="464"/>
      <c r="H786" s="463"/>
      <c r="I786" s="463"/>
      <c r="J786" s="463"/>
      <c r="K786" s="463"/>
      <c r="L786" s="463"/>
      <c r="M786" s="464"/>
      <c r="N786" s="464"/>
      <c r="O786" s="464"/>
      <c r="P786" s="464"/>
      <c r="Q786" s="464"/>
      <c r="R786" s="464"/>
      <c r="S786" s="464"/>
      <c r="T786" s="464"/>
      <c r="U786" s="464"/>
      <c r="V786" s="464"/>
      <c r="W786" s="464"/>
      <c r="X786" s="464"/>
      <c r="Y786" s="464"/>
      <c r="Z786" s="464"/>
      <c r="AA786" s="464"/>
    </row>
    <row r="787" spans="1:27" ht="12.75" customHeight="1">
      <c r="A787" s="462"/>
      <c r="B787" s="463"/>
      <c r="C787" s="463"/>
      <c r="D787" s="463"/>
      <c r="E787" s="463"/>
      <c r="F787" s="463"/>
      <c r="G787" s="464"/>
      <c r="H787" s="463"/>
      <c r="I787" s="463"/>
      <c r="J787" s="463"/>
      <c r="K787" s="463"/>
      <c r="L787" s="463"/>
      <c r="M787" s="464"/>
      <c r="N787" s="464"/>
      <c r="O787" s="464"/>
      <c r="P787" s="464"/>
      <c r="Q787" s="464"/>
      <c r="R787" s="464"/>
      <c r="S787" s="464"/>
      <c r="T787" s="464"/>
      <c r="U787" s="464"/>
      <c r="V787" s="464"/>
      <c r="W787" s="464"/>
      <c r="X787" s="464"/>
      <c r="Y787" s="464"/>
      <c r="Z787" s="464"/>
      <c r="AA787" s="464"/>
    </row>
    <row r="788" spans="1:27" ht="12.75" customHeight="1">
      <c r="A788" s="462"/>
      <c r="B788" s="463"/>
      <c r="C788" s="463"/>
      <c r="D788" s="463"/>
      <c r="E788" s="463"/>
      <c r="F788" s="463"/>
      <c r="G788" s="464"/>
      <c r="H788" s="463"/>
      <c r="I788" s="463"/>
      <c r="J788" s="463"/>
      <c r="K788" s="463"/>
      <c r="L788" s="463"/>
      <c r="M788" s="464"/>
      <c r="N788" s="464"/>
      <c r="O788" s="464"/>
      <c r="P788" s="464"/>
      <c r="Q788" s="464"/>
      <c r="R788" s="464"/>
      <c r="S788" s="464"/>
      <c r="T788" s="464"/>
      <c r="U788" s="464"/>
      <c r="V788" s="464"/>
      <c r="W788" s="464"/>
      <c r="X788" s="464"/>
      <c r="Y788" s="464"/>
      <c r="Z788" s="464"/>
      <c r="AA788" s="464"/>
    </row>
    <row r="789" spans="1:27" ht="12.75" customHeight="1">
      <c r="A789" s="462"/>
      <c r="B789" s="463"/>
      <c r="C789" s="463"/>
      <c r="D789" s="463"/>
      <c r="E789" s="463"/>
      <c r="F789" s="463"/>
      <c r="G789" s="464"/>
      <c r="H789" s="463"/>
      <c r="I789" s="463"/>
      <c r="J789" s="463"/>
      <c r="K789" s="463"/>
      <c r="L789" s="463"/>
      <c r="M789" s="464"/>
      <c r="N789" s="464"/>
      <c r="O789" s="464"/>
      <c r="P789" s="464"/>
      <c r="Q789" s="464"/>
      <c r="R789" s="464"/>
      <c r="S789" s="464"/>
      <c r="T789" s="464"/>
      <c r="U789" s="464"/>
      <c r="V789" s="464"/>
      <c r="W789" s="464"/>
      <c r="X789" s="464"/>
      <c r="Y789" s="464"/>
      <c r="Z789" s="464"/>
      <c r="AA789" s="464"/>
    </row>
    <row r="790" spans="1:27" ht="12.75" customHeight="1">
      <c r="A790" s="462"/>
      <c r="B790" s="463"/>
      <c r="C790" s="463"/>
      <c r="D790" s="463"/>
      <c r="E790" s="463"/>
      <c r="F790" s="463"/>
      <c r="G790" s="464"/>
      <c r="H790" s="463"/>
      <c r="I790" s="463"/>
      <c r="J790" s="463"/>
      <c r="K790" s="463"/>
      <c r="L790" s="463"/>
      <c r="M790" s="464"/>
      <c r="N790" s="464"/>
      <c r="O790" s="464"/>
      <c r="P790" s="464"/>
      <c r="Q790" s="464"/>
      <c r="R790" s="464"/>
      <c r="S790" s="464"/>
      <c r="T790" s="464"/>
      <c r="U790" s="464"/>
      <c r="V790" s="464"/>
      <c r="W790" s="464"/>
      <c r="X790" s="464"/>
      <c r="Y790" s="464"/>
      <c r="Z790" s="464"/>
      <c r="AA790" s="464"/>
    </row>
    <row r="791" spans="1:27" ht="12.75" customHeight="1">
      <c r="A791" s="462"/>
      <c r="B791" s="463"/>
      <c r="C791" s="463"/>
      <c r="D791" s="463"/>
      <c r="E791" s="463"/>
      <c r="F791" s="463"/>
      <c r="G791" s="464"/>
      <c r="H791" s="463"/>
      <c r="I791" s="463"/>
      <c r="J791" s="463"/>
      <c r="K791" s="463"/>
      <c r="L791" s="463"/>
      <c r="M791" s="464"/>
      <c r="N791" s="464"/>
      <c r="O791" s="464"/>
      <c r="P791" s="464"/>
      <c r="Q791" s="464"/>
      <c r="R791" s="464"/>
      <c r="S791" s="464"/>
      <c r="T791" s="464"/>
      <c r="U791" s="464"/>
      <c r="V791" s="464"/>
      <c r="W791" s="464"/>
      <c r="X791" s="464"/>
      <c r="Y791" s="464"/>
      <c r="Z791" s="464"/>
      <c r="AA791" s="464"/>
    </row>
    <row r="792" spans="1:27" ht="12.75" customHeight="1">
      <c r="A792" s="462"/>
      <c r="B792" s="463"/>
      <c r="C792" s="463"/>
      <c r="D792" s="463"/>
      <c r="E792" s="463"/>
      <c r="F792" s="463"/>
      <c r="G792" s="464"/>
      <c r="H792" s="463"/>
      <c r="I792" s="463"/>
      <c r="J792" s="463"/>
      <c r="K792" s="463"/>
      <c r="L792" s="463"/>
      <c r="M792" s="464"/>
      <c r="N792" s="464"/>
      <c r="O792" s="464"/>
      <c r="P792" s="464"/>
      <c r="Q792" s="464"/>
      <c r="R792" s="464"/>
      <c r="S792" s="464"/>
      <c r="T792" s="464"/>
      <c r="U792" s="464"/>
      <c r="V792" s="464"/>
      <c r="W792" s="464"/>
      <c r="X792" s="464"/>
      <c r="Y792" s="464"/>
      <c r="Z792" s="464"/>
      <c r="AA792" s="464"/>
    </row>
    <row r="793" spans="1:27" ht="12.75" customHeight="1">
      <c r="A793" s="462"/>
      <c r="B793" s="463"/>
      <c r="C793" s="463"/>
      <c r="D793" s="463"/>
      <c r="E793" s="463"/>
      <c r="F793" s="463"/>
      <c r="G793" s="464"/>
      <c r="H793" s="463"/>
      <c r="I793" s="463"/>
      <c r="J793" s="463"/>
      <c r="K793" s="463"/>
      <c r="L793" s="463"/>
      <c r="M793" s="464"/>
      <c r="N793" s="464"/>
      <c r="O793" s="464"/>
      <c r="P793" s="464"/>
      <c r="Q793" s="464"/>
      <c r="R793" s="464"/>
      <c r="S793" s="464"/>
      <c r="T793" s="464"/>
      <c r="U793" s="464"/>
      <c r="V793" s="464"/>
      <c r="W793" s="464"/>
      <c r="X793" s="464"/>
      <c r="Y793" s="464"/>
      <c r="Z793" s="464"/>
      <c r="AA793" s="464"/>
    </row>
    <row r="794" spans="1:27" ht="12.75" customHeight="1">
      <c r="A794" s="462"/>
      <c r="B794" s="463"/>
      <c r="C794" s="463"/>
      <c r="D794" s="463"/>
      <c r="E794" s="463"/>
      <c r="F794" s="463"/>
      <c r="G794" s="464"/>
      <c r="H794" s="463"/>
      <c r="I794" s="463"/>
      <c r="J794" s="463"/>
      <c r="K794" s="463"/>
      <c r="L794" s="463"/>
      <c r="M794" s="464"/>
      <c r="N794" s="464"/>
      <c r="O794" s="464"/>
      <c r="P794" s="464"/>
      <c r="Q794" s="464"/>
      <c r="R794" s="464"/>
      <c r="S794" s="464"/>
      <c r="T794" s="464"/>
      <c r="U794" s="464"/>
      <c r="V794" s="464"/>
      <c r="W794" s="464"/>
      <c r="X794" s="464"/>
      <c r="Y794" s="464"/>
      <c r="Z794" s="464"/>
      <c r="AA794" s="464"/>
    </row>
    <row r="795" spans="1:27" ht="12.75" customHeight="1">
      <c r="A795" s="462"/>
      <c r="B795" s="463"/>
      <c r="C795" s="463"/>
      <c r="D795" s="463"/>
      <c r="E795" s="463"/>
      <c r="F795" s="463"/>
      <c r="G795" s="464"/>
      <c r="H795" s="463"/>
      <c r="I795" s="463"/>
      <c r="J795" s="463"/>
      <c r="K795" s="463"/>
      <c r="L795" s="463"/>
      <c r="M795" s="464"/>
      <c r="N795" s="464"/>
      <c r="O795" s="464"/>
      <c r="P795" s="464"/>
      <c r="Q795" s="464"/>
      <c r="R795" s="464"/>
      <c r="S795" s="464"/>
      <c r="T795" s="464"/>
      <c r="U795" s="464"/>
      <c r="V795" s="464"/>
      <c r="W795" s="464"/>
      <c r="X795" s="464"/>
      <c r="Y795" s="464"/>
      <c r="Z795" s="464"/>
      <c r="AA795" s="464"/>
    </row>
    <row r="796" spans="1:27" ht="12.75" customHeight="1">
      <c r="A796" s="462"/>
      <c r="B796" s="463"/>
      <c r="C796" s="463"/>
      <c r="D796" s="463"/>
      <c r="E796" s="463"/>
      <c r="F796" s="463"/>
      <c r="G796" s="464"/>
      <c r="H796" s="463"/>
      <c r="I796" s="463"/>
      <c r="J796" s="463"/>
      <c r="K796" s="463"/>
      <c r="L796" s="463"/>
      <c r="M796" s="464"/>
      <c r="N796" s="464"/>
      <c r="O796" s="464"/>
      <c r="P796" s="464"/>
      <c r="Q796" s="464"/>
      <c r="R796" s="464"/>
      <c r="S796" s="464"/>
      <c r="T796" s="464"/>
      <c r="U796" s="464"/>
      <c r="V796" s="464"/>
      <c r="W796" s="464"/>
      <c r="X796" s="464"/>
      <c r="Y796" s="464"/>
      <c r="Z796" s="464"/>
      <c r="AA796" s="464"/>
    </row>
    <row r="797" spans="1:27" ht="12.75" customHeight="1">
      <c r="A797" s="462"/>
      <c r="B797" s="463"/>
      <c r="C797" s="463"/>
      <c r="D797" s="463"/>
      <c r="E797" s="463"/>
      <c r="F797" s="463"/>
      <c r="G797" s="464"/>
      <c r="H797" s="463"/>
      <c r="I797" s="463"/>
      <c r="J797" s="463"/>
      <c r="K797" s="463"/>
      <c r="L797" s="463"/>
      <c r="M797" s="464"/>
      <c r="N797" s="464"/>
      <c r="O797" s="464"/>
      <c r="P797" s="464"/>
      <c r="Q797" s="464"/>
      <c r="R797" s="464"/>
      <c r="S797" s="464"/>
      <c r="T797" s="464"/>
      <c r="U797" s="464"/>
      <c r="V797" s="464"/>
      <c r="W797" s="464"/>
      <c r="X797" s="464"/>
      <c r="Y797" s="464"/>
      <c r="Z797" s="464"/>
      <c r="AA797" s="464"/>
    </row>
    <row r="798" spans="1:27" ht="12.75" customHeight="1">
      <c r="A798" s="462"/>
      <c r="B798" s="463"/>
      <c r="C798" s="463"/>
      <c r="D798" s="463"/>
      <c r="E798" s="463"/>
      <c r="F798" s="463"/>
      <c r="G798" s="464"/>
      <c r="H798" s="463"/>
      <c r="I798" s="463"/>
      <c r="J798" s="463"/>
      <c r="K798" s="463"/>
      <c r="L798" s="463"/>
      <c r="M798" s="464"/>
      <c r="N798" s="464"/>
      <c r="O798" s="464"/>
      <c r="P798" s="464"/>
      <c r="Q798" s="464"/>
      <c r="R798" s="464"/>
      <c r="S798" s="464"/>
      <c r="T798" s="464"/>
      <c r="U798" s="464"/>
      <c r="V798" s="464"/>
      <c r="W798" s="464"/>
      <c r="X798" s="464"/>
      <c r="Y798" s="464"/>
      <c r="Z798" s="464"/>
      <c r="AA798" s="464"/>
    </row>
    <row r="799" spans="1:27" ht="12.75" customHeight="1">
      <c r="A799" s="462"/>
      <c r="B799" s="463"/>
      <c r="C799" s="463"/>
      <c r="D799" s="463"/>
      <c r="E799" s="463"/>
      <c r="F799" s="463"/>
      <c r="G799" s="464"/>
      <c r="H799" s="463"/>
      <c r="I799" s="463"/>
      <c r="J799" s="463"/>
      <c r="K799" s="463"/>
      <c r="L799" s="463"/>
      <c r="M799" s="464"/>
      <c r="N799" s="464"/>
      <c r="O799" s="464"/>
      <c r="P799" s="464"/>
      <c r="Q799" s="464"/>
      <c r="R799" s="464"/>
      <c r="S799" s="464"/>
      <c r="T799" s="464"/>
      <c r="U799" s="464"/>
      <c r="V799" s="464"/>
      <c r="W799" s="464"/>
      <c r="X799" s="464"/>
      <c r="Y799" s="464"/>
      <c r="Z799" s="464"/>
      <c r="AA799" s="464"/>
    </row>
    <row r="800" spans="1:27" ht="12.75" customHeight="1">
      <c r="A800" s="462"/>
      <c r="B800" s="463"/>
      <c r="C800" s="463"/>
      <c r="D800" s="463"/>
      <c r="E800" s="463"/>
      <c r="F800" s="463"/>
      <c r="G800" s="464"/>
      <c r="H800" s="463"/>
      <c r="I800" s="463"/>
      <c r="J800" s="463"/>
      <c r="K800" s="463"/>
      <c r="L800" s="463"/>
      <c r="M800" s="464"/>
      <c r="N800" s="464"/>
      <c r="O800" s="464"/>
      <c r="P800" s="464"/>
      <c r="Q800" s="464"/>
      <c r="R800" s="464"/>
      <c r="S800" s="464"/>
      <c r="T800" s="464"/>
      <c r="U800" s="464"/>
      <c r="V800" s="464"/>
      <c r="W800" s="464"/>
      <c r="X800" s="464"/>
      <c r="Y800" s="464"/>
      <c r="Z800" s="464"/>
      <c r="AA800" s="464"/>
    </row>
    <row r="801" spans="1:27" ht="12.75" customHeight="1">
      <c r="A801" s="462"/>
      <c r="B801" s="463"/>
      <c r="C801" s="463"/>
      <c r="D801" s="463"/>
      <c r="E801" s="463"/>
      <c r="F801" s="463"/>
      <c r="G801" s="464"/>
      <c r="H801" s="463"/>
      <c r="I801" s="463"/>
      <c r="J801" s="463"/>
      <c r="K801" s="463"/>
      <c r="L801" s="463"/>
      <c r="M801" s="464"/>
      <c r="N801" s="464"/>
      <c r="O801" s="464"/>
      <c r="P801" s="464"/>
      <c r="Q801" s="464"/>
      <c r="R801" s="464"/>
      <c r="S801" s="464"/>
      <c r="T801" s="464"/>
      <c r="U801" s="464"/>
      <c r="V801" s="464"/>
      <c r="W801" s="464"/>
      <c r="X801" s="464"/>
      <c r="Y801" s="464"/>
      <c r="Z801" s="464"/>
      <c r="AA801" s="464"/>
    </row>
    <row r="802" spans="1:27" ht="12.75" customHeight="1">
      <c r="A802" s="462"/>
      <c r="B802" s="463"/>
      <c r="C802" s="463"/>
      <c r="D802" s="463"/>
      <c r="E802" s="463"/>
      <c r="F802" s="463"/>
      <c r="G802" s="464"/>
      <c r="H802" s="463"/>
      <c r="I802" s="463"/>
      <c r="J802" s="463"/>
      <c r="K802" s="463"/>
      <c r="L802" s="463"/>
      <c r="M802" s="464"/>
      <c r="N802" s="464"/>
      <c r="O802" s="464"/>
      <c r="P802" s="464"/>
      <c r="Q802" s="464"/>
      <c r="R802" s="464"/>
      <c r="S802" s="464"/>
      <c r="T802" s="464"/>
      <c r="U802" s="464"/>
      <c r="V802" s="464"/>
      <c r="W802" s="464"/>
      <c r="X802" s="464"/>
      <c r="Y802" s="464"/>
      <c r="Z802" s="464"/>
      <c r="AA802" s="464"/>
    </row>
    <row r="803" spans="1:27" ht="12.75" customHeight="1">
      <c r="A803" s="462"/>
      <c r="B803" s="463"/>
      <c r="C803" s="463"/>
      <c r="D803" s="463"/>
      <c r="E803" s="463"/>
      <c r="F803" s="463"/>
      <c r="G803" s="464"/>
      <c r="H803" s="463"/>
      <c r="I803" s="463"/>
      <c r="J803" s="463"/>
      <c r="K803" s="463"/>
      <c r="L803" s="463"/>
      <c r="M803" s="464"/>
      <c r="N803" s="464"/>
      <c r="O803" s="464"/>
      <c r="P803" s="464"/>
      <c r="Q803" s="464"/>
      <c r="R803" s="464"/>
      <c r="S803" s="464"/>
      <c r="T803" s="464"/>
      <c r="U803" s="464"/>
      <c r="V803" s="464"/>
      <c r="W803" s="464"/>
      <c r="X803" s="464"/>
      <c r="Y803" s="464"/>
      <c r="Z803" s="464"/>
      <c r="AA803" s="464"/>
    </row>
    <row r="804" spans="1:27" ht="12.75" customHeight="1">
      <c r="A804" s="462"/>
      <c r="B804" s="463"/>
      <c r="C804" s="463"/>
      <c r="D804" s="463"/>
      <c r="E804" s="463"/>
      <c r="F804" s="463"/>
      <c r="G804" s="464"/>
      <c r="H804" s="463"/>
      <c r="I804" s="463"/>
      <c r="J804" s="463"/>
      <c r="K804" s="463"/>
      <c r="L804" s="463"/>
      <c r="M804" s="464"/>
      <c r="N804" s="464"/>
      <c r="O804" s="464"/>
      <c r="P804" s="464"/>
      <c r="Q804" s="464"/>
      <c r="R804" s="464"/>
      <c r="S804" s="464"/>
      <c r="T804" s="464"/>
      <c r="U804" s="464"/>
      <c r="V804" s="464"/>
      <c r="W804" s="464"/>
      <c r="X804" s="464"/>
      <c r="Y804" s="464"/>
      <c r="Z804" s="464"/>
      <c r="AA804" s="464"/>
    </row>
    <row r="805" spans="1:27" ht="12.75" customHeight="1">
      <c r="A805" s="462"/>
      <c r="B805" s="463"/>
      <c r="C805" s="463"/>
      <c r="D805" s="463"/>
      <c r="E805" s="463"/>
      <c r="F805" s="463"/>
      <c r="G805" s="464"/>
      <c r="H805" s="463"/>
      <c r="I805" s="463"/>
      <c r="J805" s="463"/>
      <c r="K805" s="463"/>
      <c r="L805" s="463"/>
      <c r="M805" s="464"/>
      <c r="N805" s="464"/>
      <c r="O805" s="464"/>
      <c r="P805" s="464"/>
      <c r="Q805" s="464"/>
      <c r="R805" s="464"/>
      <c r="S805" s="464"/>
      <c r="T805" s="464"/>
      <c r="U805" s="464"/>
      <c r="V805" s="464"/>
      <c r="W805" s="464"/>
      <c r="X805" s="464"/>
      <c r="Y805" s="464"/>
      <c r="Z805" s="464"/>
      <c r="AA805" s="464"/>
    </row>
    <row r="806" spans="1:27" ht="12.75" customHeight="1">
      <c r="A806" s="462"/>
      <c r="B806" s="463"/>
      <c r="C806" s="463"/>
      <c r="D806" s="463"/>
      <c r="E806" s="463"/>
      <c r="F806" s="463"/>
      <c r="G806" s="464"/>
      <c r="H806" s="463"/>
      <c r="I806" s="463"/>
      <c r="J806" s="463"/>
      <c r="K806" s="463"/>
      <c r="L806" s="463"/>
      <c r="M806" s="464"/>
      <c r="N806" s="464"/>
      <c r="O806" s="464"/>
      <c r="P806" s="464"/>
      <c r="Q806" s="464"/>
      <c r="R806" s="464"/>
      <c r="S806" s="464"/>
      <c r="T806" s="464"/>
      <c r="U806" s="464"/>
      <c r="V806" s="464"/>
      <c r="W806" s="464"/>
      <c r="X806" s="464"/>
      <c r="Y806" s="464"/>
      <c r="Z806" s="464"/>
      <c r="AA806" s="464"/>
    </row>
    <row r="807" spans="1:27" ht="12.75" customHeight="1">
      <c r="A807" s="462"/>
      <c r="B807" s="463"/>
      <c r="C807" s="463"/>
      <c r="D807" s="463"/>
      <c r="E807" s="463"/>
      <c r="F807" s="463"/>
      <c r="G807" s="464"/>
      <c r="H807" s="463"/>
      <c r="I807" s="463"/>
      <c r="J807" s="463"/>
      <c r="K807" s="463"/>
      <c r="L807" s="463"/>
      <c r="M807" s="464"/>
      <c r="N807" s="464"/>
      <c r="O807" s="464"/>
      <c r="P807" s="464"/>
      <c r="Q807" s="464"/>
      <c r="R807" s="464"/>
      <c r="S807" s="464"/>
      <c r="T807" s="464"/>
      <c r="U807" s="464"/>
      <c r="V807" s="464"/>
      <c r="W807" s="464"/>
      <c r="X807" s="464"/>
      <c r="Y807" s="464"/>
      <c r="Z807" s="464"/>
      <c r="AA807" s="464"/>
    </row>
    <row r="808" spans="1:27" ht="12.75" customHeight="1">
      <c r="A808" s="462"/>
      <c r="B808" s="463"/>
      <c r="C808" s="463"/>
      <c r="D808" s="463"/>
      <c r="E808" s="463"/>
      <c r="F808" s="463"/>
      <c r="G808" s="464"/>
      <c r="H808" s="463"/>
      <c r="I808" s="463"/>
      <c r="J808" s="463"/>
      <c r="K808" s="463"/>
      <c r="L808" s="463"/>
      <c r="M808" s="464"/>
      <c r="N808" s="464"/>
      <c r="O808" s="464"/>
      <c r="P808" s="464"/>
      <c r="Q808" s="464"/>
      <c r="R808" s="464"/>
      <c r="S808" s="464"/>
      <c r="T808" s="464"/>
      <c r="U808" s="464"/>
      <c r="V808" s="464"/>
      <c r="W808" s="464"/>
      <c r="X808" s="464"/>
      <c r="Y808" s="464"/>
      <c r="Z808" s="464"/>
      <c r="AA808" s="464"/>
    </row>
    <row r="809" spans="1:27" ht="12.75" customHeight="1">
      <c r="A809" s="462"/>
      <c r="B809" s="463"/>
      <c r="C809" s="463"/>
      <c r="D809" s="463"/>
      <c r="E809" s="463"/>
      <c r="F809" s="463"/>
      <c r="G809" s="464"/>
      <c r="H809" s="463"/>
      <c r="I809" s="463"/>
      <c r="J809" s="463"/>
      <c r="K809" s="463"/>
      <c r="L809" s="463"/>
      <c r="M809" s="464"/>
      <c r="N809" s="464"/>
      <c r="O809" s="464"/>
      <c r="P809" s="464"/>
      <c r="Q809" s="464"/>
      <c r="R809" s="464"/>
      <c r="S809" s="464"/>
      <c r="T809" s="464"/>
      <c r="U809" s="464"/>
      <c r="V809" s="464"/>
      <c r="W809" s="464"/>
      <c r="X809" s="464"/>
      <c r="Y809" s="464"/>
      <c r="Z809" s="464"/>
      <c r="AA809" s="464"/>
    </row>
    <row r="810" spans="1:27" ht="12.75" customHeight="1">
      <c r="A810" s="462"/>
      <c r="B810" s="463"/>
      <c r="C810" s="463"/>
      <c r="D810" s="463"/>
      <c r="E810" s="463"/>
      <c r="F810" s="463"/>
      <c r="G810" s="464"/>
      <c r="H810" s="463"/>
      <c r="I810" s="463"/>
      <c r="J810" s="463"/>
      <c r="K810" s="463"/>
      <c r="L810" s="463"/>
      <c r="M810" s="464"/>
      <c r="N810" s="464"/>
      <c r="O810" s="464"/>
      <c r="P810" s="464"/>
      <c r="Q810" s="464"/>
      <c r="R810" s="464"/>
      <c r="S810" s="464"/>
      <c r="T810" s="464"/>
      <c r="U810" s="464"/>
      <c r="V810" s="464"/>
      <c r="W810" s="464"/>
      <c r="X810" s="464"/>
      <c r="Y810" s="464"/>
      <c r="Z810" s="464"/>
      <c r="AA810" s="464"/>
    </row>
    <row r="811" spans="1:27" ht="12.75" customHeight="1">
      <c r="A811" s="462"/>
      <c r="B811" s="463"/>
      <c r="C811" s="463"/>
      <c r="D811" s="463"/>
      <c r="E811" s="463"/>
      <c r="F811" s="463"/>
      <c r="G811" s="464"/>
      <c r="H811" s="463"/>
      <c r="I811" s="463"/>
      <c r="J811" s="463"/>
      <c r="K811" s="463"/>
      <c r="L811" s="463"/>
      <c r="M811" s="464"/>
      <c r="N811" s="464"/>
      <c r="O811" s="464"/>
      <c r="P811" s="464"/>
      <c r="Q811" s="464"/>
      <c r="R811" s="464"/>
      <c r="S811" s="464"/>
      <c r="T811" s="464"/>
      <c r="U811" s="464"/>
      <c r="V811" s="464"/>
      <c r="W811" s="464"/>
      <c r="X811" s="464"/>
      <c r="Y811" s="464"/>
      <c r="Z811" s="464"/>
      <c r="AA811" s="464"/>
    </row>
    <row r="812" spans="1:27" ht="12.75" customHeight="1">
      <c r="A812" s="462"/>
      <c r="B812" s="463"/>
      <c r="C812" s="463"/>
      <c r="D812" s="463"/>
      <c r="E812" s="463"/>
      <c r="F812" s="463"/>
      <c r="G812" s="464"/>
      <c r="H812" s="463"/>
      <c r="I812" s="463"/>
      <c r="J812" s="463"/>
      <c r="K812" s="463"/>
      <c r="L812" s="463"/>
      <c r="M812" s="464"/>
      <c r="N812" s="464"/>
      <c r="O812" s="464"/>
      <c r="P812" s="464"/>
      <c r="Q812" s="464"/>
      <c r="R812" s="464"/>
      <c r="S812" s="464"/>
      <c r="T812" s="464"/>
      <c r="U812" s="464"/>
      <c r="V812" s="464"/>
      <c r="W812" s="464"/>
      <c r="X812" s="464"/>
      <c r="Y812" s="464"/>
      <c r="Z812" s="464"/>
      <c r="AA812" s="464"/>
    </row>
    <row r="813" spans="1:27" ht="12.75" customHeight="1">
      <c r="A813" s="462"/>
      <c r="B813" s="463"/>
      <c r="C813" s="463"/>
      <c r="D813" s="463"/>
      <c r="E813" s="463"/>
      <c r="F813" s="463"/>
      <c r="G813" s="464"/>
      <c r="H813" s="463"/>
      <c r="I813" s="463"/>
      <c r="J813" s="463"/>
      <c r="K813" s="463"/>
      <c r="L813" s="463"/>
      <c r="M813" s="464"/>
      <c r="N813" s="464"/>
      <c r="O813" s="464"/>
      <c r="P813" s="464"/>
      <c r="Q813" s="464"/>
      <c r="R813" s="464"/>
      <c r="S813" s="464"/>
      <c r="T813" s="464"/>
      <c r="U813" s="464"/>
      <c r="V813" s="464"/>
      <c r="W813" s="464"/>
      <c r="X813" s="464"/>
      <c r="Y813" s="464"/>
      <c r="Z813" s="464"/>
      <c r="AA813" s="464"/>
    </row>
    <row r="814" spans="1:27" ht="12.75" customHeight="1">
      <c r="A814" s="462"/>
      <c r="B814" s="463"/>
      <c r="C814" s="463"/>
      <c r="D814" s="463"/>
      <c r="E814" s="463"/>
      <c r="F814" s="463"/>
      <c r="G814" s="464"/>
      <c r="H814" s="463"/>
      <c r="I814" s="463"/>
      <c r="J814" s="463"/>
      <c r="K814" s="463"/>
      <c r="L814" s="463"/>
      <c r="M814" s="464"/>
      <c r="N814" s="464"/>
      <c r="O814" s="464"/>
      <c r="P814" s="464"/>
      <c r="Q814" s="464"/>
      <c r="R814" s="464"/>
      <c r="S814" s="464"/>
      <c r="T814" s="464"/>
      <c r="U814" s="464"/>
      <c r="V814" s="464"/>
      <c r="W814" s="464"/>
      <c r="X814" s="464"/>
      <c r="Y814" s="464"/>
      <c r="Z814" s="464"/>
      <c r="AA814" s="464"/>
    </row>
    <row r="815" spans="1:27" ht="12.75" customHeight="1">
      <c r="A815" s="462"/>
      <c r="B815" s="463"/>
      <c r="C815" s="463"/>
      <c r="D815" s="463"/>
      <c r="E815" s="463"/>
      <c r="F815" s="463"/>
      <c r="G815" s="464"/>
      <c r="H815" s="463"/>
      <c r="I815" s="463"/>
      <c r="J815" s="463"/>
      <c r="K815" s="463"/>
      <c r="L815" s="463"/>
      <c r="M815" s="464"/>
      <c r="N815" s="464"/>
      <c r="O815" s="464"/>
      <c r="P815" s="464"/>
      <c r="Q815" s="464"/>
      <c r="R815" s="464"/>
      <c r="S815" s="464"/>
      <c r="T815" s="464"/>
      <c r="U815" s="464"/>
      <c r="V815" s="464"/>
      <c r="W815" s="464"/>
      <c r="X815" s="464"/>
      <c r="Y815" s="464"/>
      <c r="Z815" s="464"/>
      <c r="AA815" s="464"/>
    </row>
    <row r="816" spans="1:27" ht="12.75" customHeight="1">
      <c r="A816" s="462"/>
      <c r="B816" s="463"/>
      <c r="C816" s="463"/>
      <c r="D816" s="463"/>
      <c r="E816" s="463"/>
      <c r="F816" s="463"/>
      <c r="G816" s="464"/>
      <c r="H816" s="463"/>
      <c r="I816" s="463"/>
      <c r="J816" s="463"/>
      <c r="K816" s="463"/>
      <c r="L816" s="463"/>
      <c r="M816" s="464"/>
      <c r="N816" s="464"/>
      <c r="O816" s="464"/>
      <c r="P816" s="464"/>
      <c r="Q816" s="464"/>
      <c r="R816" s="464"/>
      <c r="S816" s="464"/>
      <c r="T816" s="464"/>
      <c r="U816" s="464"/>
      <c r="V816" s="464"/>
      <c r="W816" s="464"/>
      <c r="X816" s="464"/>
      <c r="Y816" s="464"/>
      <c r="Z816" s="464"/>
      <c r="AA816" s="464"/>
    </row>
    <row r="817" spans="1:27" ht="12.75" customHeight="1">
      <c r="A817" s="462"/>
      <c r="B817" s="463"/>
      <c r="C817" s="463"/>
      <c r="D817" s="463"/>
      <c r="E817" s="463"/>
      <c r="F817" s="463"/>
      <c r="G817" s="464"/>
      <c r="H817" s="463"/>
      <c r="I817" s="463"/>
      <c r="J817" s="463"/>
      <c r="K817" s="463"/>
      <c r="L817" s="463"/>
      <c r="M817" s="464"/>
      <c r="N817" s="464"/>
      <c r="O817" s="464"/>
      <c r="P817" s="464"/>
      <c r="Q817" s="464"/>
      <c r="R817" s="464"/>
      <c r="S817" s="464"/>
      <c r="T817" s="464"/>
      <c r="U817" s="464"/>
      <c r="V817" s="464"/>
      <c r="W817" s="464"/>
      <c r="X817" s="464"/>
      <c r="Y817" s="464"/>
      <c r="Z817" s="464"/>
      <c r="AA817" s="464"/>
    </row>
    <row r="818" spans="1:27" ht="12.75" customHeight="1">
      <c r="A818" s="462"/>
      <c r="B818" s="463"/>
      <c r="C818" s="463"/>
      <c r="D818" s="463"/>
      <c r="E818" s="463"/>
      <c r="F818" s="463"/>
      <c r="G818" s="464"/>
      <c r="H818" s="463"/>
      <c r="I818" s="463"/>
      <c r="J818" s="463"/>
      <c r="K818" s="463"/>
      <c r="L818" s="463"/>
      <c r="M818" s="464"/>
      <c r="N818" s="464"/>
      <c r="O818" s="464"/>
      <c r="P818" s="464"/>
      <c r="Q818" s="464"/>
      <c r="R818" s="464"/>
      <c r="S818" s="464"/>
      <c r="T818" s="464"/>
      <c r="U818" s="464"/>
      <c r="V818" s="464"/>
      <c r="W818" s="464"/>
      <c r="X818" s="464"/>
      <c r="Y818" s="464"/>
      <c r="Z818" s="464"/>
      <c r="AA818" s="464"/>
    </row>
    <row r="819" spans="1:27" ht="12.75" customHeight="1">
      <c r="A819" s="462"/>
      <c r="B819" s="463"/>
      <c r="C819" s="463"/>
      <c r="D819" s="463"/>
      <c r="E819" s="463"/>
      <c r="F819" s="463"/>
      <c r="G819" s="464"/>
      <c r="H819" s="463"/>
      <c r="I819" s="463"/>
      <c r="J819" s="463"/>
      <c r="K819" s="463"/>
      <c r="L819" s="463"/>
      <c r="M819" s="464"/>
      <c r="N819" s="464"/>
      <c r="O819" s="464"/>
      <c r="P819" s="464"/>
      <c r="Q819" s="464"/>
      <c r="R819" s="464"/>
      <c r="S819" s="464"/>
      <c r="T819" s="464"/>
      <c r="U819" s="464"/>
      <c r="V819" s="464"/>
      <c r="W819" s="464"/>
      <c r="X819" s="464"/>
      <c r="Y819" s="464"/>
      <c r="Z819" s="464"/>
      <c r="AA819" s="464"/>
    </row>
    <row r="820" spans="1:27" ht="12.75" customHeight="1">
      <c r="A820" s="462"/>
      <c r="B820" s="463"/>
      <c r="C820" s="463"/>
      <c r="D820" s="463"/>
      <c r="E820" s="463"/>
      <c r="F820" s="463"/>
      <c r="G820" s="464"/>
      <c r="H820" s="463"/>
      <c r="I820" s="463"/>
      <c r="J820" s="463"/>
      <c r="K820" s="463"/>
      <c r="L820" s="463"/>
      <c r="M820" s="464"/>
      <c r="N820" s="464"/>
      <c r="O820" s="464"/>
      <c r="P820" s="464"/>
      <c r="Q820" s="464"/>
      <c r="R820" s="464"/>
      <c r="S820" s="464"/>
      <c r="T820" s="464"/>
      <c r="U820" s="464"/>
      <c r="V820" s="464"/>
      <c r="W820" s="464"/>
      <c r="X820" s="464"/>
      <c r="Y820" s="464"/>
      <c r="Z820" s="464"/>
      <c r="AA820" s="464"/>
    </row>
    <row r="821" spans="1:27" ht="12.75" customHeight="1">
      <c r="A821" s="462"/>
      <c r="B821" s="463"/>
      <c r="C821" s="463"/>
      <c r="D821" s="463"/>
      <c r="E821" s="463"/>
      <c r="F821" s="463"/>
      <c r="G821" s="464"/>
      <c r="H821" s="463"/>
      <c r="I821" s="463"/>
      <c r="J821" s="463"/>
      <c r="K821" s="463"/>
      <c r="L821" s="463"/>
      <c r="M821" s="464"/>
      <c r="N821" s="464"/>
      <c r="O821" s="464"/>
      <c r="P821" s="464"/>
      <c r="Q821" s="464"/>
      <c r="R821" s="464"/>
      <c r="S821" s="464"/>
      <c r="T821" s="464"/>
      <c r="U821" s="464"/>
      <c r="V821" s="464"/>
      <c r="W821" s="464"/>
      <c r="X821" s="464"/>
      <c r="Y821" s="464"/>
      <c r="Z821" s="464"/>
      <c r="AA821" s="464"/>
    </row>
    <row r="822" spans="1:27" ht="12.75" customHeight="1">
      <c r="A822" s="462"/>
      <c r="B822" s="463"/>
      <c r="C822" s="463"/>
      <c r="D822" s="463"/>
      <c r="E822" s="463"/>
      <c r="F822" s="463"/>
      <c r="G822" s="464"/>
      <c r="H822" s="463"/>
      <c r="I822" s="463"/>
      <c r="J822" s="463"/>
      <c r="K822" s="463"/>
      <c r="L822" s="463"/>
      <c r="M822" s="464"/>
      <c r="N822" s="464"/>
      <c r="O822" s="464"/>
      <c r="P822" s="464"/>
      <c r="Q822" s="464"/>
      <c r="R822" s="464"/>
      <c r="S822" s="464"/>
      <c r="T822" s="464"/>
      <c r="U822" s="464"/>
      <c r="V822" s="464"/>
      <c r="W822" s="464"/>
      <c r="X822" s="464"/>
      <c r="Y822" s="464"/>
      <c r="Z822" s="464"/>
      <c r="AA822" s="464"/>
    </row>
    <row r="823" spans="1:27" ht="12.75" customHeight="1">
      <c r="A823" s="462"/>
      <c r="B823" s="463"/>
      <c r="C823" s="463"/>
      <c r="D823" s="463"/>
      <c r="E823" s="463"/>
      <c r="F823" s="463"/>
      <c r="G823" s="464"/>
      <c r="H823" s="463"/>
      <c r="I823" s="463"/>
      <c r="J823" s="463"/>
      <c r="K823" s="463"/>
      <c r="L823" s="463"/>
      <c r="M823" s="464"/>
      <c r="N823" s="464"/>
      <c r="O823" s="464"/>
      <c r="P823" s="464"/>
      <c r="Q823" s="464"/>
      <c r="R823" s="464"/>
      <c r="S823" s="464"/>
      <c r="T823" s="464"/>
      <c r="U823" s="464"/>
      <c r="V823" s="464"/>
      <c r="W823" s="464"/>
      <c r="X823" s="464"/>
      <c r="Y823" s="464"/>
      <c r="Z823" s="464"/>
      <c r="AA823" s="464"/>
    </row>
    <row r="824" spans="1:27" ht="12.75" customHeight="1">
      <c r="A824" s="462"/>
      <c r="B824" s="463"/>
      <c r="C824" s="463"/>
      <c r="D824" s="463"/>
      <c r="E824" s="463"/>
      <c r="F824" s="463"/>
      <c r="G824" s="464"/>
      <c r="H824" s="463"/>
      <c r="I824" s="463"/>
      <c r="J824" s="463"/>
      <c r="K824" s="463"/>
      <c r="L824" s="463"/>
      <c r="M824" s="464"/>
      <c r="N824" s="464"/>
      <c r="O824" s="464"/>
      <c r="P824" s="464"/>
      <c r="Q824" s="464"/>
      <c r="R824" s="464"/>
      <c r="S824" s="464"/>
      <c r="T824" s="464"/>
      <c r="U824" s="464"/>
      <c r="V824" s="464"/>
      <c r="W824" s="464"/>
      <c r="X824" s="464"/>
      <c r="Y824" s="464"/>
      <c r="Z824" s="464"/>
      <c r="AA824" s="464"/>
    </row>
    <row r="825" spans="1:27" ht="12.75" customHeight="1">
      <c r="A825" s="462"/>
      <c r="B825" s="463"/>
      <c r="C825" s="463"/>
      <c r="D825" s="463"/>
      <c r="E825" s="463"/>
      <c r="F825" s="463"/>
      <c r="G825" s="464"/>
      <c r="H825" s="463"/>
      <c r="I825" s="463"/>
      <c r="J825" s="463"/>
      <c r="K825" s="463"/>
      <c r="L825" s="463"/>
      <c r="M825" s="464"/>
      <c r="N825" s="464"/>
      <c r="O825" s="464"/>
      <c r="P825" s="464"/>
      <c r="Q825" s="464"/>
      <c r="R825" s="464"/>
      <c r="S825" s="464"/>
      <c r="T825" s="464"/>
      <c r="U825" s="464"/>
      <c r="V825" s="464"/>
      <c r="W825" s="464"/>
      <c r="X825" s="464"/>
      <c r="Y825" s="464"/>
      <c r="Z825" s="464"/>
      <c r="AA825" s="464"/>
    </row>
    <row r="826" spans="1:27" ht="12.75" customHeight="1">
      <c r="A826" s="462"/>
      <c r="B826" s="463"/>
      <c r="C826" s="463"/>
      <c r="D826" s="463"/>
      <c r="E826" s="463"/>
      <c r="F826" s="463"/>
      <c r="G826" s="464"/>
      <c r="H826" s="463"/>
      <c r="I826" s="463"/>
      <c r="J826" s="463"/>
      <c r="K826" s="463"/>
      <c r="L826" s="463"/>
      <c r="M826" s="464"/>
      <c r="N826" s="464"/>
      <c r="O826" s="464"/>
      <c r="P826" s="464"/>
      <c r="Q826" s="464"/>
      <c r="R826" s="464"/>
      <c r="S826" s="464"/>
      <c r="T826" s="464"/>
      <c r="U826" s="464"/>
      <c r="V826" s="464"/>
      <c r="W826" s="464"/>
      <c r="X826" s="464"/>
      <c r="Y826" s="464"/>
      <c r="Z826" s="464"/>
      <c r="AA826" s="464"/>
    </row>
    <row r="827" spans="1:27" ht="12.75" customHeight="1">
      <c r="A827" s="462"/>
      <c r="B827" s="463"/>
      <c r="C827" s="463"/>
      <c r="D827" s="463"/>
      <c r="E827" s="463"/>
      <c r="F827" s="463"/>
      <c r="G827" s="464"/>
      <c r="H827" s="463"/>
      <c r="I827" s="463"/>
      <c r="J827" s="463"/>
      <c r="K827" s="463"/>
      <c r="L827" s="463"/>
      <c r="M827" s="464"/>
      <c r="N827" s="464"/>
      <c r="O827" s="464"/>
      <c r="P827" s="464"/>
      <c r="Q827" s="464"/>
      <c r="R827" s="464"/>
      <c r="S827" s="464"/>
      <c r="T827" s="464"/>
      <c r="U827" s="464"/>
      <c r="V827" s="464"/>
      <c r="W827" s="464"/>
      <c r="X827" s="464"/>
      <c r="Y827" s="464"/>
      <c r="Z827" s="464"/>
      <c r="AA827" s="464"/>
    </row>
    <row r="828" spans="1:27" ht="12.75" customHeight="1">
      <c r="A828" s="462"/>
      <c r="B828" s="463"/>
      <c r="C828" s="463"/>
      <c r="D828" s="463"/>
      <c r="E828" s="463"/>
      <c r="F828" s="463"/>
      <c r="G828" s="464"/>
      <c r="H828" s="463"/>
      <c r="I828" s="463"/>
      <c r="J828" s="463"/>
      <c r="K828" s="463"/>
      <c r="L828" s="463"/>
      <c r="M828" s="464"/>
      <c r="N828" s="464"/>
      <c r="O828" s="464"/>
      <c r="P828" s="464"/>
      <c r="Q828" s="464"/>
      <c r="R828" s="464"/>
      <c r="S828" s="464"/>
      <c r="T828" s="464"/>
      <c r="U828" s="464"/>
      <c r="V828" s="464"/>
      <c r="W828" s="464"/>
      <c r="X828" s="464"/>
      <c r="Y828" s="464"/>
      <c r="Z828" s="464"/>
      <c r="AA828" s="464"/>
    </row>
    <row r="829" spans="1:27" ht="12.75" customHeight="1">
      <c r="A829" s="462"/>
      <c r="B829" s="463"/>
      <c r="C829" s="463"/>
      <c r="D829" s="463"/>
      <c r="E829" s="463"/>
      <c r="F829" s="463"/>
      <c r="G829" s="464"/>
      <c r="H829" s="463"/>
      <c r="I829" s="463"/>
      <c r="J829" s="463"/>
      <c r="K829" s="463"/>
      <c r="L829" s="463"/>
      <c r="M829" s="464"/>
      <c r="N829" s="464"/>
      <c r="O829" s="464"/>
      <c r="P829" s="464"/>
      <c r="Q829" s="464"/>
      <c r="R829" s="464"/>
      <c r="S829" s="464"/>
      <c r="T829" s="464"/>
      <c r="U829" s="464"/>
      <c r="V829" s="464"/>
      <c r="W829" s="464"/>
      <c r="X829" s="464"/>
      <c r="Y829" s="464"/>
      <c r="Z829" s="464"/>
      <c r="AA829" s="464"/>
    </row>
    <row r="830" spans="1:27" ht="12.75" customHeight="1">
      <c r="A830" s="462"/>
      <c r="B830" s="463"/>
      <c r="C830" s="463"/>
      <c r="D830" s="463"/>
      <c r="E830" s="463"/>
      <c r="F830" s="463"/>
      <c r="G830" s="464"/>
      <c r="H830" s="463"/>
      <c r="I830" s="463"/>
      <c r="J830" s="463"/>
      <c r="K830" s="463"/>
      <c r="L830" s="463"/>
      <c r="M830" s="464"/>
      <c r="N830" s="464"/>
      <c r="O830" s="464"/>
      <c r="P830" s="464"/>
      <c r="Q830" s="464"/>
      <c r="R830" s="464"/>
      <c r="S830" s="464"/>
      <c r="T830" s="464"/>
      <c r="U830" s="464"/>
      <c r="V830" s="464"/>
      <c r="W830" s="464"/>
      <c r="X830" s="464"/>
      <c r="Y830" s="464"/>
      <c r="Z830" s="464"/>
      <c r="AA830" s="464"/>
    </row>
    <row r="831" spans="1:27" ht="12.75" customHeight="1">
      <c r="A831" s="462"/>
      <c r="B831" s="463"/>
      <c r="C831" s="463"/>
      <c r="D831" s="463"/>
      <c r="E831" s="463"/>
      <c r="F831" s="463"/>
      <c r="G831" s="464"/>
      <c r="H831" s="463"/>
      <c r="I831" s="463"/>
      <c r="J831" s="463"/>
      <c r="K831" s="463"/>
      <c r="L831" s="463"/>
      <c r="M831" s="464"/>
      <c r="N831" s="464"/>
      <c r="O831" s="464"/>
      <c r="P831" s="464"/>
      <c r="Q831" s="464"/>
      <c r="R831" s="464"/>
      <c r="S831" s="464"/>
      <c r="T831" s="464"/>
      <c r="U831" s="464"/>
      <c r="V831" s="464"/>
      <c r="W831" s="464"/>
      <c r="X831" s="464"/>
      <c r="Y831" s="464"/>
      <c r="Z831" s="464"/>
      <c r="AA831" s="464"/>
    </row>
    <row r="832" spans="1:27" ht="12.75" customHeight="1">
      <c r="A832" s="462"/>
      <c r="B832" s="463"/>
      <c r="C832" s="463"/>
      <c r="D832" s="463"/>
      <c r="E832" s="463"/>
      <c r="F832" s="463"/>
      <c r="G832" s="464"/>
      <c r="H832" s="463"/>
      <c r="I832" s="463"/>
      <c r="J832" s="463"/>
      <c r="K832" s="463"/>
      <c r="L832" s="463"/>
      <c r="M832" s="464"/>
      <c r="N832" s="464"/>
      <c r="O832" s="464"/>
      <c r="P832" s="464"/>
      <c r="Q832" s="464"/>
      <c r="R832" s="464"/>
      <c r="S832" s="464"/>
      <c r="T832" s="464"/>
      <c r="U832" s="464"/>
      <c r="V832" s="464"/>
      <c r="W832" s="464"/>
      <c r="X832" s="464"/>
      <c r="Y832" s="464"/>
      <c r="Z832" s="464"/>
      <c r="AA832" s="464"/>
    </row>
    <row r="833" spans="1:27" ht="12.75" customHeight="1">
      <c r="A833" s="462"/>
      <c r="B833" s="463"/>
      <c r="C833" s="463"/>
      <c r="D833" s="463"/>
      <c r="E833" s="463"/>
      <c r="F833" s="463"/>
      <c r="G833" s="464"/>
      <c r="H833" s="463"/>
      <c r="I833" s="463"/>
      <c r="J833" s="463"/>
      <c r="K833" s="463"/>
      <c r="L833" s="463"/>
      <c r="M833" s="464"/>
      <c r="N833" s="464"/>
      <c r="O833" s="464"/>
      <c r="P833" s="464"/>
      <c r="Q833" s="464"/>
      <c r="R833" s="464"/>
      <c r="S833" s="464"/>
      <c r="T833" s="464"/>
      <c r="U833" s="464"/>
      <c r="V833" s="464"/>
      <c r="W833" s="464"/>
      <c r="X833" s="464"/>
      <c r="Y833" s="464"/>
      <c r="Z833" s="464"/>
      <c r="AA833" s="464"/>
    </row>
    <row r="834" spans="1:27" ht="12.75" customHeight="1">
      <c r="A834" s="462"/>
      <c r="B834" s="463"/>
      <c r="C834" s="463"/>
      <c r="D834" s="463"/>
      <c r="E834" s="463"/>
      <c r="F834" s="463"/>
      <c r="G834" s="464"/>
      <c r="H834" s="463"/>
      <c r="I834" s="463"/>
      <c r="J834" s="463"/>
      <c r="K834" s="463"/>
      <c r="L834" s="463"/>
      <c r="M834" s="464"/>
      <c r="N834" s="464"/>
      <c r="O834" s="464"/>
      <c r="P834" s="464"/>
      <c r="Q834" s="464"/>
      <c r="R834" s="464"/>
      <c r="S834" s="464"/>
      <c r="T834" s="464"/>
      <c r="U834" s="464"/>
      <c r="V834" s="464"/>
      <c r="W834" s="464"/>
      <c r="X834" s="464"/>
      <c r="Y834" s="464"/>
      <c r="Z834" s="464"/>
      <c r="AA834" s="464"/>
    </row>
    <row r="835" spans="1:27" ht="12.75" customHeight="1">
      <c r="A835" s="462"/>
      <c r="B835" s="463"/>
      <c r="C835" s="463"/>
      <c r="D835" s="463"/>
      <c r="E835" s="463"/>
      <c r="F835" s="463"/>
      <c r="G835" s="464"/>
      <c r="H835" s="463"/>
      <c r="I835" s="463"/>
      <c r="J835" s="463"/>
      <c r="K835" s="463"/>
      <c r="L835" s="463"/>
      <c r="M835" s="464"/>
      <c r="N835" s="464"/>
      <c r="O835" s="464"/>
      <c r="P835" s="464"/>
      <c r="Q835" s="464"/>
      <c r="R835" s="464"/>
      <c r="S835" s="464"/>
      <c r="T835" s="464"/>
      <c r="U835" s="464"/>
      <c r="V835" s="464"/>
      <c r="W835" s="464"/>
      <c r="X835" s="464"/>
      <c r="Y835" s="464"/>
      <c r="Z835" s="464"/>
      <c r="AA835" s="464"/>
    </row>
    <row r="836" spans="1:27" ht="12.75" customHeight="1">
      <c r="A836" s="462"/>
      <c r="B836" s="463"/>
      <c r="C836" s="463"/>
      <c r="D836" s="463"/>
      <c r="E836" s="463"/>
      <c r="F836" s="463"/>
      <c r="G836" s="464"/>
      <c r="H836" s="463"/>
      <c r="I836" s="463"/>
      <c r="J836" s="463"/>
      <c r="K836" s="463"/>
      <c r="L836" s="463"/>
      <c r="M836" s="464"/>
      <c r="N836" s="464"/>
      <c r="O836" s="464"/>
      <c r="P836" s="464"/>
      <c r="Q836" s="464"/>
      <c r="R836" s="464"/>
      <c r="S836" s="464"/>
      <c r="T836" s="464"/>
      <c r="U836" s="464"/>
      <c r="V836" s="464"/>
      <c r="W836" s="464"/>
      <c r="X836" s="464"/>
      <c r="Y836" s="464"/>
      <c r="Z836" s="464"/>
      <c r="AA836" s="464"/>
    </row>
    <row r="837" spans="1:27" ht="12.75" customHeight="1">
      <c r="A837" s="462"/>
      <c r="B837" s="463"/>
      <c r="C837" s="463"/>
      <c r="D837" s="463"/>
      <c r="E837" s="463"/>
      <c r="F837" s="463"/>
      <c r="G837" s="464"/>
      <c r="H837" s="463"/>
      <c r="I837" s="463"/>
      <c r="J837" s="463"/>
      <c r="K837" s="463"/>
      <c r="L837" s="463"/>
      <c r="M837" s="464"/>
      <c r="N837" s="464"/>
      <c r="O837" s="464"/>
      <c r="P837" s="464"/>
      <c r="Q837" s="464"/>
      <c r="R837" s="464"/>
      <c r="S837" s="464"/>
      <c r="T837" s="464"/>
      <c r="U837" s="464"/>
      <c r="V837" s="464"/>
      <c r="W837" s="464"/>
      <c r="X837" s="464"/>
      <c r="Y837" s="464"/>
      <c r="Z837" s="464"/>
      <c r="AA837" s="464"/>
    </row>
    <row r="838" spans="1:27" ht="12.75" customHeight="1">
      <c r="A838" s="462"/>
      <c r="B838" s="463"/>
      <c r="C838" s="463"/>
      <c r="D838" s="463"/>
      <c r="E838" s="463"/>
      <c r="F838" s="463"/>
      <c r="G838" s="464"/>
      <c r="H838" s="463"/>
      <c r="I838" s="463"/>
      <c r="J838" s="463"/>
      <c r="K838" s="463"/>
      <c r="L838" s="463"/>
      <c r="M838" s="464"/>
      <c r="N838" s="464"/>
      <c r="O838" s="464"/>
      <c r="P838" s="464"/>
      <c r="Q838" s="464"/>
      <c r="R838" s="464"/>
      <c r="S838" s="464"/>
      <c r="T838" s="464"/>
      <c r="U838" s="464"/>
      <c r="V838" s="464"/>
      <c r="W838" s="464"/>
      <c r="X838" s="464"/>
      <c r="Y838" s="464"/>
      <c r="Z838" s="464"/>
      <c r="AA838" s="464"/>
    </row>
    <row r="839" spans="1:27" ht="12.75" customHeight="1">
      <c r="A839" s="462"/>
      <c r="B839" s="463"/>
      <c r="C839" s="463"/>
      <c r="D839" s="463"/>
      <c r="E839" s="463"/>
      <c r="F839" s="463"/>
      <c r="G839" s="464"/>
      <c r="H839" s="463"/>
      <c r="I839" s="463"/>
      <c r="J839" s="463"/>
      <c r="K839" s="463"/>
      <c r="L839" s="463"/>
      <c r="M839" s="464"/>
      <c r="N839" s="464"/>
      <c r="O839" s="464"/>
      <c r="P839" s="464"/>
      <c r="Q839" s="464"/>
      <c r="R839" s="464"/>
      <c r="S839" s="464"/>
      <c r="T839" s="464"/>
      <c r="U839" s="464"/>
      <c r="V839" s="464"/>
      <c r="W839" s="464"/>
      <c r="X839" s="464"/>
      <c r="Y839" s="464"/>
      <c r="Z839" s="464"/>
      <c r="AA839" s="464"/>
    </row>
    <row r="840" spans="1:27" ht="12.75" customHeight="1">
      <c r="A840" s="462"/>
      <c r="B840" s="463"/>
      <c r="C840" s="463"/>
      <c r="D840" s="463"/>
      <c r="E840" s="463"/>
      <c r="F840" s="463"/>
      <c r="G840" s="464"/>
      <c r="H840" s="463"/>
      <c r="I840" s="463"/>
      <c r="J840" s="463"/>
      <c r="K840" s="463"/>
      <c r="L840" s="463"/>
      <c r="M840" s="464"/>
      <c r="N840" s="464"/>
      <c r="O840" s="464"/>
      <c r="P840" s="464"/>
      <c r="Q840" s="464"/>
      <c r="R840" s="464"/>
      <c r="S840" s="464"/>
      <c r="T840" s="464"/>
      <c r="U840" s="464"/>
      <c r="V840" s="464"/>
      <c r="W840" s="464"/>
      <c r="X840" s="464"/>
      <c r="Y840" s="464"/>
      <c r="Z840" s="464"/>
      <c r="AA840" s="464"/>
    </row>
    <row r="841" spans="1:27" ht="12.75" customHeight="1">
      <c r="A841" s="462"/>
      <c r="B841" s="463"/>
      <c r="C841" s="463"/>
      <c r="D841" s="463"/>
      <c r="E841" s="463"/>
      <c r="F841" s="463"/>
      <c r="G841" s="464"/>
      <c r="H841" s="463"/>
      <c r="I841" s="463"/>
      <c r="J841" s="463"/>
      <c r="K841" s="463"/>
      <c r="L841" s="463"/>
      <c r="M841" s="464"/>
      <c r="N841" s="464"/>
      <c r="O841" s="464"/>
      <c r="P841" s="464"/>
      <c r="Q841" s="464"/>
      <c r="R841" s="464"/>
      <c r="S841" s="464"/>
      <c r="T841" s="464"/>
      <c r="U841" s="464"/>
      <c r="V841" s="464"/>
      <c r="W841" s="464"/>
      <c r="X841" s="464"/>
      <c r="Y841" s="464"/>
      <c r="Z841" s="464"/>
      <c r="AA841" s="464"/>
    </row>
    <row r="842" spans="1:27" ht="12.75" customHeight="1">
      <c r="A842" s="462"/>
      <c r="B842" s="463"/>
      <c r="C842" s="463"/>
      <c r="D842" s="463"/>
      <c r="E842" s="463"/>
      <c r="F842" s="463"/>
      <c r="G842" s="464"/>
      <c r="H842" s="463"/>
      <c r="I842" s="463"/>
      <c r="J842" s="463"/>
      <c r="K842" s="463"/>
      <c r="L842" s="463"/>
      <c r="M842" s="464"/>
      <c r="N842" s="464"/>
      <c r="O842" s="464"/>
      <c r="P842" s="464"/>
      <c r="Q842" s="464"/>
      <c r="R842" s="464"/>
      <c r="S842" s="464"/>
      <c r="T842" s="464"/>
      <c r="U842" s="464"/>
      <c r="V842" s="464"/>
      <c r="W842" s="464"/>
      <c r="X842" s="464"/>
      <c r="Y842" s="464"/>
      <c r="Z842" s="464"/>
      <c r="AA842" s="464"/>
    </row>
    <row r="843" spans="1:27" ht="12.75" customHeight="1">
      <c r="A843" s="462"/>
      <c r="B843" s="463"/>
      <c r="C843" s="463"/>
      <c r="D843" s="463"/>
      <c r="E843" s="463"/>
      <c r="F843" s="463"/>
      <c r="G843" s="464"/>
      <c r="H843" s="463"/>
      <c r="I843" s="463"/>
      <c r="J843" s="463"/>
      <c r="K843" s="463"/>
      <c r="L843" s="463"/>
      <c r="M843" s="464"/>
      <c r="N843" s="464"/>
      <c r="O843" s="464"/>
      <c r="P843" s="464"/>
      <c r="Q843" s="464"/>
      <c r="R843" s="464"/>
      <c r="S843" s="464"/>
      <c r="T843" s="464"/>
      <c r="U843" s="464"/>
      <c r="V843" s="464"/>
      <c r="W843" s="464"/>
      <c r="X843" s="464"/>
      <c r="Y843" s="464"/>
      <c r="Z843" s="464"/>
      <c r="AA843" s="464"/>
    </row>
    <row r="844" spans="1:27" ht="12.75" customHeight="1">
      <c r="A844" s="462"/>
      <c r="B844" s="463"/>
      <c r="C844" s="463"/>
      <c r="D844" s="463"/>
      <c r="E844" s="463"/>
      <c r="F844" s="463"/>
      <c r="G844" s="464"/>
      <c r="H844" s="463"/>
      <c r="I844" s="463"/>
      <c r="J844" s="463"/>
      <c r="K844" s="463"/>
      <c r="L844" s="463"/>
      <c r="M844" s="464"/>
      <c r="N844" s="464"/>
      <c r="O844" s="464"/>
      <c r="P844" s="464"/>
      <c r="Q844" s="464"/>
      <c r="R844" s="464"/>
      <c r="S844" s="464"/>
      <c r="T844" s="464"/>
      <c r="U844" s="464"/>
      <c r="V844" s="464"/>
      <c r="W844" s="464"/>
      <c r="X844" s="464"/>
      <c r="Y844" s="464"/>
      <c r="Z844" s="464"/>
      <c r="AA844" s="464"/>
    </row>
    <row r="845" spans="1:27" ht="12.75" customHeight="1">
      <c r="A845" s="462"/>
      <c r="B845" s="463"/>
      <c r="C845" s="463"/>
      <c r="D845" s="463"/>
      <c r="E845" s="463"/>
      <c r="F845" s="463"/>
      <c r="G845" s="464"/>
      <c r="H845" s="463"/>
      <c r="I845" s="463"/>
      <c r="J845" s="463"/>
      <c r="K845" s="463"/>
      <c r="L845" s="463"/>
      <c r="M845" s="464"/>
      <c r="N845" s="464"/>
      <c r="O845" s="464"/>
      <c r="P845" s="464"/>
      <c r="Q845" s="464"/>
      <c r="R845" s="464"/>
      <c r="S845" s="464"/>
      <c r="T845" s="464"/>
      <c r="U845" s="464"/>
      <c r="V845" s="464"/>
      <c r="W845" s="464"/>
      <c r="X845" s="464"/>
      <c r="Y845" s="464"/>
      <c r="Z845" s="464"/>
      <c r="AA845" s="464"/>
    </row>
    <row r="846" spans="1:27" ht="12.75" customHeight="1">
      <c r="A846" s="462"/>
      <c r="B846" s="463"/>
      <c r="C846" s="463"/>
      <c r="D846" s="463"/>
      <c r="E846" s="463"/>
      <c r="F846" s="463"/>
      <c r="G846" s="464"/>
      <c r="H846" s="463"/>
      <c r="I846" s="463"/>
      <c r="J846" s="463"/>
      <c r="K846" s="463"/>
      <c r="L846" s="463"/>
      <c r="M846" s="464"/>
      <c r="N846" s="464"/>
      <c r="O846" s="464"/>
      <c r="P846" s="464"/>
      <c r="Q846" s="464"/>
      <c r="R846" s="464"/>
      <c r="S846" s="464"/>
      <c r="T846" s="464"/>
      <c r="U846" s="464"/>
      <c r="V846" s="464"/>
      <c r="W846" s="464"/>
      <c r="X846" s="464"/>
      <c r="Y846" s="464"/>
      <c r="Z846" s="464"/>
      <c r="AA846" s="464"/>
    </row>
    <row r="847" spans="1:27" ht="12.75" customHeight="1">
      <c r="A847" s="462"/>
      <c r="B847" s="463"/>
      <c r="C847" s="463"/>
      <c r="D847" s="463"/>
      <c r="E847" s="463"/>
      <c r="F847" s="463"/>
      <c r="G847" s="464"/>
      <c r="H847" s="463"/>
      <c r="I847" s="463"/>
      <c r="J847" s="463"/>
      <c r="K847" s="463"/>
      <c r="L847" s="463"/>
      <c r="M847" s="464"/>
      <c r="N847" s="464"/>
      <c r="O847" s="464"/>
      <c r="P847" s="464"/>
      <c r="Q847" s="464"/>
      <c r="R847" s="464"/>
      <c r="S847" s="464"/>
      <c r="T847" s="464"/>
      <c r="U847" s="464"/>
      <c r="V847" s="464"/>
      <c r="W847" s="464"/>
      <c r="X847" s="464"/>
      <c r="Y847" s="464"/>
      <c r="Z847" s="464"/>
      <c r="AA847" s="464"/>
    </row>
    <row r="848" spans="1:27" ht="12.75" customHeight="1">
      <c r="A848" s="462"/>
      <c r="B848" s="463"/>
      <c r="C848" s="463"/>
      <c r="D848" s="463"/>
      <c r="E848" s="463"/>
      <c r="F848" s="463"/>
      <c r="G848" s="464"/>
      <c r="H848" s="463"/>
      <c r="I848" s="463"/>
      <c r="J848" s="463"/>
      <c r="K848" s="463"/>
      <c r="L848" s="463"/>
      <c r="M848" s="464"/>
      <c r="N848" s="464"/>
      <c r="O848" s="464"/>
      <c r="P848" s="464"/>
      <c r="Q848" s="464"/>
      <c r="R848" s="464"/>
      <c r="S848" s="464"/>
      <c r="T848" s="464"/>
      <c r="U848" s="464"/>
      <c r="V848" s="464"/>
      <c r="W848" s="464"/>
      <c r="X848" s="464"/>
      <c r="Y848" s="464"/>
      <c r="Z848" s="464"/>
      <c r="AA848" s="464"/>
    </row>
    <row r="849" spans="1:27" ht="12.75" customHeight="1">
      <c r="A849" s="462"/>
      <c r="B849" s="463"/>
      <c r="C849" s="463"/>
      <c r="D849" s="463"/>
      <c r="E849" s="463"/>
      <c r="F849" s="463"/>
      <c r="G849" s="464"/>
      <c r="H849" s="463"/>
      <c r="I849" s="463"/>
      <c r="J849" s="463"/>
      <c r="K849" s="463"/>
      <c r="L849" s="463"/>
      <c r="M849" s="464"/>
      <c r="N849" s="464"/>
      <c r="O849" s="464"/>
      <c r="P849" s="464"/>
      <c r="Q849" s="464"/>
      <c r="R849" s="464"/>
      <c r="S849" s="464"/>
      <c r="T849" s="464"/>
      <c r="U849" s="464"/>
      <c r="V849" s="464"/>
      <c r="W849" s="464"/>
      <c r="X849" s="464"/>
      <c r="Y849" s="464"/>
      <c r="Z849" s="464"/>
      <c r="AA849" s="464"/>
    </row>
    <row r="850" spans="1:27" ht="12.75" customHeight="1">
      <c r="A850" s="462"/>
      <c r="B850" s="463"/>
      <c r="C850" s="463"/>
      <c r="D850" s="463"/>
      <c r="E850" s="463"/>
      <c r="F850" s="463"/>
      <c r="G850" s="464"/>
      <c r="H850" s="463"/>
      <c r="I850" s="463"/>
      <c r="J850" s="463"/>
      <c r="K850" s="463"/>
      <c r="L850" s="463"/>
      <c r="M850" s="464"/>
      <c r="N850" s="464"/>
      <c r="O850" s="464"/>
      <c r="P850" s="464"/>
      <c r="Q850" s="464"/>
      <c r="R850" s="464"/>
      <c r="S850" s="464"/>
      <c r="T850" s="464"/>
      <c r="U850" s="464"/>
      <c r="V850" s="464"/>
      <c r="W850" s="464"/>
      <c r="X850" s="464"/>
      <c r="Y850" s="464"/>
      <c r="Z850" s="464"/>
      <c r="AA850" s="464"/>
    </row>
    <row r="851" spans="1:27" ht="12.75" customHeight="1">
      <c r="A851" s="462"/>
      <c r="B851" s="463"/>
      <c r="C851" s="463"/>
      <c r="D851" s="463"/>
      <c r="E851" s="463"/>
      <c r="F851" s="463"/>
      <c r="G851" s="464"/>
      <c r="H851" s="463"/>
      <c r="I851" s="463"/>
      <c r="J851" s="463"/>
      <c r="K851" s="463"/>
      <c r="L851" s="463"/>
      <c r="M851" s="464"/>
      <c r="N851" s="464"/>
      <c r="O851" s="464"/>
      <c r="P851" s="464"/>
      <c r="Q851" s="464"/>
      <c r="R851" s="464"/>
      <c r="S851" s="464"/>
      <c r="T851" s="464"/>
      <c r="U851" s="464"/>
      <c r="V851" s="464"/>
      <c r="W851" s="464"/>
      <c r="X851" s="464"/>
      <c r="Y851" s="464"/>
      <c r="Z851" s="464"/>
      <c r="AA851" s="464"/>
    </row>
    <row r="852" spans="1:27" ht="12.75" customHeight="1">
      <c r="A852" s="462"/>
      <c r="B852" s="463"/>
      <c r="C852" s="463"/>
      <c r="D852" s="463"/>
      <c r="E852" s="463"/>
      <c r="F852" s="463"/>
      <c r="G852" s="464"/>
      <c r="H852" s="463"/>
      <c r="I852" s="463"/>
      <c r="J852" s="463"/>
      <c r="K852" s="463"/>
      <c r="L852" s="463"/>
      <c r="M852" s="464"/>
      <c r="N852" s="464"/>
      <c r="O852" s="464"/>
      <c r="P852" s="464"/>
      <c r="Q852" s="464"/>
      <c r="R852" s="464"/>
      <c r="S852" s="464"/>
      <c r="T852" s="464"/>
      <c r="U852" s="464"/>
      <c r="V852" s="464"/>
      <c r="W852" s="464"/>
      <c r="X852" s="464"/>
      <c r="Y852" s="464"/>
      <c r="Z852" s="464"/>
      <c r="AA852" s="464"/>
    </row>
    <row r="853" spans="1:27" ht="12.75" customHeight="1">
      <c r="A853" s="462"/>
      <c r="B853" s="463"/>
      <c r="C853" s="463"/>
      <c r="D853" s="463"/>
      <c r="E853" s="463"/>
      <c r="F853" s="463"/>
      <c r="G853" s="464"/>
      <c r="H853" s="463"/>
      <c r="I853" s="463"/>
      <c r="J853" s="463"/>
      <c r="K853" s="463"/>
      <c r="L853" s="463"/>
      <c r="M853" s="464"/>
      <c r="N853" s="464"/>
      <c r="O853" s="464"/>
      <c r="P853" s="464"/>
      <c r="Q853" s="464"/>
      <c r="R853" s="464"/>
      <c r="S853" s="464"/>
      <c r="T853" s="464"/>
      <c r="U853" s="464"/>
      <c r="V853" s="464"/>
      <c r="W853" s="464"/>
      <c r="X853" s="464"/>
      <c r="Y853" s="464"/>
      <c r="Z853" s="464"/>
      <c r="AA853" s="464"/>
    </row>
    <row r="854" spans="1:27" ht="12.75" customHeight="1">
      <c r="A854" s="462"/>
      <c r="B854" s="463"/>
      <c r="C854" s="463"/>
      <c r="D854" s="463"/>
      <c r="E854" s="463"/>
      <c r="F854" s="463"/>
      <c r="G854" s="464"/>
      <c r="H854" s="463"/>
      <c r="I854" s="463"/>
      <c r="J854" s="463"/>
      <c r="K854" s="463"/>
      <c r="L854" s="463"/>
      <c r="M854" s="464"/>
      <c r="N854" s="464"/>
      <c r="O854" s="464"/>
      <c r="P854" s="464"/>
      <c r="Q854" s="464"/>
      <c r="R854" s="464"/>
      <c r="S854" s="464"/>
      <c r="T854" s="464"/>
      <c r="U854" s="464"/>
      <c r="V854" s="464"/>
      <c r="W854" s="464"/>
      <c r="X854" s="464"/>
      <c r="Y854" s="464"/>
      <c r="Z854" s="464"/>
      <c r="AA854" s="464"/>
    </row>
    <row r="855" spans="1:27" ht="12.75" customHeight="1">
      <c r="A855" s="462"/>
      <c r="B855" s="463"/>
      <c r="C855" s="463"/>
      <c r="D855" s="463"/>
      <c r="E855" s="463"/>
      <c r="F855" s="463"/>
      <c r="G855" s="464"/>
      <c r="H855" s="463"/>
      <c r="I855" s="463"/>
      <c r="J855" s="463"/>
      <c r="K855" s="463"/>
      <c r="L855" s="463"/>
      <c r="M855" s="464"/>
      <c r="N855" s="464"/>
      <c r="O855" s="464"/>
      <c r="P855" s="464"/>
      <c r="Q855" s="464"/>
      <c r="R855" s="464"/>
      <c r="S855" s="464"/>
      <c r="T855" s="464"/>
      <c r="U855" s="464"/>
      <c r="V855" s="464"/>
      <c r="W855" s="464"/>
      <c r="X855" s="464"/>
      <c r="Y855" s="464"/>
      <c r="Z855" s="464"/>
      <c r="AA855" s="464"/>
    </row>
    <row r="856" spans="1:27" ht="12.75" customHeight="1">
      <c r="A856" s="462"/>
      <c r="B856" s="463"/>
      <c r="C856" s="463"/>
      <c r="D856" s="463"/>
      <c r="E856" s="463"/>
      <c r="F856" s="463"/>
      <c r="G856" s="464"/>
      <c r="H856" s="463"/>
      <c r="I856" s="463"/>
      <c r="J856" s="463"/>
      <c r="K856" s="463"/>
      <c r="L856" s="463"/>
      <c r="M856" s="464"/>
      <c r="N856" s="464"/>
      <c r="O856" s="464"/>
      <c r="P856" s="464"/>
      <c r="Q856" s="464"/>
      <c r="R856" s="464"/>
      <c r="S856" s="464"/>
      <c r="T856" s="464"/>
      <c r="U856" s="464"/>
      <c r="V856" s="464"/>
      <c r="W856" s="464"/>
      <c r="X856" s="464"/>
      <c r="Y856" s="464"/>
      <c r="Z856" s="464"/>
      <c r="AA856" s="464"/>
    </row>
    <row r="857" spans="1:27" ht="12.75" customHeight="1">
      <c r="A857" s="462"/>
      <c r="B857" s="463"/>
      <c r="C857" s="463"/>
      <c r="D857" s="463"/>
      <c r="E857" s="463"/>
      <c r="F857" s="463"/>
      <c r="G857" s="464"/>
      <c r="H857" s="463"/>
      <c r="I857" s="463"/>
      <c r="J857" s="463"/>
      <c r="K857" s="463"/>
      <c r="L857" s="463"/>
      <c r="M857" s="464"/>
      <c r="N857" s="464"/>
      <c r="O857" s="464"/>
      <c r="P857" s="464"/>
      <c r="Q857" s="464"/>
      <c r="R857" s="464"/>
      <c r="S857" s="464"/>
      <c r="T857" s="464"/>
      <c r="U857" s="464"/>
      <c r="V857" s="464"/>
      <c r="W857" s="464"/>
      <c r="X857" s="464"/>
      <c r="Y857" s="464"/>
      <c r="Z857" s="464"/>
      <c r="AA857" s="464"/>
    </row>
    <row r="858" spans="1:27" ht="12.75" customHeight="1">
      <c r="A858" s="462"/>
      <c r="B858" s="463"/>
      <c r="C858" s="463"/>
      <c r="D858" s="463"/>
      <c r="E858" s="463"/>
      <c r="F858" s="463"/>
      <c r="G858" s="464"/>
      <c r="H858" s="463"/>
      <c r="I858" s="463"/>
      <c r="J858" s="463"/>
      <c r="K858" s="463"/>
      <c r="L858" s="463"/>
      <c r="M858" s="464"/>
      <c r="N858" s="464"/>
      <c r="O858" s="464"/>
      <c r="P858" s="464"/>
      <c r="Q858" s="464"/>
      <c r="R858" s="464"/>
      <c r="S858" s="464"/>
      <c r="T858" s="464"/>
      <c r="U858" s="464"/>
      <c r="V858" s="464"/>
      <c r="W858" s="464"/>
      <c r="X858" s="464"/>
      <c r="Y858" s="464"/>
      <c r="Z858" s="464"/>
      <c r="AA858" s="464"/>
    </row>
    <row r="859" spans="1:27" ht="12.75" customHeight="1">
      <c r="A859" s="462"/>
      <c r="B859" s="463"/>
      <c r="C859" s="463"/>
      <c r="D859" s="463"/>
      <c r="E859" s="463"/>
      <c r="F859" s="463"/>
      <c r="G859" s="464"/>
      <c r="H859" s="463"/>
      <c r="I859" s="463"/>
      <c r="J859" s="463"/>
      <c r="K859" s="463"/>
      <c r="L859" s="463"/>
      <c r="M859" s="464"/>
      <c r="N859" s="464"/>
      <c r="O859" s="464"/>
      <c r="P859" s="464"/>
      <c r="Q859" s="464"/>
      <c r="R859" s="464"/>
      <c r="S859" s="464"/>
      <c r="T859" s="464"/>
      <c r="U859" s="464"/>
      <c r="V859" s="464"/>
      <c r="W859" s="464"/>
      <c r="X859" s="464"/>
      <c r="Y859" s="464"/>
      <c r="Z859" s="464"/>
      <c r="AA859" s="464"/>
    </row>
    <row r="860" spans="1:27" ht="12.75" customHeight="1">
      <c r="A860" s="462"/>
      <c r="B860" s="463"/>
      <c r="C860" s="463"/>
      <c r="D860" s="463"/>
      <c r="E860" s="463"/>
      <c r="F860" s="463"/>
      <c r="G860" s="464"/>
      <c r="H860" s="463"/>
      <c r="I860" s="463"/>
      <c r="J860" s="463"/>
      <c r="K860" s="463"/>
      <c r="L860" s="463"/>
      <c r="M860" s="464"/>
      <c r="N860" s="464"/>
      <c r="O860" s="464"/>
      <c r="P860" s="464"/>
      <c r="Q860" s="464"/>
      <c r="R860" s="464"/>
      <c r="S860" s="464"/>
      <c r="T860" s="464"/>
      <c r="U860" s="464"/>
      <c r="V860" s="464"/>
      <c r="W860" s="464"/>
      <c r="X860" s="464"/>
      <c r="Y860" s="464"/>
      <c r="Z860" s="464"/>
      <c r="AA860" s="464"/>
    </row>
    <row r="861" spans="1:27" ht="12.75" customHeight="1">
      <c r="A861" s="462"/>
      <c r="B861" s="463"/>
      <c r="C861" s="463"/>
      <c r="D861" s="463"/>
      <c r="E861" s="463"/>
      <c r="F861" s="463"/>
      <c r="G861" s="464"/>
      <c r="H861" s="463"/>
      <c r="I861" s="463"/>
      <c r="J861" s="463"/>
      <c r="K861" s="463"/>
      <c r="L861" s="463"/>
      <c r="M861" s="464"/>
      <c r="N861" s="464"/>
      <c r="O861" s="464"/>
      <c r="P861" s="464"/>
      <c r="Q861" s="464"/>
      <c r="R861" s="464"/>
      <c r="S861" s="464"/>
      <c r="T861" s="464"/>
      <c r="U861" s="464"/>
      <c r="V861" s="464"/>
      <c r="W861" s="464"/>
      <c r="X861" s="464"/>
      <c r="Y861" s="464"/>
      <c r="Z861" s="464"/>
      <c r="AA861" s="464"/>
    </row>
    <row r="862" spans="1:27" ht="12.75" customHeight="1">
      <c r="A862" s="462"/>
      <c r="B862" s="463"/>
      <c r="C862" s="463"/>
      <c r="D862" s="463"/>
      <c r="E862" s="463"/>
      <c r="F862" s="463"/>
      <c r="G862" s="464"/>
      <c r="H862" s="463"/>
      <c r="I862" s="463"/>
      <c r="J862" s="463"/>
      <c r="K862" s="463"/>
      <c r="L862" s="463"/>
      <c r="M862" s="464"/>
      <c r="N862" s="464"/>
      <c r="O862" s="464"/>
      <c r="P862" s="464"/>
      <c r="Q862" s="464"/>
      <c r="R862" s="464"/>
      <c r="S862" s="464"/>
      <c r="T862" s="464"/>
      <c r="U862" s="464"/>
      <c r="V862" s="464"/>
      <c r="W862" s="464"/>
      <c r="X862" s="464"/>
      <c r="Y862" s="464"/>
      <c r="Z862" s="464"/>
      <c r="AA862" s="464"/>
    </row>
    <row r="863" spans="1:27" ht="12.75" customHeight="1">
      <c r="A863" s="462"/>
      <c r="B863" s="463"/>
      <c r="C863" s="463"/>
      <c r="D863" s="463"/>
      <c r="E863" s="463"/>
      <c r="F863" s="463"/>
      <c r="G863" s="464"/>
      <c r="H863" s="463"/>
      <c r="I863" s="463"/>
      <c r="J863" s="463"/>
      <c r="K863" s="463"/>
      <c r="L863" s="463"/>
      <c r="M863" s="464"/>
      <c r="N863" s="464"/>
      <c r="O863" s="464"/>
      <c r="P863" s="464"/>
      <c r="Q863" s="464"/>
      <c r="R863" s="464"/>
      <c r="S863" s="464"/>
      <c r="T863" s="464"/>
      <c r="U863" s="464"/>
      <c r="V863" s="464"/>
      <c r="W863" s="464"/>
      <c r="X863" s="464"/>
      <c r="Y863" s="464"/>
      <c r="Z863" s="464"/>
      <c r="AA863" s="464"/>
    </row>
    <row r="864" spans="1:27" ht="12.75" customHeight="1">
      <c r="A864" s="462"/>
      <c r="B864" s="463"/>
      <c r="C864" s="463"/>
      <c r="D864" s="463"/>
      <c r="E864" s="463"/>
      <c r="F864" s="463"/>
      <c r="G864" s="464"/>
      <c r="H864" s="463"/>
      <c r="I864" s="463"/>
      <c r="J864" s="463"/>
      <c r="K864" s="463"/>
      <c r="L864" s="463"/>
      <c r="M864" s="464"/>
      <c r="N864" s="464"/>
      <c r="O864" s="464"/>
      <c r="P864" s="464"/>
      <c r="Q864" s="464"/>
      <c r="R864" s="464"/>
      <c r="S864" s="464"/>
      <c r="T864" s="464"/>
      <c r="U864" s="464"/>
      <c r="V864" s="464"/>
      <c r="W864" s="464"/>
      <c r="X864" s="464"/>
      <c r="Y864" s="464"/>
      <c r="Z864" s="464"/>
      <c r="AA864" s="464"/>
    </row>
    <row r="865" spans="1:27" ht="12.75" customHeight="1">
      <c r="A865" s="462"/>
      <c r="B865" s="463"/>
      <c r="C865" s="463"/>
      <c r="D865" s="463"/>
      <c r="E865" s="463"/>
      <c r="F865" s="463"/>
      <c r="G865" s="464"/>
      <c r="H865" s="463"/>
      <c r="I865" s="463"/>
      <c r="J865" s="463"/>
      <c r="K865" s="463"/>
      <c r="L865" s="463"/>
      <c r="M865" s="464"/>
      <c r="N865" s="464"/>
      <c r="O865" s="464"/>
      <c r="P865" s="464"/>
      <c r="Q865" s="464"/>
      <c r="R865" s="464"/>
      <c r="S865" s="464"/>
      <c r="T865" s="464"/>
      <c r="U865" s="464"/>
      <c r="V865" s="464"/>
      <c r="W865" s="464"/>
      <c r="X865" s="464"/>
      <c r="Y865" s="464"/>
      <c r="Z865" s="464"/>
      <c r="AA865" s="464"/>
    </row>
    <row r="866" spans="1:27" ht="12.75" customHeight="1">
      <c r="A866" s="462"/>
      <c r="B866" s="463"/>
      <c r="C866" s="463"/>
      <c r="D866" s="463"/>
      <c r="E866" s="463"/>
      <c r="F866" s="463"/>
      <c r="G866" s="464"/>
      <c r="H866" s="463"/>
      <c r="I866" s="463"/>
      <c r="J866" s="463"/>
      <c r="K866" s="463"/>
      <c r="L866" s="463"/>
      <c r="M866" s="464"/>
      <c r="N866" s="464"/>
      <c r="O866" s="464"/>
      <c r="P866" s="464"/>
      <c r="Q866" s="464"/>
      <c r="R866" s="464"/>
      <c r="S866" s="464"/>
      <c r="T866" s="464"/>
      <c r="U866" s="464"/>
      <c r="V866" s="464"/>
      <c r="W866" s="464"/>
      <c r="X866" s="464"/>
      <c r="Y866" s="464"/>
      <c r="Z866" s="464"/>
      <c r="AA866" s="464"/>
    </row>
    <row r="867" spans="1:27" ht="12.75" customHeight="1">
      <c r="A867" s="462"/>
      <c r="B867" s="463"/>
      <c r="C867" s="463"/>
      <c r="D867" s="463"/>
      <c r="E867" s="463"/>
      <c r="F867" s="463"/>
      <c r="G867" s="464"/>
      <c r="H867" s="463"/>
      <c r="I867" s="463"/>
      <c r="J867" s="463"/>
      <c r="K867" s="463"/>
      <c r="L867" s="463"/>
      <c r="M867" s="464"/>
      <c r="N867" s="464"/>
      <c r="O867" s="464"/>
      <c r="P867" s="464"/>
      <c r="Q867" s="464"/>
      <c r="R867" s="464"/>
      <c r="S867" s="464"/>
      <c r="T867" s="464"/>
      <c r="U867" s="464"/>
      <c r="V867" s="464"/>
      <c r="W867" s="464"/>
      <c r="X867" s="464"/>
      <c r="Y867" s="464"/>
      <c r="Z867" s="464"/>
      <c r="AA867" s="464"/>
    </row>
    <row r="868" spans="1:27" ht="12.75" customHeight="1">
      <c r="A868" s="462"/>
      <c r="B868" s="463"/>
      <c r="C868" s="463"/>
      <c r="D868" s="463"/>
      <c r="E868" s="463"/>
      <c r="F868" s="463"/>
      <c r="G868" s="464"/>
      <c r="H868" s="463"/>
      <c r="I868" s="463"/>
      <c r="J868" s="463"/>
      <c r="K868" s="463"/>
      <c r="L868" s="463"/>
      <c r="M868" s="464"/>
      <c r="N868" s="464"/>
      <c r="O868" s="464"/>
      <c r="P868" s="464"/>
      <c r="Q868" s="464"/>
      <c r="R868" s="464"/>
      <c r="S868" s="464"/>
      <c r="T868" s="464"/>
      <c r="U868" s="464"/>
      <c r="V868" s="464"/>
      <c r="W868" s="464"/>
      <c r="X868" s="464"/>
      <c r="Y868" s="464"/>
      <c r="Z868" s="464"/>
      <c r="AA868" s="464"/>
    </row>
    <row r="869" spans="1:27" ht="12.75" customHeight="1">
      <c r="A869" s="462"/>
      <c r="B869" s="463"/>
      <c r="C869" s="463"/>
      <c r="D869" s="463"/>
      <c r="E869" s="463"/>
      <c r="F869" s="463"/>
      <c r="G869" s="464"/>
      <c r="H869" s="463"/>
      <c r="I869" s="463"/>
      <c r="J869" s="463"/>
      <c r="K869" s="463"/>
      <c r="L869" s="463"/>
      <c r="M869" s="464"/>
      <c r="N869" s="464"/>
      <c r="O869" s="464"/>
      <c r="P869" s="464"/>
      <c r="Q869" s="464"/>
      <c r="R869" s="464"/>
      <c r="S869" s="464"/>
      <c r="T869" s="464"/>
      <c r="U869" s="464"/>
      <c r="V869" s="464"/>
      <c r="W869" s="464"/>
      <c r="X869" s="464"/>
      <c r="Y869" s="464"/>
      <c r="Z869" s="464"/>
      <c r="AA869" s="464"/>
    </row>
    <row r="870" spans="1:27" ht="12.75" customHeight="1">
      <c r="A870" s="462"/>
      <c r="B870" s="463"/>
      <c r="C870" s="463"/>
      <c r="D870" s="463"/>
      <c r="E870" s="463"/>
      <c r="F870" s="463"/>
      <c r="G870" s="464"/>
      <c r="H870" s="463"/>
      <c r="I870" s="463"/>
      <c r="J870" s="463"/>
      <c r="K870" s="463"/>
      <c r="L870" s="463"/>
      <c r="M870" s="464"/>
      <c r="N870" s="464"/>
      <c r="O870" s="464"/>
      <c r="P870" s="464"/>
      <c r="Q870" s="464"/>
      <c r="R870" s="464"/>
      <c r="S870" s="464"/>
      <c r="T870" s="464"/>
      <c r="U870" s="464"/>
      <c r="V870" s="464"/>
      <c r="W870" s="464"/>
      <c r="X870" s="464"/>
      <c r="Y870" s="464"/>
      <c r="Z870" s="464"/>
      <c r="AA870" s="464"/>
    </row>
    <row r="871" spans="1:27" ht="12.75" customHeight="1">
      <c r="A871" s="462"/>
      <c r="B871" s="463"/>
      <c r="C871" s="463"/>
      <c r="D871" s="463"/>
      <c r="E871" s="463"/>
      <c r="F871" s="463"/>
      <c r="G871" s="464"/>
      <c r="H871" s="463"/>
      <c r="I871" s="463"/>
      <c r="J871" s="463"/>
      <c r="K871" s="463"/>
      <c r="L871" s="463"/>
      <c r="M871" s="464"/>
      <c r="N871" s="464"/>
      <c r="O871" s="464"/>
      <c r="P871" s="464"/>
      <c r="Q871" s="464"/>
      <c r="R871" s="464"/>
      <c r="S871" s="464"/>
      <c r="T871" s="464"/>
      <c r="U871" s="464"/>
      <c r="V871" s="464"/>
      <c r="W871" s="464"/>
      <c r="X871" s="464"/>
      <c r="Y871" s="464"/>
      <c r="Z871" s="464"/>
      <c r="AA871" s="464"/>
    </row>
    <row r="872" spans="1:27" ht="12.75" customHeight="1">
      <c r="A872" s="462"/>
      <c r="B872" s="463"/>
      <c r="C872" s="463"/>
      <c r="D872" s="463"/>
      <c r="E872" s="463"/>
      <c r="F872" s="463"/>
      <c r="G872" s="464"/>
      <c r="H872" s="463"/>
      <c r="I872" s="463"/>
      <c r="J872" s="463"/>
      <c r="K872" s="463"/>
      <c r="L872" s="463"/>
      <c r="M872" s="464"/>
      <c r="N872" s="464"/>
      <c r="O872" s="464"/>
      <c r="P872" s="464"/>
      <c r="Q872" s="464"/>
      <c r="R872" s="464"/>
      <c r="S872" s="464"/>
      <c r="T872" s="464"/>
      <c r="U872" s="464"/>
      <c r="V872" s="464"/>
      <c r="W872" s="464"/>
      <c r="X872" s="464"/>
      <c r="Y872" s="464"/>
      <c r="Z872" s="464"/>
      <c r="AA872" s="464"/>
    </row>
    <row r="873" spans="1:27" ht="12.75" customHeight="1">
      <c r="A873" s="462"/>
      <c r="B873" s="463"/>
      <c r="C873" s="463"/>
      <c r="D873" s="463"/>
      <c r="E873" s="463"/>
      <c r="F873" s="463"/>
      <c r="G873" s="464"/>
      <c r="H873" s="463"/>
      <c r="I873" s="463"/>
      <c r="J873" s="463"/>
      <c r="K873" s="463"/>
      <c r="L873" s="463"/>
      <c r="M873" s="464"/>
      <c r="N873" s="464"/>
      <c r="O873" s="464"/>
      <c r="P873" s="464"/>
      <c r="Q873" s="464"/>
      <c r="R873" s="464"/>
      <c r="S873" s="464"/>
      <c r="T873" s="464"/>
      <c r="U873" s="464"/>
      <c r="V873" s="464"/>
      <c r="W873" s="464"/>
      <c r="X873" s="464"/>
      <c r="Y873" s="464"/>
      <c r="Z873" s="464"/>
      <c r="AA873" s="464"/>
    </row>
    <row r="874" spans="1:27" ht="12.75" customHeight="1">
      <c r="A874" s="462"/>
      <c r="B874" s="463"/>
      <c r="C874" s="463"/>
      <c r="D874" s="463"/>
      <c r="E874" s="463"/>
      <c r="F874" s="463"/>
      <c r="G874" s="464"/>
      <c r="H874" s="463"/>
      <c r="I874" s="463"/>
      <c r="J874" s="463"/>
      <c r="K874" s="463"/>
      <c r="L874" s="463"/>
      <c r="M874" s="464"/>
      <c r="N874" s="464"/>
      <c r="O874" s="464"/>
      <c r="P874" s="464"/>
      <c r="Q874" s="464"/>
      <c r="R874" s="464"/>
      <c r="S874" s="464"/>
      <c r="T874" s="464"/>
      <c r="U874" s="464"/>
      <c r="V874" s="464"/>
      <c r="W874" s="464"/>
      <c r="X874" s="464"/>
      <c r="Y874" s="464"/>
      <c r="Z874" s="464"/>
      <c r="AA874" s="464"/>
    </row>
    <row r="875" spans="1:27" ht="12.75" customHeight="1">
      <c r="A875" s="462"/>
      <c r="B875" s="463"/>
      <c r="C875" s="463"/>
      <c r="D875" s="463"/>
      <c r="E875" s="463"/>
      <c r="F875" s="463"/>
      <c r="G875" s="464"/>
      <c r="H875" s="463"/>
      <c r="I875" s="463"/>
      <c r="J875" s="463"/>
      <c r="K875" s="463"/>
      <c r="L875" s="463"/>
      <c r="M875" s="464"/>
      <c r="N875" s="464"/>
      <c r="O875" s="464"/>
      <c r="P875" s="464"/>
      <c r="Q875" s="464"/>
      <c r="R875" s="464"/>
      <c r="S875" s="464"/>
      <c r="T875" s="464"/>
      <c r="U875" s="464"/>
      <c r="V875" s="464"/>
      <c r="W875" s="464"/>
      <c r="X875" s="464"/>
      <c r="Y875" s="464"/>
      <c r="Z875" s="464"/>
      <c r="AA875" s="464"/>
    </row>
    <row r="876" spans="1:27" ht="12.75" customHeight="1">
      <c r="A876" s="462"/>
      <c r="B876" s="463"/>
      <c r="C876" s="463"/>
      <c r="D876" s="463"/>
      <c r="E876" s="463"/>
      <c r="F876" s="463"/>
      <c r="G876" s="464"/>
      <c r="H876" s="463"/>
      <c r="I876" s="463"/>
      <c r="J876" s="463"/>
      <c r="K876" s="463"/>
      <c r="L876" s="463"/>
      <c r="M876" s="464"/>
      <c r="N876" s="464"/>
      <c r="O876" s="464"/>
      <c r="P876" s="464"/>
      <c r="Q876" s="464"/>
      <c r="R876" s="464"/>
      <c r="S876" s="464"/>
      <c r="T876" s="464"/>
      <c r="U876" s="464"/>
      <c r="V876" s="464"/>
      <c r="W876" s="464"/>
      <c r="X876" s="464"/>
      <c r="Y876" s="464"/>
      <c r="Z876" s="464"/>
      <c r="AA876" s="464"/>
    </row>
    <row r="877" spans="1:27" ht="12.75" customHeight="1">
      <c r="A877" s="462"/>
      <c r="B877" s="463"/>
      <c r="C877" s="463"/>
      <c r="D877" s="463"/>
      <c r="E877" s="463"/>
      <c r="F877" s="463"/>
      <c r="G877" s="464"/>
      <c r="H877" s="463"/>
      <c r="I877" s="463"/>
      <c r="J877" s="463"/>
      <c r="K877" s="463"/>
      <c r="L877" s="463"/>
      <c r="M877" s="464"/>
      <c r="N877" s="464"/>
      <c r="O877" s="464"/>
      <c r="P877" s="464"/>
      <c r="Q877" s="464"/>
      <c r="R877" s="464"/>
      <c r="S877" s="464"/>
      <c r="T877" s="464"/>
      <c r="U877" s="464"/>
      <c r="V877" s="464"/>
      <c r="W877" s="464"/>
      <c r="X877" s="464"/>
      <c r="Y877" s="464"/>
      <c r="Z877" s="464"/>
      <c r="AA877" s="464"/>
    </row>
    <row r="878" spans="1:27" ht="12.75" customHeight="1">
      <c r="A878" s="462"/>
      <c r="B878" s="463"/>
      <c r="C878" s="463"/>
      <c r="D878" s="463"/>
      <c r="E878" s="463"/>
      <c r="F878" s="463"/>
      <c r="G878" s="464"/>
      <c r="H878" s="463"/>
      <c r="I878" s="463"/>
      <c r="J878" s="463"/>
      <c r="K878" s="463"/>
      <c r="L878" s="463"/>
      <c r="M878" s="464"/>
      <c r="N878" s="464"/>
      <c r="O878" s="464"/>
      <c r="P878" s="464"/>
      <c r="Q878" s="464"/>
      <c r="R878" s="464"/>
      <c r="S878" s="464"/>
      <c r="T878" s="464"/>
      <c r="U878" s="464"/>
      <c r="V878" s="464"/>
      <c r="W878" s="464"/>
      <c r="X878" s="464"/>
      <c r="Y878" s="464"/>
      <c r="Z878" s="464"/>
      <c r="AA878" s="464"/>
    </row>
    <row r="879" spans="1:27" ht="12.75" customHeight="1">
      <c r="A879" s="462"/>
      <c r="B879" s="463"/>
      <c r="C879" s="463"/>
      <c r="D879" s="463"/>
      <c r="E879" s="463"/>
      <c r="F879" s="463"/>
      <c r="G879" s="464"/>
      <c r="H879" s="463"/>
      <c r="I879" s="463"/>
      <c r="J879" s="463"/>
      <c r="K879" s="463"/>
      <c r="L879" s="463"/>
      <c r="M879" s="464"/>
      <c r="N879" s="464"/>
      <c r="O879" s="464"/>
      <c r="P879" s="464"/>
      <c r="Q879" s="464"/>
      <c r="R879" s="464"/>
      <c r="S879" s="464"/>
      <c r="T879" s="464"/>
      <c r="U879" s="464"/>
      <c r="V879" s="464"/>
      <c r="W879" s="464"/>
      <c r="X879" s="464"/>
      <c r="Y879" s="464"/>
      <c r="Z879" s="464"/>
      <c r="AA879" s="464"/>
    </row>
    <row r="880" spans="1:27" ht="12.75" customHeight="1">
      <c r="A880" s="462"/>
      <c r="B880" s="463"/>
      <c r="C880" s="463"/>
      <c r="D880" s="463"/>
      <c r="E880" s="463"/>
      <c r="F880" s="463"/>
      <c r="G880" s="464"/>
      <c r="H880" s="463"/>
      <c r="I880" s="463"/>
      <c r="J880" s="463"/>
      <c r="K880" s="463"/>
      <c r="L880" s="463"/>
      <c r="M880" s="464"/>
      <c r="N880" s="464"/>
      <c r="O880" s="464"/>
      <c r="P880" s="464"/>
      <c r="Q880" s="464"/>
      <c r="R880" s="464"/>
      <c r="S880" s="464"/>
      <c r="T880" s="464"/>
      <c r="U880" s="464"/>
      <c r="V880" s="464"/>
      <c r="W880" s="464"/>
      <c r="X880" s="464"/>
      <c r="Y880" s="464"/>
      <c r="Z880" s="464"/>
      <c r="AA880" s="464"/>
    </row>
    <row r="881" spans="1:27" ht="12.75" customHeight="1">
      <c r="A881" s="462"/>
      <c r="B881" s="463"/>
      <c r="C881" s="463"/>
      <c r="D881" s="463"/>
      <c r="E881" s="463"/>
      <c r="F881" s="463"/>
      <c r="G881" s="464"/>
      <c r="H881" s="463"/>
      <c r="I881" s="463"/>
      <c r="J881" s="463"/>
      <c r="K881" s="463"/>
      <c r="L881" s="463"/>
      <c r="M881" s="464"/>
      <c r="N881" s="464"/>
      <c r="O881" s="464"/>
      <c r="P881" s="464"/>
      <c r="Q881" s="464"/>
      <c r="R881" s="464"/>
      <c r="S881" s="464"/>
      <c r="T881" s="464"/>
      <c r="U881" s="464"/>
      <c r="V881" s="464"/>
      <c r="W881" s="464"/>
      <c r="X881" s="464"/>
      <c r="Y881" s="464"/>
      <c r="Z881" s="464"/>
      <c r="AA881" s="464"/>
    </row>
    <row r="882" spans="1:27" ht="12.75" customHeight="1">
      <c r="A882" s="462"/>
      <c r="B882" s="463"/>
      <c r="C882" s="463"/>
      <c r="D882" s="463"/>
      <c r="E882" s="463"/>
      <c r="F882" s="463"/>
      <c r="G882" s="464"/>
      <c r="H882" s="463"/>
      <c r="I882" s="463"/>
      <c r="J882" s="463"/>
      <c r="K882" s="463"/>
      <c r="L882" s="463"/>
      <c r="M882" s="464"/>
      <c r="N882" s="464"/>
      <c r="O882" s="464"/>
      <c r="P882" s="464"/>
      <c r="Q882" s="464"/>
      <c r="R882" s="464"/>
      <c r="S882" s="464"/>
      <c r="T882" s="464"/>
      <c r="U882" s="464"/>
      <c r="V882" s="464"/>
      <c r="W882" s="464"/>
      <c r="X882" s="464"/>
      <c r="Y882" s="464"/>
      <c r="Z882" s="464"/>
      <c r="AA882" s="464"/>
    </row>
    <row r="883" spans="1:27" ht="12.75" customHeight="1">
      <c r="A883" s="462"/>
      <c r="B883" s="463"/>
      <c r="C883" s="463"/>
      <c r="D883" s="463"/>
      <c r="E883" s="463"/>
      <c r="F883" s="463"/>
      <c r="G883" s="464"/>
      <c r="H883" s="463"/>
      <c r="I883" s="463"/>
      <c r="J883" s="463"/>
      <c r="K883" s="463"/>
      <c r="L883" s="463"/>
      <c r="M883" s="464"/>
      <c r="N883" s="464"/>
      <c r="O883" s="464"/>
      <c r="P883" s="464"/>
      <c r="Q883" s="464"/>
      <c r="R883" s="464"/>
      <c r="S883" s="464"/>
      <c r="T883" s="464"/>
      <c r="U883" s="464"/>
      <c r="V883" s="464"/>
      <c r="W883" s="464"/>
      <c r="X883" s="464"/>
      <c r="Y883" s="464"/>
      <c r="Z883" s="464"/>
      <c r="AA883" s="464"/>
    </row>
    <row r="884" spans="1:27" ht="12.75" customHeight="1">
      <c r="A884" s="462"/>
      <c r="B884" s="463"/>
      <c r="C884" s="463"/>
      <c r="D884" s="463"/>
      <c r="E884" s="463"/>
      <c r="F884" s="463"/>
      <c r="G884" s="464"/>
      <c r="H884" s="463"/>
      <c r="I884" s="463"/>
      <c r="J884" s="463"/>
      <c r="K884" s="463"/>
      <c r="L884" s="463"/>
      <c r="M884" s="464"/>
      <c r="N884" s="464"/>
      <c r="O884" s="464"/>
      <c r="P884" s="464"/>
      <c r="Q884" s="464"/>
      <c r="R884" s="464"/>
      <c r="S884" s="464"/>
      <c r="T884" s="464"/>
      <c r="U884" s="464"/>
      <c r="V884" s="464"/>
      <c r="W884" s="464"/>
      <c r="X884" s="464"/>
      <c r="Y884" s="464"/>
      <c r="Z884" s="464"/>
      <c r="AA884" s="464"/>
    </row>
    <row r="885" spans="1:27" ht="12.75" customHeight="1">
      <c r="A885" s="462"/>
      <c r="B885" s="463"/>
      <c r="C885" s="463"/>
      <c r="D885" s="463"/>
      <c r="E885" s="463"/>
      <c r="F885" s="463"/>
      <c r="G885" s="464"/>
      <c r="H885" s="463"/>
      <c r="I885" s="463"/>
      <c r="J885" s="463"/>
      <c r="K885" s="463"/>
      <c r="L885" s="463"/>
      <c r="M885" s="464"/>
      <c r="N885" s="464"/>
      <c r="O885" s="464"/>
      <c r="P885" s="464"/>
      <c r="Q885" s="464"/>
      <c r="R885" s="464"/>
      <c r="S885" s="464"/>
      <c r="T885" s="464"/>
      <c r="U885" s="464"/>
      <c r="V885" s="464"/>
      <c r="W885" s="464"/>
      <c r="X885" s="464"/>
      <c r="Y885" s="464"/>
      <c r="Z885" s="464"/>
      <c r="AA885" s="464"/>
    </row>
    <row r="886" spans="1:27" ht="12.75" customHeight="1">
      <c r="A886" s="462"/>
      <c r="B886" s="463"/>
      <c r="C886" s="463"/>
      <c r="D886" s="463"/>
      <c r="E886" s="463"/>
      <c r="F886" s="463"/>
      <c r="G886" s="464"/>
      <c r="H886" s="463"/>
      <c r="I886" s="463"/>
      <c r="J886" s="463"/>
      <c r="K886" s="463"/>
      <c r="L886" s="463"/>
      <c r="M886" s="464"/>
      <c r="N886" s="464"/>
      <c r="O886" s="464"/>
      <c r="P886" s="464"/>
      <c r="Q886" s="464"/>
      <c r="R886" s="464"/>
      <c r="S886" s="464"/>
      <c r="T886" s="464"/>
      <c r="U886" s="464"/>
      <c r="V886" s="464"/>
      <c r="W886" s="464"/>
      <c r="X886" s="464"/>
      <c r="Y886" s="464"/>
      <c r="Z886" s="464"/>
      <c r="AA886" s="464"/>
    </row>
    <row r="887" spans="1:27" ht="12.75" customHeight="1">
      <c r="A887" s="462"/>
      <c r="B887" s="463"/>
      <c r="C887" s="463"/>
      <c r="D887" s="463"/>
      <c r="E887" s="463"/>
      <c r="F887" s="463"/>
      <c r="G887" s="464"/>
      <c r="H887" s="463"/>
      <c r="I887" s="463"/>
      <c r="J887" s="463"/>
      <c r="K887" s="463"/>
      <c r="L887" s="463"/>
      <c r="M887" s="464"/>
      <c r="N887" s="464"/>
      <c r="O887" s="464"/>
      <c r="P887" s="464"/>
      <c r="Q887" s="464"/>
      <c r="R887" s="464"/>
      <c r="S887" s="464"/>
      <c r="T887" s="464"/>
      <c r="U887" s="464"/>
      <c r="V887" s="464"/>
      <c r="W887" s="464"/>
      <c r="X887" s="464"/>
      <c r="Y887" s="464"/>
      <c r="Z887" s="464"/>
      <c r="AA887" s="464"/>
    </row>
    <row r="888" spans="1:27" ht="12.75" customHeight="1">
      <c r="A888" s="462"/>
      <c r="B888" s="463"/>
      <c r="C888" s="463"/>
      <c r="D888" s="463"/>
      <c r="E888" s="463"/>
      <c r="F888" s="463"/>
      <c r="G888" s="464"/>
      <c r="H888" s="463"/>
      <c r="I888" s="463"/>
      <c r="J888" s="463"/>
      <c r="K888" s="463"/>
      <c r="L888" s="463"/>
      <c r="M888" s="464"/>
      <c r="N888" s="464"/>
      <c r="O888" s="464"/>
      <c r="P888" s="464"/>
      <c r="Q888" s="464"/>
      <c r="R888" s="464"/>
      <c r="S888" s="464"/>
      <c r="T888" s="464"/>
      <c r="U888" s="464"/>
      <c r="V888" s="464"/>
      <c r="W888" s="464"/>
      <c r="X888" s="464"/>
      <c r="Y888" s="464"/>
      <c r="Z888" s="464"/>
      <c r="AA888" s="464"/>
    </row>
    <row r="889" spans="1:27" ht="12.75" customHeight="1">
      <c r="A889" s="462"/>
      <c r="B889" s="463"/>
      <c r="C889" s="463"/>
      <c r="D889" s="463"/>
      <c r="E889" s="463"/>
      <c r="F889" s="463"/>
      <c r="G889" s="464"/>
      <c r="H889" s="463"/>
      <c r="I889" s="463"/>
      <c r="J889" s="463"/>
      <c r="K889" s="463"/>
      <c r="L889" s="463"/>
      <c r="M889" s="464"/>
      <c r="N889" s="464"/>
      <c r="O889" s="464"/>
      <c r="P889" s="464"/>
      <c r="Q889" s="464"/>
      <c r="R889" s="464"/>
      <c r="S889" s="464"/>
      <c r="T889" s="464"/>
      <c r="U889" s="464"/>
      <c r="V889" s="464"/>
      <c r="W889" s="464"/>
      <c r="X889" s="464"/>
      <c r="Y889" s="464"/>
      <c r="Z889" s="464"/>
      <c r="AA889" s="464"/>
    </row>
    <row r="890" spans="1:27" ht="12.75" customHeight="1">
      <c r="A890" s="462"/>
      <c r="B890" s="463"/>
      <c r="C890" s="463"/>
      <c r="D890" s="463"/>
      <c r="E890" s="463"/>
      <c r="F890" s="463"/>
      <c r="G890" s="464"/>
      <c r="H890" s="463"/>
      <c r="I890" s="463"/>
      <c r="J890" s="463"/>
      <c r="K890" s="463"/>
      <c r="L890" s="463"/>
      <c r="M890" s="464"/>
      <c r="N890" s="464"/>
      <c r="O890" s="464"/>
      <c r="P890" s="464"/>
      <c r="Q890" s="464"/>
      <c r="R890" s="464"/>
      <c r="S890" s="464"/>
      <c r="T890" s="464"/>
      <c r="U890" s="464"/>
      <c r="V890" s="464"/>
      <c r="W890" s="464"/>
      <c r="X890" s="464"/>
      <c r="Y890" s="464"/>
      <c r="Z890" s="464"/>
      <c r="AA890" s="464"/>
    </row>
    <row r="891" spans="1:27" ht="15.75" customHeight="1"/>
    <row r="892" spans="1:27" ht="15.75" customHeight="1"/>
    <row r="893" spans="1:27" ht="15.75" customHeight="1"/>
    <row r="894" spans="1:27" ht="15.75" customHeight="1"/>
    <row r="895" spans="1:27" ht="15.75" customHeight="1"/>
    <row r="896" spans="1:27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7:AA647" xr:uid="{00000000-0009-0000-0000-000012000000}"/>
  <mergeCells count="13">
    <mergeCell ref="D688:F688"/>
    <mergeCell ref="A1:AA1"/>
    <mergeCell ref="A2:AA2"/>
    <mergeCell ref="A3:AA3"/>
    <mergeCell ref="A4:AA4"/>
    <mergeCell ref="A5:AA5"/>
    <mergeCell ref="Q6:S6"/>
    <mergeCell ref="T6:U6"/>
    <mergeCell ref="N6:P6"/>
    <mergeCell ref="A647:F647"/>
    <mergeCell ref="D663:F663"/>
    <mergeCell ref="D682:F682"/>
    <mergeCell ref="D686:F686"/>
  </mergeCells>
  <printOptions horizontalCentered="1"/>
  <pageMargins left="0.19685039370078741" right="0.19685039370078741" top="0.59055118110236227" bottom="0.78740157480314965" header="0" footer="0"/>
  <pageSetup paperSize="9" scale="42"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ummaryBelow="0" summaryRight="0"/>
  </sheetPr>
  <dimension ref="A1:K1000"/>
  <sheetViews>
    <sheetView workbookViewId="0"/>
  </sheetViews>
  <sheetFormatPr defaultColWidth="14.42578125" defaultRowHeight="15" customHeight="1"/>
  <cols>
    <col min="1" max="1" width="14.42578125" customWidth="1"/>
    <col min="2" max="2" width="32.85546875" customWidth="1"/>
    <col min="3" max="4" width="14.42578125" customWidth="1"/>
    <col min="5" max="5" width="15.28515625" customWidth="1"/>
    <col min="6" max="6" width="14.42578125" customWidth="1"/>
    <col min="7" max="7" width="21.28515625" customWidth="1"/>
    <col min="9" max="9" width="19.28515625" customWidth="1"/>
    <col min="10" max="10" width="23.42578125" customWidth="1"/>
    <col min="11" max="11" width="24" customWidth="1"/>
  </cols>
  <sheetData>
    <row r="1" spans="1:11">
      <c r="A1" s="466" t="s">
        <v>1245</v>
      </c>
      <c r="B1" s="466" t="s">
        <v>1246</v>
      </c>
      <c r="C1" s="466" t="s">
        <v>1247</v>
      </c>
      <c r="D1" s="466" t="s">
        <v>1248</v>
      </c>
      <c r="E1" s="466" t="s">
        <v>1249</v>
      </c>
      <c r="F1" s="466" t="s">
        <v>1250</v>
      </c>
      <c r="G1" s="466" t="s">
        <v>1251</v>
      </c>
      <c r="H1" s="466" t="s">
        <v>1252</v>
      </c>
      <c r="I1" s="466" t="s">
        <v>1253</v>
      </c>
      <c r="J1" s="466" t="s">
        <v>1254</v>
      </c>
      <c r="K1" s="466" t="s">
        <v>1255</v>
      </c>
    </row>
    <row r="2" spans="1:11" ht="15.75" customHeight="1">
      <c r="A2" s="467" t="s">
        <v>1256</v>
      </c>
      <c r="B2" s="467" t="s">
        <v>1257</v>
      </c>
      <c r="C2" s="467" t="s">
        <v>1258</v>
      </c>
      <c r="D2" s="468">
        <v>45660</v>
      </c>
      <c r="E2" s="468">
        <v>46359</v>
      </c>
      <c r="F2" s="467" t="s">
        <v>1259</v>
      </c>
      <c r="G2" s="467" t="s">
        <v>1260</v>
      </c>
      <c r="H2" s="467"/>
      <c r="I2" s="467" t="s">
        <v>1261</v>
      </c>
      <c r="J2" s="469" t="s">
        <v>1262</v>
      </c>
      <c r="K2" s="469" t="s">
        <v>1263</v>
      </c>
    </row>
    <row r="3" spans="1:11">
      <c r="A3" s="470"/>
      <c r="B3" s="470"/>
      <c r="C3" s="470"/>
      <c r="D3" s="470"/>
      <c r="E3" s="470"/>
      <c r="F3" s="470"/>
      <c r="G3" s="470"/>
      <c r="H3" s="470"/>
      <c r="I3" s="470"/>
      <c r="J3" s="471" t="s">
        <v>1264</v>
      </c>
      <c r="K3" s="469" t="s">
        <v>1265</v>
      </c>
    </row>
    <row r="4" spans="1:11">
      <c r="A4" s="470"/>
      <c r="B4" s="470"/>
      <c r="C4" s="470"/>
      <c r="D4" s="470"/>
      <c r="E4" s="472"/>
      <c r="F4" s="470"/>
      <c r="G4" s="470"/>
      <c r="H4" s="470"/>
      <c r="I4" s="470"/>
      <c r="J4" s="469" t="s">
        <v>1266</v>
      </c>
      <c r="K4" s="469" t="s">
        <v>1267</v>
      </c>
    </row>
    <row r="5" spans="1:11">
      <c r="A5" s="470"/>
      <c r="B5" s="470"/>
      <c r="C5" s="470"/>
      <c r="D5" s="470"/>
      <c r="E5" s="470"/>
      <c r="F5" s="470"/>
      <c r="G5" s="470"/>
      <c r="H5" s="470"/>
      <c r="I5" s="470"/>
      <c r="J5" s="470"/>
      <c r="K5" s="469" t="s">
        <v>1268</v>
      </c>
    </row>
    <row r="6" spans="1:11">
      <c r="A6" s="470"/>
      <c r="B6" s="470"/>
      <c r="C6" s="470"/>
      <c r="D6" s="470"/>
      <c r="E6" s="470"/>
      <c r="F6" s="470"/>
      <c r="G6" s="470"/>
      <c r="H6" s="470"/>
      <c r="I6" s="470"/>
      <c r="J6" s="470"/>
      <c r="K6" s="469" t="s">
        <v>648</v>
      </c>
    </row>
    <row r="7" spans="1:11">
      <c r="A7" s="470"/>
      <c r="B7" s="472"/>
      <c r="C7" s="470"/>
      <c r="D7" s="470"/>
      <c r="E7" s="473"/>
      <c r="F7" s="470"/>
      <c r="G7" s="470"/>
      <c r="H7" s="470"/>
      <c r="I7" s="470"/>
      <c r="J7" s="470"/>
      <c r="K7" s="469" t="s">
        <v>1269</v>
      </c>
    </row>
    <row r="8" spans="1:11">
      <c r="A8" s="470"/>
      <c r="B8" s="470"/>
      <c r="C8" s="470"/>
      <c r="D8" s="470"/>
      <c r="E8" s="473"/>
      <c r="F8" s="470"/>
      <c r="G8" s="470"/>
      <c r="H8" s="470"/>
      <c r="I8" s="470"/>
      <c r="J8" s="470"/>
      <c r="K8" s="469" t="s">
        <v>1270</v>
      </c>
    </row>
    <row r="9" spans="1:11">
      <c r="A9" s="470"/>
      <c r="B9" s="470"/>
      <c r="C9" s="470"/>
      <c r="D9" s="470"/>
      <c r="E9" s="473"/>
      <c r="F9" s="470"/>
      <c r="G9" s="470"/>
      <c r="H9" s="470"/>
      <c r="I9" s="470"/>
      <c r="J9" s="470"/>
      <c r="K9" s="469" t="s">
        <v>664</v>
      </c>
    </row>
    <row r="10" spans="1:11">
      <c r="A10" s="470"/>
      <c r="B10" s="470"/>
      <c r="C10" s="470"/>
      <c r="D10" s="470"/>
      <c r="E10" s="473"/>
      <c r="F10" s="470"/>
      <c r="G10" s="470"/>
      <c r="H10" s="470"/>
      <c r="I10" s="470"/>
      <c r="J10" s="470"/>
      <c r="K10" s="469" t="s">
        <v>658</v>
      </c>
    </row>
    <row r="11" spans="1:11">
      <c r="A11" s="470"/>
      <c r="B11" s="470"/>
      <c r="C11" s="470"/>
      <c r="D11" s="470"/>
      <c r="E11" s="470"/>
      <c r="F11" s="470"/>
      <c r="G11" s="470"/>
      <c r="H11" s="470"/>
      <c r="I11" s="470"/>
      <c r="J11" s="470"/>
      <c r="K11" s="469" t="s">
        <v>1271</v>
      </c>
    </row>
    <row r="12" spans="1:11">
      <c r="A12" s="470"/>
      <c r="B12" s="470"/>
      <c r="C12" s="470"/>
      <c r="D12" s="470"/>
      <c r="E12" s="470"/>
      <c r="F12" s="470"/>
      <c r="G12" s="470"/>
      <c r="H12" s="470"/>
      <c r="I12" s="470"/>
      <c r="J12" s="470"/>
      <c r="K12" s="469" t="s">
        <v>1272</v>
      </c>
    </row>
    <row r="13" spans="1:11">
      <c r="A13" s="357"/>
      <c r="B13" s="357"/>
      <c r="C13" s="357"/>
      <c r="D13" s="357"/>
      <c r="E13" s="357"/>
      <c r="F13" s="357"/>
      <c r="G13" s="357"/>
      <c r="H13" s="357"/>
      <c r="I13" s="357"/>
      <c r="J13" s="357"/>
      <c r="K13" s="469" t="s">
        <v>667</v>
      </c>
    </row>
    <row r="14" spans="1:11">
      <c r="A14" s="357"/>
      <c r="B14" s="357"/>
      <c r="C14" s="357"/>
      <c r="D14" s="357"/>
      <c r="E14" s="357"/>
      <c r="F14" s="357"/>
      <c r="G14" s="357"/>
      <c r="H14" s="357"/>
      <c r="I14" s="357"/>
      <c r="J14" s="357"/>
      <c r="K14" s="469" t="s">
        <v>1273</v>
      </c>
    </row>
    <row r="15" spans="1:11">
      <c r="A15" s="357"/>
      <c r="B15" s="357"/>
      <c r="C15" s="357"/>
      <c r="D15" s="357"/>
      <c r="E15" s="357"/>
      <c r="F15" s="357"/>
      <c r="G15" s="357"/>
      <c r="H15" s="357"/>
      <c r="I15" s="357"/>
      <c r="J15" s="357"/>
      <c r="K15" s="469" t="s">
        <v>690</v>
      </c>
    </row>
    <row r="16" spans="1:11">
      <c r="A16" s="357"/>
      <c r="B16" s="357"/>
      <c r="C16" s="357"/>
      <c r="D16" s="357"/>
      <c r="E16" s="357"/>
      <c r="F16" s="357"/>
      <c r="G16" s="357"/>
      <c r="H16" s="357"/>
      <c r="I16" s="357"/>
      <c r="J16" s="357"/>
      <c r="K16" s="469" t="s">
        <v>1274</v>
      </c>
    </row>
    <row r="17" spans="1:11">
      <c r="A17" s="357"/>
      <c r="B17" s="357"/>
      <c r="C17" s="357"/>
      <c r="D17" s="357"/>
      <c r="E17" s="357"/>
      <c r="F17" s="357"/>
      <c r="G17" s="357"/>
      <c r="H17" s="357"/>
      <c r="I17" s="357"/>
      <c r="J17" s="357"/>
      <c r="K17" s="469" t="s">
        <v>1275</v>
      </c>
    </row>
    <row r="18" spans="1:11">
      <c r="A18" s="357"/>
      <c r="B18" s="357"/>
      <c r="C18" s="357"/>
      <c r="D18" s="357"/>
      <c r="E18" s="357"/>
      <c r="F18" s="357"/>
      <c r="G18" s="357"/>
      <c r="H18" s="357"/>
      <c r="I18" s="357"/>
      <c r="J18" s="357"/>
      <c r="K18" s="469" t="s">
        <v>716</v>
      </c>
    </row>
    <row r="19" spans="1:11">
      <c r="A19" s="357"/>
      <c r="B19" s="357"/>
      <c r="C19" s="357"/>
      <c r="D19" s="357"/>
      <c r="E19" s="357"/>
      <c r="F19" s="357"/>
      <c r="G19" s="357"/>
      <c r="H19" s="357"/>
      <c r="I19" s="357"/>
      <c r="J19" s="357"/>
      <c r="K19" s="469" t="s">
        <v>1276</v>
      </c>
    </row>
    <row r="20" spans="1:11">
      <c r="A20" s="357"/>
      <c r="B20" s="357"/>
      <c r="C20" s="357"/>
      <c r="D20" s="357"/>
      <c r="E20" s="357"/>
      <c r="F20" s="357"/>
      <c r="G20" s="357"/>
      <c r="H20" s="357"/>
      <c r="I20" s="357"/>
      <c r="J20" s="357"/>
      <c r="K20" s="469" t="s">
        <v>748</v>
      </c>
    </row>
    <row r="21" spans="1:11" ht="15.75" customHeight="1">
      <c r="A21" s="357"/>
      <c r="B21" s="357"/>
      <c r="C21" s="357"/>
      <c r="D21" s="357"/>
      <c r="E21" s="357"/>
      <c r="F21" s="357"/>
      <c r="G21" s="357"/>
      <c r="H21" s="357"/>
      <c r="I21" s="357"/>
      <c r="J21" s="357"/>
      <c r="K21" s="469" t="s">
        <v>717</v>
      </c>
    </row>
    <row r="22" spans="1:11" ht="15.75" customHeight="1">
      <c r="A22" s="357"/>
      <c r="B22" s="357"/>
      <c r="C22" s="357"/>
      <c r="D22" s="357"/>
      <c r="E22" s="357"/>
      <c r="F22" s="357"/>
      <c r="G22" s="357"/>
      <c r="H22" s="357"/>
      <c r="I22" s="357"/>
      <c r="J22" s="357"/>
      <c r="K22" s="469" t="s">
        <v>720</v>
      </c>
    </row>
    <row r="23" spans="1:11" ht="15.75" customHeight="1">
      <c r="A23" s="357"/>
      <c r="B23" s="357"/>
      <c r="C23" s="357"/>
      <c r="D23" s="357"/>
      <c r="E23" s="357"/>
      <c r="F23" s="357"/>
      <c r="G23" s="357"/>
      <c r="H23" s="357"/>
      <c r="I23" s="357"/>
      <c r="J23" s="357"/>
      <c r="K23" s="469" t="s">
        <v>1277</v>
      </c>
    </row>
    <row r="24" spans="1:11" ht="15.75" customHeight="1">
      <c r="A24" s="357"/>
      <c r="B24" s="357"/>
      <c r="C24" s="357"/>
      <c r="D24" s="357"/>
      <c r="E24" s="357"/>
      <c r="F24" s="357"/>
      <c r="G24" s="357"/>
      <c r="H24" s="357"/>
      <c r="I24" s="357"/>
      <c r="J24" s="357"/>
      <c r="K24" s="469" t="s">
        <v>1278</v>
      </c>
    </row>
    <row r="25" spans="1:11" ht="15.75" customHeight="1"/>
    <row r="26" spans="1:11" ht="15.75" customHeight="1"/>
    <row r="27" spans="1:11" ht="15.75" customHeight="1"/>
    <row r="28" spans="1:11" ht="15.75" customHeight="1"/>
    <row r="29" spans="1:11" ht="15.75" customHeight="1"/>
    <row r="30" spans="1:11" ht="15.75" customHeight="1"/>
    <row r="31" spans="1:11" ht="15.75" customHeight="1"/>
    <row r="32" spans="1:1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21:A1000"/>
  <sheetViews>
    <sheetView workbookViewId="0"/>
  </sheetViews>
  <sheetFormatPr defaultColWidth="14.42578125" defaultRowHeight="15" customHeight="1"/>
  <cols>
    <col min="1" max="26" width="8.7109375" customWidth="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92D050"/>
  </sheetPr>
  <dimension ref="A1:Z1000"/>
  <sheetViews>
    <sheetView workbookViewId="0"/>
  </sheetViews>
  <sheetFormatPr defaultColWidth="14.42578125" defaultRowHeight="15" customHeight="1"/>
  <cols>
    <col min="1" max="1" width="5.28515625" customWidth="1"/>
    <col min="2" max="2" width="8.85546875" customWidth="1"/>
    <col min="3" max="3" width="12.28515625" customWidth="1"/>
    <col min="4" max="4" width="16.5703125" customWidth="1"/>
    <col min="5" max="5" width="9" customWidth="1"/>
    <col min="6" max="6" width="11.28515625" customWidth="1"/>
    <col min="7" max="7" width="13.85546875" customWidth="1"/>
    <col min="8" max="8" width="12.140625" customWidth="1"/>
    <col min="9" max="9" width="12.42578125" customWidth="1"/>
    <col min="10" max="10" width="13.28515625" customWidth="1"/>
    <col min="11" max="12" width="13.140625" customWidth="1"/>
    <col min="13" max="15" width="12" customWidth="1"/>
    <col min="16" max="16" width="11.85546875" customWidth="1"/>
    <col min="17" max="17" width="8.85546875" customWidth="1"/>
    <col min="18" max="18" width="11.28515625" customWidth="1"/>
    <col min="19" max="19" width="13.140625" customWidth="1"/>
    <col min="20" max="20" width="12.28515625" customWidth="1"/>
    <col min="21" max="21" width="8.85546875" customWidth="1"/>
    <col min="22" max="22" width="11.28515625" customWidth="1"/>
    <col min="23" max="23" width="12" customWidth="1"/>
    <col min="24" max="26" width="8.85546875" customWidth="1"/>
  </cols>
  <sheetData>
    <row r="1" spans="1:26" ht="18.75">
      <c r="A1" s="786" t="s">
        <v>1279</v>
      </c>
      <c r="B1" s="710"/>
      <c r="C1" s="710"/>
      <c r="D1" s="710"/>
      <c r="E1" s="710"/>
      <c r="F1" s="710"/>
      <c r="G1" s="710"/>
      <c r="H1" s="710"/>
      <c r="I1" s="710"/>
      <c r="J1" s="710"/>
      <c r="K1" s="710"/>
      <c r="L1" s="710"/>
      <c r="M1" s="710"/>
      <c r="N1" s="710"/>
      <c r="O1" s="710"/>
      <c r="P1" s="710"/>
      <c r="Q1" s="710"/>
      <c r="R1" s="710"/>
      <c r="S1" s="710"/>
      <c r="T1" s="710"/>
      <c r="U1" s="710"/>
      <c r="V1" s="710"/>
      <c r="W1" s="705"/>
      <c r="X1" s="474"/>
      <c r="Y1" s="474"/>
      <c r="Z1" s="474"/>
    </row>
    <row r="2" spans="1:26" ht="15" customHeight="1">
      <c r="A2" s="787" t="s">
        <v>1280</v>
      </c>
      <c r="B2" s="710"/>
      <c r="C2" s="710"/>
      <c r="D2" s="710"/>
      <c r="E2" s="710"/>
      <c r="F2" s="710"/>
      <c r="G2" s="710"/>
      <c r="H2" s="710"/>
      <c r="I2" s="710"/>
      <c r="J2" s="710"/>
      <c r="K2" s="710"/>
      <c r="L2" s="710"/>
      <c r="M2" s="710"/>
      <c r="N2" s="710"/>
      <c r="O2" s="710"/>
      <c r="P2" s="710"/>
      <c r="Q2" s="710"/>
      <c r="R2" s="710"/>
      <c r="S2" s="710"/>
      <c r="T2" s="710"/>
      <c r="U2" s="710"/>
      <c r="V2" s="710"/>
      <c r="W2" s="705"/>
      <c r="X2" s="474"/>
      <c r="Y2" s="474"/>
      <c r="Z2" s="474"/>
    </row>
    <row r="3" spans="1:26" ht="18" customHeight="1">
      <c r="A3" s="788" t="s">
        <v>1281</v>
      </c>
      <c r="B3" s="762"/>
      <c r="C3" s="762"/>
      <c r="D3" s="762"/>
      <c r="E3" s="762"/>
      <c r="F3" s="762"/>
      <c r="G3" s="762"/>
      <c r="H3" s="762"/>
      <c r="I3" s="762"/>
      <c r="J3" s="762"/>
      <c r="K3" s="789"/>
      <c r="L3" s="475"/>
      <c r="M3" s="474"/>
      <c r="N3" s="474"/>
      <c r="O3" s="474"/>
      <c r="P3" s="474"/>
      <c r="Q3" s="474"/>
      <c r="R3" s="474"/>
      <c r="S3" s="474"/>
      <c r="T3" s="474"/>
      <c r="U3" s="474"/>
      <c r="V3" s="474"/>
      <c r="W3" s="474"/>
      <c r="X3" s="474"/>
      <c r="Y3" s="474"/>
      <c r="Z3" s="474"/>
    </row>
    <row r="4" spans="1:26" ht="60">
      <c r="A4" s="80" t="s">
        <v>1282</v>
      </c>
      <c r="B4" s="69" t="s">
        <v>1283</v>
      </c>
      <c r="C4" s="80" t="s">
        <v>623</v>
      </c>
      <c r="D4" s="476" t="s">
        <v>1284</v>
      </c>
      <c r="E4" s="477" t="s">
        <v>1285</v>
      </c>
      <c r="F4" s="476" t="s">
        <v>1286</v>
      </c>
      <c r="G4" s="80" t="s">
        <v>1287</v>
      </c>
      <c r="H4" s="80" t="s">
        <v>1288</v>
      </c>
      <c r="I4" s="80" t="s">
        <v>1289</v>
      </c>
      <c r="J4" s="80" t="s">
        <v>1290</v>
      </c>
      <c r="K4" s="741" t="s">
        <v>1291</v>
      </c>
      <c r="L4" s="655"/>
      <c r="M4" s="741" t="s">
        <v>1292</v>
      </c>
      <c r="N4" s="655"/>
      <c r="O4" s="741" t="s">
        <v>1293</v>
      </c>
      <c r="P4" s="655"/>
      <c r="Q4" s="741" t="s">
        <v>1294</v>
      </c>
      <c r="R4" s="655"/>
      <c r="S4" s="741" t="s">
        <v>1295</v>
      </c>
      <c r="T4" s="655"/>
      <c r="U4" s="741" t="s">
        <v>899</v>
      </c>
      <c r="V4" s="655"/>
      <c r="W4" s="80" t="s">
        <v>1296</v>
      </c>
      <c r="X4" s="474"/>
      <c r="Y4" s="474"/>
      <c r="Z4" s="474"/>
    </row>
    <row r="5" spans="1:26" ht="21.75" customHeight="1">
      <c r="A5" s="80"/>
      <c r="B5" s="69"/>
      <c r="C5" s="80"/>
      <c r="D5" s="476"/>
      <c r="E5" s="477"/>
      <c r="F5" s="476"/>
      <c r="G5" s="80"/>
      <c r="H5" s="80"/>
      <c r="I5" s="80"/>
      <c r="J5" s="80"/>
      <c r="K5" s="478" t="s">
        <v>625</v>
      </c>
      <c r="L5" s="80" t="s">
        <v>1297</v>
      </c>
      <c r="M5" s="478" t="s">
        <v>625</v>
      </c>
      <c r="N5" s="80" t="s">
        <v>1297</v>
      </c>
      <c r="O5" s="478" t="s">
        <v>625</v>
      </c>
      <c r="P5" s="80" t="s">
        <v>1297</v>
      </c>
      <c r="Q5" s="478" t="s">
        <v>625</v>
      </c>
      <c r="R5" s="80" t="s">
        <v>1297</v>
      </c>
      <c r="S5" s="478" t="s">
        <v>625</v>
      </c>
      <c r="T5" s="80" t="s">
        <v>1297</v>
      </c>
      <c r="U5" s="478" t="s">
        <v>625</v>
      </c>
      <c r="V5" s="80" t="s">
        <v>1297</v>
      </c>
      <c r="W5" s="80"/>
      <c r="X5" s="474"/>
      <c r="Y5" s="474"/>
      <c r="Z5" s="474"/>
    </row>
    <row r="6" spans="1:26" ht="15" customHeight="1">
      <c r="A6" s="424">
        <v>1</v>
      </c>
      <c r="B6" s="424" t="s">
        <v>1298</v>
      </c>
      <c r="C6" s="424" t="s">
        <v>242</v>
      </c>
      <c r="D6" s="424" t="s">
        <v>1299</v>
      </c>
      <c r="E6" s="424"/>
      <c r="F6" s="479"/>
      <c r="G6" s="85">
        <v>44348</v>
      </c>
      <c r="H6" s="480"/>
      <c r="I6" s="481"/>
      <c r="J6" s="262"/>
      <c r="K6" s="262"/>
      <c r="L6" s="262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474"/>
      <c r="Y6" s="474"/>
      <c r="Z6" s="474"/>
    </row>
    <row r="7" spans="1:26">
      <c r="A7" s="424"/>
      <c r="B7" s="424"/>
      <c r="C7" s="424"/>
      <c r="D7" s="424"/>
      <c r="E7" s="482">
        <v>383.17599999999999</v>
      </c>
      <c r="F7" s="479">
        <f>E7+F5</f>
        <v>383.17599999999999</v>
      </c>
      <c r="G7" s="483"/>
      <c r="H7" s="480"/>
      <c r="I7" s="481"/>
      <c r="J7" s="262"/>
      <c r="K7" s="262"/>
      <c r="L7" s="262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474"/>
      <c r="Y7" s="474"/>
      <c r="Z7" s="474"/>
    </row>
    <row r="8" spans="1:26">
      <c r="A8" s="424">
        <v>2</v>
      </c>
      <c r="B8" s="424" t="s">
        <v>1300</v>
      </c>
      <c r="C8" s="424" t="s">
        <v>418</v>
      </c>
      <c r="D8" s="424" t="s">
        <v>1301</v>
      </c>
      <c r="E8" s="424"/>
      <c r="F8" s="479"/>
      <c r="G8" s="85">
        <v>44348</v>
      </c>
      <c r="H8" s="480"/>
      <c r="I8" s="481"/>
      <c r="J8" s="262"/>
      <c r="K8" s="262"/>
      <c r="L8" s="262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474"/>
      <c r="Y8" s="474"/>
      <c r="Z8" s="474"/>
    </row>
    <row r="9" spans="1:26">
      <c r="A9" s="424"/>
      <c r="B9" s="424"/>
      <c r="C9" s="424"/>
      <c r="D9" s="424"/>
      <c r="E9" s="482">
        <v>236.88800000000001</v>
      </c>
      <c r="F9" s="479">
        <v>236.88800000000001</v>
      </c>
      <c r="G9" s="483"/>
      <c r="H9" s="480"/>
      <c r="I9" s="481"/>
      <c r="J9" s="262"/>
      <c r="K9" s="262"/>
      <c r="L9" s="262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474"/>
      <c r="Y9" s="474"/>
      <c r="Z9" s="474"/>
    </row>
    <row r="10" spans="1:26">
      <c r="A10" s="424">
        <v>3</v>
      </c>
      <c r="B10" s="424" t="s">
        <v>1302</v>
      </c>
      <c r="C10" s="424" t="s">
        <v>1303</v>
      </c>
      <c r="D10" s="424" t="s">
        <v>1304</v>
      </c>
      <c r="E10" s="424"/>
      <c r="F10" s="479"/>
      <c r="G10" s="85">
        <v>44348</v>
      </c>
      <c r="H10" s="480"/>
      <c r="I10" s="481"/>
      <c r="J10" s="262"/>
      <c r="K10" s="262"/>
      <c r="L10" s="262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474"/>
      <c r="Y10" s="474"/>
      <c r="Z10" s="474"/>
    </row>
    <row r="11" spans="1:26">
      <c r="A11" s="424"/>
      <c r="B11" s="424"/>
      <c r="C11" s="424"/>
      <c r="D11" s="424"/>
      <c r="E11" s="482">
        <v>315.04000000000002</v>
      </c>
      <c r="F11" s="479">
        <v>315.04000000000002</v>
      </c>
      <c r="G11" s="483"/>
      <c r="H11" s="480"/>
      <c r="I11" s="481"/>
      <c r="J11" s="262"/>
      <c r="K11" s="262"/>
      <c r="L11" s="262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474"/>
      <c r="Y11" s="474"/>
      <c r="Z11" s="474"/>
    </row>
    <row r="12" spans="1:26">
      <c r="A12" s="424">
        <v>4</v>
      </c>
      <c r="B12" s="424" t="s">
        <v>1305</v>
      </c>
      <c r="C12" s="424" t="s">
        <v>412</v>
      </c>
      <c r="D12" s="424" t="s">
        <v>1306</v>
      </c>
      <c r="E12" s="424"/>
      <c r="F12" s="479"/>
      <c r="G12" s="85">
        <v>44348</v>
      </c>
      <c r="H12" s="109">
        <v>44510</v>
      </c>
      <c r="I12" s="481"/>
      <c r="J12" s="262"/>
      <c r="K12" s="262"/>
      <c r="L12" s="262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474"/>
      <c r="Y12" s="474"/>
      <c r="Z12" s="474"/>
    </row>
    <row r="13" spans="1:26">
      <c r="A13" s="424"/>
      <c r="B13" s="424"/>
      <c r="C13" s="424"/>
      <c r="D13" s="424"/>
      <c r="E13" s="482">
        <v>477.30700000000002</v>
      </c>
      <c r="F13" s="790">
        <v>1993.693</v>
      </c>
      <c r="G13" s="483"/>
      <c r="H13" s="480"/>
      <c r="I13" s="481"/>
      <c r="J13" s="262"/>
      <c r="K13" s="262"/>
      <c r="L13" s="262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474"/>
      <c r="Y13" s="474"/>
      <c r="Z13" s="474"/>
    </row>
    <row r="14" spans="1:26">
      <c r="A14" s="424">
        <v>5</v>
      </c>
      <c r="B14" s="424" t="s">
        <v>1307</v>
      </c>
      <c r="C14" s="427" t="s">
        <v>251</v>
      </c>
      <c r="D14" s="427" t="s">
        <v>1031</v>
      </c>
      <c r="E14" s="427"/>
      <c r="F14" s="791"/>
      <c r="G14" s="85">
        <v>44348</v>
      </c>
      <c r="H14" s="109">
        <v>44510</v>
      </c>
      <c r="I14" s="484" t="s">
        <v>1308</v>
      </c>
      <c r="J14" s="243"/>
      <c r="K14" s="485">
        <v>44527</v>
      </c>
      <c r="L14" s="485">
        <v>44537</v>
      </c>
      <c r="M14" s="486">
        <v>44573</v>
      </c>
      <c r="N14" s="487">
        <f>M14+7</f>
        <v>44580</v>
      </c>
      <c r="O14" s="485">
        <v>44544</v>
      </c>
      <c r="P14" s="485">
        <v>44544</v>
      </c>
      <c r="Q14" s="488"/>
      <c r="R14" s="488"/>
      <c r="S14" s="488"/>
      <c r="T14" s="488"/>
      <c r="U14" s="488"/>
      <c r="V14" s="488"/>
      <c r="W14" s="488"/>
      <c r="X14" s="474"/>
      <c r="Y14" s="474"/>
      <c r="Z14" s="474"/>
    </row>
    <row r="15" spans="1:26">
      <c r="A15" s="424"/>
      <c r="B15" s="424"/>
      <c r="C15" s="424"/>
      <c r="D15" s="424"/>
      <c r="E15" s="482">
        <v>359.774</v>
      </c>
      <c r="F15" s="791"/>
      <c r="G15" s="483"/>
      <c r="H15" s="480"/>
      <c r="I15" s="481"/>
      <c r="J15" s="262"/>
      <c r="K15" s="262"/>
      <c r="L15" s="262"/>
      <c r="M15" s="488"/>
      <c r="N15" s="488"/>
      <c r="O15" s="7"/>
      <c r="P15" s="7"/>
      <c r="Q15" s="7"/>
      <c r="R15" s="7"/>
      <c r="S15" s="7"/>
      <c r="T15" s="7"/>
      <c r="U15" s="7"/>
      <c r="V15" s="7"/>
      <c r="W15" s="7"/>
      <c r="X15" s="474"/>
      <c r="Y15" s="474"/>
      <c r="Z15" s="474"/>
    </row>
    <row r="16" spans="1:26">
      <c r="A16" s="424">
        <v>6</v>
      </c>
      <c r="B16" s="424" t="s">
        <v>1309</v>
      </c>
      <c r="C16" s="427" t="s">
        <v>251</v>
      </c>
      <c r="D16" s="427" t="s">
        <v>1031</v>
      </c>
      <c r="E16" s="427"/>
      <c r="F16" s="791"/>
      <c r="G16" s="85">
        <v>44348</v>
      </c>
      <c r="H16" s="109">
        <v>44510</v>
      </c>
      <c r="I16" s="484" t="s">
        <v>1310</v>
      </c>
      <c r="J16" s="243"/>
      <c r="K16" s="489">
        <v>44512</v>
      </c>
      <c r="L16" s="489">
        <v>44520</v>
      </c>
      <c r="M16" s="487">
        <f>N14</f>
        <v>44580</v>
      </c>
      <c r="N16" s="487">
        <f>M16+5</f>
        <v>44585</v>
      </c>
      <c r="O16" s="485">
        <v>44544</v>
      </c>
      <c r="P16" s="485">
        <v>44544</v>
      </c>
      <c r="Q16" s="488"/>
      <c r="R16" s="488"/>
      <c r="S16" s="488"/>
      <c r="T16" s="488"/>
      <c r="U16" s="488"/>
      <c r="V16" s="488"/>
      <c r="W16" s="488"/>
      <c r="X16" s="474"/>
      <c r="Y16" s="474"/>
      <c r="Z16" s="474"/>
    </row>
    <row r="17" spans="1:26">
      <c r="A17" s="424"/>
      <c r="B17" s="424"/>
      <c r="C17" s="424"/>
      <c r="D17" s="424"/>
      <c r="E17" s="482">
        <v>412.08100000000002</v>
      </c>
      <c r="F17" s="791"/>
      <c r="G17" s="483"/>
      <c r="H17" s="480"/>
      <c r="I17" s="481"/>
      <c r="J17" s="262"/>
      <c r="K17" s="262"/>
      <c r="L17" s="262"/>
      <c r="M17" s="488"/>
      <c r="N17" s="488"/>
      <c r="O17" s="7"/>
      <c r="P17" s="7"/>
      <c r="Q17" s="7"/>
      <c r="R17" s="7"/>
      <c r="S17" s="7"/>
      <c r="T17" s="7"/>
      <c r="U17" s="7"/>
      <c r="V17" s="7"/>
      <c r="W17" s="7"/>
      <c r="X17" s="474"/>
      <c r="Y17" s="474"/>
      <c r="Z17" s="474"/>
    </row>
    <row r="18" spans="1:26">
      <c r="A18" s="424">
        <v>7</v>
      </c>
      <c r="B18" s="424" t="s">
        <v>1311</v>
      </c>
      <c r="C18" s="427" t="s">
        <v>258</v>
      </c>
      <c r="D18" s="427" t="s">
        <v>1031</v>
      </c>
      <c r="E18" s="427"/>
      <c r="F18" s="791"/>
      <c r="G18" s="85">
        <v>44348</v>
      </c>
      <c r="H18" s="109">
        <v>44510</v>
      </c>
      <c r="I18" s="484" t="s">
        <v>1310</v>
      </c>
      <c r="J18" s="243"/>
      <c r="K18" s="489">
        <v>44501</v>
      </c>
      <c r="L18" s="489">
        <v>44514</v>
      </c>
      <c r="M18" s="487">
        <f>N16</f>
        <v>44585</v>
      </c>
      <c r="N18" s="487">
        <f>M18+7</f>
        <v>44592</v>
      </c>
      <c r="O18" s="485">
        <v>44544</v>
      </c>
      <c r="P18" s="485">
        <v>44544</v>
      </c>
      <c r="Q18" s="488"/>
      <c r="R18" s="488"/>
      <c r="S18" s="488"/>
      <c r="T18" s="488"/>
      <c r="U18" s="488"/>
      <c r="V18" s="488"/>
      <c r="W18" s="488"/>
      <c r="X18" s="474"/>
      <c r="Y18" s="474"/>
      <c r="Z18" s="474"/>
    </row>
    <row r="19" spans="1:26">
      <c r="A19" s="424"/>
      <c r="B19" s="424"/>
      <c r="C19" s="424"/>
      <c r="D19" s="424"/>
      <c r="E19" s="482">
        <v>397.82100000000003</v>
      </c>
      <c r="F19" s="791"/>
      <c r="G19" s="483"/>
      <c r="H19" s="480"/>
      <c r="I19" s="481"/>
      <c r="J19" s="262"/>
      <c r="K19" s="262"/>
      <c r="L19" s="262"/>
      <c r="M19" s="488"/>
      <c r="N19" s="488"/>
      <c r="O19" s="7"/>
      <c r="P19" s="7"/>
      <c r="Q19" s="7"/>
      <c r="R19" s="7"/>
      <c r="S19" s="7"/>
      <c r="T19" s="7"/>
      <c r="U19" s="7"/>
      <c r="V19" s="7"/>
      <c r="W19" s="7"/>
      <c r="X19" s="474"/>
      <c r="Y19" s="474"/>
      <c r="Z19" s="474"/>
    </row>
    <row r="20" spans="1:26">
      <c r="A20" s="424">
        <v>8</v>
      </c>
      <c r="B20" s="424" t="s">
        <v>1312</v>
      </c>
      <c r="C20" s="427" t="s">
        <v>251</v>
      </c>
      <c r="D20" s="427" t="s">
        <v>1031</v>
      </c>
      <c r="E20" s="427"/>
      <c r="F20" s="791"/>
      <c r="G20" s="85">
        <v>44348</v>
      </c>
      <c r="H20" s="109">
        <v>44510</v>
      </c>
      <c r="I20" s="484" t="s">
        <v>1310</v>
      </c>
      <c r="J20" s="243"/>
      <c r="K20" s="489">
        <v>44493</v>
      </c>
      <c r="L20" s="489">
        <f>K20+7</f>
        <v>44500</v>
      </c>
      <c r="M20" s="486">
        <v>44573</v>
      </c>
      <c r="N20" s="487">
        <f>M20+5</f>
        <v>44578</v>
      </c>
      <c r="O20" s="485">
        <v>44544</v>
      </c>
      <c r="P20" s="485">
        <v>44544</v>
      </c>
      <c r="Q20" s="488"/>
      <c r="R20" s="488"/>
      <c r="S20" s="488"/>
      <c r="T20" s="488"/>
      <c r="U20" s="488"/>
      <c r="V20" s="488"/>
      <c r="W20" s="488"/>
      <c r="X20" s="474"/>
      <c r="Y20" s="474"/>
      <c r="Z20" s="474"/>
    </row>
    <row r="21" spans="1:26" ht="15.75" customHeight="1">
      <c r="A21" s="424"/>
      <c r="B21" s="424"/>
      <c r="C21" s="424"/>
      <c r="D21" s="424"/>
      <c r="E21" s="482">
        <v>346.71</v>
      </c>
      <c r="F21" s="693"/>
      <c r="G21" s="483"/>
      <c r="H21" s="480"/>
      <c r="I21" s="481"/>
      <c r="J21" s="262"/>
      <c r="K21" s="262"/>
      <c r="L21" s="262"/>
      <c r="M21" s="488"/>
      <c r="N21" s="488"/>
      <c r="O21" s="7"/>
      <c r="P21" s="7"/>
      <c r="Q21" s="7"/>
      <c r="R21" s="7"/>
      <c r="S21" s="7"/>
      <c r="T21" s="7"/>
      <c r="U21" s="7"/>
      <c r="V21" s="7"/>
      <c r="W21" s="7"/>
      <c r="X21" s="474"/>
      <c r="Y21" s="474"/>
      <c r="Z21" s="474"/>
    </row>
    <row r="22" spans="1:26" ht="15.75" customHeight="1">
      <c r="A22" s="424">
        <v>9</v>
      </c>
      <c r="B22" s="424" t="s">
        <v>1313</v>
      </c>
      <c r="C22" s="427" t="s">
        <v>285</v>
      </c>
      <c r="D22" s="427" t="s">
        <v>1314</v>
      </c>
      <c r="E22" s="427"/>
      <c r="F22" s="490"/>
      <c r="G22" s="85">
        <v>44348</v>
      </c>
      <c r="H22" s="85">
        <v>44423</v>
      </c>
      <c r="I22" s="484" t="s">
        <v>1310</v>
      </c>
      <c r="J22" s="243"/>
      <c r="K22" s="489">
        <v>44484</v>
      </c>
      <c r="L22" s="489">
        <v>44492</v>
      </c>
      <c r="M22" s="487">
        <f>N20</f>
        <v>44578</v>
      </c>
      <c r="N22" s="487">
        <f>M22+8</f>
        <v>44586</v>
      </c>
      <c r="O22" s="485">
        <v>44544</v>
      </c>
      <c r="P22" s="485">
        <v>44544</v>
      </c>
      <c r="Q22" s="488"/>
      <c r="R22" s="488"/>
      <c r="S22" s="488"/>
      <c r="T22" s="488"/>
      <c r="U22" s="488"/>
      <c r="V22" s="488"/>
      <c r="W22" s="488"/>
      <c r="X22" s="474"/>
      <c r="Y22" s="474"/>
      <c r="Z22" s="474"/>
    </row>
    <row r="23" spans="1:26" ht="15.75" customHeight="1">
      <c r="A23" s="424"/>
      <c r="B23" s="424"/>
      <c r="C23" s="424"/>
      <c r="D23" s="424"/>
      <c r="E23" s="482">
        <v>306.44900000000001</v>
      </c>
      <c r="F23" s="790">
        <v>701.88900000000001</v>
      </c>
      <c r="G23" s="483"/>
      <c r="H23" s="480"/>
      <c r="I23" s="481"/>
      <c r="J23" s="262"/>
      <c r="K23" s="262"/>
      <c r="L23" s="262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474"/>
      <c r="Y23" s="474"/>
      <c r="Z23" s="474"/>
    </row>
    <row r="24" spans="1:26" ht="15.75" customHeight="1">
      <c r="A24" s="424">
        <v>10</v>
      </c>
      <c r="B24" s="424" t="s">
        <v>1315</v>
      </c>
      <c r="C24" s="427" t="s">
        <v>258</v>
      </c>
      <c r="D24" s="427" t="s">
        <v>1031</v>
      </c>
      <c r="E24" s="427"/>
      <c r="F24" s="791"/>
      <c r="G24" s="85">
        <v>44348</v>
      </c>
      <c r="H24" s="85">
        <v>44423</v>
      </c>
      <c r="I24" s="484" t="s">
        <v>1310</v>
      </c>
      <c r="J24" s="243"/>
      <c r="K24" s="489">
        <v>44463</v>
      </c>
      <c r="L24" s="489">
        <v>44481</v>
      </c>
      <c r="M24" s="486">
        <f>N22</f>
        <v>44586</v>
      </c>
      <c r="N24" s="486">
        <f>M24+6</f>
        <v>44592</v>
      </c>
      <c r="O24" s="489">
        <v>44492</v>
      </c>
      <c r="P24" s="489">
        <v>44493</v>
      </c>
      <c r="Q24" s="488"/>
      <c r="R24" s="488"/>
      <c r="S24" s="488"/>
      <c r="T24" s="488"/>
      <c r="U24" s="488"/>
      <c r="V24" s="488"/>
      <c r="W24" s="488"/>
      <c r="X24" s="474"/>
      <c r="Y24" s="474"/>
      <c r="Z24" s="474"/>
    </row>
    <row r="25" spans="1:26" ht="15.75" customHeight="1">
      <c r="A25" s="424"/>
      <c r="B25" s="424"/>
      <c r="C25" s="424"/>
      <c r="D25" s="424"/>
      <c r="E25" s="482">
        <v>395.44</v>
      </c>
      <c r="F25" s="693"/>
      <c r="G25" s="483"/>
      <c r="H25" s="480"/>
      <c r="I25" s="481"/>
      <c r="J25" s="262"/>
      <c r="K25" s="262"/>
      <c r="L25" s="262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474"/>
      <c r="Y25" s="474"/>
      <c r="Z25" s="474"/>
    </row>
    <row r="26" spans="1:26" ht="15.75" customHeight="1">
      <c r="A26" s="424">
        <v>11</v>
      </c>
      <c r="B26" s="424" t="s">
        <v>1316</v>
      </c>
      <c r="C26" s="424" t="s">
        <v>242</v>
      </c>
      <c r="D26" s="424" t="s">
        <v>1317</v>
      </c>
      <c r="E26" s="424"/>
      <c r="F26" s="491"/>
      <c r="G26" s="85">
        <v>44348</v>
      </c>
      <c r="H26" s="85">
        <v>44423</v>
      </c>
      <c r="I26" s="481"/>
      <c r="J26" s="262"/>
      <c r="K26" s="262"/>
      <c r="L26" s="262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474"/>
      <c r="Y26" s="474"/>
      <c r="Z26" s="474"/>
    </row>
    <row r="27" spans="1:26" ht="15.75" customHeight="1">
      <c r="A27" s="424"/>
      <c r="B27" s="424"/>
      <c r="C27" s="424"/>
      <c r="D27" s="424"/>
      <c r="E27" s="482">
        <v>249.47900000000001</v>
      </c>
      <c r="F27" s="479">
        <v>249.47900000000001</v>
      </c>
      <c r="G27" s="483"/>
      <c r="H27" s="480"/>
      <c r="I27" s="481"/>
      <c r="J27" s="262"/>
      <c r="K27" s="262"/>
      <c r="L27" s="262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474"/>
      <c r="Y27" s="474"/>
      <c r="Z27" s="474"/>
    </row>
    <row r="28" spans="1:26" ht="15.75" customHeight="1">
      <c r="A28" s="424">
        <v>12</v>
      </c>
      <c r="B28" s="424" t="s">
        <v>1318</v>
      </c>
      <c r="C28" s="424" t="s">
        <v>228</v>
      </c>
      <c r="D28" s="424" t="s">
        <v>1031</v>
      </c>
      <c r="E28" s="424"/>
      <c r="F28" s="491"/>
      <c r="G28" s="85">
        <v>44348</v>
      </c>
      <c r="H28" s="85">
        <v>44423</v>
      </c>
      <c r="I28" s="481"/>
      <c r="J28" s="262"/>
      <c r="K28" s="262"/>
      <c r="L28" s="262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474"/>
      <c r="Y28" s="474"/>
      <c r="Z28" s="474"/>
    </row>
    <row r="29" spans="1:26" ht="15.75" customHeight="1">
      <c r="A29" s="424"/>
      <c r="B29" s="424"/>
      <c r="C29" s="424"/>
      <c r="D29" s="424"/>
      <c r="E29" s="482">
        <v>298.12</v>
      </c>
      <c r="F29" s="790">
        <v>665.76300000000003</v>
      </c>
      <c r="G29" s="483"/>
      <c r="H29" s="480"/>
      <c r="I29" s="481"/>
      <c r="J29" s="262"/>
      <c r="K29" s="262"/>
      <c r="L29" s="262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474"/>
      <c r="Y29" s="474"/>
      <c r="Z29" s="474"/>
    </row>
    <row r="30" spans="1:26" ht="15.75" customHeight="1">
      <c r="A30" s="424">
        <v>13</v>
      </c>
      <c r="B30" s="424" t="s">
        <v>1319</v>
      </c>
      <c r="C30" s="424" t="s">
        <v>251</v>
      </c>
      <c r="D30" s="424" t="s">
        <v>1031</v>
      </c>
      <c r="E30" s="424"/>
      <c r="F30" s="791"/>
      <c r="G30" s="85">
        <v>44348</v>
      </c>
      <c r="H30" s="85">
        <v>44423</v>
      </c>
      <c r="I30" s="481"/>
      <c r="J30" s="262"/>
      <c r="K30" s="262"/>
      <c r="L30" s="262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474"/>
      <c r="Y30" s="474"/>
      <c r="Z30" s="474"/>
    </row>
    <row r="31" spans="1:26" ht="15.75" customHeight="1">
      <c r="A31" s="424"/>
      <c r="B31" s="424"/>
      <c r="C31" s="424"/>
      <c r="D31" s="424"/>
      <c r="E31" s="482">
        <v>367.64299999999997</v>
      </c>
      <c r="F31" s="693"/>
      <c r="G31" s="483"/>
      <c r="H31" s="480"/>
      <c r="I31" s="481"/>
      <c r="J31" s="262"/>
      <c r="K31" s="262"/>
      <c r="L31" s="262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474"/>
      <c r="Y31" s="474"/>
      <c r="Z31" s="474"/>
    </row>
    <row r="32" spans="1:26" ht="15.75" customHeight="1">
      <c r="A32" s="424">
        <v>14</v>
      </c>
      <c r="B32" s="424" t="s">
        <v>1320</v>
      </c>
      <c r="C32" s="424" t="s">
        <v>876</v>
      </c>
      <c r="D32" s="424" t="s">
        <v>1321</v>
      </c>
      <c r="E32" s="424"/>
      <c r="F32" s="479"/>
      <c r="G32" s="85">
        <v>44348</v>
      </c>
      <c r="H32" s="85">
        <v>44423</v>
      </c>
      <c r="I32" s="481"/>
      <c r="J32" s="262"/>
      <c r="K32" s="262"/>
      <c r="L32" s="262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474"/>
      <c r="Y32" s="474"/>
      <c r="Z32" s="474"/>
    </row>
    <row r="33" spans="1:26" ht="15.75" customHeight="1">
      <c r="A33" s="424"/>
      <c r="B33" s="424"/>
      <c r="C33" s="424"/>
      <c r="D33" s="424"/>
      <c r="E33" s="482">
        <v>219.38499999999999</v>
      </c>
      <c r="F33" s="479">
        <v>219.38499999999999</v>
      </c>
      <c r="G33" s="483"/>
      <c r="H33" s="480"/>
      <c r="I33" s="481"/>
      <c r="J33" s="262"/>
      <c r="K33" s="262"/>
      <c r="L33" s="262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474"/>
      <c r="Y33" s="474"/>
      <c r="Z33" s="474"/>
    </row>
    <row r="34" spans="1:26" ht="15.75" customHeight="1">
      <c r="A34" s="424">
        <v>15</v>
      </c>
      <c r="B34" s="424" t="s">
        <v>1322</v>
      </c>
      <c r="C34" s="424" t="s">
        <v>262</v>
      </c>
      <c r="D34" s="424" t="s">
        <v>1323</v>
      </c>
      <c r="E34" s="424"/>
      <c r="F34" s="479"/>
      <c r="G34" s="85">
        <v>44348</v>
      </c>
      <c r="H34" s="85">
        <v>44423</v>
      </c>
      <c r="I34" s="481"/>
      <c r="J34" s="262"/>
      <c r="K34" s="262"/>
      <c r="L34" s="262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474"/>
      <c r="Y34" s="474"/>
      <c r="Z34" s="474"/>
    </row>
    <row r="35" spans="1:26" ht="15.75" customHeight="1">
      <c r="A35" s="424"/>
      <c r="B35" s="424"/>
      <c r="C35" s="424"/>
      <c r="D35" s="424"/>
      <c r="E35" s="482">
        <v>338.68299999999999</v>
      </c>
      <c r="F35" s="790">
        <v>552.67399999999998</v>
      </c>
      <c r="G35" s="483"/>
      <c r="H35" s="480"/>
      <c r="I35" s="481"/>
      <c r="J35" s="262"/>
      <c r="K35" s="262"/>
      <c r="L35" s="262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474"/>
      <c r="Y35" s="474"/>
      <c r="Z35" s="474"/>
    </row>
    <row r="36" spans="1:26" ht="15.75" customHeight="1">
      <c r="A36" s="424">
        <v>16</v>
      </c>
      <c r="B36" s="424" t="s">
        <v>1324</v>
      </c>
      <c r="C36" s="424" t="s">
        <v>245</v>
      </c>
      <c r="D36" s="424" t="s">
        <v>1031</v>
      </c>
      <c r="E36" s="424"/>
      <c r="F36" s="791"/>
      <c r="G36" s="85">
        <v>44348</v>
      </c>
      <c r="H36" s="85">
        <v>44423</v>
      </c>
      <c r="I36" s="481"/>
      <c r="J36" s="262"/>
      <c r="K36" s="262"/>
      <c r="L36" s="262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474"/>
      <c r="Y36" s="474"/>
      <c r="Z36" s="474"/>
    </row>
    <row r="37" spans="1:26" ht="15.75" customHeight="1">
      <c r="A37" s="424"/>
      <c r="B37" s="424"/>
      <c r="C37" s="424"/>
      <c r="D37" s="424"/>
      <c r="E37" s="482">
        <v>213.99100000000001</v>
      </c>
      <c r="F37" s="693"/>
      <c r="G37" s="483"/>
      <c r="H37" s="480"/>
      <c r="I37" s="481"/>
      <c r="J37" s="262"/>
      <c r="K37" s="262"/>
      <c r="L37" s="262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474"/>
      <c r="Y37" s="474"/>
      <c r="Z37" s="474"/>
    </row>
    <row r="38" spans="1:26" ht="15.75" customHeight="1">
      <c r="A38" s="424">
        <v>17</v>
      </c>
      <c r="B38" s="424" t="s">
        <v>1325</v>
      </c>
      <c r="C38" s="424" t="s">
        <v>403</v>
      </c>
      <c r="D38" s="424" t="s">
        <v>1326</v>
      </c>
      <c r="E38" s="424"/>
      <c r="F38" s="479"/>
      <c r="G38" s="85">
        <v>44348</v>
      </c>
      <c r="H38" s="85">
        <v>44423</v>
      </c>
      <c r="I38" s="481"/>
      <c r="J38" s="262"/>
      <c r="K38" s="262"/>
      <c r="L38" s="262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474"/>
      <c r="Y38" s="474"/>
      <c r="Z38" s="474"/>
    </row>
    <row r="39" spans="1:26" ht="15.75" customHeight="1">
      <c r="A39" s="424"/>
      <c r="B39" s="424"/>
      <c r="C39" s="424"/>
      <c r="D39" s="424"/>
      <c r="E39" s="482">
        <v>236.51599999999999</v>
      </c>
      <c r="F39" s="479">
        <v>236.51599999999999</v>
      </c>
      <c r="G39" s="483"/>
      <c r="H39" s="480"/>
      <c r="I39" s="481"/>
      <c r="J39" s="262"/>
      <c r="K39" s="262"/>
      <c r="L39" s="262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474"/>
      <c r="Y39" s="474"/>
      <c r="Z39" s="474"/>
    </row>
    <row r="40" spans="1:26" ht="15.75" customHeight="1">
      <c r="A40" s="424">
        <v>18</v>
      </c>
      <c r="B40" s="424" t="s">
        <v>1327</v>
      </c>
      <c r="C40" s="424" t="s">
        <v>1241</v>
      </c>
      <c r="D40" s="424" t="s">
        <v>1328</v>
      </c>
      <c r="E40" s="424"/>
      <c r="F40" s="479"/>
      <c r="G40" s="85">
        <v>44348</v>
      </c>
      <c r="H40" s="85">
        <v>44423</v>
      </c>
      <c r="I40" s="481"/>
      <c r="J40" s="262"/>
      <c r="K40" s="262"/>
      <c r="L40" s="262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474"/>
      <c r="Y40" s="474"/>
      <c r="Z40" s="474"/>
    </row>
    <row r="41" spans="1:26" ht="15.75" customHeight="1">
      <c r="A41" s="424"/>
      <c r="B41" s="424"/>
      <c r="C41" s="424"/>
      <c r="D41" s="424"/>
      <c r="E41" s="482">
        <v>299.577</v>
      </c>
      <c r="F41" s="790">
        <v>598.62</v>
      </c>
      <c r="G41" s="483"/>
      <c r="H41" s="480"/>
      <c r="I41" s="481"/>
      <c r="J41" s="262"/>
      <c r="K41" s="262"/>
      <c r="L41" s="262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474"/>
      <c r="Y41" s="474"/>
      <c r="Z41" s="474"/>
    </row>
    <row r="42" spans="1:26" ht="16.5" customHeight="1">
      <c r="A42" s="424">
        <v>19</v>
      </c>
      <c r="B42" s="424" t="s">
        <v>1329</v>
      </c>
      <c r="C42" s="427" t="s">
        <v>251</v>
      </c>
      <c r="D42" s="427" t="s">
        <v>1031</v>
      </c>
      <c r="E42" s="427"/>
      <c r="F42" s="791"/>
      <c r="G42" s="85">
        <v>44348</v>
      </c>
      <c r="H42" s="85">
        <v>44423</v>
      </c>
      <c r="I42" s="484" t="s">
        <v>1310</v>
      </c>
      <c r="J42" s="243"/>
      <c r="K42" s="109"/>
      <c r="L42" s="109"/>
      <c r="M42" s="109"/>
      <c r="N42" s="109"/>
      <c r="O42" s="109"/>
      <c r="P42" s="109"/>
      <c r="Q42" s="109"/>
      <c r="R42" s="109"/>
      <c r="S42" s="109"/>
      <c r="T42" s="109"/>
      <c r="U42" s="109"/>
      <c r="V42" s="109"/>
      <c r="W42" s="109"/>
      <c r="X42" s="474"/>
      <c r="Y42" s="474"/>
      <c r="Z42" s="474"/>
    </row>
    <row r="43" spans="1:26" ht="15.75" customHeight="1">
      <c r="A43" s="424"/>
      <c r="B43" s="424"/>
      <c r="C43" s="424"/>
      <c r="D43" s="424"/>
      <c r="E43" s="482">
        <v>299.04199999999997</v>
      </c>
      <c r="F43" s="693"/>
      <c r="G43" s="483"/>
      <c r="H43" s="480"/>
      <c r="I43" s="481"/>
      <c r="J43" s="262"/>
      <c r="K43" s="109"/>
      <c r="L43" s="109"/>
      <c r="M43" s="109"/>
      <c r="N43" s="109"/>
      <c r="O43" s="109"/>
      <c r="P43" s="109"/>
      <c r="Q43" s="109"/>
      <c r="R43" s="109"/>
      <c r="S43" s="109"/>
      <c r="T43" s="109"/>
      <c r="U43" s="109"/>
      <c r="V43" s="109"/>
      <c r="W43" s="109"/>
      <c r="X43" s="474"/>
      <c r="Y43" s="474"/>
      <c r="Z43" s="474"/>
    </row>
    <row r="44" spans="1:26" ht="15.75" customHeight="1">
      <c r="A44" s="424">
        <v>20</v>
      </c>
      <c r="B44" s="424" t="s">
        <v>1330</v>
      </c>
      <c r="C44" s="427" t="s">
        <v>242</v>
      </c>
      <c r="D44" s="427" t="s">
        <v>1331</v>
      </c>
      <c r="E44" s="427"/>
      <c r="F44" s="490"/>
      <c r="G44" s="85">
        <v>44348</v>
      </c>
      <c r="H44" s="85">
        <v>44423</v>
      </c>
      <c r="I44" s="484" t="s">
        <v>1310</v>
      </c>
      <c r="J44" s="243"/>
      <c r="K44" s="485">
        <v>44507</v>
      </c>
      <c r="L44" s="485">
        <v>44535</v>
      </c>
      <c r="M44" s="492">
        <v>44572</v>
      </c>
      <c r="N44" s="492">
        <f>M44+11</f>
        <v>44583</v>
      </c>
      <c r="O44" s="489">
        <v>44538</v>
      </c>
      <c r="P44" s="489">
        <v>44538</v>
      </c>
      <c r="Q44" s="109"/>
      <c r="R44" s="109"/>
      <c r="S44" s="109"/>
      <c r="T44" s="109"/>
      <c r="U44" s="109"/>
      <c r="V44" s="109"/>
      <c r="W44" s="109"/>
      <c r="X44" s="474"/>
      <c r="Y44" s="474"/>
      <c r="Z44" s="474"/>
    </row>
    <row r="45" spans="1:26" ht="15.75" customHeight="1">
      <c r="A45" s="424"/>
      <c r="B45" s="424"/>
      <c r="C45" s="424"/>
      <c r="D45" s="424"/>
      <c r="E45" s="482">
        <v>243.59399999999999</v>
      </c>
      <c r="F45" s="479">
        <v>243.59399999999999</v>
      </c>
      <c r="G45" s="483"/>
      <c r="H45" s="480"/>
      <c r="I45" s="481"/>
      <c r="J45" s="262"/>
      <c r="K45" s="109"/>
      <c r="L45" s="109"/>
      <c r="M45" s="109"/>
      <c r="N45" s="109"/>
      <c r="O45" s="109"/>
      <c r="P45" s="109"/>
      <c r="Q45" s="109"/>
      <c r="R45" s="109"/>
      <c r="S45" s="109"/>
      <c r="T45" s="109"/>
      <c r="U45" s="109"/>
      <c r="V45" s="109"/>
      <c r="W45" s="109"/>
      <c r="X45" s="474"/>
      <c r="Y45" s="474"/>
      <c r="Z45" s="474"/>
    </row>
    <row r="46" spans="1:26" ht="15.75" customHeight="1">
      <c r="A46" s="424">
        <v>21</v>
      </c>
      <c r="B46" s="424" t="s">
        <v>1332</v>
      </c>
      <c r="C46" s="427" t="s">
        <v>242</v>
      </c>
      <c r="D46" s="427" t="s">
        <v>1333</v>
      </c>
      <c r="E46" s="427"/>
      <c r="F46" s="490"/>
      <c r="G46" s="85">
        <v>44348</v>
      </c>
      <c r="H46" s="85">
        <v>44423</v>
      </c>
      <c r="I46" s="484" t="s">
        <v>1310</v>
      </c>
      <c r="J46" s="243"/>
      <c r="K46" s="485">
        <v>44493</v>
      </c>
      <c r="L46" s="485">
        <f>K46+7</f>
        <v>44500</v>
      </c>
      <c r="M46" s="492">
        <f>N44</f>
        <v>44583</v>
      </c>
      <c r="N46" s="492">
        <f>M46+9</f>
        <v>44592</v>
      </c>
      <c r="O46" s="109"/>
      <c r="P46" s="109"/>
      <c r="Q46" s="109"/>
      <c r="R46" s="109"/>
      <c r="S46" s="109"/>
      <c r="T46" s="109"/>
      <c r="U46" s="109"/>
      <c r="V46" s="109"/>
      <c r="W46" s="109"/>
      <c r="X46" s="474"/>
      <c r="Y46" s="474"/>
      <c r="Z46" s="474"/>
    </row>
    <row r="47" spans="1:26" ht="15.75" customHeight="1">
      <c r="A47" s="424"/>
      <c r="B47" s="424"/>
      <c r="C47" s="424"/>
      <c r="D47" s="424"/>
      <c r="E47" s="482">
        <v>358.75</v>
      </c>
      <c r="F47" s="790">
        <f>SUM(E47:E51)</f>
        <v>1022.7139999999999</v>
      </c>
      <c r="G47" s="483"/>
      <c r="H47" s="480"/>
      <c r="I47" s="481"/>
      <c r="J47" s="262"/>
      <c r="K47" s="85"/>
      <c r="L47" s="85"/>
      <c r="M47" s="109"/>
      <c r="N47" s="109"/>
      <c r="O47" s="109"/>
      <c r="P47" s="109"/>
      <c r="Q47" s="109"/>
      <c r="R47" s="109"/>
      <c r="S47" s="109"/>
      <c r="T47" s="109"/>
      <c r="U47" s="109"/>
      <c r="V47" s="109"/>
      <c r="W47" s="109"/>
      <c r="X47" s="474"/>
      <c r="Y47" s="474"/>
      <c r="Z47" s="474"/>
    </row>
    <row r="48" spans="1:26" ht="15.75" customHeight="1">
      <c r="A48" s="424">
        <v>22</v>
      </c>
      <c r="B48" s="424" t="s">
        <v>1334</v>
      </c>
      <c r="C48" s="427" t="s">
        <v>239</v>
      </c>
      <c r="D48" s="427" t="s">
        <v>1031</v>
      </c>
      <c r="E48" s="427"/>
      <c r="F48" s="791"/>
      <c r="G48" s="85">
        <v>44348</v>
      </c>
      <c r="H48" s="85">
        <v>44449</v>
      </c>
      <c r="I48" s="484" t="s">
        <v>1308</v>
      </c>
      <c r="J48" s="243"/>
      <c r="K48" s="485">
        <v>44485</v>
      </c>
      <c r="L48" s="485">
        <f>K48+7</f>
        <v>44492</v>
      </c>
      <c r="M48" s="486">
        <v>44573</v>
      </c>
      <c r="N48" s="486">
        <f>M48+7</f>
        <v>44580</v>
      </c>
      <c r="O48" s="489">
        <v>44525</v>
      </c>
      <c r="P48" s="489">
        <v>44525</v>
      </c>
      <c r="Q48" s="109"/>
      <c r="R48" s="109"/>
      <c r="S48" s="109"/>
      <c r="T48" s="109"/>
      <c r="U48" s="109"/>
      <c r="V48" s="109"/>
      <c r="W48" s="109"/>
      <c r="X48" s="474"/>
      <c r="Y48" s="474"/>
      <c r="Z48" s="474"/>
    </row>
    <row r="49" spans="1:26" ht="15.75" customHeight="1">
      <c r="A49" s="424"/>
      <c r="B49" s="424"/>
      <c r="C49" s="424"/>
      <c r="D49" s="424"/>
      <c r="E49" s="482">
        <v>290.22199999999998</v>
      </c>
      <c r="F49" s="791"/>
      <c r="G49" s="483"/>
      <c r="H49" s="480"/>
      <c r="I49" s="481"/>
      <c r="J49" s="262"/>
      <c r="K49" s="109"/>
      <c r="L49" s="109"/>
      <c r="M49" s="109"/>
      <c r="N49" s="109"/>
      <c r="O49" s="109"/>
      <c r="P49" s="109"/>
      <c r="Q49" s="109"/>
      <c r="R49" s="109"/>
      <c r="S49" s="109"/>
      <c r="T49" s="109"/>
      <c r="U49" s="109"/>
      <c r="V49" s="109"/>
      <c r="W49" s="109"/>
      <c r="X49" s="474"/>
      <c r="Y49" s="474"/>
      <c r="Z49" s="474"/>
    </row>
    <row r="50" spans="1:26" ht="15.75" customHeight="1">
      <c r="A50" s="424">
        <v>23</v>
      </c>
      <c r="B50" s="424" t="s">
        <v>1335</v>
      </c>
      <c r="C50" s="427" t="s">
        <v>239</v>
      </c>
      <c r="D50" s="427" t="s">
        <v>1031</v>
      </c>
      <c r="E50" s="427"/>
      <c r="F50" s="791"/>
      <c r="G50" s="85">
        <v>44348</v>
      </c>
      <c r="H50" s="85">
        <v>44449</v>
      </c>
      <c r="I50" s="484" t="s">
        <v>1308</v>
      </c>
      <c r="J50" s="243"/>
      <c r="K50" s="485">
        <v>44473</v>
      </c>
      <c r="L50" s="485">
        <v>44482</v>
      </c>
      <c r="M50" s="486">
        <f>N48</f>
        <v>44580</v>
      </c>
      <c r="N50" s="486">
        <f>M50+5</f>
        <v>44585</v>
      </c>
      <c r="O50" s="109"/>
      <c r="P50" s="109"/>
      <c r="Q50" s="109"/>
      <c r="R50" s="109"/>
      <c r="S50" s="109"/>
      <c r="T50" s="109"/>
      <c r="U50" s="109"/>
      <c r="V50" s="109"/>
      <c r="W50" s="109"/>
      <c r="X50" s="474"/>
      <c r="Y50" s="474"/>
      <c r="Z50" s="474"/>
    </row>
    <row r="51" spans="1:26" ht="15.75" customHeight="1">
      <c r="A51" s="424"/>
      <c r="B51" s="424"/>
      <c r="C51" s="424"/>
      <c r="D51" s="424"/>
      <c r="E51" s="482">
        <v>373.74200000000002</v>
      </c>
      <c r="F51" s="693"/>
      <c r="G51" s="483"/>
      <c r="H51" s="480"/>
      <c r="I51" s="481"/>
      <c r="J51" s="262"/>
      <c r="K51" s="109"/>
      <c r="L51" s="109"/>
      <c r="M51" s="109"/>
      <c r="N51" s="109"/>
      <c r="O51" s="109"/>
      <c r="P51" s="109"/>
      <c r="Q51" s="109"/>
      <c r="R51" s="109"/>
      <c r="S51" s="109"/>
      <c r="T51" s="109"/>
      <c r="U51" s="109"/>
      <c r="V51" s="109"/>
      <c r="W51" s="109"/>
      <c r="X51" s="474"/>
      <c r="Y51" s="474"/>
      <c r="Z51" s="474"/>
    </row>
    <row r="52" spans="1:26" ht="15.75" customHeight="1">
      <c r="A52" s="424">
        <v>24</v>
      </c>
      <c r="B52" s="424" t="s">
        <v>1336</v>
      </c>
      <c r="C52" s="424" t="s">
        <v>264</v>
      </c>
      <c r="D52" s="424" t="s">
        <v>1337</v>
      </c>
      <c r="E52" s="424"/>
      <c r="F52" s="479"/>
      <c r="G52" s="85">
        <v>44348</v>
      </c>
      <c r="H52" s="85">
        <v>44449</v>
      </c>
      <c r="I52" s="481"/>
      <c r="J52" s="262"/>
      <c r="K52" s="109"/>
      <c r="L52" s="109"/>
      <c r="M52" s="109"/>
      <c r="N52" s="109"/>
      <c r="O52" s="109"/>
      <c r="P52" s="109"/>
      <c r="Q52" s="109"/>
      <c r="R52" s="109"/>
      <c r="S52" s="109"/>
      <c r="T52" s="109"/>
      <c r="U52" s="109"/>
      <c r="V52" s="109"/>
      <c r="W52" s="109"/>
      <c r="X52" s="474"/>
      <c r="Y52" s="474"/>
      <c r="Z52" s="474"/>
    </row>
    <row r="53" spans="1:26" ht="15.75" customHeight="1">
      <c r="A53" s="424"/>
      <c r="B53" s="424"/>
      <c r="C53" s="424"/>
      <c r="D53" s="424"/>
      <c r="E53" s="482">
        <v>213.29499999999999</v>
      </c>
      <c r="F53" s="479">
        <v>213</v>
      </c>
      <c r="G53" s="483"/>
      <c r="H53" s="480"/>
      <c r="I53" s="481"/>
      <c r="J53" s="262"/>
      <c r="K53" s="109"/>
      <c r="L53" s="109"/>
      <c r="M53" s="109"/>
      <c r="N53" s="109"/>
      <c r="O53" s="109"/>
      <c r="P53" s="109"/>
      <c r="Q53" s="109"/>
      <c r="R53" s="109"/>
      <c r="S53" s="109"/>
      <c r="T53" s="109"/>
      <c r="U53" s="109"/>
      <c r="V53" s="109"/>
      <c r="W53" s="109"/>
      <c r="X53" s="474"/>
      <c r="Y53" s="474"/>
      <c r="Z53" s="474"/>
    </row>
    <row r="54" spans="1:26" ht="15.75" customHeight="1">
      <c r="A54" s="424">
        <v>25</v>
      </c>
      <c r="B54" s="424" t="s">
        <v>1338</v>
      </c>
      <c r="C54" s="424" t="s">
        <v>1339</v>
      </c>
      <c r="D54" s="424" t="s">
        <v>1340</v>
      </c>
      <c r="E54" s="424"/>
      <c r="F54" s="479"/>
      <c r="G54" s="85">
        <v>44348</v>
      </c>
      <c r="H54" s="85">
        <v>44449</v>
      </c>
      <c r="I54" s="481"/>
      <c r="J54" s="262"/>
      <c r="K54" s="109"/>
      <c r="L54" s="109"/>
      <c r="M54" s="109"/>
      <c r="N54" s="109"/>
      <c r="O54" s="109"/>
      <c r="P54" s="109"/>
      <c r="Q54" s="109"/>
      <c r="R54" s="109"/>
      <c r="S54" s="109"/>
      <c r="T54" s="109"/>
      <c r="U54" s="109"/>
      <c r="V54" s="109"/>
      <c r="W54" s="109"/>
      <c r="X54" s="474"/>
      <c r="Y54" s="474"/>
      <c r="Z54" s="474"/>
    </row>
    <row r="55" spans="1:26" ht="15.75" customHeight="1">
      <c r="A55" s="424"/>
      <c r="B55" s="424"/>
      <c r="C55" s="424"/>
      <c r="D55" s="424"/>
      <c r="E55" s="482">
        <v>439.66399999999999</v>
      </c>
      <c r="F55" s="790">
        <v>800.72299999999996</v>
      </c>
      <c r="G55" s="483"/>
      <c r="H55" s="480"/>
      <c r="I55" s="481"/>
      <c r="J55" s="262"/>
      <c r="K55" s="109"/>
      <c r="L55" s="109"/>
      <c r="M55" s="109"/>
      <c r="N55" s="109"/>
      <c r="O55" s="109"/>
      <c r="P55" s="109"/>
      <c r="Q55" s="109"/>
      <c r="R55" s="109"/>
      <c r="S55" s="109"/>
      <c r="T55" s="109"/>
      <c r="U55" s="109"/>
      <c r="V55" s="109"/>
      <c r="W55" s="109"/>
      <c r="X55" s="474"/>
      <c r="Y55" s="474"/>
      <c r="Z55" s="474"/>
    </row>
    <row r="56" spans="1:26" ht="15.75" customHeight="1">
      <c r="A56" s="424">
        <v>26</v>
      </c>
      <c r="B56" s="424" t="s">
        <v>1341</v>
      </c>
      <c r="C56" s="427" t="s">
        <v>239</v>
      </c>
      <c r="D56" s="427" t="s">
        <v>1031</v>
      </c>
      <c r="E56" s="427"/>
      <c r="F56" s="791"/>
      <c r="G56" s="85">
        <v>44348</v>
      </c>
      <c r="H56" s="85">
        <v>44449</v>
      </c>
      <c r="I56" s="484" t="s">
        <v>1310</v>
      </c>
      <c r="J56" s="243"/>
      <c r="K56" s="485">
        <v>44473</v>
      </c>
      <c r="L56" s="485">
        <f>K56+6</f>
        <v>44479</v>
      </c>
      <c r="M56" s="486">
        <f>N50</f>
        <v>44585</v>
      </c>
      <c r="N56" s="486">
        <f>M56+7</f>
        <v>44592</v>
      </c>
      <c r="O56" s="489">
        <v>44492</v>
      </c>
      <c r="P56" s="489">
        <v>44493</v>
      </c>
      <c r="Q56" s="109"/>
      <c r="R56" s="109"/>
      <c r="S56" s="109"/>
      <c r="T56" s="109"/>
      <c r="U56" s="109"/>
      <c r="V56" s="109"/>
      <c r="W56" s="109"/>
      <c r="X56" s="474"/>
      <c r="Y56" s="474"/>
      <c r="Z56" s="474"/>
    </row>
    <row r="57" spans="1:26" ht="15.75" customHeight="1">
      <c r="A57" s="424"/>
      <c r="B57" s="424"/>
      <c r="C57" s="424"/>
      <c r="D57" s="424"/>
      <c r="E57" s="482">
        <v>361.05900000000003</v>
      </c>
      <c r="F57" s="693"/>
      <c r="G57" s="483"/>
      <c r="H57" s="480"/>
      <c r="I57" s="481"/>
      <c r="J57" s="262"/>
      <c r="K57" s="85"/>
      <c r="L57" s="85"/>
      <c r="M57" s="109"/>
      <c r="N57" s="109"/>
      <c r="O57" s="109"/>
      <c r="P57" s="109"/>
      <c r="Q57" s="109"/>
      <c r="R57" s="109"/>
      <c r="S57" s="109"/>
      <c r="T57" s="109"/>
      <c r="U57" s="109"/>
      <c r="V57" s="109"/>
      <c r="W57" s="109"/>
      <c r="X57" s="474"/>
      <c r="Y57" s="474"/>
      <c r="Z57" s="474"/>
    </row>
    <row r="58" spans="1:26" ht="15.75" customHeight="1">
      <c r="A58" s="424">
        <v>27</v>
      </c>
      <c r="B58" s="424" t="s">
        <v>1342</v>
      </c>
      <c r="C58" s="427" t="s">
        <v>277</v>
      </c>
      <c r="D58" s="427" t="s">
        <v>1343</v>
      </c>
      <c r="E58" s="427"/>
      <c r="F58" s="490"/>
      <c r="G58" s="85">
        <v>44348</v>
      </c>
      <c r="H58" s="85">
        <v>44449</v>
      </c>
      <c r="I58" s="484" t="s">
        <v>1310</v>
      </c>
      <c r="J58" s="243"/>
      <c r="K58" s="485">
        <v>44485</v>
      </c>
      <c r="L58" s="485">
        <f>K58+7</f>
        <v>44492</v>
      </c>
      <c r="M58" s="486">
        <v>44573</v>
      </c>
      <c r="N58" s="486">
        <f>M58+7</f>
        <v>44580</v>
      </c>
      <c r="O58" s="489">
        <v>44518</v>
      </c>
      <c r="P58" s="489">
        <v>44519</v>
      </c>
      <c r="Q58" s="109"/>
      <c r="R58" s="109"/>
      <c r="S58" s="109"/>
      <c r="T58" s="109"/>
      <c r="U58" s="109"/>
      <c r="V58" s="109"/>
      <c r="W58" s="109"/>
      <c r="X58" s="474"/>
      <c r="Y58" s="474"/>
      <c r="Z58" s="474"/>
    </row>
    <row r="59" spans="1:26" ht="15.75" customHeight="1">
      <c r="A59" s="424"/>
      <c r="B59" s="424"/>
      <c r="C59" s="424"/>
      <c r="D59" s="424"/>
      <c r="E59" s="482">
        <v>372.57799999999997</v>
      </c>
      <c r="F59" s="790">
        <v>2306.6849999999999</v>
      </c>
      <c r="G59" s="483"/>
      <c r="H59" s="480"/>
      <c r="I59" s="481"/>
      <c r="J59" s="262"/>
      <c r="K59" s="85"/>
      <c r="L59" s="85"/>
      <c r="M59" s="109"/>
      <c r="N59" s="109"/>
      <c r="O59" s="109"/>
      <c r="P59" s="109"/>
      <c r="Q59" s="109"/>
      <c r="R59" s="109"/>
      <c r="S59" s="109"/>
      <c r="T59" s="109"/>
      <c r="U59" s="109"/>
      <c r="V59" s="109"/>
      <c r="W59" s="109"/>
      <c r="X59" s="474"/>
      <c r="Y59" s="474"/>
      <c r="Z59" s="474"/>
    </row>
    <row r="60" spans="1:26" ht="15.75" customHeight="1">
      <c r="A60" s="424">
        <v>28</v>
      </c>
      <c r="B60" s="424" t="s">
        <v>1344</v>
      </c>
      <c r="C60" s="427" t="s">
        <v>251</v>
      </c>
      <c r="D60" s="427" t="s">
        <v>1031</v>
      </c>
      <c r="E60" s="427"/>
      <c r="F60" s="791"/>
      <c r="G60" s="85">
        <v>44348</v>
      </c>
      <c r="H60" s="85">
        <v>44449</v>
      </c>
      <c r="I60" s="484" t="s">
        <v>1310</v>
      </c>
      <c r="J60" s="243"/>
      <c r="K60" s="485">
        <v>44492</v>
      </c>
      <c r="L60" s="485">
        <f>K60+8</f>
        <v>44500</v>
      </c>
      <c r="M60" s="486">
        <f>N58</f>
        <v>44580</v>
      </c>
      <c r="N60" s="486">
        <f>M60+5</f>
        <v>44585</v>
      </c>
      <c r="O60" s="489">
        <v>44525</v>
      </c>
      <c r="P60" s="489">
        <v>44525</v>
      </c>
      <c r="Q60" s="109"/>
      <c r="R60" s="109"/>
      <c r="S60" s="109"/>
      <c r="T60" s="109"/>
      <c r="U60" s="109"/>
      <c r="V60" s="109"/>
      <c r="W60" s="109"/>
      <c r="X60" s="474"/>
      <c r="Y60" s="474"/>
      <c r="Z60" s="474"/>
    </row>
    <row r="61" spans="1:26" ht="15.75" customHeight="1">
      <c r="A61" s="424"/>
      <c r="B61" s="424"/>
      <c r="C61" s="424"/>
      <c r="D61" s="424"/>
      <c r="E61" s="482">
        <v>379.93400000000003</v>
      </c>
      <c r="F61" s="791"/>
      <c r="G61" s="483"/>
      <c r="H61" s="480"/>
      <c r="I61" s="481"/>
      <c r="J61" s="262"/>
      <c r="K61" s="85"/>
      <c r="L61" s="85"/>
      <c r="M61" s="109"/>
      <c r="N61" s="109"/>
      <c r="O61" s="109"/>
      <c r="P61" s="109"/>
      <c r="Q61" s="109"/>
      <c r="R61" s="109"/>
      <c r="S61" s="109"/>
      <c r="T61" s="109"/>
      <c r="U61" s="109"/>
      <c r="V61" s="109"/>
      <c r="W61" s="109"/>
      <c r="X61" s="474"/>
      <c r="Y61" s="474"/>
      <c r="Z61" s="474"/>
    </row>
    <row r="62" spans="1:26" ht="15.75" customHeight="1">
      <c r="A62" s="424">
        <v>29</v>
      </c>
      <c r="B62" s="424" t="s">
        <v>1345</v>
      </c>
      <c r="C62" s="427" t="s">
        <v>251</v>
      </c>
      <c r="D62" s="427" t="s">
        <v>1031</v>
      </c>
      <c r="E62" s="427"/>
      <c r="F62" s="791"/>
      <c r="G62" s="85">
        <v>44348</v>
      </c>
      <c r="H62" s="85">
        <v>44449</v>
      </c>
      <c r="I62" s="484" t="s">
        <v>1310</v>
      </c>
      <c r="J62" s="243"/>
      <c r="K62" s="485">
        <v>44507</v>
      </c>
      <c r="L62" s="485">
        <v>44528</v>
      </c>
      <c r="M62" s="486">
        <v>44585</v>
      </c>
      <c r="N62" s="486">
        <v>44592</v>
      </c>
      <c r="O62" s="109"/>
      <c r="P62" s="109"/>
      <c r="Q62" s="109"/>
      <c r="R62" s="109"/>
      <c r="S62" s="109"/>
      <c r="T62" s="109"/>
      <c r="U62" s="109"/>
      <c r="V62" s="109"/>
      <c r="W62" s="109"/>
      <c r="X62" s="474"/>
      <c r="Y62" s="474"/>
      <c r="Z62" s="474"/>
    </row>
    <row r="63" spans="1:26" ht="15.75" customHeight="1">
      <c r="A63" s="424"/>
      <c r="B63" s="424"/>
      <c r="C63" s="424"/>
      <c r="D63" s="424"/>
      <c r="E63" s="482">
        <v>378.46</v>
      </c>
      <c r="F63" s="791"/>
      <c r="G63" s="483"/>
      <c r="H63" s="480"/>
      <c r="I63" s="481"/>
      <c r="J63" s="262"/>
      <c r="K63" s="85"/>
      <c r="L63" s="85"/>
      <c r="M63" s="109"/>
      <c r="N63" s="109"/>
      <c r="O63" s="109"/>
      <c r="P63" s="109"/>
      <c r="Q63" s="109"/>
      <c r="R63" s="109"/>
      <c r="S63" s="109"/>
      <c r="T63" s="109"/>
      <c r="U63" s="109"/>
      <c r="V63" s="109"/>
      <c r="W63" s="109"/>
      <c r="X63" s="474"/>
      <c r="Y63" s="474"/>
      <c r="Z63" s="474"/>
    </row>
    <row r="64" spans="1:26" ht="15.75" customHeight="1">
      <c r="A64" s="424">
        <v>30</v>
      </c>
      <c r="B64" s="424" t="s">
        <v>1346</v>
      </c>
      <c r="C64" s="427" t="s">
        <v>251</v>
      </c>
      <c r="D64" s="427" t="s">
        <v>1031</v>
      </c>
      <c r="E64" s="427"/>
      <c r="F64" s="791"/>
      <c r="G64" s="85">
        <v>44348</v>
      </c>
      <c r="H64" s="85">
        <v>44449</v>
      </c>
      <c r="I64" s="484" t="s">
        <v>1310</v>
      </c>
      <c r="J64" s="243"/>
      <c r="K64" s="485">
        <v>44507</v>
      </c>
      <c r="L64" s="485">
        <v>44523</v>
      </c>
      <c r="M64" s="486">
        <v>44573</v>
      </c>
      <c r="N64" s="486">
        <f>M64+7</f>
        <v>44580</v>
      </c>
      <c r="O64" s="109"/>
      <c r="P64" s="109"/>
      <c r="Q64" s="109"/>
      <c r="R64" s="109"/>
      <c r="S64" s="109"/>
      <c r="T64" s="109"/>
      <c r="U64" s="109"/>
      <c r="V64" s="109"/>
      <c r="W64" s="109"/>
      <c r="X64" s="474"/>
      <c r="Y64" s="474"/>
      <c r="Z64" s="474"/>
    </row>
    <row r="65" spans="1:26" ht="15.75" customHeight="1">
      <c r="A65" s="424"/>
      <c r="B65" s="424"/>
      <c r="C65" s="424"/>
      <c r="D65" s="424"/>
      <c r="E65" s="482">
        <v>359.685</v>
      </c>
      <c r="F65" s="791"/>
      <c r="G65" s="483"/>
      <c r="H65" s="480"/>
      <c r="I65" s="481"/>
      <c r="J65" s="262"/>
      <c r="K65" s="85"/>
      <c r="L65" s="85"/>
      <c r="M65" s="109"/>
      <c r="N65" s="109"/>
      <c r="O65" s="109"/>
      <c r="P65" s="109"/>
      <c r="Q65" s="109"/>
      <c r="R65" s="109"/>
      <c r="S65" s="109"/>
      <c r="T65" s="109"/>
      <c r="U65" s="109"/>
      <c r="V65" s="109"/>
      <c r="W65" s="109"/>
      <c r="X65" s="474"/>
      <c r="Y65" s="474"/>
      <c r="Z65" s="474"/>
    </row>
    <row r="66" spans="1:26" ht="15.75" customHeight="1">
      <c r="A66" s="424">
        <v>31</v>
      </c>
      <c r="B66" s="424" t="s">
        <v>1347</v>
      </c>
      <c r="C66" s="427" t="s">
        <v>239</v>
      </c>
      <c r="D66" s="427" t="s">
        <v>1031</v>
      </c>
      <c r="E66" s="427"/>
      <c r="F66" s="791"/>
      <c r="G66" s="85">
        <v>44348</v>
      </c>
      <c r="H66" s="85">
        <v>44449</v>
      </c>
      <c r="I66" s="484" t="s">
        <v>1310</v>
      </c>
      <c r="J66" s="243"/>
      <c r="K66" s="485">
        <v>44492</v>
      </c>
      <c r="L66" s="485">
        <f>K66+8</f>
        <v>44500</v>
      </c>
      <c r="M66" s="486">
        <f>N64</f>
        <v>44580</v>
      </c>
      <c r="N66" s="486">
        <f>M66+5</f>
        <v>44585</v>
      </c>
      <c r="O66" s="489">
        <v>44520</v>
      </c>
      <c r="P66" s="489">
        <v>44521</v>
      </c>
      <c r="Q66" s="109"/>
      <c r="R66" s="109"/>
      <c r="S66" s="109"/>
      <c r="T66" s="109"/>
      <c r="U66" s="109"/>
      <c r="V66" s="109"/>
      <c r="W66" s="109"/>
      <c r="X66" s="474"/>
      <c r="Y66" s="474"/>
      <c r="Z66" s="474"/>
    </row>
    <row r="67" spans="1:26" ht="15.75" customHeight="1">
      <c r="A67" s="424"/>
      <c r="B67" s="424"/>
      <c r="C67" s="424"/>
      <c r="D67" s="424"/>
      <c r="E67" s="482">
        <v>383.53300000000002</v>
      </c>
      <c r="F67" s="791"/>
      <c r="G67" s="483"/>
      <c r="H67" s="480"/>
      <c r="I67" s="481"/>
      <c r="J67" s="262"/>
      <c r="K67" s="85"/>
      <c r="L67" s="85"/>
      <c r="M67" s="109"/>
      <c r="N67" s="109"/>
      <c r="O67" s="109"/>
      <c r="P67" s="109"/>
      <c r="Q67" s="109"/>
      <c r="R67" s="109"/>
      <c r="S67" s="109"/>
      <c r="T67" s="109"/>
      <c r="U67" s="109"/>
      <c r="V67" s="109"/>
      <c r="W67" s="109"/>
      <c r="X67" s="474"/>
      <c r="Y67" s="474"/>
      <c r="Z67" s="474"/>
    </row>
    <row r="68" spans="1:26" ht="15.75" customHeight="1">
      <c r="A68" s="424">
        <v>32</v>
      </c>
      <c r="B68" s="424" t="s">
        <v>1348</v>
      </c>
      <c r="C68" s="427" t="s">
        <v>258</v>
      </c>
      <c r="D68" s="427" t="s">
        <v>1031</v>
      </c>
      <c r="E68" s="427"/>
      <c r="F68" s="791"/>
      <c r="G68" s="85">
        <v>44348</v>
      </c>
      <c r="H68" s="85">
        <v>44449</v>
      </c>
      <c r="I68" s="484" t="s">
        <v>1310</v>
      </c>
      <c r="J68" s="243"/>
      <c r="K68" s="485">
        <v>44493</v>
      </c>
      <c r="L68" s="485">
        <v>44510</v>
      </c>
      <c r="M68" s="485">
        <v>44547</v>
      </c>
      <c r="N68" s="485">
        <v>44556</v>
      </c>
      <c r="O68" s="489">
        <v>44525</v>
      </c>
      <c r="P68" s="489">
        <v>44525</v>
      </c>
      <c r="Q68" s="109"/>
      <c r="R68" s="109"/>
      <c r="S68" s="109"/>
      <c r="T68" s="109"/>
      <c r="U68" s="109"/>
      <c r="V68" s="109"/>
      <c r="W68" s="109"/>
      <c r="X68" s="474"/>
      <c r="Y68" s="474"/>
      <c r="Z68" s="474"/>
    </row>
    <row r="69" spans="1:26" ht="15.75" customHeight="1">
      <c r="A69" s="424"/>
      <c r="B69" s="424"/>
      <c r="C69" s="424"/>
      <c r="D69" s="424"/>
      <c r="E69" s="482">
        <v>432.495</v>
      </c>
      <c r="F69" s="693"/>
      <c r="G69" s="483"/>
      <c r="H69" s="480"/>
      <c r="I69" s="481"/>
      <c r="J69" s="262"/>
      <c r="K69" s="85"/>
      <c r="L69" s="85"/>
      <c r="M69" s="109"/>
      <c r="N69" s="109"/>
      <c r="O69" s="109"/>
      <c r="P69" s="109"/>
      <c r="Q69" s="109"/>
      <c r="R69" s="109"/>
      <c r="S69" s="109"/>
      <c r="T69" s="109"/>
      <c r="U69" s="109"/>
      <c r="V69" s="109"/>
      <c r="W69" s="109"/>
      <c r="X69" s="474"/>
      <c r="Y69" s="474"/>
      <c r="Z69" s="474"/>
    </row>
    <row r="70" spans="1:26" ht="15.75" customHeight="1">
      <c r="A70" s="424">
        <v>33</v>
      </c>
      <c r="B70" s="424" t="s">
        <v>1349</v>
      </c>
      <c r="C70" s="424" t="s">
        <v>242</v>
      </c>
      <c r="D70" s="424" t="s">
        <v>1350</v>
      </c>
      <c r="E70" s="424"/>
      <c r="F70" s="479"/>
      <c r="G70" s="85">
        <v>44348</v>
      </c>
      <c r="H70" s="85">
        <v>44449</v>
      </c>
      <c r="I70" s="481" t="s">
        <v>1310</v>
      </c>
      <c r="J70" s="262"/>
      <c r="K70" s="485">
        <v>44517</v>
      </c>
      <c r="L70" s="485">
        <v>44538</v>
      </c>
      <c r="M70" s="485">
        <v>44556</v>
      </c>
      <c r="N70" s="485">
        <v>44561</v>
      </c>
      <c r="O70" s="489">
        <v>44539</v>
      </c>
      <c r="P70" s="489">
        <v>44539</v>
      </c>
      <c r="Q70" s="109"/>
      <c r="R70" s="109"/>
      <c r="S70" s="109"/>
      <c r="T70" s="109"/>
      <c r="U70" s="109"/>
      <c r="V70" s="109"/>
      <c r="W70" s="109"/>
      <c r="X70" s="474"/>
      <c r="Y70" s="474"/>
      <c r="Z70" s="474"/>
    </row>
    <row r="71" spans="1:26" ht="15.75" customHeight="1">
      <c r="A71" s="424"/>
      <c r="B71" s="424"/>
      <c r="C71" s="424"/>
      <c r="D71" s="424"/>
      <c r="E71" s="482">
        <v>246.376</v>
      </c>
      <c r="F71" s="479">
        <v>246.376</v>
      </c>
      <c r="G71" s="483"/>
      <c r="H71" s="480"/>
      <c r="I71" s="481"/>
      <c r="J71" s="262"/>
      <c r="K71" s="85"/>
      <c r="L71" s="85"/>
      <c r="M71" s="109"/>
      <c r="N71" s="109"/>
      <c r="O71" s="109"/>
      <c r="P71" s="109"/>
      <c r="Q71" s="109"/>
      <c r="R71" s="109"/>
      <c r="S71" s="109"/>
      <c r="T71" s="109"/>
      <c r="U71" s="109"/>
      <c r="V71" s="109"/>
      <c r="W71" s="109"/>
      <c r="X71" s="474"/>
      <c r="Y71" s="474"/>
      <c r="Z71" s="474"/>
    </row>
    <row r="72" spans="1:26" ht="15.75" customHeight="1">
      <c r="A72" s="424">
        <v>34</v>
      </c>
      <c r="B72" s="424" t="s">
        <v>1351</v>
      </c>
      <c r="C72" s="424" t="s">
        <v>228</v>
      </c>
      <c r="D72" s="424" t="s">
        <v>1352</v>
      </c>
      <c r="E72" s="424"/>
      <c r="F72" s="479"/>
      <c r="G72" s="85">
        <v>44348</v>
      </c>
      <c r="H72" s="85">
        <v>44449</v>
      </c>
      <c r="I72" s="481" t="s">
        <v>1310</v>
      </c>
      <c r="J72" s="262"/>
      <c r="K72" s="485">
        <v>44531</v>
      </c>
      <c r="L72" s="485">
        <v>44556</v>
      </c>
      <c r="M72" s="109"/>
      <c r="N72" s="109"/>
      <c r="O72" s="109"/>
      <c r="P72" s="109"/>
      <c r="Q72" s="109"/>
      <c r="R72" s="109"/>
      <c r="S72" s="109"/>
      <c r="T72" s="109"/>
      <c r="U72" s="109"/>
      <c r="V72" s="109"/>
      <c r="W72" s="109"/>
      <c r="X72" s="474"/>
      <c r="Y72" s="474"/>
      <c r="Z72" s="474"/>
    </row>
    <row r="73" spans="1:26" ht="15.75" customHeight="1">
      <c r="A73" s="424"/>
      <c r="B73" s="424"/>
      <c r="C73" s="424"/>
      <c r="D73" s="424"/>
      <c r="E73" s="482">
        <v>368.87299999999999</v>
      </c>
      <c r="F73" s="790">
        <v>752.36</v>
      </c>
      <c r="G73" s="483"/>
      <c r="H73" s="480"/>
      <c r="I73" s="481"/>
      <c r="J73" s="262"/>
      <c r="K73" s="85"/>
      <c r="L73" s="85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474"/>
      <c r="Y73" s="474"/>
      <c r="Z73" s="474"/>
    </row>
    <row r="74" spans="1:26" ht="15.75" customHeight="1">
      <c r="A74" s="424">
        <v>35</v>
      </c>
      <c r="B74" s="424" t="s">
        <v>1353</v>
      </c>
      <c r="C74" s="427" t="s">
        <v>251</v>
      </c>
      <c r="D74" s="427" t="s">
        <v>1031</v>
      </c>
      <c r="E74" s="427"/>
      <c r="F74" s="791"/>
      <c r="G74" s="85">
        <v>44348</v>
      </c>
      <c r="H74" s="85">
        <v>44449</v>
      </c>
      <c r="I74" s="484" t="s">
        <v>1310</v>
      </c>
      <c r="J74" s="243"/>
      <c r="K74" s="485">
        <v>44464</v>
      </c>
      <c r="L74" s="485">
        <f>K74+9</f>
        <v>44473</v>
      </c>
      <c r="M74" s="486">
        <v>44585</v>
      </c>
      <c r="N74" s="486">
        <v>44592</v>
      </c>
      <c r="O74" s="489">
        <v>44475</v>
      </c>
      <c r="P74" s="489">
        <v>44476</v>
      </c>
      <c r="Q74" s="109"/>
      <c r="R74" s="109"/>
      <c r="S74" s="109"/>
      <c r="T74" s="109"/>
      <c r="U74" s="109"/>
      <c r="V74" s="109"/>
      <c r="W74" s="109"/>
      <c r="X74" s="474"/>
      <c r="Y74" s="474"/>
      <c r="Z74" s="474"/>
    </row>
    <row r="75" spans="1:26" ht="15.75" customHeight="1">
      <c r="A75" s="424"/>
      <c r="B75" s="424"/>
      <c r="C75" s="424"/>
      <c r="D75" s="424"/>
      <c r="E75" s="482">
        <v>383.48700000000002</v>
      </c>
      <c r="F75" s="693"/>
      <c r="G75" s="483"/>
      <c r="H75" s="480"/>
      <c r="I75" s="481"/>
      <c r="J75" s="262"/>
      <c r="K75" s="85"/>
      <c r="L75" s="85"/>
      <c r="M75" s="109"/>
      <c r="N75" s="109"/>
      <c r="O75" s="109"/>
      <c r="P75" s="109"/>
      <c r="Q75" s="109"/>
      <c r="R75" s="109"/>
      <c r="S75" s="109"/>
      <c r="T75" s="109"/>
      <c r="U75" s="109"/>
      <c r="V75" s="109"/>
      <c r="W75" s="109"/>
      <c r="X75" s="474"/>
      <c r="Y75" s="474"/>
      <c r="Z75" s="474"/>
    </row>
    <row r="76" spans="1:26" ht="15.75" customHeight="1">
      <c r="A76" s="424">
        <v>36</v>
      </c>
      <c r="B76" s="424" t="s">
        <v>1354</v>
      </c>
      <c r="C76" s="427" t="s">
        <v>285</v>
      </c>
      <c r="D76" s="427" t="s">
        <v>1031</v>
      </c>
      <c r="E76" s="427"/>
      <c r="F76" s="490"/>
      <c r="G76" s="85">
        <v>44348</v>
      </c>
      <c r="H76" s="85">
        <v>44449</v>
      </c>
      <c r="I76" s="484" t="s">
        <v>1310</v>
      </c>
      <c r="J76" s="243"/>
      <c r="K76" s="485">
        <v>44474</v>
      </c>
      <c r="L76" s="485">
        <f>K76+5</f>
        <v>44479</v>
      </c>
      <c r="M76" s="492">
        <f>M64</f>
        <v>44573</v>
      </c>
      <c r="N76" s="492">
        <f>M76+8</f>
        <v>44581</v>
      </c>
      <c r="O76" s="489">
        <v>44492</v>
      </c>
      <c r="P76" s="489">
        <v>44493</v>
      </c>
      <c r="Q76" s="109"/>
      <c r="R76" s="109"/>
      <c r="S76" s="109"/>
      <c r="T76" s="109"/>
      <c r="U76" s="109"/>
      <c r="V76" s="109"/>
      <c r="W76" s="109"/>
      <c r="X76" s="474"/>
      <c r="Y76" s="474"/>
      <c r="Z76" s="474"/>
    </row>
    <row r="77" spans="1:26" ht="15.75" customHeight="1">
      <c r="A77" s="424"/>
      <c r="B77" s="424"/>
      <c r="C77" s="424"/>
      <c r="D77" s="424"/>
      <c r="E77" s="482">
        <v>310.71600000000001</v>
      </c>
      <c r="F77" s="479">
        <v>310.71600000000001</v>
      </c>
      <c r="G77" s="483"/>
      <c r="H77" s="480"/>
      <c r="I77" s="481"/>
      <c r="J77" s="262"/>
      <c r="K77" s="85"/>
      <c r="L77" s="85"/>
      <c r="M77" s="109"/>
      <c r="N77" s="109"/>
      <c r="O77" s="109"/>
      <c r="P77" s="109"/>
      <c r="Q77" s="109"/>
      <c r="R77" s="109"/>
      <c r="S77" s="109"/>
      <c r="T77" s="109"/>
      <c r="U77" s="109"/>
      <c r="V77" s="109"/>
      <c r="W77" s="109"/>
      <c r="X77" s="474"/>
      <c r="Y77" s="474"/>
      <c r="Z77" s="474"/>
    </row>
    <row r="78" spans="1:26" ht="15.75" customHeight="1">
      <c r="A78" s="424">
        <v>37</v>
      </c>
      <c r="B78" s="424" t="s">
        <v>1355</v>
      </c>
      <c r="C78" s="424" t="s">
        <v>277</v>
      </c>
      <c r="D78" s="424" t="s">
        <v>1356</v>
      </c>
      <c r="E78" s="424"/>
      <c r="F78" s="479"/>
      <c r="G78" s="85">
        <v>44348</v>
      </c>
      <c r="H78" s="85">
        <v>44449</v>
      </c>
      <c r="I78" s="481"/>
      <c r="J78" s="262"/>
      <c r="K78" s="85"/>
      <c r="L78" s="85"/>
      <c r="M78" s="109"/>
      <c r="N78" s="109"/>
      <c r="O78" s="109"/>
      <c r="P78" s="109"/>
      <c r="Q78" s="109"/>
      <c r="R78" s="109"/>
      <c r="S78" s="109"/>
      <c r="T78" s="109"/>
      <c r="U78" s="109"/>
      <c r="V78" s="109"/>
      <c r="W78" s="109"/>
      <c r="X78" s="474"/>
      <c r="Y78" s="474"/>
      <c r="Z78" s="474"/>
    </row>
    <row r="79" spans="1:26" ht="15.75" customHeight="1">
      <c r="A79" s="424"/>
      <c r="B79" s="424"/>
      <c r="C79" s="424"/>
      <c r="D79" s="424"/>
      <c r="E79" s="482">
        <v>555.76300000000003</v>
      </c>
      <c r="F79" s="479">
        <v>555.76300000000003</v>
      </c>
      <c r="G79" s="483"/>
      <c r="H79" s="480"/>
      <c r="I79" s="481"/>
      <c r="J79" s="262"/>
      <c r="K79" s="85"/>
      <c r="L79" s="85"/>
      <c r="M79" s="109"/>
      <c r="N79" s="109"/>
      <c r="O79" s="109"/>
      <c r="P79" s="109"/>
      <c r="Q79" s="109"/>
      <c r="R79" s="109"/>
      <c r="S79" s="109"/>
      <c r="T79" s="109"/>
      <c r="U79" s="109"/>
      <c r="V79" s="109"/>
      <c r="W79" s="109"/>
      <c r="X79" s="474"/>
      <c r="Y79" s="474"/>
      <c r="Z79" s="474"/>
    </row>
    <row r="80" spans="1:26" ht="15.75" customHeight="1">
      <c r="A80" s="424">
        <v>38</v>
      </c>
      <c r="B80" s="424" t="s">
        <v>1357</v>
      </c>
      <c r="C80" s="424" t="s">
        <v>277</v>
      </c>
      <c r="D80" s="424" t="s">
        <v>1358</v>
      </c>
      <c r="E80" s="424"/>
      <c r="F80" s="479"/>
      <c r="G80" s="85">
        <v>44348</v>
      </c>
      <c r="H80" s="85">
        <v>44449</v>
      </c>
      <c r="I80" s="481" t="s">
        <v>1310</v>
      </c>
      <c r="J80" s="262"/>
      <c r="K80" s="85"/>
      <c r="L80" s="85"/>
      <c r="M80" s="109"/>
      <c r="N80" s="109"/>
      <c r="O80" s="109"/>
      <c r="P80" s="109"/>
      <c r="Q80" s="109"/>
      <c r="R80" s="109"/>
      <c r="S80" s="109"/>
      <c r="T80" s="109"/>
      <c r="U80" s="109"/>
      <c r="V80" s="109"/>
      <c r="W80" s="109"/>
      <c r="X80" s="474"/>
      <c r="Y80" s="474"/>
      <c r="Z80" s="474"/>
    </row>
    <row r="81" spans="1:26" ht="15.75" customHeight="1">
      <c r="A81" s="424"/>
      <c r="B81" s="424"/>
      <c r="C81" s="424"/>
      <c r="D81" s="424"/>
      <c r="E81" s="482">
        <v>387.51799999999997</v>
      </c>
      <c r="F81" s="479">
        <v>387.51799999999997</v>
      </c>
      <c r="G81" s="483"/>
      <c r="H81" s="480"/>
      <c r="I81" s="481"/>
      <c r="J81" s="262"/>
      <c r="K81" s="85"/>
      <c r="L81" s="85"/>
      <c r="M81" s="109"/>
      <c r="N81" s="109"/>
      <c r="O81" s="109"/>
      <c r="P81" s="109"/>
      <c r="Q81" s="109"/>
      <c r="R81" s="109"/>
      <c r="S81" s="109"/>
      <c r="T81" s="109"/>
      <c r="U81" s="109"/>
      <c r="V81" s="109"/>
      <c r="W81" s="109"/>
      <c r="X81" s="474"/>
      <c r="Y81" s="474"/>
      <c r="Z81" s="474"/>
    </row>
    <row r="82" spans="1:26" ht="15.75" customHeight="1">
      <c r="A82" s="424">
        <v>39</v>
      </c>
      <c r="B82" s="424" t="s">
        <v>1359</v>
      </c>
      <c r="C82" s="427" t="s">
        <v>597</v>
      </c>
      <c r="D82" s="427" t="s">
        <v>1360</v>
      </c>
      <c r="E82" s="427"/>
      <c r="F82" s="490"/>
      <c r="G82" s="85">
        <v>44348</v>
      </c>
      <c r="H82" s="85">
        <v>44449</v>
      </c>
      <c r="I82" s="484" t="s">
        <v>1310</v>
      </c>
      <c r="J82" s="243"/>
      <c r="K82" s="485">
        <v>44455</v>
      </c>
      <c r="L82" s="485">
        <f>K82+6</f>
        <v>44461</v>
      </c>
      <c r="M82" s="489">
        <v>44496</v>
      </c>
      <c r="N82" s="489">
        <v>44500</v>
      </c>
      <c r="O82" s="489">
        <v>44466</v>
      </c>
      <c r="P82" s="489">
        <v>44466</v>
      </c>
      <c r="Q82" s="109"/>
      <c r="R82" s="109"/>
      <c r="S82" s="109"/>
      <c r="T82" s="109"/>
      <c r="U82" s="109"/>
      <c r="V82" s="109"/>
      <c r="W82" s="109"/>
      <c r="X82" s="474"/>
      <c r="Y82" s="474"/>
      <c r="Z82" s="474"/>
    </row>
    <row r="83" spans="1:26" ht="15.75" customHeight="1">
      <c r="A83" s="424"/>
      <c r="B83" s="424"/>
      <c r="C83" s="424"/>
      <c r="D83" s="424"/>
      <c r="E83" s="482">
        <v>364.589</v>
      </c>
      <c r="F83" s="479">
        <v>364.589</v>
      </c>
      <c r="G83" s="483"/>
      <c r="H83" s="480"/>
      <c r="I83" s="481"/>
      <c r="J83" s="262"/>
      <c r="K83" s="85"/>
      <c r="L83" s="85"/>
      <c r="M83" s="109"/>
      <c r="N83" s="109"/>
      <c r="O83" s="109"/>
      <c r="P83" s="109"/>
      <c r="Q83" s="109"/>
      <c r="R83" s="109"/>
      <c r="S83" s="109"/>
      <c r="T83" s="109"/>
      <c r="U83" s="109"/>
      <c r="V83" s="109"/>
      <c r="W83" s="109"/>
      <c r="X83" s="474"/>
      <c r="Y83" s="474"/>
      <c r="Z83" s="474"/>
    </row>
    <row r="84" spans="1:26" ht="15.75" customHeight="1">
      <c r="A84" s="424">
        <v>40</v>
      </c>
      <c r="B84" s="424" t="s">
        <v>1361</v>
      </c>
      <c r="C84" s="427" t="s">
        <v>332</v>
      </c>
      <c r="D84" s="427" t="s">
        <v>1362</v>
      </c>
      <c r="E84" s="427"/>
      <c r="F84" s="490"/>
      <c r="G84" s="85">
        <v>44348</v>
      </c>
      <c r="H84" s="85">
        <v>44397</v>
      </c>
      <c r="I84" s="484" t="s">
        <v>1310</v>
      </c>
      <c r="J84" s="243"/>
      <c r="K84" s="485">
        <v>44434</v>
      </c>
      <c r="L84" s="485">
        <v>44454</v>
      </c>
      <c r="M84" s="493">
        <v>44536</v>
      </c>
      <c r="N84" s="493">
        <v>44543</v>
      </c>
      <c r="O84" s="489">
        <v>44458</v>
      </c>
      <c r="P84" s="489">
        <v>44459</v>
      </c>
      <c r="Q84" s="109"/>
      <c r="R84" s="109"/>
      <c r="S84" s="489">
        <v>44540</v>
      </c>
      <c r="T84" s="489">
        <v>44558</v>
      </c>
      <c r="U84" s="109"/>
      <c r="V84" s="109"/>
      <c r="W84" s="109"/>
      <c r="X84" s="474"/>
      <c r="Y84" s="474"/>
      <c r="Z84" s="474"/>
    </row>
    <row r="85" spans="1:26" ht="15.75" customHeight="1">
      <c r="A85" s="424"/>
      <c r="B85" s="424"/>
      <c r="C85" s="424"/>
      <c r="D85" s="424"/>
      <c r="E85" s="482">
        <v>382.62799999999999</v>
      </c>
      <c r="F85" s="790">
        <v>1483.914</v>
      </c>
      <c r="G85" s="483"/>
      <c r="H85" s="480"/>
      <c r="I85" s="481"/>
      <c r="J85" s="262"/>
      <c r="K85" s="85"/>
      <c r="L85" s="85"/>
      <c r="M85" s="109"/>
      <c r="N85" s="109"/>
      <c r="O85" s="109"/>
      <c r="P85" s="109"/>
      <c r="Q85" s="109"/>
      <c r="R85" s="109"/>
      <c r="S85" s="109"/>
      <c r="T85" s="109"/>
      <c r="U85" s="109"/>
      <c r="V85" s="109"/>
      <c r="W85" s="109"/>
      <c r="X85" s="474"/>
      <c r="Y85" s="474"/>
      <c r="Z85" s="474"/>
    </row>
    <row r="86" spans="1:26" ht="15.75" customHeight="1">
      <c r="A86" s="424">
        <v>41</v>
      </c>
      <c r="B86" s="424" t="s">
        <v>1363</v>
      </c>
      <c r="C86" s="427" t="s">
        <v>251</v>
      </c>
      <c r="D86" s="427" t="s">
        <v>1031</v>
      </c>
      <c r="E86" s="427"/>
      <c r="F86" s="791"/>
      <c r="G86" s="85">
        <v>44348</v>
      </c>
      <c r="H86" s="85">
        <v>44397</v>
      </c>
      <c r="I86" s="484" t="s">
        <v>1308</v>
      </c>
      <c r="J86" s="243"/>
      <c r="K86" s="485">
        <v>44419</v>
      </c>
      <c r="L86" s="485">
        <f>K86+10</f>
        <v>44429</v>
      </c>
      <c r="M86" s="489">
        <v>44472</v>
      </c>
      <c r="N86" s="489">
        <v>44480</v>
      </c>
      <c r="O86" s="489">
        <v>44458</v>
      </c>
      <c r="P86" s="489">
        <v>44459</v>
      </c>
      <c r="Q86" s="109"/>
      <c r="R86" s="109"/>
      <c r="S86" s="489">
        <v>44540</v>
      </c>
      <c r="T86" s="489">
        <v>44558</v>
      </c>
      <c r="U86" s="109"/>
      <c r="V86" s="109"/>
      <c r="W86" s="109"/>
      <c r="X86" s="474"/>
      <c r="Y86" s="474"/>
      <c r="Z86" s="474"/>
    </row>
    <row r="87" spans="1:26" ht="15.75" customHeight="1">
      <c r="A87" s="424"/>
      <c r="B87" s="424"/>
      <c r="C87" s="424"/>
      <c r="D87" s="424"/>
      <c r="E87" s="482">
        <v>349.29</v>
      </c>
      <c r="F87" s="791"/>
      <c r="G87" s="483"/>
      <c r="H87" s="480"/>
      <c r="I87" s="481"/>
      <c r="J87" s="262"/>
      <c r="K87" s="85"/>
      <c r="L87" s="85"/>
      <c r="M87" s="109"/>
      <c r="N87" s="109"/>
      <c r="O87" s="109"/>
      <c r="P87" s="109"/>
      <c r="Q87" s="109"/>
      <c r="R87" s="109"/>
      <c r="S87" s="109"/>
      <c r="T87" s="109"/>
      <c r="U87" s="109"/>
      <c r="V87" s="109"/>
      <c r="W87" s="109"/>
      <c r="X87" s="474"/>
      <c r="Y87" s="474"/>
      <c r="Z87" s="474"/>
    </row>
    <row r="88" spans="1:26" ht="15.75" customHeight="1">
      <c r="A88" s="424">
        <v>42</v>
      </c>
      <c r="B88" s="424" t="s">
        <v>1364</v>
      </c>
      <c r="C88" s="427" t="s">
        <v>251</v>
      </c>
      <c r="D88" s="427" t="s">
        <v>1031</v>
      </c>
      <c r="E88" s="427"/>
      <c r="F88" s="791"/>
      <c r="G88" s="85">
        <v>44348</v>
      </c>
      <c r="H88" s="85">
        <v>44397</v>
      </c>
      <c r="I88" s="484" t="s">
        <v>1308</v>
      </c>
      <c r="J88" s="243"/>
      <c r="K88" s="485">
        <v>44428</v>
      </c>
      <c r="L88" s="485">
        <f>K88+6</f>
        <v>44434</v>
      </c>
      <c r="M88" s="489">
        <v>44464</v>
      </c>
      <c r="N88" s="489">
        <v>44469</v>
      </c>
      <c r="O88" s="489">
        <v>44525</v>
      </c>
      <c r="P88" s="489">
        <v>44525</v>
      </c>
      <c r="Q88" s="109"/>
      <c r="R88" s="109"/>
      <c r="S88" s="489">
        <v>44540</v>
      </c>
      <c r="T88" s="489">
        <v>44558</v>
      </c>
      <c r="U88" s="109"/>
      <c r="V88" s="109"/>
      <c r="W88" s="109"/>
      <c r="X88" s="474"/>
      <c r="Y88" s="474"/>
      <c r="Z88" s="474"/>
    </row>
    <row r="89" spans="1:26" ht="15.75" customHeight="1">
      <c r="A89" s="424"/>
      <c r="B89" s="424"/>
      <c r="C89" s="424"/>
      <c r="D89" s="424"/>
      <c r="E89" s="482">
        <v>379.07900000000001</v>
      </c>
      <c r="F89" s="791"/>
      <c r="G89" s="483"/>
      <c r="H89" s="480"/>
      <c r="I89" s="481"/>
      <c r="J89" s="262"/>
      <c r="K89" s="85"/>
      <c r="L89" s="85"/>
      <c r="M89" s="109"/>
      <c r="N89" s="109"/>
      <c r="O89" s="109"/>
      <c r="P89" s="109"/>
      <c r="Q89" s="109"/>
      <c r="R89" s="109"/>
      <c r="S89" s="109"/>
      <c r="T89" s="109"/>
      <c r="U89" s="109"/>
      <c r="V89" s="109"/>
      <c r="W89" s="109"/>
      <c r="X89" s="474"/>
      <c r="Y89" s="474"/>
      <c r="Z89" s="474"/>
    </row>
    <row r="90" spans="1:26" ht="15.75" customHeight="1">
      <c r="A90" s="424">
        <v>43</v>
      </c>
      <c r="B90" s="424" t="s">
        <v>1365</v>
      </c>
      <c r="C90" s="427" t="s">
        <v>251</v>
      </c>
      <c r="D90" s="427" t="s">
        <v>1031</v>
      </c>
      <c r="E90" s="427"/>
      <c r="F90" s="791"/>
      <c r="G90" s="85">
        <v>44348</v>
      </c>
      <c r="H90" s="85">
        <v>44397</v>
      </c>
      <c r="I90" s="484" t="s">
        <v>1308</v>
      </c>
      <c r="J90" s="243"/>
      <c r="K90" s="485">
        <v>44425</v>
      </c>
      <c r="L90" s="485">
        <f>K90+13</f>
        <v>44438</v>
      </c>
      <c r="M90" s="489">
        <v>44454</v>
      </c>
      <c r="N90" s="489">
        <v>44463</v>
      </c>
      <c r="O90" s="489">
        <v>44479</v>
      </c>
      <c r="P90" s="489">
        <v>44479</v>
      </c>
      <c r="Q90" s="109"/>
      <c r="R90" s="109"/>
      <c r="S90" s="489">
        <v>44540</v>
      </c>
      <c r="T90" s="489">
        <v>44558</v>
      </c>
      <c r="U90" s="109"/>
      <c r="V90" s="109"/>
      <c r="W90" s="109"/>
      <c r="X90" s="474"/>
      <c r="Y90" s="474"/>
      <c r="Z90" s="474"/>
    </row>
    <row r="91" spans="1:26" ht="15.75" customHeight="1">
      <c r="A91" s="424"/>
      <c r="B91" s="424"/>
      <c r="C91" s="424"/>
      <c r="D91" s="424"/>
      <c r="E91" s="482">
        <v>372.91699999999997</v>
      </c>
      <c r="F91" s="693"/>
      <c r="G91" s="483"/>
      <c r="H91" s="480"/>
      <c r="I91" s="481"/>
      <c r="J91" s="262"/>
      <c r="K91" s="85"/>
      <c r="L91" s="85"/>
      <c r="M91" s="109"/>
      <c r="N91" s="109"/>
      <c r="O91" s="109"/>
      <c r="P91" s="109"/>
      <c r="Q91" s="109"/>
      <c r="R91" s="109"/>
      <c r="S91" s="109"/>
      <c r="T91" s="109"/>
      <c r="U91" s="109"/>
      <c r="V91" s="109"/>
      <c r="W91" s="109"/>
      <c r="X91" s="474"/>
      <c r="Y91" s="474"/>
      <c r="Z91" s="474"/>
    </row>
    <row r="92" spans="1:26" ht="15.75" customHeight="1">
      <c r="A92" s="424">
        <v>44</v>
      </c>
      <c r="B92" s="424" t="s">
        <v>1366</v>
      </c>
      <c r="C92" s="427" t="s">
        <v>332</v>
      </c>
      <c r="D92" s="427" t="s">
        <v>1367</v>
      </c>
      <c r="E92" s="427"/>
      <c r="F92" s="490"/>
      <c r="G92" s="85">
        <v>44348</v>
      </c>
      <c r="H92" s="85">
        <v>44397</v>
      </c>
      <c r="I92" s="484" t="s">
        <v>1310</v>
      </c>
      <c r="J92" s="243"/>
      <c r="K92" s="485">
        <v>44450</v>
      </c>
      <c r="L92" s="485">
        <v>44472</v>
      </c>
      <c r="M92" s="489">
        <v>44516</v>
      </c>
      <c r="N92" s="489">
        <v>44526</v>
      </c>
      <c r="O92" s="489">
        <v>44492</v>
      </c>
      <c r="P92" s="489">
        <v>44493</v>
      </c>
      <c r="Q92" s="109"/>
      <c r="R92" s="109"/>
      <c r="S92" s="489">
        <v>44535</v>
      </c>
      <c r="T92" s="489">
        <v>44549</v>
      </c>
      <c r="U92" s="109"/>
      <c r="V92" s="109"/>
      <c r="W92" s="109"/>
      <c r="X92" s="474"/>
      <c r="Y92" s="474"/>
      <c r="Z92" s="474"/>
    </row>
    <row r="93" spans="1:26" ht="15.75" customHeight="1">
      <c r="A93" s="424"/>
      <c r="B93" s="424"/>
      <c r="C93" s="424"/>
      <c r="D93" s="424"/>
      <c r="E93" s="482">
        <v>373.37700000000001</v>
      </c>
      <c r="F93" s="790">
        <v>1935.0840000000001</v>
      </c>
      <c r="G93" s="483"/>
      <c r="H93" s="480"/>
      <c r="I93" s="481"/>
      <c r="J93" s="262"/>
      <c r="K93" s="85"/>
      <c r="L93" s="85"/>
      <c r="M93" s="109"/>
      <c r="N93" s="109"/>
      <c r="O93" s="109"/>
      <c r="P93" s="109"/>
      <c r="Q93" s="109"/>
      <c r="R93" s="109"/>
      <c r="S93" s="109"/>
      <c r="T93" s="109"/>
      <c r="U93" s="109"/>
      <c r="V93" s="109"/>
      <c r="W93" s="109"/>
      <c r="X93" s="474"/>
      <c r="Y93" s="474"/>
      <c r="Z93" s="474"/>
    </row>
    <row r="94" spans="1:26" ht="15.75" customHeight="1">
      <c r="A94" s="424">
        <v>45</v>
      </c>
      <c r="B94" s="424" t="s">
        <v>1368</v>
      </c>
      <c r="C94" s="427" t="s">
        <v>251</v>
      </c>
      <c r="D94" s="427" t="s">
        <v>1031</v>
      </c>
      <c r="E94" s="427"/>
      <c r="F94" s="791"/>
      <c r="G94" s="85">
        <v>44348</v>
      </c>
      <c r="H94" s="85">
        <v>44428</v>
      </c>
      <c r="I94" s="484" t="s">
        <v>1308</v>
      </c>
      <c r="J94" s="243"/>
      <c r="K94" s="485">
        <v>44439</v>
      </c>
      <c r="L94" s="485">
        <v>44449</v>
      </c>
      <c r="M94" s="489">
        <v>44475</v>
      </c>
      <c r="N94" s="489">
        <v>44481</v>
      </c>
      <c r="O94" s="489">
        <v>44479</v>
      </c>
      <c r="P94" s="489">
        <v>44479</v>
      </c>
      <c r="Q94" s="109"/>
      <c r="R94" s="109"/>
      <c r="S94" s="489">
        <v>44535</v>
      </c>
      <c r="T94" s="489">
        <v>44549</v>
      </c>
      <c r="U94" s="109"/>
      <c r="V94" s="109"/>
      <c r="W94" s="109"/>
      <c r="X94" s="474"/>
      <c r="Y94" s="474"/>
      <c r="Z94" s="474"/>
    </row>
    <row r="95" spans="1:26" ht="15.75" customHeight="1">
      <c r="A95" s="424"/>
      <c r="B95" s="424"/>
      <c r="C95" s="424"/>
      <c r="D95" s="424"/>
      <c r="E95" s="482">
        <v>387.20499999999998</v>
      </c>
      <c r="F95" s="791"/>
      <c r="G95" s="483"/>
      <c r="H95" s="480"/>
      <c r="I95" s="481"/>
      <c r="J95" s="262"/>
      <c r="K95" s="85"/>
      <c r="L95" s="85"/>
      <c r="M95" s="109"/>
      <c r="N95" s="109"/>
      <c r="O95" s="109"/>
      <c r="P95" s="109"/>
      <c r="Q95" s="109"/>
      <c r="R95" s="109"/>
      <c r="S95" s="109"/>
      <c r="T95" s="109"/>
      <c r="U95" s="109"/>
      <c r="V95" s="109"/>
      <c r="W95" s="109"/>
      <c r="X95" s="474"/>
      <c r="Y95" s="474"/>
      <c r="Z95" s="474"/>
    </row>
    <row r="96" spans="1:26" ht="15.75" customHeight="1">
      <c r="A96" s="424">
        <v>46</v>
      </c>
      <c r="B96" s="424" t="s">
        <v>1369</v>
      </c>
      <c r="C96" s="427" t="s">
        <v>251</v>
      </c>
      <c r="D96" s="427" t="s">
        <v>1031</v>
      </c>
      <c r="E96" s="427"/>
      <c r="F96" s="791"/>
      <c r="G96" s="85">
        <v>44348</v>
      </c>
      <c r="H96" s="85">
        <v>44428</v>
      </c>
      <c r="I96" s="484" t="s">
        <v>1308</v>
      </c>
      <c r="J96" s="243"/>
      <c r="K96" s="485">
        <v>44422</v>
      </c>
      <c r="L96" s="485">
        <v>44429</v>
      </c>
      <c r="M96" s="489">
        <v>44482</v>
      </c>
      <c r="N96" s="489">
        <v>44492</v>
      </c>
      <c r="O96" s="489">
        <v>44458</v>
      </c>
      <c r="P96" s="489">
        <v>44459</v>
      </c>
      <c r="Q96" s="109"/>
      <c r="R96" s="109"/>
      <c r="S96" s="489">
        <v>44535</v>
      </c>
      <c r="T96" s="489">
        <v>44549</v>
      </c>
      <c r="U96" s="109"/>
      <c r="V96" s="109"/>
      <c r="W96" s="109"/>
      <c r="X96" s="474"/>
      <c r="Y96" s="474"/>
      <c r="Z96" s="474"/>
    </row>
    <row r="97" spans="1:26" ht="15.75" customHeight="1">
      <c r="A97" s="424"/>
      <c r="B97" s="424"/>
      <c r="C97" s="424"/>
      <c r="D97" s="424"/>
      <c r="E97" s="482">
        <v>385.358</v>
      </c>
      <c r="F97" s="791"/>
      <c r="G97" s="483"/>
      <c r="H97" s="480"/>
      <c r="I97" s="481"/>
      <c r="J97" s="262"/>
      <c r="K97" s="85"/>
      <c r="L97" s="85"/>
      <c r="M97" s="109"/>
      <c r="N97" s="109"/>
      <c r="O97" s="109"/>
      <c r="P97" s="109"/>
      <c r="Q97" s="109"/>
      <c r="R97" s="109"/>
      <c r="S97" s="109"/>
      <c r="T97" s="109"/>
      <c r="U97" s="109"/>
      <c r="V97" s="109"/>
      <c r="W97" s="109"/>
      <c r="X97" s="474"/>
      <c r="Y97" s="474"/>
      <c r="Z97" s="474"/>
    </row>
    <row r="98" spans="1:26" ht="15.75" customHeight="1">
      <c r="A98" s="424">
        <v>47</v>
      </c>
      <c r="B98" s="424" t="s">
        <v>1370</v>
      </c>
      <c r="C98" s="427" t="s">
        <v>285</v>
      </c>
      <c r="D98" s="427" t="s">
        <v>1031</v>
      </c>
      <c r="E98" s="427"/>
      <c r="F98" s="791"/>
      <c r="G98" s="85">
        <v>44348</v>
      </c>
      <c r="H98" s="85">
        <v>44428</v>
      </c>
      <c r="I98" s="484" t="s">
        <v>1308</v>
      </c>
      <c r="J98" s="243"/>
      <c r="K98" s="485">
        <v>44439</v>
      </c>
      <c r="L98" s="485">
        <v>44451</v>
      </c>
      <c r="M98" s="489">
        <v>44481</v>
      </c>
      <c r="N98" s="489">
        <v>44488</v>
      </c>
      <c r="O98" s="489">
        <v>44458</v>
      </c>
      <c r="P98" s="489">
        <v>44459</v>
      </c>
      <c r="Q98" s="109"/>
      <c r="R98" s="109"/>
      <c r="S98" s="489">
        <v>44535</v>
      </c>
      <c r="T98" s="489">
        <v>44549</v>
      </c>
      <c r="U98" s="109"/>
      <c r="V98" s="109"/>
      <c r="W98" s="109"/>
      <c r="X98" s="474"/>
      <c r="Y98" s="474"/>
      <c r="Z98" s="474"/>
    </row>
    <row r="99" spans="1:26" ht="15.75" customHeight="1">
      <c r="A99" s="424"/>
      <c r="B99" s="424"/>
      <c r="C99" s="424"/>
      <c r="D99" s="424"/>
      <c r="E99" s="482">
        <v>403.57900000000001</v>
      </c>
      <c r="F99" s="791"/>
      <c r="G99" s="483"/>
      <c r="H99" s="480"/>
      <c r="I99" s="481"/>
      <c r="J99" s="262"/>
      <c r="K99" s="85"/>
      <c r="L99" s="85"/>
      <c r="M99" s="109"/>
      <c r="N99" s="109"/>
      <c r="O99" s="109"/>
      <c r="P99" s="109"/>
      <c r="Q99" s="109"/>
      <c r="R99" s="109"/>
      <c r="S99" s="109"/>
      <c r="T99" s="109"/>
      <c r="U99" s="109"/>
      <c r="V99" s="109"/>
      <c r="W99" s="109"/>
      <c r="X99" s="474"/>
      <c r="Y99" s="474"/>
      <c r="Z99" s="474"/>
    </row>
    <row r="100" spans="1:26" ht="15.75" customHeight="1">
      <c r="A100" s="424">
        <v>48</v>
      </c>
      <c r="B100" s="424" t="s">
        <v>1371</v>
      </c>
      <c r="C100" s="427" t="s">
        <v>258</v>
      </c>
      <c r="D100" s="427" t="s">
        <v>1031</v>
      </c>
      <c r="E100" s="427"/>
      <c r="F100" s="791"/>
      <c r="G100" s="85">
        <v>44348</v>
      </c>
      <c r="H100" s="85">
        <v>44428</v>
      </c>
      <c r="I100" s="484" t="s">
        <v>1308</v>
      </c>
      <c r="J100" s="243"/>
      <c r="K100" s="485">
        <v>44439</v>
      </c>
      <c r="L100" s="485">
        <f>K100+8</f>
        <v>44447</v>
      </c>
      <c r="M100" s="489">
        <v>44490</v>
      </c>
      <c r="N100" s="489">
        <v>44495</v>
      </c>
      <c r="O100" s="489">
        <v>44458</v>
      </c>
      <c r="P100" s="489">
        <v>44459</v>
      </c>
      <c r="Q100" s="109"/>
      <c r="R100" s="109"/>
      <c r="S100" s="489">
        <v>44559</v>
      </c>
      <c r="T100" s="489">
        <v>44561</v>
      </c>
      <c r="U100" s="109"/>
      <c r="V100" s="109"/>
      <c r="W100" s="109"/>
      <c r="X100" s="474"/>
      <c r="Y100" s="474"/>
      <c r="Z100" s="474"/>
    </row>
    <row r="101" spans="1:26" ht="15.75" customHeight="1">
      <c r="A101" s="424"/>
      <c r="B101" s="424"/>
      <c r="C101" s="424"/>
      <c r="D101" s="424"/>
      <c r="E101" s="482">
        <v>385.565</v>
      </c>
      <c r="F101" s="693"/>
      <c r="G101" s="483"/>
      <c r="H101" s="480"/>
      <c r="I101" s="481"/>
      <c r="J101" s="262"/>
      <c r="K101" s="85"/>
      <c r="L101" s="85"/>
      <c r="M101" s="109"/>
      <c r="N101" s="109"/>
      <c r="O101" s="109"/>
      <c r="P101" s="109"/>
      <c r="Q101" s="109"/>
      <c r="R101" s="109"/>
      <c r="S101" s="109"/>
      <c r="T101" s="109"/>
      <c r="U101" s="109"/>
      <c r="V101" s="109"/>
      <c r="W101" s="109"/>
      <c r="X101" s="474"/>
      <c r="Y101" s="474"/>
      <c r="Z101" s="474"/>
    </row>
    <row r="102" spans="1:26" ht="15.75" customHeight="1">
      <c r="A102" s="424">
        <v>49</v>
      </c>
      <c r="B102" s="424" t="s">
        <v>1372</v>
      </c>
      <c r="C102" s="427" t="s">
        <v>843</v>
      </c>
      <c r="D102" s="427" t="s">
        <v>1373</v>
      </c>
      <c r="E102" s="427"/>
      <c r="F102" s="490"/>
      <c r="G102" s="85">
        <v>44348</v>
      </c>
      <c r="H102" s="85">
        <v>44428</v>
      </c>
      <c r="I102" s="484" t="s">
        <v>1310</v>
      </c>
      <c r="J102" s="243"/>
      <c r="K102" s="485">
        <v>44453</v>
      </c>
      <c r="L102" s="485">
        <f>K102+16</f>
        <v>44469</v>
      </c>
      <c r="M102" s="489">
        <v>44505</v>
      </c>
      <c r="N102" s="489">
        <v>44519</v>
      </c>
      <c r="O102" s="489">
        <v>44518</v>
      </c>
      <c r="P102" s="489">
        <v>44519</v>
      </c>
      <c r="Q102" s="109"/>
      <c r="R102" s="109"/>
      <c r="S102" s="492">
        <v>44562</v>
      </c>
      <c r="T102" s="492">
        <f>S102+11</f>
        <v>44573</v>
      </c>
      <c r="U102" s="109"/>
      <c r="V102" s="109"/>
      <c r="W102" s="109"/>
      <c r="X102" s="474"/>
      <c r="Y102" s="474"/>
      <c r="Z102" s="474"/>
    </row>
    <row r="103" spans="1:26" ht="15.75" customHeight="1">
      <c r="A103" s="424"/>
      <c r="B103" s="424"/>
      <c r="C103" s="424"/>
      <c r="D103" s="424"/>
      <c r="E103" s="482">
        <v>393.36200000000002</v>
      </c>
      <c r="F103" s="790">
        <v>785.12800000000004</v>
      </c>
      <c r="G103" s="483"/>
      <c r="H103" s="480"/>
      <c r="I103" s="481"/>
      <c r="J103" s="262"/>
      <c r="K103" s="85"/>
      <c r="L103" s="85"/>
      <c r="M103" s="109"/>
      <c r="N103" s="109"/>
      <c r="O103" s="109"/>
      <c r="P103" s="109"/>
      <c r="Q103" s="109"/>
      <c r="R103" s="109"/>
      <c r="S103" s="109"/>
      <c r="T103" s="109"/>
      <c r="U103" s="109"/>
      <c r="V103" s="109"/>
      <c r="W103" s="109"/>
      <c r="X103" s="474"/>
      <c r="Y103" s="474"/>
      <c r="Z103" s="474"/>
    </row>
    <row r="104" spans="1:26" ht="15.75" customHeight="1">
      <c r="A104" s="424">
        <v>50</v>
      </c>
      <c r="B104" s="424" t="s">
        <v>1374</v>
      </c>
      <c r="C104" s="427" t="s">
        <v>258</v>
      </c>
      <c r="D104" s="427" t="s">
        <v>1031</v>
      </c>
      <c r="E104" s="427"/>
      <c r="F104" s="791"/>
      <c r="G104" s="85">
        <v>44348</v>
      </c>
      <c r="H104" s="85">
        <v>44428</v>
      </c>
      <c r="I104" s="484" t="s">
        <v>1308</v>
      </c>
      <c r="J104" s="243"/>
      <c r="K104" s="485">
        <v>44433</v>
      </c>
      <c r="L104" s="485">
        <f>K104+5</f>
        <v>44438</v>
      </c>
      <c r="M104" s="489">
        <v>44491</v>
      </c>
      <c r="N104" s="489">
        <v>44496</v>
      </c>
      <c r="O104" s="489">
        <v>44458</v>
      </c>
      <c r="P104" s="489">
        <v>44459</v>
      </c>
      <c r="Q104" s="109"/>
      <c r="R104" s="109"/>
      <c r="S104" s="492">
        <v>44562</v>
      </c>
      <c r="T104" s="492">
        <f>S104+11</f>
        <v>44573</v>
      </c>
      <c r="U104" s="109"/>
      <c r="V104" s="109"/>
      <c r="W104" s="109"/>
      <c r="X104" s="474"/>
      <c r="Y104" s="474"/>
      <c r="Z104" s="474"/>
    </row>
    <row r="105" spans="1:26" ht="15.75" customHeight="1">
      <c r="A105" s="424"/>
      <c r="B105" s="424"/>
      <c r="C105" s="424"/>
      <c r="D105" s="424"/>
      <c r="E105" s="482">
        <v>391.76600000000002</v>
      </c>
      <c r="F105" s="693"/>
      <c r="G105" s="483"/>
      <c r="H105" s="480"/>
      <c r="I105" s="481"/>
      <c r="J105" s="262"/>
      <c r="K105" s="85"/>
      <c r="L105" s="85"/>
      <c r="M105" s="109"/>
      <c r="N105" s="109"/>
      <c r="O105" s="109"/>
      <c r="P105" s="109"/>
      <c r="Q105" s="109"/>
      <c r="R105" s="109"/>
      <c r="S105" s="109"/>
      <c r="T105" s="109"/>
      <c r="U105" s="109"/>
      <c r="V105" s="109"/>
      <c r="W105" s="109"/>
      <c r="X105" s="474"/>
      <c r="Y105" s="474"/>
      <c r="Z105" s="474"/>
    </row>
    <row r="106" spans="1:26" ht="14.25" customHeight="1">
      <c r="A106" s="424">
        <v>51</v>
      </c>
      <c r="B106" s="424" t="s">
        <v>1375</v>
      </c>
      <c r="C106" s="427" t="s">
        <v>234</v>
      </c>
      <c r="D106" s="427" t="s">
        <v>1376</v>
      </c>
      <c r="E106" s="427"/>
      <c r="F106" s="490"/>
      <c r="G106" s="85">
        <v>44322</v>
      </c>
      <c r="H106" s="85">
        <v>44397</v>
      </c>
      <c r="I106" s="484" t="s">
        <v>1310</v>
      </c>
      <c r="J106" s="243"/>
      <c r="K106" s="485">
        <v>44448</v>
      </c>
      <c r="L106" s="485">
        <f>K106+20</f>
        <v>44468</v>
      </c>
      <c r="M106" s="489">
        <v>44494</v>
      </c>
      <c r="N106" s="489">
        <v>44500</v>
      </c>
      <c r="O106" s="489">
        <v>44496</v>
      </c>
      <c r="P106" s="489">
        <v>44496</v>
      </c>
      <c r="Q106" s="109"/>
      <c r="R106" s="109"/>
      <c r="S106" s="492">
        <v>44562</v>
      </c>
      <c r="T106" s="492">
        <f>S106+11</f>
        <v>44573</v>
      </c>
      <c r="U106" s="109"/>
      <c r="V106" s="109"/>
      <c r="W106" s="109"/>
      <c r="X106" s="474"/>
      <c r="Y106" s="474"/>
      <c r="Z106" s="474"/>
    </row>
    <row r="107" spans="1:26" ht="15.75" customHeight="1">
      <c r="A107" s="424"/>
      <c r="B107" s="424"/>
      <c r="C107" s="424"/>
      <c r="D107" s="424"/>
      <c r="E107" s="482">
        <v>423.21600000000001</v>
      </c>
      <c r="F107" s="790">
        <v>3779.241</v>
      </c>
      <c r="G107" s="483"/>
      <c r="H107" s="480"/>
      <c r="I107" s="481"/>
      <c r="J107" s="262"/>
      <c r="K107" s="85"/>
      <c r="L107" s="85"/>
      <c r="M107" s="109"/>
      <c r="N107" s="109"/>
      <c r="O107" s="109"/>
      <c r="P107" s="109"/>
      <c r="Q107" s="109"/>
      <c r="R107" s="109"/>
      <c r="S107" s="109"/>
      <c r="T107" s="109"/>
      <c r="U107" s="109"/>
      <c r="V107" s="109"/>
      <c r="W107" s="109"/>
      <c r="X107" s="474"/>
      <c r="Y107" s="474"/>
      <c r="Z107" s="474"/>
    </row>
    <row r="108" spans="1:26" ht="15.75" customHeight="1">
      <c r="A108" s="424">
        <v>52</v>
      </c>
      <c r="B108" s="424" t="s">
        <v>1377</v>
      </c>
      <c r="C108" s="427" t="s">
        <v>245</v>
      </c>
      <c r="D108" s="427" t="s">
        <v>1031</v>
      </c>
      <c r="E108" s="427"/>
      <c r="F108" s="791"/>
      <c r="G108" s="85">
        <v>44322</v>
      </c>
      <c r="H108" s="85">
        <v>44397</v>
      </c>
      <c r="I108" s="484" t="s">
        <v>1308</v>
      </c>
      <c r="J108" s="243"/>
      <c r="K108" s="485">
        <v>44391</v>
      </c>
      <c r="L108" s="485">
        <v>44413</v>
      </c>
      <c r="M108" s="489">
        <v>44476</v>
      </c>
      <c r="N108" s="489">
        <v>44482</v>
      </c>
      <c r="O108" s="489">
        <v>44436</v>
      </c>
      <c r="P108" s="489">
        <v>44436</v>
      </c>
      <c r="Q108" s="109"/>
      <c r="R108" s="109"/>
      <c r="S108" s="492">
        <f>T106</f>
        <v>44573</v>
      </c>
      <c r="T108" s="492">
        <f>S108+11</f>
        <v>44584</v>
      </c>
      <c r="U108" s="109"/>
      <c r="V108" s="109"/>
      <c r="W108" s="109"/>
      <c r="X108" s="474"/>
      <c r="Y108" s="474"/>
      <c r="Z108" s="474"/>
    </row>
    <row r="109" spans="1:26" ht="15.75" customHeight="1">
      <c r="A109" s="424"/>
      <c r="B109" s="424"/>
      <c r="C109" s="424"/>
      <c r="D109" s="424"/>
      <c r="E109" s="482">
        <v>415.09699999999998</v>
      </c>
      <c r="F109" s="791"/>
      <c r="G109" s="483"/>
      <c r="H109" s="480"/>
      <c r="I109" s="481"/>
      <c r="J109" s="262"/>
      <c r="K109" s="85"/>
      <c r="L109" s="85"/>
      <c r="M109" s="109"/>
      <c r="N109" s="109"/>
      <c r="O109" s="109"/>
      <c r="P109" s="109"/>
      <c r="Q109" s="109"/>
      <c r="R109" s="109"/>
      <c r="S109" s="109"/>
      <c r="T109" s="109"/>
      <c r="U109" s="109"/>
      <c r="V109" s="109"/>
      <c r="W109" s="109"/>
      <c r="X109" s="474"/>
      <c r="Y109" s="474"/>
      <c r="Z109" s="474"/>
    </row>
    <row r="110" spans="1:26" ht="15.75" customHeight="1">
      <c r="A110" s="424">
        <v>53</v>
      </c>
      <c r="B110" s="424" t="s">
        <v>1378</v>
      </c>
      <c r="C110" s="427" t="s">
        <v>251</v>
      </c>
      <c r="D110" s="427" t="s">
        <v>1031</v>
      </c>
      <c r="E110" s="427"/>
      <c r="F110" s="791"/>
      <c r="G110" s="85">
        <v>44322</v>
      </c>
      <c r="H110" s="85">
        <v>44397</v>
      </c>
      <c r="I110" s="484" t="s">
        <v>1308</v>
      </c>
      <c r="J110" s="243"/>
      <c r="K110" s="485">
        <v>44407</v>
      </c>
      <c r="L110" s="485">
        <v>44424</v>
      </c>
      <c r="M110" s="489">
        <v>44445</v>
      </c>
      <c r="N110" s="489">
        <v>44457</v>
      </c>
      <c r="O110" s="489">
        <v>44424</v>
      </c>
      <c r="P110" s="489">
        <v>44424</v>
      </c>
      <c r="Q110" s="109"/>
      <c r="R110" s="109"/>
      <c r="S110" s="492">
        <v>44573</v>
      </c>
      <c r="T110" s="492">
        <v>44584</v>
      </c>
      <c r="U110" s="109"/>
      <c r="V110" s="109"/>
      <c r="W110" s="109"/>
      <c r="X110" s="474"/>
      <c r="Y110" s="474"/>
      <c r="Z110" s="474"/>
    </row>
    <row r="111" spans="1:26" ht="15.75" customHeight="1">
      <c r="A111" s="424"/>
      <c r="B111" s="424"/>
      <c r="C111" s="424"/>
      <c r="D111" s="424"/>
      <c r="E111" s="482">
        <v>424.61799999999999</v>
      </c>
      <c r="F111" s="791"/>
      <c r="G111" s="483"/>
      <c r="H111" s="480"/>
      <c r="I111" s="481"/>
      <c r="J111" s="262"/>
      <c r="K111" s="85"/>
      <c r="L111" s="85"/>
      <c r="M111" s="109"/>
      <c r="N111" s="109"/>
      <c r="O111" s="109"/>
      <c r="P111" s="109"/>
      <c r="Q111" s="109"/>
      <c r="R111" s="109"/>
      <c r="S111" s="109"/>
      <c r="T111" s="109"/>
      <c r="U111" s="109"/>
      <c r="V111" s="109"/>
      <c r="W111" s="109"/>
      <c r="X111" s="474"/>
      <c r="Y111" s="474"/>
      <c r="Z111" s="474"/>
    </row>
    <row r="112" spans="1:26" ht="15.75" customHeight="1">
      <c r="A112" s="424">
        <v>54</v>
      </c>
      <c r="B112" s="424" t="s">
        <v>1379</v>
      </c>
      <c r="C112" s="427" t="s">
        <v>245</v>
      </c>
      <c r="D112" s="427" t="s">
        <v>1031</v>
      </c>
      <c r="E112" s="427"/>
      <c r="F112" s="791"/>
      <c r="G112" s="85">
        <v>44322</v>
      </c>
      <c r="H112" s="85">
        <v>44397</v>
      </c>
      <c r="I112" s="484" t="s">
        <v>1308</v>
      </c>
      <c r="J112" s="243"/>
      <c r="K112" s="485">
        <v>44412</v>
      </c>
      <c r="L112" s="485">
        <v>44421</v>
      </c>
      <c r="M112" s="489">
        <v>44470</v>
      </c>
      <c r="N112" s="489">
        <v>44476</v>
      </c>
      <c r="O112" s="489">
        <v>44425</v>
      </c>
      <c r="P112" s="489">
        <v>44425</v>
      </c>
      <c r="Q112" s="109"/>
      <c r="R112" s="109"/>
      <c r="S112" s="492">
        <v>44573</v>
      </c>
      <c r="T112" s="492">
        <v>44584</v>
      </c>
      <c r="U112" s="109"/>
      <c r="V112" s="109"/>
      <c r="W112" s="109"/>
      <c r="X112" s="474"/>
      <c r="Y112" s="474"/>
      <c r="Z112" s="474"/>
    </row>
    <row r="113" spans="1:26" ht="15.75" customHeight="1">
      <c r="A113" s="424"/>
      <c r="B113" s="424"/>
      <c r="C113" s="424"/>
      <c r="D113" s="424"/>
      <c r="E113" s="482">
        <v>413.10599999999999</v>
      </c>
      <c r="F113" s="791"/>
      <c r="G113" s="483"/>
      <c r="H113" s="480"/>
      <c r="I113" s="481"/>
      <c r="J113" s="262"/>
      <c r="K113" s="85"/>
      <c r="L113" s="85"/>
      <c r="M113" s="109"/>
      <c r="N113" s="109"/>
      <c r="O113" s="109"/>
      <c r="P113" s="109"/>
      <c r="Q113" s="109"/>
      <c r="R113" s="109"/>
      <c r="S113" s="109"/>
      <c r="T113" s="109"/>
      <c r="U113" s="109"/>
      <c r="V113" s="109"/>
      <c r="W113" s="109"/>
      <c r="X113" s="474"/>
      <c r="Y113" s="474"/>
      <c r="Z113" s="474"/>
    </row>
    <row r="114" spans="1:26" ht="15.75" customHeight="1">
      <c r="A114" s="424">
        <v>55</v>
      </c>
      <c r="B114" s="424" t="s">
        <v>1380</v>
      </c>
      <c r="C114" s="427" t="s">
        <v>251</v>
      </c>
      <c r="D114" s="427" t="s">
        <v>1031</v>
      </c>
      <c r="E114" s="427"/>
      <c r="F114" s="791"/>
      <c r="G114" s="85">
        <v>44322</v>
      </c>
      <c r="H114" s="85">
        <v>44397</v>
      </c>
      <c r="I114" s="484" t="s">
        <v>1308</v>
      </c>
      <c r="J114" s="243"/>
      <c r="K114" s="485">
        <v>44392</v>
      </c>
      <c r="L114" s="485">
        <v>44413</v>
      </c>
      <c r="M114" s="489">
        <v>44459</v>
      </c>
      <c r="N114" s="489">
        <v>44468</v>
      </c>
      <c r="O114" s="489">
        <v>44458</v>
      </c>
      <c r="P114" s="489">
        <v>44459</v>
      </c>
      <c r="Q114" s="109"/>
      <c r="R114" s="109"/>
      <c r="S114" s="492">
        <v>44573</v>
      </c>
      <c r="T114" s="492">
        <v>44584</v>
      </c>
      <c r="U114" s="109"/>
      <c r="V114" s="109"/>
      <c r="W114" s="109"/>
      <c r="X114" s="474"/>
      <c r="Y114" s="474"/>
      <c r="Z114" s="474"/>
    </row>
    <row r="115" spans="1:26" ht="15.75" customHeight="1">
      <c r="A115" s="424"/>
      <c r="B115" s="424"/>
      <c r="C115" s="424"/>
      <c r="D115" s="424"/>
      <c r="E115" s="482">
        <v>424.94600000000003</v>
      </c>
      <c r="F115" s="791"/>
      <c r="G115" s="483"/>
      <c r="H115" s="480"/>
      <c r="I115" s="481"/>
      <c r="J115" s="262"/>
      <c r="K115" s="262"/>
      <c r="L115" s="262"/>
      <c r="M115" s="109"/>
      <c r="N115" s="109"/>
      <c r="O115" s="109"/>
      <c r="P115" s="109"/>
      <c r="Q115" s="109"/>
      <c r="R115" s="109"/>
      <c r="S115" s="109"/>
      <c r="T115" s="109"/>
      <c r="U115" s="109"/>
      <c r="V115" s="109"/>
      <c r="W115" s="109"/>
      <c r="X115" s="474"/>
      <c r="Y115" s="474"/>
      <c r="Z115" s="474"/>
    </row>
    <row r="116" spans="1:26" ht="15.75" customHeight="1">
      <c r="A116" s="424">
        <v>56</v>
      </c>
      <c r="B116" s="424" t="s">
        <v>1381</v>
      </c>
      <c r="C116" s="427" t="s">
        <v>258</v>
      </c>
      <c r="D116" s="427" t="s">
        <v>1031</v>
      </c>
      <c r="E116" s="427"/>
      <c r="F116" s="791"/>
      <c r="G116" s="85">
        <v>44322</v>
      </c>
      <c r="H116" s="85">
        <v>44397</v>
      </c>
      <c r="I116" s="484" t="s">
        <v>1308</v>
      </c>
      <c r="J116" s="243"/>
      <c r="K116" s="485">
        <v>44393</v>
      </c>
      <c r="L116" s="485">
        <v>44421</v>
      </c>
      <c r="M116" s="485">
        <v>44540</v>
      </c>
      <c r="N116" s="485">
        <v>44546</v>
      </c>
      <c r="O116" s="489">
        <v>44427</v>
      </c>
      <c r="P116" s="489">
        <v>44427</v>
      </c>
      <c r="Q116" s="109"/>
      <c r="R116" s="109"/>
      <c r="S116" s="109"/>
      <c r="T116" s="109"/>
      <c r="U116" s="109"/>
      <c r="V116" s="109"/>
      <c r="W116" s="109"/>
      <c r="X116" s="474"/>
      <c r="Y116" s="474"/>
      <c r="Z116" s="474"/>
    </row>
    <row r="117" spans="1:26" ht="15.75" customHeight="1">
      <c r="A117" s="424"/>
      <c r="B117" s="424"/>
      <c r="C117" s="424"/>
      <c r="D117" s="424"/>
      <c r="E117" s="482">
        <v>414.17700000000002</v>
      </c>
      <c r="F117" s="791"/>
      <c r="G117" s="483"/>
      <c r="H117" s="480"/>
      <c r="I117" s="481"/>
      <c r="J117" s="262"/>
      <c r="K117" s="85"/>
      <c r="L117" s="85"/>
      <c r="M117" s="109"/>
      <c r="N117" s="109"/>
      <c r="O117" s="109"/>
      <c r="P117" s="109"/>
      <c r="Q117" s="109"/>
      <c r="R117" s="109"/>
      <c r="S117" s="492">
        <v>44573</v>
      </c>
      <c r="T117" s="492">
        <v>44584</v>
      </c>
      <c r="U117" s="109"/>
      <c r="V117" s="109"/>
      <c r="W117" s="109"/>
      <c r="X117" s="474"/>
      <c r="Y117" s="474"/>
      <c r="Z117" s="474"/>
    </row>
    <row r="118" spans="1:26" ht="15.75" customHeight="1">
      <c r="A118" s="424">
        <v>57</v>
      </c>
      <c r="B118" s="424" t="s">
        <v>1382</v>
      </c>
      <c r="C118" s="427" t="s">
        <v>251</v>
      </c>
      <c r="D118" s="427" t="s">
        <v>1031</v>
      </c>
      <c r="E118" s="427"/>
      <c r="F118" s="791"/>
      <c r="G118" s="85">
        <v>44322</v>
      </c>
      <c r="H118" s="85">
        <v>44397</v>
      </c>
      <c r="I118" s="484" t="s">
        <v>1310</v>
      </c>
      <c r="J118" s="243"/>
      <c r="K118" s="485">
        <v>44421</v>
      </c>
      <c r="L118" s="485">
        <v>44427</v>
      </c>
      <c r="M118" s="489">
        <v>44489</v>
      </c>
      <c r="N118" s="489">
        <v>44500</v>
      </c>
      <c r="O118" s="489">
        <v>44427</v>
      </c>
      <c r="P118" s="489">
        <v>44427</v>
      </c>
      <c r="Q118" s="109"/>
      <c r="R118" s="109"/>
      <c r="S118" s="109"/>
      <c r="T118" s="109"/>
      <c r="U118" s="109"/>
      <c r="V118" s="109"/>
      <c r="W118" s="109"/>
      <c r="X118" s="474"/>
      <c r="Y118" s="474"/>
      <c r="Z118" s="474"/>
    </row>
    <row r="119" spans="1:26" ht="15.75" customHeight="1">
      <c r="A119" s="424"/>
      <c r="B119" s="424"/>
      <c r="C119" s="424"/>
      <c r="D119" s="424"/>
      <c r="E119" s="482">
        <v>425.21899999999999</v>
      </c>
      <c r="F119" s="791"/>
      <c r="G119" s="483"/>
      <c r="H119" s="480"/>
      <c r="I119" s="481"/>
      <c r="J119" s="262"/>
      <c r="K119" s="85"/>
      <c r="L119" s="85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474"/>
      <c r="Y119" s="474"/>
      <c r="Z119" s="474"/>
    </row>
    <row r="120" spans="1:26" ht="15.75" customHeight="1">
      <c r="A120" s="424">
        <v>58</v>
      </c>
      <c r="B120" s="424" t="s">
        <v>1383</v>
      </c>
      <c r="C120" s="427" t="s">
        <v>258</v>
      </c>
      <c r="D120" s="427" t="s">
        <v>1031</v>
      </c>
      <c r="E120" s="427"/>
      <c r="F120" s="791"/>
      <c r="G120" s="85">
        <v>44322</v>
      </c>
      <c r="H120" s="85">
        <v>44397</v>
      </c>
      <c r="I120" s="484" t="s">
        <v>1384</v>
      </c>
      <c r="J120" s="243"/>
      <c r="K120" s="485">
        <v>44484</v>
      </c>
      <c r="L120" s="485">
        <v>44500</v>
      </c>
      <c r="M120" s="485">
        <v>44530</v>
      </c>
      <c r="N120" s="493">
        <v>44537</v>
      </c>
      <c r="O120" s="489">
        <v>44520</v>
      </c>
      <c r="P120" s="489">
        <v>44521</v>
      </c>
      <c r="Q120" s="109"/>
      <c r="R120" s="109"/>
      <c r="S120" s="492">
        <v>44573</v>
      </c>
      <c r="T120" s="492">
        <v>44584</v>
      </c>
      <c r="U120" s="109"/>
      <c r="V120" s="109"/>
      <c r="W120" s="109"/>
      <c r="X120" s="474"/>
      <c r="Y120" s="474"/>
      <c r="Z120" s="474"/>
    </row>
    <row r="121" spans="1:26" ht="15.75" customHeight="1">
      <c r="A121" s="424"/>
      <c r="B121" s="424"/>
      <c r="C121" s="424"/>
      <c r="D121" s="424"/>
      <c r="E121" s="482">
        <v>413.69499999999999</v>
      </c>
      <c r="F121" s="791"/>
      <c r="G121" s="483"/>
      <c r="H121" s="480"/>
      <c r="I121" s="481"/>
      <c r="J121" s="262"/>
      <c r="K121" s="85"/>
      <c r="L121" s="85"/>
      <c r="M121" s="109"/>
      <c r="N121" s="109"/>
      <c r="O121" s="109"/>
      <c r="P121" s="109"/>
      <c r="Q121" s="109"/>
      <c r="R121" s="109"/>
      <c r="S121" s="109"/>
      <c r="T121" s="109"/>
      <c r="U121" s="109"/>
      <c r="V121" s="109"/>
      <c r="W121" s="109"/>
      <c r="X121" s="474"/>
      <c r="Y121" s="474"/>
      <c r="Z121" s="474"/>
    </row>
    <row r="122" spans="1:26" ht="15.75" customHeight="1">
      <c r="A122" s="424">
        <v>59</v>
      </c>
      <c r="B122" s="424" t="s">
        <v>1385</v>
      </c>
      <c r="C122" s="427" t="s">
        <v>251</v>
      </c>
      <c r="D122" s="427" t="s">
        <v>1031</v>
      </c>
      <c r="E122" s="427"/>
      <c r="F122" s="791"/>
      <c r="G122" s="85">
        <v>44322</v>
      </c>
      <c r="H122" s="85">
        <v>44397</v>
      </c>
      <c r="I122" s="484" t="s">
        <v>1310</v>
      </c>
      <c r="J122" s="243"/>
      <c r="K122" s="485">
        <v>44458</v>
      </c>
      <c r="L122" s="485">
        <v>44468</v>
      </c>
      <c r="M122" s="489">
        <v>44521</v>
      </c>
      <c r="N122" s="489">
        <v>44529</v>
      </c>
      <c r="O122" s="489">
        <v>44475</v>
      </c>
      <c r="P122" s="489">
        <v>44476</v>
      </c>
      <c r="Q122" s="109"/>
      <c r="R122" s="109"/>
      <c r="S122" s="492">
        <v>44573</v>
      </c>
      <c r="T122" s="492">
        <v>44584</v>
      </c>
      <c r="U122" s="109"/>
      <c r="V122" s="109"/>
      <c r="W122" s="109"/>
      <c r="X122" s="474"/>
      <c r="Y122" s="474"/>
      <c r="Z122" s="474"/>
    </row>
    <row r="123" spans="1:26" ht="15.75" customHeight="1">
      <c r="A123" s="424"/>
      <c r="B123" s="424"/>
      <c r="C123" s="424"/>
      <c r="D123" s="424"/>
      <c r="E123" s="482">
        <v>425.16699999999997</v>
      </c>
      <c r="F123" s="693"/>
      <c r="G123" s="483"/>
      <c r="H123" s="480"/>
      <c r="I123" s="481"/>
      <c r="J123" s="262"/>
      <c r="K123" s="85"/>
      <c r="L123" s="85"/>
      <c r="M123" s="109"/>
      <c r="N123" s="109"/>
      <c r="O123" s="109"/>
      <c r="P123" s="109"/>
      <c r="Q123" s="109"/>
      <c r="R123" s="109"/>
      <c r="S123" s="109"/>
      <c r="T123" s="109"/>
      <c r="U123" s="109"/>
      <c r="V123" s="109"/>
      <c r="W123" s="109"/>
      <c r="X123" s="474"/>
      <c r="Y123" s="474"/>
      <c r="Z123" s="474"/>
    </row>
    <row r="124" spans="1:26" ht="15.75" customHeight="1">
      <c r="A124" s="424">
        <v>60</v>
      </c>
      <c r="B124" s="424" t="s">
        <v>1386</v>
      </c>
      <c r="C124" s="427" t="s">
        <v>412</v>
      </c>
      <c r="D124" s="427" t="s">
        <v>1387</v>
      </c>
      <c r="E124" s="427"/>
      <c r="F124" s="490"/>
      <c r="G124" s="85">
        <v>44322</v>
      </c>
      <c r="H124" s="85">
        <v>44533</v>
      </c>
      <c r="I124" s="484" t="s">
        <v>1310</v>
      </c>
      <c r="J124" s="179"/>
      <c r="K124" s="485">
        <v>44531</v>
      </c>
      <c r="L124" s="485">
        <v>44543</v>
      </c>
      <c r="M124" s="485">
        <v>44555</v>
      </c>
      <c r="N124" s="485">
        <v>44561</v>
      </c>
      <c r="O124" s="109"/>
      <c r="P124" s="109"/>
      <c r="Q124" s="109"/>
      <c r="R124" s="109"/>
      <c r="S124" s="492">
        <v>44584</v>
      </c>
      <c r="T124" s="492">
        <f>S124+8</f>
        <v>44592</v>
      </c>
      <c r="U124" s="109"/>
      <c r="V124" s="109"/>
      <c r="W124" s="109"/>
      <c r="X124" s="474"/>
      <c r="Y124" s="474"/>
      <c r="Z124" s="474"/>
    </row>
    <row r="125" spans="1:26" ht="15.75" customHeight="1">
      <c r="A125" s="424"/>
      <c r="B125" s="424"/>
      <c r="C125" s="424"/>
      <c r="D125" s="424"/>
      <c r="E125" s="482">
        <v>290</v>
      </c>
      <c r="F125" s="790">
        <f>SUM(E125:E133)</f>
        <v>1933.7450000000001</v>
      </c>
      <c r="G125" s="483"/>
      <c r="H125" s="480"/>
      <c r="I125" s="481"/>
      <c r="J125" s="262"/>
      <c r="K125" s="85"/>
      <c r="L125" s="85"/>
      <c r="M125" s="494"/>
      <c r="N125" s="109"/>
      <c r="O125" s="109"/>
      <c r="P125" s="109"/>
      <c r="Q125" s="109"/>
      <c r="R125" s="109"/>
      <c r="S125" s="109"/>
      <c r="T125" s="109"/>
      <c r="U125" s="109"/>
      <c r="V125" s="109"/>
      <c r="W125" s="109"/>
      <c r="X125" s="474"/>
      <c r="Y125" s="474"/>
      <c r="Z125" s="474"/>
    </row>
    <row r="126" spans="1:26" ht="15.75" customHeight="1">
      <c r="A126" s="424">
        <v>61</v>
      </c>
      <c r="B126" s="424" t="s">
        <v>1388</v>
      </c>
      <c r="C126" s="424" t="s">
        <v>234</v>
      </c>
      <c r="D126" s="424" t="s">
        <v>1389</v>
      </c>
      <c r="E126" s="424"/>
      <c r="F126" s="791"/>
      <c r="G126" s="85">
        <v>44322</v>
      </c>
      <c r="H126" s="85">
        <v>44533</v>
      </c>
      <c r="I126" s="481" t="s">
        <v>1310</v>
      </c>
      <c r="J126" s="262"/>
      <c r="K126" s="485">
        <v>44542</v>
      </c>
      <c r="L126" s="485">
        <v>44561</v>
      </c>
      <c r="M126" s="492">
        <v>44581</v>
      </c>
      <c r="N126" s="492">
        <f>M126+11</f>
        <v>44592</v>
      </c>
      <c r="O126" s="109"/>
      <c r="P126" s="109"/>
      <c r="Q126" s="109"/>
      <c r="R126" s="109"/>
      <c r="S126" s="492">
        <v>44584</v>
      </c>
      <c r="T126" s="492">
        <f>S126+8</f>
        <v>44592</v>
      </c>
      <c r="U126" s="109"/>
      <c r="V126" s="109"/>
      <c r="W126" s="109"/>
      <c r="X126" s="474"/>
      <c r="Y126" s="474"/>
      <c r="Z126" s="474"/>
    </row>
    <row r="127" spans="1:26" ht="15.75" customHeight="1">
      <c r="A127" s="424"/>
      <c r="B127" s="424"/>
      <c r="C127" s="424"/>
      <c r="D127" s="424"/>
      <c r="E127" s="482">
        <v>429.52</v>
      </c>
      <c r="F127" s="791"/>
      <c r="G127" s="483"/>
      <c r="H127" s="480"/>
      <c r="I127" s="481"/>
      <c r="J127" s="262"/>
      <c r="K127" s="85"/>
      <c r="L127" s="85"/>
      <c r="M127" s="109"/>
      <c r="N127" s="109"/>
      <c r="O127" s="109"/>
      <c r="P127" s="109"/>
      <c r="Q127" s="109"/>
      <c r="R127" s="109"/>
      <c r="S127" s="109"/>
      <c r="T127" s="109"/>
      <c r="U127" s="109"/>
      <c r="V127" s="109"/>
      <c r="W127" s="109"/>
      <c r="X127" s="474"/>
      <c r="Y127" s="474"/>
      <c r="Z127" s="474"/>
    </row>
    <row r="128" spans="1:26" ht="15.75" customHeight="1">
      <c r="A128" s="424">
        <v>62</v>
      </c>
      <c r="B128" s="424" t="s">
        <v>1390</v>
      </c>
      <c r="C128" s="424" t="s">
        <v>245</v>
      </c>
      <c r="D128" s="424" t="s">
        <v>1031</v>
      </c>
      <c r="E128" s="424"/>
      <c r="F128" s="791"/>
      <c r="G128" s="85">
        <v>44322</v>
      </c>
      <c r="H128" s="85">
        <v>44533</v>
      </c>
      <c r="I128" s="481" t="s">
        <v>1308</v>
      </c>
      <c r="J128" s="262"/>
      <c r="K128" s="485">
        <v>44545</v>
      </c>
      <c r="L128" s="485">
        <v>44560</v>
      </c>
      <c r="M128" s="492">
        <f>N128-8</f>
        <v>44573</v>
      </c>
      <c r="N128" s="492">
        <f>M126</f>
        <v>44581</v>
      </c>
      <c r="O128" s="109"/>
      <c r="P128" s="109"/>
      <c r="Q128" s="109"/>
      <c r="R128" s="109"/>
      <c r="S128" s="109"/>
      <c r="T128" s="109"/>
      <c r="U128" s="109"/>
      <c r="V128" s="109"/>
      <c r="W128" s="109"/>
      <c r="X128" s="474"/>
      <c r="Y128" s="474"/>
      <c r="Z128" s="474"/>
    </row>
    <row r="129" spans="1:26" ht="15.75" customHeight="1">
      <c r="A129" s="424"/>
      <c r="B129" s="424"/>
      <c r="C129" s="424"/>
      <c r="D129" s="424"/>
      <c r="E129" s="482">
        <v>409.48500000000001</v>
      </c>
      <c r="F129" s="791"/>
      <c r="G129" s="483"/>
      <c r="H129" s="480"/>
      <c r="I129" s="481"/>
      <c r="J129" s="262"/>
      <c r="K129" s="85"/>
      <c r="L129" s="85"/>
      <c r="M129" s="109"/>
      <c r="N129" s="109"/>
      <c r="O129" s="109"/>
      <c r="P129" s="109"/>
      <c r="Q129" s="109"/>
      <c r="R129" s="109"/>
      <c r="S129" s="109"/>
      <c r="T129" s="109"/>
      <c r="U129" s="109"/>
      <c r="V129" s="109"/>
      <c r="W129" s="109"/>
      <c r="X129" s="474"/>
      <c r="Y129" s="474"/>
      <c r="Z129" s="474"/>
    </row>
    <row r="130" spans="1:26" ht="15.75" customHeight="1">
      <c r="A130" s="424">
        <v>63</v>
      </c>
      <c r="B130" s="424" t="s">
        <v>1391</v>
      </c>
      <c r="C130" s="424" t="s">
        <v>228</v>
      </c>
      <c r="D130" s="424" t="s">
        <v>1392</v>
      </c>
      <c r="E130" s="424"/>
      <c r="F130" s="791"/>
      <c r="G130" s="85">
        <v>44322</v>
      </c>
      <c r="H130" s="85">
        <v>44533</v>
      </c>
      <c r="I130" s="481" t="s">
        <v>1310</v>
      </c>
      <c r="J130" s="262"/>
      <c r="K130" s="485">
        <v>44542</v>
      </c>
      <c r="L130" s="485">
        <v>44560</v>
      </c>
      <c r="M130" s="492">
        <v>44581</v>
      </c>
      <c r="N130" s="492">
        <f>M130+11</f>
        <v>44592</v>
      </c>
      <c r="O130" s="109"/>
      <c r="P130" s="109"/>
      <c r="Q130" s="109"/>
      <c r="R130" s="109"/>
      <c r="S130" s="109"/>
      <c r="T130" s="109"/>
      <c r="U130" s="109"/>
      <c r="V130" s="109"/>
      <c r="W130" s="109"/>
      <c r="X130" s="474"/>
      <c r="Y130" s="474"/>
      <c r="Z130" s="474"/>
    </row>
    <row r="131" spans="1:26" ht="15.75" customHeight="1">
      <c r="A131" s="424"/>
      <c r="B131" s="424"/>
      <c r="C131" s="424"/>
      <c r="D131" s="424"/>
      <c r="E131" s="482">
        <v>377.60500000000002</v>
      </c>
      <c r="F131" s="791"/>
      <c r="G131" s="483"/>
      <c r="H131" s="480"/>
      <c r="I131" s="481"/>
      <c r="J131" s="262"/>
      <c r="K131" s="85"/>
      <c r="L131" s="85"/>
      <c r="M131" s="109"/>
      <c r="N131" s="109"/>
      <c r="O131" s="109"/>
      <c r="P131" s="109"/>
      <c r="Q131" s="109"/>
      <c r="R131" s="109"/>
      <c r="S131" s="109"/>
      <c r="T131" s="109"/>
      <c r="U131" s="109"/>
      <c r="V131" s="109"/>
      <c r="W131" s="109"/>
      <c r="X131" s="474"/>
      <c r="Y131" s="474"/>
      <c r="Z131" s="474"/>
    </row>
    <row r="132" spans="1:26" ht="15.75" customHeight="1">
      <c r="A132" s="424">
        <v>64</v>
      </c>
      <c r="B132" s="424" t="s">
        <v>1393</v>
      </c>
      <c r="C132" s="424" t="s">
        <v>258</v>
      </c>
      <c r="D132" s="424" t="s">
        <v>1031</v>
      </c>
      <c r="E132" s="424"/>
      <c r="F132" s="791"/>
      <c r="G132" s="85">
        <v>44322</v>
      </c>
      <c r="H132" s="85">
        <v>44533</v>
      </c>
      <c r="I132" s="481" t="s">
        <v>1310</v>
      </c>
      <c r="J132" s="262"/>
      <c r="K132" s="485">
        <v>44531</v>
      </c>
      <c r="L132" s="485">
        <v>44540</v>
      </c>
      <c r="M132" s="485">
        <v>44547</v>
      </c>
      <c r="N132" s="485">
        <v>44556</v>
      </c>
      <c r="O132" s="109"/>
      <c r="P132" s="109"/>
      <c r="Q132" s="109"/>
      <c r="R132" s="109"/>
      <c r="S132" s="109"/>
      <c r="T132" s="109"/>
      <c r="U132" s="109"/>
      <c r="V132" s="109"/>
      <c r="W132" s="109"/>
      <c r="X132" s="474"/>
      <c r="Y132" s="474"/>
      <c r="Z132" s="474"/>
    </row>
    <row r="133" spans="1:26" ht="15.75" customHeight="1">
      <c r="A133" s="424"/>
      <c r="B133" s="424"/>
      <c r="C133" s="424"/>
      <c r="D133" s="424"/>
      <c r="E133" s="482">
        <v>427.13499999999999</v>
      </c>
      <c r="F133" s="693"/>
      <c r="G133" s="483"/>
      <c r="H133" s="480"/>
      <c r="I133" s="481"/>
      <c r="J133" s="262"/>
      <c r="K133" s="109"/>
      <c r="L133" s="109"/>
      <c r="M133" s="109"/>
      <c r="N133" s="109"/>
      <c r="O133" s="109"/>
      <c r="P133" s="109"/>
      <c r="Q133" s="109"/>
      <c r="R133" s="109"/>
      <c r="S133" s="109"/>
      <c r="T133" s="109"/>
      <c r="U133" s="109"/>
      <c r="V133" s="109"/>
      <c r="W133" s="109"/>
      <c r="X133" s="474"/>
      <c r="Y133" s="474"/>
      <c r="Z133" s="474"/>
    </row>
    <row r="134" spans="1:26" ht="15.75" customHeight="1">
      <c r="A134" s="424">
        <v>65</v>
      </c>
      <c r="B134" s="424" t="s">
        <v>1394</v>
      </c>
      <c r="C134" s="424" t="s">
        <v>254</v>
      </c>
      <c r="D134" s="424" t="s">
        <v>1395</v>
      </c>
      <c r="E134" s="424"/>
      <c r="F134" s="479"/>
      <c r="G134" s="85">
        <v>44322</v>
      </c>
      <c r="H134" s="85">
        <v>44533</v>
      </c>
      <c r="I134" s="481"/>
      <c r="J134" s="262"/>
      <c r="K134" s="492">
        <v>44562</v>
      </c>
      <c r="L134" s="492">
        <f>K134+16</f>
        <v>44578</v>
      </c>
      <c r="M134" s="109"/>
      <c r="N134" s="109"/>
      <c r="O134" s="109"/>
      <c r="P134" s="109"/>
      <c r="Q134" s="109"/>
      <c r="R134" s="109"/>
      <c r="S134" s="109"/>
      <c r="T134" s="109"/>
      <c r="U134" s="109"/>
      <c r="V134" s="109"/>
      <c r="W134" s="109"/>
      <c r="X134" s="474"/>
      <c r="Y134" s="474"/>
      <c r="Z134" s="474"/>
    </row>
    <row r="135" spans="1:26" ht="15.75" customHeight="1">
      <c r="A135" s="424"/>
      <c r="B135" s="424"/>
      <c r="C135" s="424"/>
      <c r="D135" s="424"/>
      <c r="E135" s="482">
        <v>377.065</v>
      </c>
      <c r="F135" s="790">
        <f>SUM(E135:E141)</f>
        <v>1402.828</v>
      </c>
      <c r="G135" s="483"/>
      <c r="H135" s="480"/>
      <c r="I135" s="481"/>
      <c r="J135" s="262"/>
      <c r="K135" s="109"/>
      <c r="L135" s="109"/>
      <c r="M135" s="109"/>
      <c r="N135" s="109"/>
      <c r="O135" s="109"/>
      <c r="P135" s="109"/>
      <c r="Q135" s="109"/>
      <c r="R135" s="109"/>
      <c r="S135" s="109"/>
      <c r="T135" s="109"/>
      <c r="U135" s="109"/>
      <c r="V135" s="109"/>
      <c r="W135" s="109"/>
      <c r="X135" s="474"/>
      <c r="Y135" s="474"/>
      <c r="Z135" s="474"/>
    </row>
    <row r="136" spans="1:26" ht="15.75" customHeight="1">
      <c r="A136" s="424">
        <v>66</v>
      </c>
      <c r="B136" s="424" t="s">
        <v>1396</v>
      </c>
      <c r="C136" s="424" t="s">
        <v>251</v>
      </c>
      <c r="D136" s="424" t="s">
        <v>1031</v>
      </c>
      <c r="E136" s="424"/>
      <c r="F136" s="791"/>
      <c r="G136" s="85">
        <v>44322</v>
      </c>
      <c r="H136" s="85">
        <v>44533</v>
      </c>
      <c r="I136" s="481" t="s">
        <v>1310</v>
      </c>
      <c r="J136" s="262"/>
      <c r="K136" s="485">
        <v>44547</v>
      </c>
      <c r="L136" s="485">
        <v>44560</v>
      </c>
      <c r="M136" s="492">
        <v>44573</v>
      </c>
      <c r="N136" s="492">
        <v>44580</v>
      </c>
      <c r="O136" s="109"/>
      <c r="P136" s="109"/>
      <c r="Q136" s="109"/>
      <c r="R136" s="109"/>
      <c r="S136" s="109"/>
      <c r="T136" s="109"/>
      <c r="U136" s="109"/>
      <c r="V136" s="109"/>
      <c r="W136" s="109"/>
      <c r="X136" s="474"/>
      <c r="Y136" s="474"/>
      <c r="Z136" s="474"/>
    </row>
    <row r="137" spans="1:26" ht="15.75" customHeight="1">
      <c r="A137" s="424"/>
      <c r="B137" s="424"/>
      <c r="C137" s="424"/>
      <c r="D137" s="424"/>
      <c r="E137" s="482">
        <v>341.99799999999999</v>
      </c>
      <c r="F137" s="791"/>
      <c r="G137" s="483"/>
      <c r="H137" s="480"/>
      <c r="I137" s="481"/>
      <c r="J137" s="262"/>
      <c r="K137" s="109"/>
      <c r="L137" s="109"/>
      <c r="M137" s="109"/>
      <c r="N137" s="109"/>
      <c r="O137" s="109"/>
      <c r="P137" s="109"/>
      <c r="Q137" s="109"/>
      <c r="R137" s="109"/>
      <c r="S137" s="109"/>
      <c r="T137" s="109"/>
      <c r="U137" s="109"/>
      <c r="V137" s="109"/>
      <c r="W137" s="109"/>
      <c r="X137" s="474"/>
      <c r="Y137" s="474"/>
      <c r="Z137" s="474"/>
    </row>
    <row r="138" spans="1:26" ht="15.75" customHeight="1">
      <c r="A138" s="424">
        <v>67</v>
      </c>
      <c r="B138" s="424" t="s">
        <v>1397</v>
      </c>
      <c r="C138" s="424" t="s">
        <v>239</v>
      </c>
      <c r="D138" s="424" t="s">
        <v>1031</v>
      </c>
      <c r="E138" s="424"/>
      <c r="F138" s="791"/>
      <c r="G138" s="85">
        <v>44322</v>
      </c>
      <c r="H138" s="85">
        <v>44533</v>
      </c>
      <c r="I138" s="481"/>
      <c r="J138" s="262"/>
      <c r="K138" s="486">
        <f>L134</f>
        <v>44578</v>
      </c>
      <c r="L138" s="486">
        <f>K138+8</f>
        <v>44586</v>
      </c>
      <c r="M138" s="109"/>
      <c r="N138" s="109"/>
      <c r="O138" s="109"/>
      <c r="P138" s="109"/>
      <c r="Q138" s="109"/>
      <c r="R138" s="109"/>
      <c r="S138" s="109"/>
      <c r="T138" s="109"/>
      <c r="U138" s="109"/>
      <c r="V138" s="109"/>
      <c r="W138" s="109"/>
      <c r="X138" s="474"/>
      <c r="Y138" s="474"/>
      <c r="Z138" s="474"/>
    </row>
    <row r="139" spans="1:26" ht="15.75" customHeight="1">
      <c r="A139" s="424"/>
      <c r="B139" s="424"/>
      <c r="C139" s="424"/>
      <c r="D139" s="424"/>
      <c r="E139" s="482">
        <v>342.16199999999998</v>
      </c>
      <c r="F139" s="791"/>
      <c r="G139" s="483"/>
      <c r="H139" s="480"/>
      <c r="I139" s="481"/>
      <c r="J139" s="262"/>
      <c r="K139" s="109"/>
      <c r="L139" s="109"/>
      <c r="M139" s="109"/>
      <c r="N139" s="109"/>
      <c r="O139" s="109"/>
      <c r="P139" s="109"/>
      <c r="Q139" s="109"/>
      <c r="R139" s="109"/>
      <c r="S139" s="109"/>
      <c r="T139" s="109"/>
      <c r="U139" s="109"/>
      <c r="V139" s="109"/>
      <c r="W139" s="109"/>
      <c r="X139" s="474"/>
      <c r="Y139" s="474"/>
      <c r="Z139" s="474"/>
    </row>
    <row r="140" spans="1:26" ht="15.75" customHeight="1">
      <c r="A140" s="424">
        <v>68</v>
      </c>
      <c r="B140" s="424" t="s">
        <v>1398</v>
      </c>
      <c r="C140" s="424" t="s">
        <v>239</v>
      </c>
      <c r="D140" s="424" t="s">
        <v>1031</v>
      </c>
      <c r="E140" s="424"/>
      <c r="F140" s="791"/>
      <c r="G140" s="85">
        <v>44322</v>
      </c>
      <c r="H140" s="85">
        <v>44533</v>
      </c>
      <c r="I140" s="481"/>
      <c r="J140" s="262"/>
      <c r="K140" s="492">
        <f>L138</f>
        <v>44586</v>
      </c>
      <c r="L140" s="492">
        <f>K140+6</f>
        <v>44592</v>
      </c>
      <c r="M140" s="109"/>
      <c r="N140" s="109"/>
      <c r="O140" s="109"/>
      <c r="P140" s="109"/>
      <c r="Q140" s="109"/>
      <c r="R140" s="109"/>
      <c r="S140" s="109"/>
      <c r="T140" s="109"/>
      <c r="U140" s="109"/>
      <c r="V140" s="109"/>
      <c r="W140" s="109"/>
      <c r="X140" s="474"/>
      <c r="Y140" s="474"/>
      <c r="Z140" s="474"/>
    </row>
    <row r="141" spans="1:26" ht="15.75" customHeight="1">
      <c r="A141" s="424"/>
      <c r="B141" s="424"/>
      <c r="C141" s="424"/>
      <c r="D141" s="424"/>
      <c r="E141" s="482">
        <v>341.60300000000001</v>
      </c>
      <c r="F141" s="693"/>
      <c r="G141" s="483"/>
      <c r="H141" s="480"/>
      <c r="I141" s="481"/>
      <c r="J141" s="262"/>
      <c r="K141" s="109"/>
      <c r="L141" s="109"/>
      <c r="M141" s="109"/>
      <c r="N141" s="109"/>
      <c r="O141" s="109"/>
      <c r="P141" s="109"/>
      <c r="Q141" s="109"/>
      <c r="R141" s="109"/>
      <c r="S141" s="109"/>
      <c r="T141" s="109"/>
      <c r="U141" s="109"/>
      <c r="V141" s="109"/>
      <c r="W141" s="109"/>
      <c r="X141" s="474"/>
      <c r="Y141" s="474"/>
      <c r="Z141" s="474"/>
    </row>
    <row r="142" spans="1:26" ht="15.75" customHeight="1">
      <c r="A142" s="424">
        <v>69</v>
      </c>
      <c r="B142" s="424" t="s">
        <v>1399</v>
      </c>
      <c r="C142" s="424" t="s">
        <v>332</v>
      </c>
      <c r="D142" s="424" t="s">
        <v>1400</v>
      </c>
      <c r="E142" s="424"/>
      <c r="F142" s="495"/>
      <c r="G142" s="85">
        <v>44322</v>
      </c>
      <c r="H142" s="85">
        <v>44533</v>
      </c>
      <c r="I142" s="481"/>
      <c r="J142" s="262"/>
      <c r="K142" s="492">
        <v>44562</v>
      </c>
      <c r="L142" s="492">
        <f>K142+16</f>
        <v>44578</v>
      </c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474"/>
      <c r="Y142" s="474"/>
      <c r="Z142" s="474"/>
    </row>
    <row r="143" spans="1:26" ht="15.75" customHeight="1">
      <c r="A143" s="424"/>
      <c r="B143" s="424"/>
      <c r="C143" s="424"/>
      <c r="D143" s="424"/>
      <c r="E143" s="482">
        <v>380.565</v>
      </c>
      <c r="F143" s="479">
        <v>381</v>
      </c>
      <c r="G143" s="483"/>
      <c r="H143" s="480"/>
      <c r="I143" s="481"/>
      <c r="J143" s="262"/>
      <c r="K143" s="109"/>
      <c r="L143" s="109"/>
      <c r="M143" s="109"/>
      <c r="N143" s="109"/>
      <c r="O143" s="109"/>
      <c r="P143" s="109"/>
      <c r="Q143" s="109"/>
      <c r="R143" s="109"/>
      <c r="S143" s="109"/>
      <c r="T143" s="109"/>
      <c r="U143" s="109"/>
      <c r="V143" s="109"/>
      <c r="W143" s="109"/>
      <c r="X143" s="474"/>
      <c r="Y143" s="474"/>
      <c r="Z143" s="474"/>
    </row>
    <row r="144" spans="1:26" ht="15.75" customHeight="1">
      <c r="A144" s="424">
        <v>70</v>
      </c>
      <c r="B144" s="424" t="s">
        <v>1401</v>
      </c>
      <c r="C144" s="424" t="s">
        <v>349</v>
      </c>
      <c r="D144" s="424" t="s">
        <v>1402</v>
      </c>
      <c r="E144" s="424"/>
      <c r="F144" s="479"/>
      <c r="G144" s="85">
        <v>44322</v>
      </c>
      <c r="H144" s="85">
        <v>44533</v>
      </c>
      <c r="I144" s="481"/>
      <c r="J144" s="262"/>
      <c r="K144" s="109"/>
      <c r="L144" s="109"/>
      <c r="M144" s="109"/>
      <c r="N144" s="109"/>
      <c r="O144" s="109"/>
      <c r="P144" s="109"/>
      <c r="Q144" s="109"/>
      <c r="R144" s="109"/>
      <c r="S144" s="109"/>
      <c r="T144" s="109"/>
      <c r="U144" s="109"/>
      <c r="V144" s="109"/>
      <c r="W144" s="109"/>
      <c r="X144" s="474"/>
      <c r="Y144" s="474"/>
      <c r="Z144" s="474"/>
    </row>
    <row r="145" spans="1:26" ht="15.75" customHeight="1">
      <c r="A145" s="424"/>
      <c r="B145" s="424"/>
      <c r="C145" s="424"/>
      <c r="D145" s="424"/>
      <c r="E145" s="482">
        <v>206.30600000000001</v>
      </c>
      <c r="F145" s="479">
        <v>206.30600000000001</v>
      </c>
      <c r="G145" s="483"/>
      <c r="H145" s="480"/>
      <c r="I145" s="481"/>
      <c r="J145" s="262"/>
      <c r="K145" s="109"/>
      <c r="L145" s="109"/>
      <c r="M145" s="109"/>
      <c r="N145" s="109"/>
      <c r="O145" s="109"/>
      <c r="P145" s="109"/>
      <c r="Q145" s="109"/>
      <c r="R145" s="109"/>
      <c r="S145" s="109"/>
      <c r="T145" s="109"/>
      <c r="U145" s="109"/>
      <c r="V145" s="109"/>
      <c r="W145" s="109"/>
      <c r="X145" s="474"/>
      <c r="Y145" s="474"/>
      <c r="Z145" s="474"/>
    </row>
    <row r="146" spans="1:26" ht="15.75" customHeight="1">
      <c r="A146" s="424">
        <v>71</v>
      </c>
      <c r="B146" s="424" t="s">
        <v>1403</v>
      </c>
      <c r="C146" s="424" t="s">
        <v>351</v>
      </c>
      <c r="D146" s="424" t="s">
        <v>1404</v>
      </c>
      <c r="E146" s="424"/>
      <c r="F146" s="479"/>
      <c r="G146" s="85">
        <v>44322</v>
      </c>
      <c r="H146" s="109">
        <v>44510</v>
      </c>
      <c r="I146" s="481"/>
      <c r="J146" s="262"/>
      <c r="K146" s="109"/>
      <c r="L146" s="109"/>
      <c r="M146" s="109"/>
      <c r="N146" s="109"/>
      <c r="O146" s="109"/>
      <c r="P146" s="109"/>
      <c r="Q146" s="109"/>
      <c r="R146" s="109"/>
      <c r="S146" s="109"/>
      <c r="T146" s="109"/>
      <c r="U146" s="109"/>
      <c r="V146" s="109"/>
      <c r="W146" s="109"/>
      <c r="X146" s="474"/>
      <c r="Y146" s="474"/>
      <c r="Z146" s="474"/>
    </row>
    <row r="147" spans="1:26" ht="15.75" customHeight="1">
      <c r="A147" s="424"/>
      <c r="B147" s="424"/>
      <c r="C147" s="424"/>
      <c r="D147" s="424"/>
      <c r="E147" s="482">
        <v>395.69400000000002</v>
      </c>
      <c r="F147" s="790">
        <v>4618.2820000000002</v>
      </c>
      <c r="G147" s="483"/>
      <c r="H147" s="480"/>
      <c r="I147" s="481"/>
      <c r="J147" s="262"/>
      <c r="K147" s="109"/>
      <c r="L147" s="109"/>
      <c r="M147" s="109"/>
      <c r="N147" s="109"/>
      <c r="O147" s="109"/>
      <c r="P147" s="109"/>
      <c r="Q147" s="109"/>
      <c r="R147" s="109"/>
      <c r="S147" s="109"/>
      <c r="T147" s="109"/>
      <c r="U147" s="109"/>
      <c r="V147" s="109"/>
      <c r="W147" s="109"/>
      <c r="X147" s="474"/>
      <c r="Y147" s="474"/>
      <c r="Z147" s="474"/>
    </row>
    <row r="148" spans="1:26" ht="15.75" customHeight="1">
      <c r="A148" s="424">
        <v>72</v>
      </c>
      <c r="B148" s="424" t="s">
        <v>1405</v>
      </c>
      <c r="C148" s="427" t="s">
        <v>251</v>
      </c>
      <c r="D148" s="427" t="s">
        <v>1031</v>
      </c>
      <c r="E148" s="427"/>
      <c r="F148" s="791"/>
      <c r="G148" s="85">
        <v>44322</v>
      </c>
      <c r="H148" s="109">
        <v>44510</v>
      </c>
      <c r="I148" s="484" t="s">
        <v>1406</v>
      </c>
      <c r="J148" s="243"/>
      <c r="K148" s="109"/>
      <c r="L148" s="109"/>
      <c r="M148" s="109"/>
      <c r="N148" s="109"/>
      <c r="O148" s="109"/>
      <c r="P148" s="109"/>
      <c r="Q148" s="109"/>
      <c r="R148" s="109"/>
      <c r="S148" s="109"/>
      <c r="T148" s="109"/>
      <c r="U148" s="109"/>
      <c r="V148" s="109"/>
      <c r="W148" s="109"/>
      <c r="X148" s="474"/>
      <c r="Y148" s="474"/>
      <c r="Z148" s="474"/>
    </row>
    <row r="149" spans="1:26" ht="15.75" customHeight="1">
      <c r="A149" s="424"/>
      <c r="B149" s="424"/>
      <c r="C149" s="424"/>
      <c r="D149" s="424"/>
      <c r="E149" s="482">
        <v>380.42099999999999</v>
      </c>
      <c r="F149" s="791"/>
      <c r="G149" s="483"/>
      <c r="H149" s="480"/>
      <c r="I149" s="481"/>
      <c r="J149" s="262"/>
      <c r="K149" s="109"/>
      <c r="L149" s="109"/>
      <c r="M149" s="109"/>
      <c r="N149" s="109"/>
      <c r="O149" s="109"/>
      <c r="P149" s="109"/>
      <c r="Q149" s="109"/>
      <c r="R149" s="109"/>
      <c r="S149" s="109"/>
      <c r="T149" s="109"/>
      <c r="U149" s="109"/>
      <c r="V149" s="109"/>
      <c r="W149" s="109"/>
      <c r="X149" s="474"/>
      <c r="Y149" s="474"/>
      <c r="Z149" s="474"/>
    </row>
    <row r="150" spans="1:26" ht="15.75" customHeight="1">
      <c r="A150" s="424">
        <v>73</v>
      </c>
      <c r="B150" s="424" t="s">
        <v>1407</v>
      </c>
      <c r="C150" s="427" t="s">
        <v>258</v>
      </c>
      <c r="D150" s="427" t="s">
        <v>1031</v>
      </c>
      <c r="E150" s="427"/>
      <c r="F150" s="791"/>
      <c r="G150" s="85">
        <v>44322</v>
      </c>
      <c r="H150" s="109">
        <v>44510</v>
      </c>
      <c r="I150" s="484" t="s">
        <v>1406</v>
      </c>
      <c r="J150" s="243"/>
      <c r="K150" s="109"/>
      <c r="L150" s="109"/>
      <c r="M150" s="109"/>
      <c r="N150" s="109"/>
      <c r="O150" s="109"/>
      <c r="P150" s="109"/>
      <c r="Q150" s="109"/>
      <c r="R150" s="109"/>
      <c r="S150" s="109"/>
      <c r="T150" s="109"/>
      <c r="U150" s="109"/>
      <c r="V150" s="109"/>
      <c r="W150" s="109"/>
      <c r="X150" s="474"/>
      <c r="Y150" s="474"/>
      <c r="Z150" s="474"/>
    </row>
    <row r="151" spans="1:26" ht="15.75" customHeight="1">
      <c r="A151" s="424"/>
      <c r="B151" s="424"/>
      <c r="C151" s="424"/>
      <c r="D151" s="424"/>
      <c r="E151" s="482">
        <v>433.35700000000003</v>
      </c>
      <c r="F151" s="791"/>
      <c r="G151" s="483"/>
      <c r="H151" s="480"/>
      <c r="I151" s="481"/>
      <c r="J151" s="262"/>
      <c r="K151" s="109"/>
      <c r="L151" s="109"/>
      <c r="M151" s="109"/>
      <c r="N151" s="109"/>
      <c r="O151" s="109"/>
      <c r="P151" s="109"/>
      <c r="Q151" s="109"/>
      <c r="R151" s="109"/>
      <c r="S151" s="109"/>
      <c r="T151" s="109"/>
      <c r="U151" s="109"/>
      <c r="V151" s="109"/>
      <c r="W151" s="109"/>
      <c r="X151" s="474"/>
      <c r="Y151" s="474"/>
      <c r="Z151" s="474"/>
    </row>
    <row r="152" spans="1:26" ht="15.75" customHeight="1">
      <c r="A152" s="424">
        <v>74</v>
      </c>
      <c r="B152" s="424" t="s">
        <v>1408</v>
      </c>
      <c r="C152" s="427" t="s">
        <v>258</v>
      </c>
      <c r="D152" s="427" t="s">
        <v>1031</v>
      </c>
      <c r="E152" s="427"/>
      <c r="F152" s="791"/>
      <c r="G152" s="85">
        <v>44322</v>
      </c>
      <c r="H152" s="109">
        <v>44510</v>
      </c>
      <c r="I152" s="484" t="s">
        <v>1406</v>
      </c>
      <c r="J152" s="243"/>
      <c r="K152" s="109" t="s">
        <v>1409</v>
      </c>
      <c r="L152" s="109" t="s">
        <v>1409</v>
      </c>
      <c r="M152" s="109"/>
      <c r="N152" s="109"/>
      <c r="O152" s="109"/>
      <c r="P152" s="109"/>
      <c r="Q152" s="109"/>
      <c r="R152" s="109"/>
      <c r="S152" s="109"/>
      <c r="T152" s="109"/>
      <c r="U152" s="109"/>
      <c r="V152" s="109"/>
      <c r="W152" s="109"/>
      <c r="X152" s="474"/>
      <c r="Y152" s="474"/>
      <c r="Z152" s="474"/>
    </row>
    <row r="153" spans="1:26" ht="15.75" customHeight="1">
      <c r="A153" s="424"/>
      <c r="B153" s="424"/>
      <c r="C153" s="424"/>
      <c r="D153" s="424"/>
      <c r="E153" s="482">
        <v>404.26799999999997</v>
      </c>
      <c r="F153" s="791"/>
      <c r="G153" s="483"/>
      <c r="H153" s="480"/>
      <c r="I153" s="481"/>
      <c r="J153" s="262"/>
      <c r="K153" s="109"/>
      <c r="L153" s="109"/>
      <c r="M153" s="109"/>
      <c r="N153" s="109"/>
      <c r="O153" s="109"/>
      <c r="P153" s="109"/>
      <c r="Q153" s="109"/>
      <c r="R153" s="109"/>
      <c r="S153" s="109"/>
      <c r="T153" s="109"/>
      <c r="U153" s="109"/>
      <c r="V153" s="109"/>
      <c r="W153" s="109"/>
      <c r="X153" s="474"/>
      <c r="Y153" s="474"/>
      <c r="Z153" s="474"/>
    </row>
    <row r="154" spans="1:26" ht="15.75" customHeight="1">
      <c r="A154" s="424">
        <v>75</v>
      </c>
      <c r="B154" s="424" t="s">
        <v>1410</v>
      </c>
      <c r="C154" s="427" t="s">
        <v>258</v>
      </c>
      <c r="D154" s="427" t="s">
        <v>1031</v>
      </c>
      <c r="E154" s="427"/>
      <c r="F154" s="791"/>
      <c r="G154" s="85">
        <v>44322</v>
      </c>
      <c r="H154" s="109">
        <v>44510</v>
      </c>
      <c r="I154" s="484" t="s">
        <v>1406</v>
      </c>
      <c r="J154" s="243"/>
      <c r="K154" s="109" t="s">
        <v>1409</v>
      </c>
      <c r="L154" s="109" t="s">
        <v>1409</v>
      </c>
      <c r="M154" s="109"/>
      <c r="N154" s="109"/>
      <c r="O154" s="109"/>
      <c r="P154" s="109"/>
      <c r="Q154" s="109"/>
      <c r="R154" s="109"/>
      <c r="S154" s="109"/>
      <c r="T154" s="109"/>
      <c r="U154" s="109"/>
      <c r="V154" s="109"/>
      <c r="W154" s="109"/>
      <c r="X154" s="474"/>
      <c r="Y154" s="474"/>
      <c r="Z154" s="474"/>
    </row>
    <row r="155" spans="1:26" ht="15.75" customHeight="1">
      <c r="A155" s="424"/>
      <c r="B155" s="424"/>
      <c r="C155" s="424"/>
      <c r="D155" s="424"/>
      <c r="E155" s="482">
        <v>407.23500000000001</v>
      </c>
      <c r="F155" s="791"/>
      <c r="G155" s="483"/>
      <c r="H155" s="480"/>
      <c r="I155" s="481"/>
      <c r="J155" s="262"/>
      <c r="K155" s="109"/>
      <c r="L155" s="109"/>
      <c r="M155" s="109"/>
      <c r="N155" s="109"/>
      <c r="O155" s="109"/>
      <c r="P155" s="109"/>
      <c r="Q155" s="109"/>
      <c r="R155" s="109"/>
      <c r="S155" s="109"/>
      <c r="T155" s="109"/>
      <c r="U155" s="109"/>
      <c r="V155" s="109"/>
      <c r="W155" s="109"/>
      <c r="X155" s="474"/>
      <c r="Y155" s="474"/>
      <c r="Z155" s="474"/>
    </row>
    <row r="156" spans="1:26" ht="15.75" customHeight="1">
      <c r="A156" s="424">
        <v>76</v>
      </c>
      <c r="B156" s="424" t="s">
        <v>1411</v>
      </c>
      <c r="C156" s="427" t="s">
        <v>251</v>
      </c>
      <c r="D156" s="427" t="s">
        <v>1031</v>
      </c>
      <c r="E156" s="427"/>
      <c r="F156" s="791"/>
      <c r="G156" s="85">
        <v>44322</v>
      </c>
      <c r="H156" s="109">
        <v>44510</v>
      </c>
      <c r="I156" s="484" t="s">
        <v>1384</v>
      </c>
      <c r="J156" s="243"/>
      <c r="K156" s="485">
        <v>44542</v>
      </c>
      <c r="L156" s="485">
        <v>44561</v>
      </c>
      <c r="M156" s="492">
        <v>44580</v>
      </c>
      <c r="N156" s="492">
        <f>M156+5</f>
        <v>44585</v>
      </c>
      <c r="O156" s="109"/>
      <c r="P156" s="109"/>
      <c r="Q156" s="109"/>
      <c r="R156" s="109"/>
      <c r="S156" s="109"/>
      <c r="T156" s="109"/>
      <c r="U156" s="109"/>
      <c r="V156" s="109"/>
      <c r="W156" s="109"/>
      <c r="X156" s="474"/>
      <c r="Y156" s="474"/>
      <c r="Z156" s="474"/>
    </row>
    <row r="157" spans="1:26" ht="15.75" customHeight="1">
      <c r="A157" s="424"/>
      <c r="B157" s="424"/>
      <c r="C157" s="424"/>
      <c r="D157" s="424"/>
      <c r="E157" s="482">
        <v>344.74700000000001</v>
      </c>
      <c r="F157" s="791"/>
      <c r="G157" s="483"/>
      <c r="H157" s="480"/>
      <c r="I157" s="481"/>
      <c r="J157" s="262"/>
      <c r="K157" s="109"/>
      <c r="L157" s="109"/>
      <c r="M157" s="109"/>
      <c r="N157" s="109"/>
      <c r="O157" s="109"/>
      <c r="P157" s="109"/>
      <c r="Q157" s="109"/>
      <c r="R157" s="109"/>
      <c r="S157" s="109"/>
      <c r="T157" s="109"/>
      <c r="U157" s="109"/>
      <c r="V157" s="109"/>
      <c r="W157" s="109"/>
      <c r="X157" s="474"/>
      <c r="Y157" s="474"/>
      <c r="Z157" s="474"/>
    </row>
    <row r="158" spans="1:26" ht="15.75" customHeight="1">
      <c r="A158" s="424">
        <v>77</v>
      </c>
      <c r="B158" s="424" t="s">
        <v>1412</v>
      </c>
      <c r="C158" s="427" t="s">
        <v>251</v>
      </c>
      <c r="D158" s="427" t="s">
        <v>1031</v>
      </c>
      <c r="E158" s="427"/>
      <c r="F158" s="791"/>
      <c r="G158" s="85">
        <v>44322</v>
      </c>
      <c r="H158" s="109">
        <v>44510</v>
      </c>
      <c r="I158" s="484" t="s">
        <v>1406</v>
      </c>
      <c r="J158" s="243"/>
      <c r="K158" s="109" t="s">
        <v>1409</v>
      </c>
      <c r="L158" s="109" t="s">
        <v>1409</v>
      </c>
      <c r="M158" s="109"/>
      <c r="N158" s="109"/>
      <c r="O158" s="109"/>
      <c r="P158" s="109"/>
      <c r="Q158" s="109"/>
      <c r="R158" s="109"/>
      <c r="S158" s="109"/>
      <c r="T158" s="109"/>
      <c r="U158" s="109"/>
      <c r="V158" s="109"/>
      <c r="W158" s="109"/>
      <c r="X158" s="474"/>
      <c r="Y158" s="474"/>
      <c r="Z158" s="474"/>
    </row>
    <row r="159" spans="1:26" ht="15.75" customHeight="1">
      <c r="A159" s="424"/>
      <c r="B159" s="424"/>
      <c r="C159" s="424"/>
      <c r="D159" s="424"/>
      <c r="E159" s="482">
        <v>393.392</v>
      </c>
      <c r="F159" s="791"/>
      <c r="G159" s="483"/>
      <c r="H159" s="480"/>
      <c r="I159" s="481"/>
      <c r="J159" s="262"/>
      <c r="K159" s="492"/>
      <c r="L159" s="492"/>
      <c r="M159" s="109"/>
      <c r="N159" s="109"/>
      <c r="O159" s="109"/>
      <c r="P159" s="109"/>
      <c r="Q159" s="109"/>
      <c r="R159" s="109"/>
      <c r="S159" s="109"/>
      <c r="T159" s="109"/>
      <c r="U159" s="109"/>
      <c r="V159" s="109"/>
      <c r="W159" s="109"/>
      <c r="X159" s="474"/>
      <c r="Y159" s="474"/>
      <c r="Z159" s="474"/>
    </row>
    <row r="160" spans="1:26" ht="15.75" customHeight="1">
      <c r="A160" s="424">
        <v>78</v>
      </c>
      <c r="B160" s="424" t="s">
        <v>1413</v>
      </c>
      <c r="C160" s="424" t="s">
        <v>251</v>
      </c>
      <c r="D160" s="424" t="s">
        <v>1031</v>
      </c>
      <c r="E160" s="424"/>
      <c r="F160" s="791"/>
      <c r="G160" s="85">
        <v>44322</v>
      </c>
      <c r="H160" s="109">
        <v>44510</v>
      </c>
      <c r="I160" s="481"/>
      <c r="J160" s="262"/>
      <c r="K160" s="492">
        <v>44586</v>
      </c>
      <c r="L160" s="492">
        <v>44592</v>
      </c>
      <c r="M160" s="109"/>
      <c r="N160" s="109"/>
      <c r="O160" s="109"/>
      <c r="P160" s="109"/>
      <c r="Q160" s="109"/>
      <c r="R160" s="109"/>
      <c r="S160" s="109"/>
      <c r="T160" s="109"/>
      <c r="U160" s="109"/>
      <c r="V160" s="109"/>
      <c r="W160" s="109"/>
      <c r="X160" s="474"/>
      <c r="Y160" s="474"/>
      <c r="Z160" s="474"/>
    </row>
    <row r="161" spans="1:26" ht="15.75" customHeight="1">
      <c r="A161" s="424"/>
      <c r="B161" s="424"/>
      <c r="C161" s="424"/>
      <c r="D161" s="424"/>
      <c r="E161" s="482">
        <v>369.048</v>
      </c>
      <c r="F161" s="791"/>
      <c r="G161" s="483"/>
      <c r="H161" s="480"/>
      <c r="I161" s="481"/>
      <c r="J161" s="262"/>
      <c r="K161" s="109"/>
      <c r="L161" s="109"/>
      <c r="M161" s="109"/>
      <c r="N161" s="109"/>
      <c r="O161" s="109"/>
      <c r="P161" s="109"/>
      <c r="Q161" s="109"/>
      <c r="R161" s="109"/>
      <c r="S161" s="109"/>
      <c r="T161" s="109"/>
      <c r="U161" s="109"/>
      <c r="V161" s="109"/>
      <c r="W161" s="109"/>
      <c r="X161" s="474"/>
      <c r="Y161" s="474"/>
      <c r="Z161" s="474"/>
    </row>
    <row r="162" spans="1:26" ht="15.75" customHeight="1">
      <c r="A162" s="424">
        <v>79</v>
      </c>
      <c r="B162" s="424" t="s">
        <v>1414</v>
      </c>
      <c r="C162" s="424" t="s">
        <v>251</v>
      </c>
      <c r="D162" s="424" t="s">
        <v>1031</v>
      </c>
      <c r="E162" s="424"/>
      <c r="F162" s="791"/>
      <c r="G162" s="85">
        <v>44322</v>
      </c>
      <c r="H162" s="109">
        <v>44510</v>
      </c>
      <c r="I162" s="481"/>
      <c r="J162" s="262"/>
      <c r="K162" s="492">
        <v>44562</v>
      </c>
      <c r="L162" s="492">
        <f>K162+11</f>
        <v>44573</v>
      </c>
      <c r="M162" s="109"/>
      <c r="N162" s="109"/>
      <c r="O162" s="109"/>
      <c r="P162" s="109"/>
      <c r="Q162" s="109"/>
      <c r="R162" s="109"/>
      <c r="S162" s="109"/>
      <c r="T162" s="109"/>
      <c r="U162" s="109"/>
      <c r="V162" s="109"/>
      <c r="W162" s="109"/>
      <c r="X162" s="474"/>
      <c r="Y162" s="474"/>
      <c r="Z162" s="474"/>
    </row>
    <row r="163" spans="1:26" ht="15.75" customHeight="1">
      <c r="A163" s="424"/>
      <c r="B163" s="424"/>
      <c r="C163" s="424"/>
      <c r="D163" s="424"/>
      <c r="E163" s="482">
        <v>376.20600000000002</v>
      </c>
      <c r="F163" s="791"/>
      <c r="G163" s="483"/>
      <c r="H163" s="480"/>
      <c r="I163" s="481"/>
      <c r="J163" s="262"/>
      <c r="K163" s="109"/>
      <c r="L163" s="109"/>
      <c r="M163" s="109"/>
      <c r="N163" s="109"/>
      <c r="O163" s="109"/>
      <c r="P163" s="109"/>
      <c r="Q163" s="109"/>
      <c r="R163" s="109"/>
      <c r="S163" s="109"/>
      <c r="T163" s="109"/>
      <c r="U163" s="109"/>
      <c r="V163" s="109"/>
      <c r="W163" s="109"/>
      <c r="X163" s="474"/>
      <c r="Y163" s="474"/>
      <c r="Z163" s="474"/>
    </row>
    <row r="164" spans="1:26" ht="15.75" customHeight="1">
      <c r="A164" s="424">
        <v>80</v>
      </c>
      <c r="B164" s="424" t="s">
        <v>1415</v>
      </c>
      <c r="C164" s="424" t="s">
        <v>251</v>
      </c>
      <c r="D164" s="424" t="s">
        <v>1031</v>
      </c>
      <c r="E164" s="424"/>
      <c r="F164" s="791"/>
      <c r="G164" s="85">
        <v>44322</v>
      </c>
      <c r="H164" s="109">
        <v>44510</v>
      </c>
      <c r="I164" s="481" t="s">
        <v>1384</v>
      </c>
      <c r="J164" s="262"/>
      <c r="K164" s="485">
        <v>44542</v>
      </c>
      <c r="L164" s="485">
        <v>44556</v>
      </c>
      <c r="M164" s="492">
        <f>N156</f>
        <v>44585</v>
      </c>
      <c r="N164" s="492">
        <f>M164+7</f>
        <v>44592</v>
      </c>
      <c r="O164" s="109"/>
      <c r="P164" s="109"/>
      <c r="Q164" s="109"/>
      <c r="R164" s="109"/>
      <c r="S164" s="109"/>
      <c r="T164" s="109"/>
      <c r="U164" s="109"/>
      <c r="V164" s="109"/>
      <c r="W164" s="109"/>
      <c r="X164" s="474"/>
      <c r="Y164" s="474"/>
      <c r="Z164" s="474"/>
    </row>
    <row r="165" spans="1:26" ht="15.75" customHeight="1">
      <c r="A165" s="424"/>
      <c r="B165" s="424"/>
      <c r="C165" s="424"/>
      <c r="D165" s="424"/>
      <c r="E165" s="482">
        <v>375.916</v>
      </c>
      <c r="F165" s="791"/>
      <c r="G165" s="483"/>
      <c r="H165" s="480"/>
      <c r="I165" s="481"/>
      <c r="J165" s="262"/>
      <c r="K165" s="85"/>
      <c r="L165" s="85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474"/>
      <c r="Y165" s="474"/>
      <c r="Z165" s="474"/>
    </row>
    <row r="166" spans="1:26" ht="15.75" customHeight="1">
      <c r="A166" s="424">
        <v>81</v>
      </c>
      <c r="B166" s="424" t="s">
        <v>1416</v>
      </c>
      <c r="C166" s="424" t="s">
        <v>251</v>
      </c>
      <c r="D166" s="424" t="s">
        <v>1031</v>
      </c>
      <c r="E166" s="424"/>
      <c r="F166" s="791"/>
      <c r="G166" s="85">
        <v>44322</v>
      </c>
      <c r="H166" s="109">
        <v>44510</v>
      </c>
      <c r="I166" s="481" t="s">
        <v>1310</v>
      </c>
      <c r="J166" s="262"/>
      <c r="K166" s="485">
        <v>44554</v>
      </c>
      <c r="L166" s="485">
        <v>44561</v>
      </c>
      <c r="M166" s="492">
        <v>44573</v>
      </c>
      <c r="N166" s="492">
        <f>M166+5</f>
        <v>44578</v>
      </c>
      <c r="O166" s="109"/>
      <c r="P166" s="109"/>
      <c r="Q166" s="109"/>
      <c r="R166" s="109"/>
      <c r="S166" s="109"/>
      <c r="T166" s="109"/>
      <c r="U166" s="109"/>
      <c r="V166" s="109"/>
      <c r="W166" s="109"/>
      <c r="X166" s="474"/>
      <c r="Y166" s="474"/>
      <c r="Z166" s="474"/>
    </row>
    <row r="167" spans="1:26" ht="15.75" customHeight="1">
      <c r="A167" s="424"/>
      <c r="B167" s="424"/>
      <c r="C167" s="424"/>
      <c r="D167" s="424"/>
      <c r="E167" s="482">
        <v>373.44400000000002</v>
      </c>
      <c r="F167" s="791"/>
      <c r="G167" s="483"/>
      <c r="H167" s="480"/>
      <c r="I167" s="481"/>
      <c r="J167" s="262"/>
      <c r="K167" s="85"/>
      <c r="L167" s="85"/>
      <c r="M167" s="109"/>
      <c r="N167" s="109"/>
      <c r="O167" s="109"/>
      <c r="P167" s="109"/>
      <c r="Q167" s="109"/>
      <c r="R167" s="109"/>
      <c r="S167" s="109"/>
      <c r="T167" s="109"/>
      <c r="U167" s="109"/>
      <c r="V167" s="109"/>
      <c r="W167" s="109"/>
      <c r="X167" s="474"/>
      <c r="Y167" s="474"/>
      <c r="Z167" s="474"/>
    </row>
    <row r="168" spans="1:26" ht="15.75" customHeight="1">
      <c r="A168" s="424">
        <v>82</v>
      </c>
      <c r="B168" s="424" t="s">
        <v>1417</v>
      </c>
      <c r="C168" s="424" t="s">
        <v>251</v>
      </c>
      <c r="D168" s="424" t="s">
        <v>1031</v>
      </c>
      <c r="E168" s="424"/>
      <c r="F168" s="791"/>
      <c r="G168" s="85">
        <v>44322</v>
      </c>
      <c r="H168" s="109">
        <v>44510</v>
      </c>
      <c r="I168" s="481" t="s">
        <v>1310</v>
      </c>
      <c r="J168" s="262"/>
      <c r="K168" s="485">
        <v>44552</v>
      </c>
      <c r="L168" s="485">
        <v>44561</v>
      </c>
      <c r="M168" s="492">
        <f>N166</f>
        <v>44578</v>
      </c>
      <c r="N168" s="492">
        <f>M168+5</f>
        <v>44583</v>
      </c>
      <c r="O168" s="109"/>
      <c r="P168" s="109"/>
      <c r="Q168" s="109"/>
      <c r="R168" s="109"/>
      <c r="S168" s="109"/>
      <c r="T168" s="109"/>
      <c r="U168" s="109"/>
      <c r="V168" s="109"/>
      <c r="W168" s="109"/>
      <c r="X168" s="474"/>
      <c r="Y168" s="474"/>
      <c r="Z168" s="474"/>
    </row>
    <row r="169" spans="1:26" ht="15.75" customHeight="1">
      <c r="A169" s="424"/>
      <c r="B169" s="424"/>
      <c r="C169" s="424"/>
      <c r="D169" s="424"/>
      <c r="E169" s="482">
        <v>364.55399999999997</v>
      </c>
      <c r="F169" s="693"/>
      <c r="G169" s="483"/>
      <c r="H169" s="480"/>
      <c r="I169" s="481"/>
      <c r="J169" s="262"/>
      <c r="K169" s="85"/>
      <c r="L169" s="85"/>
      <c r="M169" s="494"/>
      <c r="N169" s="109"/>
      <c r="O169" s="109"/>
      <c r="P169" s="109"/>
      <c r="Q169" s="109"/>
      <c r="R169" s="109"/>
      <c r="S169" s="109"/>
      <c r="T169" s="109"/>
      <c r="U169" s="109"/>
      <c r="V169" s="109"/>
      <c r="W169" s="109"/>
      <c r="X169" s="474"/>
      <c r="Y169" s="474"/>
      <c r="Z169" s="474"/>
    </row>
    <row r="170" spans="1:26" ht="15.75" customHeight="1">
      <c r="A170" s="424">
        <v>83</v>
      </c>
      <c r="B170" s="424" t="s">
        <v>1418</v>
      </c>
      <c r="C170" s="424" t="s">
        <v>277</v>
      </c>
      <c r="D170" s="424" t="s">
        <v>1419</v>
      </c>
      <c r="E170" s="424"/>
      <c r="F170" s="479"/>
      <c r="G170" s="85">
        <v>44322</v>
      </c>
      <c r="H170" s="109">
        <v>44510</v>
      </c>
      <c r="I170" s="481" t="s">
        <v>1310</v>
      </c>
      <c r="J170" s="262"/>
      <c r="K170" s="485">
        <v>44542</v>
      </c>
      <c r="L170" s="485">
        <v>44552</v>
      </c>
      <c r="M170" s="492">
        <f>N168</f>
        <v>44583</v>
      </c>
      <c r="N170" s="492">
        <f>M170+9</f>
        <v>44592</v>
      </c>
      <c r="O170" s="109"/>
      <c r="P170" s="109"/>
      <c r="Q170" s="109"/>
      <c r="R170" s="109"/>
      <c r="S170" s="109"/>
      <c r="T170" s="109"/>
      <c r="U170" s="109"/>
      <c r="V170" s="109"/>
      <c r="W170" s="109"/>
      <c r="X170" s="474"/>
      <c r="Y170" s="474"/>
      <c r="Z170" s="474"/>
    </row>
    <row r="171" spans="1:26" ht="15.75" customHeight="1">
      <c r="A171" s="424"/>
      <c r="B171" s="424"/>
      <c r="C171" s="424"/>
      <c r="D171" s="424"/>
      <c r="E171" s="482">
        <v>390.31799999999998</v>
      </c>
      <c r="F171" s="790">
        <v>1123.07</v>
      </c>
      <c r="G171" s="483"/>
      <c r="H171" s="480"/>
      <c r="I171" s="481"/>
      <c r="J171" s="262"/>
      <c r="K171" s="109"/>
      <c r="L171" s="109"/>
      <c r="M171" s="109"/>
      <c r="N171" s="109"/>
      <c r="O171" s="109"/>
      <c r="P171" s="109"/>
      <c r="Q171" s="109"/>
      <c r="R171" s="109"/>
      <c r="S171" s="109"/>
      <c r="T171" s="109"/>
      <c r="U171" s="109"/>
      <c r="V171" s="109"/>
      <c r="W171" s="109"/>
      <c r="X171" s="474"/>
      <c r="Y171" s="474"/>
      <c r="Z171" s="474"/>
    </row>
    <row r="172" spans="1:26" ht="15.75" customHeight="1">
      <c r="A172" s="424">
        <v>84</v>
      </c>
      <c r="B172" s="424" t="s">
        <v>1420</v>
      </c>
      <c r="C172" s="424" t="s">
        <v>258</v>
      </c>
      <c r="D172" s="424" t="s">
        <v>1031</v>
      </c>
      <c r="E172" s="424"/>
      <c r="F172" s="791"/>
      <c r="G172" s="85">
        <v>44322</v>
      </c>
      <c r="H172" s="109">
        <v>44510</v>
      </c>
      <c r="I172" s="481" t="s">
        <v>1310</v>
      </c>
      <c r="J172" s="262"/>
      <c r="K172" s="485">
        <v>44556</v>
      </c>
      <c r="L172" s="485">
        <v>44561</v>
      </c>
      <c r="M172" s="492">
        <v>44573</v>
      </c>
      <c r="N172" s="492">
        <f>M172+5</f>
        <v>44578</v>
      </c>
      <c r="O172" s="109"/>
      <c r="P172" s="109"/>
      <c r="Q172" s="109"/>
      <c r="R172" s="109"/>
      <c r="S172" s="109"/>
      <c r="T172" s="109"/>
      <c r="U172" s="109"/>
      <c r="V172" s="109"/>
      <c r="W172" s="109"/>
      <c r="X172" s="474"/>
      <c r="Y172" s="474"/>
      <c r="Z172" s="474"/>
    </row>
    <row r="173" spans="1:26" ht="15.75" customHeight="1">
      <c r="A173" s="424"/>
      <c r="B173" s="424"/>
      <c r="C173" s="424"/>
      <c r="D173" s="424"/>
      <c r="E173" s="482">
        <v>386.68400000000003</v>
      </c>
      <c r="F173" s="791"/>
      <c r="G173" s="483"/>
      <c r="H173" s="480"/>
      <c r="I173" s="481"/>
      <c r="J173" s="262"/>
      <c r="K173" s="109"/>
      <c r="L173" s="109"/>
      <c r="M173" s="109"/>
      <c r="N173" s="109"/>
      <c r="O173" s="109"/>
      <c r="P173" s="109"/>
      <c r="Q173" s="109"/>
      <c r="R173" s="109"/>
      <c r="S173" s="109"/>
      <c r="T173" s="109"/>
      <c r="U173" s="109"/>
      <c r="V173" s="109"/>
      <c r="W173" s="109"/>
      <c r="X173" s="474"/>
      <c r="Y173" s="474"/>
      <c r="Z173" s="474"/>
    </row>
    <row r="174" spans="1:26" ht="15.75" customHeight="1">
      <c r="A174" s="424">
        <v>85</v>
      </c>
      <c r="B174" s="424" t="s">
        <v>1421</v>
      </c>
      <c r="C174" s="424" t="s">
        <v>251</v>
      </c>
      <c r="D174" s="424" t="s">
        <v>1031</v>
      </c>
      <c r="E174" s="424"/>
      <c r="F174" s="791"/>
      <c r="G174" s="85">
        <v>44322</v>
      </c>
      <c r="H174" s="109">
        <v>44510</v>
      </c>
      <c r="I174" s="481"/>
      <c r="J174" s="262"/>
      <c r="K174" s="109"/>
      <c r="L174" s="109"/>
      <c r="M174" s="109"/>
      <c r="N174" s="109"/>
      <c r="O174" s="109"/>
      <c r="P174" s="109"/>
      <c r="Q174" s="109"/>
      <c r="R174" s="109"/>
      <c r="S174" s="109"/>
      <c r="T174" s="109"/>
      <c r="U174" s="109"/>
      <c r="V174" s="109"/>
      <c r="W174" s="109"/>
      <c r="X174" s="474"/>
      <c r="Y174" s="474"/>
      <c r="Z174" s="474"/>
    </row>
    <row r="175" spans="1:26" ht="15.75" customHeight="1">
      <c r="A175" s="424"/>
      <c r="B175" s="424"/>
      <c r="C175" s="424"/>
      <c r="D175" s="424"/>
      <c r="E175" s="482">
        <v>346.06799999999998</v>
      </c>
      <c r="F175" s="693"/>
      <c r="G175" s="483"/>
      <c r="H175" s="480"/>
      <c r="I175" s="481"/>
      <c r="J175" s="262"/>
      <c r="K175" s="109"/>
      <c r="L175" s="109"/>
      <c r="M175" s="109"/>
      <c r="N175" s="109"/>
      <c r="O175" s="109"/>
      <c r="P175" s="109"/>
      <c r="Q175" s="109"/>
      <c r="R175" s="109"/>
      <c r="S175" s="109"/>
      <c r="T175" s="109"/>
      <c r="U175" s="109"/>
      <c r="V175" s="109"/>
      <c r="W175" s="109"/>
      <c r="X175" s="474"/>
      <c r="Y175" s="474"/>
      <c r="Z175" s="474"/>
    </row>
    <row r="176" spans="1:26" ht="15.75" customHeight="1">
      <c r="A176" s="424">
        <v>86</v>
      </c>
      <c r="B176" s="424" t="s">
        <v>1422</v>
      </c>
      <c r="C176" s="424" t="s">
        <v>845</v>
      </c>
      <c r="D176" s="424" t="s">
        <v>1423</v>
      </c>
      <c r="E176" s="424"/>
      <c r="F176" s="479"/>
      <c r="G176" s="85">
        <v>44322</v>
      </c>
      <c r="H176" s="480"/>
      <c r="I176" s="481"/>
      <c r="J176" s="262"/>
      <c r="K176" s="492">
        <f>L162</f>
        <v>44573</v>
      </c>
      <c r="L176" s="492">
        <f>K176+12</f>
        <v>44585</v>
      </c>
      <c r="M176" s="109"/>
      <c r="N176" s="109"/>
      <c r="O176" s="109"/>
      <c r="P176" s="109"/>
      <c r="Q176" s="109"/>
      <c r="R176" s="109"/>
      <c r="S176" s="109"/>
      <c r="T176" s="109"/>
      <c r="U176" s="109"/>
      <c r="V176" s="109"/>
      <c r="W176" s="109"/>
      <c r="X176" s="474"/>
      <c r="Y176" s="474"/>
      <c r="Z176" s="474"/>
    </row>
    <row r="177" spans="1:26" ht="15.75" customHeight="1">
      <c r="A177" s="424"/>
      <c r="B177" s="424"/>
      <c r="C177" s="424"/>
      <c r="D177" s="424"/>
      <c r="E177" s="482">
        <v>237.977</v>
      </c>
      <c r="F177" s="479">
        <v>237.977</v>
      </c>
      <c r="G177" s="483"/>
      <c r="H177" s="480"/>
      <c r="I177" s="481"/>
      <c r="J177" s="262"/>
      <c r="K177" s="109"/>
      <c r="L177" s="109"/>
      <c r="M177" s="109"/>
      <c r="N177" s="109"/>
      <c r="O177" s="109"/>
      <c r="P177" s="109"/>
      <c r="Q177" s="109"/>
      <c r="R177" s="109"/>
      <c r="S177" s="109"/>
      <c r="T177" s="109"/>
      <c r="U177" s="109"/>
      <c r="V177" s="109"/>
      <c r="W177" s="109"/>
      <c r="X177" s="474"/>
      <c r="Y177" s="474"/>
      <c r="Z177" s="474"/>
    </row>
    <row r="178" spans="1:26" ht="15.75" customHeight="1">
      <c r="A178" s="424">
        <v>87</v>
      </c>
      <c r="B178" s="424" t="s">
        <v>1424</v>
      </c>
      <c r="C178" s="424" t="s">
        <v>427</v>
      </c>
      <c r="D178" s="424" t="s">
        <v>1031</v>
      </c>
      <c r="E178" s="424"/>
      <c r="F178" s="479"/>
      <c r="G178" s="85">
        <v>44322</v>
      </c>
      <c r="H178" s="480"/>
      <c r="I178" s="481"/>
      <c r="J178" s="262"/>
      <c r="K178" s="109"/>
      <c r="L178" s="109"/>
      <c r="M178" s="109"/>
      <c r="N178" s="109"/>
      <c r="O178" s="109"/>
      <c r="P178" s="109"/>
      <c r="Q178" s="109"/>
      <c r="R178" s="109"/>
      <c r="S178" s="109"/>
      <c r="T178" s="109"/>
      <c r="U178" s="109"/>
      <c r="V178" s="109"/>
      <c r="W178" s="109"/>
      <c r="X178" s="474"/>
      <c r="Y178" s="474"/>
      <c r="Z178" s="474"/>
    </row>
    <row r="179" spans="1:26" ht="15.75" customHeight="1">
      <c r="A179" s="424"/>
      <c r="B179" s="424"/>
      <c r="C179" s="424"/>
      <c r="D179" s="424"/>
      <c r="E179" s="482">
        <v>274.65899999999999</v>
      </c>
      <c r="F179" s="479">
        <v>274.65899999999999</v>
      </c>
      <c r="G179" s="483"/>
      <c r="H179" s="480"/>
      <c r="I179" s="481"/>
      <c r="J179" s="262"/>
      <c r="K179" s="109"/>
      <c r="L179" s="109"/>
      <c r="M179" s="109"/>
      <c r="N179" s="109"/>
      <c r="O179" s="109"/>
      <c r="P179" s="109"/>
      <c r="Q179" s="109"/>
      <c r="R179" s="109"/>
      <c r="S179" s="109"/>
      <c r="T179" s="109"/>
      <c r="U179" s="109"/>
      <c r="V179" s="109"/>
      <c r="W179" s="109"/>
      <c r="X179" s="474"/>
      <c r="Y179" s="474"/>
      <c r="Z179" s="474"/>
    </row>
    <row r="180" spans="1:26" ht="15.75" customHeight="1">
      <c r="A180" s="424">
        <v>88</v>
      </c>
      <c r="B180" s="424" t="s">
        <v>1425</v>
      </c>
      <c r="C180" s="424" t="s">
        <v>349</v>
      </c>
      <c r="D180" s="424" t="s">
        <v>1426</v>
      </c>
      <c r="E180" s="424"/>
      <c r="F180" s="479"/>
      <c r="G180" s="85">
        <v>44322</v>
      </c>
      <c r="H180" s="480"/>
      <c r="I180" s="481"/>
      <c r="J180" s="262"/>
      <c r="K180" s="109"/>
      <c r="L180" s="109"/>
      <c r="M180" s="109"/>
      <c r="N180" s="109"/>
      <c r="O180" s="109"/>
      <c r="P180" s="109"/>
      <c r="Q180" s="109"/>
      <c r="R180" s="109"/>
      <c r="S180" s="109"/>
      <c r="T180" s="109"/>
      <c r="U180" s="109"/>
      <c r="V180" s="109"/>
      <c r="W180" s="109"/>
      <c r="X180" s="474"/>
      <c r="Y180" s="474"/>
      <c r="Z180" s="474"/>
    </row>
    <row r="181" spans="1:26" ht="15.75" customHeight="1">
      <c r="A181" s="424"/>
      <c r="B181" s="424"/>
      <c r="C181" s="424"/>
      <c r="D181" s="424"/>
      <c r="E181" s="482">
        <v>275.86200000000002</v>
      </c>
      <c r="F181" s="479">
        <v>275.86200000000002</v>
      </c>
      <c r="G181" s="483"/>
      <c r="H181" s="480"/>
      <c r="I181" s="481"/>
      <c r="J181" s="262"/>
      <c r="K181" s="109"/>
      <c r="L181" s="109"/>
      <c r="M181" s="109"/>
      <c r="N181" s="109"/>
      <c r="O181" s="109"/>
      <c r="P181" s="109"/>
      <c r="Q181" s="109"/>
      <c r="R181" s="109"/>
      <c r="S181" s="109"/>
      <c r="T181" s="109"/>
      <c r="U181" s="109"/>
      <c r="V181" s="109"/>
      <c r="W181" s="109"/>
      <c r="X181" s="474"/>
      <c r="Y181" s="474"/>
      <c r="Z181" s="474"/>
    </row>
    <row r="182" spans="1:26" ht="15.75" customHeight="1">
      <c r="A182" s="424">
        <v>89</v>
      </c>
      <c r="B182" s="424" t="s">
        <v>1427</v>
      </c>
      <c r="C182" s="424" t="s">
        <v>285</v>
      </c>
      <c r="D182" s="424" t="s">
        <v>1031</v>
      </c>
      <c r="E182" s="424"/>
      <c r="F182" s="479"/>
      <c r="G182" s="85">
        <v>44322</v>
      </c>
      <c r="H182" s="480"/>
      <c r="I182" s="481"/>
      <c r="J182" s="262"/>
      <c r="K182" s="492">
        <f>L176</f>
        <v>44585</v>
      </c>
      <c r="L182" s="492">
        <f>K182+7</f>
        <v>44592</v>
      </c>
      <c r="M182" s="109" t="s">
        <v>1409</v>
      </c>
      <c r="N182" s="109" t="s">
        <v>1409</v>
      </c>
      <c r="O182" s="109"/>
      <c r="P182" s="109"/>
      <c r="Q182" s="109"/>
      <c r="R182" s="109"/>
      <c r="S182" s="109"/>
      <c r="T182" s="109"/>
      <c r="U182" s="109"/>
      <c r="V182" s="109"/>
      <c r="W182" s="109"/>
      <c r="X182" s="474"/>
      <c r="Y182" s="474"/>
      <c r="Z182" s="474"/>
    </row>
    <row r="183" spans="1:26" ht="15.75" customHeight="1">
      <c r="A183" s="424"/>
      <c r="B183" s="424"/>
      <c r="C183" s="424"/>
      <c r="D183" s="424"/>
      <c r="E183" s="482">
        <v>424.77</v>
      </c>
      <c r="F183" s="790">
        <v>3553.3069999999998</v>
      </c>
      <c r="G183" s="483"/>
      <c r="H183" s="480"/>
      <c r="I183" s="481"/>
      <c r="J183" s="262"/>
      <c r="K183" s="109"/>
      <c r="L183" s="109"/>
      <c r="M183" s="109"/>
      <c r="N183" s="109"/>
      <c r="O183" s="109"/>
      <c r="P183" s="109"/>
      <c r="Q183" s="109"/>
      <c r="R183" s="109"/>
      <c r="S183" s="109"/>
      <c r="T183" s="109"/>
      <c r="U183" s="109"/>
      <c r="V183" s="109"/>
      <c r="W183" s="109"/>
      <c r="X183" s="474"/>
      <c r="Y183" s="474"/>
      <c r="Z183" s="474"/>
    </row>
    <row r="184" spans="1:26" ht="15.75" customHeight="1">
      <c r="A184" s="424">
        <v>90</v>
      </c>
      <c r="B184" s="424" t="s">
        <v>1428</v>
      </c>
      <c r="C184" s="424" t="s">
        <v>251</v>
      </c>
      <c r="D184" s="424" t="s">
        <v>1031</v>
      </c>
      <c r="E184" s="424"/>
      <c r="F184" s="791"/>
      <c r="G184" s="85">
        <v>44322</v>
      </c>
      <c r="H184" s="480"/>
      <c r="I184" s="481"/>
      <c r="J184" s="262"/>
      <c r="K184" s="492">
        <v>44562</v>
      </c>
      <c r="L184" s="492">
        <f>K184+11</f>
        <v>44573</v>
      </c>
      <c r="M184" s="109"/>
      <c r="N184" s="109"/>
      <c r="O184" s="109"/>
      <c r="P184" s="109"/>
      <c r="Q184" s="109"/>
      <c r="R184" s="109"/>
      <c r="S184" s="109"/>
      <c r="T184" s="109"/>
      <c r="U184" s="109"/>
      <c r="V184" s="109"/>
      <c r="W184" s="109"/>
      <c r="X184" s="474"/>
      <c r="Y184" s="474"/>
      <c r="Z184" s="474"/>
    </row>
    <row r="185" spans="1:26" ht="15.75" customHeight="1">
      <c r="A185" s="424"/>
      <c r="B185" s="424"/>
      <c r="C185" s="424"/>
      <c r="D185" s="424"/>
      <c r="E185" s="482">
        <v>379.16699999999997</v>
      </c>
      <c r="F185" s="791"/>
      <c r="G185" s="483"/>
      <c r="H185" s="480"/>
      <c r="I185" s="481"/>
      <c r="J185" s="262"/>
      <c r="K185" s="109"/>
      <c r="L185" s="109"/>
      <c r="M185" s="109"/>
      <c r="N185" s="109"/>
      <c r="O185" s="109"/>
      <c r="P185" s="109"/>
      <c r="Q185" s="109"/>
      <c r="R185" s="109"/>
      <c r="S185" s="109"/>
      <c r="T185" s="109"/>
      <c r="U185" s="109"/>
      <c r="V185" s="109"/>
      <c r="W185" s="109"/>
      <c r="X185" s="474"/>
      <c r="Y185" s="474"/>
      <c r="Z185" s="474"/>
    </row>
    <row r="186" spans="1:26" ht="15.75" customHeight="1">
      <c r="A186" s="424">
        <v>91</v>
      </c>
      <c r="B186" s="424" t="s">
        <v>1429</v>
      </c>
      <c r="C186" s="424" t="s">
        <v>251</v>
      </c>
      <c r="D186" s="424" t="s">
        <v>1031</v>
      </c>
      <c r="E186" s="424"/>
      <c r="F186" s="791"/>
      <c r="G186" s="85">
        <v>44322</v>
      </c>
      <c r="H186" s="480"/>
      <c r="I186" s="481"/>
      <c r="J186" s="262"/>
      <c r="K186" s="492">
        <f>L184</f>
        <v>44573</v>
      </c>
      <c r="L186" s="492">
        <f>K186+7</f>
        <v>44580</v>
      </c>
      <c r="M186" s="109"/>
      <c r="N186" s="109"/>
      <c r="O186" s="109"/>
      <c r="P186" s="109"/>
      <c r="Q186" s="109"/>
      <c r="R186" s="109"/>
      <c r="S186" s="109"/>
      <c r="T186" s="109"/>
      <c r="U186" s="109"/>
      <c r="V186" s="109"/>
      <c r="W186" s="109"/>
      <c r="X186" s="474"/>
      <c r="Y186" s="474"/>
      <c r="Z186" s="474"/>
    </row>
    <row r="187" spans="1:26" ht="15.75" customHeight="1">
      <c r="A187" s="424"/>
      <c r="B187" s="424"/>
      <c r="C187" s="424"/>
      <c r="D187" s="424"/>
      <c r="E187" s="482">
        <v>389.75599999999997</v>
      </c>
      <c r="F187" s="791"/>
      <c r="G187" s="483"/>
      <c r="H187" s="480"/>
      <c r="I187" s="481"/>
      <c r="J187" s="262"/>
      <c r="K187" s="109"/>
      <c r="L187" s="109"/>
      <c r="M187" s="109"/>
      <c r="N187" s="109"/>
      <c r="O187" s="109"/>
      <c r="P187" s="109"/>
      <c r="Q187" s="109"/>
      <c r="R187" s="109"/>
      <c r="S187" s="109"/>
      <c r="T187" s="109"/>
      <c r="U187" s="109"/>
      <c r="V187" s="109"/>
      <c r="W187" s="109"/>
      <c r="X187" s="474"/>
      <c r="Y187" s="474"/>
      <c r="Z187" s="474"/>
    </row>
    <row r="188" spans="1:26" ht="15.75" customHeight="1">
      <c r="A188" s="424">
        <v>92</v>
      </c>
      <c r="B188" s="424" t="s">
        <v>1430</v>
      </c>
      <c r="C188" s="424" t="s">
        <v>251</v>
      </c>
      <c r="D188" s="424" t="s">
        <v>1031</v>
      </c>
      <c r="E188" s="424"/>
      <c r="F188" s="791"/>
      <c r="G188" s="85">
        <v>44322</v>
      </c>
      <c r="H188" s="480"/>
      <c r="I188" s="481"/>
      <c r="J188" s="262"/>
      <c r="K188" s="492">
        <f>L186</f>
        <v>44580</v>
      </c>
      <c r="L188" s="492">
        <f>K188+7</f>
        <v>44587</v>
      </c>
      <c r="M188" s="109" t="s">
        <v>1409</v>
      </c>
      <c r="N188" s="109" t="s">
        <v>1409</v>
      </c>
      <c r="O188" s="109"/>
      <c r="P188" s="109"/>
      <c r="Q188" s="109"/>
      <c r="R188" s="109"/>
      <c r="S188" s="109"/>
      <c r="T188" s="109"/>
      <c r="U188" s="109"/>
      <c r="V188" s="109"/>
      <c r="W188" s="109"/>
      <c r="X188" s="474"/>
      <c r="Y188" s="474"/>
      <c r="Z188" s="474"/>
    </row>
    <row r="189" spans="1:26" ht="15.75" customHeight="1">
      <c r="A189" s="424"/>
      <c r="B189" s="424"/>
      <c r="C189" s="424"/>
      <c r="D189" s="424"/>
      <c r="E189" s="482">
        <v>393.88200000000001</v>
      </c>
      <c r="F189" s="791"/>
      <c r="G189" s="483"/>
      <c r="H189" s="480"/>
      <c r="I189" s="481"/>
      <c r="J189" s="262"/>
      <c r="K189" s="109"/>
      <c r="L189" s="109"/>
      <c r="M189" s="109"/>
      <c r="N189" s="109"/>
      <c r="O189" s="109"/>
      <c r="P189" s="109"/>
      <c r="Q189" s="109"/>
      <c r="R189" s="109"/>
      <c r="S189" s="109"/>
      <c r="T189" s="109"/>
      <c r="U189" s="109"/>
      <c r="V189" s="109"/>
      <c r="W189" s="109"/>
      <c r="X189" s="474"/>
      <c r="Y189" s="474"/>
      <c r="Z189" s="474"/>
    </row>
    <row r="190" spans="1:26" ht="15.75" customHeight="1">
      <c r="A190" s="424">
        <v>93</v>
      </c>
      <c r="B190" s="424" t="s">
        <v>1431</v>
      </c>
      <c r="C190" s="424" t="s">
        <v>251</v>
      </c>
      <c r="D190" s="424" t="s">
        <v>1031</v>
      </c>
      <c r="E190" s="424"/>
      <c r="F190" s="791"/>
      <c r="G190" s="85">
        <v>44322</v>
      </c>
      <c r="H190" s="480"/>
      <c r="I190" s="481"/>
      <c r="J190" s="262"/>
      <c r="K190" s="492">
        <f>L188</f>
        <v>44587</v>
      </c>
      <c r="L190" s="492">
        <f>K190+5</f>
        <v>44592</v>
      </c>
      <c r="M190" s="109" t="s">
        <v>1409</v>
      </c>
      <c r="N190" s="109" t="s">
        <v>1409</v>
      </c>
      <c r="O190" s="109"/>
      <c r="P190" s="109"/>
      <c r="Q190" s="109"/>
      <c r="R190" s="109"/>
      <c r="S190" s="109"/>
      <c r="T190" s="109"/>
      <c r="U190" s="109"/>
      <c r="V190" s="109"/>
      <c r="W190" s="109"/>
      <c r="X190" s="474"/>
      <c r="Y190" s="474"/>
      <c r="Z190" s="474"/>
    </row>
    <row r="191" spans="1:26" ht="15.75" customHeight="1">
      <c r="A191" s="424"/>
      <c r="B191" s="424"/>
      <c r="C191" s="424"/>
      <c r="D191" s="424"/>
      <c r="E191" s="482">
        <v>390.18200000000002</v>
      </c>
      <c r="F191" s="791"/>
      <c r="G191" s="483"/>
      <c r="H191" s="480"/>
      <c r="I191" s="481"/>
      <c r="J191" s="262"/>
      <c r="K191" s="109"/>
      <c r="L191" s="109"/>
      <c r="M191" s="109"/>
      <c r="N191" s="109"/>
      <c r="O191" s="109"/>
      <c r="P191" s="109"/>
      <c r="Q191" s="109"/>
      <c r="R191" s="109"/>
      <c r="S191" s="109"/>
      <c r="T191" s="109"/>
      <c r="U191" s="109"/>
      <c r="V191" s="109"/>
      <c r="W191" s="109"/>
      <c r="X191" s="474"/>
      <c r="Y191" s="474"/>
      <c r="Z191" s="474"/>
    </row>
    <row r="192" spans="1:26" ht="15.75" customHeight="1">
      <c r="A192" s="424">
        <v>94</v>
      </c>
      <c r="B192" s="424" t="s">
        <v>1432</v>
      </c>
      <c r="C192" s="424" t="s">
        <v>251</v>
      </c>
      <c r="D192" s="424" t="s">
        <v>1031</v>
      </c>
      <c r="E192" s="424"/>
      <c r="F192" s="791"/>
      <c r="G192" s="85">
        <v>44322</v>
      </c>
      <c r="H192" s="480"/>
      <c r="I192" s="481"/>
      <c r="J192" s="262"/>
      <c r="K192" s="492">
        <f>K184</f>
        <v>44562</v>
      </c>
      <c r="L192" s="492">
        <f>K192+15</f>
        <v>44577</v>
      </c>
      <c r="M192" s="109" t="s">
        <v>1409</v>
      </c>
      <c r="N192" s="109" t="s">
        <v>1409</v>
      </c>
      <c r="O192" s="109"/>
      <c r="P192" s="109"/>
      <c r="Q192" s="109"/>
      <c r="R192" s="109"/>
      <c r="S192" s="109"/>
      <c r="T192" s="109"/>
      <c r="U192" s="109"/>
      <c r="V192" s="109"/>
      <c r="W192" s="109"/>
      <c r="X192" s="474"/>
      <c r="Y192" s="474"/>
      <c r="Z192" s="474"/>
    </row>
    <row r="193" spans="1:26" ht="15.75" customHeight="1">
      <c r="A193" s="424"/>
      <c r="B193" s="424"/>
      <c r="C193" s="424"/>
      <c r="D193" s="424"/>
      <c r="E193" s="482">
        <v>382.91</v>
      </c>
      <c r="F193" s="791"/>
      <c r="G193" s="483"/>
      <c r="H193" s="480"/>
      <c r="I193" s="481"/>
      <c r="J193" s="262"/>
      <c r="K193" s="109"/>
      <c r="L193" s="109"/>
      <c r="M193" s="109"/>
      <c r="N193" s="109"/>
      <c r="O193" s="109"/>
      <c r="P193" s="109"/>
      <c r="Q193" s="109"/>
      <c r="R193" s="109"/>
      <c r="S193" s="109"/>
      <c r="T193" s="109"/>
      <c r="U193" s="109"/>
      <c r="V193" s="109"/>
      <c r="W193" s="109"/>
      <c r="X193" s="474"/>
      <c r="Y193" s="474"/>
      <c r="Z193" s="474"/>
    </row>
    <row r="194" spans="1:26" ht="15.75" customHeight="1">
      <c r="A194" s="424">
        <v>95</v>
      </c>
      <c r="B194" s="424" t="s">
        <v>1433</v>
      </c>
      <c r="C194" s="424" t="s">
        <v>251</v>
      </c>
      <c r="D194" s="424" t="s">
        <v>1031</v>
      </c>
      <c r="E194" s="424"/>
      <c r="F194" s="791"/>
      <c r="G194" s="85">
        <v>44322</v>
      </c>
      <c r="H194" s="480"/>
      <c r="I194" s="481"/>
      <c r="J194" s="262"/>
      <c r="K194" s="492">
        <f>L192</f>
        <v>44577</v>
      </c>
      <c r="L194" s="492">
        <f>K194+7</f>
        <v>44584</v>
      </c>
      <c r="M194" s="109" t="s">
        <v>1409</v>
      </c>
      <c r="N194" s="109" t="s">
        <v>1409</v>
      </c>
      <c r="O194" s="109"/>
      <c r="P194" s="109"/>
      <c r="Q194" s="109"/>
      <c r="R194" s="109"/>
      <c r="S194" s="109"/>
      <c r="T194" s="109"/>
      <c r="U194" s="109"/>
      <c r="V194" s="109"/>
      <c r="W194" s="109"/>
      <c r="X194" s="474"/>
      <c r="Y194" s="474"/>
      <c r="Z194" s="474"/>
    </row>
    <row r="195" spans="1:26" ht="15.75" customHeight="1">
      <c r="A195" s="424"/>
      <c r="B195" s="424"/>
      <c r="C195" s="424"/>
      <c r="D195" s="424"/>
      <c r="E195" s="482">
        <v>391.96600000000001</v>
      </c>
      <c r="F195" s="791"/>
      <c r="G195" s="483"/>
      <c r="H195" s="480"/>
      <c r="I195" s="481"/>
      <c r="J195" s="262"/>
      <c r="K195" s="109"/>
      <c r="L195" s="109"/>
      <c r="M195" s="109"/>
      <c r="N195" s="109"/>
      <c r="O195" s="109"/>
      <c r="P195" s="109"/>
      <c r="Q195" s="109"/>
      <c r="R195" s="109"/>
      <c r="S195" s="109"/>
      <c r="T195" s="109"/>
      <c r="U195" s="109"/>
      <c r="V195" s="109"/>
      <c r="W195" s="109"/>
      <c r="X195" s="474"/>
      <c r="Y195" s="474"/>
      <c r="Z195" s="474"/>
    </row>
    <row r="196" spans="1:26" ht="15.75" customHeight="1">
      <c r="A196" s="424">
        <v>96</v>
      </c>
      <c r="B196" s="424" t="s">
        <v>1434</v>
      </c>
      <c r="C196" s="424" t="s">
        <v>251</v>
      </c>
      <c r="D196" s="424" t="s">
        <v>1031</v>
      </c>
      <c r="E196" s="424"/>
      <c r="F196" s="791"/>
      <c r="G196" s="85">
        <v>44322</v>
      </c>
      <c r="H196" s="480"/>
      <c r="I196" s="481"/>
      <c r="J196" s="262"/>
      <c r="K196" s="492">
        <f>L194</f>
        <v>44584</v>
      </c>
      <c r="L196" s="492">
        <f>K196+7</f>
        <v>44591</v>
      </c>
      <c r="M196" s="109" t="s">
        <v>1409</v>
      </c>
      <c r="N196" s="109" t="s">
        <v>1409</v>
      </c>
      <c r="O196" s="109"/>
      <c r="P196" s="109"/>
      <c r="Q196" s="109"/>
      <c r="R196" s="109"/>
      <c r="S196" s="109"/>
      <c r="T196" s="109"/>
      <c r="U196" s="109"/>
      <c r="V196" s="109"/>
      <c r="W196" s="109"/>
      <c r="X196" s="474"/>
      <c r="Y196" s="474"/>
      <c r="Z196" s="474"/>
    </row>
    <row r="197" spans="1:26" ht="15.75" customHeight="1">
      <c r="A197" s="424"/>
      <c r="B197" s="424"/>
      <c r="C197" s="424"/>
      <c r="D197" s="424"/>
      <c r="E197" s="482">
        <v>410.20600000000002</v>
      </c>
      <c r="F197" s="791"/>
      <c r="G197" s="483"/>
      <c r="H197" s="480"/>
      <c r="I197" s="481"/>
      <c r="J197" s="262"/>
      <c r="K197" s="109"/>
      <c r="L197" s="109"/>
      <c r="M197" s="109"/>
      <c r="N197" s="109"/>
      <c r="O197" s="109"/>
      <c r="P197" s="109"/>
      <c r="Q197" s="109"/>
      <c r="R197" s="109"/>
      <c r="S197" s="109"/>
      <c r="T197" s="109"/>
      <c r="U197" s="109"/>
      <c r="V197" s="109"/>
      <c r="W197" s="109"/>
      <c r="X197" s="474"/>
      <c r="Y197" s="474"/>
      <c r="Z197" s="474"/>
    </row>
    <row r="198" spans="1:26" ht="15.75" customHeight="1">
      <c r="A198" s="424">
        <v>97</v>
      </c>
      <c r="B198" s="424" t="s">
        <v>1435</v>
      </c>
      <c r="C198" s="424" t="s">
        <v>572</v>
      </c>
      <c r="D198" s="424" t="s">
        <v>1031</v>
      </c>
      <c r="E198" s="424"/>
      <c r="F198" s="791"/>
      <c r="G198" s="85">
        <v>44322</v>
      </c>
      <c r="H198" s="480"/>
      <c r="I198" s="481"/>
      <c r="J198" s="262"/>
      <c r="K198" s="492">
        <v>44573</v>
      </c>
      <c r="L198" s="492">
        <f>K198+12</f>
        <v>44585</v>
      </c>
      <c r="M198" s="109" t="s">
        <v>1409</v>
      </c>
      <c r="N198" s="109" t="s">
        <v>1409</v>
      </c>
      <c r="O198" s="109"/>
      <c r="P198" s="109"/>
      <c r="Q198" s="109"/>
      <c r="R198" s="109"/>
      <c r="S198" s="109"/>
      <c r="T198" s="109"/>
      <c r="U198" s="109"/>
      <c r="V198" s="109"/>
      <c r="W198" s="109"/>
      <c r="X198" s="474"/>
      <c r="Y198" s="474"/>
      <c r="Z198" s="474"/>
    </row>
    <row r="199" spans="1:26" ht="15.75" customHeight="1">
      <c r="A199" s="424"/>
      <c r="B199" s="424"/>
      <c r="C199" s="424"/>
      <c r="D199" s="424"/>
      <c r="E199" s="482">
        <v>390.46800000000002</v>
      </c>
      <c r="F199" s="693"/>
      <c r="G199" s="483"/>
      <c r="H199" s="480"/>
      <c r="I199" s="481"/>
      <c r="J199" s="262"/>
      <c r="K199" s="109"/>
      <c r="L199" s="109"/>
      <c r="M199" s="109"/>
      <c r="N199" s="109"/>
      <c r="O199" s="109"/>
      <c r="P199" s="109"/>
      <c r="Q199" s="109"/>
      <c r="R199" s="109"/>
      <c r="S199" s="109"/>
      <c r="T199" s="109"/>
      <c r="U199" s="109"/>
      <c r="V199" s="109"/>
      <c r="W199" s="109"/>
      <c r="X199" s="474"/>
      <c r="Y199" s="474"/>
      <c r="Z199" s="474"/>
    </row>
    <row r="200" spans="1:26" ht="15.75" customHeight="1">
      <c r="A200" s="424">
        <v>98</v>
      </c>
      <c r="B200" s="424" t="s">
        <v>1436</v>
      </c>
      <c r="C200" s="427" t="s">
        <v>277</v>
      </c>
      <c r="D200" s="427" t="s">
        <v>1437</v>
      </c>
      <c r="E200" s="427"/>
      <c r="F200" s="490"/>
      <c r="G200" s="85">
        <v>44322</v>
      </c>
      <c r="H200" s="85">
        <v>44384</v>
      </c>
      <c r="I200" s="484" t="s">
        <v>1310</v>
      </c>
      <c r="J200" s="243"/>
      <c r="K200" s="492">
        <f>L198</f>
        <v>44585</v>
      </c>
      <c r="L200" s="492">
        <f>K200+7</f>
        <v>44592</v>
      </c>
      <c r="M200" s="109"/>
      <c r="N200" s="109"/>
      <c r="O200" s="109"/>
      <c r="P200" s="109"/>
      <c r="Q200" s="109"/>
      <c r="R200" s="109"/>
      <c r="S200" s="109"/>
      <c r="T200" s="109"/>
      <c r="U200" s="109"/>
      <c r="V200" s="109"/>
      <c r="W200" s="109"/>
      <c r="X200" s="474"/>
      <c r="Y200" s="474"/>
      <c r="Z200" s="474"/>
    </row>
    <row r="201" spans="1:26" ht="15.75" customHeight="1">
      <c r="A201" s="424"/>
      <c r="B201" s="424"/>
      <c r="C201" s="424"/>
      <c r="D201" s="424"/>
      <c r="E201" s="482">
        <v>424.47</v>
      </c>
      <c r="F201" s="790">
        <v>2497.2629999999999</v>
      </c>
      <c r="G201" s="483"/>
      <c r="H201" s="480"/>
      <c r="I201" s="481"/>
      <c r="J201" s="262"/>
      <c r="K201" s="109"/>
      <c r="L201" s="109"/>
      <c r="M201" s="109"/>
      <c r="N201" s="109"/>
      <c r="O201" s="109"/>
      <c r="P201" s="109"/>
      <c r="Q201" s="109"/>
      <c r="R201" s="109"/>
      <c r="S201" s="109"/>
      <c r="T201" s="109"/>
      <c r="U201" s="109"/>
      <c r="V201" s="109"/>
      <c r="W201" s="109"/>
      <c r="X201" s="474"/>
      <c r="Y201" s="474"/>
      <c r="Z201" s="474"/>
    </row>
    <row r="202" spans="1:26" ht="15.75" customHeight="1">
      <c r="A202" s="424">
        <v>99</v>
      </c>
      <c r="B202" s="424" t="s">
        <v>1438</v>
      </c>
      <c r="C202" s="427" t="s">
        <v>245</v>
      </c>
      <c r="D202" s="427" t="s">
        <v>1031</v>
      </c>
      <c r="E202" s="427"/>
      <c r="F202" s="791"/>
      <c r="G202" s="85">
        <v>44322</v>
      </c>
      <c r="H202" s="85">
        <v>44384</v>
      </c>
      <c r="I202" s="484" t="s">
        <v>1310</v>
      </c>
      <c r="J202" s="243"/>
      <c r="K202" s="489">
        <v>44464</v>
      </c>
      <c r="L202" s="489">
        <v>44482</v>
      </c>
      <c r="M202" s="485">
        <v>44534</v>
      </c>
      <c r="N202" s="493">
        <v>44543</v>
      </c>
      <c r="O202" s="489">
        <v>44525</v>
      </c>
      <c r="P202" s="489">
        <v>44525</v>
      </c>
      <c r="Q202" s="109"/>
      <c r="R202" s="109"/>
      <c r="S202" s="109"/>
      <c r="T202" s="109"/>
      <c r="U202" s="109"/>
      <c r="V202" s="109"/>
      <c r="W202" s="109"/>
      <c r="X202" s="474"/>
      <c r="Y202" s="474"/>
      <c r="Z202" s="474"/>
    </row>
    <row r="203" spans="1:26" ht="15.75" customHeight="1">
      <c r="A203" s="424"/>
      <c r="B203" s="424"/>
      <c r="C203" s="424"/>
      <c r="D203" s="424"/>
      <c r="E203" s="482">
        <v>415.00799999999998</v>
      </c>
      <c r="F203" s="791"/>
      <c r="G203" s="483"/>
      <c r="H203" s="480"/>
      <c r="I203" s="481"/>
      <c r="J203" s="262"/>
      <c r="K203" s="109"/>
      <c r="L203" s="109"/>
      <c r="M203" s="109"/>
      <c r="N203" s="109"/>
      <c r="O203" s="109"/>
      <c r="P203" s="109"/>
      <c r="Q203" s="109"/>
      <c r="R203" s="109"/>
      <c r="S203" s="109"/>
      <c r="T203" s="109"/>
      <c r="U203" s="109"/>
      <c r="V203" s="109"/>
      <c r="W203" s="109"/>
      <c r="X203" s="474"/>
      <c r="Y203" s="474"/>
      <c r="Z203" s="474"/>
    </row>
    <row r="204" spans="1:26" ht="15.75" customHeight="1">
      <c r="A204" s="424">
        <v>100</v>
      </c>
      <c r="B204" s="424" t="s">
        <v>1439</v>
      </c>
      <c r="C204" s="427" t="s">
        <v>251</v>
      </c>
      <c r="D204" s="427" t="s">
        <v>1031</v>
      </c>
      <c r="E204" s="427"/>
      <c r="F204" s="791"/>
      <c r="G204" s="85">
        <v>44322</v>
      </c>
      <c r="H204" s="85">
        <v>44384</v>
      </c>
      <c r="I204" s="484" t="s">
        <v>1310</v>
      </c>
      <c r="J204" s="243"/>
      <c r="K204" s="489">
        <v>44516</v>
      </c>
      <c r="L204" s="489">
        <v>44528</v>
      </c>
      <c r="M204" s="485">
        <v>44559</v>
      </c>
      <c r="N204" s="485">
        <v>44561</v>
      </c>
      <c r="O204" s="109"/>
      <c r="P204" s="109"/>
      <c r="Q204" s="109"/>
      <c r="R204" s="109"/>
      <c r="S204" s="109"/>
      <c r="T204" s="109"/>
      <c r="U204" s="109"/>
      <c r="V204" s="109"/>
      <c r="W204" s="109"/>
      <c r="X204" s="474"/>
      <c r="Y204" s="474"/>
      <c r="Z204" s="474"/>
    </row>
    <row r="205" spans="1:26" ht="15.75" customHeight="1">
      <c r="A205" s="424"/>
      <c r="B205" s="424"/>
      <c r="C205" s="424"/>
      <c r="D205" s="424"/>
      <c r="E205" s="482">
        <v>424.08</v>
      </c>
      <c r="F205" s="791"/>
      <c r="G205" s="483"/>
      <c r="H205" s="480"/>
      <c r="I205" s="481"/>
      <c r="J205" s="262"/>
      <c r="K205" s="109"/>
      <c r="L205" s="109"/>
      <c r="M205" s="109"/>
      <c r="N205" s="109"/>
      <c r="O205" s="109"/>
      <c r="P205" s="109"/>
      <c r="Q205" s="109"/>
      <c r="R205" s="109"/>
      <c r="S205" s="109"/>
      <c r="T205" s="109"/>
      <c r="U205" s="109"/>
      <c r="V205" s="109"/>
      <c r="W205" s="109"/>
      <c r="X205" s="474"/>
      <c r="Y205" s="474"/>
      <c r="Z205" s="474"/>
    </row>
    <row r="206" spans="1:26" ht="15.75" customHeight="1">
      <c r="A206" s="424">
        <v>101</v>
      </c>
      <c r="B206" s="424" t="s">
        <v>1440</v>
      </c>
      <c r="C206" s="427" t="s">
        <v>245</v>
      </c>
      <c r="D206" s="427" t="s">
        <v>1031</v>
      </c>
      <c r="E206" s="427"/>
      <c r="F206" s="791"/>
      <c r="G206" s="85">
        <v>44322</v>
      </c>
      <c r="H206" s="85">
        <v>44384</v>
      </c>
      <c r="I206" s="484" t="s">
        <v>1310</v>
      </c>
      <c r="J206" s="243"/>
      <c r="K206" s="489">
        <v>44387</v>
      </c>
      <c r="L206" s="489">
        <v>44414</v>
      </c>
      <c r="M206" s="489">
        <v>44467</v>
      </c>
      <c r="N206" s="489">
        <v>44474</v>
      </c>
      <c r="O206" s="109"/>
      <c r="P206" s="109"/>
      <c r="Q206" s="109"/>
      <c r="R206" s="109"/>
      <c r="S206" s="109"/>
      <c r="T206" s="109"/>
      <c r="U206" s="109"/>
      <c r="V206" s="109"/>
      <c r="W206" s="109"/>
      <c r="X206" s="474"/>
      <c r="Y206" s="474"/>
      <c r="Z206" s="474"/>
    </row>
    <row r="207" spans="1:26" ht="15.75" customHeight="1">
      <c r="A207" s="424"/>
      <c r="B207" s="424"/>
      <c r="C207" s="424"/>
      <c r="D207" s="424"/>
      <c r="E207" s="482">
        <v>414.46199999999999</v>
      </c>
      <c r="F207" s="791"/>
      <c r="G207" s="483"/>
      <c r="H207" s="480"/>
      <c r="I207" s="481"/>
      <c r="J207" s="262"/>
      <c r="K207" s="109"/>
      <c r="L207" s="109"/>
      <c r="M207" s="109"/>
      <c r="N207" s="109"/>
      <c r="O207" s="109"/>
      <c r="P207" s="109"/>
      <c r="Q207" s="109"/>
      <c r="R207" s="109"/>
      <c r="S207" s="109"/>
      <c r="T207" s="109"/>
      <c r="U207" s="109"/>
      <c r="V207" s="109"/>
      <c r="W207" s="109"/>
      <c r="X207" s="474"/>
      <c r="Y207" s="474"/>
      <c r="Z207" s="474"/>
    </row>
    <row r="208" spans="1:26" ht="15.75" customHeight="1">
      <c r="A208" s="424">
        <v>102</v>
      </c>
      <c r="B208" s="424" t="s">
        <v>1441</v>
      </c>
      <c r="C208" s="427" t="s">
        <v>258</v>
      </c>
      <c r="D208" s="427" t="s">
        <v>1031</v>
      </c>
      <c r="E208" s="427"/>
      <c r="F208" s="791"/>
      <c r="G208" s="85">
        <v>44322</v>
      </c>
      <c r="H208" s="85">
        <v>44384</v>
      </c>
      <c r="I208" s="484" t="s">
        <v>1310</v>
      </c>
      <c r="J208" s="243"/>
      <c r="K208" s="489">
        <v>44381</v>
      </c>
      <c r="L208" s="489">
        <v>44390</v>
      </c>
      <c r="M208" s="489">
        <v>44453</v>
      </c>
      <c r="N208" s="489">
        <v>44461</v>
      </c>
      <c r="O208" s="489">
        <v>44445</v>
      </c>
      <c r="P208" s="489">
        <v>44445</v>
      </c>
      <c r="Q208" s="109"/>
      <c r="R208" s="109"/>
      <c r="S208" s="109"/>
      <c r="T208" s="109"/>
      <c r="U208" s="109"/>
      <c r="V208" s="109"/>
      <c r="W208" s="109"/>
      <c r="X208" s="474"/>
      <c r="Y208" s="474"/>
      <c r="Z208" s="474"/>
    </row>
    <row r="209" spans="1:26" ht="15.75" customHeight="1">
      <c r="A209" s="424"/>
      <c r="B209" s="424"/>
      <c r="C209" s="424"/>
      <c r="D209" s="424"/>
      <c r="E209" s="482">
        <v>425.33800000000002</v>
      </c>
      <c r="F209" s="791"/>
      <c r="G209" s="483"/>
      <c r="H209" s="480"/>
      <c r="I209" s="481"/>
      <c r="J209" s="262"/>
      <c r="K209" s="109"/>
      <c r="L209" s="109"/>
      <c r="M209" s="109"/>
      <c r="N209" s="109"/>
      <c r="O209" s="109"/>
      <c r="P209" s="109"/>
      <c r="Q209" s="109"/>
      <c r="R209" s="109"/>
      <c r="S209" s="109"/>
      <c r="T209" s="109"/>
      <c r="U209" s="109"/>
      <c r="V209" s="109"/>
      <c r="W209" s="109"/>
      <c r="X209" s="474"/>
      <c r="Y209" s="474"/>
      <c r="Z209" s="474"/>
    </row>
    <row r="210" spans="1:26" ht="15.75" customHeight="1">
      <c r="A210" s="424">
        <v>103</v>
      </c>
      <c r="B210" s="424" t="s">
        <v>1442</v>
      </c>
      <c r="C210" s="427" t="s">
        <v>258</v>
      </c>
      <c r="D210" s="427" t="s">
        <v>1031</v>
      </c>
      <c r="E210" s="427"/>
      <c r="F210" s="791"/>
      <c r="G210" s="85">
        <v>44322</v>
      </c>
      <c r="H210" s="85">
        <v>44384</v>
      </c>
      <c r="I210" s="484" t="s">
        <v>1310</v>
      </c>
      <c r="J210" s="243"/>
      <c r="K210" s="489">
        <v>44389</v>
      </c>
      <c r="L210" s="489">
        <v>44403</v>
      </c>
      <c r="M210" s="489">
        <v>44462</v>
      </c>
      <c r="N210" s="489">
        <v>44466</v>
      </c>
      <c r="O210" s="489">
        <v>44458</v>
      </c>
      <c r="P210" s="489">
        <v>44459</v>
      </c>
      <c r="Q210" s="109"/>
      <c r="R210" s="109"/>
      <c r="S210" s="109"/>
      <c r="T210" s="109"/>
      <c r="U210" s="109"/>
      <c r="V210" s="109"/>
      <c r="W210" s="109"/>
      <c r="X210" s="474"/>
      <c r="Y210" s="474"/>
      <c r="Z210" s="474"/>
    </row>
    <row r="211" spans="1:26" ht="15.75" customHeight="1">
      <c r="A211" s="424"/>
      <c r="B211" s="424"/>
      <c r="C211" s="424"/>
      <c r="D211" s="424"/>
      <c r="E211" s="482">
        <v>393.90499999999997</v>
      </c>
      <c r="F211" s="693"/>
      <c r="G211" s="483"/>
      <c r="H211" s="480"/>
      <c r="I211" s="481"/>
      <c r="J211" s="262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474"/>
      <c r="Y211" s="474"/>
      <c r="Z211" s="474"/>
    </row>
    <row r="212" spans="1:26" ht="15" customHeight="1">
      <c r="A212" s="424">
        <v>104</v>
      </c>
      <c r="B212" s="424" t="s">
        <v>1443</v>
      </c>
      <c r="C212" s="427" t="s">
        <v>332</v>
      </c>
      <c r="D212" s="427" t="s">
        <v>1444</v>
      </c>
      <c r="E212" s="427"/>
      <c r="F212" s="490"/>
      <c r="G212" s="85">
        <v>44303</v>
      </c>
      <c r="H212" s="85">
        <v>44362</v>
      </c>
      <c r="I212" s="484" t="s">
        <v>1310</v>
      </c>
      <c r="J212" s="243"/>
      <c r="K212" s="489">
        <v>44398</v>
      </c>
      <c r="L212" s="489">
        <v>44468</v>
      </c>
      <c r="M212" s="492">
        <v>44578</v>
      </c>
      <c r="N212" s="492">
        <f>M212+9</f>
        <v>44587</v>
      </c>
      <c r="O212" s="109"/>
      <c r="P212" s="109"/>
      <c r="Q212" s="109"/>
      <c r="R212" s="109"/>
      <c r="S212" s="492">
        <v>44562</v>
      </c>
      <c r="T212" s="492">
        <f>S212+11</f>
        <v>44573</v>
      </c>
      <c r="U212" s="109"/>
      <c r="V212" s="109"/>
      <c r="W212" s="109"/>
      <c r="X212" s="474"/>
      <c r="Y212" s="474"/>
      <c r="Z212" s="474"/>
    </row>
    <row r="213" spans="1:26" ht="14.25" customHeight="1">
      <c r="A213" s="424"/>
      <c r="B213" s="424"/>
      <c r="C213" s="424"/>
      <c r="D213" s="424"/>
      <c r="E213" s="482">
        <v>406.91800000000001</v>
      </c>
      <c r="F213" s="790">
        <v>2497.0479999999998</v>
      </c>
      <c r="G213" s="496"/>
      <c r="H213" s="480"/>
      <c r="I213" s="481"/>
      <c r="J213" s="262"/>
      <c r="K213" s="109"/>
      <c r="L213" s="109"/>
      <c r="M213" s="109"/>
      <c r="N213" s="109"/>
      <c r="O213" s="109"/>
      <c r="P213" s="109"/>
      <c r="Q213" s="109"/>
      <c r="R213" s="109"/>
      <c r="S213" s="109"/>
      <c r="T213" s="109"/>
      <c r="U213" s="109"/>
      <c r="V213" s="109"/>
      <c r="W213" s="109"/>
      <c r="X213" s="474"/>
      <c r="Y213" s="474"/>
      <c r="Z213" s="474"/>
    </row>
    <row r="214" spans="1:26" ht="15.75" customHeight="1">
      <c r="A214" s="424">
        <v>105</v>
      </c>
      <c r="B214" s="424" t="s">
        <v>1445</v>
      </c>
      <c r="C214" s="427" t="s">
        <v>258</v>
      </c>
      <c r="D214" s="427" t="s">
        <v>1031</v>
      </c>
      <c r="E214" s="427"/>
      <c r="F214" s="791"/>
      <c r="G214" s="85">
        <v>44303</v>
      </c>
      <c r="H214" s="85">
        <v>44362</v>
      </c>
      <c r="I214" s="484" t="s">
        <v>1310</v>
      </c>
      <c r="J214" s="243"/>
      <c r="K214" s="489">
        <v>44350</v>
      </c>
      <c r="L214" s="489">
        <v>44362</v>
      </c>
      <c r="M214" s="489">
        <v>44424</v>
      </c>
      <c r="N214" s="489">
        <v>44432</v>
      </c>
      <c r="O214" s="489">
        <v>44364</v>
      </c>
      <c r="P214" s="489">
        <v>44364</v>
      </c>
      <c r="Q214" s="109"/>
      <c r="R214" s="109"/>
      <c r="S214" s="492">
        <v>44562</v>
      </c>
      <c r="T214" s="492">
        <f>S214+11</f>
        <v>44573</v>
      </c>
      <c r="U214" s="109"/>
      <c r="V214" s="109"/>
      <c r="W214" s="109"/>
      <c r="X214" s="474"/>
      <c r="Y214" s="474"/>
      <c r="Z214" s="474"/>
    </row>
    <row r="215" spans="1:26" ht="15.75" customHeight="1">
      <c r="A215" s="424"/>
      <c r="B215" s="497"/>
      <c r="C215" s="498"/>
      <c r="D215" s="424"/>
      <c r="E215" s="482">
        <v>414.64499999999998</v>
      </c>
      <c r="F215" s="791"/>
      <c r="G215" s="496"/>
      <c r="H215" s="480"/>
      <c r="I215" s="481"/>
      <c r="J215" s="262"/>
      <c r="K215" s="109"/>
      <c r="L215" s="109"/>
      <c r="M215" s="109"/>
      <c r="N215" s="109"/>
      <c r="O215" s="109"/>
      <c r="P215" s="109"/>
      <c r="Q215" s="109"/>
      <c r="R215" s="109"/>
      <c r="S215" s="109"/>
      <c r="T215" s="109"/>
      <c r="U215" s="109"/>
      <c r="V215" s="109"/>
      <c r="W215" s="109"/>
      <c r="X215" s="474"/>
      <c r="Y215" s="474"/>
      <c r="Z215" s="474"/>
    </row>
    <row r="216" spans="1:26" ht="15.75" customHeight="1">
      <c r="A216" s="424">
        <v>106</v>
      </c>
      <c r="B216" s="424" t="s">
        <v>1446</v>
      </c>
      <c r="C216" s="427" t="s">
        <v>251</v>
      </c>
      <c r="D216" s="427" t="s">
        <v>1031</v>
      </c>
      <c r="E216" s="427"/>
      <c r="F216" s="791"/>
      <c r="G216" s="85">
        <v>44303</v>
      </c>
      <c r="H216" s="85">
        <v>44362</v>
      </c>
      <c r="I216" s="484" t="s">
        <v>1310</v>
      </c>
      <c r="J216" s="243"/>
      <c r="K216" s="489">
        <v>44350</v>
      </c>
      <c r="L216" s="489">
        <v>44358</v>
      </c>
      <c r="M216" s="489">
        <v>44416</v>
      </c>
      <c r="N216" s="489">
        <v>44424</v>
      </c>
      <c r="O216" s="489">
        <v>44369</v>
      </c>
      <c r="P216" s="489">
        <v>44369</v>
      </c>
      <c r="Q216" s="109"/>
      <c r="R216" s="109"/>
      <c r="S216" s="492">
        <v>44562</v>
      </c>
      <c r="T216" s="492">
        <f>S216+11</f>
        <v>44573</v>
      </c>
      <c r="U216" s="109"/>
      <c r="V216" s="109"/>
      <c r="W216" s="109"/>
      <c r="X216" s="474"/>
      <c r="Y216" s="474"/>
      <c r="Z216" s="474"/>
    </row>
    <row r="217" spans="1:26" ht="15.75" customHeight="1">
      <c r="A217" s="424"/>
      <c r="B217" s="424"/>
      <c r="C217" s="424"/>
      <c r="D217" s="424"/>
      <c r="E217" s="482">
        <v>417.875</v>
      </c>
      <c r="F217" s="791"/>
      <c r="G217" s="496"/>
      <c r="H217" s="480"/>
      <c r="I217" s="481"/>
      <c r="J217" s="262"/>
      <c r="K217" s="109"/>
      <c r="L217" s="109"/>
      <c r="M217" s="109"/>
      <c r="N217" s="109"/>
      <c r="O217" s="109"/>
      <c r="P217" s="109"/>
      <c r="Q217" s="109"/>
      <c r="R217" s="109"/>
      <c r="S217" s="109"/>
      <c r="T217" s="109"/>
      <c r="U217" s="109"/>
      <c r="V217" s="109"/>
      <c r="W217" s="109"/>
      <c r="X217" s="474"/>
      <c r="Y217" s="474"/>
      <c r="Z217" s="474"/>
    </row>
    <row r="218" spans="1:26" ht="15.75" customHeight="1">
      <c r="A218" s="424">
        <v>107</v>
      </c>
      <c r="B218" s="424" t="s">
        <v>1447</v>
      </c>
      <c r="C218" s="427" t="s">
        <v>258</v>
      </c>
      <c r="D218" s="427" t="s">
        <v>1031</v>
      </c>
      <c r="E218" s="427"/>
      <c r="F218" s="791"/>
      <c r="G218" s="85">
        <v>44303</v>
      </c>
      <c r="H218" s="85">
        <v>44362</v>
      </c>
      <c r="I218" s="484" t="s">
        <v>1406</v>
      </c>
      <c r="J218" s="243"/>
      <c r="K218" s="489">
        <v>44361</v>
      </c>
      <c r="L218" s="489">
        <v>44369</v>
      </c>
      <c r="M218" s="489">
        <v>44444</v>
      </c>
      <c r="N218" s="489">
        <v>44449</v>
      </c>
      <c r="O218" s="489">
        <v>44421</v>
      </c>
      <c r="P218" s="489">
        <v>44421</v>
      </c>
      <c r="Q218" s="109"/>
      <c r="R218" s="109"/>
      <c r="S218" s="492">
        <v>44562</v>
      </c>
      <c r="T218" s="492">
        <f>S218+11</f>
        <v>44573</v>
      </c>
      <c r="U218" s="109"/>
      <c r="V218" s="109"/>
      <c r="W218" s="109"/>
      <c r="X218" s="474"/>
      <c r="Y218" s="474"/>
      <c r="Z218" s="474"/>
    </row>
    <row r="219" spans="1:26" ht="15.75" customHeight="1">
      <c r="A219" s="424"/>
      <c r="B219" s="424"/>
      <c r="C219" s="424"/>
      <c r="D219" s="424"/>
      <c r="E219" s="482">
        <v>419.14299999999997</v>
      </c>
      <c r="F219" s="791"/>
      <c r="G219" s="496"/>
      <c r="H219" s="480"/>
      <c r="I219" s="481"/>
      <c r="J219" s="262"/>
      <c r="K219" s="109"/>
      <c r="L219" s="109"/>
      <c r="M219" s="109"/>
      <c r="N219" s="109"/>
      <c r="O219" s="109"/>
      <c r="P219" s="109"/>
      <c r="Q219" s="109"/>
      <c r="R219" s="109"/>
      <c r="S219" s="109"/>
      <c r="T219" s="109"/>
      <c r="U219" s="109"/>
      <c r="V219" s="109"/>
      <c r="W219" s="109"/>
      <c r="X219" s="474"/>
      <c r="Y219" s="474"/>
      <c r="Z219" s="474"/>
    </row>
    <row r="220" spans="1:26" ht="15.75" customHeight="1">
      <c r="A220" s="424">
        <v>108</v>
      </c>
      <c r="B220" s="424" t="s">
        <v>1448</v>
      </c>
      <c r="C220" s="427" t="s">
        <v>251</v>
      </c>
      <c r="D220" s="427" t="s">
        <v>1031</v>
      </c>
      <c r="E220" s="427"/>
      <c r="F220" s="791"/>
      <c r="G220" s="85">
        <v>44303</v>
      </c>
      <c r="H220" s="85">
        <v>44362</v>
      </c>
      <c r="I220" s="484" t="s">
        <v>1406</v>
      </c>
      <c r="J220" s="243"/>
      <c r="K220" s="489">
        <v>44369</v>
      </c>
      <c r="L220" s="489">
        <v>44375</v>
      </c>
      <c r="M220" s="489">
        <v>44474</v>
      </c>
      <c r="N220" s="489">
        <v>44479</v>
      </c>
      <c r="O220" s="489">
        <v>44421</v>
      </c>
      <c r="P220" s="489">
        <v>44421</v>
      </c>
      <c r="Q220" s="109"/>
      <c r="R220" s="109"/>
      <c r="S220" s="492">
        <v>44562</v>
      </c>
      <c r="T220" s="492">
        <f>S220+11</f>
        <v>44573</v>
      </c>
      <c r="U220" s="109"/>
      <c r="V220" s="109"/>
      <c r="W220" s="109"/>
      <c r="X220" s="474"/>
      <c r="Y220" s="474"/>
      <c r="Z220" s="474"/>
    </row>
    <row r="221" spans="1:26" ht="15.75" customHeight="1">
      <c r="A221" s="424"/>
      <c r="B221" s="424"/>
      <c r="C221" s="424"/>
      <c r="D221" s="424"/>
      <c r="E221" s="482">
        <v>417.351</v>
      </c>
      <c r="F221" s="791"/>
      <c r="G221" s="496"/>
      <c r="H221" s="480"/>
      <c r="I221" s="481"/>
      <c r="J221" s="262"/>
      <c r="K221" s="109"/>
      <c r="L221" s="109"/>
      <c r="M221" s="109"/>
      <c r="N221" s="109"/>
      <c r="O221" s="109"/>
      <c r="P221" s="109"/>
      <c r="Q221" s="109"/>
      <c r="R221" s="109"/>
      <c r="S221" s="109"/>
      <c r="T221" s="109"/>
      <c r="U221" s="109"/>
      <c r="V221" s="109"/>
      <c r="W221" s="109"/>
      <c r="X221" s="474"/>
      <c r="Y221" s="474"/>
      <c r="Z221" s="474"/>
    </row>
    <row r="222" spans="1:26" ht="15.75" customHeight="1">
      <c r="A222" s="424">
        <v>109</v>
      </c>
      <c r="B222" s="424" t="s">
        <v>1449</v>
      </c>
      <c r="C222" s="427" t="s">
        <v>258</v>
      </c>
      <c r="D222" s="427" t="s">
        <v>1031</v>
      </c>
      <c r="E222" s="427"/>
      <c r="F222" s="791"/>
      <c r="G222" s="85">
        <v>44303</v>
      </c>
      <c r="H222" s="85">
        <v>44362</v>
      </c>
      <c r="I222" s="484" t="s">
        <v>1310</v>
      </c>
      <c r="J222" s="243"/>
      <c r="K222" s="489">
        <v>44406</v>
      </c>
      <c r="L222" s="489">
        <v>44387</v>
      </c>
      <c r="M222" s="489">
        <v>44424</v>
      </c>
      <c r="N222" s="489">
        <v>44439</v>
      </c>
      <c r="O222" s="489">
        <v>44421</v>
      </c>
      <c r="P222" s="489">
        <v>44421</v>
      </c>
      <c r="Q222" s="109"/>
      <c r="R222" s="109"/>
      <c r="S222" s="492">
        <v>44562</v>
      </c>
      <c r="T222" s="492">
        <f>S222+11</f>
        <v>44573</v>
      </c>
      <c r="U222" s="109"/>
      <c r="V222" s="109"/>
      <c r="W222" s="109"/>
      <c r="X222" s="474"/>
      <c r="Y222" s="474"/>
      <c r="Z222" s="474"/>
    </row>
    <row r="223" spans="1:26" ht="15.75" customHeight="1">
      <c r="A223" s="424"/>
      <c r="B223" s="424"/>
      <c r="C223" s="424"/>
      <c r="D223" s="424"/>
      <c r="E223" s="482">
        <v>421.11599999999999</v>
      </c>
      <c r="F223" s="693"/>
      <c r="G223" s="496"/>
      <c r="H223" s="480"/>
      <c r="I223" s="481"/>
      <c r="J223" s="262"/>
      <c r="K223" s="109"/>
      <c r="L223" s="109"/>
      <c r="M223" s="109"/>
      <c r="N223" s="109"/>
      <c r="O223" s="109"/>
      <c r="P223" s="109"/>
      <c r="Q223" s="109"/>
      <c r="R223" s="109"/>
      <c r="S223" s="109"/>
      <c r="T223" s="109"/>
      <c r="U223" s="109"/>
      <c r="V223" s="109"/>
      <c r="W223" s="109"/>
      <c r="X223" s="474"/>
      <c r="Y223" s="474"/>
      <c r="Z223" s="474"/>
    </row>
    <row r="224" spans="1:26" ht="15.75" customHeight="1">
      <c r="A224" s="424">
        <v>110</v>
      </c>
      <c r="B224" s="424" t="s">
        <v>1450</v>
      </c>
      <c r="C224" s="427" t="s">
        <v>285</v>
      </c>
      <c r="D224" s="427" t="s">
        <v>1031</v>
      </c>
      <c r="E224" s="427"/>
      <c r="F224" s="490"/>
      <c r="G224" s="85">
        <v>44303</v>
      </c>
      <c r="H224" s="85">
        <v>44362</v>
      </c>
      <c r="I224" s="484" t="s">
        <v>1406</v>
      </c>
      <c r="J224" s="243"/>
      <c r="K224" s="489">
        <v>44387</v>
      </c>
      <c r="L224" s="489">
        <v>44403</v>
      </c>
      <c r="M224" s="489">
        <v>44462</v>
      </c>
      <c r="N224" s="489">
        <v>44469</v>
      </c>
      <c r="O224" s="489">
        <v>44436</v>
      </c>
      <c r="P224" s="489">
        <v>44436</v>
      </c>
      <c r="Q224" s="109"/>
      <c r="R224" s="109"/>
      <c r="S224" s="492">
        <v>44562</v>
      </c>
      <c r="T224" s="492">
        <f>S224+11</f>
        <v>44573</v>
      </c>
      <c r="U224" s="109"/>
      <c r="V224" s="109"/>
      <c r="W224" s="109"/>
      <c r="X224" s="474"/>
      <c r="Y224" s="474"/>
      <c r="Z224" s="474"/>
    </row>
    <row r="225" spans="1:26" ht="15.75" customHeight="1">
      <c r="A225" s="424"/>
      <c r="B225" s="424"/>
      <c r="C225" s="424"/>
      <c r="D225" s="424"/>
      <c r="E225" s="482">
        <v>399.73899999999998</v>
      </c>
      <c r="F225" s="790">
        <v>2833.1509999999998</v>
      </c>
      <c r="G225" s="496"/>
      <c r="H225" s="480"/>
      <c r="I225" s="481"/>
      <c r="J225" s="262"/>
      <c r="K225" s="109"/>
      <c r="L225" s="109"/>
      <c r="M225" s="109"/>
      <c r="N225" s="109"/>
      <c r="O225" s="109"/>
      <c r="P225" s="109"/>
      <c r="Q225" s="109"/>
      <c r="R225" s="109"/>
      <c r="S225" s="109"/>
      <c r="T225" s="109"/>
      <c r="U225" s="109"/>
      <c r="V225" s="109"/>
      <c r="W225" s="109"/>
      <c r="X225" s="474"/>
      <c r="Y225" s="474"/>
      <c r="Z225" s="474"/>
    </row>
    <row r="226" spans="1:26" ht="15.75" customHeight="1">
      <c r="A226" s="424">
        <v>111</v>
      </c>
      <c r="B226" s="424" t="s">
        <v>1451</v>
      </c>
      <c r="C226" s="427" t="s">
        <v>258</v>
      </c>
      <c r="D226" s="427" t="s">
        <v>1031</v>
      </c>
      <c r="E226" s="427"/>
      <c r="F226" s="791"/>
      <c r="G226" s="85">
        <v>44303</v>
      </c>
      <c r="H226" s="85">
        <v>44362</v>
      </c>
      <c r="I226" s="484" t="s">
        <v>1384</v>
      </c>
      <c r="J226" s="243"/>
      <c r="K226" s="489">
        <v>44429</v>
      </c>
      <c r="L226" s="489">
        <v>44439</v>
      </c>
      <c r="M226" s="489">
        <v>44457</v>
      </c>
      <c r="N226" s="489">
        <v>44461</v>
      </c>
      <c r="O226" s="489">
        <v>44442</v>
      </c>
      <c r="P226" s="489">
        <v>44442</v>
      </c>
      <c r="Q226" s="109"/>
      <c r="R226" s="109"/>
      <c r="S226" s="109"/>
      <c r="T226" s="109"/>
      <c r="U226" s="109"/>
      <c r="V226" s="109"/>
      <c r="W226" s="109"/>
      <c r="X226" s="474"/>
      <c r="Y226" s="474"/>
      <c r="Z226" s="474"/>
    </row>
    <row r="227" spans="1:26" ht="15.75" customHeight="1">
      <c r="A227" s="424"/>
      <c r="B227" s="424"/>
      <c r="C227" s="424"/>
      <c r="D227" s="424"/>
      <c r="E227" s="482">
        <v>389.48599999999999</v>
      </c>
      <c r="F227" s="791"/>
      <c r="G227" s="496"/>
      <c r="H227" s="480"/>
      <c r="I227" s="481"/>
      <c r="J227" s="262"/>
      <c r="K227" s="109"/>
      <c r="L227" s="109"/>
      <c r="M227" s="109"/>
      <c r="N227" s="109"/>
      <c r="O227" s="109"/>
      <c r="P227" s="109"/>
      <c r="Q227" s="109"/>
      <c r="R227" s="109"/>
      <c r="S227" s="109"/>
      <c r="T227" s="109"/>
      <c r="U227" s="109"/>
      <c r="V227" s="109"/>
      <c r="W227" s="109"/>
      <c r="X227" s="474"/>
      <c r="Y227" s="474"/>
      <c r="Z227" s="474"/>
    </row>
    <row r="228" spans="1:26" ht="15.75" customHeight="1">
      <c r="A228" s="424">
        <v>112</v>
      </c>
      <c r="B228" s="424" t="s">
        <v>1452</v>
      </c>
      <c r="C228" s="427" t="s">
        <v>251</v>
      </c>
      <c r="D228" s="427" t="s">
        <v>1031</v>
      </c>
      <c r="E228" s="427"/>
      <c r="F228" s="791"/>
      <c r="G228" s="85">
        <v>44303</v>
      </c>
      <c r="H228" s="85">
        <v>44362</v>
      </c>
      <c r="I228" s="484" t="s">
        <v>1310</v>
      </c>
      <c r="J228" s="243"/>
      <c r="K228" s="489">
        <v>44364</v>
      </c>
      <c r="L228" s="489">
        <v>44376</v>
      </c>
      <c r="M228" s="489">
        <v>44452</v>
      </c>
      <c r="N228" s="489">
        <v>44456</v>
      </c>
      <c r="O228" s="489">
        <v>44382</v>
      </c>
      <c r="P228" s="489">
        <v>44382</v>
      </c>
      <c r="Q228" s="109"/>
      <c r="R228" s="109"/>
      <c r="S228" s="109"/>
      <c r="T228" s="109"/>
      <c r="U228" s="109"/>
      <c r="V228" s="109"/>
      <c r="W228" s="109"/>
      <c r="X228" s="474"/>
      <c r="Y228" s="474"/>
      <c r="Z228" s="474"/>
    </row>
    <row r="229" spans="1:26" ht="15.75" customHeight="1">
      <c r="A229" s="424"/>
      <c r="B229" s="424"/>
      <c r="C229" s="424"/>
      <c r="D229" s="424"/>
      <c r="E229" s="482">
        <v>390.99099999999999</v>
      </c>
      <c r="F229" s="791"/>
      <c r="G229" s="496"/>
      <c r="H229" s="480"/>
      <c r="I229" s="481"/>
      <c r="J229" s="262"/>
      <c r="K229" s="109"/>
      <c r="L229" s="109"/>
      <c r="M229" s="109"/>
      <c r="N229" s="109"/>
      <c r="O229" s="109"/>
      <c r="P229" s="109"/>
      <c r="Q229" s="109"/>
      <c r="R229" s="109"/>
      <c r="S229" s="109"/>
      <c r="T229" s="109"/>
      <c r="U229" s="109"/>
      <c r="V229" s="109"/>
      <c r="W229" s="109"/>
      <c r="X229" s="474"/>
      <c r="Y229" s="474"/>
      <c r="Z229" s="474"/>
    </row>
    <row r="230" spans="1:26" ht="15.75" customHeight="1">
      <c r="A230" s="424">
        <v>113</v>
      </c>
      <c r="B230" s="424" t="s">
        <v>1453</v>
      </c>
      <c r="C230" s="427" t="s">
        <v>251</v>
      </c>
      <c r="D230" s="427" t="s">
        <v>1031</v>
      </c>
      <c r="E230" s="427"/>
      <c r="F230" s="791"/>
      <c r="G230" s="85">
        <v>44303</v>
      </c>
      <c r="H230" s="85">
        <v>44362</v>
      </c>
      <c r="I230" s="484" t="s">
        <v>1406</v>
      </c>
      <c r="J230" s="243"/>
      <c r="K230" s="489">
        <v>44404</v>
      </c>
      <c r="L230" s="489">
        <v>44419</v>
      </c>
      <c r="M230" s="489">
        <v>44445</v>
      </c>
      <c r="N230" s="489">
        <v>44451</v>
      </c>
      <c r="O230" s="489">
        <v>44419</v>
      </c>
      <c r="P230" s="489">
        <v>44419</v>
      </c>
      <c r="Q230" s="109"/>
      <c r="R230" s="109"/>
      <c r="S230" s="109"/>
      <c r="T230" s="109"/>
      <c r="U230" s="109"/>
      <c r="V230" s="109"/>
      <c r="W230" s="109"/>
      <c r="X230" s="474"/>
      <c r="Y230" s="474"/>
      <c r="Z230" s="474"/>
    </row>
    <row r="231" spans="1:26" ht="15.75" customHeight="1">
      <c r="A231" s="424"/>
      <c r="B231" s="424"/>
      <c r="C231" s="424"/>
      <c r="D231" s="424"/>
      <c r="E231" s="482">
        <v>406.572</v>
      </c>
      <c r="F231" s="791"/>
      <c r="G231" s="496"/>
      <c r="H231" s="480"/>
      <c r="I231" s="481"/>
      <c r="J231" s="262"/>
      <c r="K231" s="109"/>
      <c r="L231" s="109"/>
      <c r="M231" s="109"/>
      <c r="N231" s="109"/>
      <c r="O231" s="109"/>
      <c r="P231" s="109"/>
      <c r="Q231" s="109"/>
      <c r="R231" s="109"/>
      <c r="S231" s="109"/>
      <c r="T231" s="109"/>
      <c r="U231" s="109"/>
      <c r="V231" s="109"/>
      <c r="W231" s="109"/>
      <c r="X231" s="474"/>
      <c r="Y231" s="474"/>
      <c r="Z231" s="474"/>
    </row>
    <row r="232" spans="1:26" ht="15.75" customHeight="1">
      <c r="A232" s="424">
        <v>114</v>
      </c>
      <c r="B232" s="424" t="s">
        <v>1454</v>
      </c>
      <c r="C232" s="427" t="s">
        <v>251</v>
      </c>
      <c r="D232" s="427" t="s">
        <v>1031</v>
      </c>
      <c r="E232" s="427"/>
      <c r="F232" s="791"/>
      <c r="G232" s="85">
        <v>44303</v>
      </c>
      <c r="H232" s="85">
        <v>44362</v>
      </c>
      <c r="I232" s="484" t="s">
        <v>1384</v>
      </c>
      <c r="J232" s="243"/>
      <c r="K232" s="489">
        <v>44496</v>
      </c>
      <c r="L232" s="489">
        <v>44514</v>
      </c>
      <c r="M232" s="485">
        <v>44540</v>
      </c>
      <c r="N232" s="485">
        <v>44550</v>
      </c>
      <c r="O232" s="489">
        <v>44530</v>
      </c>
      <c r="P232" s="489">
        <v>44530</v>
      </c>
      <c r="Q232" s="109"/>
      <c r="R232" s="109"/>
      <c r="S232" s="109"/>
      <c r="T232" s="109"/>
      <c r="U232" s="109"/>
      <c r="V232" s="109"/>
      <c r="W232" s="109"/>
      <c r="X232" s="474"/>
      <c r="Y232" s="474"/>
      <c r="Z232" s="474"/>
    </row>
    <row r="233" spans="1:26" ht="15.75" customHeight="1">
      <c r="A233" s="424"/>
      <c r="B233" s="424"/>
      <c r="C233" s="424"/>
      <c r="D233" s="424"/>
      <c r="E233" s="482">
        <v>409.71</v>
      </c>
      <c r="F233" s="791"/>
      <c r="G233" s="496"/>
      <c r="H233" s="480"/>
      <c r="I233" s="481"/>
      <c r="J233" s="262"/>
      <c r="K233" s="109"/>
      <c r="L233" s="109"/>
      <c r="M233" s="85"/>
      <c r="N233" s="85"/>
      <c r="O233" s="109"/>
      <c r="P233" s="109"/>
      <c r="Q233" s="109"/>
      <c r="R233" s="109"/>
      <c r="S233" s="109"/>
      <c r="T233" s="109"/>
      <c r="U233" s="109"/>
      <c r="V233" s="109"/>
      <c r="W233" s="109"/>
      <c r="X233" s="474"/>
      <c r="Y233" s="474"/>
      <c r="Z233" s="474"/>
    </row>
    <row r="234" spans="1:26" ht="15.75" customHeight="1">
      <c r="A234" s="424">
        <v>115</v>
      </c>
      <c r="B234" s="424" t="s">
        <v>1455</v>
      </c>
      <c r="C234" s="427" t="s">
        <v>258</v>
      </c>
      <c r="D234" s="427" t="s">
        <v>1031</v>
      </c>
      <c r="E234" s="427"/>
      <c r="F234" s="791"/>
      <c r="G234" s="85">
        <v>44303</v>
      </c>
      <c r="H234" s="85">
        <v>44362</v>
      </c>
      <c r="I234" s="484" t="s">
        <v>1384</v>
      </c>
      <c r="J234" s="243"/>
      <c r="K234" s="489">
        <v>44505</v>
      </c>
      <c r="L234" s="489">
        <v>44524</v>
      </c>
      <c r="M234" s="485">
        <v>44547</v>
      </c>
      <c r="N234" s="485">
        <v>44556</v>
      </c>
      <c r="O234" s="489">
        <v>44530</v>
      </c>
      <c r="P234" s="489">
        <v>44530</v>
      </c>
      <c r="Q234" s="109"/>
      <c r="R234" s="109"/>
      <c r="S234" s="109"/>
      <c r="T234" s="109"/>
      <c r="U234" s="109"/>
      <c r="V234" s="109"/>
      <c r="W234" s="109"/>
      <c r="X234" s="474"/>
      <c r="Y234" s="474"/>
      <c r="Z234" s="474"/>
    </row>
    <row r="235" spans="1:26" ht="15.75" customHeight="1">
      <c r="A235" s="424"/>
      <c r="B235" s="424"/>
      <c r="C235" s="424"/>
      <c r="D235" s="424"/>
      <c r="E235" s="482">
        <v>419.06799999999998</v>
      </c>
      <c r="F235" s="791"/>
      <c r="G235" s="496"/>
      <c r="H235" s="480"/>
      <c r="I235" s="481"/>
      <c r="J235" s="262"/>
      <c r="K235" s="109"/>
      <c r="L235" s="109"/>
      <c r="M235" s="109"/>
      <c r="N235" s="109"/>
      <c r="O235" s="109"/>
      <c r="P235" s="109"/>
      <c r="Q235" s="109"/>
      <c r="R235" s="109"/>
      <c r="S235" s="109"/>
      <c r="T235" s="109"/>
      <c r="U235" s="109"/>
      <c r="V235" s="109"/>
      <c r="W235" s="109"/>
      <c r="X235" s="474"/>
      <c r="Y235" s="474"/>
      <c r="Z235" s="474"/>
    </row>
    <row r="236" spans="1:26" ht="15.75" customHeight="1">
      <c r="A236" s="424">
        <v>116</v>
      </c>
      <c r="B236" s="424" t="s">
        <v>1456</v>
      </c>
      <c r="C236" s="427" t="s">
        <v>258</v>
      </c>
      <c r="D236" s="427" t="s">
        <v>1031</v>
      </c>
      <c r="E236" s="427"/>
      <c r="F236" s="791"/>
      <c r="G236" s="85">
        <v>44303</v>
      </c>
      <c r="H236" s="85">
        <v>44362</v>
      </c>
      <c r="I236" s="484" t="s">
        <v>1384</v>
      </c>
      <c r="J236" s="243"/>
      <c r="K236" s="489">
        <v>44358</v>
      </c>
      <c r="L236" s="489">
        <v>44381</v>
      </c>
      <c r="M236" s="489">
        <v>44508</v>
      </c>
      <c r="N236" s="489">
        <v>44518</v>
      </c>
      <c r="O236" s="489">
        <v>44388</v>
      </c>
      <c r="P236" s="489">
        <v>44388</v>
      </c>
      <c r="Q236" s="109"/>
      <c r="R236" s="109"/>
      <c r="S236" s="109"/>
      <c r="T236" s="109"/>
      <c r="U236" s="109"/>
      <c r="V236" s="109"/>
      <c r="W236" s="109"/>
      <c r="X236" s="474"/>
      <c r="Y236" s="474"/>
      <c r="Z236" s="474"/>
    </row>
    <row r="237" spans="1:26" ht="15.75" customHeight="1">
      <c r="A237" s="424"/>
      <c r="B237" s="424"/>
      <c r="C237" s="424"/>
      <c r="D237" s="424"/>
      <c r="E237" s="482">
        <v>417.58499999999998</v>
      </c>
      <c r="F237" s="693"/>
      <c r="G237" s="496"/>
      <c r="H237" s="480"/>
      <c r="I237" s="481"/>
      <c r="J237" s="262"/>
      <c r="K237" s="109"/>
      <c r="L237" s="109"/>
      <c r="M237" s="109"/>
      <c r="N237" s="109"/>
      <c r="O237" s="109"/>
      <c r="P237" s="109"/>
      <c r="Q237" s="109"/>
      <c r="R237" s="109"/>
      <c r="S237" s="109"/>
      <c r="T237" s="109"/>
      <c r="U237" s="109"/>
      <c r="V237" s="109"/>
      <c r="W237" s="109"/>
      <c r="X237" s="474"/>
      <c r="Y237" s="474"/>
      <c r="Z237" s="474"/>
    </row>
    <row r="238" spans="1:26" ht="15.75" customHeight="1">
      <c r="A238" s="424">
        <v>117</v>
      </c>
      <c r="B238" s="424" t="s">
        <v>1457</v>
      </c>
      <c r="C238" s="427" t="s">
        <v>416</v>
      </c>
      <c r="D238" s="427" t="s">
        <v>1458</v>
      </c>
      <c r="E238" s="427"/>
      <c r="F238" s="490"/>
      <c r="G238" s="85">
        <v>44303</v>
      </c>
      <c r="H238" s="85">
        <v>44362</v>
      </c>
      <c r="I238" s="484" t="s">
        <v>1384</v>
      </c>
      <c r="J238" s="243"/>
      <c r="K238" s="485">
        <v>44527</v>
      </c>
      <c r="L238" s="485">
        <v>44545</v>
      </c>
      <c r="M238" s="485">
        <v>44555</v>
      </c>
      <c r="N238" s="485">
        <v>44561</v>
      </c>
      <c r="O238" s="109"/>
      <c r="P238" s="109"/>
      <c r="Q238" s="109"/>
      <c r="R238" s="109"/>
      <c r="S238" s="109"/>
      <c r="T238" s="109"/>
      <c r="U238" s="109"/>
      <c r="V238" s="109"/>
      <c r="W238" s="109"/>
      <c r="X238" s="474"/>
      <c r="Y238" s="474"/>
      <c r="Z238" s="474"/>
    </row>
    <row r="239" spans="1:26" ht="15.75" customHeight="1">
      <c r="A239" s="424"/>
      <c r="B239" s="424"/>
      <c r="C239" s="424"/>
      <c r="D239" s="424"/>
      <c r="E239" s="482">
        <v>237.756</v>
      </c>
      <c r="F239" s="479">
        <v>237.756</v>
      </c>
      <c r="G239" s="496"/>
      <c r="H239" s="480"/>
      <c r="I239" s="481"/>
      <c r="J239" s="262"/>
      <c r="K239" s="109"/>
      <c r="L239" s="109"/>
      <c r="M239" s="109"/>
      <c r="N239" s="109"/>
      <c r="O239" s="109"/>
      <c r="P239" s="109"/>
      <c r="Q239" s="109"/>
      <c r="R239" s="109"/>
      <c r="S239" s="109"/>
      <c r="T239" s="109"/>
      <c r="U239" s="109"/>
      <c r="V239" s="109"/>
      <c r="W239" s="109"/>
      <c r="X239" s="474"/>
      <c r="Y239" s="474"/>
      <c r="Z239" s="474"/>
    </row>
    <row r="240" spans="1:26" ht="15.75" customHeight="1">
      <c r="A240" s="424">
        <v>118</v>
      </c>
      <c r="B240" s="424" t="s">
        <v>1459</v>
      </c>
      <c r="C240" s="427" t="s">
        <v>242</v>
      </c>
      <c r="D240" s="427" t="s">
        <v>1460</v>
      </c>
      <c r="E240" s="427"/>
      <c r="F240" s="490"/>
      <c r="G240" s="85">
        <v>44303</v>
      </c>
      <c r="H240" s="85">
        <v>44362</v>
      </c>
      <c r="I240" s="484" t="s">
        <v>1384</v>
      </c>
      <c r="J240" s="243"/>
      <c r="K240" s="489">
        <v>44497</v>
      </c>
      <c r="L240" s="489">
        <v>44529</v>
      </c>
      <c r="M240" s="485">
        <v>44555</v>
      </c>
      <c r="N240" s="485">
        <v>44560</v>
      </c>
      <c r="O240" s="489">
        <v>44527</v>
      </c>
      <c r="P240" s="489">
        <v>44527</v>
      </c>
      <c r="Q240" s="109"/>
      <c r="R240" s="109"/>
      <c r="S240" s="492">
        <f>T224</f>
        <v>44573</v>
      </c>
      <c r="T240" s="492">
        <f>S240+11</f>
        <v>44584</v>
      </c>
      <c r="U240" s="109"/>
      <c r="V240" s="109"/>
      <c r="W240" s="109"/>
      <c r="X240" s="474"/>
      <c r="Y240" s="474"/>
      <c r="Z240" s="474"/>
    </row>
    <row r="241" spans="1:26" ht="15.75" customHeight="1">
      <c r="A241" s="424"/>
      <c r="B241" s="424"/>
      <c r="C241" s="424"/>
      <c r="D241" s="424"/>
      <c r="E241" s="482">
        <v>389.41399999999999</v>
      </c>
      <c r="F241" s="790">
        <v>2020.5909999999999</v>
      </c>
      <c r="G241" s="496"/>
      <c r="H241" s="480"/>
      <c r="I241" s="481"/>
      <c r="J241" s="262"/>
      <c r="K241" s="109"/>
      <c r="L241" s="109"/>
      <c r="M241" s="109"/>
      <c r="N241" s="109"/>
      <c r="O241" s="109"/>
      <c r="P241" s="109"/>
      <c r="Q241" s="109"/>
      <c r="R241" s="109"/>
      <c r="S241" s="109"/>
      <c r="T241" s="109"/>
      <c r="U241" s="109"/>
      <c r="V241" s="109"/>
      <c r="W241" s="109"/>
      <c r="X241" s="474"/>
      <c r="Y241" s="474"/>
      <c r="Z241" s="474"/>
    </row>
    <row r="242" spans="1:26" ht="15.75" customHeight="1">
      <c r="A242" s="424">
        <v>119</v>
      </c>
      <c r="B242" s="424" t="s">
        <v>1461</v>
      </c>
      <c r="C242" s="427" t="s">
        <v>251</v>
      </c>
      <c r="D242" s="427" t="s">
        <v>1031</v>
      </c>
      <c r="E242" s="427"/>
      <c r="F242" s="791"/>
      <c r="G242" s="85">
        <v>44303</v>
      </c>
      <c r="H242" s="85">
        <v>44362</v>
      </c>
      <c r="I242" s="484" t="s">
        <v>1310</v>
      </c>
      <c r="J242" s="243"/>
      <c r="K242" s="489">
        <v>44358</v>
      </c>
      <c r="L242" s="489">
        <v>44368</v>
      </c>
      <c r="M242" s="489">
        <v>44508</v>
      </c>
      <c r="N242" s="489">
        <v>44516</v>
      </c>
      <c r="O242" s="489">
        <v>44536</v>
      </c>
      <c r="P242" s="489">
        <v>44536</v>
      </c>
      <c r="Q242" s="109"/>
      <c r="R242" s="109"/>
      <c r="S242" s="492">
        <v>44573</v>
      </c>
      <c r="T242" s="492">
        <v>44584</v>
      </c>
      <c r="U242" s="109"/>
      <c r="V242" s="109"/>
      <c r="W242" s="109"/>
      <c r="X242" s="474"/>
      <c r="Y242" s="474"/>
      <c r="Z242" s="474"/>
    </row>
    <row r="243" spans="1:26" ht="15.75" customHeight="1">
      <c r="A243" s="424"/>
      <c r="B243" s="424"/>
      <c r="C243" s="424"/>
      <c r="D243" s="424"/>
      <c r="E243" s="482">
        <v>410</v>
      </c>
      <c r="F243" s="791"/>
      <c r="G243" s="496"/>
      <c r="H243" s="480"/>
      <c r="I243" s="481"/>
      <c r="J243" s="262"/>
      <c r="K243" s="109"/>
      <c r="L243" s="109"/>
      <c r="M243" s="109"/>
      <c r="N243" s="109"/>
      <c r="O243" s="109"/>
      <c r="P243" s="109"/>
      <c r="Q243" s="109"/>
      <c r="R243" s="109"/>
      <c r="S243" s="109"/>
      <c r="T243" s="109"/>
      <c r="U243" s="109"/>
      <c r="V243" s="109"/>
      <c r="W243" s="109"/>
      <c r="X243" s="474"/>
      <c r="Y243" s="474"/>
      <c r="Z243" s="474"/>
    </row>
    <row r="244" spans="1:26" ht="15.75" customHeight="1">
      <c r="A244" s="424">
        <v>120</v>
      </c>
      <c r="B244" s="424" t="s">
        <v>1462</v>
      </c>
      <c r="C244" s="427" t="s">
        <v>258</v>
      </c>
      <c r="D244" s="427" t="s">
        <v>1031</v>
      </c>
      <c r="E244" s="427"/>
      <c r="F244" s="791"/>
      <c r="G244" s="85">
        <v>44303</v>
      </c>
      <c r="H244" s="85">
        <v>44362</v>
      </c>
      <c r="I244" s="484" t="s">
        <v>1406</v>
      </c>
      <c r="J244" s="243"/>
      <c r="K244" s="489">
        <v>44369</v>
      </c>
      <c r="L244" s="489">
        <v>44374</v>
      </c>
      <c r="M244" s="489">
        <v>44519</v>
      </c>
      <c r="N244" s="489">
        <v>44524</v>
      </c>
      <c r="O244" s="489">
        <v>44384</v>
      </c>
      <c r="P244" s="489">
        <v>44384</v>
      </c>
      <c r="Q244" s="109"/>
      <c r="R244" s="109"/>
      <c r="S244" s="492">
        <v>44573</v>
      </c>
      <c r="T244" s="492">
        <v>44584</v>
      </c>
      <c r="U244" s="109"/>
      <c r="V244" s="109"/>
      <c r="W244" s="109"/>
      <c r="X244" s="474"/>
      <c r="Y244" s="474"/>
      <c r="Z244" s="474"/>
    </row>
    <row r="245" spans="1:26" ht="15.75" customHeight="1">
      <c r="A245" s="424"/>
      <c r="B245" s="424"/>
      <c r="C245" s="424"/>
      <c r="D245" s="424"/>
      <c r="E245" s="482">
        <v>410</v>
      </c>
      <c r="F245" s="791"/>
      <c r="G245" s="496"/>
      <c r="H245" s="480"/>
      <c r="I245" s="481"/>
      <c r="J245" s="262"/>
      <c r="K245" s="109"/>
      <c r="L245" s="109"/>
      <c r="M245" s="109"/>
      <c r="N245" s="109"/>
      <c r="O245" s="109"/>
      <c r="P245" s="109"/>
      <c r="Q245" s="109"/>
      <c r="R245" s="109"/>
      <c r="S245" s="109"/>
      <c r="T245" s="109"/>
      <c r="U245" s="109"/>
      <c r="V245" s="109"/>
      <c r="W245" s="109"/>
      <c r="X245" s="474"/>
      <c r="Y245" s="474"/>
      <c r="Z245" s="474"/>
    </row>
    <row r="246" spans="1:26" ht="15.75" customHeight="1">
      <c r="A246" s="424">
        <v>121</v>
      </c>
      <c r="B246" s="424" t="s">
        <v>1463</v>
      </c>
      <c r="C246" s="427" t="s">
        <v>251</v>
      </c>
      <c r="D246" s="427" t="s">
        <v>1031</v>
      </c>
      <c r="E246" s="427"/>
      <c r="F246" s="791"/>
      <c r="G246" s="85">
        <v>44303</v>
      </c>
      <c r="H246" s="85">
        <v>44362</v>
      </c>
      <c r="I246" s="484" t="s">
        <v>1406</v>
      </c>
      <c r="J246" s="243"/>
      <c r="K246" s="489">
        <v>44374</v>
      </c>
      <c r="L246" s="489">
        <v>44381</v>
      </c>
      <c r="M246" s="489">
        <v>44485</v>
      </c>
      <c r="N246" s="489">
        <v>44500</v>
      </c>
      <c r="O246" s="489">
        <v>44384</v>
      </c>
      <c r="P246" s="489">
        <v>44384</v>
      </c>
      <c r="Q246" s="109"/>
      <c r="R246" s="109"/>
      <c r="S246" s="492">
        <v>44573</v>
      </c>
      <c r="T246" s="492">
        <v>44584</v>
      </c>
      <c r="U246" s="109"/>
      <c r="V246" s="109"/>
      <c r="W246" s="109"/>
      <c r="X246" s="474"/>
      <c r="Y246" s="474"/>
      <c r="Z246" s="474"/>
    </row>
    <row r="247" spans="1:26" ht="15.75" customHeight="1">
      <c r="A247" s="424"/>
      <c r="B247" s="424"/>
      <c r="C247" s="424"/>
      <c r="D247" s="424"/>
      <c r="E247" s="482">
        <v>410</v>
      </c>
      <c r="F247" s="791"/>
      <c r="G247" s="496"/>
      <c r="H247" s="480"/>
      <c r="I247" s="481"/>
      <c r="J247" s="262"/>
      <c r="K247" s="109"/>
      <c r="L247" s="109"/>
      <c r="M247" s="109"/>
      <c r="N247" s="109"/>
      <c r="O247" s="109"/>
      <c r="P247" s="109"/>
      <c r="Q247" s="109"/>
      <c r="R247" s="109"/>
      <c r="S247" s="109"/>
      <c r="T247" s="109"/>
      <c r="U247" s="109"/>
      <c r="V247" s="109"/>
      <c r="W247" s="109"/>
      <c r="X247" s="474"/>
      <c r="Y247" s="474"/>
      <c r="Z247" s="474"/>
    </row>
    <row r="248" spans="1:26" ht="15.75" customHeight="1">
      <c r="A248" s="424">
        <v>122</v>
      </c>
      <c r="B248" s="424" t="s">
        <v>1464</v>
      </c>
      <c r="C248" s="427" t="s">
        <v>258</v>
      </c>
      <c r="D248" s="427" t="s">
        <v>1031</v>
      </c>
      <c r="E248" s="427"/>
      <c r="F248" s="791"/>
      <c r="G248" s="85">
        <v>44303</v>
      </c>
      <c r="H248" s="85">
        <v>44362</v>
      </c>
      <c r="I248" s="484" t="s">
        <v>1406</v>
      </c>
      <c r="J248" s="243"/>
      <c r="K248" s="489">
        <v>44382</v>
      </c>
      <c r="L248" s="489">
        <v>44392</v>
      </c>
      <c r="M248" s="492">
        <v>44587</v>
      </c>
      <c r="N248" s="492">
        <f>M248+5</f>
        <v>44592</v>
      </c>
      <c r="O248" s="489">
        <v>44395</v>
      </c>
      <c r="P248" s="489">
        <v>44395</v>
      </c>
      <c r="Q248" s="109"/>
      <c r="R248" s="109"/>
      <c r="S248" s="492">
        <v>44573</v>
      </c>
      <c r="T248" s="492">
        <v>44584</v>
      </c>
      <c r="U248" s="109"/>
      <c r="V248" s="109"/>
      <c r="W248" s="109"/>
      <c r="X248" s="474"/>
      <c r="Y248" s="474"/>
      <c r="Z248" s="474"/>
    </row>
    <row r="249" spans="1:26" ht="15.75" customHeight="1">
      <c r="A249" s="424"/>
      <c r="B249" s="424"/>
      <c r="C249" s="424"/>
      <c r="D249" s="424"/>
      <c r="E249" s="482">
        <v>401.17700000000002</v>
      </c>
      <c r="F249" s="693"/>
      <c r="G249" s="496"/>
      <c r="H249" s="480"/>
      <c r="I249" s="481"/>
      <c r="J249" s="262"/>
      <c r="K249" s="109"/>
      <c r="L249" s="109"/>
      <c r="M249" s="109"/>
      <c r="N249" s="109"/>
      <c r="O249" s="109"/>
      <c r="P249" s="109"/>
      <c r="Q249" s="109"/>
      <c r="R249" s="109"/>
      <c r="S249" s="109"/>
      <c r="T249" s="109"/>
      <c r="U249" s="109"/>
      <c r="V249" s="109"/>
      <c r="W249" s="109"/>
      <c r="X249" s="474"/>
      <c r="Y249" s="474"/>
      <c r="Z249" s="474"/>
    </row>
    <row r="250" spans="1:26" ht="15.75" customHeight="1">
      <c r="A250" s="424">
        <v>123</v>
      </c>
      <c r="B250" s="424" t="s">
        <v>1465</v>
      </c>
      <c r="C250" s="427" t="s">
        <v>277</v>
      </c>
      <c r="D250" s="427" t="s">
        <v>1466</v>
      </c>
      <c r="E250" s="427"/>
      <c r="F250" s="490"/>
      <c r="G250" s="85">
        <v>44303</v>
      </c>
      <c r="H250" s="85">
        <v>44362</v>
      </c>
      <c r="I250" s="484" t="s">
        <v>1310</v>
      </c>
      <c r="J250" s="243"/>
      <c r="K250" s="489">
        <v>44398</v>
      </c>
      <c r="L250" s="489">
        <v>44439</v>
      </c>
      <c r="M250" s="489">
        <v>44470</v>
      </c>
      <c r="N250" s="489">
        <v>44474</v>
      </c>
      <c r="O250" s="485">
        <v>44558</v>
      </c>
      <c r="P250" s="485">
        <v>44558</v>
      </c>
      <c r="Q250" s="109"/>
      <c r="R250" s="109"/>
      <c r="S250" s="492">
        <f>T248</f>
        <v>44584</v>
      </c>
      <c r="T250" s="492">
        <f>S250+8</f>
        <v>44592</v>
      </c>
      <c r="U250" s="109"/>
      <c r="V250" s="109"/>
      <c r="W250" s="109"/>
      <c r="X250" s="474"/>
      <c r="Y250" s="474"/>
      <c r="Z250" s="474"/>
    </row>
    <row r="251" spans="1:26" ht="15.75" customHeight="1">
      <c r="A251" s="424"/>
      <c r="B251" s="424"/>
      <c r="C251" s="424"/>
      <c r="D251" s="424"/>
      <c r="E251" s="482">
        <v>373.00799999999998</v>
      </c>
      <c r="F251" s="790">
        <v>1084.941</v>
      </c>
      <c r="G251" s="496"/>
      <c r="H251" s="480"/>
      <c r="I251" s="481"/>
      <c r="J251" s="262"/>
      <c r="K251" s="109"/>
      <c r="L251" s="109"/>
      <c r="M251" s="109"/>
      <c r="N251" s="109"/>
      <c r="O251" s="109"/>
      <c r="P251" s="109"/>
      <c r="Q251" s="109"/>
      <c r="R251" s="109"/>
      <c r="S251" s="109"/>
      <c r="T251" s="109"/>
      <c r="U251" s="109"/>
      <c r="V251" s="109"/>
      <c r="W251" s="109"/>
      <c r="X251" s="474"/>
      <c r="Y251" s="474"/>
      <c r="Z251" s="474"/>
    </row>
    <row r="252" spans="1:26" ht="15.75" customHeight="1">
      <c r="A252" s="424">
        <v>124</v>
      </c>
      <c r="B252" s="424" t="s">
        <v>1467</v>
      </c>
      <c r="C252" s="427" t="s">
        <v>251</v>
      </c>
      <c r="D252" s="427" t="s">
        <v>1031</v>
      </c>
      <c r="E252" s="427"/>
      <c r="F252" s="791"/>
      <c r="G252" s="85">
        <v>44303</v>
      </c>
      <c r="H252" s="85">
        <v>44413</v>
      </c>
      <c r="I252" s="484" t="s">
        <v>1384</v>
      </c>
      <c r="J252" s="243"/>
      <c r="K252" s="485">
        <v>44517</v>
      </c>
      <c r="L252" s="485">
        <v>44546</v>
      </c>
      <c r="M252" s="485">
        <v>44557</v>
      </c>
      <c r="N252" s="485">
        <v>44561</v>
      </c>
      <c r="O252" s="485">
        <v>44557</v>
      </c>
      <c r="P252" s="485">
        <v>44557</v>
      </c>
      <c r="Q252" s="109"/>
      <c r="R252" s="109"/>
      <c r="S252" s="492">
        <v>44584</v>
      </c>
      <c r="T252" s="492">
        <v>44592</v>
      </c>
      <c r="U252" s="109"/>
      <c r="V252" s="109"/>
      <c r="W252" s="109"/>
      <c r="X252" s="474"/>
      <c r="Y252" s="474"/>
      <c r="Z252" s="474"/>
    </row>
    <row r="253" spans="1:26" ht="15.75" customHeight="1">
      <c r="A253" s="424"/>
      <c r="B253" s="424"/>
      <c r="C253" s="424"/>
      <c r="D253" s="424"/>
      <c r="E253" s="482">
        <v>378.87</v>
      </c>
      <c r="F253" s="791"/>
      <c r="G253" s="496"/>
      <c r="H253" s="480"/>
      <c r="I253" s="481"/>
      <c r="J253" s="262"/>
      <c r="K253" s="109"/>
      <c r="L253" s="109"/>
      <c r="M253" s="85"/>
      <c r="N253" s="85"/>
      <c r="O253" s="109"/>
      <c r="P253" s="109"/>
      <c r="Q253" s="109"/>
      <c r="R253" s="109"/>
      <c r="S253" s="109"/>
      <c r="T253" s="109"/>
      <c r="U253" s="109"/>
      <c r="V253" s="109"/>
      <c r="W253" s="109"/>
      <c r="X253" s="474"/>
      <c r="Y253" s="474"/>
      <c r="Z253" s="474"/>
    </row>
    <row r="254" spans="1:26" ht="15.75" customHeight="1">
      <c r="A254" s="424">
        <v>125</v>
      </c>
      <c r="B254" s="424" t="s">
        <v>1468</v>
      </c>
      <c r="C254" s="427" t="s">
        <v>251</v>
      </c>
      <c r="D254" s="427" t="s">
        <v>1031</v>
      </c>
      <c r="E254" s="427"/>
      <c r="F254" s="791"/>
      <c r="G254" s="85">
        <v>44303</v>
      </c>
      <c r="H254" s="85">
        <v>44413</v>
      </c>
      <c r="I254" s="484" t="s">
        <v>1384</v>
      </c>
      <c r="J254" s="243"/>
      <c r="K254" s="485">
        <v>44528</v>
      </c>
      <c r="L254" s="485">
        <v>44537</v>
      </c>
      <c r="M254" s="485">
        <v>44557</v>
      </c>
      <c r="N254" s="485">
        <v>44561</v>
      </c>
      <c r="O254" s="485">
        <v>44557</v>
      </c>
      <c r="P254" s="485">
        <v>44557</v>
      </c>
      <c r="Q254" s="109"/>
      <c r="R254" s="109"/>
      <c r="S254" s="492">
        <v>44584</v>
      </c>
      <c r="T254" s="492">
        <v>44592</v>
      </c>
      <c r="U254" s="109"/>
      <c r="V254" s="109"/>
      <c r="W254" s="109"/>
      <c r="X254" s="474"/>
      <c r="Y254" s="474"/>
      <c r="Z254" s="474"/>
    </row>
    <row r="255" spans="1:26" ht="15.75" customHeight="1">
      <c r="A255" s="424"/>
      <c r="B255" s="424"/>
      <c r="C255" s="424"/>
      <c r="D255" s="424"/>
      <c r="E255" s="482">
        <v>333.06299999999999</v>
      </c>
      <c r="F255" s="693"/>
      <c r="G255" s="496"/>
      <c r="H255" s="480"/>
      <c r="I255" s="481"/>
      <c r="J255" s="262"/>
      <c r="K255" s="109"/>
      <c r="L255" s="109"/>
      <c r="M255" s="109"/>
      <c r="N255" s="109"/>
      <c r="O255" s="109"/>
      <c r="P255" s="109"/>
      <c r="Q255" s="109"/>
      <c r="R255" s="109"/>
      <c r="S255" s="109"/>
      <c r="T255" s="109"/>
      <c r="U255" s="109"/>
      <c r="V255" s="109"/>
      <c r="W255" s="109"/>
      <c r="X255" s="474"/>
      <c r="Y255" s="474"/>
      <c r="Z255" s="474"/>
    </row>
    <row r="256" spans="1:26" ht="15.75" customHeight="1">
      <c r="A256" s="424">
        <v>126</v>
      </c>
      <c r="B256" s="424" t="s">
        <v>1469</v>
      </c>
      <c r="C256" s="427" t="s">
        <v>277</v>
      </c>
      <c r="D256" s="427" t="s">
        <v>1470</v>
      </c>
      <c r="E256" s="427"/>
      <c r="F256" s="490"/>
      <c r="G256" s="85">
        <v>44303</v>
      </c>
      <c r="H256" s="85">
        <v>44413</v>
      </c>
      <c r="I256" s="484" t="s">
        <v>1384</v>
      </c>
      <c r="J256" s="243"/>
      <c r="K256" s="489">
        <v>44497</v>
      </c>
      <c r="L256" s="489">
        <v>44508</v>
      </c>
      <c r="M256" s="485">
        <v>44525</v>
      </c>
      <c r="N256" s="493">
        <v>44537</v>
      </c>
      <c r="O256" s="489">
        <v>44520</v>
      </c>
      <c r="P256" s="489">
        <v>44521</v>
      </c>
      <c r="Q256" s="109"/>
      <c r="R256" s="109"/>
      <c r="S256" s="492">
        <v>44584</v>
      </c>
      <c r="T256" s="492">
        <v>44592</v>
      </c>
      <c r="U256" s="109"/>
      <c r="V256" s="109"/>
      <c r="W256" s="109"/>
      <c r="X256" s="474"/>
      <c r="Y256" s="474"/>
      <c r="Z256" s="474"/>
    </row>
    <row r="257" spans="1:26" ht="15.75" customHeight="1">
      <c r="A257" s="424"/>
      <c r="B257" s="424"/>
      <c r="C257" s="424"/>
      <c r="D257" s="424"/>
      <c r="E257" s="482">
        <v>405.779</v>
      </c>
      <c r="F257" s="790">
        <v>827.27800000000002</v>
      </c>
      <c r="G257" s="496"/>
      <c r="H257" s="480"/>
      <c r="I257" s="481"/>
      <c r="J257" s="262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474"/>
      <c r="Y257" s="474"/>
      <c r="Z257" s="474"/>
    </row>
    <row r="258" spans="1:26" ht="15.75" customHeight="1">
      <c r="A258" s="424">
        <v>127</v>
      </c>
      <c r="B258" s="424" t="s">
        <v>1471</v>
      </c>
      <c r="C258" s="424" t="s">
        <v>258</v>
      </c>
      <c r="D258" s="424" t="s">
        <v>1031</v>
      </c>
      <c r="E258" s="424"/>
      <c r="F258" s="791"/>
      <c r="G258" s="85">
        <v>44303</v>
      </c>
      <c r="H258" s="109">
        <v>44510</v>
      </c>
      <c r="I258" s="481" t="s">
        <v>1406</v>
      </c>
      <c r="J258" s="262"/>
      <c r="K258" s="485">
        <v>44535</v>
      </c>
      <c r="L258" s="485">
        <v>44543</v>
      </c>
      <c r="M258" s="492">
        <v>44573</v>
      </c>
      <c r="N258" s="492">
        <f>M258+7</f>
        <v>44580</v>
      </c>
      <c r="O258" s="485">
        <v>44558</v>
      </c>
      <c r="P258" s="485">
        <v>44558</v>
      </c>
      <c r="Q258" s="109"/>
      <c r="R258" s="109"/>
      <c r="S258" s="109"/>
      <c r="T258" s="109"/>
      <c r="U258" s="109"/>
      <c r="V258" s="109"/>
      <c r="W258" s="109"/>
      <c r="X258" s="474"/>
      <c r="Y258" s="474"/>
      <c r="Z258" s="474"/>
    </row>
    <row r="259" spans="1:26" ht="15.75" customHeight="1">
      <c r="A259" s="424"/>
      <c r="B259" s="424"/>
      <c r="C259" s="424"/>
      <c r="D259" s="424"/>
      <c r="E259" s="482">
        <v>421.49900000000002</v>
      </c>
      <c r="F259" s="693"/>
      <c r="G259" s="496"/>
      <c r="H259" s="480"/>
      <c r="I259" s="481"/>
      <c r="J259" s="262"/>
      <c r="K259" s="109"/>
      <c r="L259" s="109"/>
      <c r="M259" s="109"/>
      <c r="N259" s="109"/>
      <c r="O259" s="109"/>
      <c r="P259" s="109"/>
      <c r="Q259" s="109"/>
      <c r="R259" s="109"/>
      <c r="S259" s="109"/>
      <c r="T259" s="109"/>
      <c r="U259" s="109"/>
      <c r="V259" s="109"/>
      <c r="W259" s="109"/>
      <c r="X259" s="474"/>
      <c r="Y259" s="474"/>
      <c r="Z259" s="474"/>
    </row>
    <row r="260" spans="1:26" ht="15.75" customHeight="1">
      <c r="A260" s="424">
        <v>128</v>
      </c>
      <c r="B260" s="424" t="s">
        <v>1472</v>
      </c>
      <c r="C260" s="424" t="s">
        <v>242</v>
      </c>
      <c r="D260" s="424" t="s">
        <v>1473</v>
      </c>
      <c r="E260" s="424"/>
      <c r="F260" s="479"/>
      <c r="G260" s="85">
        <v>44303</v>
      </c>
      <c r="H260" s="109">
        <v>44510</v>
      </c>
      <c r="I260" s="481" t="s">
        <v>1384</v>
      </c>
      <c r="J260" s="262"/>
      <c r="K260" s="109" t="s">
        <v>1409</v>
      </c>
      <c r="L260" s="109" t="s">
        <v>1409</v>
      </c>
      <c r="M260" s="109"/>
      <c r="N260" s="109"/>
      <c r="O260" s="109"/>
      <c r="P260" s="109"/>
      <c r="Q260" s="109"/>
      <c r="R260" s="109"/>
      <c r="S260" s="109"/>
      <c r="T260" s="109"/>
      <c r="U260" s="109"/>
      <c r="V260" s="109"/>
      <c r="W260" s="109"/>
      <c r="X260" s="474"/>
      <c r="Y260" s="474"/>
      <c r="Z260" s="474"/>
    </row>
    <row r="261" spans="1:26" ht="15.75" customHeight="1">
      <c r="A261" s="424"/>
      <c r="B261" s="424"/>
      <c r="C261" s="424"/>
      <c r="D261" s="424"/>
      <c r="E261" s="482">
        <v>239.92699999999999</v>
      </c>
      <c r="F261" s="479">
        <v>239.92699999999999</v>
      </c>
      <c r="G261" s="496"/>
      <c r="H261" s="480"/>
      <c r="I261" s="481"/>
      <c r="J261" s="262"/>
      <c r="K261" s="109"/>
      <c r="L261" s="109"/>
      <c r="M261" s="109"/>
      <c r="N261" s="109"/>
      <c r="O261" s="109"/>
      <c r="P261" s="109"/>
      <c r="Q261" s="109"/>
      <c r="R261" s="109"/>
      <c r="S261" s="109"/>
      <c r="T261" s="109"/>
      <c r="U261" s="109"/>
      <c r="V261" s="109"/>
      <c r="W261" s="109"/>
      <c r="X261" s="474"/>
      <c r="Y261" s="474"/>
      <c r="Z261" s="474"/>
    </row>
    <row r="262" spans="1:26" ht="15.75" customHeight="1">
      <c r="A262" s="424">
        <v>129</v>
      </c>
      <c r="B262" s="424" t="s">
        <v>1474</v>
      </c>
      <c r="C262" s="424" t="s">
        <v>242</v>
      </c>
      <c r="D262" s="424" t="s">
        <v>1475</v>
      </c>
      <c r="E262" s="424"/>
      <c r="F262" s="479"/>
      <c r="G262" s="85">
        <v>44303</v>
      </c>
      <c r="H262" s="109">
        <v>44510</v>
      </c>
      <c r="I262" s="481" t="s">
        <v>1384</v>
      </c>
      <c r="J262" s="262"/>
      <c r="K262" s="109" t="s">
        <v>1409</v>
      </c>
      <c r="L262" s="109" t="s">
        <v>1409</v>
      </c>
      <c r="M262" s="109"/>
      <c r="N262" s="109"/>
      <c r="O262" s="109"/>
      <c r="P262" s="109"/>
      <c r="Q262" s="109"/>
      <c r="R262" s="109"/>
      <c r="S262" s="109"/>
      <c r="T262" s="109"/>
      <c r="U262" s="109"/>
      <c r="V262" s="109"/>
      <c r="W262" s="109"/>
      <c r="X262" s="474"/>
      <c r="Y262" s="474"/>
      <c r="Z262" s="474"/>
    </row>
    <row r="263" spans="1:26" ht="15.75" customHeight="1">
      <c r="A263" s="424"/>
      <c r="B263" s="424"/>
      <c r="C263" s="424"/>
      <c r="D263" s="424"/>
      <c r="E263" s="482">
        <v>195.923</v>
      </c>
      <c r="F263" s="479">
        <v>195.923</v>
      </c>
      <c r="G263" s="496"/>
      <c r="H263" s="480"/>
      <c r="I263" s="481"/>
      <c r="J263" s="262"/>
      <c r="K263" s="109"/>
      <c r="L263" s="109"/>
      <c r="M263" s="109"/>
      <c r="N263" s="109"/>
      <c r="O263" s="109"/>
      <c r="P263" s="109"/>
      <c r="Q263" s="109"/>
      <c r="R263" s="109"/>
      <c r="S263" s="109"/>
      <c r="T263" s="109"/>
      <c r="U263" s="109"/>
      <c r="V263" s="109"/>
      <c r="W263" s="109"/>
      <c r="X263" s="474"/>
      <c r="Y263" s="474"/>
      <c r="Z263" s="474"/>
    </row>
    <row r="264" spans="1:26" ht="15.75" customHeight="1">
      <c r="A264" s="424">
        <v>130</v>
      </c>
      <c r="B264" s="424" t="s">
        <v>1476</v>
      </c>
      <c r="C264" s="424" t="s">
        <v>242</v>
      </c>
      <c r="D264" s="424" t="s">
        <v>1477</v>
      </c>
      <c r="E264" s="424"/>
      <c r="F264" s="479"/>
      <c r="G264" s="85">
        <v>44303</v>
      </c>
      <c r="H264" s="109">
        <v>44510</v>
      </c>
      <c r="I264" s="481" t="s">
        <v>1384</v>
      </c>
      <c r="J264" s="262"/>
      <c r="K264" s="109" t="s">
        <v>1409</v>
      </c>
      <c r="L264" s="109" t="s">
        <v>1409</v>
      </c>
      <c r="M264" s="109"/>
      <c r="N264" s="109"/>
      <c r="O264" s="109"/>
      <c r="P264" s="109"/>
      <c r="Q264" s="109"/>
      <c r="R264" s="109"/>
      <c r="S264" s="109"/>
      <c r="T264" s="109"/>
      <c r="U264" s="109"/>
      <c r="V264" s="109"/>
      <c r="W264" s="109"/>
      <c r="X264" s="474"/>
      <c r="Y264" s="474"/>
      <c r="Z264" s="474"/>
    </row>
    <row r="265" spans="1:26" ht="15.75" customHeight="1">
      <c r="A265" s="424"/>
      <c r="B265" s="424"/>
      <c r="C265" s="424"/>
      <c r="D265" s="424"/>
      <c r="E265" s="482">
        <v>239.90799999999999</v>
      </c>
      <c r="F265" s="479">
        <v>239.90799999999999</v>
      </c>
      <c r="G265" s="496"/>
      <c r="H265" s="480"/>
      <c r="I265" s="481"/>
      <c r="J265" s="262"/>
      <c r="K265" s="109"/>
      <c r="L265" s="109"/>
      <c r="M265" s="109"/>
      <c r="N265" s="109"/>
      <c r="O265" s="109"/>
      <c r="P265" s="109"/>
      <c r="Q265" s="109"/>
      <c r="R265" s="109"/>
      <c r="S265" s="109"/>
      <c r="T265" s="109"/>
      <c r="U265" s="109"/>
      <c r="V265" s="109"/>
      <c r="W265" s="109"/>
      <c r="X265" s="474"/>
      <c r="Y265" s="474"/>
      <c r="Z265" s="474"/>
    </row>
    <row r="266" spans="1:26" ht="15.75" customHeight="1">
      <c r="A266" s="424">
        <v>131</v>
      </c>
      <c r="B266" s="424" t="s">
        <v>1478</v>
      </c>
      <c r="C266" s="424" t="s">
        <v>242</v>
      </c>
      <c r="D266" s="424" t="s">
        <v>1479</v>
      </c>
      <c r="E266" s="424"/>
      <c r="F266" s="479"/>
      <c r="G266" s="85">
        <v>44303</v>
      </c>
      <c r="H266" s="85">
        <v>44321</v>
      </c>
      <c r="I266" s="481" t="s">
        <v>1384</v>
      </c>
      <c r="J266" s="262"/>
      <c r="K266" s="109" t="s">
        <v>1409</v>
      </c>
      <c r="L266" s="109" t="s">
        <v>1409</v>
      </c>
      <c r="M266" s="109"/>
      <c r="N266" s="109"/>
      <c r="O266" s="109"/>
      <c r="P266" s="109"/>
      <c r="Q266" s="109"/>
      <c r="R266" s="109"/>
      <c r="S266" s="109"/>
      <c r="T266" s="109"/>
      <c r="U266" s="109"/>
      <c r="V266" s="109"/>
      <c r="W266" s="109"/>
      <c r="X266" s="474"/>
      <c r="Y266" s="474"/>
      <c r="Z266" s="474"/>
    </row>
    <row r="267" spans="1:26" ht="15.75" customHeight="1">
      <c r="A267" s="424"/>
      <c r="B267" s="424"/>
      <c r="C267" s="424"/>
      <c r="D267" s="424"/>
      <c r="E267" s="482">
        <v>448.37200000000001</v>
      </c>
      <c r="F267" s="479">
        <v>448.37200000000001</v>
      </c>
      <c r="G267" s="496"/>
      <c r="H267" s="480"/>
      <c r="I267" s="481"/>
      <c r="J267" s="262"/>
      <c r="K267" s="109"/>
      <c r="L267" s="109"/>
      <c r="M267" s="109"/>
      <c r="N267" s="109"/>
      <c r="O267" s="109"/>
      <c r="P267" s="109"/>
      <c r="Q267" s="109"/>
      <c r="R267" s="109"/>
      <c r="S267" s="109"/>
      <c r="T267" s="109"/>
      <c r="U267" s="109"/>
      <c r="V267" s="109"/>
      <c r="W267" s="109"/>
      <c r="X267" s="474"/>
      <c r="Y267" s="474"/>
      <c r="Z267" s="474"/>
    </row>
    <row r="268" spans="1:26" ht="15.75" customHeight="1">
      <c r="A268" s="424">
        <v>132</v>
      </c>
      <c r="B268" s="424" t="s">
        <v>1480</v>
      </c>
      <c r="C268" s="424" t="s">
        <v>251</v>
      </c>
      <c r="D268" s="424" t="s">
        <v>1031</v>
      </c>
      <c r="E268" s="424"/>
      <c r="F268" s="479"/>
      <c r="G268" s="85">
        <v>44303</v>
      </c>
      <c r="H268" s="85">
        <v>44321</v>
      </c>
      <c r="I268" s="481"/>
      <c r="J268" s="262"/>
      <c r="K268" s="492">
        <v>44562</v>
      </c>
      <c r="L268" s="492">
        <f>K268+11</f>
        <v>44573</v>
      </c>
      <c r="M268" s="109"/>
      <c r="N268" s="109"/>
      <c r="O268" s="109"/>
      <c r="P268" s="109"/>
      <c r="Q268" s="109"/>
      <c r="R268" s="109"/>
      <c r="S268" s="109"/>
      <c r="T268" s="109"/>
      <c r="U268" s="109"/>
      <c r="V268" s="109"/>
      <c r="W268" s="109"/>
      <c r="X268" s="474"/>
      <c r="Y268" s="474"/>
      <c r="Z268" s="474"/>
    </row>
    <row r="269" spans="1:26" ht="15.75" customHeight="1">
      <c r="A269" s="424"/>
      <c r="B269" s="424"/>
      <c r="C269" s="424"/>
      <c r="D269" s="424"/>
      <c r="E269" s="482">
        <v>452.35199999999998</v>
      </c>
      <c r="F269" s="790">
        <v>2326.9490000000001</v>
      </c>
      <c r="G269" s="496"/>
      <c r="H269" s="480"/>
      <c r="I269" s="481"/>
      <c r="J269" s="262"/>
      <c r="K269" s="109"/>
      <c r="L269" s="109"/>
      <c r="M269" s="109"/>
      <c r="N269" s="109"/>
      <c r="O269" s="109"/>
      <c r="P269" s="109"/>
      <c r="Q269" s="109"/>
      <c r="R269" s="109"/>
      <c r="S269" s="109"/>
      <c r="T269" s="109"/>
      <c r="U269" s="109"/>
      <c r="V269" s="109"/>
      <c r="W269" s="109"/>
      <c r="X269" s="474"/>
      <c r="Y269" s="474"/>
      <c r="Z269" s="474"/>
    </row>
    <row r="270" spans="1:26" ht="15.75" customHeight="1">
      <c r="A270" s="424">
        <v>133</v>
      </c>
      <c r="B270" s="424" t="s">
        <v>1481</v>
      </c>
      <c r="C270" s="424" t="s">
        <v>251</v>
      </c>
      <c r="D270" s="424" t="s">
        <v>1031</v>
      </c>
      <c r="E270" s="424"/>
      <c r="F270" s="791"/>
      <c r="G270" s="85">
        <v>44303</v>
      </c>
      <c r="H270" s="85">
        <v>44321</v>
      </c>
      <c r="I270" s="481"/>
      <c r="J270" s="262"/>
      <c r="K270" s="492">
        <f>L268</f>
        <v>44573</v>
      </c>
      <c r="L270" s="492">
        <f>L268+7</f>
        <v>44580</v>
      </c>
      <c r="M270" s="109"/>
      <c r="N270" s="109"/>
      <c r="O270" s="109"/>
      <c r="P270" s="109"/>
      <c r="Q270" s="109"/>
      <c r="R270" s="109"/>
      <c r="S270" s="109"/>
      <c r="T270" s="109"/>
      <c r="U270" s="109"/>
      <c r="V270" s="109"/>
      <c r="W270" s="109"/>
      <c r="X270" s="474"/>
      <c r="Y270" s="474"/>
      <c r="Z270" s="474"/>
    </row>
    <row r="271" spans="1:26" ht="15.75" customHeight="1">
      <c r="A271" s="424"/>
      <c r="B271" s="424"/>
      <c r="C271" s="424"/>
      <c r="D271" s="424"/>
      <c r="E271" s="482">
        <v>379.72199999999998</v>
      </c>
      <c r="F271" s="791"/>
      <c r="G271" s="496"/>
      <c r="H271" s="480"/>
      <c r="I271" s="481"/>
      <c r="J271" s="262"/>
      <c r="K271" s="109"/>
      <c r="L271" s="109"/>
      <c r="M271" s="109"/>
      <c r="N271" s="109"/>
      <c r="O271" s="109"/>
      <c r="P271" s="109"/>
      <c r="Q271" s="109"/>
      <c r="R271" s="109"/>
      <c r="S271" s="109"/>
      <c r="T271" s="109"/>
      <c r="U271" s="109"/>
      <c r="V271" s="109"/>
      <c r="W271" s="109"/>
      <c r="X271" s="474"/>
      <c r="Y271" s="474"/>
      <c r="Z271" s="474"/>
    </row>
    <row r="272" spans="1:26" ht="15.75" customHeight="1">
      <c r="A272" s="424">
        <v>134</v>
      </c>
      <c r="B272" s="424" t="s">
        <v>1482</v>
      </c>
      <c r="C272" s="424" t="s">
        <v>251</v>
      </c>
      <c r="D272" s="424" t="s">
        <v>1031</v>
      </c>
      <c r="E272" s="424"/>
      <c r="F272" s="791"/>
      <c r="G272" s="85">
        <v>44303</v>
      </c>
      <c r="H272" s="85">
        <v>44321</v>
      </c>
      <c r="I272" s="481"/>
      <c r="J272" s="262"/>
      <c r="K272" s="492">
        <f>L270</f>
        <v>44580</v>
      </c>
      <c r="L272" s="492">
        <f>K272+7</f>
        <v>44587</v>
      </c>
      <c r="M272" s="109"/>
      <c r="N272" s="109"/>
      <c r="O272" s="109"/>
      <c r="P272" s="109"/>
      <c r="Q272" s="109"/>
      <c r="R272" s="109"/>
      <c r="S272" s="109"/>
      <c r="T272" s="109"/>
      <c r="U272" s="109"/>
      <c r="V272" s="109"/>
      <c r="W272" s="109"/>
      <c r="X272" s="474"/>
      <c r="Y272" s="474"/>
      <c r="Z272" s="474"/>
    </row>
    <row r="273" spans="1:26" ht="15.75" customHeight="1">
      <c r="A273" s="424"/>
      <c r="B273" s="424"/>
      <c r="C273" s="424"/>
      <c r="D273" s="424"/>
      <c r="E273" s="482">
        <v>365.96100000000001</v>
      </c>
      <c r="F273" s="791"/>
      <c r="G273" s="496"/>
      <c r="H273" s="480"/>
      <c r="I273" s="481"/>
      <c r="J273" s="262"/>
      <c r="K273" s="109"/>
      <c r="L273" s="109"/>
      <c r="M273" s="109"/>
      <c r="N273" s="109"/>
      <c r="O273" s="109"/>
      <c r="P273" s="109"/>
      <c r="Q273" s="109"/>
      <c r="R273" s="109"/>
      <c r="S273" s="109"/>
      <c r="T273" s="109"/>
      <c r="U273" s="109"/>
      <c r="V273" s="109"/>
      <c r="W273" s="109"/>
      <c r="X273" s="474"/>
      <c r="Y273" s="474"/>
      <c r="Z273" s="474"/>
    </row>
    <row r="274" spans="1:26" ht="15.75" customHeight="1">
      <c r="A274" s="424">
        <v>135</v>
      </c>
      <c r="B274" s="424" t="s">
        <v>1483</v>
      </c>
      <c r="C274" s="424" t="s">
        <v>251</v>
      </c>
      <c r="D274" s="424" t="s">
        <v>1031</v>
      </c>
      <c r="E274" s="424"/>
      <c r="F274" s="791"/>
      <c r="G274" s="85">
        <v>44303</v>
      </c>
      <c r="H274" s="85">
        <v>44321</v>
      </c>
      <c r="I274" s="481"/>
      <c r="J274" s="262"/>
      <c r="K274" s="492">
        <f>L272</f>
        <v>44587</v>
      </c>
      <c r="L274" s="492">
        <f>K274+5</f>
        <v>44592</v>
      </c>
      <c r="M274" s="109"/>
      <c r="N274" s="109"/>
      <c r="O274" s="109"/>
      <c r="P274" s="109"/>
      <c r="Q274" s="109"/>
      <c r="R274" s="109"/>
      <c r="S274" s="109"/>
      <c r="T274" s="109"/>
      <c r="U274" s="109"/>
      <c r="V274" s="109"/>
      <c r="W274" s="109"/>
      <c r="X274" s="474"/>
      <c r="Y274" s="474"/>
      <c r="Z274" s="474"/>
    </row>
    <row r="275" spans="1:26" ht="15.75" customHeight="1">
      <c r="A275" s="424"/>
      <c r="B275" s="424"/>
      <c r="C275" s="424"/>
      <c r="D275" s="424"/>
      <c r="E275" s="482">
        <v>370.13200000000001</v>
      </c>
      <c r="F275" s="791"/>
      <c r="G275" s="496"/>
      <c r="H275" s="480"/>
      <c r="I275" s="481"/>
      <c r="J275" s="262"/>
      <c r="K275" s="109"/>
      <c r="L275" s="109"/>
      <c r="M275" s="109"/>
      <c r="N275" s="109"/>
      <c r="O275" s="109"/>
      <c r="P275" s="109"/>
      <c r="Q275" s="109"/>
      <c r="R275" s="109"/>
      <c r="S275" s="109"/>
      <c r="T275" s="109"/>
      <c r="U275" s="109"/>
      <c r="V275" s="109"/>
      <c r="W275" s="109"/>
      <c r="X275" s="474"/>
      <c r="Y275" s="474"/>
      <c r="Z275" s="474"/>
    </row>
    <row r="276" spans="1:26" ht="15.75" customHeight="1">
      <c r="A276" s="424">
        <v>136</v>
      </c>
      <c r="B276" s="424" t="s">
        <v>1484</v>
      </c>
      <c r="C276" s="424" t="s">
        <v>251</v>
      </c>
      <c r="D276" s="424" t="s">
        <v>1031</v>
      </c>
      <c r="E276" s="424"/>
      <c r="F276" s="791"/>
      <c r="G276" s="85">
        <v>44303</v>
      </c>
      <c r="H276" s="85">
        <v>44321</v>
      </c>
      <c r="I276" s="481"/>
      <c r="J276" s="262"/>
      <c r="K276" s="492">
        <f>K270</f>
        <v>44573</v>
      </c>
      <c r="L276" s="492">
        <f>K276+7</f>
        <v>44580</v>
      </c>
      <c r="M276" s="109"/>
      <c r="N276" s="109"/>
      <c r="O276" s="109"/>
      <c r="P276" s="109"/>
      <c r="Q276" s="109"/>
      <c r="R276" s="109"/>
      <c r="S276" s="109"/>
      <c r="T276" s="109"/>
      <c r="U276" s="109"/>
      <c r="V276" s="109"/>
      <c r="W276" s="109"/>
      <c r="X276" s="474"/>
      <c r="Y276" s="474"/>
      <c r="Z276" s="474"/>
    </row>
    <row r="277" spans="1:26" ht="15.75" customHeight="1">
      <c r="A277" s="424"/>
      <c r="B277" s="424"/>
      <c r="C277" s="424"/>
      <c r="D277" s="424"/>
      <c r="E277" s="482">
        <v>375.34500000000003</v>
      </c>
      <c r="F277" s="791"/>
      <c r="G277" s="496"/>
      <c r="H277" s="480"/>
      <c r="I277" s="481"/>
      <c r="J277" s="262"/>
      <c r="K277" s="109"/>
      <c r="L277" s="109"/>
      <c r="M277" s="109"/>
      <c r="N277" s="109"/>
      <c r="O277" s="109"/>
      <c r="P277" s="109"/>
      <c r="Q277" s="109"/>
      <c r="R277" s="109"/>
      <c r="S277" s="109"/>
      <c r="T277" s="109"/>
      <c r="U277" s="109"/>
      <c r="V277" s="109"/>
      <c r="W277" s="109"/>
      <c r="X277" s="474"/>
      <c r="Y277" s="474"/>
      <c r="Z277" s="474"/>
    </row>
    <row r="278" spans="1:26" ht="15.75" customHeight="1">
      <c r="A278" s="424">
        <v>137</v>
      </c>
      <c r="B278" s="424" t="s">
        <v>1485</v>
      </c>
      <c r="C278" s="424" t="s">
        <v>251</v>
      </c>
      <c r="D278" s="424" t="s">
        <v>1031</v>
      </c>
      <c r="E278" s="424"/>
      <c r="F278" s="791"/>
      <c r="G278" s="85">
        <v>44303</v>
      </c>
      <c r="H278" s="85">
        <v>44321</v>
      </c>
      <c r="I278" s="481"/>
      <c r="J278" s="262"/>
      <c r="K278" s="109"/>
      <c r="L278" s="109"/>
      <c r="M278" s="109"/>
      <c r="N278" s="109"/>
      <c r="O278" s="109"/>
      <c r="P278" s="109"/>
      <c r="Q278" s="109"/>
      <c r="R278" s="109"/>
      <c r="S278" s="109"/>
      <c r="T278" s="109"/>
      <c r="U278" s="109"/>
      <c r="V278" s="109"/>
      <c r="W278" s="109"/>
      <c r="X278" s="474"/>
      <c r="Y278" s="474"/>
      <c r="Z278" s="474"/>
    </row>
    <row r="279" spans="1:26" ht="15.75" customHeight="1">
      <c r="A279" s="424"/>
      <c r="B279" s="424"/>
      <c r="C279" s="424"/>
      <c r="D279" s="424"/>
      <c r="E279" s="482">
        <v>383.43700000000001</v>
      </c>
      <c r="F279" s="693"/>
      <c r="G279" s="496"/>
      <c r="H279" s="480"/>
      <c r="I279" s="481"/>
      <c r="J279" s="262"/>
      <c r="K279" s="109"/>
      <c r="L279" s="109"/>
      <c r="M279" s="109"/>
      <c r="N279" s="109"/>
      <c r="O279" s="109"/>
      <c r="P279" s="109"/>
      <c r="Q279" s="109"/>
      <c r="R279" s="109"/>
      <c r="S279" s="109"/>
      <c r="T279" s="109"/>
      <c r="U279" s="109"/>
      <c r="V279" s="109"/>
      <c r="W279" s="109"/>
      <c r="X279" s="474"/>
      <c r="Y279" s="474"/>
      <c r="Z279" s="474"/>
    </row>
    <row r="280" spans="1:26" ht="15.75" customHeight="1">
      <c r="A280" s="424">
        <v>138</v>
      </c>
      <c r="B280" s="424" t="s">
        <v>1486</v>
      </c>
      <c r="C280" s="424" t="s">
        <v>254</v>
      </c>
      <c r="D280" s="424" t="s">
        <v>1487</v>
      </c>
      <c r="E280" s="424"/>
      <c r="F280" s="479"/>
      <c r="G280" s="85">
        <v>44303</v>
      </c>
      <c r="H280" s="85">
        <v>44321</v>
      </c>
      <c r="I280" s="481" t="s">
        <v>1384</v>
      </c>
      <c r="J280" s="262"/>
      <c r="K280" s="489">
        <v>44556</v>
      </c>
      <c r="L280" s="489">
        <v>44561</v>
      </c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474"/>
      <c r="Y280" s="474"/>
      <c r="Z280" s="474"/>
    </row>
    <row r="281" spans="1:26" ht="14.25" customHeight="1">
      <c r="A281" s="424"/>
      <c r="B281" s="424"/>
      <c r="C281" s="424"/>
      <c r="D281" s="424"/>
      <c r="E281" s="482">
        <v>411.94400000000002</v>
      </c>
      <c r="F281" s="790">
        <v>3320.723</v>
      </c>
      <c r="G281" s="496"/>
      <c r="H281" s="480"/>
      <c r="I281" s="481"/>
      <c r="J281" s="262"/>
      <c r="K281" s="109"/>
      <c r="L281" s="109"/>
      <c r="M281" s="109"/>
      <c r="N281" s="109"/>
      <c r="O281" s="109"/>
      <c r="P281" s="109"/>
      <c r="Q281" s="109"/>
      <c r="R281" s="109"/>
      <c r="S281" s="109"/>
      <c r="T281" s="109"/>
      <c r="U281" s="109"/>
      <c r="V281" s="109"/>
      <c r="W281" s="109"/>
      <c r="X281" s="474"/>
      <c r="Y281" s="474"/>
      <c r="Z281" s="474"/>
    </row>
    <row r="282" spans="1:26" ht="15.75" customHeight="1">
      <c r="A282" s="424">
        <v>139</v>
      </c>
      <c r="B282" s="424" t="s">
        <v>1488</v>
      </c>
      <c r="C282" s="427" t="s">
        <v>251</v>
      </c>
      <c r="D282" s="427" t="s">
        <v>1031</v>
      </c>
      <c r="E282" s="427"/>
      <c r="F282" s="791"/>
      <c r="G282" s="85">
        <v>44303</v>
      </c>
      <c r="H282" s="85">
        <v>44321</v>
      </c>
      <c r="I282" s="484" t="s">
        <v>1310</v>
      </c>
      <c r="J282" s="243"/>
      <c r="K282" s="492">
        <f>L276</f>
        <v>44580</v>
      </c>
      <c r="L282" s="492">
        <f>K282+7</f>
        <v>44587</v>
      </c>
      <c r="M282" s="109"/>
      <c r="N282" s="109"/>
      <c r="O282" s="109"/>
      <c r="P282" s="109"/>
      <c r="Q282" s="109"/>
      <c r="R282" s="109"/>
      <c r="S282" s="109"/>
      <c r="T282" s="109"/>
      <c r="U282" s="109"/>
      <c r="V282" s="109"/>
      <c r="W282" s="109"/>
      <c r="X282" s="474"/>
      <c r="Y282" s="474"/>
      <c r="Z282" s="474"/>
    </row>
    <row r="283" spans="1:26" ht="15.75" customHeight="1">
      <c r="A283" s="424"/>
      <c r="B283" s="424"/>
      <c r="C283" s="424"/>
      <c r="D283" s="424"/>
      <c r="E283" s="482">
        <v>409.69</v>
      </c>
      <c r="F283" s="791"/>
      <c r="G283" s="496"/>
      <c r="H283" s="480"/>
      <c r="I283" s="481"/>
      <c r="J283" s="262"/>
      <c r="K283" s="109"/>
      <c r="L283" s="109"/>
      <c r="M283" s="109"/>
      <c r="N283" s="109"/>
      <c r="O283" s="109"/>
      <c r="P283" s="109"/>
      <c r="Q283" s="109"/>
      <c r="R283" s="109"/>
      <c r="S283" s="109"/>
      <c r="T283" s="109"/>
      <c r="U283" s="109"/>
      <c r="V283" s="109"/>
      <c r="W283" s="109"/>
      <c r="X283" s="474"/>
      <c r="Y283" s="474"/>
      <c r="Z283" s="474"/>
    </row>
    <row r="284" spans="1:26" ht="15.75" customHeight="1">
      <c r="A284" s="424">
        <v>140</v>
      </c>
      <c r="B284" s="424" t="s">
        <v>1489</v>
      </c>
      <c r="C284" s="427" t="s">
        <v>258</v>
      </c>
      <c r="D284" s="427" t="s">
        <v>1031</v>
      </c>
      <c r="E284" s="427"/>
      <c r="F284" s="791"/>
      <c r="G284" s="85">
        <v>44303</v>
      </c>
      <c r="H284" s="85">
        <v>44321</v>
      </c>
      <c r="I284" s="484" t="s">
        <v>1310</v>
      </c>
      <c r="J284" s="243"/>
      <c r="K284" s="489">
        <v>44340</v>
      </c>
      <c r="L284" s="489">
        <v>44350</v>
      </c>
      <c r="M284" s="492">
        <v>44580</v>
      </c>
      <c r="N284" s="492">
        <f>M284+5</f>
        <v>44585</v>
      </c>
      <c r="O284" s="489">
        <v>44356</v>
      </c>
      <c r="P284" s="489">
        <v>44356</v>
      </c>
      <c r="Q284" s="109"/>
      <c r="R284" s="109"/>
      <c r="S284" s="109"/>
      <c r="T284" s="109"/>
      <c r="U284" s="109"/>
      <c r="V284" s="109"/>
      <c r="W284" s="109"/>
      <c r="X284" s="474"/>
      <c r="Y284" s="474"/>
      <c r="Z284" s="474"/>
    </row>
    <row r="285" spans="1:26" ht="15.75" customHeight="1">
      <c r="A285" s="424"/>
      <c r="B285" s="424"/>
      <c r="C285" s="424"/>
      <c r="D285" s="424"/>
      <c r="E285" s="482">
        <v>412.90800000000002</v>
      </c>
      <c r="F285" s="791"/>
      <c r="G285" s="496"/>
      <c r="H285" s="480"/>
      <c r="I285" s="481"/>
      <c r="J285" s="262"/>
      <c r="K285" s="109"/>
      <c r="L285" s="109"/>
      <c r="M285" s="109"/>
      <c r="N285" s="109"/>
      <c r="O285" s="109"/>
      <c r="P285" s="109"/>
      <c r="Q285" s="109"/>
      <c r="R285" s="109"/>
      <c r="S285" s="109"/>
      <c r="T285" s="109"/>
      <c r="U285" s="109"/>
      <c r="V285" s="109"/>
      <c r="W285" s="109"/>
      <c r="X285" s="474"/>
      <c r="Y285" s="474"/>
      <c r="Z285" s="474"/>
    </row>
    <row r="286" spans="1:26" ht="15.75" customHeight="1">
      <c r="A286" s="424">
        <v>141</v>
      </c>
      <c r="B286" s="424" t="s">
        <v>1490</v>
      </c>
      <c r="C286" s="427" t="s">
        <v>251</v>
      </c>
      <c r="D286" s="427" t="s">
        <v>1031</v>
      </c>
      <c r="E286" s="427"/>
      <c r="F286" s="791"/>
      <c r="G286" s="85">
        <v>44303</v>
      </c>
      <c r="H286" s="85">
        <v>44321</v>
      </c>
      <c r="I286" s="484" t="s">
        <v>1310</v>
      </c>
      <c r="J286" s="243"/>
      <c r="K286" s="492">
        <f>L282</f>
        <v>44587</v>
      </c>
      <c r="L286" s="492">
        <f>K286+5</f>
        <v>44592</v>
      </c>
      <c r="M286" s="109"/>
      <c r="N286" s="109"/>
      <c r="O286" s="109"/>
      <c r="P286" s="109"/>
      <c r="Q286" s="109"/>
      <c r="R286" s="109"/>
      <c r="S286" s="109"/>
      <c r="T286" s="109"/>
      <c r="U286" s="109"/>
      <c r="V286" s="109"/>
      <c r="W286" s="109"/>
      <c r="X286" s="474"/>
      <c r="Y286" s="474"/>
      <c r="Z286" s="474"/>
    </row>
    <row r="287" spans="1:26" ht="15.75" customHeight="1">
      <c r="A287" s="424"/>
      <c r="B287" s="424"/>
      <c r="C287" s="424"/>
      <c r="D287" s="424"/>
      <c r="E287" s="482">
        <v>414.411</v>
      </c>
      <c r="F287" s="791"/>
      <c r="G287" s="496"/>
      <c r="H287" s="480"/>
      <c r="I287" s="481"/>
      <c r="J287" s="262"/>
      <c r="K287" s="109"/>
      <c r="L287" s="109"/>
      <c r="M287" s="109"/>
      <c r="N287" s="109"/>
      <c r="O287" s="109"/>
      <c r="P287" s="109"/>
      <c r="Q287" s="109"/>
      <c r="R287" s="109"/>
      <c r="S287" s="109"/>
      <c r="T287" s="109"/>
      <c r="U287" s="109"/>
      <c r="V287" s="109"/>
      <c r="W287" s="109"/>
      <c r="X287" s="474"/>
      <c r="Y287" s="474"/>
      <c r="Z287" s="474"/>
    </row>
    <row r="288" spans="1:26" ht="15.75" customHeight="1">
      <c r="A288" s="424">
        <v>142</v>
      </c>
      <c r="B288" s="424" t="s">
        <v>1491</v>
      </c>
      <c r="C288" s="427" t="s">
        <v>258</v>
      </c>
      <c r="D288" s="427" t="s">
        <v>1031</v>
      </c>
      <c r="E288" s="427"/>
      <c r="F288" s="791"/>
      <c r="G288" s="85">
        <v>44303</v>
      </c>
      <c r="H288" s="85">
        <v>44321</v>
      </c>
      <c r="I288" s="484" t="s">
        <v>1310</v>
      </c>
      <c r="J288" s="243"/>
      <c r="K288" s="492">
        <f>K276</f>
        <v>44573</v>
      </c>
      <c r="L288" s="492">
        <f>K288+7</f>
        <v>44580</v>
      </c>
      <c r="M288" s="109"/>
      <c r="N288" s="109"/>
      <c r="O288" s="109"/>
      <c r="P288" s="109"/>
      <c r="Q288" s="109"/>
      <c r="R288" s="109"/>
      <c r="S288" s="109"/>
      <c r="T288" s="109"/>
      <c r="U288" s="109"/>
      <c r="V288" s="109"/>
      <c r="W288" s="109"/>
      <c r="X288" s="474"/>
      <c r="Y288" s="474"/>
      <c r="Z288" s="474"/>
    </row>
    <row r="289" spans="1:26" ht="15.75" customHeight="1">
      <c r="A289" s="424"/>
      <c r="B289" s="424"/>
      <c r="C289" s="424"/>
      <c r="D289" s="424"/>
      <c r="E289" s="482">
        <v>420.733</v>
      </c>
      <c r="F289" s="791"/>
      <c r="G289" s="496"/>
      <c r="H289" s="480"/>
      <c r="I289" s="481"/>
      <c r="J289" s="262"/>
      <c r="K289" s="109"/>
      <c r="L289" s="109"/>
      <c r="M289" s="109"/>
      <c r="N289" s="109"/>
      <c r="O289" s="109"/>
      <c r="P289" s="109"/>
      <c r="Q289" s="109"/>
      <c r="R289" s="109"/>
      <c r="S289" s="109"/>
      <c r="T289" s="109"/>
      <c r="U289" s="109"/>
      <c r="V289" s="109"/>
      <c r="W289" s="109"/>
      <c r="X289" s="474"/>
      <c r="Y289" s="474"/>
      <c r="Z289" s="474"/>
    </row>
    <row r="290" spans="1:26" ht="15.75" customHeight="1">
      <c r="A290" s="424">
        <v>143</v>
      </c>
      <c r="B290" s="424" t="s">
        <v>1492</v>
      </c>
      <c r="C290" s="427" t="s">
        <v>258</v>
      </c>
      <c r="D290" s="427" t="s">
        <v>1031</v>
      </c>
      <c r="E290" s="427"/>
      <c r="F290" s="791"/>
      <c r="G290" s="85">
        <v>44303</v>
      </c>
      <c r="H290" s="85">
        <v>44321</v>
      </c>
      <c r="I290" s="484" t="s">
        <v>1310</v>
      </c>
      <c r="J290" s="243"/>
      <c r="K290" s="489">
        <v>44340</v>
      </c>
      <c r="L290" s="489">
        <v>44347</v>
      </c>
      <c r="M290" s="492">
        <f>N284</f>
        <v>44585</v>
      </c>
      <c r="N290" s="492">
        <f>M290+7</f>
        <v>44592</v>
      </c>
      <c r="O290" s="489">
        <v>44525</v>
      </c>
      <c r="P290" s="489">
        <v>44525</v>
      </c>
      <c r="Q290" s="109"/>
      <c r="R290" s="109"/>
      <c r="S290" s="109"/>
      <c r="T290" s="109"/>
      <c r="U290" s="109"/>
      <c r="V290" s="109"/>
      <c r="W290" s="109"/>
      <c r="X290" s="474"/>
      <c r="Y290" s="474"/>
      <c r="Z290" s="474"/>
    </row>
    <row r="291" spans="1:26" ht="15.75" customHeight="1">
      <c r="A291" s="424"/>
      <c r="B291" s="424"/>
      <c r="C291" s="424"/>
      <c r="D291" s="424"/>
      <c r="E291" s="482">
        <v>413.98099999999999</v>
      </c>
      <c r="F291" s="791"/>
      <c r="G291" s="496"/>
      <c r="H291" s="480"/>
      <c r="I291" s="481"/>
      <c r="J291" s="262"/>
      <c r="K291" s="109"/>
      <c r="L291" s="109"/>
      <c r="M291" s="109"/>
      <c r="N291" s="109"/>
      <c r="O291" s="109"/>
      <c r="P291" s="109"/>
      <c r="Q291" s="109"/>
      <c r="R291" s="109"/>
      <c r="S291" s="109"/>
      <c r="T291" s="109"/>
      <c r="U291" s="109"/>
      <c r="V291" s="109"/>
      <c r="W291" s="109"/>
      <c r="X291" s="474"/>
      <c r="Y291" s="474"/>
      <c r="Z291" s="474"/>
    </row>
    <row r="292" spans="1:26" ht="15.75" customHeight="1">
      <c r="A292" s="424">
        <v>144</v>
      </c>
      <c r="B292" s="424" t="s">
        <v>1493</v>
      </c>
      <c r="C292" s="427" t="s">
        <v>251</v>
      </c>
      <c r="D292" s="427" t="s">
        <v>1031</v>
      </c>
      <c r="E292" s="427"/>
      <c r="F292" s="791"/>
      <c r="G292" s="85">
        <v>44303</v>
      </c>
      <c r="H292" s="85">
        <v>44321</v>
      </c>
      <c r="I292" s="484"/>
      <c r="J292" s="243"/>
      <c r="K292" s="492">
        <v>44580</v>
      </c>
      <c r="L292" s="492">
        <v>44587</v>
      </c>
      <c r="M292" s="109"/>
      <c r="N292" s="109"/>
      <c r="O292" s="109"/>
      <c r="P292" s="109"/>
      <c r="Q292" s="109"/>
      <c r="R292" s="109"/>
      <c r="S292" s="109"/>
      <c r="T292" s="109"/>
      <c r="U292" s="109"/>
      <c r="V292" s="109"/>
      <c r="W292" s="109"/>
      <c r="X292" s="474"/>
      <c r="Y292" s="474"/>
      <c r="Z292" s="474"/>
    </row>
    <row r="293" spans="1:26" ht="15.75" customHeight="1">
      <c r="A293" s="424"/>
      <c r="B293" s="424"/>
      <c r="C293" s="424"/>
      <c r="D293" s="424"/>
      <c r="E293" s="482">
        <v>424.91</v>
      </c>
      <c r="F293" s="791"/>
      <c r="G293" s="496"/>
      <c r="H293" s="480"/>
      <c r="I293" s="481"/>
      <c r="J293" s="262"/>
      <c r="K293" s="109"/>
      <c r="L293" s="109"/>
      <c r="M293" s="109"/>
      <c r="N293" s="109"/>
      <c r="O293" s="109"/>
      <c r="P293" s="109"/>
      <c r="Q293" s="109"/>
      <c r="R293" s="109"/>
      <c r="S293" s="109"/>
      <c r="T293" s="109"/>
      <c r="U293" s="109"/>
      <c r="V293" s="109"/>
      <c r="W293" s="109"/>
      <c r="X293" s="474"/>
      <c r="Y293" s="474"/>
      <c r="Z293" s="474"/>
    </row>
    <row r="294" spans="1:26" ht="15.75" customHeight="1">
      <c r="A294" s="424">
        <v>145</v>
      </c>
      <c r="B294" s="424" t="s">
        <v>1494</v>
      </c>
      <c r="C294" s="427" t="s">
        <v>258</v>
      </c>
      <c r="D294" s="427" t="s">
        <v>1031</v>
      </c>
      <c r="E294" s="427"/>
      <c r="F294" s="791"/>
      <c r="G294" s="85">
        <v>44303</v>
      </c>
      <c r="H294" s="85">
        <v>44321</v>
      </c>
      <c r="I294" s="484" t="s">
        <v>1310</v>
      </c>
      <c r="J294" s="243"/>
      <c r="K294" s="492" t="s">
        <v>1409</v>
      </c>
      <c r="L294" s="492" t="s">
        <v>1409</v>
      </c>
      <c r="M294" s="109"/>
      <c r="N294" s="109"/>
      <c r="O294" s="109"/>
      <c r="P294" s="109"/>
      <c r="Q294" s="109"/>
      <c r="R294" s="109"/>
      <c r="S294" s="109"/>
      <c r="T294" s="109"/>
      <c r="U294" s="109"/>
      <c r="V294" s="109"/>
      <c r="W294" s="109"/>
      <c r="X294" s="474"/>
      <c r="Y294" s="474"/>
      <c r="Z294" s="474"/>
    </row>
    <row r="295" spans="1:26" ht="15.75" customHeight="1">
      <c r="A295" s="424"/>
      <c r="B295" s="424"/>
      <c r="C295" s="424"/>
      <c r="D295" s="424"/>
      <c r="E295" s="482">
        <v>412.14600000000002</v>
      </c>
      <c r="F295" s="693"/>
      <c r="G295" s="496"/>
      <c r="H295" s="480"/>
      <c r="I295" s="481"/>
      <c r="J295" s="262"/>
      <c r="K295" s="109"/>
      <c r="L295" s="109"/>
      <c r="M295" s="109"/>
      <c r="N295" s="109"/>
      <c r="O295" s="109"/>
      <c r="P295" s="109"/>
      <c r="Q295" s="109"/>
      <c r="R295" s="109"/>
      <c r="S295" s="109"/>
      <c r="T295" s="109"/>
      <c r="U295" s="109"/>
      <c r="V295" s="109"/>
      <c r="W295" s="109"/>
      <c r="X295" s="474"/>
      <c r="Y295" s="474"/>
      <c r="Z295" s="474"/>
    </row>
    <row r="296" spans="1:26" ht="15.75" customHeight="1">
      <c r="A296" s="424">
        <v>146</v>
      </c>
      <c r="B296" s="424" t="s">
        <v>1495</v>
      </c>
      <c r="C296" s="424" t="s">
        <v>277</v>
      </c>
      <c r="D296" s="424" t="s">
        <v>1496</v>
      </c>
      <c r="E296" s="424"/>
      <c r="F296" s="479"/>
      <c r="G296" s="85">
        <v>44303</v>
      </c>
      <c r="H296" s="85">
        <v>44321</v>
      </c>
      <c r="I296" s="481"/>
      <c r="J296" s="262"/>
      <c r="K296" s="492">
        <v>44573</v>
      </c>
      <c r="L296" s="492">
        <v>44580</v>
      </c>
      <c r="M296" s="109"/>
      <c r="N296" s="109"/>
      <c r="O296" s="109"/>
      <c r="P296" s="109"/>
      <c r="Q296" s="109"/>
      <c r="R296" s="109"/>
      <c r="S296" s="109"/>
      <c r="T296" s="109"/>
      <c r="U296" s="109"/>
      <c r="V296" s="109"/>
      <c r="W296" s="109"/>
      <c r="X296" s="474"/>
      <c r="Y296" s="474"/>
      <c r="Z296" s="474"/>
    </row>
    <row r="297" spans="1:26" ht="15.75" customHeight="1">
      <c r="A297" s="424"/>
      <c r="B297" s="424"/>
      <c r="C297" s="424"/>
      <c r="D297" s="424"/>
      <c r="E297" s="482">
        <v>419.81099999999998</v>
      </c>
      <c r="F297" s="790">
        <v>4992.0510000000004</v>
      </c>
      <c r="G297" s="496"/>
      <c r="H297" s="480"/>
      <c r="I297" s="481"/>
      <c r="J297" s="262"/>
      <c r="K297" s="109"/>
      <c r="L297" s="109"/>
      <c r="M297" s="109"/>
      <c r="N297" s="109"/>
      <c r="O297" s="109"/>
      <c r="P297" s="109"/>
      <c r="Q297" s="109"/>
      <c r="R297" s="109"/>
      <c r="S297" s="109"/>
      <c r="T297" s="109"/>
      <c r="U297" s="109"/>
      <c r="V297" s="109"/>
      <c r="W297" s="109"/>
      <c r="X297" s="474"/>
      <c r="Y297" s="474"/>
      <c r="Z297" s="474"/>
    </row>
    <row r="298" spans="1:26" ht="15.75" customHeight="1">
      <c r="A298" s="424">
        <v>147</v>
      </c>
      <c r="B298" s="424" t="s">
        <v>1497</v>
      </c>
      <c r="C298" s="427" t="s">
        <v>258</v>
      </c>
      <c r="D298" s="427" t="s">
        <v>1031</v>
      </c>
      <c r="E298" s="427"/>
      <c r="F298" s="791"/>
      <c r="G298" s="85">
        <v>44303</v>
      </c>
      <c r="H298" s="85">
        <v>44413</v>
      </c>
      <c r="I298" s="484"/>
      <c r="J298" s="243"/>
      <c r="K298" s="492">
        <v>44580</v>
      </c>
      <c r="L298" s="492">
        <v>44587</v>
      </c>
      <c r="M298" s="109"/>
      <c r="N298" s="109"/>
      <c r="O298" s="109"/>
      <c r="P298" s="109"/>
      <c r="Q298" s="109"/>
      <c r="R298" s="109"/>
      <c r="S298" s="109"/>
      <c r="T298" s="109"/>
      <c r="U298" s="109"/>
      <c r="V298" s="109"/>
      <c r="W298" s="109"/>
      <c r="X298" s="474"/>
      <c r="Y298" s="474"/>
      <c r="Z298" s="474"/>
    </row>
    <row r="299" spans="1:26" ht="15.75" customHeight="1">
      <c r="A299" s="424"/>
      <c r="B299" s="424"/>
      <c r="C299" s="424"/>
      <c r="D299" s="424"/>
      <c r="E299" s="482">
        <v>418.08100000000002</v>
      </c>
      <c r="F299" s="791"/>
      <c r="G299" s="496"/>
      <c r="H299" s="480"/>
      <c r="I299" s="481"/>
      <c r="J299" s="262"/>
      <c r="K299" s="109"/>
      <c r="L299" s="109"/>
      <c r="M299" s="109"/>
      <c r="N299" s="109"/>
      <c r="O299" s="109"/>
      <c r="P299" s="109"/>
      <c r="Q299" s="109"/>
      <c r="R299" s="109"/>
      <c r="S299" s="109"/>
      <c r="T299" s="109"/>
      <c r="U299" s="109"/>
      <c r="V299" s="109"/>
      <c r="W299" s="109"/>
      <c r="X299" s="474"/>
      <c r="Y299" s="474"/>
      <c r="Z299" s="474"/>
    </row>
    <row r="300" spans="1:26" ht="15.75" customHeight="1">
      <c r="A300" s="424">
        <v>148</v>
      </c>
      <c r="B300" s="424" t="s">
        <v>1498</v>
      </c>
      <c r="C300" s="424" t="s">
        <v>251</v>
      </c>
      <c r="D300" s="424" t="s">
        <v>1031</v>
      </c>
      <c r="E300" s="424"/>
      <c r="F300" s="791"/>
      <c r="G300" s="85">
        <v>44303</v>
      </c>
      <c r="H300" s="85">
        <v>44413</v>
      </c>
      <c r="I300" s="481" t="s">
        <v>1499</v>
      </c>
      <c r="J300" s="262"/>
      <c r="K300" s="109" t="s">
        <v>1409</v>
      </c>
      <c r="L300" s="109" t="s">
        <v>1409</v>
      </c>
      <c r="M300" s="109"/>
      <c r="N300" s="109"/>
      <c r="O300" s="109"/>
      <c r="P300" s="109"/>
      <c r="Q300" s="109"/>
      <c r="R300" s="109"/>
      <c r="S300" s="109"/>
      <c r="T300" s="109"/>
      <c r="U300" s="109"/>
      <c r="V300" s="109"/>
      <c r="W300" s="109"/>
      <c r="X300" s="474"/>
      <c r="Y300" s="474"/>
      <c r="Z300" s="474"/>
    </row>
    <row r="301" spans="1:26" ht="15.75" customHeight="1">
      <c r="A301" s="424"/>
      <c r="B301" s="424"/>
      <c r="C301" s="424"/>
      <c r="D301" s="424"/>
      <c r="E301" s="482">
        <v>415.89800000000002</v>
      </c>
      <c r="F301" s="791"/>
      <c r="G301" s="496"/>
      <c r="H301" s="480"/>
      <c r="I301" s="481"/>
      <c r="J301" s="262"/>
      <c r="K301" s="109"/>
      <c r="L301" s="109"/>
      <c r="M301" s="109"/>
      <c r="N301" s="109"/>
      <c r="O301" s="109"/>
      <c r="P301" s="109"/>
      <c r="Q301" s="109"/>
      <c r="R301" s="109"/>
      <c r="S301" s="109"/>
      <c r="T301" s="109"/>
      <c r="U301" s="109"/>
      <c r="V301" s="109"/>
      <c r="W301" s="109"/>
      <c r="X301" s="474"/>
      <c r="Y301" s="474"/>
      <c r="Z301" s="474"/>
    </row>
    <row r="302" spans="1:26" ht="15.75" customHeight="1">
      <c r="A302" s="424">
        <v>149</v>
      </c>
      <c r="B302" s="424" t="s">
        <v>1500</v>
      </c>
      <c r="C302" s="424" t="s">
        <v>258</v>
      </c>
      <c r="D302" s="424" t="s">
        <v>1031</v>
      </c>
      <c r="E302" s="424"/>
      <c r="F302" s="791"/>
      <c r="G302" s="85">
        <v>44303</v>
      </c>
      <c r="H302" s="85">
        <v>44413</v>
      </c>
      <c r="I302" s="481"/>
      <c r="J302" s="262"/>
      <c r="K302" s="492">
        <v>44580</v>
      </c>
      <c r="L302" s="492">
        <v>44587</v>
      </c>
      <c r="M302" s="109"/>
      <c r="N302" s="109"/>
      <c r="O302" s="109"/>
      <c r="P302" s="109"/>
      <c r="Q302" s="109"/>
      <c r="R302" s="109"/>
      <c r="S302" s="109"/>
      <c r="T302" s="109"/>
      <c r="U302" s="109"/>
      <c r="V302" s="109"/>
      <c r="W302" s="109"/>
      <c r="X302" s="474"/>
      <c r="Y302" s="474"/>
      <c r="Z302" s="474"/>
    </row>
    <row r="303" spans="1:26" ht="15.75" customHeight="1">
      <c r="A303" s="424"/>
      <c r="B303" s="424"/>
      <c r="C303" s="424"/>
      <c r="D303" s="424"/>
      <c r="E303" s="482">
        <v>416.23200000000003</v>
      </c>
      <c r="F303" s="791"/>
      <c r="G303" s="496"/>
      <c r="H303" s="480"/>
      <c r="I303" s="481"/>
      <c r="J303" s="262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474"/>
      <c r="Y303" s="474"/>
      <c r="Z303" s="474"/>
    </row>
    <row r="304" spans="1:26" ht="15.75" customHeight="1">
      <c r="A304" s="424">
        <v>150</v>
      </c>
      <c r="B304" s="424" t="s">
        <v>1501</v>
      </c>
      <c r="C304" s="424" t="s">
        <v>251</v>
      </c>
      <c r="D304" s="424" t="s">
        <v>1031</v>
      </c>
      <c r="E304" s="424"/>
      <c r="F304" s="791"/>
      <c r="G304" s="85">
        <v>44303</v>
      </c>
      <c r="H304" s="85">
        <v>44413</v>
      </c>
      <c r="I304" s="481"/>
      <c r="J304" s="262"/>
      <c r="K304" s="492">
        <v>44587</v>
      </c>
      <c r="L304" s="492">
        <v>44592</v>
      </c>
      <c r="M304" s="109"/>
      <c r="N304" s="109"/>
      <c r="O304" s="109"/>
      <c r="P304" s="109"/>
      <c r="Q304" s="109"/>
      <c r="R304" s="109"/>
      <c r="S304" s="109"/>
      <c r="T304" s="109"/>
      <c r="U304" s="109"/>
      <c r="V304" s="109"/>
      <c r="W304" s="109"/>
      <c r="X304" s="474"/>
      <c r="Y304" s="474"/>
      <c r="Z304" s="474"/>
    </row>
    <row r="305" spans="1:26" ht="15.75" customHeight="1">
      <c r="A305" s="424"/>
      <c r="B305" s="424"/>
      <c r="C305" s="424"/>
      <c r="D305" s="424"/>
      <c r="E305" s="482">
        <v>403.46899999999999</v>
      </c>
      <c r="F305" s="791"/>
      <c r="G305" s="496"/>
      <c r="H305" s="480"/>
      <c r="I305" s="481"/>
      <c r="J305" s="262"/>
      <c r="K305" s="109"/>
      <c r="L305" s="109"/>
      <c r="M305" s="109"/>
      <c r="N305" s="109"/>
      <c r="O305" s="109"/>
      <c r="P305" s="109"/>
      <c r="Q305" s="109"/>
      <c r="R305" s="109"/>
      <c r="S305" s="109"/>
      <c r="T305" s="109"/>
      <c r="U305" s="109"/>
      <c r="V305" s="109"/>
      <c r="W305" s="109"/>
      <c r="X305" s="474"/>
      <c r="Y305" s="474"/>
      <c r="Z305" s="474"/>
    </row>
    <row r="306" spans="1:26" ht="15.75" customHeight="1">
      <c r="A306" s="424">
        <v>151</v>
      </c>
      <c r="B306" s="424" t="s">
        <v>1502</v>
      </c>
      <c r="C306" s="424" t="s">
        <v>245</v>
      </c>
      <c r="D306" s="424" t="s">
        <v>1031</v>
      </c>
      <c r="E306" s="424"/>
      <c r="F306" s="791"/>
      <c r="G306" s="85">
        <v>44303</v>
      </c>
      <c r="H306" s="85">
        <v>44413</v>
      </c>
      <c r="I306" s="481"/>
      <c r="J306" s="262"/>
      <c r="K306" s="109"/>
      <c r="L306" s="109"/>
      <c r="M306" s="109"/>
      <c r="N306" s="109"/>
      <c r="O306" s="109"/>
      <c r="P306" s="109"/>
      <c r="Q306" s="109"/>
      <c r="R306" s="109"/>
      <c r="S306" s="109"/>
      <c r="T306" s="109"/>
      <c r="U306" s="109"/>
      <c r="V306" s="109"/>
      <c r="W306" s="109"/>
      <c r="X306" s="474"/>
      <c r="Y306" s="474"/>
      <c r="Z306" s="474"/>
    </row>
    <row r="307" spans="1:26" ht="15.75" customHeight="1">
      <c r="A307" s="424"/>
      <c r="B307" s="424"/>
      <c r="C307" s="424"/>
      <c r="D307" s="424"/>
      <c r="E307" s="482">
        <v>426.24900000000002</v>
      </c>
      <c r="F307" s="791"/>
      <c r="G307" s="496"/>
      <c r="H307" s="480"/>
      <c r="I307" s="481"/>
      <c r="J307" s="262"/>
      <c r="K307" s="109"/>
      <c r="L307" s="109"/>
      <c r="M307" s="109"/>
      <c r="N307" s="109"/>
      <c r="O307" s="109"/>
      <c r="P307" s="109"/>
      <c r="Q307" s="109"/>
      <c r="R307" s="109"/>
      <c r="S307" s="109"/>
      <c r="T307" s="109"/>
      <c r="U307" s="109"/>
      <c r="V307" s="109"/>
      <c r="W307" s="109"/>
      <c r="X307" s="474"/>
      <c r="Y307" s="474"/>
      <c r="Z307" s="474"/>
    </row>
    <row r="308" spans="1:26" ht="15.75" customHeight="1">
      <c r="A308" s="424">
        <v>152</v>
      </c>
      <c r="B308" s="424" t="s">
        <v>1503</v>
      </c>
      <c r="C308" s="424" t="s">
        <v>251</v>
      </c>
      <c r="D308" s="424" t="s">
        <v>1031</v>
      </c>
      <c r="E308" s="424"/>
      <c r="F308" s="791"/>
      <c r="G308" s="85">
        <v>44303</v>
      </c>
      <c r="H308" s="85">
        <v>44413</v>
      </c>
      <c r="I308" s="481"/>
      <c r="J308" s="262"/>
      <c r="K308" s="109"/>
      <c r="L308" s="109"/>
      <c r="M308" s="109"/>
      <c r="N308" s="109"/>
      <c r="O308" s="109"/>
      <c r="P308" s="109"/>
      <c r="Q308" s="109"/>
      <c r="R308" s="109"/>
      <c r="S308" s="109"/>
      <c r="T308" s="109"/>
      <c r="U308" s="109"/>
      <c r="V308" s="109"/>
      <c r="W308" s="109"/>
      <c r="X308" s="474"/>
      <c r="Y308" s="474"/>
      <c r="Z308" s="474"/>
    </row>
    <row r="309" spans="1:26" ht="15.75" customHeight="1">
      <c r="A309" s="424"/>
      <c r="B309" s="424"/>
      <c r="C309" s="424"/>
      <c r="D309" s="424"/>
      <c r="E309" s="482">
        <v>392.78500000000003</v>
      </c>
      <c r="F309" s="791"/>
      <c r="G309" s="496"/>
      <c r="H309" s="480"/>
      <c r="I309" s="481"/>
      <c r="J309" s="262"/>
      <c r="K309" s="109"/>
      <c r="L309" s="109"/>
      <c r="M309" s="109"/>
      <c r="N309" s="109"/>
      <c r="O309" s="109"/>
      <c r="P309" s="109"/>
      <c r="Q309" s="109"/>
      <c r="R309" s="109"/>
      <c r="S309" s="109"/>
      <c r="T309" s="109"/>
      <c r="U309" s="109"/>
      <c r="V309" s="109"/>
      <c r="W309" s="109"/>
      <c r="X309" s="474"/>
      <c r="Y309" s="474"/>
      <c r="Z309" s="474"/>
    </row>
    <row r="310" spans="1:26" ht="15.75" customHeight="1">
      <c r="A310" s="424">
        <v>153</v>
      </c>
      <c r="B310" s="424" t="s">
        <v>1504</v>
      </c>
      <c r="C310" s="424" t="s">
        <v>277</v>
      </c>
      <c r="D310" s="424" t="s">
        <v>1031</v>
      </c>
      <c r="E310" s="424"/>
      <c r="F310" s="791"/>
      <c r="G310" s="85">
        <v>44303</v>
      </c>
      <c r="H310" s="85">
        <v>44413</v>
      </c>
      <c r="I310" s="481" t="s">
        <v>1406</v>
      </c>
      <c r="J310" s="262"/>
      <c r="K310" s="109" t="s">
        <v>1409</v>
      </c>
      <c r="L310" s="109" t="s">
        <v>1409</v>
      </c>
      <c r="M310" s="109"/>
      <c r="N310" s="109"/>
      <c r="O310" s="109"/>
      <c r="P310" s="109"/>
      <c r="Q310" s="109"/>
      <c r="R310" s="109"/>
      <c r="S310" s="109"/>
      <c r="T310" s="109"/>
      <c r="U310" s="109"/>
      <c r="V310" s="109"/>
      <c r="W310" s="109"/>
      <c r="X310" s="474"/>
      <c r="Y310" s="474"/>
      <c r="Z310" s="474"/>
    </row>
    <row r="311" spans="1:26" ht="15.75" customHeight="1">
      <c r="A311" s="424"/>
      <c r="B311" s="424"/>
      <c r="C311" s="424"/>
      <c r="D311" s="424"/>
      <c r="E311" s="482">
        <v>428.75900000000001</v>
      </c>
      <c r="F311" s="791"/>
      <c r="G311" s="496"/>
      <c r="H311" s="480"/>
      <c r="I311" s="481"/>
      <c r="J311" s="262"/>
      <c r="K311" s="109"/>
      <c r="L311" s="109"/>
      <c r="M311" s="109"/>
      <c r="N311" s="109"/>
      <c r="O311" s="109"/>
      <c r="P311" s="109"/>
      <c r="Q311" s="109"/>
      <c r="R311" s="109"/>
      <c r="S311" s="109"/>
      <c r="T311" s="109"/>
      <c r="U311" s="109"/>
      <c r="V311" s="109"/>
      <c r="W311" s="109"/>
      <c r="X311" s="474"/>
      <c r="Y311" s="474"/>
      <c r="Z311" s="474"/>
    </row>
    <row r="312" spans="1:26" ht="15.75" customHeight="1">
      <c r="A312" s="424">
        <v>154</v>
      </c>
      <c r="B312" s="424" t="s">
        <v>1505</v>
      </c>
      <c r="C312" s="424" t="s">
        <v>245</v>
      </c>
      <c r="D312" s="424" t="s">
        <v>1031</v>
      </c>
      <c r="E312" s="424"/>
      <c r="F312" s="791"/>
      <c r="G312" s="85">
        <v>44303</v>
      </c>
      <c r="H312" s="85">
        <v>44413</v>
      </c>
      <c r="I312" s="481" t="s">
        <v>1406</v>
      </c>
      <c r="J312" s="262"/>
      <c r="K312" s="109" t="s">
        <v>1409</v>
      </c>
      <c r="L312" s="109" t="s">
        <v>1409</v>
      </c>
      <c r="M312" s="109"/>
      <c r="N312" s="109"/>
      <c r="O312" s="109"/>
      <c r="P312" s="109"/>
      <c r="Q312" s="109"/>
      <c r="R312" s="109"/>
      <c r="S312" s="109"/>
      <c r="T312" s="109"/>
      <c r="U312" s="109"/>
      <c r="V312" s="109"/>
      <c r="W312" s="109"/>
      <c r="X312" s="474"/>
      <c r="Y312" s="474"/>
      <c r="Z312" s="474"/>
    </row>
    <row r="313" spans="1:26" ht="15.75" customHeight="1">
      <c r="A313" s="424"/>
      <c r="B313" s="424"/>
      <c r="C313" s="424"/>
      <c r="D313" s="424"/>
      <c r="E313" s="482">
        <v>410.02199999999999</v>
      </c>
      <c r="F313" s="791"/>
      <c r="G313" s="496"/>
      <c r="H313" s="480"/>
      <c r="I313" s="481"/>
      <c r="J313" s="262"/>
      <c r="K313" s="109"/>
      <c r="L313" s="109"/>
      <c r="M313" s="109"/>
      <c r="N313" s="109"/>
      <c r="O313" s="109"/>
      <c r="P313" s="109"/>
      <c r="Q313" s="109"/>
      <c r="R313" s="109"/>
      <c r="S313" s="109"/>
      <c r="T313" s="109"/>
      <c r="U313" s="109"/>
      <c r="V313" s="109"/>
      <c r="W313" s="109"/>
      <c r="X313" s="474"/>
      <c r="Y313" s="474"/>
      <c r="Z313" s="474"/>
    </row>
    <row r="314" spans="1:26" ht="15.75" customHeight="1">
      <c r="A314" s="424">
        <v>155</v>
      </c>
      <c r="B314" s="424" t="s">
        <v>1506</v>
      </c>
      <c r="C314" s="424" t="s">
        <v>251</v>
      </c>
      <c r="D314" s="424" t="s">
        <v>1031</v>
      </c>
      <c r="E314" s="424"/>
      <c r="F314" s="791"/>
      <c r="G314" s="85">
        <v>44303</v>
      </c>
      <c r="H314" s="85">
        <v>44413</v>
      </c>
      <c r="I314" s="481"/>
      <c r="J314" s="262"/>
      <c r="K314" s="109"/>
      <c r="L314" s="109"/>
      <c r="M314" s="109"/>
      <c r="N314" s="109"/>
      <c r="O314" s="109"/>
      <c r="P314" s="109"/>
      <c r="Q314" s="109"/>
      <c r="R314" s="109"/>
      <c r="S314" s="109"/>
      <c r="T314" s="109"/>
      <c r="U314" s="109"/>
      <c r="V314" s="109"/>
      <c r="W314" s="109"/>
      <c r="X314" s="474"/>
      <c r="Y314" s="474"/>
      <c r="Z314" s="474"/>
    </row>
    <row r="315" spans="1:26" ht="15.75" customHeight="1">
      <c r="A315" s="424"/>
      <c r="B315" s="424"/>
      <c r="C315" s="424"/>
      <c r="D315" s="424"/>
      <c r="E315" s="482">
        <v>427.77499999999998</v>
      </c>
      <c r="F315" s="791"/>
      <c r="G315" s="496"/>
      <c r="H315" s="480"/>
      <c r="I315" s="481"/>
      <c r="J315" s="262"/>
      <c r="K315" s="109"/>
      <c r="L315" s="109"/>
      <c r="M315" s="109"/>
      <c r="N315" s="109"/>
      <c r="O315" s="109"/>
      <c r="P315" s="109"/>
      <c r="Q315" s="109"/>
      <c r="R315" s="109"/>
      <c r="S315" s="109"/>
      <c r="T315" s="109"/>
      <c r="U315" s="109"/>
      <c r="V315" s="109"/>
      <c r="W315" s="109"/>
      <c r="X315" s="474"/>
      <c r="Y315" s="474"/>
      <c r="Z315" s="474"/>
    </row>
    <row r="316" spans="1:26" ht="15.75" customHeight="1">
      <c r="A316" s="424">
        <v>156</v>
      </c>
      <c r="B316" s="424" t="s">
        <v>1507</v>
      </c>
      <c r="C316" s="424" t="s">
        <v>245</v>
      </c>
      <c r="D316" s="424" t="s">
        <v>1031</v>
      </c>
      <c r="E316" s="424"/>
      <c r="F316" s="791"/>
      <c r="G316" s="85">
        <v>44303</v>
      </c>
      <c r="H316" s="85">
        <v>44413</v>
      </c>
      <c r="I316" s="481"/>
      <c r="J316" s="262"/>
      <c r="K316" s="109"/>
      <c r="L316" s="109"/>
      <c r="M316" s="109"/>
      <c r="N316" s="109"/>
      <c r="O316" s="109"/>
      <c r="P316" s="109"/>
      <c r="Q316" s="109"/>
      <c r="R316" s="109"/>
      <c r="S316" s="109"/>
      <c r="T316" s="109"/>
      <c r="U316" s="109"/>
      <c r="V316" s="109"/>
      <c r="W316" s="109"/>
      <c r="X316" s="474"/>
      <c r="Y316" s="474"/>
      <c r="Z316" s="474"/>
    </row>
    <row r="317" spans="1:26" ht="15.75" customHeight="1">
      <c r="A317" s="424"/>
      <c r="B317" s="424"/>
      <c r="C317" s="424"/>
      <c r="D317" s="424"/>
      <c r="E317" s="482">
        <v>411.2</v>
      </c>
      <c r="F317" s="791"/>
      <c r="G317" s="496"/>
      <c r="H317" s="480"/>
      <c r="I317" s="481"/>
      <c r="J317" s="262"/>
      <c r="K317" s="109"/>
      <c r="L317" s="109"/>
      <c r="M317" s="109"/>
      <c r="N317" s="109"/>
      <c r="O317" s="109"/>
      <c r="P317" s="109"/>
      <c r="Q317" s="109"/>
      <c r="R317" s="109"/>
      <c r="S317" s="109"/>
      <c r="T317" s="109"/>
      <c r="U317" s="109"/>
      <c r="V317" s="109"/>
      <c r="W317" s="109"/>
      <c r="X317" s="474"/>
      <c r="Y317" s="474"/>
      <c r="Z317" s="474"/>
    </row>
    <row r="318" spans="1:26" ht="15.75" customHeight="1">
      <c r="A318" s="424">
        <v>157</v>
      </c>
      <c r="B318" s="424" t="s">
        <v>1508</v>
      </c>
      <c r="C318" s="424" t="s">
        <v>245</v>
      </c>
      <c r="D318" s="424" t="s">
        <v>1031</v>
      </c>
      <c r="E318" s="424"/>
      <c r="F318" s="791"/>
      <c r="G318" s="85">
        <v>44303</v>
      </c>
      <c r="H318" s="85">
        <v>44413</v>
      </c>
      <c r="I318" s="481"/>
      <c r="J318" s="262"/>
      <c r="K318" s="109"/>
      <c r="L318" s="109"/>
      <c r="M318" s="109"/>
      <c r="N318" s="109"/>
      <c r="O318" s="109"/>
      <c r="P318" s="109"/>
      <c r="Q318" s="109"/>
      <c r="R318" s="109"/>
      <c r="S318" s="109"/>
      <c r="T318" s="109"/>
      <c r="U318" s="109"/>
      <c r="V318" s="109"/>
      <c r="W318" s="109"/>
      <c r="X318" s="474"/>
      <c r="Y318" s="474"/>
      <c r="Z318" s="474"/>
    </row>
    <row r="319" spans="1:26" ht="15.75" customHeight="1">
      <c r="A319" s="424"/>
      <c r="B319" s="424"/>
      <c r="C319" s="424"/>
      <c r="D319" s="424"/>
      <c r="E319" s="482">
        <v>421.77</v>
      </c>
      <c r="F319" s="693"/>
      <c r="G319" s="496"/>
      <c r="H319" s="480"/>
      <c r="I319" s="481"/>
      <c r="J319" s="262"/>
      <c r="K319" s="109"/>
      <c r="L319" s="109"/>
      <c r="M319" s="109"/>
      <c r="N319" s="109"/>
      <c r="O319" s="109"/>
      <c r="P319" s="109"/>
      <c r="Q319" s="109"/>
      <c r="R319" s="109"/>
      <c r="S319" s="109"/>
      <c r="T319" s="109"/>
      <c r="U319" s="109"/>
      <c r="V319" s="109"/>
      <c r="W319" s="109"/>
      <c r="X319" s="474"/>
      <c r="Y319" s="474"/>
      <c r="Z319" s="474"/>
    </row>
    <row r="320" spans="1:26" ht="15.75" customHeight="1">
      <c r="A320" s="424">
        <v>158</v>
      </c>
      <c r="B320" s="424" t="s">
        <v>1509</v>
      </c>
      <c r="C320" s="424" t="s">
        <v>378</v>
      </c>
      <c r="D320" s="424" t="s">
        <v>1510</v>
      </c>
      <c r="E320" s="424"/>
      <c r="F320" s="479"/>
      <c r="G320" s="85">
        <v>44357</v>
      </c>
      <c r="H320" s="85">
        <v>44413</v>
      </c>
      <c r="I320" s="481" t="s">
        <v>1406</v>
      </c>
      <c r="J320" s="262"/>
      <c r="K320" s="109" t="s">
        <v>1409</v>
      </c>
      <c r="L320" s="109" t="s">
        <v>1409</v>
      </c>
      <c r="M320" s="109" t="s">
        <v>1409</v>
      </c>
      <c r="N320" s="109" t="s">
        <v>1409</v>
      </c>
      <c r="O320" s="109"/>
      <c r="P320" s="109"/>
      <c r="Q320" s="109"/>
      <c r="R320" s="109"/>
      <c r="S320" s="109"/>
      <c r="T320" s="109"/>
      <c r="U320" s="109"/>
      <c r="V320" s="109"/>
      <c r="W320" s="109"/>
      <c r="X320" s="474"/>
      <c r="Y320" s="474"/>
      <c r="Z320" s="474"/>
    </row>
    <row r="321" spans="1:26" ht="15.75" customHeight="1">
      <c r="A321" s="424"/>
      <c r="B321" s="497"/>
      <c r="C321" s="424"/>
      <c r="D321" s="424"/>
      <c r="E321" s="482">
        <v>374.91399999999999</v>
      </c>
      <c r="F321" s="790">
        <f>SUM(E321:E327)</f>
        <v>1495.2180000000001</v>
      </c>
      <c r="G321" s="496"/>
      <c r="H321" s="480"/>
      <c r="I321" s="481"/>
      <c r="J321" s="262"/>
      <c r="K321" s="109"/>
      <c r="L321" s="109"/>
      <c r="M321" s="109"/>
      <c r="N321" s="109"/>
      <c r="O321" s="109"/>
      <c r="P321" s="109"/>
      <c r="Q321" s="109"/>
      <c r="R321" s="109"/>
      <c r="S321" s="109"/>
      <c r="T321" s="109"/>
      <c r="U321" s="109"/>
      <c r="V321" s="109"/>
      <c r="W321" s="109"/>
      <c r="X321" s="474"/>
      <c r="Y321" s="474"/>
      <c r="Z321" s="474"/>
    </row>
    <row r="322" spans="1:26" ht="15.75" customHeight="1">
      <c r="A322" s="424">
        <v>159</v>
      </c>
      <c r="B322" s="424" t="s">
        <v>1511</v>
      </c>
      <c r="C322" s="427" t="s">
        <v>258</v>
      </c>
      <c r="D322" s="427" t="s">
        <v>1031</v>
      </c>
      <c r="E322" s="427"/>
      <c r="F322" s="791"/>
      <c r="G322" s="85">
        <v>44357</v>
      </c>
      <c r="H322" s="480"/>
      <c r="I322" s="484"/>
      <c r="J322" s="243"/>
      <c r="K322" s="492">
        <v>44573</v>
      </c>
      <c r="L322" s="492">
        <v>44580</v>
      </c>
      <c r="M322" s="109" t="s">
        <v>1409</v>
      </c>
      <c r="N322" s="109" t="s">
        <v>1409</v>
      </c>
      <c r="O322" s="109"/>
      <c r="P322" s="109"/>
      <c r="Q322" s="109"/>
      <c r="R322" s="109"/>
      <c r="S322" s="109"/>
      <c r="T322" s="109"/>
      <c r="U322" s="109"/>
      <c r="V322" s="109"/>
      <c r="W322" s="109"/>
      <c r="X322" s="474"/>
      <c r="Y322" s="474"/>
      <c r="Z322" s="474"/>
    </row>
    <row r="323" spans="1:26" ht="15.75" customHeight="1">
      <c r="A323" s="424"/>
      <c r="B323" s="424"/>
      <c r="C323" s="424"/>
      <c r="D323" s="424"/>
      <c r="E323" s="482">
        <v>342.97800000000001</v>
      </c>
      <c r="F323" s="791"/>
      <c r="G323" s="496"/>
      <c r="H323" s="480"/>
      <c r="I323" s="481"/>
      <c r="J323" s="262"/>
      <c r="K323" s="109"/>
      <c r="L323" s="109"/>
      <c r="M323" s="109"/>
      <c r="N323" s="109"/>
      <c r="O323" s="109"/>
      <c r="P323" s="109"/>
      <c r="Q323" s="109"/>
      <c r="R323" s="109"/>
      <c r="S323" s="109"/>
      <c r="T323" s="109"/>
      <c r="U323" s="109"/>
      <c r="V323" s="109"/>
      <c r="W323" s="109"/>
      <c r="X323" s="474"/>
      <c r="Y323" s="474"/>
      <c r="Z323" s="474"/>
    </row>
    <row r="324" spans="1:26" ht="15.75" customHeight="1">
      <c r="A324" s="424">
        <v>160</v>
      </c>
      <c r="B324" s="424" t="s">
        <v>1512</v>
      </c>
      <c r="C324" s="424" t="s">
        <v>251</v>
      </c>
      <c r="D324" s="424" t="s">
        <v>1031</v>
      </c>
      <c r="E324" s="424"/>
      <c r="F324" s="791"/>
      <c r="G324" s="85">
        <v>44357</v>
      </c>
      <c r="H324" s="480"/>
      <c r="I324" s="481" t="s">
        <v>1384</v>
      </c>
      <c r="J324" s="262"/>
      <c r="K324" s="485">
        <v>44550</v>
      </c>
      <c r="L324" s="485">
        <v>44561</v>
      </c>
      <c r="M324" s="492">
        <v>44573</v>
      </c>
      <c r="N324" s="492">
        <f>M324+7</f>
        <v>44580</v>
      </c>
      <c r="O324" s="109"/>
      <c r="P324" s="109"/>
      <c r="Q324" s="109"/>
      <c r="R324" s="109"/>
      <c r="S324" s="109"/>
      <c r="T324" s="109"/>
      <c r="U324" s="109"/>
      <c r="V324" s="109"/>
      <c r="W324" s="109"/>
      <c r="X324" s="474"/>
      <c r="Y324" s="474"/>
      <c r="Z324" s="474"/>
    </row>
    <row r="325" spans="1:26" ht="15.75" customHeight="1">
      <c r="A325" s="424"/>
      <c r="B325" s="424"/>
      <c r="C325" s="424"/>
      <c r="D325" s="424"/>
      <c r="E325" s="482">
        <v>368.14</v>
      </c>
      <c r="F325" s="791"/>
      <c r="G325" s="496"/>
      <c r="H325" s="480"/>
      <c r="I325" s="481"/>
      <c r="J325" s="262"/>
      <c r="K325" s="85"/>
      <c r="L325" s="85"/>
      <c r="M325" s="109"/>
      <c r="N325" s="109"/>
      <c r="O325" s="109"/>
      <c r="P325" s="109"/>
      <c r="Q325" s="109"/>
      <c r="R325" s="109"/>
      <c r="S325" s="109"/>
      <c r="T325" s="109"/>
      <c r="U325" s="109"/>
      <c r="V325" s="109"/>
      <c r="W325" s="109"/>
      <c r="X325" s="474"/>
      <c r="Y325" s="474"/>
      <c r="Z325" s="474"/>
    </row>
    <row r="326" spans="1:26" ht="15.75" customHeight="1">
      <c r="A326" s="424">
        <v>161</v>
      </c>
      <c r="B326" s="424" t="s">
        <v>1513</v>
      </c>
      <c r="C326" s="424" t="s">
        <v>247</v>
      </c>
      <c r="D326" s="424" t="s">
        <v>1031</v>
      </c>
      <c r="E326" s="424"/>
      <c r="F326" s="791"/>
      <c r="G326" s="85">
        <v>44357</v>
      </c>
      <c r="H326" s="480"/>
      <c r="I326" s="481" t="s">
        <v>1384</v>
      </c>
      <c r="J326" s="262"/>
      <c r="K326" s="485">
        <v>44551</v>
      </c>
      <c r="L326" s="485">
        <v>44558</v>
      </c>
      <c r="M326" s="109" t="s">
        <v>1409</v>
      </c>
      <c r="N326" s="109" t="s">
        <v>1409</v>
      </c>
      <c r="O326" s="109"/>
      <c r="P326" s="109"/>
      <c r="Q326" s="109"/>
      <c r="R326" s="109"/>
      <c r="S326" s="109"/>
      <c r="T326" s="109"/>
      <c r="U326" s="109"/>
      <c r="V326" s="109"/>
      <c r="W326" s="109"/>
      <c r="X326" s="474"/>
      <c r="Y326" s="474"/>
      <c r="Z326" s="474"/>
    </row>
    <row r="327" spans="1:26" ht="15.75" customHeight="1">
      <c r="A327" s="424"/>
      <c r="B327" s="424"/>
      <c r="C327" s="424"/>
      <c r="D327" s="424"/>
      <c r="E327" s="482">
        <v>409.18599999999998</v>
      </c>
      <c r="F327" s="693"/>
      <c r="G327" s="496"/>
      <c r="H327" s="480"/>
      <c r="I327" s="481"/>
      <c r="J327" s="262"/>
      <c r="K327" s="109"/>
      <c r="L327" s="109"/>
      <c r="M327" s="109"/>
      <c r="N327" s="109"/>
      <c r="O327" s="109"/>
      <c r="P327" s="109"/>
      <c r="Q327" s="109"/>
      <c r="R327" s="109"/>
      <c r="S327" s="109"/>
      <c r="T327" s="109"/>
      <c r="U327" s="109"/>
      <c r="V327" s="109"/>
      <c r="W327" s="109"/>
      <c r="X327" s="474"/>
      <c r="Y327" s="474"/>
      <c r="Z327" s="474"/>
    </row>
    <row r="328" spans="1:26" ht="15.75" customHeight="1">
      <c r="A328" s="424">
        <v>162</v>
      </c>
      <c r="B328" s="424" t="s">
        <v>1514</v>
      </c>
      <c r="C328" s="424" t="s">
        <v>349</v>
      </c>
      <c r="D328" s="424" t="s">
        <v>1515</v>
      </c>
      <c r="E328" s="424"/>
      <c r="F328" s="479"/>
      <c r="G328" s="85">
        <v>44357</v>
      </c>
      <c r="H328" s="480"/>
      <c r="I328" s="481"/>
      <c r="J328" s="262"/>
      <c r="K328" s="492">
        <v>44547</v>
      </c>
      <c r="L328" s="492">
        <f>K328+44</f>
        <v>44591</v>
      </c>
      <c r="M328" s="109" t="s">
        <v>1409</v>
      </c>
      <c r="N328" s="109" t="s">
        <v>1409</v>
      </c>
      <c r="O328" s="109"/>
      <c r="P328" s="109"/>
      <c r="Q328" s="109"/>
      <c r="R328" s="109"/>
      <c r="S328" s="109"/>
      <c r="T328" s="109"/>
      <c r="U328" s="109"/>
      <c r="V328" s="109"/>
      <c r="W328" s="109"/>
      <c r="X328" s="474"/>
      <c r="Y328" s="474"/>
      <c r="Z328" s="474"/>
    </row>
    <row r="329" spans="1:26" ht="15.75" customHeight="1">
      <c r="A329" s="424"/>
      <c r="B329" s="424"/>
      <c r="C329" s="424"/>
      <c r="D329" s="424"/>
      <c r="E329" s="482">
        <v>591.00800000000004</v>
      </c>
      <c r="F329" s="479">
        <v>591</v>
      </c>
      <c r="G329" s="496"/>
      <c r="H329" s="480"/>
      <c r="I329" s="481"/>
      <c r="J329" s="262"/>
      <c r="K329" s="481"/>
      <c r="L329" s="262"/>
      <c r="M329" s="109"/>
      <c r="N329" s="109"/>
      <c r="O329" s="109"/>
      <c r="P329" s="109"/>
      <c r="Q329" s="109"/>
      <c r="R329" s="109"/>
      <c r="S329" s="109"/>
      <c r="T329" s="109"/>
      <c r="U329" s="109"/>
      <c r="V329" s="109"/>
      <c r="W329" s="109"/>
      <c r="X329" s="474"/>
      <c r="Y329" s="474"/>
      <c r="Z329" s="474"/>
    </row>
    <row r="330" spans="1:26" ht="15.75" customHeight="1">
      <c r="A330" s="424">
        <v>163</v>
      </c>
      <c r="B330" s="424" t="s">
        <v>1516</v>
      </c>
      <c r="C330" s="424" t="s">
        <v>349</v>
      </c>
      <c r="D330" s="424" t="s">
        <v>1517</v>
      </c>
      <c r="E330" s="424"/>
      <c r="F330" s="479"/>
      <c r="G330" s="85">
        <v>44357</v>
      </c>
      <c r="H330" s="85">
        <v>44449</v>
      </c>
      <c r="I330" s="481"/>
      <c r="J330" s="262"/>
      <c r="K330" s="109"/>
      <c r="L330" s="109"/>
      <c r="M330" s="109"/>
      <c r="N330" s="109"/>
      <c r="O330" s="109"/>
      <c r="P330" s="109"/>
      <c r="Q330" s="109"/>
      <c r="R330" s="109"/>
      <c r="S330" s="109"/>
      <c r="T330" s="109"/>
      <c r="U330" s="109"/>
      <c r="V330" s="109"/>
      <c r="W330" s="109"/>
      <c r="X330" s="474"/>
      <c r="Y330" s="474"/>
      <c r="Z330" s="474"/>
    </row>
    <row r="331" spans="1:26" ht="15.75" customHeight="1">
      <c r="A331" s="424"/>
      <c r="B331" s="424"/>
      <c r="C331" s="424"/>
      <c r="D331" s="424"/>
      <c r="E331" s="482">
        <v>404.95800000000003</v>
      </c>
      <c r="F331" s="790">
        <f>SUM(E331:E353)</f>
        <v>4889.4159999999993</v>
      </c>
      <c r="G331" s="496"/>
      <c r="H331" s="480"/>
      <c r="I331" s="481"/>
      <c r="J331" s="262"/>
      <c r="K331" s="109"/>
      <c r="L331" s="109"/>
      <c r="M331" s="109"/>
      <c r="N331" s="109"/>
      <c r="O331" s="109"/>
      <c r="P331" s="109"/>
      <c r="Q331" s="109"/>
      <c r="R331" s="109"/>
      <c r="S331" s="109"/>
      <c r="T331" s="109"/>
      <c r="U331" s="109"/>
      <c r="V331" s="109"/>
      <c r="W331" s="109"/>
      <c r="X331" s="474"/>
      <c r="Y331" s="474"/>
      <c r="Z331" s="474"/>
    </row>
    <row r="332" spans="1:26" ht="15.75" customHeight="1">
      <c r="A332" s="424">
        <v>164</v>
      </c>
      <c r="B332" s="424" t="s">
        <v>1518</v>
      </c>
      <c r="C332" s="424" t="s">
        <v>247</v>
      </c>
      <c r="D332" s="424" t="s">
        <v>1031</v>
      </c>
      <c r="E332" s="424"/>
      <c r="F332" s="791"/>
      <c r="G332" s="85">
        <v>44357</v>
      </c>
      <c r="H332" s="85">
        <v>44449</v>
      </c>
      <c r="I332" s="481" t="s">
        <v>1310</v>
      </c>
      <c r="J332" s="262"/>
      <c r="K332" s="485">
        <v>44547</v>
      </c>
      <c r="L332" s="485">
        <v>44560</v>
      </c>
      <c r="M332" s="492" t="str">
        <f>N326</f>
        <v>July'22</v>
      </c>
      <c r="N332" s="492" t="e">
        <f>M332+7</f>
        <v>#VALUE!</v>
      </c>
      <c r="O332" s="109"/>
      <c r="P332" s="109"/>
      <c r="Q332" s="109"/>
      <c r="R332" s="109"/>
      <c r="S332" s="109"/>
      <c r="T332" s="109"/>
      <c r="U332" s="109"/>
      <c r="V332" s="109"/>
      <c r="W332" s="109"/>
      <c r="X332" s="474"/>
      <c r="Y332" s="474"/>
      <c r="Z332" s="474"/>
    </row>
    <row r="333" spans="1:26" ht="15.75" customHeight="1">
      <c r="A333" s="424"/>
      <c r="B333" s="424"/>
      <c r="C333" s="424"/>
      <c r="D333" s="424"/>
      <c r="E333" s="482">
        <v>420.78100000000001</v>
      </c>
      <c r="F333" s="791"/>
      <c r="G333" s="496"/>
      <c r="H333" s="480"/>
      <c r="I333" s="481"/>
      <c r="J333" s="262"/>
      <c r="K333" s="109"/>
      <c r="L333" s="109"/>
      <c r="M333" s="109"/>
      <c r="N333" s="109"/>
      <c r="O333" s="109"/>
      <c r="P333" s="109"/>
      <c r="Q333" s="109"/>
      <c r="R333" s="109"/>
      <c r="S333" s="109"/>
      <c r="T333" s="109"/>
      <c r="U333" s="109"/>
      <c r="V333" s="109"/>
      <c r="W333" s="109"/>
      <c r="X333" s="474"/>
      <c r="Y333" s="474"/>
      <c r="Z333" s="474"/>
    </row>
    <row r="334" spans="1:26" ht="15.75" customHeight="1">
      <c r="A334" s="424">
        <v>165</v>
      </c>
      <c r="B334" s="424" t="s">
        <v>1519</v>
      </c>
      <c r="C334" s="427" t="s">
        <v>251</v>
      </c>
      <c r="D334" s="427" t="s">
        <v>1031</v>
      </c>
      <c r="E334" s="427"/>
      <c r="F334" s="791"/>
      <c r="G334" s="85">
        <v>44357</v>
      </c>
      <c r="H334" s="85">
        <v>44449</v>
      </c>
      <c r="I334" s="484" t="s">
        <v>1310</v>
      </c>
      <c r="J334" s="243"/>
      <c r="K334" s="485">
        <v>44520</v>
      </c>
      <c r="L334" s="485">
        <v>44533</v>
      </c>
      <c r="M334" s="485">
        <v>44548</v>
      </c>
      <c r="N334" s="485">
        <v>44557</v>
      </c>
      <c r="O334" s="489">
        <v>44538</v>
      </c>
      <c r="P334" s="489">
        <v>44538</v>
      </c>
      <c r="Q334" s="109"/>
      <c r="R334" s="109"/>
      <c r="S334" s="109"/>
      <c r="T334" s="109"/>
      <c r="U334" s="109"/>
      <c r="V334" s="109"/>
      <c r="W334" s="109"/>
      <c r="X334" s="474"/>
      <c r="Y334" s="474"/>
      <c r="Z334" s="474"/>
    </row>
    <row r="335" spans="1:26" ht="15.75" customHeight="1">
      <c r="A335" s="424"/>
      <c r="B335" s="424"/>
      <c r="C335" s="424"/>
      <c r="D335" s="424"/>
      <c r="E335" s="482">
        <v>389.483</v>
      </c>
      <c r="F335" s="791"/>
      <c r="G335" s="496"/>
      <c r="H335" s="480"/>
      <c r="I335" s="481"/>
      <c r="J335" s="262"/>
      <c r="K335" s="109"/>
      <c r="L335" s="109"/>
      <c r="M335" s="109"/>
      <c r="N335" s="109"/>
      <c r="O335" s="109"/>
      <c r="P335" s="109"/>
      <c r="Q335" s="109"/>
      <c r="R335" s="109"/>
      <c r="S335" s="109"/>
      <c r="T335" s="109"/>
      <c r="U335" s="109"/>
      <c r="V335" s="109"/>
      <c r="W335" s="109"/>
      <c r="X335" s="474"/>
      <c r="Y335" s="474"/>
      <c r="Z335" s="474"/>
    </row>
    <row r="336" spans="1:26" ht="15.75" customHeight="1">
      <c r="A336" s="424">
        <v>166</v>
      </c>
      <c r="B336" s="424" t="s">
        <v>1520</v>
      </c>
      <c r="C336" s="427" t="s">
        <v>258</v>
      </c>
      <c r="D336" s="427" t="s">
        <v>1031</v>
      </c>
      <c r="E336" s="427"/>
      <c r="F336" s="791"/>
      <c r="G336" s="85">
        <v>44357</v>
      </c>
      <c r="H336" s="85">
        <v>44449</v>
      </c>
      <c r="I336" s="484" t="s">
        <v>1310</v>
      </c>
      <c r="J336" s="243"/>
      <c r="K336" s="489">
        <v>44490</v>
      </c>
      <c r="L336" s="489">
        <v>44493</v>
      </c>
      <c r="M336" s="489">
        <v>44510</v>
      </c>
      <c r="N336" s="489">
        <v>44515</v>
      </c>
      <c r="O336" s="489">
        <v>44525</v>
      </c>
      <c r="P336" s="489">
        <v>44525</v>
      </c>
      <c r="Q336" s="109"/>
      <c r="R336" s="109"/>
      <c r="S336" s="109"/>
      <c r="T336" s="109"/>
      <c r="U336" s="109"/>
      <c r="V336" s="109"/>
      <c r="W336" s="109"/>
      <c r="X336" s="474"/>
      <c r="Y336" s="474"/>
      <c r="Z336" s="474"/>
    </row>
    <row r="337" spans="1:26" ht="15.75" customHeight="1">
      <c r="A337" s="424"/>
      <c r="B337" s="424"/>
      <c r="C337" s="424"/>
      <c r="D337" s="424"/>
      <c r="E337" s="482">
        <v>419.49299999999999</v>
      </c>
      <c r="F337" s="791"/>
      <c r="G337" s="496"/>
      <c r="H337" s="480"/>
      <c r="I337" s="481"/>
      <c r="J337" s="262"/>
      <c r="K337" s="109"/>
      <c r="L337" s="109"/>
      <c r="M337" s="109"/>
      <c r="N337" s="109"/>
      <c r="O337" s="109"/>
      <c r="P337" s="109"/>
      <c r="Q337" s="109"/>
      <c r="R337" s="109"/>
      <c r="S337" s="109"/>
      <c r="T337" s="109"/>
      <c r="U337" s="109"/>
      <c r="V337" s="109"/>
      <c r="W337" s="109"/>
      <c r="X337" s="474"/>
      <c r="Y337" s="474"/>
      <c r="Z337" s="474"/>
    </row>
    <row r="338" spans="1:26" ht="15.75" customHeight="1">
      <c r="A338" s="424">
        <v>167</v>
      </c>
      <c r="B338" s="424" t="s">
        <v>1521</v>
      </c>
      <c r="C338" s="427" t="s">
        <v>258</v>
      </c>
      <c r="D338" s="427" t="s">
        <v>1031</v>
      </c>
      <c r="E338" s="427"/>
      <c r="F338" s="791"/>
      <c r="G338" s="85">
        <v>44357</v>
      </c>
      <c r="H338" s="85">
        <v>44449</v>
      </c>
      <c r="I338" s="484" t="s">
        <v>1310</v>
      </c>
      <c r="J338" s="243"/>
      <c r="K338" s="489">
        <v>44501</v>
      </c>
      <c r="L338" s="489">
        <v>44521</v>
      </c>
      <c r="M338" s="485">
        <v>44557</v>
      </c>
      <c r="N338" s="485">
        <v>44560</v>
      </c>
      <c r="O338" s="489">
        <v>44535</v>
      </c>
      <c r="P338" s="489">
        <v>44535</v>
      </c>
      <c r="Q338" s="109"/>
      <c r="R338" s="109"/>
      <c r="S338" s="109"/>
      <c r="T338" s="109"/>
      <c r="U338" s="109"/>
      <c r="V338" s="109"/>
      <c r="W338" s="109"/>
      <c r="X338" s="474"/>
      <c r="Y338" s="474"/>
      <c r="Z338" s="474"/>
    </row>
    <row r="339" spans="1:26" ht="15.75" customHeight="1">
      <c r="A339" s="424"/>
      <c r="B339" s="424"/>
      <c r="C339" s="424"/>
      <c r="D339" s="424"/>
      <c r="E339" s="482">
        <v>407.89499999999998</v>
      </c>
      <c r="F339" s="791"/>
      <c r="G339" s="496"/>
      <c r="H339" s="480"/>
      <c r="I339" s="481"/>
      <c r="J339" s="262"/>
      <c r="K339" s="109"/>
      <c r="L339" s="109"/>
      <c r="M339" s="109"/>
      <c r="N339" s="109"/>
      <c r="O339" s="109"/>
      <c r="P339" s="109"/>
      <c r="Q339" s="109"/>
      <c r="R339" s="109"/>
      <c r="S339" s="109"/>
      <c r="T339" s="109"/>
      <c r="U339" s="109"/>
      <c r="V339" s="109"/>
      <c r="W339" s="109"/>
      <c r="X339" s="474"/>
      <c r="Y339" s="474"/>
      <c r="Z339" s="474"/>
    </row>
    <row r="340" spans="1:26" ht="15.75" customHeight="1">
      <c r="A340" s="424">
        <v>168</v>
      </c>
      <c r="B340" s="424" t="s">
        <v>1522</v>
      </c>
      <c r="C340" s="427" t="s">
        <v>251</v>
      </c>
      <c r="D340" s="427" t="s">
        <v>1031</v>
      </c>
      <c r="E340" s="427"/>
      <c r="F340" s="791"/>
      <c r="G340" s="85">
        <v>44357</v>
      </c>
      <c r="H340" s="85">
        <v>44449</v>
      </c>
      <c r="I340" s="484" t="s">
        <v>1310</v>
      </c>
      <c r="J340" s="243"/>
      <c r="K340" s="489">
        <v>44480</v>
      </c>
      <c r="L340" s="489">
        <v>44495</v>
      </c>
      <c r="M340" s="489">
        <v>44519</v>
      </c>
      <c r="N340" s="489">
        <v>44524</v>
      </c>
      <c r="O340" s="489">
        <v>44520</v>
      </c>
      <c r="P340" s="489">
        <v>44521</v>
      </c>
      <c r="Q340" s="109"/>
      <c r="R340" s="109"/>
      <c r="S340" s="109"/>
      <c r="T340" s="109"/>
      <c r="U340" s="109"/>
      <c r="V340" s="109"/>
      <c r="W340" s="109"/>
      <c r="X340" s="474"/>
      <c r="Y340" s="474"/>
      <c r="Z340" s="474"/>
    </row>
    <row r="341" spans="1:26" ht="15.75" customHeight="1">
      <c r="A341" s="424"/>
      <c r="B341" s="424"/>
      <c r="C341" s="424"/>
      <c r="D341" s="424"/>
      <c r="E341" s="482">
        <v>412.93200000000002</v>
      </c>
      <c r="F341" s="791"/>
      <c r="G341" s="496"/>
      <c r="H341" s="480"/>
      <c r="I341" s="481"/>
      <c r="J341" s="262"/>
      <c r="K341" s="109"/>
      <c r="L341" s="109"/>
      <c r="M341" s="109"/>
      <c r="N341" s="109"/>
      <c r="O341" s="109"/>
      <c r="P341" s="109"/>
      <c r="Q341" s="109"/>
      <c r="R341" s="109"/>
      <c r="S341" s="109"/>
      <c r="T341" s="109"/>
      <c r="U341" s="109"/>
      <c r="V341" s="109"/>
      <c r="W341" s="109"/>
      <c r="X341" s="474"/>
      <c r="Y341" s="474"/>
      <c r="Z341" s="474"/>
    </row>
    <row r="342" spans="1:26" ht="15.75" customHeight="1">
      <c r="A342" s="424">
        <v>169</v>
      </c>
      <c r="B342" s="424" t="s">
        <v>1523</v>
      </c>
      <c r="C342" s="427" t="s">
        <v>258</v>
      </c>
      <c r="D342" s="427" t="s">
        <v>1031</v>
      </c>
      <c r="E342" s="427"/>
      <c r="F342" s="791"/>
      <c r="G342" s="85">
        <v>44357</v>
      </c>
      <c r="H342" s="85">
        <v>44449</v>
      </c>
      <c r="I342" s="484" t="s">
        <v>1310</v>
      </c>
      <c r="J342" s="243"/>
      <c r="K342" s="489">
        <v>44454</v>
      </c>
      <c r="L342" s="489">
        <v>44459</v>
      </c>
      <c r="M342" s="492">
        <v>44573</v>
      </c>
      <c r="N342" s="492">
        <f>M342+5</f>
        <v>44578</v>
      </c>
      <c r="O342" s="489">
        <v>44473</v>
      </c>
      <c r="P342" s="489">
        <v>44473</v>
      </c>
      <c r="Q342" s="109"/>
      <c r="R342" s="109"/>
      <c r="S342" s="109"/>
      <c r="T342" s="109"/>
      <c r="U342" s="109"/>
      <c r="V342" s="109"/>
      <c r="W342" s="109"/>
      <c r="X342" s="474"/>
      <c r="Y342" s="474"/>
      <c r="Z342" s="474"/>
    </row>
    <row r="343" spans="1:26" ht="15.75" customHeight="1">
      <c r="A343" s="424"/>
      <c r="B343" s="424"/>
      <c r="C343" s="424"/>
      <c r="D343" s="424"/>
      <c r="E343" s="482">
        <v>380.209</v>
      </c>
      <c r="F343" s="791"/>
      <c r="G343" s="496"/>
      <c r="H343" s="480"/>
      <c r="I343" s="481"/>
      <c r="J343" s="262"/>
      <c r="K343" s="109"/>
      <c r="L343" s="109"/>
      <c r="M343" s="109"/>
      <c r="N343" s="109"/>
      <c r="O343" s="109"/>
      <c r="P343" s="109"/>
      <c r="Q343" s="109"/>
      <c r="R343" s="109"/>
      <c r="S343" s="109"/>
      <c r="T343" s="109"/>
      <c r="U343" s="109"/>
      <c r="V343" s="109"/>
      <c r="W343" s="109"/>
      <c r="X343" s="474"/>
      <c r="Y343" s="474"/>
      <c r="Z343" s="474"/>
    </row>
    <row r="344" spans="1:26" ht="15.75" customHeight="1">
      <c r="A344" s="424">
        <v>170</v>
      </c>
      <c r="B344" s="424" t="s">
        <v>1524</v>
      </c>
      <c r="C344" s="427" t="s">
        <v>258</v>
      </c>
      <c r="D344" s="427" t="s">
        <v>1031</v>
      </c>
      <c r="E344" s="427"/>
      <c r="F344" s="791"/>
      <c r="G344" s="85">
        <v>44357</v>
      </c>
      <c r="H344" s="85">
        <v>44449</v>
      </c>
      <c r="I344" s="484" t="s">
        <v>1310</v>
      </c>
      <c r="J344" s="243"/>
      <c r="K344" s="489">
        <v>44466</v>
      </c>
      <c r="L344" s="489">
        <v>44469</v>
      </c>
      <c r="M344" s="489">
        <v>44505</v>
      </c>
      <c r="N344" s="489">
        <v>44510</v>
      </c>
      <c r="O344" s="489">
        <v>44473</v>
      </c>
      <c r="P344" s="489">
        <v>44473</v>
      </c>
      <c r="Q344" s="109"/>
      <c r="R344" s="109"/>
      <c r="S344" s="109"/>
      <c r="T344" s="109"/>
      <c r="U344" s="109"/>
      <c r="V344" s="109"/>
      <c r="W344" s="109"/>
      <c r="X344" s="474"/>
      <c r="Y344" s="474"/>
      <c r="Z344" s="474"/>
    </row>
    <row r="345" spans="1:26" ht="15.75" customHeight="1">
      <c r="A345" s="424"/>
      <c r="B345" s="424"/>
      <c r="C345" s="424"/>
      <c r="D345" s="424"/>
      <c r="E345" s="482">
        <v>406.23</v>
      </c>
      <c r="F345" s="791"/>
      <c r="G345" s="496"/>
      <c r="H345" s="480"/>
      <c r="I345" s="481"/>
      <c r="J345" s="262"/>
      <c r="K345" s="109"/>
      <c r="L345" s="109"/>
      <c r="M345" s="109"/>
      <c r="N345" s="109"/>
      <c r="O345" s="109"/>
      <c r="P345" s="109"/>
      <c r="Q345" s="109"/>
      <c r="R345" s="109"/>
      <c r="S345" s="109"/>
      <c r="T345" s="109"/>
      <c r="U345" s="109"/>
      <c r="V345" s="109"/>
      <c r="W345" s="109"/>
      <c r="X345" s="474"/>
      <c r="Y345" s="474"/>
      <c r="Z345" s="474"/>
    </row>
    <row r="346" spans="1:26" ht="15.75" customHeight="1">
      <c r="A346" s="424">
        <v>171</v>
      </c>
      <c r="B346" s="424" t="s">
        <v>1525</v>
      </c>
      <c r="C346" s="427" t="s">
        <v>251</v>
      </c>
      <c r="D346" s="427" t="s">
        <v>1031</v>
      </c>
      <c r="E346" s="427"/>
      <c r="F346" s="791"/>
      <c r="G346" s="85">
        <v>44357</v>
      </c>
      <c r="H346" s="85">
        <v>44449</v>
      </c>
      <c r="I346" s="484" t="s">
        <v>1310</v>
      </c>
      <c r="J346" s="243"/>
      <c r="K346" s="489">
        <v>44460</v>
      </c>
      <c r="L346" s="489">
        <v>44466</v>
      </c>
      <c r="M346" s="489">
        <v>44482</v>
      </c>
      <c r="N346" s="489">
        <v>44488</v>
      </c>
      <c r="O346" s="489">
        <v>44496</v>
      </c>
      <c r="P346" s="489">
        <v>44496</v>
      </c>
      <c r="Q346" s="109"/>
      <c r="R346" s="109"/>
      <c r="S346" s="109"/>
      <c r="T346" s="109"/>
      <c r="U346" s="109"/>
      <c r="V346" s="109"/>
      <c r="W346" s="109"/>
      <c r="X346" s="474"/>
      <c r="Y346" s="474"/>
      <c r="Z346" s="474"/>
    </row>
    <row r="347" spans="1:26" ht="15.75" customHeight="1">
      <c r="A347" s="424"/>
      <c r="B347" s="424"/>
      <c r="C347" s="424"/>
      <c r="D347" s="424"/>
      <c r="E347" s="482">
        <v>403.86099999999999</v>
      </c>
      <c r="F347" s="791"/>
      <c r="G347" s="496"/>
      <c r="H347" s="480"/>
      <c r="I347" s="481"/>
      <c r="J347" s="262"/>
      <c r="K347" s="109"/>
      <c r="L347" s="109"/>
      <c r="M347" s="109"/>
      <c r="N347" s="109"/>
      <c r="O347" s="109"/>
      <c r="P347" s="109"/>
      <c r="Q347" s="109"/>
      <c r="R347" s="109"/>
      <c r="S347" s="109"/>
      <c r="T347" s="109"/>
      <c r="U347" s="109"/>
      <c r="V347" s="109"/>
      <c r="W347" s="109"/>
      <c r="X347" s="474"/>
      <c r="Y347" s="474"/>
      <c r="Z347" s="474"/>
    </row>
    <row r="348" spans="1:26" ht="15.75" customHeight="1">
      <c r="A348" s="424">
        <v>172</v>
      </c>
      <c r="B348" s="424" t="s">
        <v>1526</v>
      </c>
      <c r="C348" s="427" t="s">
        <v>251</v>
      </c>
      <c r="D348" s="427" t="s">
        <v>1031</v>
      </c>
      <c r="E348" s="427"/>
      <c r="F348" s="791"/>
      <c r="G348" s="85">
        <v>44357</v>
      </c>
      <c r="H348" s="85">
        <v>44449</v>
      </c>
      <c r="I348" s="484" t="s">
        <v>1310</v>
      </c>
      <c r="J348" s="243"/>
      <c r="K348" s="489">
        <v>44466</v>
      </c>
      <c r="L348" s="489">
        <v>44474</v>
      </c>
      <c r="M348" s="489">
        <v>44494</v>
      </c>
      <c r="N348" s="489">
        <v>44500</v>
      </c>
      <c r="O348" s="489">
        <v>44496</v>
      </c>
      <c r="P348" s="489">
        <v>44496</v>
      </c>
      <c r="Q348" s="109"/>
      <c r="R348" s="109"/>
      <c r="S348" s="109"/>
      <c r="T348" s="109"/>
      <c r="U348" s="109"/>
      <c r="V348" s="109"/>
      <c r="W348" s="109"/>
      <c r="X348" s="474"/>
      <c r="Y348" s="474"/>
      <c r="Z348" s="474"/>
    </row>
    <row r="349" spans="1:26" ht="15.75" customHeight="1">
      <c r="A349" s="424"/>
      <c r="B349" s="424"/>
      <c r="C349" s="424"/>
      <c r="D349" s="424"/>
      <c r="E349" s="482">
        <v>404.44499999999999</v>
      </c>
      <c r="F349" s="791"/>
      <c r="G349" s="496"/>
      <c r="H349" s="480"/>
      <c r="I349" s="481"/>
      <c r="J349" s="262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474"/>
      <c r="Y349" s="474"/>
      <c r="Z349" s="474"/>
    </row>
    <row r="350" spans="1:26" ht="15.75" customHeight="1">
      <c r="A350" s="424">
        <v>173</v>
      </c>
      <c r="B350" s="424" t="s">
        <v>1527</v>
      </c>
      <c r="C350" s="427" t="s">
        <v>258</v>
      </c>
      <c r="D350" s="427" t="s">
        <v>1031</v>
      </c>
      <c r="E350" s="427"/>
      <c r="F350" s="791"/>
      <c r="G350" s="85">
        <v>44357</v>
      </c>
      <c r="H350" s="85">
        <v>44449</v>
      </c>
      <c r="I350" s="484" t="s">
        <v>1528</v>
      </c>
      <c r="J350" s="243"/>
      <c r="K350" s="489">
        <v>44449</v>
      </c>
      <c r="L350" s="489">
        <v>44465</v>
      </c>
      <c r="M350" s="489">
        <v>44488</v>
      </c>
      <c r="N350" s="489">
        <v>44493</v>
      </c>
      <c r="O350" s="489">
        <v>44518</v>
      </c>
      <c r="P350" s="489">
        <v>44519</v>
      </c>
      <c r="Q350" s="109"/>
      <c r="R350" s="109"/>
      <c r="S350" s="109"/>
      <c r="T350" s="109"/>
      <c r="U350" s="109"/>
      <c r="V350" s="109"/>
      <c r="W350" s="109"/>
      <c r="X350" s="474"/>
      <c r="Y350" s="474"/>
      <c r="Z350" s="474"/>
    </row>
    <row r="351" spans="1:26" ht="15.75" customHeight="1">
      <c r="A351" s="424"/>
      <c r="B351" s="424"/>
      <c r="C351" s="424"/>
      <c r="D351" s="424"/>
      <c r="E351" s="482">
        <v>407.21499999999997</v>
      </c>
      <c r="F351" s="791"/>
      <c r="G351" s="496"/>
      <c r="H351" s="480"/>
      <c r="I351" s="481"/>
      <c r="J351" s="262"/>
      <c r="K351" s="109"/>
      <c r="L351" s="109"/>
      <c r="M351" s="109"/>
      <c r="N351" s="109"/>
      <c r="O351" s="109"/>
      <c r="P351" s="109"/>
      <c r="Q351" s="109"/>
      <c r="R351" s="109"/>
      <c r="S351" s="109"/>
      <c r="T351" s="109"/>
      <c r="U351" s="109"/>
      <c r="V351" s="109"/>
      <c r="W351" s="109"/>
      <c r="X351" s="474"/>
      <c r="Y351" s="474"/>
      <c r="Z351" s="474"/>
    </row>
    <row r="352" spans="1:26" ht="15.75" customHeight="1">
      <c r="A352" s="424">
        <v>174</v>
      </c>
      <c r="B352" s="424" t="s">
        <v>1529</v>
      </c>
      <c r="C352" s="427" t="s">
        <v>251</v>
      </c>
      <c r="D352" s="427" t="s">
        <v>1031</v>
      </c>
      <c r="E352" s="427"/>
      <c r="F352" s="791"/>
      <c r="G352" s="85">
        <v>44357</v>
      </c>
      <c r="H352" s="85">
        <v>44449</v>
      </c>
      <c r="I352" s="484" t="s">
        <v>1310</v>
      </c>
      <c r="J352" s="243"/>
      <c r="K352" s="489">
        <v>44472</v>
      </c>
      <c r="L352" s="489">
        <v>44479</v>
      </c>
      <c r="M352" s="489">
        <v>44501</v>
      </c>
      <c r="N352" s="489">
        <v>44508</v>
      </c>
      <c r="O352" s="489">
        <v>44496</v>
      </c>
      <c r="P352" s="489">
        <v>44496</v>
      </c>
      <c r="Q352" s="109"/>
      <c r="R352" s="109"/>
      <c r="S352" s="109"/>
      <c r="T352" s="109"/>
      <c r="U352" s="109"/>
      <c r="V352" s="109"/>
      <c r="W352" s="109"/>
      <c r="X352" s="474"/>
      <c r="Y352" s="474"/>
      <c r="Z352" s="474"/>
    </row>
    <row r="353" spans="1:26" ht="15.75" customHeight="1">
      <c r="A353" s="424"/>
      <c r="B353" s="424"/>
      <c r="C353" s="424"/>
      <c r="D353" s="424"/>
      <c r="E353" s="482">
        <v>431.91399999999999</v>
      </c>
      <c r="F353" s="693"/>
      <c r="G353" s="496"/>
      <c r="H353" s="480"/>
      <c r="I353" s="481"/>
      <c r="J353" s="262"/>
      <c r="K353" s="109"/>
      <c r="L353" s="109"/>
      <c r="M353" s="109"/>
      <c r="N353" s="109"/>
      <c r="O353" s="109"/>
      <c r="P353" s="109"/>
      <c r="Q353" s="109"/>
      <c r="R353" s="109"/>
      <c r="S353" s="109"/>
      <c r="T353" s="109"/>
      <c r="U353" s="109"/>
      <c r="V353" s="109"/>
      <c r="W353" s="109"/>
      <c r="X353" s="474"/>
      <c r="Y353" s="474"/>
      <c r="Z353" s="474"/>
    </row>
    <row r="354" spans="1:26" ht="15.75" customHeight="1">
      <c r="A354" s="424">
        <v>175</v>
      </c>
      <c r="B354" s="424" t="s">
        <v>1530</v>
      </c>
      <c r="C354" s="427" t="s">
        <v>351</v>
      </c>
      <c r="D354" s="427" t="s">
        <v>1531</v>
      </c>
      <c r="E354" s="427"/>
      <c r="F354" s="490"/>
      <c r="G354" s="85">
        <v>44357</v>
      </c>
      <c r="H354" s="85">
        <v>44449</v>
      </c>
      <c r="I354" s="484" t="s">
        <v>1310</v>
      </c>
      <c r="J354" s="243"/>
      <c r="K354" s="489">
        <v>44476</v>
      </c>
      <c r="L354" s="489">
        <v>44492</v>
      </c>
      <c r="M354" s="109"/>
      <c r="N354" s="109"/>
      <c r="O354" s="489">
        <v>44518</v>
      </c>
      <c r="P354" s="489">
        <v>44519</v>
      </c>
      <c r="Q354" s="109"/>
      <c r="R354" s="109"/>
      <c r="S354" s="109"/>
      <c r="T354" s="109"/>
      <c r="U354" s="109"/>
      <c r="V354" s="109"/>
      <c r="W354" s="109"/>
      <c r="X354" s="474"/>
      <c r="Y354" s="474"/>
      <c r="Z354" s="474"/>
    </row>
    <row r="355" spans="1:26" ht="15.75" customHeight="1">
      <c r="A355" s="424"/>
      <c r="B355" s="424"/>
      <c r="C355" s="424"/>
      <c r="D355" s="424"/>
      <c r="E355" s="482">
        <v>239.804</v>
      </c>
      <c r="F355" s="479">
        <v>239.804</v>
      </c>
      <c r="G355" s="496"/>
      <c r="H355" s="480"/>
      <c r="I355" s="481"/>
      <c r="J355" s="262"/>
      <c r="K355" s="109"/>
      <c r="L355" s="109"/>
      <c r="M355" s="109"/>
      <c r="N355" s="109"/>
      <c r="O355" s="109"/>
      <c r="P355" s="109"/>
      <c r="Q355" s="109"/>
      <c r="R355" s="109"/>
      <c r="S355" s="109"/>
      <c r="T355" s="109"/>
      <c r="U355" s="109"/>
      <c r="V355" s="109"/>
      <c r="W355" s="109"/>
      <c r="X355" s="474"/>
      <c r="Y355" s="474"/>
      <c r="Z355" s="474"/>
    </row>
    <row r="356" spans="1:26" ht="15.75" customHeight="1">
      <c r="A356" s="424">
        <v>176</v>
      </c>
      <c r="B356" s="424" t="s">
        <v>1532</v>
      </c>
      <c r="C356" s="427" t="s">
        <v>351</v>
      </c>
      <c r="D356" s="427" t="s">
        <v>1533</v>
      </c>
      <c r="E356" s="427"/>
      <c r="F356" s="490"/>
      <c r="G356" s="85">
        <v>44357</v>
      </c>
      <c r="H356" s="85">
        <v>44306</v>
      </c>
      <c r="I356" s="484" t="s">
        <v>1310</v>
      </c>
      <c r="J356" s="243"/>
      <c r="K356" s="489">
        <v>44474</v>
      </c>
      <c r="L356" s="489">
        <v>44495</v>
      </c>
      <c r="M356" s="109"/>
      <c r="N356" s="109"/>
      <c r="O356" s="489">
        <v>44518</v>
      </c>
      <c r="P356" s="489">
        <v>44519</v>
      </c>
      <c r="Q356" s="109"/>
      <c r="R356" s="109"/>
      <c r="S356" s="492">
        <v>44540</v>
      </c>
      <c r="T356" s="492">
        <v>44561</v>
      </c>
      <c r="U356" s="109"/>
      <c r="V356" s="109"/>
      <c r="W356" s="109"/>
      <c r="X356" s="474"/>
      <c r="Y356" s="474"/>
      <c r="Z356" s="474"/>
    </row>
    <row r="357" spans="1:26" ht="14.25" customHeight="1">
      <c r="A357" s="424"/>
      <c r="B357" s="424"/>
      <c r="C357" s="424"/>
      <c r="D357" s="424"/>
      <c r="E357" s="482">
        <v>412.15300000000002</v>
      </c>
      <c r="F357" s="790">
        <v>2488.3009999999999</v>
      </c>
      <c r="G357" s="496"/>
      <c r="H357" s="480"/>
      <c r="I357" s="481"/>
      <c r="J357" s="262"/>
      <c r="K357" s="109"/>
      <c r="L357" s="109"/>
      <c r="M357" s="109"/>
      <c r="N357" s="109"/>
      <c r="O357" s="109"/>
      <c r="P357" s="109"/>
      <c r="Q357" s="109"/>
      <c r="R357" s="109"/>
      <c r="S357" s="109"/>
      <c r="T357" s="109"/>
      <c r="U357" s="109"/>
      <c r="V357" s="109"/>
      <c r="W357" s="109"/>
      <c r="X357" s="474"/>
      <c r="Y357" s="474"/>
      <c r="Z357" s="474"/>
    </row>
    <row r="358" spans="1:26" ht="15.75" customHeight="1">
      <c r="A358" s="424">
        <v>177</v>
      </c>
      <c r="B358" s="424" t="s">
        <v>1534</v>
      </c>
      <c r="C358" s="427" t="s">
        <v>258</v>
      </c>
      <c r="D358" s="427" t="s">
        <v>1031</v>
      </c>
      <c r="E358" s="427"/>
      <c r="F358" s="791"/>
      <c r="G358" s="85">
        <v>44303</v>
      </c>
      <c r="H358" s="85">
        <v>44306</v>
      </c>
      <c r="I358" s="484" t="s">
        <v>1310</v>
      </c>
      <c r="J358" s="243"/>
      <c r="K358" s="489">
        <v>44340</v>
      </c>
      <c r="L358" s="489">
        <v>44347</v>
      </c>
      <c r="M358" s="489">
        <v>44472</v>
      </c>
      <c r="N358" s="489">
        <v>44479</v>
      </c>
      <c r="O358" s="489">
        <v>44369</v>
      </c>
      <c r="P358" s="489">
        <v>44369</v>
      </c>
      <c r="Q358" s="109"/>
      <c r="R358" s="109"/>
      <c r="S358" s="492">
        <v>44540</v>
      </c>
      <c r="T358" s="492">
        <v>44561</v>
      </c>
      <c r="U358" s="109"/>
      <c r="V358" s="109"/>
      <c r="W358" s="109"/>
      <c r="X358" s="474"/>
      <c r="Y358" s="474"/>
      <c r="Z358" s="474"/>
    </row>
    <row r="359" spans="1:26" ht="15.75" customHeight="1">
      <c r="A359" s="424"/>
      <c r="B359" s="424"/>
      <c r="C359" s="424"/>
      <c r="D359" s="424"/>
      <c r="E359" s="482">
        <v>426.62599999999998</v>
      </c>
      <c r="F359" s="791"/>
      <c r="G359" s="496"/>
      <c r="H359" s="480"/>
      <c r="I359" s="481"/>
      <c r="J359" s="262"/>
      <c r="K359" s="109"/>
      <c r="L359" s="109"/>
      <c r="M359" s="109"/>
      <c r="N359" s="109"/>
      <c r="O359" s="109"/>
      <c r="P359" s="109"/>
      <c r="Q359" s="109"/>
      <c r="R359" s="109"/>
      <c r="S359" s="109"/>
      <c r="T359" s="109"/>
      <c r="U359" s="109"/>
      <c r="V359" s="109"/>
      <c r="W359" s="109"/>
      <c r="X359" s="474"/>
      <c r="Y359" s="474"/>
      <c r="Z359" s="474"/>
    </row>
    <row r="360" spans="1:26" ht="15.75" customHeight="1">
      <c r="A360" s="424">
        <v>178</v>
      </c>
      <c r="B360" s="424" t="s">
        <v>1535</v>
      </c>
      <c r="C360" s="427" t="s">
        <v>258</v>
      </c>
      <c r="D360" s="427" t="s">
        <v>1031</v>
      </c>
      <c r="E360" s="427"/>
      <c r="F360" s="791"/>
      <c r="G360" s="85">
        <v>44303</v>
      </c>
      <c r="H360" s="85">
        <v>44306</v>
      </c>
      <c r="I360" s="484" t="s">
        <v>1308</v>
      </c>
      <c r="J360" s="243"/>
      <c r="K360" s="489">
        <v>44326</v>
      </c>
      <c r="L360" s="489">
        <v>44331</v>
      </c>
      <c r="M360" s="489">
        <v>44397</v>
      </c>
      <c r="N360" s="489">
        <v>44407</v>
      </c>
      <c r="O360" s="489">
        <v>44520</v>
      </c>
      <c r="P360" s="489">
        <v>44521</v>
      </c>
      <c r="Q360" s="109"/>
      <c r="R360" s="109"/>
      <c r="S360" s="492">
        <v>44540</v>
      </c>
      <c r="T360" s="492">
        <v>44561</v>
      </c>
      <c r="U360" s="109"/>
      <c r="V360" s="109"/>
      <c r="W360" s="109"/>
      <c r="X360" s="474"/>
      <c r="Y360" s="474"/>
      <c r="Z360" s="474"/>
    </row>
    <row r="361" spans="1:26" ht="15.75" customHeight="1">
      <c r="A361" s="424"/>
      <c r="B361" s="424"/>
      <c r="C361" s="424"/>
      <c r="D361" s="424"/>
      <c r="E361" s="482">
        <v>413.16</v>
      </c>
      <c r="F361" s="791"/>
      <c r="G361" s="496"/>
      <c r="H361" s="480"/>
      <c r="I361" s="481"/>
      <c r="J361" s="262"/>
      <c r="K361" s="109"/>
      <c r="L361" s="109"/>
      <c r="M361" s="109"/>
      <c r="N361" s="109"/>
      <c r="O361" s="109"/>
      <c r="P361" s="109"/>
      <c r="Q361" s="109"/>
      <c r="R361" s="109"/>
      <c r="S361" s="109"/>
      <c r="T361" s="109"/>
      <c r="U361" s="109"/>
      <c r="V361" s="109"/>
      <c r="W361" s="109"/>
      <c r="X361" s="474"/>
      <c r="Y361" s="474"/>
      <c r="Z361" s="474"/>
    </row>
    <row r="362" spans="1:26" ht="15.75" customHeight="1">
      <c r="A362" s="424">
        <v>179</v>
      </c>
      <c r="B362" s="424" t="s">
        <v>1536</v>
      </c>
      <c r="C362" s="427" t="s">
        <v>245</v>
      </c>
      <c r="D362" s="427" t="s">
        <v>1031</v>
      </c>
      <c r="E362" s="427"/>
      <c r="F362" s="791"/>
      <c r="G362" s="85">
        <v>44303</v>
      </c>
      <c r="H362" s="85">
        <v>44306</v>
      </c>
      <c r="I362" s="484" t="s">
        <v>1308</v>
      </c>
      <c r="J362" s="243"/>
      <c r="K362" s="489">
        <v>44310</v>
      </c>
      <c r="L362" s="489">
        <v>44317</v>
      </c>
      <c r="M362" s="489">
        <v>44401</v>
      </c>
      <c r="N362" s="489">
        <v>44413</v>
      </c>
      <c r="O362" s="489">
        <v>44469</v>
      </c>
      <c r="P362" s="489">
        <v>44469</v>
      </c>
      <c r="Q362" s="109"/>
      <c r="R362" s="109"/>
      <c r="S362" s="492">
        <v>44540</v>
      </c>
      <c r="T362" s="492">
        <v>44561</v>
      </c>
      <c r="U362" s="109"/>
      <c r="V362" s="109"/>
      <c r="W362" s="109"/>
      <c r="X362" s="474"/>
      <c r="Y362" s="474"/>
      <c r="Z362" s="474"/>
    </row>
    <row r="363" spans="1:26" ht="15.75" customHeight="1">
      <c r="A363" s="424"/>
      <c r="B363" s="424"/>
      <c r="C363" s="424"/>
      <c r="D363" s="424"/>
      <c r="E363" s="482">
        <v>423.2</v>
      </c>
      <c r="F363" s="791"/>
      <c r="G363" s="496"/>
      <c r="H363" s="480"/>
      <c r="I363" s="481"/>
      <c r="J363" s="262"/>
      <c r="K363" s="109"/>
      <c r="L363" s="109"/>
      <c r="M363" s="109"/>
      <c r="N363" s="109"/>
      <c r="O363" s="109"/>
      <c r="P363" s="109"/>
      <c r="Q363" s="109"/>
      <c r="R363" s="109"/>
      <c r="S363" s="109"/>
      <c r="T363" s="109"/>
      <c r="U363" s="109"/>
      <c r="V363" s="109"/>
      <c r="W363" s="109"/>
      <c r="X363" s="474"/>
      <c r="Y363" s="474"/>
      <c r="Z363" s="474"/>
    </row>
    <row r="364" spans="1:26" ht="15.75" customHeight="1">
      <c r="A364" s="424">
        <v>180</v>
      </c>
      <c r="B364" s="424" t="s">
        <v>1537</v>
      </c>
      <c r="C364" s="427" t="s">
        <v>251</v>
      </c>
      <c r="D364" s="427" t="s">
        <v>1031</v>
      </c>
      <c r="E364" s="427"/>
      <c r="F364" s="791"/>
      <c r="G364" s="85">
        <v>44303</v>
      </c>
      <c r="H364" s="85">
        <v>44306</v>
      </c>
      <c r="I364" s="484" t="s">
        <v>1308</v>
      </c>
      <c r="J364" s="243"/>
      <c r="K364" s="489">
        <v>44316</v>
      </c>
      <c r="L364" s="489">
        <v>44321</v>
      </c>
      <c r="M364" s="489">
        <v>44383</v>
      </c>
      <c r="N364" s="489">
        <v>44388</v>
      </c>
      <c r="O364" s="489">
        <v>44469</v>
      </c>
      <c r="P364" s="489">
        <v>44469</v>
      </c>
      <c r="Q364" s="109"/>
      <c r="R364" s="109"/>
      <c r="S364" s="492">
        <v>44540</v>
      </c>
      <c r="T364" s="492">
        <v>44561</v>
      </c>
      <c r="U364" s="109"/>
      <c r="V364" s="109"/>
      <c r="W364" s="109"/>
      <c r="X364" s="474"/>
      <c r="Y364" s="474"/>
      <c r="Z364" s="474"/>
    </row>
    <row r="365" spans="1:26" ht="15.75" customHeight="1">
      <c r="A365" s="424"/>
      <c r="B365" s="424"/>
      <c r="C365" s="424"/>
      <c r="D365" s="424"/>
      <c r="E365" s="482">
        <v>404.01</v>
      </c>
      <c r="F365" s="791"/>
      <c r="G365" s="496"/>
      <c r="H365" s="480"/>
      <c r="I365" s="481"/>
      <c r="J365" s="262"/>
      <c r="K365" s="109"/>
      <c r="L365" s="109"/>
      <c r="M365" s="109"/>
      <c r="N365" s="109"/>
      <c r="O365" s="109"/>
      <c r="P365" s="109"/>
      <c r="Q365" s="109"/>
      <c r="R365" s="109"/>
      <c r="S365" s="109"/>
      <c r="T365" s="109"/>
      <c r="U365" s="109"/>
      <c r="V365" s="109"/>
      <c r="W365" s="109"/>
      <c r="X365" s="474"/>
      <c r="Y365" s="474"/>
      <c r="Z365" s="474"/>
    </row>
    <row r="366" spans="1:26" ht="15.75" customHeight="1">
      <c r="A366" s="424">
        <v>181</v>
      </c>
      <c r="B366" s="424" t="s">
        <v>1538</v>
      </c>
      <c r="C366" s="427" t="s">
        <v>258</v>
      </c>
      <c r="D366" s="427" t="s">
        <v>1031</v>
      </c>
      <c r="E366" s="427"/>
      <c r="F366" s="791"/>
      <c r="G366" s="85">
        <v>44303</v>
      </c>
      <c r="H366" s="85">
        <v>44306</v>
      </c>
      <c r="I366" s="484" t="s">
        <v>1308</v>
      </c>
      <c r="J366" s="243"/>
      <c r="K366" s="489">
        <v>44321</v>
      </c>
      <c r="L366" s="489">
        <v>44327</v>
      </c>
      <c r="M366" s="489">
        <v>44387</v>
      </c>
      <c r="N366" s="489">
        <v>44397</v>
      </c>
      <c r="O366" s="489">
        <v>44520</v>
      </c>
      <c r="P366" s="489">
        <v>44469</v>
      </c>
      <c r="Q366" s="109"/>
      <c r="R366" s="109"/>
      <c r="S366" s="492">
        <v>44540</v>
      </c>
      <c r="T366" s="492">
        <v>44561</v>
      </c>
      <c r="U366" s="109"/>
      <c r="V366" s="109"/>
      <c r="W366" s="109"/>
      <c r="X366" s="474"/>
      <c r="Y366" s="474"/>
      <c r="Z366" s="474"/>
    </row>
    <row r="367" spans="1:26" ht="15.75" customHeight="1">
      <c r="A367" s="424"/>
      <c r="B367" s="424"/>
      <c r="C367" s="424"/>
      <c r="D367" s="424"/>
      <c r="E367" s="482">
        <v>409.15199999999999</v>
      </c>
      <c r="F367" s="693"/>
      <c r="G367" s="496"/>
      <c r="H367" s="480"/>
      <c r="I367" s="481"/>
      <c r="J367" s="262"/>
      <c r="K367" s="109"/>
      <c r="L367" s="109"/>
      <c r="M367" s="109"/>
      <c r="N367" s="109"/>
      <c r="O367" s="109"/>
      <c r="P367" s="109"/>
      <c r="Q367" s="109"/>
      <c r="R367" s="109"/>
      <c r="S367" s="109"/>
      <c r="T367" s="109"/>
      <c r="U367" s="109"/>
      <c r="V367" s="109"/>
      <c r="W367" s="109"/>
      <c r="X367" s="474"/>
      <c r="Y367" s="474"/>
      <c r="Z367" s="474"/>
    </row>
    <row r="368" spans="1:26" ht="15.75" customHeight="1">
      <c r="A368" s="424">
        <v>182</v>
      </c>
      <c r="B368" s="424" t="s">
        <v>1539</v>
      </c>
      <c r="C368" s="427" t="s">
        <v>332</v>
      </c>
      <c r="D368" s="427" t="s">
        <v>1540</v>
      </c>
      <c r="E368" s="427"/>
      <c r="F368" s="490"/>
      <c r="G368" s="85">
        <v>44303</v>
      </c>
      <c r="H368" s="85">
        <v>44306</v>
      </c>
      <c r="I368" s="484" t="s">
        <v>1310</v>
      </c>
      <c r="J368" s="243"/>
      <c r="K368" s="489">
        <v>44387</v>
      </c>
      <c r="L368" s="489">
        <v>44439</v>
      </c>
      <c r="M368" s="489">
        <v>44521</v>
      </c>
      <c r="N368" s="489">
        <v>44529</v>
      </c>
      <c r="O368" s="489">
        <v>44449</v>
      </c>
      <c r="P368" s="489">
        <v>44449</v>
      </c>
      <c r="Q368" s="109"/>
      <c r="R368" s="109"/>
      <c r="S368" s="489">
        <v>44530</v>
      </c>
      <c r="T368" s="489">
        <v>44543</v>
      </c>
      <c r="U368" s="109"/>
      <c r="V368" s="109"/>
      <c r="W368" s="109"/>
      <c r="X368" s="474"/>
      <c r="Y368" s="474"/>
      <c r="Z368" s="474"/>
    </row>
    <row r="369" spans="1:26" ht="15.75" customHeight="1">
      <c r="A369" s="424"/>
      <c r="B369" s="424"/>
      <c r="C369" s="424"/>
      <c r="D369" s="424"/>
      <c r="E369" s="482">
        <v>420.714</v>
      </c>
      <c r="F369" s="790">
        <v>3294.9720000000002</v>
      </c>
      <c r="G369" s="496"/>
      <c r="H369" s="480"/>
      <c r="I369" s="481"/>
      <c r="J369" s="262"/>
      <c r="K369" s="109"/>
      <c r="L369" s="109"/>
      <c r="M369" s="109"/>
      <c r="N369" s="109"/>
      <c r="O369" s="109"/>
      <c r="P369" s="109"/>
      <c r="Q369" s="109"/>
      <c r="R369" s="109"/>
      <c r="S369" s="109"/>
      <c r="T369" s="109"/>
      <c r="U369" s="109"/>
      <c r="V369" s="109"/>
      <c r="W369" s="109"/>
      <c r="X369" s="474"/>
      <c r="Y369" s="474"/>
      <c r="Z369" s="474"/>
    </row>
    <row r="370" spans="1:26" ht="15.75" customHeight="1">
      <c r="A370" s="424">
        <v>183</v>
      </c>
      <c r="B370" s="424" t="s">
        <v>1541</v>
      </c>
      <c r="C370" s="427" t="s">
        <v>245</v>
      </c>
      <c r="D370" s="427" t="s">
        <v>1031</v>
      </c>
      <c r="E370" s="427"/>
      <c r="F370" s="791"/>
      <c r="G370" s="85">
        <v>44303</v>
      </c>
      <c r="H370" s="85">
        <v>44306</v>
      </c>
      <c r="I370" s="484" t="s">
        <v>1308</v>
      </c>
      <c r="J370" s="243"/>
      <c r="K370" s="489">
        <v>44333</v>
      </c>
      <c r="L370" s="489">
        <v>44343</v>
      </c>
      <c r="M370" s="489">
        <v>44425</v>
      </c>
      <c r="N370" s="489">
        <v>44437</v>
      </c>
      <c r="O370" s="489">
        <v>44469</v>
      </c>
      <c r="P370" s="489">
        <v>44469</v>
      </c>
      <c r="Q370" s="109"/>
      <c r="R370" s="109"/>
      <c r="S370" s="489">
        <v>44530</v>
      </c>
      <c r="T370" s="489">
        <v>44543</v>
      </c>
      <c r="U370" s="109"/>
      <c r="V370" s="109"/>
      <c r="W370" s="109"/>
      <c r="X370" s="474"/>
      <c r="Y370" s="474"/>
      <c r="Z370" s="474"/>
    </row>
    <row r="371" spans="1:26" ht="15.75" customHeight="1">
      <c r="A371" s="424"/>
      <c r="B371" s="424"/>
      <c r="C371" s="424"/>
      <c r="D371" s="424"/>
      <c r="E371" s="482">
        <v>418.98</v>
      </c>
      <c r="F371" s="791"/>
      <c r="G371" s="496"/>
      <c r="H371" s="480"/>
      <c r="I371" s="481"/>
      <c r="J371" s="262"/>
      <c r="K371" s="109"/>
      <c r="L371" s="109"/>
      <c r="M371" s="109"/>
      <c r="N371" s="109"/>
      <c r="O371" s="109"/>
      <c r="P371" s="109"/>
      <c r="Q371" s="109"/>
      <c r="R371" s="109"/>
      <c r="S371" s="109"/>
      <c r="T371" s="109"/>
      <c r="U371" s="109"/>
      <c r="V371" s="109"/>
      <c r="W371" s="109"/>
      <c r="X371" s="474"/>
      <c r="Y371" s="474"/>
      <c r="Z371" s="474"/>
    </row>
    <row r="372" spans="1:26" ht="15.75" customHeight="1">
      <c r="A372" s="424">
        <v>184</v>
      </c>
      <c r="B372" s="424" t="s">
        <v>1542</v>
      </c>
      <c r="C372" s="427" t="s">
        <v>251</v>
      </c>
      <c r="D372" s="427" t="s">
        <v>1031</v>
      </c>
      <c r="E372" s="427"/>
      <c r="F372" s="791"/>
      <c r="G372" s="85">
        <v>44303</v>
      </c>
      <c r="H372" s="85">
        <v>44306</v>
      </c>
      <c r="I372" s="484" t="s">
        <v>1308</v>
      </c>
      <c r="J372" s="243"/>
      <c r="K372" s="489">
        <v>44342</v>
      </c>
      <c r="L372" s="489">
        <v>44359</v>
      </c>
      <c r="M372" s="489">
        <v>44397</v>
      </c>
      <c r="N372" s="489">
        <v>44408</v>
      </c>
      <c r="O372" s="489">
        <v>44362</v>
      </c>
      <c r="P372" s="489">
        <v>44362</v>
      </c>
      <c r="Q372" s="109"/>
      <c r="R372" s="109"/>
      <c r="S372" s="489">
        <v>44530</v>
      </c>
      <c r="T372" s="489">
        <v>44543</v>
      </c>
      <c r="U372" s="109"/>
      <c r="V372" s="109"/>
      <c r="W372" s="109"/>
      <c r="X372" s="474"/>
      <c r="Y372" s="474"/>
      <c r="Z372" s="474"/>
    </row>
    <row r="373" spans="1:26" ht="15.75" customHeight="1">
      <c r="A373" s="424"/>
      <c r="B373" s="424"/>
      <c r="C373" s="424"/>
      <c r="D373" s="424"/>
      <c r="E373" s="482">
        <v>368.18900000000002</v>
      </c>
      <c r="F373" s="791"/>
      <c r="G373" s="496"/>
      <c r="H373" s="480"/>
      <c r="I373" s="481"/>
      <c r="J373" s="262"/>
      <c r="K373" s="109"/>
      <c r="L373" s="109"/>
      <c r="M373" s="109"/>
      <c r="N373" s="109"/>
      <c r="O373" s="109"/>
      <c r="P373" s="109"/>
      <c r="Q373" s="109"/>
      <c r="R373" s="109"/>
      <c r="S373" s="109"/>
      <c r="T373" s="109"/>
      <c r="U373" s="109"/>
      <c r="V373" s="109"/>
      <c r="W373" s="109"/>
      <c r="X373" s="474"/>
      <c r="Y373" s="474"/>
      <c r="Z373" s="474"/>
    </row>
    <row r="374" spans="1:26" ht="15.75" customHeight="1">
      <c r="A374" s="424">
        <v>185</v>
      </c>
      <c r="B374" s="424" t="s">
        <v>1543</v>
      </c>
      <c r="C374" s="427" t="s">
        <v>258</v>
      </c>
      <c r="D374" s="427" t="s">
        <v>1031</v>
      </c>
      <c r="E374" s="427"/>
      <c r="F374" s="791"/>
      <c r="G374" s="85">
        <v>44303</v>
      </c>
      <c r="H374" s="85">
        <v>44306</v>
      </c>
      <c r="I374" s="484" t="s">
        <v>1308</v>
      </c>
      <c r="J374" s="243"/>
      <c r="K374" s="489">
        <v>44340</v>
      </c>
      <c r="L374" s="489">
        <v>44350</v>
      </c>
      <c r="M374" s="489">
        <v>44409</v>
      </c>
      <c r="N374" s="489">
        <v>44421</v>
      </c>
      <c r="O374" s="489">
        <v>44449</v>
      </c>
      <c r="P374" s="489">
        <v>44449</v>
      </c>
      <c r="Q374" s="109"/>
      <c r="R374" s="109"/>
      <c r="S374" s="489">
        <v>44530</v>
      </c>
      <c r="T374" s="489">
        <v>44543</v>
      </c>
      <c r="U374" s="109"/>
      <c r="V374" s="109"/>
      <c r="W374" s="109"/>
      <c r="X374" s="474"/>
      <c r="Y374" s="474"/>
      <c r="Z374" s="474"/>
    </row>
    <row r="375" spans="1:26" ht="15.75" customHeight="1">
      <c r="A375" s="424"/>
      <c r="B375" s="424"/>
      <c r="C375" s="424"/>
      <c r="D375" s="424"/>
      <c r="E375" s="482">
        <v>439.262</v>
      </c>
      <c r="F375" s="791"/>
      <c r="G375" s="496"/>
      <c r="H375" s="480"/>
      <c r="I375" s="481"/>
      <c r="J375" s="262"/>
      <c r="K375" s="109"/>
      <c r="L375" s="109"/>
      <c r="M375" s="109"/>
      <c r="N375" s="109"/>
      <c r="O375" s="109"/>
      <c r="P375" s="109"/>
      <c r="Q375" s="109"/>
      <c r="R375" s="109"/>
      <c r="S375" s="109"/>
      <c r="T375" s="109"/>
      <c r="U375" s="109"/>
      <c r="V375" s="109"/>
      <c r="W375" s="109"/>
      <c r="X375" s="474"/>
      <c r="Y375" s="474"/>
      <c r="Z375" s="474"/>
    </row>
    <row r="376" spans="1:26" ht="15.75" customHeight="1">
      <c r="A376" s="424">
        <v>186</v>
      </c>
      <c r="B376" s="424" t="s">
        <v>1544</v>
      </c>
      <c r="C376" s="427" t="s">
        <v>258</v>
      </c>
      <c r="D376" s="427" t="s">
        <v>1031</v>
      </c>
      <c r="E376" s="427"/>
      <c r="F376" s="791"/>
      <c r="G376" s="85">
        <v>44303</v>
      </c>
      <c r="H376" s="85">
        <v>44306</v>
      </c>
      <c r="I376" s="484" t="s">
        <v>1308</v>
      </c>
      <c r="J376" s="243"/>
      <c r="K376" s="489">
        <v>44373</v>
      </c>
      <c r="L376" s="489">
        <v>44383</v>
      </c>
      <c r="M376" s="489">
        <v>44417</v>
      </c>
      <c r="N376" s="489">
        <v>44430</v>
      </c>
      <c r="O376" s="489">
        <v>44449</v>
      </c>
      <c r="P376" s="489">
        <v>44449</v>
      </c>
      <c r="Q376" s="109"/>
      <c r="R376" s="109"/>
      <c r="S376" s="489">
        <v>44530</v>
      </c>
      <c r="T376" s="489">
        <v>44543</v>
      </c>
      <c r="U376" s="109"/>
      <c r="V376" s="109"/>
      <c r="W376" s="109"/>
      <c r="X376" s="474"/>
      <c r="Y376" s="474"/>
      <c r="Z376" s="474"/>
    </row>
    <row r="377" spans="1:26" ht="15.75" customHeight="1">
      <c r="A377" s="424"/>
      <c r="B377" s="424"/>
      <c r="C377" s="424"/>
      <c r="D377" s="424"/>
      <c r="E377" s="482">
        <v>392.22800000000001</v>
      </c>
      <c r="F377" s="791"/>
      <c r="G377" s="496"/>
      <c r="H377" s="480"/>
      <c r="I377" s="481"/>
      <c r="J377" s="262"/>
      <c r="K377" s="109"/>
      <c r="L377" s="109"/>
      <c r="M377" s="109"/>
      <c r="N377" s="109"/>
      <c r="O377" s="109"/>
      <c r="P377" s="109"/>
      <c r="Q377" s="109"/>
      <c r="R377" s="109"/>
      <c r="S377" s="109"/>
      <c r="T377" s="109"/>
      <c r="U377" s="109"/>
      <c r="V377" s="109"/>
      <c r="W377" s="109"/>
      <c r="X377" s="474"/>
      <c r="Y377" s="474"/>
      <c r="Z377" s="474"/>
    </row>
    <row r="378" spans="1:26" ht="15.75" customHeight="1">
      <c r="A378" s="424">
        <v>187</v>
      </c>
      <c r="B378" s="424" t="s">
        <v>1545</v>
      </c>
      <c r="C378" s="427" t="s">
        <v>258</v>
      </c>
      <c r="D378" s="427" t="s">
        <v>1031</v>
      </c>
      <c r="E378" s="427"/>
      <c r="F378" s="791"/>
      <c r="G378" s="85">
        <v>44303</v>
      </c>
      <c r="H378" s="85">
        <v>44306</v>
      </c>
      <c r="I378" s="484" t="s">
        <v>1308</v>
      </c>
      <c r="J378" s="243"/>
      <c r="K378" s="489">
        <v>44345</v>
      </c>
      <c r="L378" s="489">
        <v>44351</v>
      </c>
      <c r="M378" s="489">
        <v>44480</v>
      </c>
      <c r="N378" s="489">
        <v>44484</v>
      </c>
      <c r="O378" s="489">
        <v>44452</v>
      </c>
      <c r="P378" s="489">
        <v>44452</v>
      </c>
      <c r="Q378" s="109"/>
      <c r="R378" s="109"/>
      <c r="S378" s="489">
        <v>44530</v>
      </c>
      <c r="T378" s="489">
        <v>44543</v>
      </c>
      <c r="U378" s="109"/>
      <c r="V378" s="109"/>
      <c r="W378" s="109"/>
      <c r="X378" s="474"/>
      <c r="Y378" s="474"/>
      <c r="Z378" s="474"/>
    </row>
    <row r="379" spans="1:26" ht="15.75" customHeight="1">
      <c r="A379" s="424"/>
      <c r="B379" s="424"/>
      <c r="C379" s="424"/>
      <c r="D379" s="424"/>
      <c r="E379" s="482">
        <v>425.66</v>
      </c>
      <c r="F379" s="791"/>
      <c r="G379" s="496"/>
      <c r="H379" s="480"/>
      <c r="I379" s="481"/>
      <c r="J379" s="262"/>
      <c r="K379" s="109"/>
      <c r="L379" s="109"/>
      <c r="M379" s="109"/>
      <c r="N379" s="109"/>
      <c r="O379" s="109"/>
      <c r="P379" s="109"/>
      <c r="Q379" s="109"/>
      <c r="R379" s="109"/>
      <c r="S379" s="109"/>
      <c r="T379" s="109"/>
      <c r="U379" s="109"/>
      <c r="V379" s="109"/>
      <c r="W379" s="109"/>
      <c r="X379" s="474"/>
      <c r="Y379" s="474"/>
      <c r="Z379" s="474"/>
    </row>
    <row r="380" spans="1:26" ht="15.75" customHeight="1">
      <c r="A380" s="424">
        <v>188</v>
      </c>
      <c r="B380" s="424" t="s">
        <v>1546</v>
      </c>
      <c r="C380" s="427" t="s">
        <v>258</v>
      </c>
      <c r="D380" s="427" t="s">
        <v>1031</v>
      </c>
      <c r="E380" s="427"/>
      <c r="F380" s="791"/>
      <c r="G380" s="85">
        <v>44303</v>
      </c>
      <c r="H380" s="85">
        <v>44306</v>
      </c>
      <c r="I380" s="484" t="s">
        <v>1308</v>
      </c>
      <c r="J380" s="243"/>
      <c r="K380" s="489">
        <v>44351</v>
      </c>
      <c r="L380" s="489">
        <v>44358</v>
      </c>
      <c r="M380" s="489">
        <v>44437</v>
      </c>
      <c r="N380" s="489">
        <v>44445</v>
      </c>
      <c r="O380" s="489">
        <v>44469</v>
      </c>
      <c r="P380" s="489">
        <v>44469</v>
      </c>
      <c r="Q380" s="109"/>
      <c r="R380" s="109"/>
      <c r="S380" s="489">
        <v>44530</v>
      </c>
      <c r="T380" s="489">
        <v>44543</v>
      </c>
      <c r="U380" s="109"/>
      <c r="V380" s="109"/>
      <c r="W380" s="109"/>
      <c r="X380" s="474"/>
      <c r="Y380" s="474"/>
      <c r="Z380" s="474"/>
    </row>
    <row r="381" spans="1:26" ht="15.75" customHeight="1">
      <c r="A381" s="424"/>
      <c r="B381" s="424"/>
      <c r="C381" s="424"/>
      <c r="D381" s="424"/>
      <c r="E381" s="482">
        <v>413.10199999999998</v>
      </c>
      <c r="F381" s="791"/>
      <c r="G381" s="496"/>
      <c r="H381" s="480"/>
      <c r="I381" s="481"/>
      <c r="J381" s="262"/>
      <c r="K381" s="109"/>
      <c r="L381" s="109"/>
      <c r="M381" s="109"/>
      <c r="N381" s="109"/>
      <c r="O381" s="109"/>
      <c r="P381" s="109"/>
      <c r="Q381" s="109"/>
      <c r="R381" s="109"/>
      <c r="S381" s="109"/>
      <c r="T381" s="109"/>
      <c r="U381" s="109"/>
      <c r="V381" s="109"/>
      <c r="W381" s="109"/>
      <c r="X381" s="474"/>
      <c r="Y381" s="474"/>
      <c r="Z381" s="474"/>
    </row>
    <row r="382" spans="1:26" ht="15.75" customHeight="1">
      <c r="A382" s="424">
        <v>189</v>
      </c>
      <c r="B382" s="424" t="s">
        <v>1547</v>
      </c>
      <c r="C382" s="427" t="s">
        <v>258</v>
      </c>
      <c r="D382" s="427" t="s">
        <v>1031</v>
      </c>
      <c r="E382" s="427"/>
      <c r="F382" s="791"/>
      <c r="G382" s="85">
        <v>44303</v>
      </c>
      <c r="H382" s="85">
        <v>44306</v>
      </c>
      <c r="I382" s="484" t="s">
        <v>1308</v>
      </c>
      <c r="J382" s="243"/>
      <c r="K382" s="489">
        <v>44350</v>
      </c>
      <c r="L382" s="489">
        <v>44369</v>
      </c>
      <c r="M382" s="489">
        <v>44463</v>
      </c>
      <c r="N382" s="489">
        <v>44469</v>
      </c>
      <c r="O382" s="489" t="s">
        <v>1548</v>
      </c>
      <c r="P382" s="489">
        <v>44373</v>
      </c>
      <c r="Q382" s="109"/>
      <c r="R382" s="109"/>
      <c r="S382" s="489">
        <v>44530</v>
      </c>
      <c r="T382" s="489">
        <v>44543</v>
      </c>
      <c r="U382" s="109"/>
      <c r="V382" s="109"/>
      <c r="W382" s="109"/>
      <c r="X382" s="474"/>
      <c r="Y382" s="474"/>
      <c r="Z382" s="474"/>
    </row>
    <row r="383" spans="1:26" ht="15.75" customHeight="1">
      <c r="A383" s="424"/>
      <c r="B383" s="424"/>
      <c r="C383" s="424"/>
      <c r="D383" s="424"/>
      <c r="E383" s="482">
        <v>416.83699999999999</v>
      </c>
      <c r="F383" s="693"/>
      <c r="G383" s="496"/>
      <c r="H383" s="480"/>
      <c r="I383" s="481"/>
      <c r="J383" s="262"/>
      <c r="K383" s="109"/>
      <c r="L383" s="109"/>
      <c r="M383" s="109"/>
      <c r="N383" s="109"/>
      <c r="O383" s="109"/>
      <c r="P383" s="109"/>
      <c r="Q383" s="109"/>
      <c r="R383" s="109"/>
      <c r="S383" s="109"/>
      <c r="T383" s="109"/>
      <c r="U383" s="109"/>
      <c r="V383" s="109"/>
      <c r="W383" s="109"/>
      <c r="X383" s="474"/>
      <c r="Y383" s="474"/>
      <c r="Z383" s="474"/>
    </row>
    <row r="384" spans="1:26" ht="15.75" customHeight="1">
      <c r="A384" s="424">
        <v>190</v>
      </c>
      <c r="B384" s="424" t="s">
        <v>1549</v>
      </c>
      <c r="C384" s="427" t="s">
        <v>228</v>
      </c>
      <c r="D384" s="427" t="s">
        <v>1550</v>
      </c>
      <c r="E384" s="427"/>
      <c r="F384" s="490"/>
      <c r="G384" s="85">
        <v>44303</v>
      </c>
      <c r="H384" s="85">
        <v>44306</v>
      </c>
      <c r="I384" s="484" t="s">
        <v>1310</v>
      </c>
      <c r="J384" s="243"/>
      <c r="K384" s="489">
        <v>44475</v>
      </c>
      <c r="L384" s="489">
        <v>44479</v>
      </c>
      <c r="M384" s="489">
        <v>44495</v>
      </c>
      <c r="N384" s="489">
        <v>44500</v>
      </c>
      <c r="O384" s="489">
        <v>44492</v>
      </c>
      <c r="P384" s="489">
        <v>44493</v>
      </c>
      <c r="Q384" s="109"/>
      <c r="R384" s="109"/>
      <c r="S384" s="489">
        <v>44530</v>
      </c>
      <c r="T384" s="489">
        <v>44543</v>
      </c>
      <c r="U384" s="109"/>
      <c r="V384" s="109"/>
      <c r="W384" s="109"/>
      <c r="X384" s="474"/>
      <c r="Y384" s="474"/>
      <c r="Z384" s="474"/>
    </row>
    <row r="385" spans="1:26" ht="15" customHeight="1">
      <c r="A385" s="424"/>
      <c r="B385" s="424"/>
      <c r="C385" s="424"/>
      <c r="D385" s="424"/>
      <c r="E385" s="482">
        <v>240.75899999999999</v>
      </c>
      <c r="F385" s="479">
        <v>240.75899999999999</v>
      </c>
      <c r="G385" s="483"/>
      <c r="H385" s="480"/>
      <c r="I385" s="481"/>
      <c r="J385" s="262"/>
      <c r="K385" s="109"/>
      <c r="L385" s="109"/>
      <c r="M385" s="109"/>
      <c r="N385" s="109"/>
      <c r="O385" s="109"/>
      <c r="P385" s="109"/>
      <c r="Q385" s="109"/>
      <c r="R385" s="109"/>
      <c r="S385" s="109"/>
      <c r="T385" s="109"/>
      <c r="U385" s="109"/>
      <c r="V385" s="109"/>
      <c r="W385" s="109"/>
      <c r="X385" s="474"/>
      <c r="Y385" s="474"/>
      <c r="Z385" s="474"/>
    </row>
    <row r="386" spans="1:26" ht="15.75" customHeight="1">
      <c r="A386" s="424">
        <v>191</v>
      </c>
      <c r="B386" s="424" t="s">
        <v>1551</v>
      </c>
      <c r="C386" s="427" t="s">
        <v>228</v>
      </c>
      <c r="D386" s="427" t="s">
        <v>1552</v>
      </c>
      <c r="E386" s="427"/>
      <c r="F386" s="490"/>
      <c r="G386" s="488"/>
      <c r="H386" s="480"/>
      <c r="I386" s="484" t="s">
        <v>1310</v>
      </c>
      <c r="J386" s="243"/>
      <c r="K386" s="489">
        <v>44481</v>
      </c>
      <c r="L386" s="489">
        <v>44500</v>
      </c>
      <c r="M386" s="485">
        <v>44530</v>
      </c>
      <c r="N386" s="493">
        <v>44540</v>
      </c>
      <c r="O386" s="489">
        <v>44537</v>
      </c>
      <c r="P386" s="489">
        <v>44537</v>
      </c>
      <c r="Q386" s="109"/>
      <c r="R386" s="109"/>
      <c r="S386" s="109"/>
      <c r="T386" s="109"/>
      <c r="U386" s="109"/>
      <c r="V386" s="109"/>
      <c r="W386" s="109"/>
      <c r="X386" s="474"/>
      <c r="Y386" s="474"/>
      <c r="Z386" s="474"/>
    </row>
    <row r="387" spans="1:26" ht="15.75" customHeight="1">
      <c r="A387" s="424"/>
      <c r="B387" s="424"/>
      <c r="C387" s="424"/>
      <c r="D387" s="424"/>
      <c r="E387" s="482">
        <v>417.08100000000002</v>
      </c>
      <c r="F387" s="790">
        <v>4916.8419999999996</v>
      </c>
      <c r="G387" s="85">
        <v>44347</v>
      </c>
      <c r="H387" s="85">
        <v>44362</v>
      </c>
      <c r="I387" s="481"/>
      <c r="J387" s="262"/>
      <c r="K387" s="109"/>
      <c r="L387" s="109"/>
      <c r="M387" s="109"/>
      <c r="N387" s="109"/>
      <c r="O387" s="109"/>
      <c r="P387" s="109"/>
      <c r="Q387" s="109"/>
      <c r="R387" s="109"/>
      <c r="S387" s="109"/>
      <c r="T387" s="109"/>
      <c r="U387" s="109"/>
      <c r="V387" s="109"/>
      <c r="W387" s="109"/>
      <c r="X387" s="474"/>
      <c r="Y387" s="474"/>
      <c r="Z387" s="474"/>
    </row>
    <row r="388" spans="1:26" ht="15.75" customHeight="1">
      <c r="A388" s="424">
        <v>192</v>
      </c>
      <c r="B388" s="424" t="s">
        <v>1553</v>
      </c>
      <c r="C388" s="427" t="s">
        <v>258</v>
      </c>
      <c r="D388" s="427" t="s">
        <v>1031</v>
      </c>
      <c r="E388" s="427"/>
      <c r="F388" s="791"/>
      <c r="G388" s="483"/>
      <c r="H388" s="480"/>
      <c r="I388" s="484" t="s">
        <v>1310</v>
      </c>
      <c r="J388" s="243"/>
      <c r="K388" s="489">
        <v>44350</v>
      </c>
      <c r="L388" s="489">
        <v>44358</v>
      </c>
      <c r="M388" s="489">
        <v>44446</v>
      </c>
      <c r="N388" s="489">
        <v>44452</v>
      </c>
      <c r="O388" s="489">
        <v>44475</v>
      </c>
      <c r="P388" s="489">
        <v>44476</v>
      </c>
      <c r="Q388" s="109"/>
      <c r="R388" s="109"/>
      <c r="S388" s="109"/>
      <c r="T388" s="109"/>
      <c r="U388" s="109"/>
      <c r="V388" s="109"/>
      <c r="W388" s="109"/>
      <c r="X388" s="474"/>
      <c r="Y388" s="474"/>
      <c r="Z388" s="474"/>
    </row>
    <row r="389" spans="1:26" ht="15.75" customHeight="1">
      <c r="A389" s="424"/>
      <c r="B389" s="424"/>
      <c r="C389" s="424"/>
      <c r="D389" s="424"/>
      <c r="E389" s="482">
        <v>417.327</v>
      </c>
      <c r="F389" s="791"/>
      <c r="G389" s="85">
        <v>44347</v>
      </c>
      <c r="H389" s="85">
        <v>44362</v>
      </c>
      <c r="I389" s="481"/>
      <c r="J389" s="262"/>
      <c r="K389" s="109"/>
      <c r="L389" s="109"/>
      <c r="M389" s="109"/>
      <c r="N389" s="109"/>
      <c r="O389" s="109"/>
      <c r="P389" s="109"/>
      <c r="Q389" s="109"/>
      <c r="R389" s="109"/>
      <c r="S389" s="109"/>
      <c r="T389" s="109"/>
      <c r="U389" s="109"/>
      <c r="V389" s="109"/>
      <c r="W389" s="109"/>
      <c r="X389" s="474"/>
      <c r="Y389" s="474"/>
      <c r="Z389" s="474"/>
    </row>
    <row r="390" spans="1:26" ht="15.75" customHeight="1">
      <c r="A390" s="424">
        <v>193</v>
      </c>
      <c r="B390" s="424" t="s">
        <v>1554</v>
      </c>
      <c r="C390" s="427" t="s">
        <v>258</v>
      </c>
      <c r="D390" s="427" t="s">
        <v>1031</v>
      </c>
      <c r="E390" s="427"/>
      <c r="F390" s="791"/>
      <c r="G390" s="483"/>
      <c r="H390" s="480"/>
      <c r="I390" s="484" t="s">
        <v>1310</v>
      </c>
      <c r="J390" s="243"/>
      <c r="K390" s="489">
        <v>44392</v>
      </c>
      <c r="L390" s="489">
        <v>44403</v>
      </c>
      <c r="M390" s="489">
        <v>44454</v>
      </c>
      <c r="N390" s="489">
        <v>44462</v>
      </c>
      <c r="O390" s="109"/>
      <c r="P390" s="109"/>
      <c r="Q390" s="109"/>
      <c r="R390" s="109"/>
      <c r="S390" s="109"/>
      <c r="T390" s="109"/>
      <c r="U390" s="109"/>
      <c r="V390" s="109"/>
      <c r="W390" s="109"/>
      <c r="X390" s="474"/>
      <c r="Y390" s="474"/>
      <c r="Z390" s="474"/>
    </row>
    <row r="391" spans="1:26" ht="15.75" customHeight="1">
      <c r="A391" s="424"/>
      <c r="B391" s="424"/>
      <c r="C391" s="424"/>
      <c r="D391" s="424"/>
      <c r="E391" s="482">
        <v>418.10599999999999</v>
      </c>
      <c r="F391" s="791"/>
      <c r="G391" s="85">
        <v>44347</v>
      </c>
      <c r="H391" s="85">
        <v>44362</v>
      </c>
      <c r="I391" s="481"/>
      <c r="J391" s="262"/>
      <c r="K391" s="109"/>
      <c r="L391" s="109"/>
      <c r="M391" s="109"/>
      <c r="N391" s="109"/>
      <c r="O391" s="109"/>
      <c r="P391" s="109"/>
      <c r="Q391" s="109"/>
      <c r="R391" s="109"/>
      <c r="S391" s="109"/>
      <c r="T391" s="109"/>
      <c r="U391" s="109"/>
      <c r="V391" s="109"/>
      <c r="W391" s="109"/>
      <c r="X391" s="474"/>
      <c r="Y391" s="474"/>
      <c r="Z391" s="474"/>
    </row>
    <row r="392" spans="1:26" ht="15.75" customHeight="1">
      <c r="A392" s="424">
        <v>194</v>
      </c>
      <c r="B392" s="424" t="s">
        <v>1555</v>
      </c>
      <c r="C392" s="427" t="s">
        <v>251</v>
      </c>
      <c r="D392" s="427" t="s">
        <v>1031</v>
      </c>
      <c r="E392" s="427"/>
      <c r="F392" s="791"/>
      <c r="G392" s="483"/>
      <c r="H392" s="480"/>
      <c r="I392" s="484" t="s">
        <v>1310</v>
      </c>
      <c r="J392" s="243"/>
      <c r="K392" s="489">
        <v>44364</v>
      </c>
      <c r="L392" s="489">
        <v>44369</v>
      </c>
      <c r="M392" s="492">
        <v>44578</v>
      </c>
      <c r="N392" s="492">
        <f>M392+5</f>
        <v>44583</v>
      </c>
      <c r="O392" s="489">
        <v>44475</v>
      </c>
      <c r="P392" s="489">
        <v>44476</v>
      </c>
      <c r="Q392" s="109"/>
      <c r="R392" s="109"/>
      <c r="S392" s="109"/>
      <c r="T392" s="109"/>
      <c r="U392" s="109"/>
      <c r="V392" s="109"/>
      <c r="W392" s="109"/>
      <c r="X392" s="474"/>
      <c r="Y392" s="474"/>
      <c r="Z392" s="474"/>
    </row>
    <row r="393" spans="1:26" ht="15.75" customHeight="1">
      <c r="A393" s="424"/>
      <c r="B393" s="424"/>
      <c r="C393" s="424"/>
      <c r="D393" s="424"/>
      <c r="E393" s="482">
        <v>419.90300000000002</v>
      </c>
      <c r="F393" s="791"/>
      <c r="G393" s="85">
        <v>44347</v>
      </c>
      <c r="H393" s="85">
        <v>44362</v>
      </c>
      <c r="I393" s="481"/>
      <c r="J393" s="262"/>
      <c r="K393" s="109"/>
      <c r="L393" s="109"/>
      <c r="M393" s="109"/>
      <c r="N393" s="109"/>
      <c r="O393" s="109"/>
      <c r="P393" s="109"/>
      <c r="Q393" s="109"/>
      <c r="R393" s="109"/>
      <c r="S393" s="109"/>
      <c r="T393" s="109"/>
      <c r="U393" s="109"/>
      <c r="V393" s="109"/>
      <c r="W393" s="109"/>
      <c r="X393" s="474"/>
      <c r="Y393" s="474"/>
      <c r="Z393" s="474"/>
    </row>
    <row r="394" spans="1:26" ht="15.75" customHeight="1">
      <c r="A394" s="424">
        <v>195</v>
      </c>
      <c r="B394" s="424" t="s">
        <v>1556</v>
      </c>
      <c r="C394" s="427" t="s">
        <v>251</v>
      </c>
      <c r="D394" s="427" t="s">
        <v>1031</v>
      </c>
      <c r="E394" s="427"/>
      <c r="F394" s="791"/>
      <c r="G394" s="483"/>
      <c r="H394" s="480"/>
      <c r="I394" s="484" t="s">
        <v>1310</v>
      </c>
      <c r="J394" s="243"/>
      <c r="K394" s="489">
        <v>44357</v>
      </c>
      <c r="L394" s="489">
        <v>44364</v>
      </c>
      <c r="M394" s="489">
        <v>44427</v>
      </c>
      <c r="N394" s="489">
        <v>44435</v>
      </c>
      <c r="O394" s="109"/>
      <c r="P394" s="109"/>
      <c r="Q394" s="109"/>
      <c r="R394" s="109"/>
      <c r="S394" s="109"/>
      <c r="T394" s="109"/>
      <c r="U394" s="109"/>
      <c r="V394" s="109"/>
      <c r="W394" s="109"/>
      <c r="X394" s="474"/>
      <c r="Y394" s="474"/>
      <c r="Z394" s="474"/>
    </row>
    <row r="395" spans="1:26" ht="15.75" customHeight="1">
      <c r="A395" s="424"/>
      <c r="B395" s="424"/>
      <c r="C395" s="424"/>
      <c r="D395" s="424"/>
      <c r="E395" s="482">
        <v>415.96600000000001</v>
      </c>
      <c r="F395" s="791"/>
      <c r="G395" s="85">
        <v>44347</v>
      </c>
      <c r="H395" s="85">
        <v>44362</v>
      </c>
      <c r="I395" s="481"/>
      <c r="J395" s="262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474"/>
      <c r="Y395" s="474"/>
      <c r="Z395" s="474"/>
    </row>
    <row r="396" spans="1:26" ht="15.75" customHeight="1">
      <c r="A396" s="424">
        <v>196</v>
      </c>
      <c r="B396" s="424" t="s">
        <v>1557</v>
      </c>
      <c r="C396" s="427" t="s">
        <v>245</v>
      </c>
      <c r="D396" s="427" t="s">
        <v>1031</v>
      </c>
      <c r="E396" s="427"/>
      <c r="F396" s="791"/>
      <c r="G396" s="483"/>
      <c r="H396" s="480"/>
      <c r="I396" s="484" t="s">
        <v>1310</v>
      </c>
      <c r="J396" s="243"/>
      <c r="K396" s="489">
        <v>44367</v>
      </c>
      <c r="L396" s="489">
        <v>44374</v>
      </c>
      <c r="M396" s="489">
        <v>44485</v>
      </c>
      <c r="N396" s="489">
        <v>44492</v>
      </c>
      <c r="O396" s="489">
        <v>44475</v>
      </c>
      <c r="P396" s="489">
        <v>44476</v>
      </c>
      <c r="Q396" s="109"/>
      <c r="R396" s="109"/>
      <c r="S396" s="109"/>
      <c r="T396" s="109"/>
      <c r="U396" s="109"/>
      <c r="V396" s="109"/>
      <c r="W396" s="109"/>
      <c r="X396" s="474"/>
      <c r="Y396" s="474"/>
      <c r="Z396" s="474"/>
    </row>
    <row r="397" spans="1:26" ht="15.75" customHeight="1">
      <c r="A397" s="424"/>
      <c r="B397" s="424"/>
      <c r="C397" s="424"/>
      <c r="D397" s="424"/>
      <c r="E397" s="482">
        <v>417.76600000000002</v>
      </c>
      <c r="F397" s="791"/>
      <c r="G397" s="85">
        <v>44347</v>
      </c>
      <c r="H397" s="85">
        <v>44362</v>
      </c>
      <c r="I397" s="481"/>
      <c r="J397" s="262"/>
      <c r="K397" s="109"/>
      <c r="L397" s="109"/>
      <c r="M397" s="109"/>
      <c r="N397" s="109"/>
      <c r="O397" s="109"/>
      <c r="P397" s="109"/>
      <c r="Q397" s="109"/>
      <c r="R397" s="109"/>
      <c r="S397" s="109"/>
      <c r="T397" s="109"/>
      <c r="U397" s="109"/>
      <c r="V397" s="109"/>
      <c r="W397" s="109"/>
      <c r="X397" s="474"/>
      <c r="Y397" s="474"/>
      <c r="Z397" s="474"/>
    </row>
    <row r="398" spans="1:26" ht="15.75" customHeight="1">
      <c r="A398" s="424">
        <v>197</v>
      </c>
      <c r="B398" s="424" t="s">
        <v>1558</v>
      </c>
      <c r="C398" s="427" t="s">
        <v>251</v>
      </c>
      <c r="D398" s="427" t="s">
        <v>1031</v>
      </c>
      <c r="E398" s="427"/>
      <c r="F398" s="791"/>
      <c r="G398" s="483"/>
      <c r="H398" s="480"/>
      <c r="I398" s="484" t="s">
        <v>1310</v>
      </c>
      <c r="J398" s="243"/>
      <c r="K398" s="489">
        <v>44381</v>
      </c>
      <c r="L398" s="489">
        <v>44390</v>
      </c>
      <c r="M398" s="489">
        <v>44421</v>
      </c>
      <c r="N398" s="489">
        <v>44428</v>
      </c>
      <c r="O398" s="109"/>
      <c r="P398" s="109"/>
      <c r="Q398" s="109"/>
      <c r="R398" s="109"/>
      <c r="S398" s="109"/>
      <c r="T398" s="109"/>
      <c r="U398" s="109"/>
      <c r="V398" s="109"/>
      <c r="W398" s="109"/>
      <c r="X398" s="474"/>
      <c r="Y398" s="474"/>
      <c r="Z398" s="474"/>
    </row>
    <row r="399" spans="1:26" ht="15.75" customHeight="1">
      <c r="A399" s="424"/>
      <c r="B399" s="424"/>
      <c r="C399" s="424"/>
      <c r="D399" s="424"/>
      <c r="E399" s="482">
        <v>421.03899999999999</v>
      </c>
      <c r="F399" s="791"/>
      <c r="G399" s="85">
        <v>44347</v>
      </c>
      <c r="H399" s="85">
        <v>44362</v>
      </c>
      <c r="I399" s="481"/>
      <c r="J399" s="262"/>
      <c r="K399" s="109"/>
      <c r="L399" s="109"/>
      <c r="M399" s="109"/>
      <c r="N399" s="109"/>
      <c r="O399" s="109"/>
      <c r="P399" s="109"/>
      <c r="Q399" s="109"/>
      <c r="R399" s="109"/>
      <c r="S399" s="109"/>
      <c r="T399" s="109"/>
      <c r="U399" s="109"/>
      <c r="V399" s="109"/>
      <c r="W399" s="109"/>
      <c r="X399" s="474"/>
      <c r="Y399" s="474"/>
      <c r="Z399" s="474"/>
    </row>
    <row r="400" spans="1:26" ht="15.75" customHeight="1">
      <c r="A400" s="424">
        <v>198</v>
      </c>
      <c r="B400" s="424" t="s">
        <v>1559</v>
      </c>
      <c r="C400" s="427" t="s">
        <v>258</v>
      </c>
      <c r="D400" s="427" t="s">
        <v>1031</v>
      </c>
      <c r="E400" s="427"/>
      <c r="F400" s="791"/>
      <c r="G400" s="483"/>
      <c r="H400" s="480"/>
      <c r="I400" s="484" t="s">
        <v>1310</v>
      </c>
      <c r="J400" s="243"/>
      <c r="K400" s="489">
        <v>44374</v>
      </c>
      <c r="L400" s="489">
        <v>44377</v>
      </c>
      <c r="M400" s="489">
        <v>44413</v>
      </c>
      <c r="N400" s="489">
        <v>44421</v>
      </c>
      <c r="O400" s="489">
        <v>44475</v>
      </c>
      <c r="P400" s="489">
        <v>44476</v>
      </c>
      <c r="Q400" s="109"/>
      <c r="R400" s="109"/>
      <c r="S400" s="109"/>
      <c r="T400" s="109"/>
      <c r="U400" s="109"/>
      <c r="V400" s="109"/>
      <c r="W400" s="109"/>
      <c r="X400" s="474"/>
      <c r="Y400" s="474"/>
      <c r="Z400" s="474"/>
    </row>
    <row r="401" spans="1:26" ht="15.75" customHeight="1">
      <c r="A401" s="424"/>
      <c r="B401" s="424"/>
      <c r="C401" s="424"/>
      <c r="D401" s="424"/>
      <c r="E401" s="482">
        <v>387.76900000000001</v>
      </c>
      <c r="F401" s="791"/>
      <c r="G401" s="85">
        <v>44347</v>
      </c>
      <c r="H401" s="85">
        <v>44362</v>
      </c>
      <c r="I401" s="481"/>
      <c r="J401" s="262"/>
      <c r="K401" s="109"/>
      <c r="L401" s="109"/>
      <c r="M401" s="109"/>
      <c r="N401" s="109"/>
      <c r="O401" s="109"/>
      <c r="P401" s="109"/>
      <c r="Q401" s="109"/>
      <c r="R401" s="109"/>
      <c r="S401" s="109"/>
      <c r="T401" s="109"/>
      <c r="U401" s="109"/>
      <c r="V401" s="109"/>
      <c r="W401" s="109"/>
      <c r="X401" s="474"/>
      <c r="Y401" s="474"/>
      <c r="Z401" s="474"/>
    </row>
    <row r="402" spans="1:26" ht="15.75" customHeight="1">
      <c r="A402" s="424">
        <v>199</v>
      </c>
      <c r="B402" s="424" t="s">
        <v>1560</v>
      </c>
      <c r="C402" s="427" t="s">
        <v>251</v>
      </c>
      <c r="D402" s="427" t="s">
        <v>1031</v>
      </c>
      <c r="E402" s="427"/>
      <c r="F402" s="791"/>
      <c r="G402" s="483"/>
      <c r="H402" s="480"/>
      <c r="I402" s="499" t="s">
        <v>1310</v>
      </c>
      <c r="J402" s="241"/>
      <c r="K402" s="489">
        <v>44375</v>
      </c>
      <c r="L402" s="489">
        <v>44382</v>
      </c>
      <c r="M402" s="489">
        <v>44434</v>
      </c>
      <c r="N402" s="489">
        <v>44442</v>
      </c>
      <c r="O402" s="489">
        <v>44475</v>
      </c>
      <c r="P402" s="489">
        <v>44476</v>
      </c>
      <c r="Q402" s="109"/>
      <c r="R402" s="109"/>
      <c r="S402" s="109"/>
      <c r="T402" s="109"/>
      <c r="U402" s="109"/>
      <c r="V402" s="109"/>
      <c r="W402" s="109"/>
      <c r="X402" s="474"/>
      <c r="Y402" s="474"/>
      <c r="Z402" s="474"/>
    </row>
    <row r="403" spans="1:26" ht="15.75" customHeight="1">
      <c r="A403" s="424"/>
      <c r="B403" s="424"/>
      <c r="C403" s="424"/>
      <c r="D403" s="424"/>
      <c r="E403" s="482">
        <v>449.976</v>
      </c>
      <c r="F403" s="791"/>
      <c r="G403" s="85">
        <v>44347</v>
      </c>
      <c r="H403" s="85">
        <v>44362</v>
      </c>
      <c r="I403" s="481"/>
      <c r="J403" s="262"/>
      <c r="K403" s="109"/>
      <c r="L403" s="109"/>
      <c r="M403" s="109"/>
      <c r="N403" s="109"/>
      <c r="O403" s="109"/>
      <c r="P403" s="109"/>
      <c r="Q403" s="109"/>
      <c r="R403" s="109"/>
      <c r="S403" s="109"/>
      <c r="T403" s="109"/>
      <c r="U403" s="109"/>
      <c r="V403" s="109"/>
      <c r="W403" s="109"/>
      <c r="X403" s="474"/>
      <c r="Y403" s="474"/>
      <c r="Z403" s="474"/>
    </row>
    <row r="404" spans="1:26" ht="15.75" customHeight="1">
      <c r="A404" s="424">
        <v>200</v>
      </c>
      <c r="B404" s="424" t="s">
        <v>1561</v>
      </c>
      <c r="C404" s="427" t="s">
        <v>247</v>
      </c>
      <c r="D404" s="427" t="s">
        <v>1031</v>
      </c>
      <c r="E404" s="427"/>
      <c r="F404" s="791"/>
      <c r="G404" s="483"/>
      <c r="H404" s="480"/>
      <c r="I404" s="484" t="s">
        <v>1310</v>
      </c>
      <c r="J404" s="243"/>
      <c r="K404" s="489">
        <v>44374</v>
      </c>
      <c r="L404" s="489">
        <v>44384</v>
      </c>
      <c r="M404" s="489">
        <v>44445</v>
      </c>
      <c r="N404" s="489">
        <v>44457</v>
      </c>
      <c r="O404" s="489">
        <v>44496</v>
      </c>
      <c r="P404" s="489">
        <v>44496</v>
      </c>
      <c r="Q404" s="109"/>
      <c r="R404" s="109"/>
      <c r="S404" s="109"/>
      <c r="T404" s="109"/>
      <c r="U404" s="109"/>
      <c r="V404" s="109"/>
      <c r="W404" s="109"/>
      <c r="X404" s="474"/>
      <c r="Y404" s="474"/>
      <c r="Z404" s="474"/>
    </row>
    <row r="405" spans="1:26" ht="15.75" customHeight="1">
      <c r="A405" s="424"/>
      <c r="B405" s="424"/>
      <c r="C405" s="424"/>
      <c r="D405" s="424"/>
      <c r="E405" s="482">
        <v>388.97500000000002</v>
      </c>
      <c r="F405" s="791"/>
      <c r="G405" s="85">
        <v>44347</v>
      </c>
      <c r="H405" s="85">
        <v>44362</v>
      </c>
      <c r="I405" s="481"/>
      <c r="J405" s="262"/>
      <c r="K405" s="109"/>
      <c r="L405" s="109"/>
      <c r="M405" s="109"/>
      <c r="N405" s="109"/>
      <c r="O405" s="109"/>
      <c r="P405" s="109"/>
      <c r="Q405" s="109"/>
      <c r="R405" s="109"/>
      <c r="S405" s="109"/>
      <c r="T405" s="109"/>
      <c r="U405" s="109"/>
      <c r="V405" s="109"/>
      <c r="W405" s="109"/>
      <c r="X405" s="474"/>
      <c r="Y405" s="474"/>
      <c r="Z405" s="474"/>
    </row>
    <row r="406" spans="1:26" ht="15.75" customHeight="1">
      <c r="A406" s="424">
        <v>201</v>
      </c>
      <c r="B406" s="424" t="s">
        <v>1562</v>
      </c>
      <c r="C406" s="427" t="s">
        <v>258</v>
      </c>
      <c r="D406" s="427" t="s">
        <v>1031</v>
      </c>
      <c r="E406" s="427"/>
      <c r="F406" s="791"/>
      <c r="G406" s="483"/>
      <c r="H406" s="480"/>
      <c r="I406" s="484" t="s">
        <v>1308</v>
      </c>
      <c r="J406" s="243"/>
      <c r="K406" s="489">
        <v>44367</v>
      </c>
      <c r="L406" s="489">
        <v>44376</v>
      </c>
      <c r="M406" s="489">
        <v>44505</v>
      </c>
      <c r="N406" s="489">
        <v>44512</v>
      </c>
      <c r="O406" s="489">
        <v>44381</v>
      </c>
      <c r="P406" s="489">
        <v>44381</v>
      </c>
      <c r="Q406" s="109"/>
      <c r="R406" s="109"/>
      <c r="S406" s="109"/>
      <c r="T406" s="109"/>
      <c r="U406" s="109"/>
      <c r="V406" s="109"/>
      <c r="W406" s="109"/>
      <c r="X406" s="474"/>
      <c r="Y406" s="474"/>
      <c r="Z406" s="474"/>
    </row>
    <row r="407" spans="1:26" ht="15.75" customHeight="1">
      <c r="A407" s="424"/>
      <c r="B407" s="424"/>
      <c r="C407" s="424"/>
      <c r="D407" s="424"/>
      <c r="E407" s="482">
        <v>423.94200000000001</v>
      </c>
      <c r="F407" s="791"/>
      <c r="G407" s="85">
        <v>44347</v>
      </c>
      <c r="H407" s="85">
        <v>44362</v>
      </c>
      <c r="I407" s="481"/>
      <c r="J407" s="262"/>
      <c r="K407" s="109"/>
      <c r="L407" s="109"/>
      <c r="M407" s="109"/>
      <c r="N407" s="109"/>
      <c r="O407" s="109"/>
      <c r="P407" s="109"/>
      <c r="Q407" s="109"/>
      <c r="R407" s="109"/>
      <c r="S407" s="109"/>
      <c r="T407" s="109"/>
      <c r="U407" s="109"/>
      <c r="V407" s="109"/>
      <c r="W407" s="109"/>
      <c r="X407" s="474"/>
      <c r="Y407" s="474"/>
      <c r="Z407" s="474"/>
    </row>
    <row r="408" spans="1:26" ht="15.75" customHeight="1">
      <c r="A408" s="424">
        <v>202</v>
      </c>
      <c r="B408" s="424" t="s">
        <v>1563</v>
      </c>
      <c r="C408" s="427" t="s">
        <v>251</v>
      </c>
      <c r="D408" s="427" t="s">
        <v>1031</v>
      </c>
      <c r="E408" s="427"/>
      <c r="F408" s="791"/>
      <c r="G408" s="483"/>
      <c r="H408" s="480"/>
      <c r="I408" s="484" t="s">
        <v>1308</v>
      </c>
      <c r="J408" s="243"/>
      <c r="K408" s="489">
        <v>44364</v>
      </c>
      <c r="L408" s="489">
        <v>44373</v>
      </c>
      <c r="M408" s="489">
        <v>44494</v>
      </c>
      <c r="N408" s="489">
        <v>44500</v>
      </c>
      <c r="O408" s="489">
        <v>44377</v>
      </c>
      <c r="P408" s="489">
        <v>44377</v>
      </c>
      <c r="Q408" s="109"/>
      <c r="R408" s="109"/>
      <c r="S408" s="109"/>
      <c r="T408" s="109"/>
      <c r="U408" s="109"/>
      <c r="V408" s="109"/>
      <c r="W408" s="109"/>
      <c r="X408" s="474"/>
      <c r="Y408" s="474"/>
      <c r="Z408" s="474"/>
    </row>
    <row r="409" spans="1:26" ht="15.75" customHeight="1">
      <c r="A409" s="424"/>
      <c r="B409" s="424"/>
      <c r="C409" s="424"/>
      <c r="D409" s="424"/>
      <c r="E409" s="482">
        <v>338.99200000000002</v>
      </c>
      <c r="F409" s="693"/>
      <c r="G409" s="85">
        <v>44347</v>
      </c>
      <c r="H409" s="85">
        <v>44362</v>
      </c>
      <c r="I409" s="481"/>
      <c r="J409" s="262"/>
      <c r="K409" s="109"/>
      <c r="L409" s="109"/>
      <c r="M409" s="109"/>
      <c r="N409" s="109"/>
      <c r="O409" s="109"/>
      <c r="P409" s="109"/>
      <c r="Q409" s="109"/>
      <c r="R409" s="109"/>
      <c r="S409" s="109"/>
      <c r="T409" s="109"/>
      <c r="U409" s="109"/>
      <c r="V409" s="109"/>
      <c r="W409" s="109"/>
      <c r="X409" s="474"/>
      <c r="Y409" s="474"/>
      <c r="Z409" s="474"/>
    </row>
    <row r="410" spans="1:26" ht="15.75" customHeight="1">
      <c r="A410" s="424">
        <v>203</v>
      </c>
      <c r="B410" s="424" t="s">
        <v>1564</v>
      </c>
      <c r="C410" s="424" t="s">
        <v>418</v>
      </c>
      <c r="D410" s="424" t="s">
        <v>1565</v>
      </c>
      <c r="E410" s="424"/>
      <c r="F410" s="479"/>
      <c r="G410" s="483"/>
      <c r="H410" s="480"/>
      <c r="I410" s="481" t="s">
        <v>1310</v>
      </c>
      <c r="J410" s="262"/>
      <c r="K410" s="485">
        <v>44517</v>
      </c>
      <c r="L410" s="485">
        <v>44544</v>
      </c>
      <c r="M410" s="109">
        <v>44583</v>
      </c>
      <c r="N410" s="109">
        <f>M410+9</f>
        <v>44592</v>
      </c>
      <c r="O410" s="109"/>
      <c r="P410" s="109"/>
      <c r="Q410" s="109"/>
      <c r="R410" s="109"/>
      <c r="S410" s="109"/>
      <c r="T410" s="109"/>
      <c r="U410" s="109"/>
      <c r="V410" s="109"/>
      <c r="W410" s="109"/>
      <c r="X410" s="474"/>
      <c r="Y410" s="474"/>
      <c r="Z410" s="474"/>
    </row>
    <row r="411" spans="1:26" ht="15.75" customHeight="1">
      <c r="A411" s="424"/>
      <c r="B411" s="424"/>
      <c r="C411" s="424"/>
      <c r="D411" s="424"/>
      <c r="E411" s="482">
        <v>242.52799999999999</v>
      </c>
      <c r="F411" s="479">
        <v>242.52799999999999</v>
      </c>
      <c r="G411" s="85">
        <v>44347</v>
      </c>
      <c r="H411" s="85">
        <v>44392</v>
      </c>
      <c r="I411" s="481"/>
      <c r="J411" s="262"/>
      <c r="K411" s="109"/>
      <c r="L411" s="109"/>
      <c r="M411" s="109"/>
      <c r="N411" s="109"/>
      <c r="O411" s="109"/>
      <c r="P411" s="109"/>
      <c r="Q411" s="109"/>
      <c r="R411" s="109"/>
      <c r="S411" s="109"/>
      <c r="T411" s="109"/>
      <c r="U411" s="109"/>
      <c r="V411" s="109"/>
      <c r="W411" s="109"/>
      <c r="X411" s="474"/>
      <c r="Y411" s="474"/>
      <c r="Z411" s="474"/>
    </row>
    <row r="412" spans="1:26" ht="15.75" customHeight="1">
      <c r="A412" s="424">
        <v>204</v>
      </c>
      <c r="B412" s="424" t="s">
        <v>1566</v>
      </c>
      <c r="C412" s="424" t="s">
        <v>418</v>
      </c>
      <c r="D412" s="424" t="s">
        <v>1567</v>
      </c>
      <c r="E412" s="424"/>
      <c r="F412" s="479"/>
      <c r="G412" s="483"/>
      <c r="H412" s="480"/>
      <c r="I412" s="481" t="s">
        <v>1310</v>
      </c>
      <c r="J412" s="262"/>
      <c r="K412" s="485">
        <v>44496</v>
      </c>
      <c r="L412" s="485">
        <v>44558</v>
      </c>
      <c r="M412" s="109">
        <v>44580</v>
      </c>
      <c r="N412" s="109">
        <f>M412+12</f>
        <v>44592</v>
      </c>
      <c r="O412" s="109"/>
      <c r="P412" s="109"/>
      <c r="Q412" s="109"/>
      <c r="R412" s="109"/>
      <c r="S412" s="109"/>
      <c r="T412" s="109"/>
      <c r="U412" s="109"/>
      <c r="V412" s="109"/>
      <c r="W412" s="109"/>
      <c r="X412" s="474"/>
      <c r="Y412" s="474"/>
      <c r="Z412" s="474"/>
    </row>
    <row r="413" spans="1:26" ht="15.75" customHeight="1">
      <c r="A413" s="424"/>
      <c r="B413" s="424"/>
      <c r="C413" s="424"/>
      <c r="D413" s="424"/>
      <c r="E413" s="482">
        <v>425.31799999999998</v>
      </c>
      <c r="F413" s="790">
        <v>1648.6279999999999</v>
      </c>
      <c r="G413" s="85">
        <v>44347</v>
      </c>
      <c r="H413" s="85">
        <v>44392</v>
      </c>
      <c r="I413" s="481"/>
      <c r="J413" s="262"/>
      <c r="K413" s="109"/>
      <c r="L413" s="109"/>
      <c r="M413" s="109"/>
      <c r="N413" s="109"/>
      <c r="O413" s="109"/>
      <c r="P413" s="109"/>
      <c r="Q413" s="109"/>
      <c r="R413" s="109"/>
      <c r="S413" s="109"/>
      <c r="T413" s="109"/>
      <c r="U413" s="109"/>
      <c r="V413" s="109"/>
      <c r="W413" s="109"/>
      <c r="X413" s="474"/>
      <c r="Y413" s="474"/>
      <c r="Z413" s="474"/>
    </row>
    <row r="414" spans="1:26" ht="15.75" customHeight="1">
      <c r="A414" s="424">
        <v>205</v>
      </c>
      <c r="B414" s="424" t="s">
        <v>1568</v>
      </c>
      <c r="C414" s="427" t="s">
        <v>251</v>
      </c>
      <c r="D414" s="427" t="s">
        <v>1031</v>
      </c>
      <c r="E414" s="427"/>
      <c r="F414" s="791"/>
      <c r="G414" s="483"/>
      <c r="H414" s="480"/>
      <c r="I414" s="484" t="s">
        <v>1310</v>
      </c>
      <c r="J414" s="243"/>
      <c r="K414" s="489">
        <v>44361</v>
      </c>
      <c r="L414" s="489">
        <v>44371</v>
      </c>
      <c r="M414" s="489">
        <v>44488</v>
      </c>
      <c r="N414" s="489">
        <v>44493</v>
      </c>
      <c r="O414" s="489">
        <v>44377</v>
      </c>
      <c r="P414" s="489">
        <v>44377</v>
      </c>
      <c r="Q414" s="109"/>
      <c r="R414" s="109"/>
      <c r="S414" s="109"/>
      <c r="T414" s="109"/>
      <c r="U414" s="109"/>
      <c r="V414" s="109"/>
      <c r="W414" s="109"/>
      <c r="X414" s="474"/>
      <c r="Y414" s="474"/>
      <c r="Z414" s="474"/>
    </row>
    <row r="415" spans="1:26" ht="15.75" customHeight="1">
      <c r="A415" s="424"/>
      <c r="B415" s="424"/>
      <c r="C415" s="424"/>
      <c r="D415" s="424"/>
      <c r="E415" s="482">
        <v>391.053</v>
      </c>
      <c r="F415" s="791"/>
      <c r="G415" s="85">
        <v>44347</v>
      </c>
      <c r="H415" s="85">
        <v>44392</v>
      </c>
      <c r="I415" s="481"/>
      <c r="J415" s="262"/>
      <c r="K415" s="109"/>
      <c r="L415" s="109"/>
      <c r="M415" s="109"/>
      <c r="N415" s="109"/>
      <c r="O415" s="109"/>
      <c r="P415" s="109"/>
      <c r="Q415" s="109"/>
      <c r="R415" s="109"/>
      <c r="S415" s="109"/>
      <c r="T415" s="109"/>
      <c r="U415" s="109"/>
      <c r="V415" s="109"/>
      <c r="W415" s="109"/>
      <c r="X415" s="474"/>
      <c r="Y415" s="474"/>
      <c r="Z415" s="474"/>
    </row>
    <row r="416" spans="1:26" ht="15.75" customHeight="1">
      <c r="A416" s="424">
        <v>206</v>
      </c>
      <c r="B416" s="424" t="s">
        <v>1569</v>
      </c>
      <c r="C416" s="427" t="s">
        <v>251</v>
      </c>
      <c r="D416" s="427" t="s">
        <v>1031</v>
      </c>
      <c r="E416" s="427"/>
      <c r="F416" s="791"/>
      <c r="G416" s="483"/>
      <c r="H416" s="480"/>
      <c r="I416" s="484" t="s">
        <v>1308</v>
      </c>
      <c r="J416" s="243"/>
      <c r="K416" s="489">
        <v>44367</v>
      </c>
      <c r="L416" s="489">
        <v>44376</v>
      </c>
      <c r="M416" s="489">
        <v>44458</v>
      </c>
      <c r="N416" s="489">
        <v>44467</v>
      </c>
      <c r="O416" s="489">
        <v>44379</v>
      </c>
      <c r="P416" s="489">
        <v>44379</v>
      </c>
      <c r="Q416" s="109"/>
      <c r="R416" s="109"/>
      <c r="S416" s="109"/>
      <c r="T416" s="109"/>
      <c r="U416" s="109"/>
      <c r="V416" s="109"/>
      <c r="W416" s="109"/>
      <c r="X416" s="474"/>
      <c r="Y416" s="474"/>
      <c r="Z416" s="474"/>
    </row>
    <row r="417" spans="1:26" ht="15.75" customHeight="1">
      <c r="A417" s="424"/>
      <c r="B417" s="424"/>
      <c r="C417" s="424"/>
      <c r="D417" s="424"/>
      <c r="E417" s="482">
        <v>393.49200000000002</v>
      </c>
      <c r="F417" s="791"/>
      <c r="G417" s="85">
        <v>44347</v>
      </c>
      <c r="H417" s="85">
        <v>44392</v>
      </c>
      <c r="I417" s="481"/>
      <c r="J417" s="262"/>
      <c r="K417" s="109"/>
      <c r="L417" s="109"/>
      <c r="M417" s="109"/>
      <c r="N417" s="109"/>
      <c r="O417" s="109"/>
      <c r="P417" s="109"/>
      <c r="Q417" s="109"/>
      <c r="R417" s="109"/>
      <c r="S417" s="109"/>
      <c r="T417" s="109"/>
      <c r="U417" s="109"/>
      <c r="V417" s="109"/>
      <c r="W417" s="109"/>
      <c r="X417" s="474"/>
      <c r="Y417" s="474"/>
      <c r="Z417" s="474"/>
    </row>
    <row r="418" spans="1:26" ht="15.75" customHeight="1">
      <c r="A418" s="424">
        <v>207</v>
      </c>
      <c r="B418" s="424" t="s">
        <v>1570</v>
      </c>
      <c r="C418" s="427" t="s">
        <v>258</v>
      </c>
      <c r="D418" s="427" t="s">
        <v>1031</v>
      </c>
      <c r="E418" s="427"/>
      <c r="F418" s="791"/>
      <c r="G418" s="483"/>
      <c r="H418" s="480"/>
      <c r="I418" s="484" t="s">
        <v>1310</v>
      </c>
      <c r="J418" s="243"/>
      <c r="K418" s="489">
        <v>44475</v>
      </c>
      <c r="L418" s="489">
        <v>44480</v>
      </c>
      <c r="M418" s="109" t="s">
        <v>1409</v>
      </c>
      <c r="N418" s="109" t="s">
        <v>1409</v>
      </c>
      <c r="O418" s="489">
        <v>44492</v>
      </c>
      <c r="P418" s="489">
        <v>44493</v>
      </c>
      <c r="Q418" s="109"/>
      <c r="R418" s="109"/>
      <c r="S418" s="109"/>
      <c r="T418" s="109"/>
      <c r="U418" s="109"/>
      <c r="V418" s="109"/>
      <c r="W418" s="109"/>
      <c r="X418" s="474"/>
      <c r="Y418" s="474"/>
      <c r="Z418" s="474"/>
    </row>
    <row r="419" spans="1:26" ht="15.75" customHeight="1">
      <c r="A419" s="424"/>
      <c r="B419" s="424"/>
      <c r="C419" s="424"/>
      <c r="D419" s="424"/>
      <c r="E419" s="482">
        <v>438.76499999999999</v>
      </c>
      <c r="F419" s="693"/>
      <c r="G419" s="85">
        <v>44347</v>
      </c>
      <c r="H419" s="85">
        <v>44392</v>
      </c>
      <c r="I419" s="481"/>
      <c r="J419" s="262"/>
      <c r="K419" s="109"/>
      <c r="L419" s="109"/>
      <c r="M419" s="109"/>
      <c r="N419" s="109"/>
      <c r="O419" s="109"/>
      <c r="P419" s="109"/>
      <c r="Q419" s="109"/>
      <c r="R419" s="109"/>
      <c r="S419" s="109"/>
      <c r="T419" s="109"/>
      <c r="U419" s="109"/>
      <c r="V419" s="109"/>
      <c r="W419" s="109"/>
      <c r="X419" s="474"/>
      <c r="Y419" s="474"/>
      <c r="Z419" s="474"/>
    </row>
    <row r="420" spans="1:26" ht="15.75" customHeight="1">
      <c r="A420" s="424">
        <v>208</v>
      </c>
      <c r="B420" s="424" t="s">
        <v>1571</v>
      </c>
      <c r="C420" s="427" t="s">
        <v>349</v>
      </c>
      <c r="D420" s="427" t="s">
        <v>1572</v>
      </c>
      <c r="E420" s="427"/>
      <c r="F420" s="490"/>
      <c r="G420" s="483"/>
      <c r="H420" s="480"/>
      <c r="I420" s="484" t="s">
        <v>1310</v>
      </c>
      <c r="J420" s="243"/>
      <c r="K420" s="489">
        <v>44481</v>
      </c>
      <c r="L420" s="489">
        <v>44500</v>
      </c>
      <c r="M420" s="109" t="s">
        <v>1409</v>
      </c>
      <c r="N420" s="109" t="s">
        <v>1409</v>
      </c>
      <c r="O420" s="489">
        <v>44525</v>
      </c>
      <c r="P420" s="489">
        <v>44525</v>
      </c>
      <c r="Q420" s="109"/>
      <c r="R420" s="109"/>
      <c r="S420" s="109"/>
      <c r="T420" s="109"/>
      <c r="U420" s="109"/>
      <c r="V420" s="109"/>
      <c r="W420" s="109"/>
      <c r="X420" s="474"/>
      <c r="Y420" s="474"/>
      <c r="Z420" s="474"/>
    </row>
    <row r="421" spans="1:26" ht="15.75" customHeight="1">
      <c r="A421" s="424"/>
      <c r="B421" s="424"/>
      <c r="C421" s="424"/>
      <c r="D421" s="424"/>
      <c r="E421" s="482">
        <v>250.33199999999999</v>
      </c>
      <c r="F421" s="479">
        <v>250.33199999999999</v>
      </c>
      <c r="G421" s="85">
        <v>44347</v>
      </c>
      <c r="H421" s="85">
        <v>44392</v>
      </c>
      <c r="I421" s="481"/>
      <c r="J421" s="262"/>
      <c r="K421" s="109"/>
      <c r="L421" s="109"/>
      <c r="M421" s="109"/>
      <c r="N421" s="109"/>
      <c r="O421" s="109"/>
      <c r="P421" s="109"/>
      <c r="Q421" s="109"/>
      <c r="R421" s="109"/>
      <c r="S421" s="109"/>
      <c r="T421" s="109"/>
      <c r="U421" s="109"/>
      <c r="V421" s="109"/>
      <c r="W421" s="109"/>
      <c r="X421" s="474"/>
      <c r="Y421" s="474"/>
      <c r="Z421" s="474"/>
    </row>
    <row r="422" spans="1:26" ht="15.75" customHeight="1">
      <c r="A422" s="424">
        <v>209</v>
      </c>
      <c r="B422" s="424" t="s">
        <v>1573</v>
      </c>
      <c r="C422" s="427" t="s">
        <v>349</v>
      </c>
      <c r="D422" s="427" t="s">
        <v>1574</v>
      </c>
      <c r="E422" s="427"/>
      <c r="F422" s="490"/>
      <c r="G422" s="483"/>
      <c r="H422" s="480"/>
      <c r="I422" s="484" t="s">
        <v>1310</v>
      </c>
      <c r="J422" s="243"/>
      <c r="K422" s="489">
        <v>44501</v>
      </c>
      <c r="L422" s="489">
        <v>44520</v>
      </c>
      <c r="M422" s="109"/>
      <c r="N422" s="109"/>
      <c r="O422" s="489">
        <v>44527</v>
      </c>
      <c r="P422" s="489">
        <v>44527</v>
      </c>
      <c r="Q422" s="109"/>
      <c r="R422" s="109"/>
      <c r="S422" s="109"/>
      <c r="T422" s="109"/>
      <c r="U422" s="109"/>
      <c r="V422" s="109"/>
      <c r="W422" s="109"/>
      <c r="X422" s="474"/>
      <c r="Y422" s="474"/>
      <c r="Z422" s="474"/>
    </row>
    <row r="423" spans="1:26" ht="15.75" customHeight="1">
      <c r="A423" s="424"/>
      <c r="B423" s="424"/>
      <c r="C423" s="424"/>
      <c r="D423" s="424"/>
      <c r="E423" s="482">
        <v>419.93299999999999</v>
      </c>
      <c r="F423" s="790">
        <v>1102.655</v>
      </c>
      <c r="G423" s="85">
        <v>44347</v>
      </c>
      <c r="H423" s="85">
        <v>44392</v>
      </c>
      <c r="I423" s="481"/>
      <c r="J423" s="262"/>
      <c r="K423" s="109"/>
      <c r="L423" s="109"/>
      <c r="M423" s="109"/>
      <c r="N423" s="109"/>
      <c r="O423" s="109"/>
      <c r="P423" s="109"/>
      <c r="Q423" s="109"/>
      <c r="R423" s="109"/>
      <c r="S423" s="109"/>
      <c r="T423" s="109"/>
      <c r="U423" s="109"/>
      <c r="V423" s="109"/>
      <c r="W423" s="109"/>
      <c r="X423" s="474"/>
      <c r="Y423" s="474"/>
      <c r="Z423" s="474"/>
    </row>
    <row r="424" spans="1:26" ht="15.75" customHeight="1">
      <c r="A424" s="424">
        <v>210</v>
      </c>
      <c r="B424" s="424" t="s">
        <v>1575</v>
      </c>
      <c r="C424" s="427" t="s">
        <v>258</v>
      </c>
      <c r="D424" s="427" t="s">
        <v>1031</v>
      </c>
      <c r="E424" s="427"/>
      <c r="F424" s="791"/>
      <c r="G424" s="483"/>
      <c r="H424" s="480"/>
      <c r="I424" s="484" t="s">
        <v>1310</v>
      </c>
      <c r="J424" s="243"/>
      <c r="K424" s="489">
        <v>44384</v>
      </c>
      <c r="L424" s="489">
        <v>44391</v>
      </c>
      <c r="M424" s="489">
        <v>44511</v>
      </c>
      <c r="N424" s="489">
        <v>44515</v>
      </c>
      <c r="O424" s="489">
        <v>44466</v>
      </c>
      <c r="P424" s="489">
        <v>44466</v>
      </c>
      <c r="Q424" s="109"/>
      <c r="R424" s="109"/>
      <c r="S424" s="109"/>
      <c r="T424" s="109"/>
      <c r="U424" s="109"/>
      <c r="V424" s="109"/>
      <c r="W424" s="109"/>
      <c r="X424" s="474"/>
      <c r="Y424" s="474"/>
      <c r="Z424" s="474"/>
    </row>
    <row r="425" spans="1:26" ht="15.75" customHeight="1">
      <c r="A425" s="424"/>
      <c r="B425" s="424"/>
      <c r="C425" s="424"/>
      <c r="D425" s="424"/>
      <c r="E425" s="482">
        <v>278.67899999999997</v>
      </c>
      <c r="F425" s="791"/>
      <c r="G425" s="85">
        <v>44347</v>
      </c>
      <c r="H425" s="85">
        <v>44392</v>
      </c>
      <c r="I425" s="481"/>
      <c r="J425" s="262"/>
      <c r="K425" s="109"/>
      <c r="L425" s="109"/>
      <c r="M425" s="109"/>
      <c r="N425" s="109"/>
      <c r="O425" s="109"/>
      <c r="P425" s="109"/>
      <c r="Q425" s="109"/>
      <c r="R425" s="109"/>
      <c r="S425" s="109"/>
      <c r="T425" s="109"/>
      <c r="U425" s="109"/>
      <c r="V425" s="109"/>
      <c r="W425" s="109"/>
      <c r="X425" s="474"/>
      <c r="Y425" s="474"/>
      <c r="Z425" s="474"/>
    </row>
    <row r="426" spans="1:26" ht="15.75" customHeight="1">
      <c r="A426" s="424">
        <v>211</v>
      </c>
      <c r="B426" s="424" t="s">
        <v>1576</v>
      </c>
      <c r="C426" s="427" t="s">
        <v>251</v>
      </c>
      <c r="D426" s="427" t="s">
        <v>1031</v>
      </c>
      <c r="E426" s="427"/>
      <c r="F426" s="791"/>
      <c r="G426" s="483"/>
      <c r="H426" s="480"/>
      <c r="I426" s="484" t="s">
        <v>1310</v>
      </c>
      <c r="J426" s="243"/>
      <c r="K426" s="489">
        <v>44379</v>
      </c>
      <c r="L426" s="489">
        <v>44387</v>
      </c>
      <c r="M426" s="489">
        <v>44517</v>
      </c>
      <c r="N426" s="489">
        <v>44521</v>
      </c>
      <c r="O426" s="489">
        <v>44392</v>
      </c>
      <c r="P426" s="489">
        <v>44392</v>
      </c>
      <c r="Q426" s="109"/>
      <c r="R426" s="109"/>
      <c r="S426" s="109"/>
      <c r="T426" s="109"/>
      <c r="U426" s="109"/>
      <c r="V426" s="109"/>
      <c r="W426" s="109"/>
      <c r="X426" s="474"/>
      <c r="Y426" s="474"/>
      <c r="Z426" s="474"/>
    </row>
    <row r="427" spans="1:26" ht="15.75" customHeight="1">
      <c r="A427" s="424"/>
      <c r="B427" s="424"/>
      <c r="C427" s="424"/>
      <c r="D427" s="424"/>
      <c r="E427" s="482">
        <v>404.04300000000001</v>
      </c>
      <c r="F427" s="693"/>
      <c r="G427" s="85">
        <v>44347</v>
      </c>
      <c r="H427" s="85">
        <v>44392</v>
      </c>
      <c r="I427" s="481"/>
      <c r="J427" s="262"/>
      <c r="K427" s="109"/>
      <c r="L427" s="109"/>
      <c r="M427" s="109"/>
      <c r="N427" s="109"/>
      <c r="O427" s="109"/>
      <c r="P427" s="109"/>
      <c r="Q427" s="109"/>
      <c r="R427" s="109"/>
      <c r="S427" s="109"/>
      <c r="T427" s="109"/>
      <c r="U427" s="109"/>
      <c r="V427" s="109"/>
      <c r="W427" s="109"/>
      <c r="X427" s="474"/>
      <c r="Y427" s="474"/>
      <c r="Z427" s="474"/>
    </row>
    <row r="428" spans="1:26" ht="15.75" customHeight="1">
      <c r="A428" s="424">
        <v>212</v>
      </c>
      <c r="B428" s="424" t="s">
        <v>1577</v>
      </c>
      <c r="C428" s="427" t="s">
        <v>351</v>
      </c>
      <c r="D428" s="427" t="s">
        <v>1578</v>
      </c>
      <c r="E428" s="427"/>
      <c r="F428" s="490"/>
      <c r="G428" s="483"/>
      <c r="H428" s="480"/>
      <c r="I428" s="484" t="s">
        <v>1310</v>
      </c>
      <c r="J428" s="243"/>
      <c r="K428" s="489">
        <v>44501</v>
      </c>
      <c r="L428" s="489">
        <v>44520</v>
      </c>
      <c r="M428" s="109" t="s">
        <v>1409</v>
      </c>
      <c r="N428" s="109" t="s">
        <v>1409</v>
      </c>
      <c r="O428" s="489">
        <v>44525</v>
      </c>
      <c r="P428" s="489">
        <v>44525</v>
      </c>
      <c r="Q428" s="109"/>
      <c r="R428" s="109"/>
      <c r="S428" s="109"/>
      <c r="T428" s="109"/>
      <c r="U428" s="109"/>
      <c r="V428" s="109"/>
      <c r="W428" s="109"/>
      <c r="X428" s="474"/>
      <c r="Y428" s="474"/>
      <c r="Z428" s="474"/>
    </row>
    <row r="429" spans="1:26" ht="15.75" customHeight="1">
      <c r="A429" s="424"/>
      <c r="B429" s="424"/>
      <c r="C429" s="424"/>
      <c r="D429" s="424"/>
      <c r="E429" s="482">
        <v>233.38399999999999</v>
      </c>
      <c r="F429" s="479">
        <v>233.38399999999999</v>
      </c>
      <c r="G429" s="85">
        <v>44347</v>
      </c>
      <c r="H429" s="85">
        <v>44392</v>
      </c>
      <c r="I429" s="481"/>
      <c r="J429" s="262"/>
      <c r="K429" s="109"/>
      <c r="L429" s="109"/>
      <c r="M429" s="109"/>
      <c r="N429" s="109"/>
      <c r="O429" s="109"/>
      <c r="P429" s="109"/>
      <c r="Q429" s="109"/>
      <c r="R429" s="109"/>
      <c r="S429" s="109"/>
      <c r="T429" s="109"/>
      <c r="U429" s="109"/>
      <c r="V429" s="109"/>
      <c r="W429" s="109"/>
      <c r="X429" s="474"/>
      <c r="Y429" s="474"/>
      <c r="Z429" s="474"/>
    </row>
    <row r="430" spans="1:26" ht="15.75" customHeight="1">
      <c r="A430" s="424">
        <v>213</v>
      </c>
      <c r="B430" s="424" t="s">
        <v>1579</v>
      </c>
      <c r="C430" s="424" t="s">
        <v>349</v>
      </c>
      <c r="D430" s="424" t="s">
        <v>1580</v>
      </c>
      <c r="E430" s="424"/>
      <c r="F430" s="479"/>
      <c r="G430" s="483"/>
      <c r="H430" s="480"/>
      <c r="I430" s="481"/>
      <c r="J430" s="262"/>
      <c r="K430" s="485">
        <v>44572</v>
      </c>
      <c r="L430" s="485">
        <v>44592</v>
      </c>
      <c r="M430" s="109" t="s">
        <v>1409</v>
      </c>
      <c r="N430" s="109" t="s">
        <v>1409</v>
      </c>
      <c r="O430" s="109"/>
      <c r="P430" s="109"/>
      <c r="Q430" s="109"/>
      <c r="R430" s="109"/>
      <c r="S430" s="109"/>
      <c r="T430" s="109"/>
      <c r="U430" s="109"/>
      <c r="V430" s="109"/>
      <c r="W430" s="109"/>
      <c r="X430" s="474"/>
      <c r="Y430" s="474"/>
      <c r="Z430" s="474"/>
    </row>
    <row r="431" spans="1:26" ht="15.75" customHeight="1">
      <c r="A431" s="424"/>
      <c r="B431" s="424"/>
      <c r="C431" s="424"/>
      <c r="D431" s="424"/>
      <c r="E431" s="482">
        <v>342.00099999999998</v>
      </c>
      <c r="F431" s="479">
        <v>342.00099999999998</v>
      </c>
      <c r="G431" s="85">
        <v>44347</v>
      </c>
      <c r="H431" s="85">
        <v>44449</v>
      </c>
      <c r="I431" s="481"/>
      <c r="J431" s="262"/>
      <c r="K431" s="109"/>
      <c r="L431" s="109"/>
      <c r="M431" s="109"/>
      <c r="N431" s="109"/>
      <c r="O431" s="109"/>
      <c r="P431" s="109"/>
      <c r="Q431" s="109"/>
      <c r="R431" s="109"/>
      <c r="S431" s="109"/>
      <c r="T431" s="109"/>
      <c r="U431" s="109"/>
      <c r="V431" s="109"/>
      <c r="W431" s="109"/>
      <c r="X431" s="474"/>
      <c r="Y431" s="474"/>
      <c r="Z431" s="474"/>
    </row>
    <row r="432" spans="1:26" ht="15.75" customHeight="1">
      <c r="A432" s="424">
        <v>214</v>
      </c>
      <c r="B432" s="424" t="s">
        <v>1581</v>
      </c>
      <c r="C432" s="427" t="s">
        <v>416</v>
      </c>
      <c r="D432" s="427" t="s">
        <v>1582</v>
      </c>
      <c r="E432" s="427"/>
      <c r="F432" s="490"/>
      <c r="G432" s="483"/>
      <c r="H432" s="480"/>
      <c r="I432" s="484" t="s">
        <v>1310</v>
      </c>
      <c r="J432" s="243"/>
      <c r="K432" s="489">
        <v>44448</v>
      </c>
      <c r="L432" s="489">
        <v>44469</v>
      </c>
      <c r="M432" s="485">
        <v>44535</v>
      </c>
      <c r="N432" s="485">
        <v>44544</v>
      </c>
      <c r="O432" s="489">
        <v>44479</v>
      </c>
      <c r="P432" s="489">
        <v>44479</v>
      </c>
      <c r="Q432" s="109"/>
      <c r="R432" s="109"/>
      <c r="S432" s="109"/>
      <c r="T432" s="109"/>
      <c r="U432" s="109"/>
      <c r="V432" s="109"/>
      <c r="W432" s="109"/>
      <c r="X432" s="474"/>
      <c r="Y432" s="474"/>
      <c r="Z432" s="474"/>
    </row>
    <row r="433" spans="1:26" ht="15.75" customHeight="1">
      <c r="A433" s="424"/>
      <c r="B433" s="424"/>
      <c r="C433" s="424"/>
      <c r="D433" s="424"/>
      <c r="E433" s="482">
        <v>235.274</v>
      </c>
      <c r="F433" s="479">
        <v>235.274</v>
      </c>
      <c r="G433" s="85">
        <v>44347</v>
      </c>
      <c r="H433" s="85">
        <v>44449</v>
      </c>
      <c r="I433" s="481"/>
      <c r="J433" s="262"/>
      <c r="K433" s="109"/>
      <c r="L433" s="109"/>
      <c r="M433" s="109"/>
      <c r="N433" s="109"/>
      <c r="O433" s="109"/>
      <c r="P433" s="109"/>
      <c r="Q433" s="109"/>
      <c r="R433" s="109"/>
      <c r="S433" s="109"/>
      <c r="T433" s="109"/>
      <c r="U433" s="109"/>
      <c r="V433" s="109"/>
      <c r="W433" s="109"/>
      <c r="X433" s="474"/>
      <c r="Y433" s="474"/>
      <c r="Z433" s="474"/>
    </row>
    <row r="434" spans="1:26" ht="15.75" customHeight="1">
      <c r="A434" s="424">
        <v>215</v>
      </c>
      <c r="B434" s="424" t="s">
        <v>1583</v>
      </c>
      <c r="C434" s="427" t="s">
        <v>418</v>
      </c>
      <c r="D434" s="427" t="s">
        <v>1584</v>
      </c>
      <c r="E434" s="427"/>
      <c r="F434" s="490"/>
      <c r="G434" s="483"/>
      <c r="H434" s="480"/>
      <c r="I434" s="484" t="s">
        <v>1310</v>
      </c>
      <c r="J434" s="243"/>
      <c r="K434" s="489">
        <v>44448</v>
      </c>
      <c r="L434" s="489">
        <v>44469</v>
      </c>
      <c r="M434" s="485">
        <v>44526</v>
      </c>
      <c r="N434" s="485">
        <v>44533</v>
      </c>
      <c r="O434" s="489">
        <v>44492</v>
      </c>
      <c r="P434" s="489">
        <v>44493</v>
      </c>
      <c r="Q434" s="109"/>
      <c r="R434" s="109"/>
      <c r="S434" s="109"/>
      <c r="T434" s="109"/>
      <c r="U434" s="109"/>
      <c r="V434" s="109"/>
      <c r="W434" s="109"/>
      <c r="X434" s="474"/>
      <c r="Y434" s="474"/>
      <c r="Z434" s="474"/>
    </row>
    <row r="435" spans="1:26" ht="15.75" customHeight="1">
      <c r="A435" s="424"/>
      <c r="B435" s="424"/>
      <c r="C435" s="424"/>
      <c r="D435" s="424"/>
      <c r="E435" s="482">
        <v>500.09</v>
      </c>
      <c r="F435" s="479">
        <v>500.09</v>
      </c>
      <c r="G435" s="85">
        <v>44347</v>
      </c>
      <c r="H435" s="85">
        <v>44449</v>
      </c>
      <c r="I435" s="481"/>
      <c r="J435" s="262"/>
      <c r="K435" s="109"/>
      <c r="L435" s="109"/>
      <c r="M435" s="109"/>
      <c r="N435" s="109"/>
      <c r="O435" s="109"/>
      <c r="P435" s="109"/>
      <c r="Q435" s="109"/>
      <c r="R435" s="109"/>
      <c r="S435" s="109"/>
      <c r="T435" s="109"/>
      <c r="U435" s="109"/>
      <c r="V435" s="109"/>
      <c r="W435" s="109"/>
      <c r="X435" s="474"/>
      <c r="Y435" s="474"/>
      <c r="Z435" s="474"/>
    </row>
    <row r="436" spans="1:26" ht="15.75" customHeight="1">
      <c r="A436" s="424">
        <v>216</v>
      </c>
      <c r="B436" s="424" t="s">
        <v>1585</v>
      </c>
      <c r="C436" s="427" t="s">
        <v>1586</v>
      </c>
      <c r="D436" s="427" t="s">
        <v>1587</v>
      </c>
      <c r="E436" s="427"/>
      <c r="F436" s="490"/>
      <c r="G436" s="483"/>
      <c r="H436" s="480"/>
      <c r="I436" s="484" t="s">
        <v>1310</v>
      </c>
      <c r="J436" s="243"/>
      <c r="K436" s="489">
        <v>44481</v>
      </c>
      <c r="L436" s="489">
        <v>44493</v>
      </c>
      <c r="M436" s="109"/>
      <c r="N436" s="109"/>
      <c r="O436" s="489">
        <v>44520</v>
      </c>
      <c r="P436" s="489">
        <v>44521</v>
      </c>
      <c r="Q436" s="109"/>
      <c r="R436" s="109"/>
      <c r="S436" s="109"/>
      <c r="T436" s="109"/>
      <c r="U436" s="109"/>
      <c r="V436" s="109"/>
      <c r="W436" s="109"/>
      <c r="X436" s="474"/>
      <c r="Y436" s="474"/>
      <c r="Z436" s="474"/>
    </row>
    <row r="437" spans="1:26" ht="15.75" customHeight="1">
      <c r="A437" s="424"/>
      <c r="B437" s="424"/>
      <c r="C437" s="424"/>
      <c r="D437" s="424"/>
      <c r="E437" s="482">
        <v>380.72300000000001</v>
      </c>
      <c r="F437" s="790">
        <v>1220.3489999999999</v>
      </c>
      <c r="G437" s="85">
        <v>44347</v>
      </c>
      <c r="H437" s="85">
        <v>44449</v>
      </c>
      <c r="I437" s="481"/>
      <c r="J437" s="262"/>
      <c r="K437" s="109"/>
      <c r="L437" s="109"/>
      <c r="M437" s="109"/>
      <c r="N437" s="109"/>
      <c r="O437" s="109"/>
      <c r="P437" s="109"/>
      <c r="Q437" s="109"/>
      <c r="R437" s="109"/>
      <c r="S437" s="109"/>
      <c r="T437" s="109"/>
      <c r="U437" s="109"/>
      <c r="V437" s="109"/>
      <c r="W437" s="109"/>
      <c r="X437" s="474"/>
      <c r="Y437" s="474"/>
      <c r="Z437" s="474"/>
    </row>
    <row r="438" spans="1:26" ht="15.75" customHeight="1">
      <c r="A438" s="424">
        <v>217</v>
      </c>
      <c r="B438" s="424" t="s">
        <v>1588</v>
      </c>
      <c r="C438" s="427" t="s">
        <v>251</v>
      </c>
      <c r="D438" s="427" t="s">
        <v>1031</v>
      </c>
      <c r="E438" s="427"/>
      <c r="F438" s="791"/>
      <c r="G438" s="483"/>
      <c r="H438" s="480"/>
      <c r="I438" s="484" t="s">
        <v>1310</v>
      </c>
      <c r="J438" s="243"/>
      <c r="K438" s="489">
        <v>44473</v>
      </c>
      <c r="L438" s="489">
        <v>44484</v>
      </c>
      <c r="M438" s="489">
        <v>44545</v>
      </c>
      <c r="N438" s="489">
        <v>44551</v>
      </c>
      <c r="O438" s="489">
        <v>44520</v>
      </c>
      <c r="P438" s="489">
        <v>44521</v>
      </c>
      <c r="Q438" s="109"/>
      <c r="R438" s="109"/>
      <c r="S438" s="109"/>
      <c r="T438" s="109"/>
      <c r="U438" s="109"/>
      <c r="V438" s="109"/>
      <c r="W438" s="109"/>
      <c r="X438" s="474"/>
      <c r="Y438" s="474"/>
      <c r="Z438" s="474"/>
    </row>
    <row r="439" spans="1:26" ht="15.75" customHeight="1">
      <c r="A439" s="424"/>
      <c r="B439" s="424"/>
      <c r="C439" s="424"/>
      <c r="D439" s="424"/>
      <c r="E439" s="482">
        <v>418.03500000000003</v>
      </c>
      <c r="F439" s="791"/>
      <c r="G439" s="85">
        <v>44347</v>
      </c>
      <c r="H439" s="85">
        <v>44449</v>
      </c>
      <c r="I439" s="481"/>
      <c r="J439" s="262"/>
      <c r="K439" s="109"/>
      <c r="L439" s="109"/>
      <c r="M439" s="109"/>
      <c r="N439" s="109"/>
      <c r="O439" s="109"/>
      <c r="P439" s="109"/>
      <c r="Q439" s="109"/>
      <c r="R439" s="109"/>
      <c r="S439" s="109"/>
      <c r="T439" s="109"/>
      <c r="U439" s="109"/>
      <c r="V439" s="109"/>
      <c r="W439" s="109"/>
      <c r="X439" s="474"/>
      <c r="Y439" s="474"/>
      <c r="Z439" s="474"/>
    </row>
    <row r="440" spans="1:26" ht="15.75" customHeight="1">
      <c r="A440" s="424">
        <v>218</v>
      </c>
      <c r="B440" s="424" t="s">
        <v>1589</v>
      </c>
      <c r="C440" s="427" t="s">
        <v>258</v>
      </c>
      <c r="D440" s="427" t="s">
        <v>1031</v>
      </c>
      <c r="E440" s="427"/>
      <c r="F440" s="791"/>
      <c r="G440" s="483"/>
      <c r="H440" s="480"/>
      <c r="I440" s="484" t="s">
        <v>1310</v>
      </c>
      <c r="J440" s="243"/>
      <c r="K440" s="489">
        <v>44472</v>
      </c>
      <c r="L440" s="489">
        <v>44492</v>
      </c>
      <c r="M440" s="489">
        <v>44516</v>
      </c>
      <c r="N440" s="489">
        <v>44521</v>
      </c>
      <c r="O440" s="489">
        <v>44520</v>
      </c>
      <c r="P440" s="489">
        <v>44521</v>
      </c>
      <c r="Q440" s="109"/>
      <c r="R440" s="109"/>
      <c r="S440" s="109"/>
      <c r="T440" s="109"/>
      <c r="U440" s="109"/>
      <c r="V440" s="109"/>
      <c r="W440" s="109"/>
      <c r="X440" s="474"/>
      <c r="Y440" s="474"/>
      <c r="Z440" s="474"/>
    </row>
    <row r="441" spans="1:26" ht="15.75" customHeight="1">
      <c r="A441" s="424"/>
      <c r="B441" s="424"/>
      <c r="C441" s="424"/>
      <c r="D441" s="424"/>
      <c r="E441" s="482">
        <v>421.59100000000001</v>
      </c>
      <c r="F441" s="693"/>
      <c r="G441" s="85">
        <v>44347</v>
      </c>
      <c r="H441" s="85">
        <v>44449</v>
      </c>
      <c r="I441" s="481"/>
      <c r="J441" s="262"/>
      <c r="K441" s="109"/>
      <c r="L441" s="109"/>
      <c r="M441" s="109"/>
      <c r="N441" s="109"/>
      <c r="O441" s="109"/>
      <c r="P441" s="109"/>
      <c r="Q441" s="109"/>
      <c r="R441" s="109"/>
      <c r="S441" s="109"/>
      <c r="T441" s="109"/>
      <c r="U441" s="109"/>
      <c r="V441" s="109"/>
      <c r="W441" s="109"/>
      <c r="X441" s="474"/>
      <c r="Y441" s="474"/>
      <c r="Z441" s="474"/>
    </row>
    <row r="442" spans="1:26" ht="15.75" customHeight="1">
      <c r="A442" s="424">
        <v>219</v>
      </c>
      <c r="B442" s="424" t="s">
        <v>1590</v>
      </c>
      <c r="C442" s="424" t="s">
        <v>301</v>
      </c>
      <c r="D442" s="424" t="s">
        <v>1031</v>
      </c>
      <c r="E442" s="424"/>
      <c r="F442" s="479"/>
      <c r="G442" s="483"/>
      <c r="H442" s="480"/>
      <c r="I442" s="481" t="s">
        <v>1310</v>
      </c>
      <c r="J442" s="262"/>
      <c r="K442" s="485">
        <v>44547</v>
      </c>
      <c r="L442" s="485">
        <v>44560</v>
      </c>
      <c r="M442" s="109"/>
      <c r="N442" s="109"/>
      <c r="O442" s="109"/>
      <c r="P442" s="109"/>
      <c r="Q442" s="109"/>
      <c r="R442" s="109"/>
      <c r="S442" s="109"/>
      <c r="T442" s="109"/>
      <c r="U442" s="109"/>
      <c r="V442" s="109"/>
      <c r="W442" s="109"/>
      <c r="X442" s="474"/>
      <c r="Y442" s="474"/>
      <c r="Z442" s="474"/>
    </row>
    <row r="443" spans="1:26" ht="15.75" customHeight="1">
      <c r="A443" s="424"/>
      <c r="B443" s="424"/>
      <c r="C443" s="424"/>
      <c r="D443" s="424"/>
      <c r="E443" s="482">
        <v>416.483</v>
      </c>
      <c r="F443" s="479">
        <v>416.483</v>
      </c>
      <c r="G443" s="85">
        <v>44347</v>
      </c>
      <c r="H443" s="85">
        <v>44449</v>
      </c>
      <c r="I443" s="481"/>
      <c r="J443" s="262"/>
      <c r="K443" s="109"/>
      <c r="L443" s="109"/>
      <c r="M443" s="109"/>
      <c r="N443" s="109"/>
      <c r="O443" s="109"/>
      <c r="P443" s="109"/>
      <c r="Q443" s="109"/>
      <c r="R443" s="109"/>
      <c r="S443" s="109"/>
      <c r="T443" s="109"/>
      <c r="U443" s="109"/>
      <c r="V443" s="109"/>
      <c r="W443" s="109"/>
      <c r="X443" s="474"/>
      <c r="Y443" s="474"/>
      <c r="Z443" s="474"/>
    </row>
    <row r="444" spans="1:26" ht="15.75" customHeight="1">
      <c r="A444" s="424">
        <v>220</v>
      </c>
      <c r="B444" s="424" t="s">
        <v>1591</v>
      </c>
      <c r="C444" s="424" t="s">
        <v>1592</v>
      </c>
      <c r="D444" s="424" t="s">
        <v>1593</v>
      </c>
      <c r="E444" s="424"/>
      <c r="F444" s="479"/>
      <c r="G444" s="483"/>
      <c r="H444" s="480"/>
      <c r="I444" s="481"/>
      <c r="J444" s="262"/>
      <c r="K444" s="109"/>
      <c r="L444" s="109"/>
      <c r="M444" s="109"/>
      <c r="N444" s="109"/>
      <c r="O444" s="109"/>
      <c r="P444" s="109"/>
      <c r="Q444" s="109"/>
      <c r="R444" s="109"/>
      <c r="S444" s="109"/>
      <c r="T444" s="109"/>
      <c r="U444" s="109"/>
      <c r="V444" s="109"/>
      <c r="W444" s="109"/>
      <c r="X444" s="474"/>
      <c r="Y444" s="474"/>
      <c r="Z444" s="474"/>
    </row>
    <row r="445" spans="1:26" ht="15.75" customHeight="1">
      <c r="A445" s="424"/>
      <c r="B445" s="424"/>
      <c r="C445" s="424"/>
      <c r="D445" s="424"/>
      <c r="E445" s="482">
        <v>130.011</v>
      </c>
      <c r="F445" s="479">
        <v>130.011</v>
      </c>
      <c r="G445" s="85">
        <v>44347</v>
      </c>
      <c r="H445" s="85">
        <v>44449</v>
      </c>
      <c r="I445" s="481"/>
      <c r="J445" s="262"/>
      <c r="K445" s="109"/>
      <c r="L445" s="109"/>
      <c r="M445" s="109"/>
      <c r="N445" s="109"/>
      <c r="O445" s="109"/>
      <c r="P445" s="109"/>
      <c r="Q445" s="109"/>
      <c r="R445" s="109"/>
      <c r="S445" s="109"/>
      <c r="T445" s="109"/>
      <c r="U445" s="109"/>
      <c r="V445" s="109"/>
      <c r="W445" s="109"/>
      <c r="X445" s="474"/>
      <c r="Y445" s="474"/>
      <c r="Z445" s="474"/>
    </row>
    <row r="446" spans="1:26" ht="15.75" customHeight="1">
      <c r="A446" s="424">
        <v>221</v>
      </c>
      <c r="B446" s="424" t="s">
        <v>805</v>
      </c>
      <c r="C446" s="424" t="s">
        <v>805</v>
      </c>
      <c r="D446" s="424" t="s">
        <v>1031</v>
      </c>
      <c r="E446" s="424"/>
      <c r="F446" s="479"/>
      <c r="G446" s="483"/>
      <c r="H446" s="480"/>
      <c r="I446" s="481"/>
      <c r="J446" s="262"/>
      <c r="K446" s="262"/>
      <c r="L446" s="262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474"/>
      <c r="Y446" s="474"/>
      <c r="Z446" s="474"/>
    </row>
    <row r="447" spans="1:26" ht="15.75" customHeight="1">
      <c r="A447" s="500"/>
      <c r="B447" s="500"/>
      <c r="C447" s="500"/>
      <c r="D447" s="500"/>
      <c r="E447" s="501">
        <f t="shared" ref="E447:F447" si="0">SUM(E6:E445)</f>
        <v>83587.359000000099</v>
      </c>
      <c r="F447" s="501">
        <f t="shared" si="0"/>
        <v>83587.492000000027</v>
      </c>
      <c r="G447" s="474"/>
      <c r="H447" s="410"/>
      <c r="I447" s="410"/>
      <c r="J447" s="410"/>
      <c r="K447" s="410"/>
      <c r="L447" s="410"/>
      <c r="M447" s="474"/>
      <c r="N447" s="474"/>
      <c r="O447" s="474"/>
      <c r="P447" s="474"/>
      <c r="Q447" s="474"/>
      <c r="R447" s="474"/>
      <c r="S447" s="474"/>
      <c r="T447" s="474"/>
      <c r="U447" s="474"/>
      <c r="V447" s="474"/>
      <c r="W447" s="474"/>
      <c r="X447" s="474"/>
      <c r="Y447" s="474"/>
      <c r="Z447" s="474"/>
    </row>
    <row r="448" spans="1:26" ht="15.75" customHeight="1">
      <c r="A448" s="474"/>
      <c r="B448" s="357"/>
      <c r="C448" s="474"/>
      <c r="D448" s="474"/>
      <c r="E448" s="474"/>
      <c r="F448" s="475"/>
      <c r="G448" s="474"/>
      <c r="H448" s="475"/>
      <c r="I448" s="475"/>
      <c r="J448" s="475"/>
      <c r="K448" s="475"/>
      <c r="L448" s="475"/>
      <c r="M448" s="474"/>
      <c r="N448" s="474"/>
      <c r="O448" s="474"/>
      <c r="P448" s="474"/>
      <c r="Q448" s="474"/>
      <c r="R448" s="474"/>
      <c r="S448" s="474"/>
      <c r="T448" s="474"/>
      <c r="U448" s="474"/>
      <c r="V448" s="474"/>
      <c r="W448" s="474"/>
      <c r="X448" s="474"/>
      <c r="Y448" s="474"/>
      <c r="Z448" s="474"/>
    </row>
    <row r="449" spans="1:26" ht="15.75" customHeight="1">
      <c r="A449" s="474"/>
      <c r="B449" s="117"/>
      <c r="C449" s="474"/>
      <c r="D449" s="474"/>
      <c r="E449" s="474"/>
      <c r="F449" s="475"/>
      <c r="G449" s="474"/>
      <c r="H449" s="475"/>
      <c r="I449" s="475"/>
      <c r="J449" s="475"/>
      <c r="K449" s="475"/>
      <c r="L449" s="475"/>
      <c r="M449" s="474"/>
      <c r="N449" s="474"/>
      <c r="O449" s="474"/>
      <c r="P449" s="474"/>
      <c r="Q449" s="474"/>
      <c r="R449" s="474"/>
      <c r="S449" s="474"/>
      <c r="T449" s="474"/>
      <c r="U449" s="474"/>
      <c r="V449" s="474"/>
      <c r="W449" s="474"/>
      <c r="X449" s="474"/>
      <c r="Y449" s="474"/>
      <c r="Z449" s="474"/>
    </row>
    <row r="450" spans="1:26" ht="15.75" customHeight="1">
      <c r="A450" s="474"/>
      <c r="B450" s="357"/>
      <c r="C450" s="474"/>
      <c r="D450" s="474"/>
      <c r="E450" s="474"/>
      <c r="F450" s="475"/>
      <c r="G450" s="474"/>
      <c r="H450" s="475"/>
      <c r="I450" s="475"/>
      <c r="J450" s="475"/>
      <c r="K450" s="475"/>
      <c r="L450" s="475"/>
      <c r="M450" s="474"/>
      <c r="N450" s="474"/>
      <c r="O450" s="474"/>
      <c r="P450" s="474"/>
      <c r="Q450" s="474"/>
      <c r="R450" s="474"/>
      <c r="S450" s="474"/>
      <c r="T450" s="474"/>
      <c r="U450" s="474"/>
      <c r="V450" s="474"/>
      <c r="W450" s="474"/>
      <c r="X450" s="474"/>
      <c r="Y450" s="474"/>
      <c r="Z450" s="474"/>
    </row>
    <row r="451" spans="1:26" ht="15.75" customHeight="1">
      <c r="A451" s="474"/>
      <c r="B451" s="357"/>
      <c r="C451" s="474"/>
      <c r="D451" s="474"/>
      <c r="E451" s="474"/>
      <c r="F451" s="475"/>
      <c r="G451" s="474"/>
      <c r="H451" s="475"/>
      <c r="I451" s="475"/>
      <c r="J451" s="475"/>
      <c r="K451" s="475"/>
      <c r="L451" s="475"/>
      <c r="M451" s="474"/>
      <c r="N451" s="474"/>
      <c r="O451" s="474"/>
      <c r="P451" s="474"/>
      <c r="Q451" s="474"/>
      <c r="R451" s="474"/>
      <c r="S451" s="474"/>
      <c r="T451" s="474"/>
      <c r="U451" s="474"/>
      <c r="V451" s="474"/>
      <c r="W451" s="474"/>
      <c r="X451" s="474"/>
      <c r="Y451" s="474"/>
      <c r="Z451" s="474"/>
    </row>
    <row r="452" spans="1:26" ht="15.75" customHeight="1">
      <c r="A452" s="474"/>
      <c r="B452" s="357"/>
      <c r="C452" s="474"/>
      <c r="D452" s="474"/>
      <c r="E452" s="474"/>
      <c r="F452" s="475"/>
      <c r="G452" s="474"/>
      <c r="H452" s="475"/>
      <c r="I452" s="475"/>
      <c r="J452" s="475"/>
      <c r="K452" s="475"/>
      <c r="L452" s="475"/>
      <c r="M452" s="474"/>
      <c r="N452" s="474"/>
      <c r="O452" s="474"/>
      <c r="P452" s="474"/>
      <c r="Q452" s="474"/>
      <c r="R452" s="474"/>
      <c r="S452" s="474"/>
      <c r="T452" s="474"/>
      <c r="U452" s="474"/>
      <c r="V452" s="474"/>
      <c r="W452" s="474"/>
      <c r="X452" s="474"/>
      <c r="Y452" s="474"/>
      <c r="Z452" s="474"/>
    </row>
    <row r="453" spans="1:26" ht="15.75" customHeight="1">
      <c r="A453" s="474"/>
      <c r="B453" s="357"/>
      <c r="C453" s="474"/>
      <c r="D453" s="474"/>
      <c r="E453" s="474"/>
      <c r="F453" s="475"/>
      <c r="G453" s="474"/>
      <c r="H453" s="475"/>
      <c r="I453" s="475"/>
      <c r="J453" s="475"/>
      <c r="K453" s="475"/>
      <c r="L453" s="475"/>
      <c r="M453" s="474"/>
      <c r="N453" s="474"/>
      <c r="O453" s="474"/>
      <c r="P453" s="474"/>
      <c r="Q453" s="474"/>
      <c r="R453" s="474"/>
      <c r="S453" s="474"/>
      <c r="T453" s="474"/>
      <c r="U453" s="474"/>
      <c r="V453" s="474"/>
      <c r="W453" s="474"/>
      <c r="X453" s="474"/>
      <c r="Y453" s="474"/>
      <c r="Z453" s="474"/>
    </row>
    <row r="454" spans="1:26" ht="15.75" customHeight="1">
      <c r="A454" s="474"/>
      <c r="B454" s="357"/>
      <c r="C454" s="474"/>
      <c r="D454" s="474"/>
      <c r="E454" s="474"/>
      <c r="F454" s="475"/>
      <c r="G454" s="474"/>
      <c r="H454" s="475"/>
      <c r="I454" s="475"/>
      <c r="J454" s="475"/>
      <c r="K454" s="475"/>
      <c r="L454" s="475"/>
      <c r="M454" s="474"/>
      <c r="N454" s="474"/>
      <c r="O454" s="474"/>
      <c r="P454" s="474"/>
      <c r="Q454" s="474"/>
      <c r="R454" s="474"/>
      <c r="S454" s="474"/>
      <c r="T454" s="474"/>
      <c r="U454" s="474"/>
      <c r="V454" s="474"/>
      <c r="W454" s="474"/>
      <c r="X454" s="474"/>
      <c r="Y454" s="474"/>
      <c r="Z454" s="474"/>
    </row>
    <row r="455" spans="1:26" ht="15.75" customHeight="1">
      <c r="A455" s="474"/>
      <c r="B455" s="357"/>
      <c r="C455" s="474"/>
      <c r="D455" s="474"/>
      <c r="E455" s="474"/>
      <c r="F455" s="475"/>
      <c r="G455" s="474"/>
      <c r="H455" s="475"/>
      <c r="I455" s="475"/>
      <c r="J455" s="475"/>
      <c r="K455" s="475"/>
      <c r="L455" s="475"/>
      <c r="M455" s="474"/>
      <c r="N455" s="474"/>
      <c r="O455" s="474"/>
      <c r="P455" s="474"/>
      <c r="Q455" s="474"/>
      <c r="R455" s="474"/>
      <c r="S455" s="474"/>
      <c r="T455" s="474"/>
      <c r="U455" s="474"/>
      <c r="V455" s="474"/>
      <c r="W455" s="474"/>
      <c r="X455" s="474"/>
      <c r="Y455" s="474"/>
      <c r="Z455" s="474"/>
    </row>
    <row r="456" spans="1:26" ht="15.75" customHeight="1">
      <c r="A456" s="474"/>
      <c r="B456" s="357"/>
      <c r="C456" s="474"/>
      <c r="D456" s="474"/>
      <c r="E456" s="474"/>
      <c r="F456" s="475"/>
      <c r="G456" s="474"/>
      <c r="H456" s="475"/>
      <c r="I456" s="475"/>
      <c r="J456" s="475"/>
      <c r="K456" s="475"/>
      <c r="L456" s="475"/>
      <c r="M456" s="474"/>
      <c r="N456" s="474"/>
      <c r="O456" s="474"/>
      <c r="P456" s="474"/>
      <c r="Q456" s="474"/>
      <c r="R456" s="474"/>
      <c r="S456" s="474"/>
      <c r="T456" s="474"/>
      <c r="U456" s="474"/>
      <c r="V456" s="474"/>
      <c r="W456" s="474"/>
      <c r="X456" s="474"/>
      <c r="Y456" s="474"/>
      <c r="Z456" s="474"/>
    </row>
    <row r="457" spans="1:26" ht="15.75" customHeight="1">
      <c r="A457" s="474"/>
      <c r="B457" s="357"/>
      <c r="C457" s="474"/>
      <c r="D457" s="474"/>
      <c r="E457" s="474"/>
      <c r="F457" s="475"/>
      <c r="G457" s="474"/>
      <c r="H457" s="475"/>
      <c r="I457" s="475"/>
      <c r="J457" s="475"/>
      <c r="K457" s="475"/>
      <c r="L457" s="475"/>
      <c r="M457" s="474"/>
      <c r="N457" s="474"/>
      <c r="O457" s="474"/>
      <c r="P457" s="474"/>
      <c r="Q457" s="474"/>
      <c r="R457" s="474"/>
      <c r="S457" s="474"/>
      <c r="T457" s="474"/>
      <c r="U457" s="474"/>
      <c r="V457" s="474"/>
      <c r="W457" s="474"/>
      <c r="X457" s="474"/>
      <c r="Y457" s="474"/>
      <c r="Z457" s="474"/>
    </row>
    <row r="458" spans="1:26" ht="15.75" customHeight="1">
      <c r="A458" s="474"/>
      <c r="B458" s="357"/>
      <c r="C458" s="474"/>
      <c r="D458" s="474"/>
      <c r="E458" s="474"/>
      <c r="F458" s="475"/>
      <c r="G458" s="474"/>
      <c r="H458" s="475"/>
      <c r="I458" s="475"/>
      <c r="J458" s="475"/>
      <c r="K458" s="475"/>
      <c r="L458" s="475"/>
      <c r="M458" s="474"/>
      <c r="N458" s="474"/>
      <c r="O458" s="474"/>
      <c r="P458" s="474"/>
      <c r="Q458" s="474"/>
      <c r="R458" s="474"/>
      <c r="S458" s="474"/>
      <c r="T458" s="474"/>
      <c r="U458" s="474"/>
      <c r="V458" s="474"/>
      <c r="W458" s="474"/>
      <c r="X458" s="474"/>
      <c r="Y458" s="474"/>
      <c r="Z458" s="474"/>
    </row>
    <row r="459" spans="1:26" ht="15.75" customHeight="1">
      <c r="A459" s="474"/>
      <c r="B459" s="357"/>
      <c r="C459" s="474"/>
      <c r="D459" s="474"/>
      <c r="E459" s="474"/>
      <c r="F459" s="475"/>
      <c r="G459" s="474"/>
      <c r="H459" s="475"/>
      <c r="I459" s="475"/>
      <c r="J459" s="475"/>
      <c r="K459" s="475"/>
      <c r="L459" s="475"/>
      <c r="M459" s="474"/>
      <c r="N459" s="474"/>
      <c r="O459" s="474"/>
      <c r="P459" s="474"/>
      <c r="Q459" s="474"/>
      <c r="R459" s="474"/>
      <c r="S459" s="474"/>
      <c r="T459" s="474"/>
      <c r="U459" s="474"/>
      <c r="V459" s="474"/>
      <c r="W459" s="474"/>
      <c r="X459" s="474"/>
      <c r="Y459" s="474"/>
      <c r="Z459" s="474"/>
    </row>
    <row r="460" spans="1:26" ht="15.75" customHeight="1">
      <c r="A460" s="474"/>
      <c r="B460" s="357"/>
      <c r="C460" s="474"/>
      <c r="D460" s="474"/>
      <c r="E460" s="474"/>
      <c r="F460" s="475"/>
      <c r="G460" s="474"/>
      <c r="H460" s="475"/>
      <c r="I460" s="475"/>
      <c r="J460" s="475"/>
      <c r="K460" s="475"/>
      <c r="L460" s="475"/>
      <c r="M460" s="474"/>
      <c r="N460" s="474"/>
      <c r="O460" s="474"/>
      <c r="P460" s="474"/>
      <c r="Q460" s="474"/>
      <c r="R460" s="474"/>
      <c r="S460" s="474"/>
      <c r="T460" s="474"/>
      <c r="U460" s="474"/>
      <c r="V460" s="474"/>
      <c r="W460" s="474"/>
      <c r="X460" s="474"/>
      <c r="Y460" s="474"/>
      <c r="Z460" s="474"/>
    </row>
    <row r="461" spans="1:26" ht="15.75" customHeight="1">
      <c r="A461" s="474"/>
      <c r="B461" s="357"/>
      <c r="C461" s="474"/>
      <c r="D461" s="474"/>
      <c r="E461" s="474"/>
      <c r="F461" s="475"/>
      <c r="G461" s="474"/>
      <c r="H461" s="475"/>
      <c r="I461" s="475"/>
      <c r="J461" s="475"/>
      <c r="K461" s="475"/>
      <c r="L461" s="475"/>
      <c r="M461" s="474"/>
      <c r="N461" s="474"/>
      <c r="O461" s="474"/>
      <c r="P461" s="474"/>
      <c r="Q461" s="474"/>
      <c r="R461" s="474"/>
      <c r="S461" s="474"/>
      <c r="T461" s="474"/>
      <c r="U461" s="474"/>
      <c r="V461" s="474"/>
      <c r="W461" s="474"/>
      <c r="X461" s="474"/>
      <c r="Y461" s="474"/>
      <c r="Z461" s="474"/>
    </row>
    <row r="462" spans="1:26" ht="15.75" customHeight="1">
      <c r="A462" s="474"/>
      <c r="B462" s="357"/>
      <c r="C462" s="474"/>
      <c r="D462" s="474"/>
      <c r="E462" s="474"/>
      <c r="F462" s="475"/>
      <c r="G462" s="474"/>
      <c r="H462" s="475"/>
      <c r="I462" s="475"/>
      <c r="J462" s="475"/>
      <c r="K462" s="475"/>
      <c r="L462" s="475"/>
      <c r="M462" s="474"/>
      <c r="N462" s="474"/>
      <c r="O462" s="474"/>
      <c r="P462" s="474"/>
      <c r="Q462" s="474"/>
      <c r="R462" s="474"/>
      <c r="S462" s="474"/>
      <c r="T462" s="474"/>
      <c r="U462" s="474"/>
      <c r="V462" s="474"/>
      <c r="W462" s="474"/>
      <c r="X462" s="474"/>
      <c r="Y462" s="474"/>
      <c r="Z462" s="474"/>
    </row>
    <row r="463" spans="1:26" ht="15.75" customHeight="1">
      <c r="A463" s="474"/>
      <c r="B463" s="357"/>
      <c r="C463" s="474"/>
      <c r="D463" s="474"/>
      <c r="E463" s="474"/>
      <c r="F463" s="475"/>
      <c r="G463" s="474"/>
      <c r="H463" s="475"/>
      <c r="I463" s="475"/>
      <c r="J463" s="475"/>
      <c r="K463" s="475"/>
      <c r="L463" s="475"/>
      <c r="M463" s="474"/>
      <c r="N463" s="474"/>
      <c r="O463" s="474"/>
      <c r="P463" s="474"/>
      <c r="Q463" s="474"/>
      <c r="R463" s="474"/>
      <c r="S463" s="474"/>
      <c r="T463" s="474"/>
      <c r="U463" s="474"/>
      <c r="V463" s="474"/>
      <c r="W463" s="474"/>
      <c r="X463" s="474"/>
      <c r="Y463" s="474"/>
      <c r="Z463" s="474"/>
    </row>
    <row r="464" spans="1:26" ht="15.75" customHeight="1">
      <c r="A464" s="474"/>
      <c r="B464" s="357"/>
      <c r="C464" s="474"/>
      <c r="D464" s="474"/>
      <c r="E464" s="474"/>
      <c r="F464" s="475"/>
      <c r="G464" s="474"/>
      <c r="H464" s="475"/>
      <c r="I464" s="475"/>
      <c r="J464" s="475"/>
      <c r="K464" s="475"/>
      <c r="L464" s="475"/>
      <c r="M464" s="474"/>
      <c r="N464" s="474"/>
      <c r="O464" s="474"/>
      <c r="P464" s="474"/>
      <c r="Q464" s="474"/>
      <c r="R464" s="474"/>
      <c r="S464" s="474"/>
      <c r="T464" s="474"/>
      <c r="U464" s="474"/>
      <c r="V464" s="474"/>
      <c r="W464" s="474"/>
      <c r="X464" s="474"/>
      <c r="Y464" s="474"/>
      <c r="Z464" s="474"/>
    </row>
    <row r="465" spans="1:26" ht="15.75" customHeight="1">
      <c r="A465" s="474"/>
      <c r="B465" s="357"/>
      <c r="C465" s="474"/>
      <c r="D465" s="474"/>
      <c r="E465" s="474"/>
      <c r="F465" s="475"/>
      <c r="G465" s="474"/>
      <c r="H465" s="475"/>
      <c r="I465" s="475"/>
      <c r="J465" s="475"/>
      <c r="K465" s="475"/>
      <c r="L465" s="475"/>
      <c r="M465" s="474"/>
      <c r="N465" s="474"/>
      <c r="O465" s="474"/>
      <c r="P465" s="474"/>
      <c r="Q465" s="474"/>
      <c r="R465" s="474"/>
      <c r="S465" s="474"/>
      <c r="T465" s="474"/>
      <c r="U465" s="474"/>
      <c r="V465" s="474"/>
      <c r="W465" s="474"/>
      <c r="X465" s="474"/>
      <c r="Y465" s="474"/>
      <c r="Z465" s="474"/>
    </row>
    <row r="466" spans="1:26" ht="15.75" customHeight="1">
      <c r="A466" s="474"/>
      <c r="B466" s="357"/>
      <c r="C466" s="474"/>
      <c r="D466" s="474"/>
      <c r="E466" s="474"/>
      <c r="F466" s="475"/>
      <c r="G466" s="474"/>
      <c r="H466" s="475"/>
      <c r="I466" s="475"/>
      <c r="J466" s="475"/>
      <c r="K466" s="475"/>
      <c r="L466" s="475"/>
      <c r="M466" s="474"/>
      <c r="N466" s="474"/>
      <c r="O466" s="474"/>
      <c r="P466" s="474"/>
      <c r="Q466" s="474"/>
      <c r="R466" s="474"/>
      <c r="S466" s="474"/>
      <c r="T466" s="474"/>
      <c r="U466" s="474"/>
      <c r="V466" s="474"/>
      <c r="W466" s="474"/>
      <c r="X466" s="474"/>
      <c r="Y466" s="474"/>
      <c r="Z466" s="474"/>
    </row>
    <row r="467" spans="1:26" ht="15.75" customHeight="1">
      <c r="A467" s="474"/>
      <c r="B467" s="357"/>
      <c r="C467" s="474"/>
      <c r="D467" s="474"/>
      <c r="E467" s="474"/>
      <c r="F467" s="475"/>
      <c r="G467" s="474"/>
      <c r="H467" s="475"/>
      <c r="I467" s="475"/>
      <c r="J467" s="475"/>
      <c r="K467" s="475"/>
      <c r="L467" s="475"/>
      <c r="M467" s="474"/>
      <c r="N467" s="474"/>
      <c r="O467" s="474"/>
      <c r="P467" s="474"/>
      <c r="Q467" s="474"/>
      <c r="R467" s="474"/>
      <c r="S467" s="474"/>
      <c r="T467" s="474"/>
      <c r="U467" s="474"/>
      <c r="V467" s="474"/>
      <c r="W467" s="474"/>
      <c r="X467" s="474"/>
      <c r="Y467" s="474"/>
      <c r="Z467" s="474"/>
    </row>
    <row r="468" spans="1:26" ht="15.75" customHeight="1">
      <c r="A468" s="474"/>
      <c r="B468" s="357"/>
      <c r="C468" s="474"/>
      <c r="D468" s="474"/>
      <c r="E468" s="474"/>
      <c r="F468" s="475"/>
      <c r="G468" s="474"/>
      <c r="H468" s="475"/>
      <c r="I468" s="475"/>
      <c r="J468" s="475"/>
      <c r="K468" s="475"/>
      <c r="L468" s="475"/>
      <c r="M468" s="474"/>
      <c r="N468" s="474"/>
      <c r="O468" s="474"/>
      <c r="P468" s="474"/>
      <c r="Q468" s="474"/>
      <c r="R468" s="474"/>
      <c r="S468" s="474"/>
      <c r="T468" s="474"/>
      <c r="U468" s="474"/>
      <c r="V468" s="474"/>
      <c r="W468" s="474"/>
      <c r="X468" s="474"/>
      <c r="Y468" s="474"/>
      <c r="Z468" s="474"/>
    </row>
    <row r="469" spans="1:26" ht="15.75" customHeight="1">
      <c r="A469" s="474"/>
      <c r="B469" s="357"/>
      <c r="C469" s="474"/>
      <c r="D469" s="474"/>
      <c r="E469" s="474"/>
      <c r="F469" s="475"/>
      <c r="G469" s="474"/>
      <c r="H469" s="475"/>
      <c r="I469" s="475"/>
      <c r="J469" s="475"/>
      <c r="K469" s="475"/>
      <c r="L469" s="475"/>
      <c r="M469" s="474"/>
      <c r="N469" s="474"/>
      <c r="O469" s="474"/>
      <c r="P469" s="474"/>
      <c r="Q469" s="474"/>
      <c r="R469" s="474"/>
      <c r="S469" s="474"/>
      <c r="T469" s="474"/>
      <c r="U469" s="474"/>
      <c r="V469" s="474"/>
      <c r="W469" s="474"/>
      <c r="X469" s="474"/>
      <c r="Y469" s="474"/>
      <c r="Z469" s="474"/>
    </row>
    <row r="470" spans="1:26" ht="15.75" customHeight="1">
      <c r="A470" s="474"/>
      <c r="B470" s="357"/>
      <c r="C470" s="474"/>
      <c r="D470" s="474"/>
      <c r="E470" s="474"/>
      <c r="F470" s="475"/>
      <c r="G470" s="474"/>
      <c r="H470" s="475"/>
      <c r="I470" s="475"/>
      <c r="J470" s="475"/>
      <c r="K470" s="475"/>
      <c r="L470" s="475"/>
      <c r="M470" s="474"/>
      <c r="N470" s="474"/>
      <c r="O470" s="474"/>
      <c r="P470" s="474"/>
      <c r="Q470" s="474"/>
      <c r="R470" s="474"/>
      <c r="S470" s="474"/>
      <c r="T470" s="474"/>
      <c r="U470" s="474"/>
      <c r="V470" s="474"/>
      <c r="W470" s="474"/>
      <c r="X470" s="474"/>
      <c r="Y470" s="474"/>
      <c r="Z470" s="474"/>
    </row>
    <row r="471" spans="1:26" ht="15.75" customHeight="1">
      <c r="A471" s="474"/>
      <c r="B471" s="357"/>
      <c r="C471" s="474"/>
      <c r="D471" s="474"/>
      <c r="E471" s="474"/>
      <c r="F471" s="475"/>
      <c r="G471" s="474"/>
      <c r="H471" s="475"/>
      <c r="I471" s="475"/>
      <c r="J471" s="475"/>
      <c r="K471" s="475"/>
      <c r="L471" s="475"/>
      <c r="M471" s="474"/>
      <c r="N471" s="474"/>
      <c r="O471" s="474"/>
      <c r="P471" s="474"/>
      <c r="Q471" s="474"/>
      <c r="R471" s="474"/>
      <c r="S471" s="474"/>
      <c r="T471" s="474"/>
      <c r="U471" s="474"/>
      <c r="V471" s="474"/>
      <c r="W471" s="474"/>
      <c r="X471" s="474"/>
      <c r="Y471" s="474"/>
      <c r="Z471" s="474"/>
    </row>
    <row r="472" spans="1:26" ht="15.75" customHeight="1">
      <c r="A472" s="474"/>
      <c r="B472" s="357"/>
      <c r="C472" s="474"/>
      <c r="D472" s="474"/>
      <c r="E472" s="474"/>
      <c r="F472" s="475"/>
      <c r="G472" s="474"/>
      <c r="H472" s="475"/>
      <c r="I472" s="475"/>
      <c r="J472" s="475"/>
      <c r="K472" s="475"/>
      <c r="L472" s="475"/>
      <c r="M472" s="474"/>
      <c r="N472" s="474"/>
      <c r="O472" s="474"/>
      <c r="P472" s="474"/>
      <c r="Q472" s="474"/>
      <c r="R472" s="474"/>
      <c r="S472" s="474"/>
      <c r="T472" s="474"/>
      <c r="U472" s="474"/>
      <c r="V472" s="474"/>
      <c r="W472" s="474"/>
      <c r="X472" s="474"/>
      <c r="Y472" s="474"/>
      <c r="Z472" s="474"/>
    </row>
    <row r="473" spans="1:26" ht="15.75" customHeight="1">
      <c r="A473" s="474"/>
      <c r="B473" s="357"/>
      <c r="C473" s="474"/>
      <c r="D473" s="474"/>
      <c r="E473" s="474"/>
      <c r="F473" s="475"/>
      <c r="G473" s="474"/>
      <c r="H473" s="475"/>
      <c r="I473" s="475"/>
      <c r="J473" s="475"/>
      <c r="K473" s="475"/>
      <c r="L473" s="475"/>
      <c r="M473" s="474"/>
      <c r="N473" s="474"/>
      <c r="O473" s="474"/>
      <c r="P473" s="474"/>
      <c r="Q473" s="474"/>
      <c r="R473" s="474"/>
      <c r="S473" s="474"/>
      <c r="T473" s="474"/>
      <c r="U473" s="474"/>
      <c r="V473" s="474"/>
      <c r="W473" s="474"/>
      <c r="X473" s="474"/>
      <c r="Y473" s="474"/>
      <c r="Z473" s="474"/>
    </row>
    <row r="474" spans="1:26" ht="15.75" customHeight="1">
      <c r="A474" s="474"/>
      <c r="B474" s="357"/>
      <c r="C474" s="474"/>
      <c r="D474" s="474"/>
      <c r="E474" s="474"/>
      <c r="F474" s="475"/>
      <c r="G474" s="474"/>
      <c r="H474" s="475"/>
      <c r="I474" s="475"/>
      <c r="J474" s="475"/>
      <c r="K474" s="475"/>
      <c r="L474" s="475"/>
      <c r="M474" s="474"/>
      <c r="N474" s="474"/>
      <c r="O474" s="474"/>
      <c r="P474" s="474"/>
      <c r="Q474" s="474"/>
      <c r="R474" s="474"/>
      <c r="S474" s="474"/>
      <c r="T474" s="474"/>
      <c r="U474" s="474"/>
      <c r="V474" s="474"/>
      <c r="W474" s="474"/>
      <c r="X474" s="474"/>
      <c r="Y474" s="474"/>
      <c r="Z474" s="474"/>
    </row>
    <row r="475" spans="1:26" ht="15.75" customHeight="1">
      <c r="A475" s="474"/>
      <c r="B475" s="357"/>
      <c r="C475" s="474"/>
      <c r="D475" s="474"/>
      <c r="E475" s="474"/>
      <c r="F475" s="475"/>
      <c r="G475" s="474"/>
      <c r="H475" s="475"/>
      <c r="I475" s="475"/>
      <c r="J475" s="475"/>
      <c r="K475" s="475"/>
      <c r="L475" s="475"/>
      <c r="M475" s="474"/>
      <c r="N475" s="474"/>
      <c r="O475" s="474"/>
      <c r="P475" s="474"/>
      <c r="Q475" s="474"/>
      <c r="R475" s="474"/>
      <c r="S475" s="474"/>
      <c r="T475" s="474"/>
      <c r="U475" s="474"/>
      <c r="V475" s="474"/>
      <c r="W475" s="474"/>
      <c r="X475" s="474"/>
      <c r="Y475" s="474"/>
      <c r="Z475" s="474"/>
    </row>
    <row r="476" spans="1:26" ht="15.75" customHeight="1">
      <c r="A476" s="474"/>
      <c r="B476" s="357"/>
      <c r="C476" s="474"/>
      <c r="D476" s="474"/>
      <c r="E476" s="474"/>
      <c r="F476" s="475"/>
      <c r="G476" s="474"/>
      <c r="H476" s="475"/>
      <c r="I476" s="475"/>
      <c r="J476" s="475"/>
      <c r="K476" s="475"/>
      <c r="L476" s="475"/>
      <c r="M476" s="474"/>
      <c r="N476" s="474"/>
      <c r="O476" s="474"/>
      <c r="P476" s="474"/>
      <c r="Q476" s="474"/>
      <c r="R476" s="474"/>
      <c r="S476" s="474"/>
      <c r="T476" s="474"/>
      <c r="U476" s="474"/>
      <c r="V476" s="474"/>
      <c r="W476" s="474"/>
      <c r="X476" s="474"/>
      <c r="Y476" s="474"/>
      <c r="Z476" s="474"/>
    </row>
    <row r="477" spans="1:26" ht="15.75" customHeight="1">
      <c r="A477" s="474"/>
      <c r="B477" s="357"/>
      <c r="C477" s="474"/>
      <c r="D477" s="474"/>
      <c r="E477" s="474"/>
      <c r="F477" s="475"/>
      <c r="G477" s="474"/>
      <c r="H477" s="475"/>
      <c r="I477" s="475"/>
      <c r="J477" s="475"/>
      <c r="K477" s="475"/>
      <c r="L477" s="475"/>
      <c r="M477" s="474"/>
      <c r="N477" s="474"/>
      <c r="O477" s="474"/>
      <c r="P477" s="474"/>
      <c r="Q477" s="474"/>
      <c r="R477" s="474"/>
      <c r="S477" s="474"/>
      <c r="T477" s="474"/>
      <c r="U477" s="474"/>
      <c r="V477" s="474"/>
      <c r="W477" s="474"/>
      <c r="X477" s="474"/>
      <c r="Y477" s="474"/>
      <c r="Z477" s="474"/>
    </row>
    <row r="478" spans="1:26" ht="15.75" customHeight="1">
      <c r="A478" s="474"/>
      <c r="B478" s="357"/>
      <c r="C478" s="474"/>
      <c r="D478" s="474"/>
      <c r="E478" s="474"/>
      <c r="F478" s="475"/>
      <c r="G478" s="474"/>
      <c r="H478" s="475"/>
      <c r="I478" s="475"/>
      <c r="J478" s="475"/>
      <c r="K478" s="475"/>
      <c r="L478" s="475"/>
      <c r="M478" s="474"/>
      <c r="N478" s="474"/>
      <c r="O478" s="474"/>
      <c r="P478" s="474"/>
      <c r="Q478" s="474"/>
      <c r="R478" s="474"/>
      <c r="S478" s="474"/>
      <c r="T478" s="474"/>
      <c r="U478" s="474"/>
      <c r="V478" s="474"/>
      <c r="W478" s="474"/>
      <c r="X478" s="474"/>
      <c r="Y478" s="474"/>
      <c r="Z478" s="474"/>
    </row>
    <row r="479" spans="1:26" ht="15.75" customHeight="1">
      <c r="A479" s="474"/>
      <c r="B479" s="357"/>
      <c r="C479" s="474"/>
      <c r="D479" s="474"/>
      <c r="E479" s="474"/>
      <c r="F479" s="475"/>
      <c r="G479" s="474"/>
      <c r="H479" s="475"/>
      <c r="I479" s="475"/>
      <c r="J479" s="475"/>
      <c r="K479" s="475"/>
      <c r="L479" s="475"/>
      <c r="M479" s="474"/>
      <c r="N479" s="474"/>
      <c r="O479" s="474"/>
      <c r="P479" s="474"/>
      <c r="Q479" s="474"/>
      <c r="R479" s="474"/>
      <c r="S479" s="474"/>
      <c r="T479" s="474"/>
      <c r="U479" s="474"/>
      <c r="V479" s="474"/>
      <c r="W479" s="474"/>
      <c r="X479" s="474"/>
      <c r="Y479" s="474"/>
      <c r="Z479" s="474"/>
    </row>
    <row r="480" spans="1:26" ht="15.75" customHeight="1">
      <c r="A480" s="474"/>
      <c r="B480" s="357"/>
      <c r="C480" s="474"/>
      <c r="D480" s="474"/>
      <c r="E480" s="474"/>
      <c r="F480" s="475"/>
      <c r="G480" s="474"/>
      <c r="H480" s="475"/>
      <c r="I480" s="475"/>
      <c r="J480" s="475"/>
      <c r="K480" s="475"/>
      <c r="L480" s="475"/>
      <c r="M480" s="474"/>
      <c r="N480" s="474"/>
      <c r="O480" s="474"/>
      <c r="P480" s="474"/>
      <c r="Q480" s="474"/>
      <c r="R480" s="474"/>
      <c r="S480" s="474"/>
      <c r="T480" s="474"/>
      <c r="U480" s="474"/>
      <c r="V480" s="474"/>
      <c r="W480" s="474"/>
      <c r="X480" s="474"/>
      <c r="Y480" s="474"/>
      <c r="Z480" s="474"/>
    </row>
    <row r="481" spans="1:26" ht="15.75" customHeight="1">
      <c r="A481" s="474"/>
      <c r="B481" s="357"/>
      <c r="C481" s="474"/>
      <c r="D481" s="474"/>
      <c r="E481" s="474"/>
      <c r="F481" s="475"/>
      <c r="G481" s="474"/>
      <c r="H481" s="475"/>
      <c r="I481" s="475"/>
      <c r="J481" s="475"/>
      <c r="K481" s="475"/>
      <c r="L481" s="475"/>
      <c r="M481" s="474"/>
      <c r="N481" s="474"/>
      <c r="O481" s="474"/>
      <c r="P481" s="474"/>
      <c r="Q481" s="474"/>
      <c r="R481" s="474"/>
      <c r="S481" s="474"/>
      <c r="T481" s="474"/>
      <c r="U481" s="474"/>
      <c r="V481" s="474"/>
      <c r="W481" s="474"/>
      <c r="X481" s="474"/>
      <c r="Y481" s="474"/>
      <c r="Z481" s="474"/>
    </row>
    <row r="482" spans="1:26" ht="15.75" customHeight="1">
      <c r="A482" s="474"/>
      <c r="B482" s="357"/>
      <c r="C482" s="474"/>
      <c r="D482" s="474"/>
      <c r="E482" s="474"/>
      <c r="F482" s="475"/>
      <c r="G482" s="474"/>
      <c r="H482" s="475"/>
      <c r="I482" s="475"/>
      <c r="J482" s="475"/>
      <c r="K482" s="475"/>
      <c r="L482" s="475"/>
      <c r="M482" s="474"/>
      <c r="N482" s="474"/>
      <c r="O482" s="474"/>
      <c r="P482" s="474"/>
      <c r="Q482" s="474"/>
      <c r="R482" s="474"/>
      <c r="S482" s="474"/>
      <c r="T482" s="474"/>
      <c r="U482" s="474"/>
      <c r="V482" s="474"/>
      <c r="W482" s="474"/>
      <c r="X482" s="474"/>
      <c r="Y482" s="474"/>
      <c r="Z482" s="474"/>
    </row>
    <row r="483" spans="1:26" ht="15.75" customHeight="1">
      <c r="A483" s="474"/>
      <c r="B483" s="357"/>
      <c r="C483" s="474"/>
      <c r="D483" s="474"/>
      <c r="E483" s="474"/>
      <c r="F483" s="475"/>
      <c r="G483" s="474"/>
      <c r="H483" s="475"/>
      <c r="I483" s="475"/>
      <c r="J483" s="475"/>
      <c r="K483" s="475"/>
      <c r="L483" s="475"/>
      <c r="M483" s="474"/>
      <c r="N483" s="474"/>
      <c r="O483" s="474"/>
      <c r="P483" s="474"/>
      <c r="Q483" s="474"/>
      <c r="R483" s="474"/>
      <c r="S483" s="474"/>
      <c r="T483" s="474"/>
      <c r="U483" s="474"/>
      <c r="V483" s="474"/>
      <c r="W483" s="474"/>
      <c r="X483" s="474"/>
      <c r="Y483" s="474"/>
      <c r="Z483" s="474"/>
    </row>
    <row r="484" spans="1:26" ht="15.75" customHeight="1">
      <c r="A484" s="474"/>
      <c r="B484" s="357"/>
      <c r="C484" s="474"/>
      <c r="D484" s="474"/>
      <c r="E484" s="474"/>
      <c r="F484" s="475"/>
      <c r="G484" s="474"/>
      <c r="H484" s="475"/>
      <c r="I484" s="475"/>
      <c r="J484" s="475"/>
      <c r="K484" s="475"/>
      <c r="L484" s="475"/>
      <c r="M484" s="474"/>
      <c r="N484" s="474"/>
      <c r="O484" s="474"/>
      <c r="P484" s="474"/>
      <c r="Q484" s="474"/>
      <c r="R484" s="474"/>
      <c r="S484" s="474"/>
      <c r="T484" s="474"/>
      <c r="U484" s="474"/>
      <c r="V484" s="474"/>
      <c r="W484" s="474"/>
      <c r="X484" s="474"/>
      <c r="Y484" s="474"/>
      <c r="Z484" s="474"/>
    </row>
    <row r="485" spans="1:26" ht="15.75" customHeight="1">
      <c r="A485" s="474"/>
      <c r="B485" s="357"/>
      <c r="C485" s="474"/>
      <c r="D485" s="474"/>
      <c r="E485" s="474"/>
      <c r="F485" s="475"/>
      <c r="G485" s="474"/>
      <c r="H485" s="475"/>
      <c r="I485" s="475"/>
      <c r="J485" s="475"/>
      <c r="K485" s="475"/>
      <c r="L485" s="475"/>
      <c r="M485" s="474"/>
      <c r="N485" s="474"/>
      <c r="O485" s="474"/>
      <c r="P485" s="474"/>
      <c r="Q485" s="474"/>
      <c r="R485" s="474"/>
      <c r="S485" s="474"/>
      <c r="T485" s="474"/>
      <c r="U485" s="474"/>
      <c r="V485" s="474"/>
      <c r="W485" s="474"/>
      <c r="X485" s="474"/>
      <c r="Y485" s="474"/>
      <c r="Z485" s="474"/>
    </row>
    <row r="486" spans="1:26" ht="15.75" customHeight="1">
      <c r="A486" s="474"/>
      <c r="B486" s="357"/>
      <c r="C486" s="474"/>
      <c r="D486" s="474"/>
      <c r="E486" s="474"/>
      <c r="F486" s="475"/>
      <c r="G486" s="474"/>
      <c r="H486" s="475"/>
      <c r="I486" s="475"/>
      <c r="J486" s="475"/>
      <c r="K486" s="475"/>
      <c r="L486" s="475"/>
      <c r="M486" s="474"/>
      <c r="N486" s="474"/>
      <c r="O486" s="474"/>
      <c r="P486" s="474"/>
      <c r="Q486" s="474"/>
      <c r="R486" s="474"/>
      <c r="S486" s="474"/>
      <c r="T486" s="474"/>
      <c r="U486" s="474"/>
      <c r="V486" s="474"/>
      <c r="W486" s="474"/>
      <c r="X486" s="474"/>
      <c r="Y486" s="474"/>
      <c r="Z486" s="474"/>
    </row>
    <row r="487" spans="1:26" ht="15.75" customHeight="1">
      <c r="A487" s="474"/>
      <c r="B487" s="357"/>
      <c r="C487" s="474"/>
      <c r="D487" s="474"/>
      <c r="E487" s="474"/>
      <c r="F487" s="475"/>
      <c r="G487" s="474"/>
      <c r="H487" s="475"/>
      <c r="I487" s="475"/>
      <c r="J487" s="475"/>
      <c r="K487" s="475"/>
      <c r="L487" s="475"/>
      <c r="M487" s="474"/>
      <c r="N487" s="474"/>
      <c r="O487" s="474"/>
      <c r="P487" s="474"/>
      <c r="Q487" s="474"/>
      <c r="R487" s="474"/>
      <c r="S487" s="474"/>
      <c r="T487" s="474"/>
      <c r="U487" s="474"/>
      <c r="V487" s="474"/>
      <c r="W487" s="474"/>
      <c r="X487" s="474"/>
      <c r="Y487" s="474"/>
      <c r="Z487" s="474"/>
    </row>
    <row r="488" spans="1:26" ht="15.75" customHeight="1">
      <c r="A488" s="474"/>
      <c r="B488" s="357"/>
      <c r="C488" s="474"/>
      <c r="D488" s="474"/>
      <c r="E488" s="474"/>
      <c r="F488" s="475"/>
      <c r="G488" s="474"/>
      <c r="H488" s="475"/>
      <c r="I488" s="475"/>
      <c r="J488" s="475"/>
      <c r="K488" s="475"/>
      <c r="L488" s="475"/>
      <c r="M488" s="474"/>
      <c r="N488" s="474"/>
      <c r="O488" s="474"/>
      <c r="P488" s="474"/>
      <c r="Q488" s="474"/>
      <c r="R488" s="474"/>
      <c r="S488" s="474"/>
      <c r="T488" s="474"/>
      <c r="U488" s="474"/>
      <c r="V488" s="474"/>
      <c r="W488" s="474"/>
      <c r="X488" s="474"/>
      <c r="Y488" s="474"/>
      <c r="Z488" s="474"/>
    </row>
    <row r="489" spans="1:26" ht="15.75" customHeight="1">
      <c r="A489" s="474"/>
      <c r="B489" s="357"/>
      <c r="C489" s="474"/>
      <c r="D489" s="474"/>
      <c r="E489" s="474"/>
      <c r="F489" s="475"/>
      <c r="G489" s="474"/>
      <c r="H489" s="475"/>
      <c r="I489" s="475"/>
      <c r="J489" s="475"/>
      <c r="K489" s="475"/>
      <c r="L489" s="475"/>
      <c r="M489" s="474"/>
      <c r="N489" s="474"/>
      <c r="O489" s="474"/>
      <c r="P489" s="474"/>
      <c r="Q489" s="474"/>
      <c r="R489" s="474"/>
      <c r="S489" s="474"/>
      <c r="T489" s="474"/>
      <c r="U489" s="474"/>
      <c r="V489" s="474"/>
      <c r="W489" s="474"/>
      <c r="X489" s="474"/>
      <c r="Y489" s="474"/>
      <c r="Z489" s="474"/>
    </row>
    <row r="490" spans="1:26" ht="15.75" customHeight="1">
      <c r="A490" s="474"/>
      <c r="B490" s="357"/>
      <c r="C490" s="474"/>
      <c r="D490" s="474"/>
      <c r="E490" s="474"/>
      <c r="F490" s="475"/>
      <c r="G490" s="474"/>
      <c r="H490" s="475"/>
      <c r="I490" s="475"/>
      <c r="J490" s="475"/>
      <c r="K490" s="475"/>
      <c r="L490" s="475"/>
      <c r="M490" s="474"/>
      <c r="N490" s="474"/>
      <c r="O490" s="474"/>
      <c r="P490" s="474"/>
      <c r="Q490" s="474"/>
      <c r="R490" s="474"/>
      <c r="S490" s="474"/>
      <c r="T490" s="474"/>
      <c r="U490" s="474"/>
      <c r="V490" s="474"/>
      <c r="W490" s="474"/>
      <c r="X490" s="474"/>
      <c r="Y490" s="474"/>
      <c r="Z490" s="474"/>
    </row>
    <row r="491" spans="1:26" ht="15.75" customHeight="1">
      <c r="A491" s="474"/>
      <c r="B491" s="357"/>
      <c r="C491" s="474"/>
      <c r="D491" s="474"/>
      <c r="E491" s="474"/>
      <c r="F491" s="475"/>
      <c r="G491" s="474"/>
      <c r="H491" s="475"/>
      <c r="I491" s="475"/>
      <c r="J491" s="475"/>
      <c r="K491" s="475"/>
      <c r="L491" s="475"/>
      <c r="M491" s="474"/>
      <c r="N491" s="474"/>
      <c r="O491" s="474"/>
      <c r="P491" s="474"/>
      <c r="Q491" s="474"/>
      <c r="R491" s="474"/>
      <c r="S491" s="474"/>
      <c r="T491" s="474"/>
      <c r="U491" s="474"/>
      <c r="V491" s="474"/>
      <c r="W491" s="474"/>
      <c r="X491" s="474"/>
      <c r="Y491" s="474"/>
      <c r="Z491" s="474"/>
    </row>
    <row r="492" spans="1:26" ht="15.75" customHeight="1">
      <c r="A492" s="474"/>
      <c r="B492" s="357"/>
      <c r="C492" s="474"/>
      <c r="D492" s="474"/>
      <c r="E492" s="474"/>
      <c r="F492" s="475"/>
      <c r="G492" s="474"/>
      <c r="H492" s="475"/>
      <c r="I492" s="475"/>
      <c r="J492" s="475"/>
      <c r="K492" s="475"/>
      <c r="L492" s="475"/>
      <c r="M492" s="474"/>
      <c r="N492" s="474"/>
      <c r="O492" s="474"/>
      <c r="P492" s="474"/>
      <c r="Q492" s="474"/>
      <c r="R492" s="474"/>
      <c r="S492" s="474"/>
      <c r="T492" s="474"/>
      <c r="U492" s="474"/>
      <c r="V492" s="474"/>
      <c r="W492" s="474"/>
      <c r="X492" s="474"/>
      <c r="Y492" s="474"/>
      <c r="Z492" s="474"/>
    </row>
    <row r="493" spans="1:26" ht="15.75" customHeight="1">
      <c r="A493" s="474"/>
      <c r="B493" s="357"/>
      <c r="C493" s="474"/>
      <c r="D493" s="474"/>
      <c r="E493" s="474"/>
      <c r="F493" s="475"/>
      <c r="G493" s="474"/>
      <c r="H493" s="475"/>
      <c r="I493" s="475"/>
      <c r="J493" s="475"/>
      <c r="K493" s="475"/>
      <c r="L493" s="475"/>
      <c r="M493" s="474"/>
      <c r="N493" s="474"/>
      <c r="O493" s="474"/>
      <c r="P493" s="474"/>
      <c r="Q493" s="474"/>
      <c r="R493" s="474"/>
      <c r="S493" s="474"/>
      <c r="T493" s="474"/>
      <c r="U493" s="474"/>
      <c r="V493" s="474"/>
      <c r="W493" s="474"/>
      <c r="X493" s="474"/>
      <c r="Y493" s="474"/>
      <c r="Z493" s="474"/>
    </row>
    <row r="494" spans="1:26" ht="15.75" customHeight="1">
      <c r="A494" s="474"/>
      <c r="B494" s="357"/>
      <c r="C494" s="474"/>
      <c r="D494" s="474"/>
      <c r="E494" s="474"/>
      <c r="F494" s="475"/>
      <c r="G494" s="474"/>
      <c r="H494" s="475"/>
      <c r="I494" s="475"/>
      <c r="J494" s="475"/>
      <c r="K494" s="475"/>
      <c r="L494" s="475"/>
      <c r="M494" s="474"/>
      <c r="N494" s="474"/>
      <c r="O494" s="474"/>
      <c r="P494" s="474"/>
      <c r="Q494" s="474"/>
      <c r="R494" s="474"/>
      <c r="S494" s="474"/>
      <c r="T494" s="474"/>
      <c r="U494" s="474"/>
      <c r="V494" s="474"/>
      <c r="W494" s="474"/>
      <c r="X494" s="474"/>
      <c r="Y494" s="474"/>
      <c r="Z494" s="474"/>
    </row>
    <row r="495" spans="1:26" ht="15.75" customHeight="1">
      <c r="A495" s="474"/>
      <c r="B495" s="357"/>
      <c r="C495" s="474"/>
      <c r="D495" s="474"/>
      <c r="E495" s="474"/>
      <c r="F495" s="475"/>
      <c r="G495" s="474"/>
      <c r="H495" s="475"/>
      <c r="I495" s="475"/>
      <c r="J495" s="475"/>
      <c r="K495" s="475"/>
      <c r="L495" s="475"/>
      <c r="M495" s="474"/>
      <c r="N495" s="474"/>
      <c r="O495" s="474"/>
      <c r="P495" s="474"/>
      <c r="Q495" s="474"/>
      <c r="R495" s="474"/>
      <c r="S495" s="474"/>
      <c r="T495" s="474"/>
      <c r="U495" s="474"/>
      <c r="V495" s="474"/>
      <c r="W495" s="474"/>
      <c r="X495" s="474"/>
      <c r="Y495" s="474"/>
      <c r="Z495" s="474"/>
    </row>
    <row r="496" spans="1:26" ht="15.75" customHeight="1">
      <c r="A496" s="474"/>
      <c r="B496" s="357"/>
      <c r="C496" s="474"/>
      <c r="D496" s="474"/>
      <c r="E496" s="474"/>
      <c r="F496" s="475"/>
      <c r="G496" s="474"/>
      <c r="H496" s="475"/>
      <c r="I496" s="475"/>
      <c r="J496" s="475"/>
      <c r="K496" s="475"/>
      <c r="L496" s="475"/>
      <c r="M496" s="474"/>
      <c r="N496" s="474"/>
      <c r="O496" s="474"/>
      <c r="P496" s="474"/>
      <c r="Q496" s="474"/>
      <c r="R496" s="474"/>
      <c r="S496" s="474"/>
      <c r="T496" s="474"/>
      <c r="U496" s="474"/>
      <c r="V496" s="474"/>
      <c r="W496" s="474"/>
      <c r="X496" s="474"/>
      <c r="Y496" s="474"/>
      <c r="Z496" s="474"/>
    </row>
    <row r="497" spans="1:26" ht="15.75" customHeight="1">
      <c r="A497" s="474"/>
      <c r="B497" s="357"/>
      <c r="C497" s="474"/>
      <c r="D497" s="474"/>
      <c r="E497" s="474"/>
      <c r="F497" s="475"/>
      <c r="G497" s="474"/>
      <c r="H497" s="475"/>
      <c r="I497" s="475"/>
      <c r="J497" s="475"/>
      <c r="K497" s="475"/>
      <c r="L497" s="475"/>
      <c r="M497" s="474"/>
      <c r="N497" s="474"/>
      <c r="O497" s="474"/>
      <c r="P497" s="474"/>
      <c r="Q497" s="474"/>
      <c r="R497" s="474"/>
      <c r="S497" s="474"/>
      <c r="T497" s="474"/>
      <c r="U497" s="474"/>
      <c r="V497" s="474"/>
      <c r="W497" s="474"/>
      <c r="X497" s="474"/>
      <c r="Y497" s="474"/>
      <c r="Z497" s="474"/>
    </row>
    <row r="498" spans="1:26" ht="15.75" customHeight="1">
      <c r="A498" s="474"/>
      <c r="B498" s="357"/>
      <c r="C498" s="474"/>
      <c r="D498" s="474"/>
      <c r="E498" s="474"/>
      <c r="F498" s="475"/>
      <c r="G498" s="474"/>
      <c r="H498" s="475"/>
      <c r="I498" s="475"/>
      <c r="J498" s="475"/>
      <c r="K498" s="475"/>
      <c r="L498" s="475"/>
      <c r="M498" s="474"/>
      <c r="N498" s="474"/>
      <c r="O498" s="474"/>
      <c r="P498" s="474"/>
      <c r="Q498" s="474"/>
      <c r="R498" s="474"/>
      <c r="S498" s="474"/>
      <c r="T498" s="474"/>
      <c r="U498" s="474"/>
      <c r="V498" s="474"/>
      <c r="W498" s="474"/>
      <c r="X498" s="474"/>
      <c r="Y498" s="474"/>
      <c r="Z498" s="474"/>
    </row>
    <row r="499" spans="1:26" ht="15.75" customHeight="1">
      <c r="A499" s="474"/>
      <c r="B499" s="357"/>
      <c r="C499" s="474"/>
      <c r="D499" s="474"/>
      <c r="E499" s="474"/>
      <c r="F499" s="475"/>
      <c r="G499" s="474"/>
      <c r="H499" s="475"/>
      <c r="I499" s="475"/>
      <c r="J499" s="475"/>
      <c r="K499" s="475"/>
      <c r="L499" s="475"/>
      <c r="M499" s="474"/>
      <c r="N499" s="474"/>
      <c r="O499" s="474"/>
      <c r="P499" s="474"/>
      <c r="Q499" s="474"/>
      <c r="R499" s="474"/>
      <c r="S499" s="474"/>
      <c r="T499" s="474"/>
      <c r="U499" s="474"/>
      <c r="V499" s="474"/>
      <c r="W499" s="474"/>
      <c r="X499" s="474"/>
      <c r="Y499" s="474"/>
      <c r="Z499" s="474"/>
    </row>
    <row r="500" spans="1:26" ht="15.75" customHeight="1">
      <c r="A500" s="474"/>
      <c r="B500" s="357"/>
      <c r="C500" s="474"/>
      <c r="D500" s="474"/>
      <c r="E500" s="474"/>
      <c r="F500" s="475"/>
      <c r="G500" s="474"/>
      <c r="H500" s="475"/>
      <c r="I500" s="475"/>
      <c r="J500" s="475"/>
      <c r="K500" s="475"/>
      <c r="L500" s="475"/>
      <c r="M500" s="474"/>
      <c r="N500" s="474"/>
      <c r="O500" s="474"/>
      <c r="P500" s="474"/>
      <c r="Q500" s="474"/>
      <c r="R500" s="474"/>
      <c r="S500" s="474"/>
      <c r="T500" s="474"/>
      <c r="U500" s="474"/>
      <c r="V500" s="474"/>
      <c r="W500" s="474"/>
      <c r="X500" s="474"/>
      <c r="Y500" s="474"/>
      <c r="Z500" s="474"/>
    </row>
    <row r="501" spans="1:26" ht="15.75" customHeight="1">
      <c r="A501" s="474"/>
      <c r="B501" s="357"/>
      <c r="C501" s="474"/>
      <c r="D501" s="474"/>
      <c r="E501" s="474"/>
      <c r="F501" s="475"/>
      <c r="G501" s="474"/>
      <c r="H501" s="475"/>
      <c r="I501" s="475"/>
      <c r="J501" s="475"/>
      <c r="K501" s="475"/>
      <c r="L501" s="475"/>
      <c r="M501" s="474"/>
      <c r="N501" s="474"/>
      <c r="O501" s="474"/>
      <c r="P501" s="474"/>
      <c r="Q501" s="474"/>
      <c r="R501" s="474"/>
      <c r="S501" s="474"/>
      <c r="T501" s="474"/>
      <c r="U501" s="474"/>
      <c r="V501" s="474"/>
      <c r="W501" s="474"/>
      <c r="X501" s="474"/>
      <c r="Y501" s="474"/>
      <c r="Z501" s="474"/>
    </row>
    <row r="502" spans="1:26" ht="15.75" customHeight="1">
      <c r="A502" s="474"/>
      <c r="B502" s="357"/>
      <c r="C502" s="474"/>
      <c r="D502" s="474"/>
      <c r="E502" s="474"/>
      <c r="F502" s="475"/>
      <c r="G502" s="474"/>
      <c r="H502" s="475"/>
      <c r="I502" s="475"/>
      <c r="J502" s="475"/>
      <c r="K502" s="475"/>
      <c r="L502" s="475"/>
      <c r="M502" s="474"/>
      <c r="N502" s="474"/>
      <c r="O502" s="474"/>
      <c r="P502" s="474"/>
      <c r="Q502" s="474"/>
      <c r="R502" s="474"/>
      <c r="S502" s="474"/>
      <c r="T502" s="474"/>
      <c r="U502" s="474"/>
      <c r="V502" s="474"/>
      <c r="W502" s="474"/>
      <c r="X502" s="474"/>
      <c r="Y502" s="474"/>
      <c r="Z502" s="474"/>
    </row>
    <row r="503" spans="1:26" ht="15.75" customHeight="1">
      <c r="A503" s="474"/>
      <c r="B503" s="357"/>
      <c r="C503" s="474"/>
      <c r="D503" s="474"/>
      <c r="E503" s="474"/>
      <c r="F503" s="475"/>
      <c r="G503" s="474"/>
      <c r="H503" s="475"/>
      <c r="I503" s="475"/>
      <c r="J503" s="475"/>
      <c r="K503" s="475"/>
      <c r="L503" s="475"/>
      <c r="M503" s="474"/>
      <c r="N503" s="474"/>
      <c r="O503" s="474"/>
      <c r="P503" s="474"/>
      <c r="Q503" s="474"/>
      <c r="R503" s="474"/>
      <c r="S503" s="474"/>
      <c r="T503" s="474"/>
      <c r="U503" s="474"/>
      <c r="V503" s="474"/>
      <c r="W503" s="474"/>
      <c r="X503" s="474"/>
      <c r="Y503" s="474"/>
      <c r="Z503" s="474"/>
    </row>
    <row r="504" spans="1:26" ht="15.75" customHeight="1">
      <c r="A504" s="474"/>
      <c r="B504" s="357"/>
      <c r="C504" s="474"/>
      <c r="D504" s="474"/>
      <c r="E504" s="474"/>
      <c r="F504" s="475"/>
      <c r="G504" s="474"/>
      <c r="H504" s="475"/>
      <c r="I504" s="475"/>
      <c r="J504" s="475"/>
      <c r="K504" s="475"/>
      <c r="L504" s="475"/>
      <c r="M504" s="474"/>
      <c r="N504" s="474"/>
      <c r="O504" s="474"/>
      <c r="P504" s="474"/>
      <c r="Q504" s="474"/>
      <c r="R504" s="474"/>
      <c r="S504" s="474"/>
      <c r="T504" s="474"/>
      <c r="U504" s="474"/>
      <c r="V504" s="474"/>
      <c r="W504" s="474"/>
      <c r="X504" s="474"/>
      <c r="Y504" s="474"/>
      <c r="Z504" s="474"/>
    </row>
    <row r="505" spans="1:26" ht="15.75" customHeight="1">
      <c r="A505" s="474"/>
      <c r="B505" s="357"/>
      <c r="C505" s="474"/>
      <c r="D505" s="474"/>
      <c r="E505" s="474"/>
      <c r="F505" s="475"/>
      <c r="G505" s="474"/>
      <c r="H505" s="475"/>
      <c r="I505" s="475"/>
      <c r="J505" s="475"/>
      <c r="K505" s="475"/>
      <c r="L505" s="475"/>
      <c r="M505" s="474"/>
      <c r="N505" s="474"/>
      <c r="O505" s="474"/>
      <c r="P505" s="474"/>
      <c r="Q505" s="474"/>
      <c r="R505" s="474"/>
      <c r="S505" s="474"/>
      <c r="T505" s="474"/>
      <c r="U505" s="474"/>
      <c r="V505" s="474"/>
      <c r="W505" s="474"/>
      <c r="X505" s="474"/>
      <c r="Y505" s="474"/>
      <c r="Z505" s="474"/>
    </row>
    <row r="506" spans="1:26" ht="15.75" customHeight="1">
      <c r="A506" s="474"/>
      <c r="B506" s="357"/>
      <c r="C506" s="474"/>
      <c r="D506" s="474"/>
      <c r="E506" s="474"/>
      <c r="F506" s="475"/>
      <c r="G506" s="474"/>
      <c r="H506" s="475"/>
      <c r="I506" s="475"/>
      <c r="J506" s="475"/>
      <c r="K506" s="475"/>
      <c r="L506" s="475"/>
      <c r="M506" s="474"/>
      <c r="N506" s="474"/>
      <c r="O506" s="474"/>
      <c r="P506" s="474"/>
      <c r="Q506" s="474"/>
      <c r="R506" s="474"/>
      <c r="S506" s="474"/>
      <c r="T506" s="474"/>
      <c r="U506" s="474"/>
      <c r="V506" s="474"/>
      <c r="W506" s="474"/>
      <c r="X506" s="474"/>
      <c r="Y506" s="474"/>
      <c r="Z506" s="474"/>
    </row>
    <row r="507" spans="1:26" ht="15.75" customHeight="1">
      <c r="A507" s="474"/>
      <c r="B507" s="357"/>
      <c r="C507" s="474"/>
      <c r="D507" s="474"/>
      <c r="E507" s="474"/>
      <c r="F507" s="475"/>
      <c r="G507" s="474"/>
      <c r="H507" s="475"/>
      <c r="I507" s="475"/>
      <c r="J507" s="475"/>
      <c r="K507" s="475"/>
      <c r="L507" s="475"/>
      <c r="M507" s="474"/>
      <c r="N507" s="474"/>
      <c r="O507" s="474"/>
      <c r="P507" s="474"/>
      <c r="Q507" s="474"/>
      <c r="R507" s="474"/>
      <c r="S507" s="474"/>
      <c r="T507" s="474"/>
      <c r="U507" s="474"/>
      <c r="V507" s="474"/>
      <c r="W507" s="474"/>
      <c r="X507" s="474"/>
      <c r="Y507" s="474"/>
      <c r="Z507" s="474"/>
    </row>
    <row r="508" spans="1:26" ht="15.75" customHeight="1">
      <c r="A508" s="474"/>
      <c r="B508" s="357"/>
      <c r="C508" s="474"/>
      <c r="D508" s="474"/>
      <c r="E508" s="474"/>
      <c r="F508" s="475"/>
      <c r="G508" s="474"/>
      <c r="H508" s="475"/>
      <c r="I508" s="475"/>
      <c r="J508" s="475"/>
      <c r="K508" s="475"/>
      <c r="L508" s="475"/>
      <c r="M508" s="474"/>
      <c r="N508" s="474"/>
      <c r="O508" s="474"/>
      <c r="P508" s="474"/>
      <c r="Q508" s="474"/>
      <c r="R508" s="474"/>
      <c r="S508" s="474"/>
      <c r="T508" s="474"/>
      <c r="U508" s="474"/>
      <c r="V508" s="474"/>
      <c r="W508" s="474"/>
      <c r="X508" s="474"/>
      <c r="Y508" s="474"/>
      <c r="Z508" s="474"/>
    </row>
    <row r="509" spans="1:26" ht="15.75" customHeight="1">
      <c r="A509" s="474"/>
      <c r="B509" s="357"/>
      <c r="C509" s="474"/>
      <c r="D509" s="474"/>
      <c r="E509" s="474"/>
      <c r="F509" s="475"/>
      <c r="G509" s="474"/>
      <c r="H509" s="475"/>
      <c r="I509" s="475"/>
      <c r="J509" s="475"/>
      <c r="K509" s="475"/>
      <c r="L509" s="475"/>
      <c r="M509" s="474"/>
      <c r="N509" s="474"/>
      <c r="O509" s="474"/>
      <c r="P509" s="474"/>
      <c r="Q509" s="474"/>
      <c r="R509" s="474"/>
      <c r="S509" s="474"/>
      <c r="T509" s="474"/>
      <c r="U509" s="474"/>
      <c r="V509" s="474"/>
      <c r="W509" s="474"/>
      <c r="X509" s="474"/>
      <c r="Y509" s="474"/>
      <c r="Z509" s="474"/>
    </row>
    <row r="510" spans="1:26" ht="15.75" customHeight="1">
      <c r="A510" s="474"/>
      <c r="B510" s="357"/>
      <c r="C510" s="474"/>
      <c r="D510" s="474"/>
      <c r="E510" s="474"/>
      <c r="F510" s="475"/>
      <c r="G510" s="474"/>
      <c r="H510" s="475"/>
      <c r="I510" s="475"/>
      <c r="J510" s="475"/>
      <c r="K510" s="475"/>
      <c r="L510" s="475"/>
      <c r="M510" s="474"/>
      <c r="N510" s="474"/>
      <c r="O510" s="474"/>
      <c r="P510" s="474"/>
      <c r="Q510" s="474"/>
      <c r="R510" s="474"/>
      <c r="S510" s="474"/>
      <c r="T510" s="474"/>
      <c r="U510" s="474"/>
      <c r="V510" s="474"/>
      <c r="W510" s="474"/>
      <c r="X510" s="474"/>
      <c r="Y510" s="474"/>
      <c r="Z510" s="474"/>
    </row>
    <row r="511" spans="1:26" ht="15.75" customHeight="1">
      <c r="A511" s="474"/>
      <c r="B511" s="357"/>
      <c r="C511" s="474"/>
      <c r="D511" s="474"/>
      <c r="E511" s="474"/>
      <c r="F511" s="475"/>
      <c r="G511" s="474"/>
      <c r="H511" s="475"/>
      <c r="I511" s="475"/>
      <c r="J511" s="475"/>
      <c r="K511" s="475"/>
      <c r="L511" s="475"/>
      <c r="M511" s="474"/>
      <c r="N511" s="474"/>
      <c r="O511" s="474"/>
      <c r="P511" s="474"/>
      <c r="Q511" s="474"/>
      <c r="R511" s="474"/>
      <c r="S511" s="474"/>
      <c r="T511" s="474"/>
      <c r="U511" s="474"/>
      <c r="V511" s="474"/>
      <c r="W511" s="474"/>
      <c r="X511" s="474"/>
      <c r="Y511" s="474"/>
      <c r="Z511" s="474"/>
    </row>
    <row r="512" spans="1:26" ht="15.75" customHeight="1">
      <c r="A512" s="474"/>
      <c r="B512" s="357"/>
      <c r="C512" s="474"/>
      <c r="D512" s="474"/>
      <c r="E512" s="474"/>
      <c r="F512" s="475"/>
      <c r="G512" s="474"/>
      <c r="H512" s="475"/>
      <c r="I512" s="475"/>
      <c r="J512" s="475"/>
      <c r="K512" s="475"/>
      <c r="L512" s="475"/>
      <c r="M512" s="474"/>
      <c r="N512" s="474"/>
      <c r="O512" s="474"/>
      <c r="P512" s="474"/>
      <c r="Q512" s="474"/>
      <c r="R512" s="474"/>
      <c r="S512" s="474"/>
      <c r="T512" s="474"/>
      <c r="U512" s="474"/>
      <c r="V512" s="474"/>
      <c r="W512" s="474"/>
      <c r="X512" s="474"/>
      <c r="Y512" s="474"/>
      <c r="Z512" s="474"/>
    </row>
    <row r="513" spans="1:26" ht="15.75" customHeight="1">
      <c r="A513" s="474"/>
      <c r="B513" s="357"/>
      <c r="C513" s="474"/>
      <c r="D513" s="474"/>
      <c r="E513" s="474"/>
      <c r="F513" s="475"/>
      <c r="G513" s="474"/>
      <c r="H513" s="475"/>
      <c r="I513" s="475"/>
      <c r="J513" s="475"/>
      <c r="K513" s="475"/>
      <c r="L513" s="475"/>
      <c r="M513" s="474"/>
      <c r="N513" s="474"/>
      <c r="O513" s="474"/>
      <c r="P513" s="474"/>
      <c r="Q513" s="474"/>
      <c r="R513" s="474"/>
      <c r="S513" s="474"/>
      <c r="T513" s="474"/>
      <c r="U513" s="474"/>
      <c r="V513" s="474"/>
      <c r="W513" s="474"/>
      <c r="X513" s="474"/>
      <c r="Y513" s="474"/>
      <c r="Z513" s="474"/>
    </row>
    <row r="514" spans="1:26" ht="15.75" customHeight="1">
      <c r="A514" s="474"/>
      <c r="B514" s="357"/>
      <c r="C514" s="474"/>
      <c r="D514" s="474"/>
      <c r="E514" s="474"/>
      <c r="F514" s="475"/>
      <c r="G514" s="474"/>
      <c r="H514" s="475"/>
      <c r="I514" s="475"/>
      <c r="J514" s="475"/>
      <c r="K514" s="475"/>
      <c r="L514" s="475"/>
      <c r="M514" s="474"/>
      <c r="N514" s="474"/>
      <c r="O514" s="474"/>
      <c r="P514" s="474"/>
      <c r="Q514" s="474"/>
      <c r="R514" s="474"/>
      <c r="S514" s="474"/>
      <c r="T514" s="474"/>
      <c r="U514" s="474"/>
      <c r="V514" s="474"/>
      <c r="W514" s="474"/>
      <c r="X514" s="474"/>
      <c r="Y514" s="474"/>
      <c r="Z514" s="474"/>
    </row>
    <row r="515" spans="1:26" ht="15.75" customHeight="1">
      <c r="A515" s="474"/>
      <c r="B515" s="357"/>
      <c r="C515" s="474"/>
      <c r="D515" s="474"/>
      <c r="E515" s="474"/>
      <c r="F515" s="475"/>
      <c r="G515" s="474"/>
      <c r="H515" s="475"/>
      <c r="I515" s="475"/>
      <c r="J515" s="475"/>
      <c r="K515" s="475"/>
      <c r="L515" s="475"/>
      <c r="M515" s="474"/>
      <c r="N515" s="474"/>
      <c r="O515" s="474"/>
      <c r="P515" s="474"/>
      <c r="Q515" s="474"/>
      <c r="R515" s="474"/>
      <c r="S515" s="474"/>
      <c r="T515" s="474"/>
      <c r="U515" s="474"/>
      <c r="V515" s="474"/>
      <c r="W515" s="474"/>
      <c r="X515" s="474"/>
      <c r="Y515" s="474"/>
      <c r="Z515" s="474"/>
    </row>
    <row r="516" spans="1:26" ht="15.75" customHeight="1">
      <c r="A516" s="474"/>
      <c r="B516" s="357"/>
      <c r="C516" s="474"/>
      <c r="D516" s="474"/>
      <c r="E516" s="474"/>
      <c r="F516" s="475"/>
      <c r="G516" s="474"/>
      <c r="H516" s="475"/>
      <c r="I516" s="475"/>
      <c r="J516" s="475"/>
      <c r="K516" s="475"/>
      <c r="L516" s="475"/>
      <c r="M516" s="474"/>
      <c r="N516" s="474"/>
      <c r="O516" s="474"/>
      <c r="P516" s="474"/>
      <c r="Q516" s="474"/>
      <c r="R516" s="474"/>
      <c r="S516" s="474"/>
      <c r="T516" s="474"/>
      <c r="U516" s="474"/>
      <c r="V516" s="474"/>
      <c r="W516" s="474"/>
      <c r="X516" s="474"/>
      <c r="Y516" s="474"/>
      <c r="Z516" s="474"/>
    </row>
    <row r="517" spans="1:26" ht="15.75" customHeight="1">
      <c r="A517" s="474"/>
      <c r="B517" s="357"/>
      <c r="C517" s="474"/>
      <c r="D517" s="474"/>
      <c r="E517" s="474"/>
      <c r="F517" s="475"/>
      <c r="G517" s="474"/>
      <c r="H517" s="475"/>
      <c r="I517" s="475"/>
      <c r="J517" s="475"/>
      <c r="K517" s="475"/>
      <c r="L517" s="475"/>
      <c r="M517" s="474"/>
      <c r="N517" s="474"/>
      <c r="O517" s="474"/>
      <c r="P517" s="474"/>
      <c r="Q517" s="474"/>
      <c r="R517" s="474"/>
      <c r="S517" s="474"/>
      <c r="T517" s="474"/>
      <c r="U517" s="474"/>
      <c r="V517" s="474"/>
      <c r="W517" s="474"/>
      <c r="X517" s="474"/>
      <c r="Y517" s="474"/>
      <c r="Z517" s="474"/>
    </row>
    <row r="518" spans="1:26" ht="15.75" customHeight="1">
      <c r="A518" s="474"/>
      <c r="B518" s="357"/>
      <c r="C518" s="474"/>
      <c r="D518" s="474"/>
      <c r="E518" s="474"/>
      <c r="F518" s="475"/>
      <c r="G518" s="474"/>
      <c r="H518" s="475"/>
      <c r="I518" s="475"/>
      <c r="J518" s="475"/>
      <c r="K518" s="475"/>
      <c r="L518" s="475"/>
      <c r="M518" s="474"/>
      <c r="N518" s="474"/>
      <c r="O518" s="474"/>
      <c r="P518" s="474"/>
      <c r="Q518" s="474"/>
      <c r="R518" s="474"/>
      <c r="S518" s="474"/>
      <c r="T518" s="474"/>
      <c r="U518" s="474"/>
      <c r="V518" s="474"/>
      <c r="W518" s="474"/>
      <c r="X518" s="474"/>
      <c r="Y518" s="474"/>
      <c r="Z518" s="474"/>
    </row>
    <row r="519" spans="1:26" ht="15.75" customHeight="1">
      <c r="A519" s="474"/>
      <c r="B519" s="357"/>
      <c r="C519" s="474"/>
      <c r="D519" s="474"/>
      <c r="E519" s="474"/>
      <c r="F519" s="475"/>
      <c r="G519" s="474"/>
      <c r="H519" s="475"/>
      <c r="I519" s="475"/>
      <c r="J519" s="475"/>
      <c r="K519" s="475"/>
      <c r="L519" s="475"/>
      <c r="M519" s="474"/>
      <c r="N519" s="474"/>
      <c r="O519" s="474"/>
      <c r="P519" s="474"/>
      <c r="Q519" s="474"/>
      <c r="R519" s="474"/>
      <c r="S519" s="474"/>
      <c r="T519" s="474"/>
      <c r="U519" s="474"/>
      <c r="V519" s="474"/>
      <c r="W519" s="474"/>
      <c r="X519" s="474"/>
      <c r="Y519" s="474"/>
      <c r="Z519" s="474"/>
    </row>
    <row r="520" spans="1:26" ht="15.75" customHeight="1">
      <c r="A520" s="474"/>
      <c r="B520" s="357"/>
      <c r="C520" s="474"/>
      <c r="D520" s="474"/>
      <c r="E520" s="474"/>
      <c r="F520" s="475"/>
      <c r="G520" s="474"/>
      <c r="H520" s="475"/>
      <c r="I520" s="475"/>
      <c r="J520" s="475"/>
      <c r="K520" s="475"/>
      <c r="L520" s="475"/>
      <c r="M520" s="474"/>
      <c r="N520" s="474"/>
      <c r="O520" s="474"/>
      <c r="P520" s="474"/>
      <c r="Q520" s="474"/>
      <c r="R520" s="474"/>
      <c r="S520" s="474"/>
      <c r="T520" s="474"/>
      <c r="U520" s="474"/>
      <c r="V520" s="474"/>
      <c r="W520" s="474"/>
      <c r="X520" s="474"/>
      <c r="Y520" s="474"/>
      <c r="Z520" s="474"/>
    </row>
    <row r="521" spans="1:26" ht="15.75" customHeight="1">
      <c r="A521" s="474"/>
      <c r="B521" s="357"/>
      <c r="C521" s="474"/>
      <c r="D521" s="474"/>
      <c r="E521" s="474"/>
      <c r="F521" s="475"/>
      <c r="G521" s="474"/>
      <c r="H521" s="475"/>
      <c r="I521" s="475"/>
      <c r="J521" s="475"/>
      <c r="K521" s="475"/>
      <c r="L521" s="475"/>
      <c r="M521" s="474"/>
      <c r="N521" s="474"/>
      <c r="O521" s="474"/>
      <c r="P521" s="474"/>
      <c r="Q521" s="474"/>
      <c r="R521" s="474"/>
      <c r="S521" s="474"/>
      <c r="T521" s="474"/>
      <c r="U521" s="474"/>
      <c r="V521" s="474"/>
      <c r="W521" s="474"/>
      <c r="X521" s="474"/>
      <c r="Y521" s="474"/>
      <c r="Z521" s="474"/>
    </row>
    <row r="522" spans="1:26" ht="15.75" customHeight="1">
      <c r="A522" s="474"/>
      <c r="B522" s="357"/>
      <c r="C522" s="474"/>
      <c r="D522" s="474"/>
      <c r="E522" s="474"/>
      <c r="F522" s="475"/>
      <c r="G522" s="474"/>
      <c r="H522" s="475"/>
      <c r="I522" s="475"/>
      <c r="J522" s="475"/>
      <c r="K522" s="475"/>
      <c r="L522" s="475"/>
      <c r="M522" s="474"/>
      <c r="N522" s="474"/>
      <c r="O522" s="474"/>
      <c r="P522" s="474"/>
      <c r="Q522" s="474"/>
      <c r="R522" s="474"/>
      <c r="S522" s="474"/>
      <c r="T522" s="474"/>
      <c r="U522" s="474"/>
      <c r="V522" s="474"/>
      <c r="W522" s="474"/>
      <c r="X522" s="474"/>
      <c r="Y522" s="474"/>
      <c r="Z522" s="474"/>
    </row>
    <row r="523" spans="1:26" ht="15.75" customHeight="1">
      <c r="A523" s="474"/>
      <c r="B523" s="357"/>
      <c r="C523" s="474"/>
      <c r="D523" s="474"/>
      <c r="E523" s="474"/>
      <c r="F523" s="475"/>
      <c r="G523" s="474"/>
      <c r="H523" s="475"/>
      <c r="I523" s="475"/>
      <c r="J523" s="475"/>
      <c r="K523" s="475"/>
      <c r="L523" s="475"/>
      <c r="M523" s="474"/>
      <c r="N523" s="474"/>
      <c r="O523" s="474"/>
      <c r="P523" s="474"/>
      <c r="Q523" s="474"/>
      <c r="R523" s="474"/>
      <c r="S523" s="474"/>
      <c r="T523" s="474"/>
      <c r="U523" s="474"/>
      <c r="V523" s="474"/>
      <c r="W523" s="474"/>
      <c r="X523" s="474"/>
      <c r="Y523" s="474"/>
      <c r="Z523" s="474"/>
    </row>
    <row r="524" spans="1:26" ht="15.75" customHeight="1">
      <c r="A524" s="474"/>
      <c r="B524" s="357"/>
      <c r="C524" s="474"/>
      <c r="D524" s="474"/>
      <c r="E524" s="474"/>
      <c r="F524" s="475"/>
      <c r="G524" s="474"/>
      <c r="H524" s="475"/>
      <c r="I524" s="475"/>
      <c r="J524" s="475"/>
      <c r="K524" s="475"/>
      <c r="L524" s="475"/>
      <c r="M524" s="474"/>
      <c r="N524" s="474"/>
      <c r="O524" s="474"/>
      <c r="P524" s="474"/>
      <c r="Q524" s="474"/>
      <c r="R524" s="474"/>
      <c r="S524" s="474"/>
      <c r="T524" s="474"/>
      <c r="U524" s="474"/>
      <c r="V524" s="474"/>
      <c r="W524" s="474"/>
      <c r="X524" s="474"/>
      <c r="Y524" s="474"/>
      <c r="Z524" s="474"/>
    </row>
    <row r="525" spans="1:26" ht="15.75" customHeight="1">
      <c r="A525" s="474"/>
      <c r="B525" s="357"/>
      <c r="C525" s="474"/>
      <c r="D525" s="474"/>
      <c r="E525" s="474"/>
      <c r="F525" s="475"/>
      <c r="G525" s="474"/>
      <c r="H525" s="475"/>
      <c r="I525" s="475"/>
      <c r="J525" s="475"/>
      <c r="K525" s="475"/>
      <c r="L525" s="475"/>
      <c r="M525" s="474"/>
      <c r="N525" s="474"/>
      <c r="O525" s="474"/>
      <c r="P525" s="474"/>
      <c r="Q525" s="474"/>
      <c r="R525" s="474"/>
      <c r="S525" s="474"/>
      <c r="T525" s="474"/>
      <c r="U525" s="474"/>
      <c r="V525" s="474"/>
      <c r="W525" s="474"/>
      <c r="X525" s="474"/>
      <c r="Y525" s="474"/>
      <c r="Z525" s="474"/>
    </row>
    <row r="526" spans="1:26" ht="15.75" customHeight="1">
      <c r="A526" s="474"/>
      <c r="B526" s="357"/>
      <c r="C526" s="474"/>
      <c r="D526" s="474"/>
      <c r="E526" s="474"/>
      <c r="F526" s="475"/>
      <c r="G526" s="474"/>
      <c r="H526" s="475"/>
      <c r="I526" s="475"/>
      <c r="J526" s="475"/>
      <c r="K526" s="475"/>
      <c r="L526" s="475"/>
      <c r="M526" s="474"/>
      <c r="N526" s="474"/>
      <c r="O526" s="474"/>
      <c r="P526" s="474"/>
      <c r="Q526" s="474"/>
      <c r="R526" s="474"/>
      <c r="S526" s="474"/>
      <c r="T526" s="474"/>
      <c r="U526" s="474"/>
      <c r="V526" s="474"/>
      <c r="W526" s="474"/>
      <c r="X526" s="474"/>
      <c r="Y526" s="474"/>
      <c r="Z526" s="474"/>
    </row>
    <row r="527" spans="1:26" ht="15.75" customHeight="1">
      <c r="A527" s="474"/>
      <c r="B527" s="357"/>
      <c r="C527" s="474"/>
      <c r="D527" s="474"/>
      <c r="E527" s="474"/>
      <c r="F527" s="475"/>
      <c r="G527" s="474"/>
      <c r="H527" s="475"/>
      <c r="I527" s="475"/>
      <c r="J527" s="475"/>
      <c r="K527" s="475"/>
      <c r="L527" s="475"/>
      <c r="M527" s="474"/>
      <c r="N527" s="474"/>
      <c r="O527" s="474"/>
      <c r="P527" s="474"/>
      <c r="Q527" s="474"/>
      <c r="R527" s="474"/>
      <c r="S527" s="474"/>
      <c r="T527" s="474"/>
      <c r="U527" s="474"/>
      <c r="V527" s="474"/>
      <c r="W527" s="474"/>
      <c r="X527" s="474"/>
      <c r="Y527" s="474"/>
      <c r="Z527" s="474"/>
    </row>
    <row r="528" spans="1:26" ht="15.75" customHeight="1">
      <c r="A528" s="474"/>
      <c r="B528" s="357"/>
      <c r="C528" s="474"/>
      <c r="D528" s="474"/>
      <c r="E528" s="474"/>
      <c r="F528" s="475"/>
      <c r="G528" s="474"/>
      <c r="H528" s="475"/>
      <c r="I528" s="475"/>
      <c r="J528" s="475"/>
      <c r="K528" s="475"/>
      <c r="L528" s="475"/>
      <c r="M528" s="474"/>
      <c r="N528" s="474"/>
      <c r="O528" s="474"/>
      <c r="P528" s="474"/>
      <c r="Q528" s="474"/>
      <c r="R528" s="474"/>
      <c r="S528" s="474"/>
      <c r="T528" s="474"/>
      <c r="U528" s="474"/>
      <c r="V528" s="474"/>
      <c r="W528" s="474"/>
      <c r="X528" s="474"/>
      <c r="Y528" s="474"/>
      <c r="Z528" s="474"/>
    </row>
    <row r="529" spans="1:26" ht="15.75" customHeight="1">
      <c r="A529" s="474"/>
      <c r="B529" s="357"/>
      <c r="C529" s="474"/>
      <c r="D529" s="474"/>
      <c r="E529" s="474"/>
      <c r="F529" s="475"/>
      <c r="G529" s="474"/>
      <c r="H529" s="475"/>
      <c r="I529" s="475"/>
      <c r="J529" s="475"/>
      <c r="K529" s="475"/>
      <c r="L529" s="475"/>
      <c r="M529" s="474"/>
      <c r="N529" s="474"/>
      <c r="O529" s="474"/>
      <c r="P529" s="474"/>
      <c r="Q529" s="474"/>
      <c r="R529" s="474"/>
      <c r="S529" s="474"/>
      <c r="T529" s="474"/>
      <c r="U529" s="474"/>
      <c r="V529" s="474"/>
      <c r="W529" s="474"/>
      <c r="X529" s="474"/>
      <c r="Y529" s="474"/>
      <c r="Z529" s="474"/>
    </row>
    <row r="530" spans="1:26" ht="15.75" customHeight="1">
      <c r="A530" s="474"/>
      <c r="B530" s="357"/>
      <c r="C530" s="474"/>
      <c r="D530" s="474"/>
      <c r="E530" s="474"/>
      <c r="F530" s="475"/>
      <c r="G530" s="474"/>
      <c r="H530" s="475"/>
      <c r="I530" s="475"/>
      <c r="J530" s="475"/>
      <c r="K530" s="475"/>
      <c r="L530" s="475"/>
      <c r="M530" s="474"/>
      <c r="N530" s="474"/>
      <c r="O530" s="474"/>
      <c r="P530" s="474"/>
      <c r="Q530" s="474"/>
      <c r="R530" s="474"/>
      <c r="S530" s="474"/>
      <c r="T530" s="474"/>
      <c r="U530" s="474"/>
      <c r="V530" s="474"/>
      <c r="W530" s="474"/>
      <c r="X530" s="474"/>
      <c r="Y530" s="474"/>
      <c r="Z530" s="474"/>
    </row>
    <row r="531" spans="1:26" ht="15.75" customHeight="1">
      <c r="A531" s="474"/>
      <c r="B531" s="357"/>
      <c r="C531" s="474"/>
      <c r="D531" s="474"/>
      <c r="E531" s="474"/>
      <c r="F531" s="475"/>
      <c r="G531" s="474"/>
      <c r="H531" s="475"/>
      <c r="I531" s="475"/>
      <c r="J531" s="475"/>
      <c r="K531" s="475"/>
      <c r="L531" s="475"/>
      <c r="M531" s="474"/>
      <c r="N531" s="474"/>
      <c r="O531" s="474"/>
      <c r="P531" s="474"/>
      <c r="Q531" s="474"/>
      <c r="R531" s="474"/>
      <c r="S531" s="474"/>
      <c r="T531" s="474"/>
      <c r="U531" s="474"/>
      <c r="V531" s="474"/>
      <c r="W531" s="474"/>
      <c r="X531" s="474"/>
      <c r="Y531" s="474"/>
      <c r="Z531" s="474"/>
    </row>
    <row r="532" spans="1:26" ht="15.75" customHeight="1">
      <c r="A532" s="474"/>
      <c r="B532" s="357"/>
      <c r="C532" s="474"/>
      <c r="D532" s="474"/>
      <c r="E532" s="474"/>
      <c r="F532" s="475"/>
      <c r="G532" s="474"/>
      <c r="H532" s="475"/>
      <c r="I532" s="475"/>
      <c r="J532" s="475"/>
      <c r="K532" s="475"/>
      <c r="L532" s="475"/>
      <c r="M532" s="474"/>
      <c r="N532" s="474"/>
      <c r="O532" s="474"/>
      <c r="P532" s="474"/>
      <c r="Q532" s="474"/>
      <c r="R532" s="474"/>
      <c r="S532" s="474"/>
      <c r="T532" s="474"/>
      <c r="U532" s="474"/>
      <c r="V532" s="474"/>
      <c r="W532" s="474"/>
      <c r="X532" s="474"/>
      <c r="Y532" s="474"/>
      <c r="Z532" s="474"/>
    </row>
    <row r="533" spans="1:26" ht="15.75" customHeight="1">
      <c r="A533" s="474"/>
      <c r="B533" s="357"/>
      <c r="C533" s="474"/>
      <c r="D533" s="474"/>
      <c r="E533" s="474"/>
      <c r="F533" s="475"/>
      <c r="G533" s="474"/>
      <c r="H533" s="475"/>
      <c r="I533" s="475"/>
      <c r="J533" s="475"/>
      <c r="K533" s="475"/>
      <c r="L533" s="475"/>
      <c r="M533" s="474"/>
      <c r="N533" s="474"/>
      <c r="O533" s="474"/>
      <c r="P533" s="474"/>
      <c r="Q533" s="474"/>
      <c r="R533" s="474"/>
      <c r="S533" s="474"/>
      <c r="T533" s="474"/>
      <c r="U533" s="474"/>
      <c r="V533" s="474"/>
      <c r="W533" s="474"/>
      <c r="X533" s="474"/>
      <c r="Y533" s="474"/>
      <c r="Z533" s="474"/>
    </row>
    <row r="534" spans="1:26" ht="15.75" customHeight="1">
      <c r="A534" s="474"/>
      <c r="B534" s="357"/>
      <c r="C534" s="474"/>
      <c r="D534" s="474"/>
      <c r="E534" s="474"/>
      <c r="F534" s="475"/>
      <c r="G534" s="474"/>
      <c r="H534" s="475"/>
      <c r="I534" s="475"/>
      <c r="J534" s="475"/>
      <c r="K534" s="475"/>
      <c r="L534" s="475"/>
      <c r="M534" s="474"/>
      <c r="N534" s="474"/>
      <c r="O534" s="474"/>
      <c r="P534" s="474"/>
      <c r="Q534" s="474"/>
      <c r="R534" s="474"/>
      <c r="S534" s="474"/>
      <c r="T534" s="474"/>
      <c r="U534" s="474"/>
      <c r="V534" s="474"/>
      <c r="W534" s="474"/>
      <c r="X534" s="474"/>
      <c r="Y534" s="474"/>
      <c r="Z534" s="474"/>
    </row>
    <row r="535" spans="1:26" ht="15.75" customHeight="1">
      <c r="A535" s="474"/>
      <c r="B535" s="357"/>
      <c r="C535" s="474"/>
      <c r="D535" s="474"/>
      <c r="E535" s="474"/>
      <c r="F535" s="475"/>
      <c r="G535" s="474"/>
      <c r="H535" s="475"/>
      <c r="I535" s="475"/>
      <c r="J535" s="475"/>
      <c r="K535" s="475"/>
      <c r="L535" s="475"/>
      <c r="M535" s="474"/>
      <c r="N535" s="474"/>
      <c r="O535" s="474"/>
      <c r="P535" s="474"/>
      <c r="Q535" s="474"/>
      <c r="R535" s="474"/>
      <c r="S535" s="474"/>
      <c r="T535" s="474"/>
      <c r="U535" s="474"/>
      <c r="V535" s="474"/>
      <c r="W535" s="474"/>
      <c r="X535" s="474"/>
      <c r="Y535" s="474"/>
      <c r="Z535" s="474"/>
    </row>
    <row r="536" spans="1:26" ht="15.75" customHeight="1">
      <c r="A536" s="474"/>
      <c r="B536" s="357"/>
      <c r="C536" s="474"/>
      <c r="D536" s="474"/>
      <c r="E536" s="474"/>
      <c r="F536" s="475"/>
      <c r="G536" s="474"/>
      <c r="H536" s="475"/>
      <c r="I536" s="475"/>
      <c r="J536" s="475"/>
      <c r="K536" s="475"/>
      <c r="L536" s="475"/>
      <c r="M536" s="474"/>
      <c r="N536" s="474"/>
      <c r="O536" s="474"/>
      <c r="P536" s="474"/>
      <c r="Q536" s="474"/>
      <c r="R536" s="474"/>
      <c r="S536" s="474"/>
      <c r="T536" s="474"/>
      <c r="U536" s="474"/>
      <c r="V536" s="474"/>
      <c r="W536" s="474"/>
      <c r="X536" s="474"/>
      <c r="Y536" s="474"/>
      <c r="Z536" s="474"/>
    </row>
    <row r="537" spans="1:26" ht="15.75" customHeight="1">
      <c r="A537" s="474"/>
      <c r="B537" s="357"/>
      <c r="C537" s="474"/>
      <c r="D537" s="474"/>
      <c r="E537" s="474"/>
      <c r="F537" s="475"/>
      <c r="G537" s="474"/>
      <c r="H537" s="475"/>
      <c r="I537" s="475"/>
      <c r="J537" s="475"/>
      <c r="K537" s="475"/>
      <c r="L537" s="475"/>
      <c r="M537" s="474"/>
      <c r="N537" s="474"/>
      <c r="O537" s="474"/>
      <c r="P537" s="474"/>
      <c r="Q537" s="474"/>
      <c r="R537" s="474"/>
      <c r="S537" s="474"/>
      <c r="T537" s="474"/>
      <c r="U537" s="474"/>
      <c r="V537" s="474"/>
      <c r="W537" s="474"/>
      <c r="X537" s="474"/>
      <c r="Y537" s="474"/>
      <c r="Z537" s="474"/>
    </row>
    <row r="538" spans="1:26" ht="15.75" customHeight="1">
      <c r="A538" s="474"/>
      <c r="B538" s="357"/>
      <c r="C538" s="474"/>
      <c r="D538" s="474"/>
      <c r="E538" s="474"/>
      <c r="F538" s="475"/>
      <c r="G538" s="474"/>
      <c r="H538" s="475"/>
      <c r="I538" s="475"/>
      <c r="J538" s="475"/>
      <c r="K538" s="475"/>
      <c r="L538" s="475"/>
      <c r="M538" s="474"/>
      <c r="N538" s="474"/>
      <c r="O538" s="474"/>
      <c r="P538" s="474"/>
      <c r="Q538" s="474"/>
      <c r="R538" s="474"/>
      <c r="S538" s="474"/>
      <c r="T538" s="474"/>
      <c r="U538" s="474"/>
      <c r="V538" s="474"/>
      <c r="W538" s="474"/>
      <c r="X538" s="474"/>
      <c r="Y538" s="474"/>
      <c r="Z538" s="474"/>
    </row>
    <row r="539" spans="1:26" ht="15.75" customHeight="1">
      <c r="A539" s="474"/>
      <c r="B539" s="357"/>
      <c r="C539" s="474"/>
      <c r="D539" s="474"/>
      <c r="E539" s="474"/>
      <c r="F539" s="475"/>
      <c r="G539" s="474"/>
      <c r="H539" s="475"/>
      <c r="I539" s="475"/>
      <c r="J539" s="475"/>
      <c r="K539" s="475"/>
      <c r="L539" s="475"/>
      <c r="M539" s="474"/>
      <c r="N539" s="474"/>
      <c r="O539" s="474"/>
      <c r="P539" s="474"/>
      <c r="Q539" s="474"/>
      <c r="R539" s="474"/>
      <c r="S539" s="474"/>
      <c r="T539" s="474"/>
      <c r="U539" s="474"/>
      <c r="V539" s="474"/>
      <c r="W539" s="474"/>
      <c r="X539" s="474"/>
      <c r="Y539" s="474"/>
      <c r="Z539" s="474"/>
    </row>
    <row r="540" spans="1:26" ht="15.75" customHeight="1">
      <c r="A540" s="474"/>
      <c r="B540" s="357"/>
      <c r="C540" s="474"/>
      <c r="D540" s="474"/>
      <c r="E540" s="474"/>
      <c r="F540" s="475"/>
      <c r="G540" s="474"/>
      <c r="H540" s="475"/>
      <c r="I540" s="475"/>
      <c r="J540" s="475"/>
      <c r="K540" s="475"/>
      <c r="L540" s="475"/>
      <c r="M540" s="474"/>
      <c r="N540" s="474"/>
      <c r="O540" s="474"/>
      <c r="P540" s="474"/>
      <c r="Q540" s="474"/>
      <c r="R540" s="474"/>
      <c r="S540" s="474"/>
      <c r="T540" s="474"/>
      <c r="U540" s="474"/>
      <c r="V540" s="474"/>
      <c r="W540" s="474"/>
      <c r="X540" s="474"/>
      <c r="Y540" s="474"/>
      <c r="Z540" s="474"/>
    </row>
    <row r="541" spans="1:26" ht="15.75" customHeight="1">
      <c r="A541" s="474"/>
      <c r="B541" s="357"/>
      <c r="C541" s="474"/>
      <c r="D541" s="474"/>
      <c r="E541" s="474"/>
      <c r="F541" s="475"/>
      <c r="G541" s="474"/>
      <c r="H541" s="475"/>
      <c r="I541" s="475"/>
      <c r="J541" s="475"/>
      <c r="K541" s="475"/>
      <c r="L541" s="475"/>
      <c r="M541" s="474"/>
      <c r="N541" s="474"/>
      <c r="O541" s="474"/>
      <c r="P541" s="474"/>
      <c r="Q541" s="474"/>
      <c r="R541" s="474"/>
      <c r="S541" s="474"/>
      <c r="T541" s="474"/>
      <c r="U541" s="474"/>
      <c r="V541" s="474"/>
      <c r="W541" s="474"/>
      <c r="X541" s="474"/>
      <c r="Y541" s="474"/>
      <c r="Z541" s="474"/>
    </row>
    <row r="542" spans="1:26" ht="15.75" customHeight="1">
      <c r="A542" s="474"/>
      <c r="B542" s="357"/>
      <c r="C542" s="474"/>
      <c r="D542" s="474"/>
      <c r="E542" s="474"/>
      <c r="F542" s="475"/>
      <c r="G542" s="474"/>
      <c r="H542" s="475"/>
      <c r="I542" s="475"/>
      <c r="J542" s="475"/>
      <c r="K542" s="475"/>
      <c r="L542" s="475"/>
      <c r="M542" s="474"/>
      <c r="N542" s="474"/>
      <c r="O542" s="474"/>
      <c r="P542" s="474"/>
      <c r="Q542" s="474"/>
      <c r="R542" s="474"/>
      <c r="S542" s="474"/>
      <c r="T542" s="474"/>
      <c r="U542" s="474"/>
      <c r="V542" s="474"/>
      <c r="W542" s="474"/>
      <c r="X542" s="474"/>
      <c r="Y542" s="474"/>
      <c r="Z542" s="474"/>
    </row>
    <row r="543" spans="1:26" ht="15.75" customHeight="1">
      <c r="A543" s="474"/>
      <c r="B543" s="357"/>
      <c r="C543" s="474"/>
      <c r="D543" s="474"/>
      <c r="E543" s="474"/>
      <c r="F543" s="475"/>
      <c r="G543" s="474"/>
      <c r="H543" s="475"/>
      <c r="I543" s="475"/>
      <c r="J543" s="475"/>
      <c r="K543" s="475"/>
      <c r="L543" s="475"/>
      <c r="M543" s="474"/>
      <c r="N543" s="474"/>
      <c r="O543" s="474"/>
      <c r="P543" s="474"/>
      <c r="Q543" s="474"/>
      <c r="R543" s="474"/>
      <c r="S543" s="474"/>
      <c r="T543" s="474"/>
      <c r="U543" s="474"/>
      <c r="V543" s="474"/>
      <c r="W543" s="474"/>
      <c r="X543" s="474"/>
      <c r="Y543" s="474"/>
      <c r="Z543" s="474"/>
    </row>
    <row r="544" spans="1:26" ht="15.75" customHeight="1">
      <c r="A544" s="474"/>
      <c r="B544" s="357"/>
      <c r="C544" s="474"/>
      <c r="D544" s="474"/>
      <c r="E544" s="474"/>
      <c r="F544" s="475"/>
      <c r="G544" s="474"/>
      <c r="H544" s="475"/>
      <c r="I544" s="475"/>
      <c r="J544" s="475"/>
      <c r="K544" s="475"/>
      <c r="L544" s="475"/>
      <c r="M544" s="474"/>
      <c r="N544" s="474"/>
      <c r="O544" s="474"/>
      <c r="P544" s="474"/>
      <c r="Q544" s="474"/>
      <c r="R544" s="474"/>
      <c r="S544" s="474"/>
      <c r="T544" s="474"/>
      <c r="U544" s="474"/>
      <c r="V544" s="474"/>
      <c r="W544" s="474"/>
      <c r="X544" s="474"/>
      <c r="Y544" s="474"/>
      <c r="Z544" s="474"/>
    </row>
    <row r="545" spans="1:26" ht="15.75" customHeight="1">
      <c r="A545" s="474"/>
      <c r="B545" s="357"/>
      <c r="C545" s="474"/>
      <c r="D545" s="474"/>
      <c r="E545" s="474"/>
      <c r="F545" s="475"/>
      <c r="G545" s="474"/>
      <c r="H545" s="475"/>
      <c r="I545" s="475"/>
      <c r="J545" s="475"/>
      <c r="K545" s="475"/>
      <c r="L545" s="475"/>
      <c r="M545" s="474"/>
      <c r="N545" s="474"/>
      <c r="O545" s="474"/>
      <c r="P545" s="474"/>
      <c r="Q545" s="474"/>
      <c r="R545" s="474"/>
      <c r="S545" s="474"/>
      <c r="T545" s="474"/>
      <c r="U545" s="474"/>
      <c r="V545" s="474"/>
      <c r="W545" s="474"/>
      <c r="X545" s="474"/>
      <c r="Y545" s="474"/>
      <c r="Z545" s="474"/>
    </row>
    <row r="546" spans="1:26" ht="15.75" customHeight="1">
      <c r="A546" s="474"/>
      <c r="B546" s="357"/>
      <c r="C546" s="474"/>
      <c r="D546" s="474"/>
      <c r="E546" s="474"/>
      <c r="F546" s="475"/>
      <c r="G546" s="474"/>
      <c r="H546" s="475"/>
      <c r="I546" s="475"/>
      <c r="J546" s="475"/>
      <c r="K546" s="475"/>
      <c r="L546" s="475"/>
      <c r="M546" s="474"/>
      <c r="N546" s="474"/>
      <c r="O546" s="474"/>
      <c r="P546" s="474"/>
      <c r="Q546" s="474"/>
      <c r="R546" s="474"/>
      <c r="S546" s="474"/>
      <c r="T546" s="474"/>
      <c r="U546" s="474"/>
      <c r="V546" s="474"/>
      <c r="W546" s="474"/>
      <c r="X546" s="474"/>
      <c r="Y546" s="474"/>
      <c r="Z546" s="474"/>
    </row>
    <row r="547" spans="1:26" ht="15.75" customHeight="1">
      <c r="A547" s="474"/>
      <c r="B547" s="357"/>
      <c r="C547" s="474"/>
      <c r="D547" s="474"/>
      <c r="E547" s="474"/>
      <c r="F547" s="475"/>
      <c r="G547" s="474"/>
      <c r="H547" s="475"/>
      <c r="I547" s="475"/>
      <c r="J547" s="475"/>
      <c r="K547" s="475"/>
      <c r="L547" s="475"/>
      <c r="M547" s="474"/>
      <c r="N547" s="474"/>
      <c r="O547" s="474"/>
      <c r="P547" s="474"/>
      <c r="Q547" s="474"/>
      <c r="R547" s="474"/>
      <c r="S547" s="474"/>
      <c r="T547" s="474"/>
      <c r="U547" s="474"/>
      <c r="V547" s="474"/>
      <c r="W547" s="474"/>
      <c r="X547" s="474"/>
      <c r="Y547" s="474"/>
      <c r="Z547" s="474"/>
    </row>
    <row r="548" spans="1:26" ht="15.75" customHeight="1">
      <c r="A548" s="474"/>
      <c r="B548" s="357"/>
      <c r="C548" s="474"/>
      <c r="D548" s="474"/>
      <c r="E548" s="474"/>
      <c r="F548" s="475"/>
      <c r="G548" s="474"/>
      <c r="H548" s="475"/>
      <c r="I548" s="475"/>
      <c r="J548" s="475"/>
      <c r="K548" s="475"/>
      <c r="L548" s="475"/>
      <c r="M548" s="474"/>
      <c r="N548" s="474"/>
      <c r="O548" s="474"/>
      <c r="P548" s="474"/>
      <c r="Q548" s="474"/>
      <c r="R548" s="474"/>
      <c r="S548" s="474"/>
      <c r="T548" s="474"/>
      <c r="U548" s="474"/>
      <c r="V548" s="474"/>
      <c r="W548" s="474"/>
      <c r="X548" s="474"/>
      <c r="Y548" s="474"/>
      <c r="Z548" s="474"/>
    </row>
    <row r="549" spans="1:26" ht="15.75" customHeight="1">
      <c r="A549" s="474"/>
      <c r="B549" s="357"/>
      <c r="C549" s="474"/>
      <c r="D549" s="474"/>
      <c r="E549" s="474"/>
      <c r="F549" s="475"/>
      <c r="G549" s="474"/>
      <c r="H549" s="475"/>
      <c r="I549" s="475"/>
      <c r="J549" s="475"/>
      <c r="K549" s="475"/>
      <c r="L549" s="475"/>
      <c r="M549" s="474"/>
      <c r="N549" s="474"/>
      <c r="O549" s="474"/>
      <c r="P549" s="474"/>
      <c r="Q549" s="474"/>
      <c r="R549" s="474"/>
      <c r="S549" s="474"/>
      <c r="T549" s="474"/>
      <c r="U549" s="474"/>
      <c r="V549" s="474"/>
      <c r="W549" s="474"/>
      <c r="X549" s="474"/>
      <c r="Y549" s="474"/>
      <c r="Z549" s="474"/>
    </row>
    <row r="550" spans="1:26" ht="15.75" customHeight="1">
      <c r="A550" s="474"/>
      <c r="B550" s="357"/>
      <c r="C550" s="474"/>
      <c r="D550" s="474"/>
      <c r="E550" s="474"/>
      <c r="F550" s="475"/>
      <c r="G550" s="474"/>
      <c r="H550" s="475"/>
      <c r="I550" s="475"/>
      <c r="J550" s="475"/>
      <c r="K550" s="475"/>
      <c r="L550" s="475"/>
      <c r="M550" s="474"/>
      <c r="N550" s="474"/>
      <c r="O550" s="474"/>
      <c r="P550" s="474"/>
      <c r="Q550" s="474"/>
      <c r="R550" s="474"/>
      <c r="S550" s="474"/>
      <c r="T550" s="474"/>
      <c r="U550" s="474"/>
      <c r="V550" s="474"/>
      <c r="W550" s="474"/>
      <c r="X550" s="474"/>
      <c r="Y550" s="474"/>
      <c r="Z550" s="474"/>
    </row>
    <row r="551" spans="1:26" ht="15.75" customHeight="1">
      <c r="A551" s="474"/>
      <c r="B551" s="357"/>
      <c r="C551" s="474"/>
      <c r="D551" s="474"/>
      <c r="E551" s="474"/>
      <c r="F551" s="475"/>
      <c r="G551" s="474"/>
      <c r="H551" s="475"/>
      <c r="I551" s="475"/>
      <c r="J551" s="475"/>
      <c r="K551" s="475"/>
      <c r="L551" s="475"/>
      <c r="M551" s="474"/>
      <c r="N551" s="474"/>
      <c r="O551" s="474"/>
      <c r="P551" s="474"/>
      <c r="Q551" s="474"/>
      <c r="R551" s="474"/>
      <c r="S551" s="474"/>
      <c r="T551" s="474"/>
      <c r="U551" s="474"/>
      <c r="V551" s="474"/>
      <c r="W551" s="474"/>
      <c r="X551" s="474"/>
      <c r="Y551" s="474"/>
      <c r="Z551" s="474"/>
    </row>
    <row r="552" spans="1:26" ht="15.75" customHeight="1">
      <c r="A552" s="474"/>
      <c r="B552" s="357"/>
      <c r="C552" s="474"/>
      <c r="D552" s="474"/>
      <c r="E552" s="474"/>
      <c r="F552" s="475"/>
      <c r="G552" s="474"/>
      <c r="H552" s="475"/>
      <c r="I552" s="475"/>
      <c r="J552" s="475"/>
      <c r="K552" s="475"/>
      <c r="L552" s="475"/>
      <c r="M552" s="474"/>
      <c r="N552" s="474"/>
      <c r="O552" s="474"/>
      <c r="P552" s="474"/>
      <c r="Q552" s="474"/>
      <c r="R552" s="474"/>
      <c r="S552" s="474"/>
      <c r="T552" s="474"/>
      <c r="U552" s="474"/>
      <c r="V552" s="474"/>
      <c r="W552" s="474"/>
      <c r="X552" s="474"/>
      <c r="Y552" s="474"/>
      <c r="Z552" s="474"/>
    </row>
    <row r="553" spans="1:26" ht="15.75" customHeight="1">
      <c r="A553" s="474"/>
      <c r="B553" s="357"/>
      <c r="C553" s="474"/>
      <c r="D553" s="474"/>
      <c r="E553" s="474"/>
      <c r="F553" s="475"/>
      <c r="G553" s="474"/>
      <c r="H553" s="475"/>
      <c r="I553" s="475"/>
      <c r="J553" s="475"/>
      <c r="K553" s="475"/>
      <c r="L553" s="475"/>
      <c r="M553" s="474"/>
      <c r="N553" s="474"/>
      <c r="O553" s="474"/>
      <c r="P553" s="474"/>
      <c r="Q553" s="474"/>
      <c r="R553" s="474"/>
      <c r="S553" s="474"/>
      <c r="T553" s="474"/>
      <c r="U553" s="474"/>
      <c r="V553" s="474"/>
      <c r="W553" s="474"/>
      <c r="X553" s="474"/>
      <c r="Y553" s="474"/>
      <c r="Z553" s="474"/>
    </row>
    <row r="554" spans="1:26" ht="15.75" customHeight="1">
      <c r="A554" s="474"/>
      <c r="B554" s="357"/>
      <c r="C554" s="474"/>
      <c r="D554" s="474"/>
      <c r="E554" s="474"/>
      <c r="F554" s="475"/>
      <c r="G554" s="474"/>
      <c r="H554" s="475"/>
      <c r="I554" s="475"/>
      <c r="J554" s="475"/>
      <c r="K554" s="475"/>
      <c r="L554" s="475"/>
      <c r="M554" s="474"/>
      <c r="N554" s="474"/>
      <c r="O554" s="474"/>
      <c r="P554" s="474"/>
      <c r="Q554" s="474"/>
      <c r="R554" s="474"/>
      <c r="S554" s="474"/>
      <c r="T554" s="474"/>
      <c r="U554" s="474"/>
      <c r="V554" s="474"/>
      <c r="W554" s="474"/>
      <c r="X554" s="474"/>
      <c r="Y554" s="474"/>
      <c r="Z554" s="474"/>
    </row>
    <row r="555" spans="1:26" ht="15.75" customHeight="1">
      <c r="A555" s="474"/>
      <c r="B555" s="357"/>
      <c r="C555" s="474"/>
      <c r="D555" s="474"/>
      <c r="E555" s="474"/>
      <c r="F555" s="475"/>
      <c r="G555" s="474"/>
      <c r="H555" s="475"/>
      <c r="I555" s="475"/>
      <c r="J555" s="475"/>
      <c r="K555" s="475"/>
      <c r="L555" s="475"/>
      <c r="M555" s="474"/>
      <c r="N555" s="474"/>
      <c r="O555" s="474"/>
      <c r="P555" s="474"/>
      <c r="Q555" s="474"/>
      <c r="R555" s="474"/>
      <c r="S555" s="474"/>
      <c r="T555" s="474"/>
      <c r="U555" s="474"/>
      <c r="V555" s="474"/>
      <c r="W555" s="474"/>
      <c r="X555" s="474"/>
      <c r="Y555" s="474"/>
      <c r="Z555" s="474"/>
    </row>
    <row r="556" spans="1:26" ht="15.75" customHeight="1">
      <c r="A556" s="474"/>
      <c r="B556" s="357"/>
      <c r="C556" s="474"/>
      <c r="D556" s="474"/>
      <c r="E556" s="474"/>
      <c r="F556" s="475"/>
      <c r="G556" s="474"/>
      <c r="H556" s="475"/>
      <c r="I556" s="475"/>
      <c r="J556" s="475"/>
      <c r="K556" s="475"/>
      <c r="L556" s="475"/>
      <c r="M556" s="474"/>
      <c r="N556" s="474"/>
      <c r="O556" s="474"/>
      <c r="P556" s="474"/>
      <c r="Q556" s="474"/>
      <c r="R556" s="474"/>
      <c r="S556" s="474"/>
      <c r="T556" s="474"/>
      <c r="U556" s="474"/>
      <c r="V556" s="474"/>
      <c r="W556" s="474"/>
      <c r="X556" s="474"/>
      <c r="Y556" s="474"/>
      <c r="Z556" s="474"/>
    </row>
    <row r="557" spans="1:26" ht="15.75" customHeight="1">
      <c r="A557" s="474"/>
      <c r="B557" s="357"/>
      <c r="C557" s="474"/>
      <c r="D557" s="474"/>
      <c r="E557" s="474"/>
      <c r="F557" s="475"/>
      <c r="G557" s="474"/>
      <c r="H557" s="475"/>
      <c r="I557" s="475"/>
      <c r="J557" s="475"/>
      <c r="K557" s="475"/>
      <c r="L557" s="475"/>
      <c r="M557" s="474"/>
      <c r="N557" s="474"/>
      <c r="O557" s="474"/>
      <c r="P557" s="474"/>
      <c r="Q557" s="474"/>
      <c r="R557" s="474"/>
      <c r="S557" s="474"/>
      <c r="T557" s="474"/>
      <c r="U557" s="474"/>
      <c r="V557" s="474"/>
      <c r="W557" s="474"/>
      <c r="X557" s="474"/>
      <c r="Y557" s="474"/>
      <c r="Z557" s="474"/>
    </row>
    <row r="558" spans="1:26" ht="15.75" customHeight="1">
      <c r="A558" s="474"/>
      <c r="B558" s="357"/>
      <c r="C558" s="474"/>
      <c r="D558" s="474"/>
      <c r="E558" s="474"/>
      <c r="F558" s="475"/>
      <c r="G558" s="474"/>
      <c r="H558" s="475"/>
      <c r="I558" s="475"/>
      <c r="J558" s="475"/>
      <c r="K558" s="475"/>
      <c r="L558" s="475"/>
      <c r="M558" s="474"/>
      <c r="N558" s="474"/>
      <c r="O558" s="474"/>
      <c r="P558" s="474"/>
      <c r="Q558" s="474"/>
      <c r="R558" s="474"/>
      <c r="S558" s="474"/>
      <c r="T558" s="474"/>
      <c r="U558" s="474"/>
      <c r="V558" s="474"/>
      <c r="W558" s="474"/>
      <c r="X558" s="474"/>
      <c r="Y558" s="474"/>
      <c r="Z558" s="474"/>
    </row>
    <row r="559" spans="1:26" ht="15.75" customHeight="1">
      <c r="A559" s="474"/>
      <c r="B559" s="357"/>
      <c r="C559" s="474"/>
      <c r="D559" s="474"/>
      <c r="E559" s="474"/>
      <c r="F559" s="475"/>
      <c r="G559" s="474"/>
      <c r="H559" s="475"/>
      <c r="I559" s="475"/>
      <c r="J559" s="475"/>
      <c r="K559" s="475"/>
      <c r="L559" s="475"/>
      <c r="M559" s="474"/>
      <c r="N559" s="474"/>
      <c r="O559" s="474"/>
      <c r="P559" s="474"/>
      <c r="Q559" s="474"/>
      <c r="R559" s="474"/>
      <c r="S559" s="474"/>
      <c r="T559" s="474"/>
      <c r="U559" s="474"/>
      <c r="V559" s="474"/>
      <c r="W559" s="474"/>
      <c r="X559" s="474"/>
      <c r="Y559" s="474"/>
      <c r="Z559" s="474"/>
    </row>
    <row r="560" spans="1:26" ht="15.75" customHeight="1">
      <c r="A560" s="474"/>
      <c r="B560" s="357"/>
      <c r="C560" s="474"/>
      <c r="D560" s="474"/>
      <c r="E560" s="474"/>
      <c r="F560" s="475"/>
      <c r="G560" s="474"/>
      <c r="H560" s="475"/>
      <c r="I560" s="475"/>
      <c r="J560" s="475"/>
      <c r="K560" s="475"/>
      <c r="L560" s="475"/>
      <c r="M560" s="474"/>
      <c r="N560" s="474"/>
      <c r="O560" s="474"/>
      <c r="P560" s="474"/>
      <c r="Q560" s="474"/>
      <c r="R560" s="474"/>
      <c r="S560" s="474"/>
      <c r="T560" s="474"/>
      <c r="U560" s="474"/>
      <c r="V560" s="474"/>
      <c r="W560" s="474"/>
      <c r="X560" s="474"/>
      <c r="Y560" s="474"/>
      <c r="Z560" s="474"/>
    </row>
    <row r="561" spans="1:26" ht="15.75" customHeight="1">
      <c r="A561" s="474"/>
      <c r="B561" s="357"/>
      <c r="C561" s="474"/>
      <c r="D561" s="474"/>
      <c r="E561" s="474"/>
      <c r="F561" s="475"/>
      <c r="G561" s="474"/>
      <c r="H561" s="475"/>
      <c r="I561" s="475"/>
      <c r="J561" s="475"/>
      <c r="K561" s="475"/>
      <c r="L561" s="475"/>
      <c r="M561" s="474"/>
      <c r="N561" s="474"/>
      <c r="O561" s="474"/>
      <c r="P561" s="474"/>
      <c r="Q561" s="474"/>
      <c r="R561" s="474"/>
      <c r="S561" s="474"/>
      <c r="T561" s="474"/>
      <c r="U561" s="474"/>
      <c r="V561" s="474"/>
      <c r="W561" s="474"/>
      <c r="X561" s="474"/>
      <c r="Y561" s="474"/>
      <c r="Z561" s="474"/>
    </row>
    <row r="562" spans="1:26" ht="15.75" customHeight="1">
      <c r="A562" s="474"/>
      <c r="B562" s="357"/>
      <c r="C562" s="474"/>
      <c r="D562" s="474"/>
      <c r="E562" s="474"/>
      <c r="F562" s="475"/>
      <c r="G562" s="474"/>
      <c r="H562" s="475"/>
      <c r="I562" s="475"/>
      <c r="J562" s="475"/>
      <c r="K562" s="475"/>
      <c r="L562" s="475"/>
      <c r="M562" s="474"/>
      <c r="N562" s="474"/>
      <c r="O562" s="474"/>
      <c r="P562" s="474"/>
      <c r="Q562" s="474"/>
      <c r="R562" s="474"/>
      <c r="S562" s="474"/>
      <c r="T562" s="474"/>
      <c r="U562" s="474"/>
      <c r="V562" s="474"/>
      <c r="W562" s="474"/>
      <c r="X562" s="474"/>
      <c r="Y562" s="474"/>
      <c r="Z562" s="474"/>
    </row>
    <row r="563" spans="1:26" ht="15.75" customHeight="1">
      <c r="A563" s="474"/>
      <c r="B563" s="357"/>
      <c r="C563" s="474"/>
      <c r="D563" s="474"/>
      <c r="E563" s="474"/>
      <c r="F563" s="475"/>
      <c r="G563" s="474"/>
      <c r="H563" s="475"/>
      <c r="I563" s="475"/>
      <c r="J563" s="475"/>
      <c r="K563" s="475"/>
      <c r="L563" s="475"/>
      <c r="M563" s="474"/>
      <c r="N563" s="474"/>
      <c r="O563" s="474"/>
      <c r="P563" s="474"/>
      <c r="Q563" s="474"/>
      <c r="R563" s="474"/>
      <c r="S563" s="474"/>
      <c r="T563" s="474"/>
      <c r="U563" s="474"/>
      <c r="V563" s="474"/>
      <c r="W563" s="474"/>
      <c r="X563" s="474"/>
      <c r="Y563" s="474"/>
      <c r="Z563" s="474"/>
    </row>
    <row r="564" spans="1:26" ht="15.75" customHeight="1">
      <c r="A564" s="474"/>
      <c r="B564" s="357"/>
      <c r="C564" s="474"/>
      <c r="D564" s="474"/>
      <c r="E564" s="474"/>
      <c r="F564" s="475"/>
      <c r="G564" s="474"/>
      <c r="H564" s="475"/>
      <c r="I564" s="475"/>
      <c r="J564" s="475"/>
      <c r="K564" s="475"/>
      <c r="L564" s="475"/>
      <c r="M564" s="474"/>
      <c r="N564" s="474"/>
      <c r="O564" s="474"/>
      <c r="P564" s="474"/>
      <c r="Q564" s="474"/>
      <c r="R564" s="474"/>
      <c r="S564" s="474"/>
      <c r="T564" s="474"/>
      <c r="U564" s="474"/>
      <c r="V564" s="474"/>
      <c r="W564" s="474"/>
      <c r="X564" s="474"/>
      <c r="Y564" s="474"/>
      <c r="Z564" s="474"/>
    </row>
    <row r="565" spans="1:26" ht="15.75" customHeight="1">
      <c r="A565" s="474"/>
      <c r="B565" s="357"/>
      <c r="C565" s="474"/>
      <c r="D565" s="474"/>
      <c r="E565" s="474"/>
      <c r="F565" s="475"/>
      <c r="G565" s="474"/>
      <c r="H565" s="475"/>
      <c r="I565" s="475"/>
      <c r="J565" s="475"/>
      <c r="K565" s="475"/>
      <c r="L565" s="475"/>
      <c r="M565" s="474"/>
      <c r="N565" s="474"/>
      <c r="O565" s="474"/>
      <c r="P565" s="474"/>
      <c r="Q565" s="474"/>
      <c r="R565" s="474"/>
      <c r="S565" s="474"/>
      <c r="T565" s="474"/>
      <c r="U565" s="474"/>
      <c r="V565" s="474"/>
      <c r="W565" s="474"/>
      <c r="X565" s="474"/>
      <c r="Y565" s="474"/>
      <c r="Z565" s="474"/>
    </row>
    <row r="566" spans="1:26" ht="15.75" customHeight="1">
      <c r="A566" s="474"/>
      <c r="B566" s="357"/>
      <c r="C566" s="474"/>
      <c r="D566" s="474"/>
      <c r="E566" s="474"/>
      <c r="F566" s="475"/>
      <c r="G566" s="474"/>
      <c r="H566" s="475"/>
      <c r="I566" s="475"/>
      <c r="J566" s="475"/>
      <c r="K566" s="475"/>
      <c r="L566" s="475"/>
      <c r="M566" s="474"/>
      <c r="N566" s="474"/>
      <c r="O566" s="474"/>
      <c r="P566" s="474"/>
      <c r="Q566" s="474"/>
      <c r="R566" s="474"/>
      <c r="S566" s="474"/>
      <c r="T566" s="474"/>
      <c r="U566" s="474"/>
      <c r="V566" s="474"/>
      <c r="W566" s="474"/>
      <c r="X566" s="474"/>
      <c r="Y566" s="474"/>
      <c r="Z566" s="474"/>
    </row>
    <row r="567" spans="1:26" ht="15.75" customHeight="1">
      <c r="A567" s="474"/>
      <c r="B567" s="357"/>
      <c r="C567" s="474"/>
      <c r="D567" s="474"/>
      <c r="E567" s="474"/>
      <c r="F567" s="475"/>
      <c r="G567" s="474"/>
      <c r="H567" s="475"/>
      <c r="I567" s="475"/>
      <c r="J567" s="475"/>
      <c r="K567" s="475"/>
      <c r="L567" s="475"/>
      <c r="M567" s="474"/>
      <c r="N567" s="474"/>
      <c r="O567" s="474"/>
      <c r="P567" s="474"/>
      <c r="Q567" s="474"/>
      <c r="R567" s="474"/>
      <c r="S567" s="474"/>
      <c r="T567" s="474"/>
      <c r="U567" s="474"/>
      <c r="V567" s="474"/>
      <c r="W567" s="474"/>
      <c r="X567" s="474"/>
      <c r="Y567" s="474"/>
      <c r="Z567" s="474"/>
    </row>
    <row r="568" spans="1:26" ht="15.75" customHeight="1">
      <c r="A568" s="474"/>
      <c r="B568" s="357"/>
      <c r="C568" s="474"/>
      <c r="D568" s="474"/>
      <c r="E568" s="474"/>
      <c r="F568" s="475"/>
      <c r="G568" s="474"/>
      <c r="H568" s="475"/>
      <c r="I568" s="475"/>
      <c r="J568" s="475"/>
      <c r="K568" s="475"/>
      <c r="L568" s="475"/>
      <c r="M568" s="474"/>
      <c r="N568" s="474"/>
      <c r="O568" s="474"/>
      <c r="P568" s="474"/>
      <c r="Q568" s="474"/>
      <c r="R568" s="474"/>
      <c r="S568" s="474"/>
      <c r="T568" s="474"/>
      <c r="U568" s="474"/>
      <c r="V568" s="474"/>
      <c r="W568" s="474"/>
      <c r="X568" s="474"/>
      <c r="Y568" s="474"/>
      <c r="Z568" s="474"/>
    </row>
    <row r="569" spans="1:26" ht="15.75" customHeight="1">
      <c r="A569" s="474"/>
      <c r="B569" s="357"/>
      <c r="C569" s="474"/>
      <c r="D569" s="474"/>
      <c r="E569" s="474"/>
      <c r="F569" s="475"/>
      <c r="G569" s="474"/>
      <c r="H569" s="475"/>
      <c r="I569" s="475"/>
      <c r="J569" s="475"/>
      <c r="K569" s="475"/>
      <c r="L569" s="475"/>
      <c r="M569" s="474"/>
      <c r="N569" s="474"/>
      <c r="O569" s="474"/>
      <c r="P569" s="474"/>
      <c r="Q569" s="474"/>
      <c r="R569" s="474"/>
      <c r="S569" s="474"/>
      <c r="T569" s="474"/>
      <c r="U569" s="474"/>
      <c r="V569" s="474"/>
      <c r="W569" s="474"/>
      <c r="X569" s="474"/>
      <c r="Y569" s="474"/>
      <c r="Z569" s="474"/>
    </row>
    <row r="570" spans="1:26" ht="15.75" customHeight="1">
      <c r="A570" s="474"/>
      <c r="B570" s="357"/>
      <c r="C570" s="474"/>
      <c r="D570" s="474"/>
      <c r="E570" s="474"/>
      <c r="F570" s="475"/>
      <c r="G570" s="474"/>
      <c r="H570" s="475"/>
      <c r="I570" s="475"/>
      <c r="J570" s="475"/>
      <c r="K570" s="475"/>
      <c r="L570" s="475"/>
      <c r="M570" s="474"/>
      <c r="N570" s="474"/>
      <c r="O570" s="474"/>
      <c r="P570" s="474"/>
      <c r="Q570" s="474"/>
      <c r="R570" s="474"/>
      <c r="S570" s="474"/>
      <c r="T570" s="474"/>
      <c r="U570" s="474"/>
      <c r="V570" s="474"/>
      <c r="W570" s="474"/>
      <c r="X570" s="474"/>
      <c r="Y570" s="474"/>
      <c r="Z570" s="474"/>
    </row>
    <row r="571" spans="1:26" ht="15.75" customHeight="1">
      <c r="A571" s="474"/>
      <c r="B571" s="357"/>
      <c r="C571" s="474"/>
      <c r="D571" s="474"/>
      <c r="E571" s="474"/>
      <c r="F571" s="475"/>
      <c r="G571" s="474"/>
      <c r="H571" s="475"/>
      <c r="I571" s="475"/>
      <c r="J571" s="475"/>
      <c r="K571" s="475"/>
      <c r="L571" s="475"/>
      <c r="M571" s="474"/>
      <c r="N571" s="474"/>
      <c r="O571" s="474"/>
      <c r="P571" s="474"/>
      <c r="Q571" s="474"/>
      <c r="R571" s="474"/>
      <c r="S571" s="474"/>
      <c r="T571" s="474"/>
      <c r="U571" s="474"/>
      <c r="V571" s="474"/>
      <c r="W571" s="474"/>
      <c r="X571" s="474"/>
      <c r="Y571" s="474"/>
      <c r="Z571" s="474"/>
    </row>
    <row r="572" spans="1:26" ht="15.75" customHeight="1">
      <c r="A572" s="474"/>
      <c r="B572" s="357"/>
      <c r="C572" s="474"/>
      <c r="D572" s="474"/>
      <c r="E572" s="474"/>
      <c r="F572" s="475"/>
      <c r="G572" s="474"/>
      <c r="H572" s="475"/>
      <c r="I572" s="475"/>
      <c r="J572" s="475"/>
      <c r="K572" s="475"/>
      <c r="L572" s="475"/>
      <c r="M572" s="474"/>
      <c r="N572" s="474"/>
      <c r="O572" s="474"/>
      <c r="P572" s="474"/>
      <c r="Q572" s="474"/>
      <c r="R572" s="474"/>
      <c r="S572" s="474"/>
      <c r="T572" s="474"/>
      <c r="U572" s="474"/>
      <c r="V572" s="474"/>
      <c r="W572" s="474"/>
      <c r="X572" s="474"/>
      <c r="Y572" s="474"/>
      <c r="Z572" s="474"/>
    </row>
    <row r="573" spans="1:26" ht="15.75" customHeight="1">
      <c r="A573" s="474"/>
      <c r="B573" s="357"/>
      <c r="C573" s="474"/>
      <c r="D573" s="474"/>
      <c r="E573" s="474"/>
      <c r="F573" s="475"/>
      <c r="G573" s="474"/>
      <c r="H573" s="475"/>
      <c r="I573" s="475"/>
      <c r="J573" s="475"/>
      <c r="K573" s="475"/>
      <c r="L573" s="475"/>
      <c r="M573" s="474"/>
      <c r="N573" s="474"/>
      <c r="O573" s="474"/>
      <c r="P573" s="474"/>
      <c r="Q573" s="474"/>
      <c r="R573" s="474"/>
      <c r="S573" s="474"/>
      <c r="T573" s="474"/>
      <c r="U573" s="474"/>
      <c r="V573" s="474"/>
      <c r="W573" s="474"/>
      <c r="X573" s="474"/>
      <c r="Y573" s="474"/>
      <c r="Z573" s="474"/>
    </row>
    <row r="574" spans="1:26" ht="15.75" customHeight="1">
      <c r="A574" s="474"/>
      <c r="B574" s="357"/>
      <c r="C574" s="474"/>
      <c r="D574" s="474"/>
      <c r="E574" s="474"/>
      <c r="F574" s="475"/>
      <c r="G574" s="474"/>
      <c r="H574" s="475"/>
      <c r="I574" s="475"/>
      <c r="J574" s="475"/>
      <c r="K574" s="475"/>
      <c r="L574" s="475"/>
      <c r="M574" s="474"/>
      <c r="N574" s="474"/>
      <c r="O574" s="474"/>
      <c r="P574" s="474"/>
      <c r="Q574" s="474"/>
      <c r="R574" s="474"/>
      <c r="S574" s="474"/>
      <c r="T574" s="474"/>
      <c r="U574" s="474"/>
      <c r="V574" s="474"/>
      <c r="W574" s="474"/>
      <c r="X574" s="474"/>
      <c r="Y574" s="474"/>
      <c r="Z574" s="474"/>
    </row>
    <row r="575" spans="1:26" ht="15.75" customHeight="1">
      <c r="A575" s="474"/>
      <c r="B575" s="357"/>
      <c r="C575" s="474"/>
      <c r="D575" s="474"/>
      <c r="E575" s="474"/>
      <c r="F575" s="475"/>
      <c r="G575" s="474"/>
      <c r="H575" s="475"/>
      <c r="I575" s="475"/>
      <c r="J575" s="475"/>
      <c r="K575" s="475"/>
      <c r="L575" s="475"/>
      <c r="M575" s="474"/>
      <c r="N575" s="474"/>
      <c r="O575" s="474"/>
      <c r="P575" s="474"/>
      <c r="Q575" s="474"/>
      <c r="R575" s="474"/>
      <c r="S575" s="474"/>
      <c r="T575" s="474"/>
      <c r="U575" s="474"/>
      <c r="V575" s="474"/>
      <c r="W575" s="474"/>
      <c r="X575" s="474"/>
      <c r="Y575" s="474"/>
      <c r="Z575" s="474"/>
    </row>
    <row r="576" spans="1:26" ht="15.75" customHeight="1">
      <c r="A576" s="474"/>
      <c r="B576" s="357"/>
      <c r="C576" s="474"/>
      <c r="D576" s="474"/>
      <c r="E576" s="474"/>
      <c r="F576" s="475"/>
      <c r="G576" s="474"/>
      <c r="H576" s="475"/>
      <c r="I576" s="475"/>
      <c r="J576" s="475"/>
      <c r="K576" s="475"/>
      <c r="L576" s="475"/>
      <c r="M576" s="474"/>
      <c r="N576" s="474"/>
      <c r="O576" s="474"/>
      <c r="P576" s="474"/>
      <c r="Q576" s="474"/>
      <c r="R576" s="474"/>
      <c r="S576" s="474"/>
      <c r="T576" s="474"/>
      <c r="U576" s="474"/>
      <c r="V576" s="474"/>
      <c r="W576" s="474"/>
      <c r="X576" s="474"/>
      <c r="Y576" s="474"/>
      <c r="Z576" s="474"/>
    </row>
    <row r="577" spans="1:26" ht="15.75" customHeight="1">
      <c r="A577" s="474"/>
      <c r="B577" s="357"/>
      <c r="C577" s="474"/>
      <c r="D577" s="474"/>
      <c r="E577" s="474"/>
      <c r="F577" s="475"/>
      <c r="G577" s="474"/>
      <c r="H577" s="475"/>
      <c r="I577" s="475"/>
      <c r="J577" s="475"/>
      <c r="K577" s="475"/>
      <c r="L577" s="475"/>
      <c r="M577" s="474"/>
      <c r="N577" s="474"/>
      <c r="O577" s="474"/>
      <c r="P577" s="474"/>
      <c r="Q577" s="474"/>
      <c r="R577" s="474"/>
      <c r="S577" s="474"/>
      <c r="T577" s="474"/>
      <c r="U577" s="474"/>
      <c r="V577" s="474"/>
      <c r="W577" s="474"/>
      <c r="X577" s="474"/>
      <c r="Y577" s="474"/>
      <c r="Z577" s="474"/>
    </row>
    <row r="578" spans="1:26" ht="15.75" customHeight="1">
      <c r="A578" s="474"/>
      <c r="B578" s="357"/>
      <c r="C578" s="474"/>
      <c r="D578" s="474"/>
      <c r="E578" s="474"/>
      <c r="F578" s="475"/>
      <c r="G578" s="474"/>
      <c r="H578" s="475"/>
      <c r="I578" s="475"/>
      <c r="J578" s="475"/>
      <c r="K578" s="475"/>
      <c r="L578" s="475"/>
      <c r="M578" s="474"/>
      <c r="N578" s="474"/>
      <c r="O578" s="474"/>
      <c r="P578" s="474"/>
      <c r="Q578" s="474"/>
      <c r="R578" s="474"/>
      <c r="S578" s="474"/>
      <c r="T578" s="474"/>
      <c r="U578" s="474"/>
      <c r="V578" s="474"/>
      <c r="W578" s="474"/>
      <c r="X578" s="474"/>
      <c r="Y578" s="474"/>
      <c r="Z578" s="474"/>
    </row>
    <row r="579" spans="1:26" ht="15.75" customHeight="1">
      <c r="A579" s="474"/>
      <c r="B579" s="357"/>
      <c r="C579" s="474"/>
      <c r="D579" s="474"/>
      <c r="E579" s="474"/>
      <c r="F579" s="475"/>
      <c r="G579" s="474"/>
      <c r="H579" s="475"/>
      <c r="I579" s="475"/>
      <c r="J579" s="475"/>
      <c r="K579" s="475"/>
      <c r="L579" s="475"/>
      <c r="M579" s="474"/>
      <c r="N579" s="474"/>
      <c r="O579" s="474"/>
      <c r="P579" s="474"/>
      <c r="Q579" s="474"/>
      <c r="R579" s="474"/>
      <c r="S579" s="474"/>
      <c r="T579" s="474"/>
      <c r="U579" s="474"/>
      <c r="V579" s="474"/>
      <c r="W579" s="474"/>
      <c r="X579" s="474"/>
      <c r="Y579" s="474"/>
      <c r="Z579" s="474"/>
    </row>
    <row r="580" spans="1:26" ht="15.75" customHeight="1">
      <c r="A580" s="474"/>
      <c r="B580" s="357"/>
      <c r="C580" s="474"/>
      <c r="D580" s="474"/>
      <c r="E580" s="474"/>
      <c r="F580" s="475"/>
      <c r="G580" s="474"/>
      <c r="H580" s="475"/>
      <c r="I580" s="475"/>
      <c r="J580" s="475"/>
      <c r="K580" s="475"/>
      <c r="L580" s="475"/>
      <c r="M580" s="474"/>
      <c r="N580" s="474"/>
      <c r="O580" s="474"/>
      <c r="P580" s="474"/>
      <c r="Q580" s="474"/>
      <c r="R580" s="474"/>
      <c r="S580" s="474"/>
      <c r="T580" s="474"/>
      <c r="U580" s="474"/>
      <c r="V580" s="474"/>
      <c r="W580" s="474"/>
      <c r="X580" s="474"/>
      <c r="Y580" s="474"/>
      <c r="Z580" s="474"/>
    </row>
    <row r="581" spans="1:26" ht="15.75" customHeight="1">
      <c r="A581" s="474"/>
      <c r="B581" s="357"/>
      <c r="C581" s="474"/>
      <c r="D581" s="474"/>
      <c r="E581" s="474"/>
      <c r="F581" s="475"/>
      <c r="G581" s="474"/>
      <c r="H581" s="475"/>
      <c r="I581" s="475"/>
      <c r="J581" s="475"/>
      <c r="K581" s="475"/>
      <c r="L581" s="475"/>
      <c r="M581" s="474"/>
      <c r="N581" s="474"/>
      <c r="O581" s="474"/>
      <c r="P581" s="474"/>
      <c r="Q581" s="474"/>
      <c r="R581" s="474"/>
      <c r="S581" s="474"/>
      <c r="T581" s="474"/>
      <c r="U581" s="474"/>
      <c r="V581" s="474"/>
      <c r="W581" s="474"/>
      <c r="X581" s="474"/>
      <c r="Y581" s="474"/>
      <c r="Z581" s="474"/>
    </row>
    <row r="582" spans="1:26" ht="15.75" customHeight="1">
      <c r="A582" s="474"/>
      <c r="B582" s="357"/>
      <c r="C582" s="474"/>
      <c r="D582" s="474"/>
      <c r="E582" s="474"/>
      <c r="F582" s="475"/>
      <c r="G582" s="474"/>
      <c r="H582" s="475"/>
      <c r="I582" s="475"/>
      <c r="J582" s="475"/>
      <c r="K582" s="475"/>
      <c r="L582" s="475"/>
      <c r="M582" s="474"/>
      <c r="N582" s="474"/>
      <c r="O582" s="474"/>
      <c r="P582" s="474"/>
      <c r="Q582" s="474"/>
      <c r="R582" s="474"/>
      <c r="S582" s="474"/>
      <c r="T582" s="474"/>
      <c r="U582" s="474"/>
      <c r="V582" s="474"/>
      <c r="W582" s="474"/>
      <c r="X582" s="474"/>
      <c r="Y582" s="474"/>
      <c r="Z582" s="474"/>
    </row>
    <row r="583" spans="1:26" ht="15.75" customHeight="1">
      <c r="A583" s="474"/>
      <c r="B583" s="357"/>
      <c r="C583" s="474"/>
      <c r="D583" s="474"/>
      <c r="E583" s="474"/>
      <c r="F583" s="475"/>
      <c r="G583" s="474"/>
      <c r="H583" s="475"/>
      <c r="I583" s="475"/>
      <c r="J583" s="475"/>
      <c r="K583" s="475"/>
      <c r="L583" s="475"/>
      <c r="M583" s="474"/>
      <c r="N583" s="474"/>
      <c r="O583" s="474"/>
      <c r="P583" s="474"/>
      <c r="Q583" s="474"/>
      <c r="R583" s="474"/>
      <c r="S583" s="474"/>
      <c r="T583" s="474"/>
      <c r="U583" s="474"/>
      <c r="V583" s="474"/>
      <c r="W583" s="474"/>
      <c r="X583" s="474"/>
      <c r="Y583" s="474"/>
      <c r="Z583" s="474"/>
    </row>
    <row r="584" spans="1:26" ht="15.75" customHeight="1">
      <c r="A584" s="474"/>
      <c r="B584" s="357"/>
      <c r="C584" s="474"/>
      <c r="D584" s="474"/>
      <c r="E584" s="474"/>
      <c r="F584" s="475"/>
      <c r="G584" s="474"/>
      <c r="H584" s="475"/>
      <c r="I584" s="475"/>
      <c r="J584" s="475"/>
      <c r="K584" s="475"/>
      <c r="L584" s="475"/>
      <c r="M584" s="474"/>
      <c r="N584" s="474"/>
      <c r="O584" s="474"/>
      <c r="P584" s="474"/>
      <c r="Q584" s="474"/>
      <c r="R584" s="474"/>
      <c r="S584" s="474"/>
      <c r="T584" s="474"/>
      <c r="U584" s="474"/>
      <c r="V584" s="474"/>
      <c r="W584" s="474"/>
      <c r="X584" s="474"/>
      <c r="Y584" s="474"/>
      <c r="Z584" s="474"/>
    </row>
    <row r="585" spans="1:26" ht="15.75" customHeight="1">
      <c r="A585" s="474"/>
      <c r="B585" s="357"/>
      <c r="C585" s="474"/>
      <c r="D585" s="474"/>
      <c r="E585" s="474"/>
      <c r="F585" s="475"/>
      <c r="G585" s="474"/>
      <c r="H585" s="475"/>
      <c r="I585" s="475"/>
      <c r="J585" s="475"/>
      <c r="K585" s="475"/>
      <c r="L585" s="475"/>
      <c r="M585" s="474"/>
      <c r="N585" s="474"/>
      <c r="O585" s="474"/>
      <c r="P585" s="474"/>
      <c r="Q585" s="474"/>
      <c r="R585" s="474"/>
      <c r="S585" s="474"/>
      <c r="T585" s="474"/>
      <c r="U585" s="474"/>
      <c r="V585" s="474"/>
      <c r="W585" s="474"/>
      <c r="X585" s="474"/>
      <c r="Y585" s="474"/>
      <c r="Z585" s="474"/>
    </row>
    <row r="586" spans="1:26" ht="15.75" customHeight="1">
      <c r="A586" s="474"/>
      <c r="B586" s="357"/>
      <c r="C586" s="474"/>
      <c r="D586" s="474"/>
      <c r="E586" s="474"/>
      <c r="F586" s="475"/>
      <c r="G586" s="474"/>
      <c r="H586" s="475"/>
      <c r="I586" s="475"/>
      <c r="J586" s="475"/>
      <c r="K586" s="475"/>
      <c r="L586" s="475"/>
      <c r="M586" s="474"/>
      <c r="N586" s="474"/>
      <c r="O586" s="474"/>
      <c r="P586" s="474"/>
      <c r="Q586" s="474"/>
      <c r="R586" s="474"/>
      <c r="S586" s="474"/>
      <c r="T586" s="474"/>
      <c r="U586" s="474"/>
      <c r="V586" s="474"/>
      <c r="W586" s="474"/>
      <c r="X586" s="474"/>
      <c r="Y586" s="474"/>
      <c r="Z586" s="474"/>
    </row>
    <row r="587" spans="1:26" ht="15.75" customHeight="1">
      <c r="A587" s="474"/>
      <c r="B587" s="357"/>
      <c r="C587" s="474"/>
      <c r="D587" s="474"/>
      <c r="E587" s="474"/>
      <c r="F587" s="475"/>
      <c r="G587" s="474"/>
      <c r="H587" s="475"/>
      <c r="I587" s="475"/>
      <c r="J587" s="475"/>
      <c r="K587" s="475"/>
      <c r="L587" s="475"/>
      <c r="M587" s="474"/>
      <c r="N587" s="474"/>
      <c r="O587" s="474"/>
      <c r="P587" s="474"/>
      <c r="Q587" s="474"/>
      <c r="R587" s="474"/>
      <c r="S587" s="474"/>
      <c r="T587" s="474"/>
      <c r="U587" s="474"/>
      <c r="V587" s="474"/>
      <c r="W587" s="474"/>
      <c r="X587" s="474"/>
      <c r="Y587" s="474"/>
      <c r="Z587" s="474"/>
    </row>
    <row r="588" spans="1:26" ht="15.75" customHeight="1">
      <c r="A588" s="474"/>
      <c r="B588" s="357"/>
      <c r="C588" s="474"/>
      <c r="D588" s="474"/>
      <c r="E588" s="474"/>
      <c r="F588" s="475"/>
      <c r="G588" s="474"/>
      <c r="H588" s="475"/>
      <c r="I588" s="475"/>
      <c r="J588" s="475"/>
      <c r="K588" s="475"/>
      <c r="L588" s="475"/>
      <c r="M588" s="474"/>
      <c r="N588" s="474"/>
      <c r="O588" s="474"/>
      <c r="P588" s="474"/>
      <c r="Q588" s="474"/>
      <c r="R588" s="474"/>
      <c r="S588" s="474"/>
      <c r="T588" s="474"/>
      <c r="U588" s="474"/>
      <c r="V588" s="474"/>
      <c r="W588" s="474"/>
      <c r="X588" s="474"/>
      <c r="Y588" s="474"/>
      <c r="Z588" s="474"/>
    </row>
    <row r="589" spans="1:26" ht="15.75" customHeight="1">
      <c r="A589" s="474"/>
      <c r="B589" s="357"/>
      <c r="C589" s="474"/>
      <c r="D589" s="474"/>
      <c r="E589" s="474"/>
      <c r="F589" s="475"/>
      <c r="G589" s="474"/>
      <c r="H589" s="475"/>
      <c r="I589" s="475"/>
      <c r="J589" s="475"/>
      <c r="K589" s="475"/>
      <c r="L589" s="475"/>
      <c r="M589" s="474"/>
      <c r="N589" s="474"/>
      <c r="O589" s="474"/>
      <c r="P589" s="474"/>
      <c r="Q589" s="474"/>
      <c r="R589" s="474"/>
      <c r="S589" s="474"/>
      <c r="T589" s="474"/>
      <c r="U589" s="474"/>
      <c r="V589" s="474"/>
      <c r="W589" s="474"/>
      <c r="X589" s="474"/>
      <c r="Y589" s="474"/>
      <c r="Z589" s="474"/>
    </row>
    <row r="590" spans="1:26" ht="15.75" customHeight="1">
      <c r="A590" s="474"/>
      <c r="B590" s="357"/>
      <c r="C590" s="474"/>
      <c r="D590" s="474"/>
      <c r="E590" s="474"/>
      <c r="F590" s="475"/>
      <c r="G590" s="474"/>
      <c r="H590" s="475"/>
      <c r="I590" s="475"/>
      <c r="J590" s="475"/>
      <c r="K590" s="475"/>
      <c r="L590" s="475"/>
      <c r="M590" s="474"/>
      <c r="N590" s="474"/>
      <c r="O590" s="474"/>
      <c r="P590" s="474"/>
      <c r="Q590" s="474"/>
      <c r="R590" s="474"/>
      <c r="S590" s="474"/>
      <c r="T590" s="474"/>
      <c r="U590" s="474"/>
      <c r="V590" s="474"/>
      <c r="W590" s="474"/>
      <c r="X590" s="474"/>
      <c r="Y590" s="474"/>
      <c r="Z590" s="474"/>
    </row>
    <row r="591" spans="1:26" ht="15.75" customHeight="1">
      <c r="A591" s="474"/>
      <c r="B591" s="357"/>
      <c r="C591" s="474"/>
      <c r="D591" s="474"/>
      <c r="E591" s="474"/>
      <c r="F591" s="475"/>
      <c r="G591" s="474"/>
      <c r="H591" s="475"/>
      <c r="I591" s="475"/>
      <c r="J591" s="475"/>
      <c r="K591" s="475"/>
      <c r="L591" s="475"/>
      <c r="M591" s="474"/>
      <c r="N591" s="474"/>
      <c r="O591" s="474"/>
      <c r="P591" s="474"/>
      <c r="Q591" s="474"/>
      <c r="R591" s="474"/>
      <c r="S591" s="474"/>
      <c r="T591" s="474"/>
      <c r="U591" s="474"/>
      <c r="V591" s="474"/>
      <c r="W591" s="474"/>
      <c r="X591" s="474"/>
      <c r="Y591" s="474"/>
      <c r="Z591" s="474"/>
    </row>
    <row r="592" spans="1:26" ht="15.75" customHeight="1">
      <c r="A592" s="474"/>
      <c r="B592" s="357"/>
      <c r="C592" s="474"/>
      <c r="D592" s="474"/>
      <c r="E592" s="474"/>
      <c r="F592" s="475"/>
      <c r="G592" s="474"/>
      <c r="H592" s="475"/>
      <c r="I592" s="475"/>
      <c r="J592" s="475"/>
      <c r="K592" s="475"/>
      <c r="L592" s="475"/>
      <c r="M592" s="474"/>
      <c r="N592" s="474"/>
      <c r="O592" s="474"/>
      <c r="P592" s="474"/>
      <c r="Q592" s="474"/>
      <c r="R592" s="474"/>
      <c r="S592" s="474"/>
      <c r="T592" s="474"/>
      <c r="U592" s="474"/>
      <c r="V592" s="474"/>
      <c r="W592" s="474"/>
      <c r="X592" s="474"/>
      <c r="Y592" s="474"/>
      <c r="Z592" s="474"/>
    </row>
    <row r="593" spans="1:26" ht="15.75" customHeight="1">
      <c r="A593" s="474"/>
      <c r="B593" s="357"/>
      <c r="C593" s="474"/>
      <c r="D593" s="474"/>
      <c r="E593" s="474"/>
      <c r="F593" s="475"/>
      <c r="G593" s="474"/>
      <c r="H593" s="475"/>
      <c r="I593" s="475"/>
      <c r="J593" s="475"/>
      <c r="K593" s="475"/>
      <c r="L593" s="475"/>
      <c r="M593" s="474"/>
      <c r="N593" s="474"/>
      <c r="O593" s="474"/>
      <c r="P593" s="474"/>
      <c r="Q593" s="474"/>
      <c r="R593" s="474"/>
      <c r="S593" s="474"/>
      <c r="T593" s="474"/>
      <c r="U593" s="474"/>
      <c r="V593" s="474"/>
      <c r="W593" s="474"/>
      <c r="X593" s="474"/>
      <c r="Y593" s="474"/>
      <c r="Z593" s="474"/>
    </row>
    <row r="594" spans="1:26" ht="15.75" customHeight="1">
      <c r="A594" s="474"/>
      <c r="B594" s="357"/>
      <c r="C594" s="474"/>
      <c r="D594" s="474"/>
      <c r="E594" s="474"/>
      <c r="F594" s="475"/>
      <c r="G594" s="474"/>
      <c r="H594" s="475"/>
      <c r="I594" s="475"/>
      <c r="J594" s="475"/>
      <c r="K594" s="475"/>
      <c r="L594" s="475"/>
      <c r="M594" s="474"/>
      <c r="N594" s="474"/>
      <c r="O594" s="474"/>
      <c r="P594" s="474"/>
      <c r="Q594" s="474"/>
      <c r="R594" s="474"/>
      <c r="S594" s="474"/>
      <c r="T594" s="474"/>
      <c r="U594" s="474"/>
      <c r="V594" s="474"/>
      <c r="W594" s="474"/>
      <c r="X594" s="474"/>
      <c r="Y594" s="474"/>
      <c r="Z594" s="474"/>
    </row>
    <row r="595" spans="1:26" ht="15.75" customHeight="1">
      <c r="A595" s="474"/>
      <c r="B595" s="357"/>
      <c r="C595" s="474"/>
      <c r="D595" s="474"/>
      <c r="E595" s="474"/>
      <c r="F595" s="475"/>
      <c r="G595" s="474"/>
      <c r="H595" s="475"/>
      <c r="I595" s="475"/>
      <c r="J595" s="475"/>
      <c r="K595" s="475"/>
      <c r="L595" s="475"/>
      <c r="M595" s="474"/>
      <c r="N595" s="474"/>
      <c r="O595" s="474"/>
      <c r="P595" s="474"/>
      <c r="Q595" s="474"/>
      <c r="R595" s="474"/>
      <c r="S595" s="474"/>
      <c r="T595" s="474"/>
      <c r="U595" s="474"/>
      <c r="V595" s="474"/>
      <c r="W595" s="474"/>
      <c r="X595" s="474"/>
      <c r="Y595" s="474"/>
      <c r="Z595" s="474"/>
    </row>
    <row r="596" spans="1:26" ht="15.75" customHeight="1">
      <c r="A596" s="474"/>
      <c r="B596" s="357"/>
      <c r="C596" s="474"/>
      <c r="D596" s="474"/>
      <c r="E596" s="474"/>
      <c r="F596" s="475"/>
      <c r="G596" s="474"/>
      <c r="H596" s="475"/>
      <c r="I596" s="475"/>
      <c r="J596" s="475"/>
      <c r="K596" s="475"/>
      <c r="L596" s="475"/>
      <c r="M596" s="474"/>
      <c r="N596" s="474"/>
      <c r="O596" s="474"/>
      <c r="P596" s="474"/>
      <c r="Q596" s="474"/>
      <c r="R596" s="474"/>
      <c r="S596" s="474"/>
      <c r="T596" s="474"/>
      <c r="U596" s="474"/>
      <c r="V596" s="474"/>
      <c r="W596" s="474"/>
      <c r="X596" s="474"/>
      <c r="Y596" s="474"/>
      <c r="Z596" s="474"/>
    </row>
    <row r="597" spans="1:26" ht="15.75" customHeight="1">
      <c r="A597" s="474"/>
      <c r="B597" s="357"/>
      <c r="C597" s="474"/>
      <c r="D597" s="474"/>
      <c r="E597" s="474"/>
      <c r="F597" s="475"/>
      <c r="G597" s="474"/>
      <c r="H597" s="475"/>
      <c r="I597" s="475"/>
      <c r="J597" s="475"/>
      <c r="K597" s="475"/>
      <c r="L597" s="475"/>
      <c r="M597" s="474"/>
      <c r="N597" s="474"/>
      <c r="O597" s="474"/>
      <c r="P597" s="474"/>
      <c r="Q597" s="474"/>
      <c r="R597" s="474"/>
      <c r="S597" s="474"/>
      <c r="T597" s="474"/>
      <c r="U597" s="474"/>
      <c r="V597" s="474"/>
      <c r="W597" s="474"/>
      <c r="X597" s="474"/>
      <c r="Y597" s="474"/>
      <c r="Z597" s="474"/>
    </row>
    <row r="598" spans="1:26" ht="15.75" customHeight="1">
      <c r="A598" s="474"/>
      <c r="B598" s="357"/>
      <c r="C598" s="474"/>
      <c r="D598" s="474"/>
      <c r="E598" s="474"/>
      <c r="F598" s="475"/>
      <c r="G598" s="474"/>
      <c r="H598" s="475"/>
      <c r="I598" s="475"/>
      <c r="J598" s="475"/>
      <c r="K598" s="475"/>
      <c r="L598" s="475"/>
      <c r="M598" s="474"/>
      <c r="N598" s="474"/>
      <c r="O598" s="474"/>
      <c r="P598" s="474"/>
      <c r="Q598" s="474"/>
      <c r="R598" s="474"/>
      <c r="S598" s="474"/>
      <c r="T598" s="474"/>
      <c r="U598" s="474"/>
      <c r="V598" s="474"/>
      <c r="W598" s="474"/>
      <c r="X598" s="474"/>
      <c r="Y598" s="474"/>
      <c r="Z598" s="474"/>
    </row>
    <row r="599" spans="1:26" ht="15.75" customHeight="1">
      <c r="A599" s="474"/>
      <c r="B599" s="357"/>
      <c r="C599" s="474"/>
      <c r="D599" s="474"/>
      <c r="E599" s="474"/>
      <c r="F599" s="475"/>
      <c r="G599" s="474"/>
      <c r="H599" s="475"/>
      <c r="I599" s="475"/>
      <c r="J599" s="475"/>
      <c r="K599" s="475"/>
      <c r="L599" s="475"/>
      <c r="M599" s="474"/>
      <c r="N599" s="474"/>
      <c r="O599" s="474"/>
      <c r="P599" s="474"/>
      <c r="Q599" s="474"/>
      <c r="R599" s="474"/>
      <c r="S599" s="474"/>
      <c r="T599" s="474"/>
      <c r="U599" s="474"/>
      <c r="V599" s="474"/>
      <c r="W599" s="474"/>
      <c r="X599" s="474"/>
      <c r="Y599" s="474"/>
      <c r="Z599" s="474"/>
    </row>
    <row r="600" spans="1:26" ht="15.75" customHeight="1">
      <c r="A600" s="474"/>
      <c r="B600" s="357"/>
      <c r="C600" s="474"/>
      <c r="D600" s="474"/>
      <c r="E600" s="474"/>
      <c r="F600" s="475"/>
      <c r="G600" s="474"/>
      <c r="H600" s="475"/>
      <c r="I600" s="475"/>
      <c r="J600" s="475"/>
      <c r="K600" s="475"/>
      <c r="L600" s="475"/>
      <c r="M600" s="474"/>
      <c r="N600" s="474"/>
      <c r="O600" s="474"/>
      <c r="P600" s="474"/>
      <c r="Q600" s="474"/>
      <c r="R600" s="474"/>
      <c r="S600" s="474"/>
      <c r="T600" s="474"/>
      <c r="U600" s="474"/>
      <c r="V600" s="474"/>
      <c r="W600" s="474"/>
      <c r="X600" s="474"/>
      <c r="Y600" s="474"/>
      <c r="Z600" s="474"/>
    </row>
    <row r="601" spans="1:26" ht="15.75" customHeight="1">
      <c r="A601" s="474"/>
      <c r="B601" s="357"/>
      <c r="C601" s="474"/>
      <c r="D601" s="474"/>
      <c r="E601" s="474"/>
      <c r="F601" s="475"/>
      <c r="G601" s="474"/>
      <c r="H601" s="475"/>
      <c r="I601" s="475"/>
      <c r="J601" s="475"/>
      <c r="K601" s="475"/>
      <c r="L601" s="475"/>
      <c r="M601" s="474"/>
      <c r="N601" s="474"/>
      <c r="O601" s="474"/>
      <c r="P601" s="474"/>
      <c r="Q601" s="474"/>
      <c r="R601" s="474"/>
      <c r="S601" s="474"/>
      <c r="T601" s="474"/>
      <c r="U601" s="474"/>
      <c r="V601" s="474"/>
      <c r="W601" s="474"/>
      <c r="X601" s="474"/>
      <c r="Y601" s="474"/>
      <c r="Z601" s="474"/>
    </row>
    <row r="602" spans="1:26" ht="15.75" customHeight="1">
      <c r="A602" s="474"/>
      <c r="B602" s="357"/>
      <c r="C602" s="474"/>
      <c r="D602" s="474"/>
      <c r="E602" s="474"/>
      <c r="F602" s="475"/>
      <c r="G602" s="474"/>
      <c r="H602" s="475"/>
      <c r="I602" s="475"/>
      <c r="J602" s="475"/>
      <c r="K602" s="475"/>
      <c r="L602" s="475"/>
      <c r="M602" s="474"/>
      <c r="N602" s="474"/>
      <c r="O602" s="474"/>
      <c r="P602" s="474"/>
      <c r="Q602" s="474"/>
      <c r="R602" s="474"/>
      <c r="S602" s="474"/>
      <c r="T602" s="474"/>
      <c r="U602" s="474"/>
      <c r="V602" s="474"/>
      <c r="W602" s="474"/>
      <c r="X602" s="474"/>
      <c r="Y602" s="474"/>
      <c r="Z602" s="474"/>
    </row>
    <row r="603" spans="1:26" ht="15.75" customHeight="1">
      <c r="A603" s="474"/>
      <c r="B603" s="357"/>
      <c r="C603" s="474"/>
      <c r="D603" s="474"/>
      <c r="E603" s="474"/>
      <c r="F603" s="475"/>
      <c r="G603" s="474"/>
      <c r="H603" s="475"/>
      <c r="I603" s="475"/>
      <c r="J603" s="475"/>
      <c r="K603" s="475"/>
      <c r="L603" s="475"/>
      <c r="M603" s="474"/>
      <c r="N603" s="474"/>
      <c r="O603" s="474"/>
      <c r="P603" s="474"/>
      <c r="Q603" s="474"/>
      <c r="R603" s="474"/>
      <c r="S603" s="474"/>
      <c r="T603" s="474"/>
      <c r="U603" s="474"/>
      <c r="V603" s="474"/>
      <c r="W603" s="474"/>
      <c r="X603" s="474"/>
      <c r="Y603" s="474"/>
      <c r="Z603" s="474"/>
    </row>
    <row r="604" spans="1:26" ht="15.75" customHeight="1">
      <c r="A604" s="474"/>
      <c r="B604" s="357"/>
      <c r="C604" s="474"/>
      <c r="D604" s="474"/>
      <c r="E604" s="474"/>
      <c r="F604" s="475"/>
      <c r="G604" s="474"/>
      <c r="H604" s="475"/>
      <c r="I604" s="475"/>
      <c r="J604" s="475"/>
      <c r="K604" s="475"/>
      <c r="L604" s="475"/>
      <c r="M604" s="474"/>
      <c r="N604" s="474"/>
      <c r="O604" s="474"/>
      <c r="P604" s="474"/>
      <c r="Q604" s="474"/>
      <c r="R604" s="474"/>
      <c r="S604" s="474"/>
      <c r="T604" s="474"/>
      <c r="U604" s="474"/>
      <c r="V604" s="474"/>
      <c r="W604" s="474"/>
      <c r="X604" s="474"/>
      <c r="Y604" s="474"/>
      <c r="Z604" s="474"/>
    </row>
    <row r="605" spans="1:26" ht="15.75" customHeight="1">
      <c r="A605" s="474"/>
      <c r="B605" s="357"/>
      <c r="C605" s="474"/>
      <c r="D605" s="474"/>
      <c r="E605" s="474"/>
      <c r="F605" s="475"/>
      <c r="G605" s="474"/>
      <c r="H605" s="475"/>
      <c r="I605" s="475"/>
      <c r="J605" s="475"/>
      <c r="K605" s="475"/>
      <c r="L605" s="475"/>
      <c r="M605" s="474"/>
      <c r="N605" s="474"/>
      <c r="O605" s="474"/>
      <c r="P605" s="474"/>
      <c r="Q605" s="474"/>
      <c r="R605" s="474"/>
      <c r="S605" s="474"/>
      <c r="T605" s="474"/>
      <c r="U605" s="474"/>
      <c r="V605" s="474"/>
      <c r="W605" s="474"/>
      <c r="X605" s="474"/>
      <c r="Y605" s="474"/>
      <c r="Z605" s="474"/>
    </row>
    <row r="606" spans="1:26" ht="15.75" customHeight="1">
      <c r="A606" s="474"/>
      <c r="B606" s="357"/>
      <c r="C606" s="474"/>
      <c r="D606" s="474"/>
      <c r="E606" s="474"/>
      <c r="F606" s="475"/>
      <c r="G606" s="474"/>
      <c r="H606" s="475"/>
      <c r="I606" s="475"/>
      <c r="J606" s="475"/>
      <c r="K606" s="475"/>
      <c r="L606" s="475"/>
      <c r="M606" s="474"/>
      <c r="N606" s="474"/>
      <c r="O606" s="474"/>
      <c r="P606" s="474"/>
      <c r="Q606" s="474"/>
      <c r="R606" s="474"/>
      <c r="S606" s="474"/>
      <c r="T606" s="474"/>
      <c r="U606" s="474"/>
      <c r="V606" s="474"/>
      <c r="W606" s="474"/>
      <c r="X606" s="474"/>
      <c r="Y606" s="474"/>
      <c r="Z606" s="474"/>
    </row>
    <row r="607" spans="1:26" ht="15.75" customHeight="1">
      <c r="A607" s="474"/>
      <c r="B607" s="357"/>
      <c r="C607" s="474"/>
      <c r="D607" s="474"/>
      <c r="E607" s="474"/>
      <c r="F607" s="475"/>
      <c r="G607" s="474"/>
      <c r="H607" s="475"/>
      <c r="I607" s="475"/>
      <c r="J607" s="475"/>
      <c r="K607" s="475"/>
      <c r="L607" s="475"/>
      <c r="M607" s="474"/>
      <c r="N607" s="474"/>
      <c r="O607" s="474"/>
      <c r="P607" s="474"/>
      <c r="Q607" s="474"/>
      <c r="R607" s="474"/>
      <c r="S607" s="474"/>
      <c r="T607" s="474"/>
      <c r="U607" s="474"/>
      <c r="V607" s="474"/>
      <c r="W607" s="474"/>
      <c r="X607" s="474"/>
      <c r="Y607" s="474"/>
      <c r="Z607" s="474"/>
    </row>
    <row r="608" spans="1:26" ht="15.75" customHeight="1">
      <c r="A608" s="474"/>
      <c r="B608" s="357"/>
      <c r="C608" s="474"/>
      <c r="D608" s="474"/>
      <c r="E608" s="474"/>
      <c r="F608" s="475"/>
      <c r="G608" s="474"/>
      <c r="H608" s="475"/>
      <c r="I608" s="475"/>
      <c r="J608" s="475"/>
      <c r="K608" s="475"/>
      <c r="L608" s="475"/>
      <c r="M608" s="474"/>
      <c r="N608" s="474"/>
      <c r="O608" s="474"/>
      <c r="P608" s="474"/>
      <c r="Q608" s="474"/>
      <c r="R608" s="474"/>
      <c r="S608" s="474"/>
      <c r="T608" s="474"/>
      <c r="U608" s="474"/>
      <c r="V608" s="474"/>
      <c r="W608" s="474"/>
      <c r="X608" s="474"/>
      <c r="Y608" s="474"/>
      <c r="Z608" s="474"/>
    </row>
    <row r="609" spans="1:26" ht="15.75" customHeight="1">
      <c r="A609" s="474"/>
      <c r="B609" s="357"/>
      <c r="C609" s="474"/>
      <c r="D609" s="474"/>
      <c r="E609" s="474"/>
      <c r="F609" s="475"/>
      <c r="G609" s="474"/>
      <c r="H609" s="475"/>
      <c r="I609" s="475"/>
      <c r="J609" s="475"/>
      <c r="K609" s="475"/>
      <c r="L609" s="475"/>
      <c r="M609" s="474"/>
      <c r="N609" s="474"/>
      <c r="O609" s="474"/>
      <c r="P609" s="474"/>
      <c r="Q609" s="474"/>
      <c r="R609" s="474"/>
      <c r="S609" s="474"/>
      <c r="T609" s="474"/>
      <c r="U609" s="474"/>
      <c r="V609" s="474"/>
      <c r="W609" s="474"/>
      <c r="X609" s="474"/>
      <c r="Y609" s="474"/>
      <c r="Z609" s="474"/>
    </row>
    <row r="610" spans="1:26" ht="15.75" customHeight="1">
      <c r="A610" s="474"/>
      <c r="B610" s="357"/>
      <c r="C610" s="474"/>
      <c r="D610" s="474"/>
      <c r="E610" s="474"/>
      <c r="F610" s="475"/>
      <c r="G610" s="474"/>
      <c r="H610" s="475"/>
      <c r="I610" s="475"/>
      <c r="J610" s="475"/>
      <c r="K610" s="475"/>
      <c r="L610" s="475"/>
      <c r="M610" s="474"/>
      <c r="N610" s="474"/>
      <c r="O610" s="474"/>
      <c r="P610" s="474"/>
      <c r="Q610" s="474"/>
      <c r="R610" s="474"/>
      <c r="S610" s="474"/>
      <c r="T610" s="474"/>
      <c r="U610" s="474"/>
      <c r="V610" s="474"/>
      <c r="W610" s="474"/>
      <c r="X610" s="474"/>
      <c r="Y610" s="474"/>
      <c r="Z610" s="474"/>
    </row>
    <row r="611" spans="1:26" ht="15.75" customHeight="1">
      <c r="A611" s="474"/>
      <c r="B611" s="357"/>
      <c r="C611" s="474"/>
      <c r="D611" s="474"/>
      <c r="E611" s="474"/>
      <c r="F611" s="475"/>
      <c r="G611" s="474"/>
      <c r="H611" s="475"/>
      <c r="I611" s="475"/>
      <c r="J611" s="475"/>
      <c r="K611" s="475"/>
      <c r="L611" s="475"/>
      <c r="M611" s="474"/>
      <c r="N611" s="474"/>
      <c r="O611" s="474"/>
      <c r="P611" s="474"/>
      <c r="Q611" s="474"/>
      <c r="R611" s="474"/>
      <c r="S611" s="474"/>
      <c r="T611" s="474"/>
      <c r="U611" s="474"/>
      <c r="V611" s="474"/>
      <c r="W611" s="474"/>
      <c r="X611" s="474"/>
      <c r="Y611" s="474"/>
      <c r="Z611" s="474"/>
    </row>
    <row r="612" spans="1:26" ht="15.75" customHeight="1">
      <c r="A612" s="474"/>
      <c r="B612" s="357"/>
      <c r="C612" s="474"/>
      <c r="D612" s="474"/>
      <c r="E612" s="474"/>
      <c r="F612" s="475"/>
      <c r="G612" s="474"/>
      <c r="H612" s="475"/>
      <c r="I612" s="475"/>
      <c r="J612" s="475"/>
      <c r="K612" s="475"/>
      <c r="L612" s="475"/>
      <c r="M612" s="474"/>
      <c r="N612" s="474"/>
      <c r="O612" s="474"/>
      <c r="P612" s="474"/>
      <c r="Q612" s="474"/>
      <c r="R612" s="474"/>
      <c r="S612" s="474"/>
      <c r="T612" s="474"/>
      <c r="U612" s="474"/>
      <c r="V612" s="474"/>
      <c r="W612" s="474"/>
      <c r="X612" s="474"/>
      <c r="Y612" s="474"/>
      <c r="Z612" s="474"/>
    </row>
    <row r="613" spans="1:26" ht="15.75" customHeight="1">
      <c r="A613" s="474"/>
      <c r="B613" s="357"/>
      <c r="C613" s="474"/>
      <c r="D613" s="474"/>
      <c r="E613" s="474"/>
      <c r="F613" s="475"/>
      <c r="G613" s="474"/>
      <c r="H613" s="475"/>
      <c r="I613" s="475"/>
      <c r="J613" s="475"/>
      <c r="K613" s="475"/>
      <c r="L613" s="475"/>
      <c r="M613" s="474"/>
      <c r="N613" s="474"/>
      <c r="O613" s="474"/>
      <c r="P613" s="474"/>
      <c r="Q613" s="474"/>
      <c r="R613" s="474"/>
      <c r="S613" s="474"/>
      <c r="T613" s="474"/>
      <c r="U613" s="474"/>
      <c r="V613" s="474"/>
      <c r="W613" s="474"/>
      <c r="X613" s="474"/>
      <c r="Y613" s="474"/>
      <c r="Z613" s="474"/>
    </row>
    <row r="614" spans="1:26" ht="15.75" customHeight="1">
      <c r="A614" s="474"/>
      <c r="B614" s="357"/>
      <c r="C614" s="474"/>
      <c r="D614" s="474"/>
      <c r="E614" s="474"/>
      <c r="F614" s="475"/>
      <c r="G614" s="474"/>
      <c r="H614" s="475"/>
      <c r="I614" s="475"/>
      <c r="J614" s="475"/>
      <c r="K614" s="475"/>
      <c r="L614" s="475"/>
      <c r="M614" s="474"/>
      <c r="N614" s="474"/>
      <c r="O614" s="474"/>
      <c r="P614" s="474"/>
      <c r="Q614" s="474"/>
      <c r="R614" s="474"/>
      <c r="S614" s="474"/>
      <c r="T614" s="474"/>
      <c r="U614" s="474"/>
      <c r="V614" s="474"/>
      <c r="W614" s="474"/>
      <c r="X614" s="474"/>
      <c r="Y614" s="474"/>
      <c r="Z614" s="474"/>
    </row>
    <row r="615" spans="1:26" ht="15.75" customHeight="1">
      <c r="A615" s="474"/>
      <c r="B615" s="357"/>
      <c r="C615" s="474"/>
      <c r="D615" s="474"/>
      <c r="E615" s="474"/>
      <c r="F615" s="475"/>
      <c r="G615" s="474"/>
      <c r="H615" s="475"/>
      <c r="I615" s="475"/>
      <c r="J615" s="475"/>
      <c r="K615" s="475"/>
      <c r="L615" s="475"/>
      <c r="M615" s="474"/>
      <c r="N615" s="474"/>
      <c r="O615" s="474"/>
      <c r="P615" s="474"/>
      <c r="Q615" s="474"/>
      <c r="R615" s="474"/>
      <c r="S615" s="474"/>
      <c r="T615" s="474"/>
      <c r="U615" s="474"/>
      <c r="V615" s="474"/>
      <c r="W615" s="474"/>
      <c r="X615" s="474"/>
      <c r="Y615" s="474"/>
      <c r="Z615" s="474"/>
    </row>
    <row r="616" spans="1:26" ht="15.75" customHeight="1">
      <c r="A616" s="474"/>
      <c r="B616" s="357"/>
      <c r="C616" s="474"/>
      <c r="D616" s="474"/>
      <c r="E616" s="474"/>
      <c r="F616" s="475"/>
      <c r="G616" s="474"/>
      <c r="H616" s="475"/>
      <c r="I616" s="475"/>
      <c r="J616" s="475"/>
      <c r="K616" s="475"/>
      <c r="L616" s="475"/>
      <c r="M616" s="474"/>
      <c r="N616" s="474"/>
      <c r="O616" s="474"/>
      <c r="P616" s="474"/>
      <c r="Q616" s="474"/>
      <c r="R616" s="474"/>
      <c r="S616" s="474"/>
      <c r="T616" s="474"/>
      <c r="U616" s="474"/>
      <c r="V616" s="474"/>
      <c r="W616" s="474"/>
      <c r="X616" s="474"/>
      <c r="Y616" s="474"/>
      <c r="Z616" s="474"/>
    </row>
    <row r="617" spans="1:26" ht="15.75" customHeight="1">
      <c r="A617" s="474"/>
      <c r="B617" s="357"/>
      <c r="C617" s="474"/>
      <c r="D617" s="474"/>
      <c r="E617" s="474"/>
      <c r="F617" s="475"/>
      <c r="G617" s="474"/>
      <c r="H617" s="475"/>
      <c r="I617" s="475"/>
      <c r="J617" s="475"/>
      <c r="K617" s="475"/>
      <c r="L617" s="475"/>
      <c r="M617" s="474"/>
      <c r="N617" s="474"/>
      <c r="O617" s="474"/>
      <c r="P617" s="474"/>
      <c r="Q617" s="474"/>
      <c r="R617" s="474"/>
      <c r="S617" s="474"/>
      <c r="T617" s="474"/>
      <c r="U617" s="474"/>
      <c r="V617" s="474"/>
      <c r="W617" s="474"/>
      <c r="X617" s="474"/>
      <c r="Y617" s="474"/>
      <c r="Z617" s="474"/>
    </row>
    <row r="618" spans="1:26" ht="15.75" customHeight="1">
      <c r="A618" s="474"/>
      <c r="B618" s="357"/>
      <c r="C618" s="474"/>
      <c r="D618" s="474"/>
      <c r="E618" s="474"/>
      <c r="F618" s="475"/>
      <c r="G618" s="474"/>
      <c r="H618" s="475"/>
      <c r="I618" s="475"/>
      <c r="J618" s="475"/>
      <c r="K618" s="475"/>
      <c r="L618" s="475"/>
      <c r="M618" s="474"/>
      <c r="N618" s="474"/>
      <c r="O618" s="474"/>
      <c r="P618" s="474"/>
      <c r="Q618" s="474"/>
      <c r="R618" s="474"/>
      <c r="S618" s="474"/>
      <c r="T618" s="474"/>
      <c r="U618" s="474"/>
      <c r="V618" s="474"/>
      <c r="W618" s="474"/>
      <c r="X618" s="474"/>
      <c r="Y618" s="474"/>
      <c r="Z618" s="474"/>
    </row>
    <row r="619" spans="1:26" ht="15.75" customHeight="1">
      <c r="A619" s="474"/>
      <c r="B619" s="357"/>
      <c r="C619" s="474"/>
      <c r="D619" s="474"/>
      <c r="E619" s="474"/>
      <c r="F619" s="475"/>
      <c r="G619" s="474"/>
      <c r="H619" s="475"/>
      <c r="I619" s="475"/>
      <c r="J619" s="475"/>
      <c r="K619" s="475"/>
      <c r="L619" s="475"/>
      <c r="M619" s="474"/>
      <c r="N619" s="474"/>
      <c r="O619" s="474"/>
      <c r="P619" s="474"/>
      <c r="Q619" s="474"/>
      <c r="R619" s="474"/>
      <c r="S619" s="474"/>
      <c r="T619" s="474"/>
      <c r="U619" s="474"/>
      <c r="V619" s="474"/>
      <c r="W619" s="474"/>
      <c r="X619" s="474"/>
      <c r="Y619" s="474"/>
      <c r="Z619" s="474"/>
    </row>
    <row r="620" spans="1:26" ht="15.75" customHeight="1">
      <c r="A620" s="474"/>
      <c r="B620" s="357"/>
      <c r="C620" s="474"/>
      <c r="D620" s="474"/>
      <c r="E620" s="474"/>
      <c r="F620" s="475"/>
      <c r="G620" s="474"/>
      <c r="H620" s="475"/>
      <c r="I620" s="475"/>
      <c r="J620" s="475"/>
      <c r="K620" s="475"/>
      <c r="L620" s="475"/>
      <c r="M620" s="474"/>
      <c r="N620" s="474"/>
      <c r="O620" s="474"/>
      <c r="P620" s="474"/>
      <c r="Q620" s="474"/>
      <c r="R620" s="474"/>
      <c r="S620" s="474"/>
      <c r="T620" s="474"/>
      <c r="U620" s="474"/>
      <c r="V620" s="474"/>
      <c r="W620" s="474"/>
      <c r="X620" s="474"/>
      <c r="Y620" s="474"/>
      <c r="Z620" s="474"/>
    </row>
    <row r="621" spans="1:26" ht="15.75" customHeight="1">
      <c r="A621" s="474"/>
      <c r="B621" s="357"/>
      <c r="C621" s="474"/>
      <c r="D621" s="474"/>
      <c r="E621" s="474"/>
      <c r="F621" s="475"/>
      <c r="G621" s="474"/>
      <c r="H621" s="475"/>
      <c r="I621" s="475"/>
      <c r="J621" s="475"/>
      <c r="K621" s="475"/>
      <c r="L621" s="475"/>
      <c r="M621" s="474"/>
      <c r="N621" s="474"/>
      <c r="O621" s="474"/>
      <c r="P621" s="474"/>
      <c r="Q621" s="474"/>
      <c r="R621" s="474"/>
      <c r="S621" s="474"/>
      <c r="T621" s="474"/>
      <c r="U621" s="474"/>
      <c r="V621" s="474"/>
      <c r="W621" s="474"/>
      <c r="X621" s="474"/>
      <c r="Y621" s="474"/>
      <c r="Z621" s="474"/>
    </row>
    <row r="622" spans="1:26" ht="15.75" customHeight="1">
      <c r="A622" s="474"/>
      <c r="B622" s="357"/>
      <c r="C622" s="474"/>
      <c r="D622" s="474"/>
      <c r="E622" s="474"/>
      <c r="F622" s="475"/>
      <c r="G622" s="474"/>
      <c r="H622" s="475"/>
      <c r="I622" s="475"/>
      <c r="J622" s="475"/>
      <c r="K622" s="475"/>
      <c r="L622" s="475"/>
      <c r="M622" s="474"/>
      <c r="N622" s="474"/>
      <c r="O622" s="474"/>
      <c r="P622" s="474"/>
      <c r="Q622" s="474"/>
      <c r="R622" s="474"/>
      <c r="S622" s="474"/>
      <c r="T622" s="474"/>
      <c r="U622" s="474"/>
      <c r="V622" s="474"/>
      <c r="W622" s="474"/>
      <c r="X622" s="474"/>
      <c r="Y622" s="474"/>
      <c r="Z622" s="474"/>
    </row>
    <row r="623" spans="1:26" ht="15.75" customHeight="1">
      <c r="A623" s="474"/>
      <c r="B623" s="357"/>
      <c r="C623" s="474"/>
      <c r="D623" s="474"/>
      <c r="E623" s="474"/>
      <c r="F623" s="475"/>
      <c r="G623" s="474"/>
      <c r="H623" s="475"/>
      <c r="I623" s="475"/>
      <c r="J623" s="475"/>
      <c r="K623" s="475"/>
      <c r="L623" s="475"/>
      <c r="M623" s="474"/>
      <c r="N623" s="474"/>
      <c r="O623" s="474"/>
      <c r="P623" s="474"/>
      <c r="Q623" s="474"/>
      <c r="R623" s="474"/>
      <c r="S623" s="474"/>
      <c r="T623" s="474"/>
      <c r="U623" s="474"/>
      <c r="V623" s="474"/>
      <c r="W623" s="474"/>
      <c r="X623" s="474"/>
      <c r="Y623" s="474"/>
      <c r="Z623" s="474"/>
    </row>
    <row r="624" spans="1:26" ht="15.75" customHeight="1">
      <c r="A624" s="474"/>
      <c r="B624" s="357"/>
      <c r="C624" s="474"/>
      <c r="D624" s="474"/>
      <c r="E624" s="474"/>
      <c r="F624" s="475"/>
      <c r="G624" s="474"/>
      <c r="H624" s="475"/>
      <c r="I624" s="475"/>
      <c r="J624" s="475"/>
      <c r="K624" s="475"/>
      <c r="L624" s="475"/>
      <c r="M624" s="474"/>
      <c r="N624" s="474"/>
      <c r="O624" s="474"/>
      <c r="P624" s="474"/>
      <c r="Q624" s="474"/>
      <c r="R624" s="474"/>
      <c r="S624" s="474"/>
      <c r="T624" s="474"/>
      <c r="U624" s="474"/>
      <c r="V624" s="474"/>
      <c r="W624" s="474"/>
      <c r="X624" s="474"/>
      <c r="Y624" s="474"/>
      <c r="Z624" s="474"/>
    </row>
    <row r="625" spans="1:26" ht="15.75" customHeight="1">
      <c r="A625" s="474"/>
      <c r="B625" s="357"/>
      <c r="C625" s="474"/>
      <c r="D625" s="474"/>
      <c r="E625" s="474"/>
      <c r="F625" s="475"/>
      <c r="G625" s="474"/>
      <c r="H625" s="475"/>
      <c r="I625" s="475"/>
      <c r="J625" s="475"/>
      <c r="K625" s="475"/>
      <c r="L625" s="475"/>
      <c r="M625" s="474"/>
      <c r="N625" s="474"/>
      <c r="O625" s="474"/>
      <c r="P625" s="474"/>
      <c r="Q625" s="474"/>
      <c r="R625" s="474"/>
      <c r="S625" s="474"/>
      <c r="T625" s="474"/>
      <c r="U625" s="474"/>
      <c r="V625" s="474"/>
      <c r="W625" s="474"/>
      <c r="X625" s="474"/>
      <c r="Y625" s="474"/>
      <c r="Z625" s="474"/>
    </row>
    <row r="626" spans="1:26" ht="15.75" customHeight="1">
      <c r="A626" s="474"/>
      <c r="B626" s="357"/>
      <c r="C626" s="474"/>
      <c r="D626" s="474"/>
      <c r="E626" s="474"/>
      <c r="F626" s="475"/>
      <c r="G626" s="474"/>
      <c r="H626" s="475"/>
      <c r="I626" s="475"/>
      <c r="J626" s="475"/>
      <c r="K626" s="475"/>
      <c r="L626" s="475"/>
      <c r="M626" s="474"/>
      <c r="N626" s="474"/>
      <c r="O626" s="474"/>
      <c r="P626" s="474"/>
      <c r="Q626" s="474"/>
      <c r="R626" s="474"/>
      <c r="S626" s="474"/>
      <c r="T626" s="474"/>
      <c r="U626" s="474"/>
      <c r="V626" s="474"/>
      <c r="W626" s="474"/>
      <c r="X626" s="474"/>
      <c r="Y626" s="474"/>
      <c r="Z626" s="474"/>
    </row>
    <row r="627" spans="1:26" ht="15.75" customHeight="1">
      <c r="A627" s="474"/>
      <c r="B627" s="357"/>
      <c r="C627" s="474"/>
      <c r="D627" s="474"/>
      <c r="E627" s="474"/>
      <c r="F627" s="475"/>
      <c r="G627" s="474"/>
      <c r="H627" s="475"/>
      <c r="I627" s="475"/>
      <c r="J627" s="475"/>
      <c r="K627" s="475"/>
      <c r="L627" s="475"/>
      <c r="M627" s="474"/>
      <c r="N627" s="474"/>
      <c r="O627" s="474"/>
      <c r="P627" s="474"/>
      <c r="Q627" s="474"/>
      <c r="R627" s="474"/>
      <c r="S627" s="474"/>
      <c r="T627" s="474"/>
      <c r="U627" s="474"/>
      <c r="V627" s="474"/>
      <c r="W627" s="474"/>
      <c r="X627" s="474"/>
      <c r="Y627" s="474"/>
      <c r="Z627" s="474"/>
    </row>
    <row r="628" spans="1:26" ht="15.75" customHeight="1">
      <c r="A628" s="474"/>
      <c r="B628" s="357"/>
      <c r="C628" s="474"/>
      <c r="D628" s="474"/>
      <c r="E628" s="474"/>
      <c r="F628" s="475"/>
      <c r="G628" s="474"/>
      <c r="H628" s="475"/>
      <c r="I628" s="475"/>
      <c r="J628" s="475"/>
      <c r="K628" s="475"/>
      <c r="L628" s="475"/>
      <c r="M628" s="474"/>
      <c r="N628" s="474"/>
      <c r="O628" s="474"/>
      <c r="P628" s="474"/>
      <c r="Q628" s="474"/>
      <c r="R628" s="474"/>
      <c r="S628" s="474"/>
      <c r="T628" s="474"/>
      <c r="U628" s="474"/>
      <c r="V628" s="474"/>
      <c r="W628" s="474"/>
      <c r="X628" s="474"/>
      <c r="Y628" s="474"/>
      <c r="Z628" s="474"/>
    </row>
    <row r="629" spans="1:26" ht="15.75" customHeight="1">
      <c r="A629" s="474"/>
      <c r="B629" s="357"/>
      <c r="C629" s="474"/>
      <c r="D629" s="474"/>
      <c r="E629" s="474"/>
      <c r="F629" s="475"/>
      <c r="G629" s="474"/>
      <c r="H629" s="475"/>
      <c r="I629" s="475"/>
      <c r="J629" s="475"/>
      <c r="K629" s="475"/>
      <c r="L629" s="475"/>
      <c r="M629" s="474"/>
      <c r="N629" s="474"/>
      <c r="O629" s="474"/>
      <c r="P629" s="474"/>
      <c r="Q629" s="474"/>
      <c r="R629" s="474"/>
      <c r="S629" s="474"/>
      <c r="T629" s="474"/>
      <c r="U629" s="474"/>
      <c r="V629" s="474"/>
      <c r="W629" s="474"/>
      <c r="X629" s="474"/>
      <c r="Y629" s="474"/>
      <c r="Z629" s="474"/>
    </row>
    <row r="630" spans="1:26" ht="15.75" customHeight="1">
      <c r="A630" s="474"/>
      <c r="B630" s="357"/>
      <c r="C630" s="474"/>
      <c r="D630" s="474"/>
      <c r="E630" s="474"/>
      <c r="F630" s="475"/>
      <c r="G630" s="474"/>
      <c r="H630" s="475"/>
      <c r="I630" s="475"/>
      <c r="J630" s="475"/>
      <c r="K630" s="475"/>
      <c r="L630" s="475"/>
      <c r="M630" s="474"/>
      <c r="N630" s="474"/>
      <c r="O630" s="474"/>
      <c r="P630" s="474"/>
      <c r="Q630" s="474"/>
      <c r="R630" s="474"/>
      <c r="S630" s="474"/>
      <c r="T630" s="474"/>
      <c r="U630" s="474"/>
      <c r="V630" s="474"/>
      <c r="W630" s="474"/>
      <c r="X630" s="474"/>
      <c r="Y630" s="474"/>
      <c r="Z630" s="474"/>
    </row>
    <row r="631" spans="1:26" ht="15.75" customHeight="1">
      <c r="A631" s="474"/>
      <c r="B631" s="357"/>
      <c r="C631" s="474"/>
      <c r="D631" s="474"/>
      <c r="E631" s="474"/>
      <c r="F631" s="475"/>
      <c r="G631" s="474"/>
      <c r="H631" s="475"/>
      <c r="I631" s="475"/>
      <c r="J631" s="475"/>
      <c r="K631" s="475"/>
      <c r="L631" s="475"/>
      <c r="M631" s="474"/>
      <c r="N631" s="474"/>
      <c r="O631" s="474"/>
      <c r="P631" s="474"/>
      <c r="Q631" s="474"/>
      <c r="R631" s="474"/>
      <c r="S631" s="474"/>
      <c r="T631" s="474"/>
      <c r="U631" s="474"/>
      <c r="V631" s="474"/>
      <c r="W631" s="474"/>
      <c r="X631" s="474"/>
      <c r="Y631" s="474"/>
      <c r="Z631" s="474"/>
    </row>
    <row r="632" spans="1:26" ht="15.75" customHeight="1">
      <c r="A632" s="474"/>
      <c r="B632" s="357"/>
      <c r="C632" s="474"/>
      <c r="D632" s="474"/>
      <c r="E632" s="474"/>
      <c r="F632" s="475"/>
      <c r="G632" s="474"/>
      <c r="H632" s="475"/>
      <c r="I632" s="475"/>
      <c r="J632" s="475"/>
      <c r="K632" s="475"/>
      <c r="L632" s="475"/>
      <c r="M632" s="474"/>
      <c r="N632" s="474"/>
      <c r="O632" s="474"/>
      <c r="P632" s="474"/>
      <c r="Q632" s="474"/>
      <c r="R632" s="474"/>
      <c r="S632" s="474"/>
      <c r="T632" s="474"/>
      <c r="U632" s="474"/>
      <c r="V632" s="474"/>
      <c r="W632" s="474"/>
      <c r="X632" s="474"/>
      <c r="Y632" s="474"/>
      <c r="Z632" s="474"/>
    </row>
    <row r="633" spans="1:26" ht="15.75" customHeight="1">
      <c r="A633" s="474"/>
      <c r="B633" s="357"/>
      <c r="C633" s="474"/>
      <c r="D633" s="474"/>
      <c r="E633" s="474"/>
      <c r="F633" s="475"/>
      <c r="G633" s="474"/>
      <c r="H633" s="475"/>
      <c r="I633" s="475"/>
      <c r="J633" s="475"/>
      <c r="K633" s="475"/>
      <c r="L633" s="475"/>
      <c r="M633" s="474"/>
      <c r="N633" s="474"/>
      <c r="O633" s="474"/>
      <c r="P633" s="474"/>
      <c r="Q633" s="474"/>
      <c r="R633" s="474"/>
      <c r="S633" s="474"/>
      <c r="T633" s="474"/>
      <c r="U633" s="474"/>
      <c r="V633" s="474"/>
      <c r="W633" s="474"/>
      <c r="X633" s="474"/>
      <c r="Y633" s="474"/>
      <c r="Z633" s="474"/>
    </row>
    <row r="634" spans="1:26" ht="15.75" customHeight="1">
      <c r="A634" s="474"/>
      <c r="B634" s="357"/>
      <c r="C634" s="474"/>
      <c r="D634" s="474"/>
      <c r="E634" s="474"/>
      <c r="F634" s="475"/>
      <c r="G634" s="474"/>
      <c r="H634" s="475"/>
      <c r="I634" s="475"/>
      <c r="J634" s="475"/>
      <c r="K634" s="475"/>
      <c r="L634" s="475"/>
      <c r="M634" s="474"/>
      <c r="N634" s="474"/>
      <c r="O634" s="474"/>
      <c r="P634" s="474"/>
      <c r="Q634" s="474"/>
      <c r="R634" s="474"/>
      <c r="S634" s="474"/>
      <c r="T634" s="474"/>
      <c r="U634" s="474"/>
      <c r="V634" s="474"/>
      <c r="W634" s="474"/>
      <c r="X634" s="474"/>
      <c r="Y634" s="474"/>
      <c r="Z634" s="474"/>
    </row>
    <row r="635" spans="1:26" ht="15.75" customHeight="1">
      <c r="A635" s="474"/>
      <c r="B635" s="357"/>
      <c r="C635" s="474"/>
      <c r="D635" s="474"/>
      <c r="E635" s="474"/>
      <c r="F635" s="475"/>
      <c r="G635" s="474"/>
      <c r="H635" s="475"/>
      <c r="I635" s="475"/>
      <c r="J635" s="475"/>
      <c r="K635" s="475"/>
      <c r="L635" s="475"/>
      <c r="M635" s="474"/>
      <c r="N635" s="474"/>
      <c r="O635" s="474"/>
      <c r="P635" s="474"/>
      <c r="Q635" s="474"/>
      <c r="R635" s="474"/>
      <c r="S635" s="474"/>
      <c r="T635" s="474"/>
      <c r="U635" s="474"/>
      <c r="V635" s="474"/>
      <c r="W635" s="474"/>
      <c r="X635" s="474"/>
      <c r="Y635" s="474"/>
      <c r="Z635" s="474"/>
    </row>
    <row r="636" spans="1:26" ht="15.75" customHeight="1">
      <c r="A636" s="474"/>
      <c r="B636" s="357"/>
      <c r="C636" s="474"/>
      <c r="D636" s="474"/>
      <c r="E636" s="474"/>
      <c r="F636" s="475"/>
      <c r="G636" s="474"/>
      <c r="H636" s="475"/>
      <c r="I636" s="475"/>
      <c r="J636" s="475"/>
      <c r="K636" s="475"/>
      <c r="L636" s="475"/>
      <c r="M636" s="474"/>
      <c r="N636" s="474"/>
      <c r="O636" s="474"/>
      <c r="P636" s="474"/>
      <c r="Q636" s="474"/>
      <c r="R636" s="474"/>
      <c r="S636" s="474"/>
      <c r="T636" s="474"/>
      <c r="U636" s="474"/>
      <c r="V636" s="474"/>
      <c r="W636" s="474"/>
      <c r="X636" s="474"/>
      <c r="Y636" s="474"/>
      <c r="Z636" s="474"/>
    </row>
    <row r="637" spans="1:26" ht="15.75" customHeight="1">
      <c r="A637" s="474"/>
      <c r="B637" s="357"/>
      <c r="C637" s="474"/>
      <c r="D637" s="474"/>
      <c r="E637" s="474"/>
      <c r="F637" s="475"/>
      <c r="G637" s="474"/>
      <c r="H637" s="475"/>
      <c r="I637" s="475"/>
      <c r="J637" s="475"/>
      <c r="K637" s="475"/>
      <c r="L637" s="475"/>
      <c r="M637" s="474"/>
      <c r="N637" s="474"/>
      <c r="O637" s="474"/>
      <c r="P637" s="474"/>
      <c r="Q637" s="474"/>
      <c r="R637" s="474"/>
      <c r="S637" s="474"/>
      <c r="T637" s="474"/>
      <c r="U637" s="474"/>
      <c r="V637" s="474"/>
      <c r="W637" s="474"/>
      <c r="X637" s="474"/>
      <c r="Y637" s="474"/>
      <c r="Z637" s="474"/>
    </row>
    <row r="638" spans="1:26" ht="15.75" customHeight="1">
      <c r="A638" s="474"/>
      <c r="B638" s="357"/>
      <c r="C638" s="474"/>
      <c r="D638" s="474"/>
      <c r="E638" s="474"/>
      <c r="F638" s="475"/>
      <c r="G638" s="474"/>
      <c r="H638" s="475"/>
      <c r="I638" s="475"/>
      <c r="J638" s="475"/>
      <c r="K638" s="475"/>
      <c r="L638" s="475"/>
      <c r="M638" s="474"/>
      <c r="N638" s="474"/>
      <c r="O638" s="474"/>
      <c r="P638" s="474"/>
      <c r="Q638" s="474"/>
      <c r="R638" s="474"/>
      <c r="S638" s="474"/>
      <c r="T638" s="474"/>
      <c r="U638" s="474"/>
      <c r="V638" s="474"/>
      <c r="W638" s="474"/>
      <c r="X638" s="474"/>
      <c r="Y638" s="474"/>
      <c r="Z638" s="474"/>
    </row>
    <row r="639" spans="1:26" ht="15.75" customHeight="1">
      <c r="A639" s="474"/>
      <c r="B639" s="357"/>
      <c r="C639" s="474"/>
      <c r="D639" s="474"/>
      <c r="E639" s="474"/>
      <c r="F639" s="475"/>
      <c r="G639" s="474"/>
      <c r="H639" s="475"/>
      <c r="I639" s="475"/>
      <c r="J639" s="475"/>
      <c r="K639" s="475"/>
      <c r="L639" s="475"/>
      <c r="M639" s="474"/>
      <c r="N639" s="474"/>
      <c r="O639" s="474"/>
      <c r="P639" s="474"/>
      <c r="Q639" s="474"/>
      <c r="R639" s="474"/>
      <c r="S639" s="474"/>
      <c r="T639" s="474"/>
      <c r="U639" s="474"/>
      <c r="V639" s="474"/>
      <c r="W639" s="474"/>
      <c r="X639" s="474"/>
      <c r="Y639" s="474"/>
      <c r="Z639" s="474"/>
    </row>
    <row r="640" spans="1:26" ht="15.75" customHeight="1">
      <c r="A640" s="474"/>
      <c r="B640" s="357"/>
      <c r="C640" s="474"/>
      <c r="D640" s="474"/>
      <c r="E640" s="474"/>
      <c r="F640" s="475"/>
      <c r="G640" s="474"/>
      <c r="H640" s="475"/>
      <c r="I640" s="475"/>
      <c r="J640" s="475"/>
      <c r="K640" s="475"/>
      <c r="L640" s="475"/>
      <c r="M640" s="474"/>
      <c r="N640" s="474"/>
      <c r="O640" s="474"/>
      <c r="P640" s="474"/>
      <c r="Q640" s="474"/>
      <c r="R640" s="474"/>
      <c r="S640" s="474"/>
      <c r="T640" s="474"/>
      <c r="U640" s="474"/>
      <c r="V640" s="474"/>
      <c r="W640" s="474"/>
      <c r="X640" s="474"/>
      <c r="Y640" s="474"/>
      <c r="Z640" s="474"/>
    </row>
    <row r="641" spans="1:26" ht="15.75" customHeight="1">
      <c r="A641" s="474"/>
      <c r="B641" s="357"/>
      <c r="C641" s="474"/>
      <c r="D641" s="474"/>
      <c r="E641" s="474"/>
      <c r="F641" s="475"/>
      <c r="G641" s="474"/>
      <c r="H641" s="475"/>
      <c r="I641" s="475"/>
      <c r="J641" s="475"/>
      <c r="K641" s="475"/>
      <c r="L641" s="475"/>
      <c r="M641" s="474"/>
      <c r="N641" s="474"/>
      <c r="O641" s="474"/>
      <c r="P641" s="474"/>
      <c r="Q641" s="474"/>
      <c r="R641" s="474"/>
      <c r="S641" s="474"/>
      <c r="T641" s="474"/>
      <c r="U641" s="474"/>
      <c r="V641" s="474"/>
      <c r="W641" s="474"/>
      <c r="X641" s="474"/>
      <c r="Y641" s="474"/>
      <c r="Z641" s="474"/>
    </row>
    <row r="642" spans="1:26" ht="15.75" customHeight="1">
      <c r="A642" s="474"/>
      <c r="B642" s="357"/>
      <c r="C642" s="474"/>
      <c r="D642" s="474"/>
      <c r="E642" s="474"/>
      <c r="F642" s="475"/>
      <c r="G642" s="474"/>
      <c r="H642" s="475"/>
      <c r="I642" s="475"/>
      <c r="J642" s="475"/>
      <c r="K642" s="475"/>
      <c r="L642" s="475"/>
      <c r="M642" s="474"/>
      <c r="N642" s="474"/>
      <c r="O642" s="474"/>
      <c r="P642" s="474"/>
      <c r="Q642" s="474"/>
      <c r="R642" s="474"/>
      <c r="S642" s="474"/>
      <c r="T642" s="474"/>
      <c r="U642" s="474"/>
      <c r="V642" s="474"/>
      <c r="W642" s="474"/>
      <c r="X642" s="474"/>
      <c r="Y642" s="474"/>
      <c r="Z642" s="474"/>
    </row>
    <row r="643" spans="1:26" ht="15.75" customHeight="1">
      <c r="A643" s="474"/>
      <c r="B643" s="357"/>
      <c r="C643" s="474"/>
      <c r="D643" s="474"/>
      <c r="E643" s="474"/>
      <c r="F643" s="475"/>
      <c r="G643" s="474"/>
      <c r="H643" s="475"/>
      <c r="I643" s="475"/>
      <c r="J643" s="475"/>
      <c r="K643" s="475"/>
      <c r="L643" s="475"/>
      <c r="M643" s="474"/>
      <c r="N643" s="474"/>
      <c r="O643" s="474"/>
      <c r="P643" s="474"/>
      <c r="Q643" s="474"/>
      <c r="R643" s="474"/>
      <c r="S643" s="474"/>
      <c r="T643" s="474"/>
      <c r="U643" s="474"/>
      <c r="V643" s="474"/>
      <c r="W643" s="474"/>
      <c r="X643" s="474"/>
      <c r="Y643" s="474"/>
      <c r="Z643" s="474"/>
    </row>
    <row r="644" spans="1:26" ht="15.75" customHeight="1">
      <c r="A644" s="474"/>
      <c r="B644" s="357"/>
      <c r="C644" s="474"/>
      <c r="D644" s="474"/>
      <c r="E644" s="474"/>
      <c r="F644" s="475"/>
      <c r="G644" s="474"/>
      <c r="H644" s="475"/>
      <c r="I644" s="475"/>
      <c r="J644" s="475"/>
      <c r="K644" s="475"/>
      <c r="L644" s="475"/>
      <c r="M644" s="474"/>
      <c r="N644" s="474"/>
      <c r="O644" s="474"/>
      <c r="P644" s="474"/>
      <c r="Q644" s="474"/>
      <c r="R644" s="474"/>
      <c r="S644" s="474"/>
      <c r="T644" s="474"/>
      <c r="U644" s="474"/>
      <c r="V644" s="474"/>
      <c r="W644" s="474"/>
      <c r="X644" s="474"/>
      <c r="Y644" s="474"/>
      <c r="Z644" s="474"/>
    </row>
    <row r="645" spans="1:26" ht="15.75" customHeight="1">
      <c r="A645" s="474"/>
      <c r="B645" s="357"/>
      <c r="C645" s="474"/>
      <c r="D645" s="474"/>
      <c r="E645" s="474"/>
      <c r="F645" s="475"/>
      <c r="G645" s="474"/>
      <c r="H645" s="475"/>
      <c r="I645" s="475"/>
      <c r="J645" s="475"/>
      <c r="K645" s="475"/>
      <c r="L645" s="475"/>
      <c r="M645" s="474"/>
      <c r="N645" s="474"/>
      <c r="O645" s="474"/>
      <c r="P645" s="474"/>
      <c r="Q645" s="474"/>
      <c r="R645" s="474"/>
      <c r="S645" s="474"/>
      <c r="T645" s="474"/>
      <c r="U645" s="474"/>
      <c r="V645" s="474"/>
      <c r="W645" s="474"/>
      <c r="X645" s="474"/>
      <c r="Y645" s="474"/>
      <c r="Z645" s="474"/>
    </row>
    <row r="646" spans="1:26" ht="15.75" customHeight="1">
      <c r="A646" s="474"/>
      <c r="B646" s="357"/>
      <c r="C646" s="474"/>
      <c r="D646" s="474"/>
      <c r="E646" s="474"/>
      <c r="F646" s="475"/>
      <c r="G646" s="474"/>
      <c r="H646" s="475"/>
      <c r="I646" s="475"/>
      <c r="J646" s="475"/>
      <c r="K646" s="475"/>
      <c r="L646" s="475"/>
      <c r="M646" s="474"/>
      <c r="N646" s="474"/>
      <c r="O646" s="474"/>
      <c r="P646" s="474"/>
      <c r="Q646" s="474"/>
      <c r="R646" s="474"/>
      <c r="S646" s="474"/>
      <c r="T646" s="474"/>
      <c r="U646" s="474"/>
      <c r="V646" s="474"/>
      <c r="W646" s="474"/>
      <c r="X646" s="474"/>
      <c r="Y646" s="474"/>
      <c r="Z646" s="474"/>
    </row>
    <row r="647" spans="1:26" ht="15.75" customHeight="1">
      <c r="A647" s="474"/>
      <c r="B647" s="357"/>
      <c r="C647" s="474"/>
      <c r="D647" s="474"/>
      <c r="E647" s="474"/>
      <c r="F647" s="475"/>
      <c r="G647" s="474"/>
      <c r="H647" s="475"/>
      <c r="I647" s="475"/>
      <c r="J647" s="475"/>
      <c r="K647" s="475"/>
      <c r="L647" s="475"/>
      <c r="M647" s="474"/>
      <c r="N647" s="474"/>
      <c r="O647" s="474"/>
      <c r="P647" s="474"/>
      <c r="Q647" s="474"/>
      <c r="R647" s="474"/>
      <c r="S647" s="474"/>
      <c r="T647" s="474"/>
      <c r="U647" s="474"/>
      <c r="V647" s="474"/>
      <c r="W647" s="474"/>
      <c r="X647" s="474"/>
      <c r="Y647" s="474"/>
      <c r="Z647" s="474"/>
    </row>
    <row r="648" spans="1:26" ht="15.75" customHeight="1"/>
    <row r="649" spans="1:26" ht="15.75" customHeight="1"/>
    <row r="650" spans="1:26" ht="15.75" customHeight="1"/>
    <row r="651" spans="1:26" ht="15.75" customHeight="1"/>
    <row r="652" spans="1:26" ht="15.75" customHeight="1"/>
    <row r="653" spans="1:26" ht="15.75" customHeight="1"/>
    <row r="654" spans="1:26" ht="15.75" customHeight="1"/>
    <row r="655" spans="1:26" ht="15.75" customHeight="1"/>
    <row r="656" spans="1:2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5:W5" xr:uid="{00000000-0009-0000-0000-000015000000}"/>
  <mergeCells count="44">
    <mergeCell ref="F281:F295"/>
    <mergeCell ref="F423:F427"/>
    <mergeCell ref="F437:F441"/>
    <mergeCell ref="F297:F319"/>
    <mergeCell ref="F321:F327"/>
    <mergeCell ref="F331:F353"/>
    <mergeCell ref="F357:F367"/>
    <mergeCell ref="F369:F383"/>
    <mergeCell ref="F387:F409"/>
    <mergeCell ref="F413:F419"/>
    <mergeCell ref="F225:F237"/>
    <mergeCell ref="F241:F249"/>
    <mergeCell ref="F251:F255"/>
    <mergeCell ref="F257:F259"/>
    <mergeCell ref="F269:F279"/>
    <mergeCell ref="F147:F169"/>
    <mergeCell ref="F171:F175"/>
    <mergeCell ref="F183:F199"/>
    <mergeCell ref="F201:F211"/>
    <mergeCell ref="F213:F223"/>
    <mergeCell ref="F93:F101"/>
    <mergeCell ref="F103:F105"/>
    <mergeCell ref="F107:F123"/>
    <mergeCell ref="F125:F133"/>
    <mergeCell ref="F135:F141"/>
    <mergeCell ref="F47:F51"/>
    <mergeCell ref="F55:F57"/>
    <mergeCell ref="F59:F69"/>
    <mergeCell ref="F73:F75"/>
    <mergeCell ref="F85:F91"/>
    <mergeCell ref="F13:F21"/>
    <mergeCell ref="F23:F25"/>
    <mergeCell ref="F29:F31"/>
    <mergeCell ref="F35:F37"/>
    <mergeCell ref="F41:F43"/>
    <mergeCell ref="A1:W1"/>
    <mergeCell ref="A2:W2"/>
    <mergeCell ref="A3:K3"/>
    <mergeCell ref="K4:L4"/>
    <mergeCell ref="M4:N4"/>
    <mergeCell ref="O4:P4"/>
    <mergeCell ref="Q4:R4"/>
    <mergeCell ref="S4:T4"/>
    <mergeCell ref="U4:V4"/>
  </mergeCells>
  <pageMargins left="0.7" right="0.7" top="0.75" bottom="0.75" header="0" footer="0"/>
  <pageSetup paperSize="9"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5F497A"/>
  </sheetPr>
  <dimension ref="A1:AK1000"/>
  <sheetViews>
    <sheetView workbookViewId="0">
      <pane ySplit="6" topLeftCell="A7" activePane="bottomLeft" state="frozen"/>
      <selection pane="bottomLeft" activeCell="B8" sqref="B8"/>
    </sheetView>
  </sheetViews>
  <sheetFormatPr defaultColWidth="14.42578125" defaultRowHeight="15" customHeight="1"/>
  <cols>
    <col min="1" max="1" width="1.42578125" customWidth="1"/>
    <col min="2" max="2" width="4.5703125" customWidth="1"/>
    <col min="3" max="3" width="47.7109375" customWidth="1"/>
    <col min="4" max="4" width="6" customWidth="1"/>
    <col min="5" max="5" width="7.85546875" customWidth="1"/>
    <col min="6" max="6" width="13.85546875" customWidth="1"/>
    <col min="7" max="7" width="12.42578125" customWidth="1"/>
    <col min="8" max="8" width="6" customWidth="1"/>
    <col min="9" max="9" width="10.85546875" customWidth="1"/>
    <col min="10" max="10" width="15.85546875" customWidth="1"/>
    <col min="11" max="11" width="12.85546875" customWidth="1"/>
    <col min="12" max="12" width="15.42578125" customWidth="1"/>
    <col min="13" max="13" width="9.140625" customWidth="1"/>
    <col min="14" max="14" width="11.7109375" customWidth="1"/>
    <col min="15" max="15" width="9.140625" customWidth="1"/>
    <col min="16" max="16" width="11.5703125" customWidth="1"/>
    <col min="17" max="17" width="30.5703125" customWidth="1"/>
    <col min="18" max="37" width="9.140625" customWidth="1"/>
  </cols>
  <sheetData>
    <row r="1" spans="1:37" ht="21" customHeight="1">
      <c r="A1" s="474"/>
      <c r="B1" s="502" t="str">
        <f>DS!A1</f>
        <v>KEC International Limited</v>
      </c>
      <c r="C1" s="503"/>
      <c r="D1" s="503"/>
      <c r="E1" s="503"/>
      <c r="F1" s="503"/>
      <c r="G1" s="503"/>
      <c r="H1" s="503"/>
      <c r="I1" s="503"/>
      <c r="J1" s="503"/>
      <c r="K1" s="503"/>
      <c r="L1" s="503"/>
      <c r="M1" s="504"/>
      <c r="N1" s="504"/>
      <c r="O1" s="504"/>
      <c r="P1" s="504"/>
      <c r="Q1" s="504"/>
      <c r="R1" s="504"/>
      <c r="S1" s="504"/>
      <c r="T1" s="504"/>
      <c r="U1" s="504"/>
      <c r="V1" s="504"/>
      <c r="W1" s="504"/>
      <c r="X1" s="504"/>
      <c r="Y1" s="504"/>
      <c r="Z1" s="504"/>
      <c r="AA1" s="504"/>
      <c r="AB1" s="504"/>
      <c r="AC1" s="504"/>
      <c r="AD1" s="504"/>
      <c r="AE1" s="504"/>
      <c r="AF1" s="504"/>
      <c r="AG1" s="504"/>
      <c r="AH1" s="504"/>
      <c r="AI1" s="504"/>
      <c r="AJ1" s="504"/>
      <c r="AK1" s="504"/>
    </row>
    <row r="2" spans="1:37" ht="15.75">
      <c r="A2" s="375"/>
      <c r="B2" s="505" t="str">
        <f>'Summary E'!A4</f>
        <v>Name of Line: 765 kV D/C Bikaner IV PS to Siwani II (Part-01) TL</v>
      </c>
      <c r="C2" s="506"/>
      <c r="D2" s="375"/>
      <c r="E2" s="375"/>
      <c r="F2" s="375"/>
      <c r="G2" s="375"/>
      <c r="H2" s="375"/>
      <c r="I2" s="375"/>
      <c r="J2" s="507">
        <f ca="1">'Summary E'!M1</f>
        <v>46128</v>
      </c>
      <c r="K2" s="792"/>
      <c r="L2" s="705"/>
      <c r="M2" s="375"/>
      <c r="N2" s="375"/>
      <c r="O2" s="375"/>
      <c r="P2" s="375"/>
      <c r="Q2" s="506"/>
      <c r="R2" s="375"/>
      <c r="S2" s="375"/>
      <c r="T2" s="508"/>
      <c r="U2" s="375"/>
      <c r="V2" s="375"/>
      <c r="W2" s="375"/>
      <c r="X2" s="375"/>
      <c r="Y2" s="375"/>
      <c r="Z2" s="375"/>
      <c r="AA2" s="375"/>
      <c r="AB2" s="375"/>
      <c r="AC2" s="375"/>
      <c r="AD2" s="375"/>
      <c r="AE2" s="375"/>
      <c r="AF2" s="375"/>
      <c r="AG2" s="375"/>
      <c r="AH2" s="375"/>
      <c r="AI2" s="375"/>
      <c r="AJ2" s="375"/>
      <c r="AK2" s="375"/>
    </row>
    <row r="3" spans="1:37" ht="15.75">
      <c r="A3" s="375"/>
      <c r="B3" s="505" t="s">
        <v>1594</v>
      </c>
      <c r="C3" s="506"/>
      <c r="D3" s="375"/>
      <c r="E3" s="375"/>
      <c r="F3" s="375"/>
      <c r="G3" s="375"/>
      <c r="H3" s="375"/>
      <c r="I3" s="375"/>
      <c r="J3" s="375"/>
      <c r="K3" s="375"/>
      <c r="L3" s="375"/>
      <c r="M3" s="375"/>
      <c r="N3" s="375"/>
      <c r="O3" s="375"/>
      <c r="P3" s="375"/>
      <c r="Q3" s="375"/>
      <c r="R3" s="375"/>
      <c r="S3" s="375"/>
      <c r="T3" s="375"/>
      <c r="U3" s="375"/>
      <c r="V3" s="375"/>
      <c r="W3" s="375"/>
      <c r="X3" s="375"/>
      <c r="Y3" s="375"/>
      <c r="Z3" s="375"/>
      <c r="AA3" s="375"/>
      <c r="AB3" s="375"/>
      <c r="AC3" s="375"/>
      <c r="AD3" s="375"/>
      <c r="AE3" s="375"/>
      <c r="AF3" s="375"/>
      <c r="AG3" s="375"/>
      <c r="AH3" s="375"/>
      <c r="AI3" s="375"/>
      <c r="AJ3" s="375"/>
      <c r="AK3" s="375"/>
    </row>
    <row r="4" spans="1:37" ht="21">
      <c r="A4" s="375"/>
      <c r="B4" s="509" t="s">
        <v>1595</v>
      </c>
      <c r="C4" s="510"/>
      <c r="D4" s="511"/>
      <c r="E4" s="511"/>
      <c r="F4" s="511"/>
      <c r="G4" s="511"/>
      <c r="H4" s="511"/>
      <c r="I4" s="375"/>
      <c r="J4" s="375"/>
      <c r="K4" s="375"/>
      <c r="L4" s="375"/>
      <c r="M4" s="375"/>
      <c r="N4" s="375"/>
      <c r="O4" s="375"/>
      <c r="P4" s="375"/>
      <c r="Q4" s="512">
        <f ca="1">+'Summary E'!M1</f>
        <v>46128</v>
      </c>
      <c r="R4" s="375"/>
      <c r="S4" s="375"/>
      <c r="T4" s="375"/>
      <c r="U4" s="375"/>
      <c r="V4" s="375"/>
      <c r="W4" s="375"/>
      <c r="X4" s="375"/>
      <c r="Y4" s="375"/>
      <c r="Z4" s="375"/>
      <c r="AA4" s="375"/>
      <c r="AB4" s="375"/>
      <c r="AC4" s="375"/>
      <c r="AD4" s="375"/>
      <c r="AE4" s="375"/>
      <c r="AF4" s="375"/>
      <c r="AG4" s="375"/>
      <c r="AH4" s="375"/>
      <c r="AI4" s="375"/>
      <c r="AJ4" s="375"/>
      <c r="AK4" s="375"/>
    </row>
    <row r="5" spans="1:37" ht="19.5" customHeight="1">
      <c r="A5" s="506"/>
      <c r="B5" s="793" t="s">
        <v>1596</v>
      </c>
      <c r="C5" s="795" t="s">
        <v>1597</v>
      </c>
      <c r="D5" s="795" t="s">
        <v>1598</v>
      </c>
      <c r="E5" s="795" t="s">
        <v>1599</v>
      </c>
      <c r="F5" s="795" t="s">
        <v>1600</v>
      </c>
      <c r="G5" s="795" t="s">
        <v>1601</v>
      </c>
      <c r="H5" s="795" t="s">
        <v>1602</v>
      </c>
      <c r="I5" s="804" t="s">
        <v>1603</v>
      </c>
      <c r="J5" s="708"/>
      <c r="K5" s="795" t="s">
        <v>1604</v>
      </c>
      <c r="L5" s="795" t="s">
        <v>1605</v>
      </c>
      <c r="M5" s="795" t="s">
        <v>1606</v>
      </c>
      <c r="N5" s="795" t="s">
        <v>1607</v>
      </c>
      <c r="O5" s="795" t="s">
        <v>1608</v>
      </c>
      <c r="P5" s="801" t="s">
        <v>1609</v>
      </c>
      <c r="Q5" s="802" t="s">
        <v>12</v>
      </c>
      <c r="R5" s="506"/>
      <c r="S5" s="506"/>
      <c r="T5" s="506"/>
      <c r="U5" s="506"/>
      <c r="V5" s="506"/>
      <c r="W5" s="506"/>
      <c r="X5" s="506"/>
      <c r="Y5" s="506"/>
      <c r="Z5" s="506"/>
      <c r="AA5" s="506"/>
      <c r="AB5" s="506"/>
      <c r="AC5" s="506"/>
      <c r="AD5" s="506"/>
      <c r="AE5" s="506"/>
      <c r="AF5" s="506"/>
      <c r="AG5" s="506"/>
      <c r="AH5" s="506"/>
      <c r="AI5" s="506"/>
      <c r="AJ5" s="506"/>
      <c r="AK5" s="506"/>
    </row>
    <row r="6" spans="1:37" ht="27" customHeight="1">
      <c r="A6" s="506"/>
      <c r="B6" s="794"/>
      <c r="C6" s="796"/>
      <c r="D6" s="796"/>
      <c r="E6" s="796"/>
      <c r="F6" s="796"/>
      <c r="G6" s="796"/>
      <c r="H6" s="796"/>
      <c r="I6" s="513" t="s">
        <v>1610</v>
      </c>
      <c r="J6" s="513" t="s">
        <v>1611</v>
      </c>
      <c r="K6" s="796"/>
      <c r="L6" s="796"/>
      <c r="M6" s="796"/>
      <c r="N6" s="796"/>
      <c r="O6" s="796"/>
      <c r="P6" s="796"/>
      <c r="Q6" s="803"/>
      <c r="R6" s="506"/>
      <c r="S6" s="506"/>
      <c r="T6" s="506"/>
      <c r="U6" s="506"/>
      <c r="V6" s="506"/>
      <c r="W6" s="506"/>
      <c r="X6" s="506"/>
      <c r="Y6" s="506"/>
      <c r="Z6" s="506"/>
      <c r="AA6" s="506"/>
      <c r="AB6" s="506"/>
      <c r="AC6" s="506"/>
      <c r="AD6" s="506"/>
      <c r="AE6" s="506"/>
      <c r="AF6" s="506"/>
      <c r="AG6" s="506"/>
      <c r="AH6" s="506"/>
      <c r="AI6" s="506"/>
      <c r="AJ6" s="506"/>
      <c r="AK6" s="506"/>
    </row>
    <row r="7" spans="1:37" ht="15.75" customHeight="1">
      <c r="A7" s="474"/>
      <c r="B7" s="797" t="s">
        <v>1612</v>
      </c>
      <c r="C7" s="798"/>
      <c r="D7" s="798"/>
      <c r="E7" s="798"/>
      <c r="F7" s="798"/>
      <c r="G7" s="798"/>
      <c r="H7" s="798"/>
      <c r="I7" s="798"/>
      <c r="J7" s="798"/>
      <c r="K7" s="798"/>
      <c r="L7" s="798"/>
      <c r="M7" s="798"/>
      <c r="N7" s="798"/>
      <c r="O7" s="798"/>
      <c r="P7" s="798"/>
      <c r="Q7" s="799"/>
      <c r="R7" s="474"/>
      <c r="S7" s="474"/>
      <c r="T7" s="474"/>
      <c r="U7" s="474"/>
      <c r="V7" s="474"/>
      <c r="W7" s="474"/>
      <c r="X7" s="474"/>
      <c r="Y7" s="474"/>
      <c r="Z7" s="474"/>
      <c r="AA7" s="474"/>
      <c r="AB7" s="474"/>
      <c r="AC7" s="474"/>
      <c r="AD7" s="474"/>
      <c r="AE7" s="474"/>
      <c r="AF7" s="474"/>
      <c r="AG7" s="474"/>
      <c r="AH7" s="474"/>
      <c r="AI7" s="474"/>
      <c r="AJ7" s="474"/>
      <c r="AK7" s="474"/>
    </row>
    <row r="8" spans="1:37" ht="15.75" customHeight="1">
      <c r="A8" s="474"/>
      <c r="B8" s="514" t="s">
        <v>1613</v>
      </c>
      <c r="C8" s="515" t="s">
        <v>1614</v>
      </c>
      <c r="D8" s="516"/>
      <c r="E8" s="516"/>
      <c r="F8" s="516"/>
      <c r="G8" s="516"/>
      <c r="H8" s="516"/>
      <c r="I8" s="516"/>
      <c r="J8" s="516"/>
      <c r="K8" s="516"/>
      <c r="L8" s="516"/>
      <c r="M8" s="516"/>
      <c r="N8" s="516"/>
      <c r="O8" s="516"/>
      <c r="P8" s="516"/>
      <c r="Q8" s="517"/>
      <c r="R8" s="474"/>
      <c r="S8" s="474"/>
      <c r="T8" s="474"/>
      <c r="U8" s="474"/>
      <c r="V8" s="474"/>
      <c r="W8" s="474"/>
      <c r="X8" s="474"/>
      <c r="Y8" s="474"/>
      <c r="Z8" s="474"/>
      <c r="AA8" s="474"/>
      <c r="AB8" s="474"/>
      <c r="AC8" s="474"/>
      <c r="AD8" s="474"/>
      <c r="AE8" s="474"/>
      <c r="AF8" s="474"/>
      <c r="AG8" s="474"/>
      <c r="AH8" s="474"/>
      <c r="AI8" s="474"/>
      <c r="AJ8" s="474"/>
      <c r="AK8" s="474"/>
    </row>
    <row r="9" spans="1:37" ht="15.75" customHeight="1">
      <c r="A9" s="474"/>
      <c r="B9" s="403">
        <v>1</v>
      </c>
      <c r="C9" s="241" t="s">
        <v>1615</v>
      </c>
      <c r="D9" s="241" t="s">
        <v>1616</v>
      </c>
      <c r="E9" s="241">
        <v>153</v>
      </c>
      <c r="F9" s="241"/>
      <c r="G9" s="241">
        <v>100</v>
      </c>
      <c r="H9" s="241"/>
      <c r="I9" s="241"/>
      <c r="J9" s="241"/>
      <c r="K9" s="241"/>
      <c r="L9" s="241">
        <v>100</v>
      </c>
      <c r="M9" s="241">
        <v>59</v>
      </c>
      <c r="N9" s="241">
        <v>56</v>
      </c>
      <c r="O9" s="241">
        <f>L9-M9</f>
        <v>41</v>
      </c>
      <c r="P9" s="518"/>
      <c r="Q9" s="519"/>
      <c r="R9" s="474"/>
      <c r="S9" s="474"/>
      <c r="T9" s="474"/>
      <c r="U9" s="474"/>
      <c r="V9" s="474"/>
      <c r="W9" s="474"/>
      <c r="X9" s="474"/>
      <c r="Y9" s="474"/>
      <c r="Z9" s="474"/>
      <c r="AA9" s="474"/>
      <c r="AB9" s="474"/>
      <c r="AC9" s="474"/>
      <c r="AD9" s="474"/>
      <c r="AE9" s="474"/>
      <c r="AF9" s="474"/>
      <c r="AG9" s="474"/>
      <c r="AH9" s="474"/>
      <c r="AI9" s="474"/>
      <c r="AJ9" s="474"/>
      <c r="AK9" s="474"/>
    </row>
    <row r="10" spans="1:37" ht="15.75" hidden="1" customHeight="1">
      <c r="A10" s="474"/>
      <c r="B10" s="403">
        <v>2</v>
      </c>
      <c r="C10" s="208" t="s">
        <v>1617</v>
      </c>
      <c r="D10" s="241" t="s">
        <v>15</v>
      </c>
      <c r="E10" s="241"/>
      <c r="F10" s="241"/>
      <c r="G10" s="241"/>
      <c r="H10" s="241"/>
      <c r="I10" s="241"/>
      <c r="J10" s="241"/>
      <c r="K10" s="241"/>
      <c r="L10" s="241"/>
      <c r="M10" s="241"/>
      <c r="N10" s="241"/>
      <c r="O10" s="241"/>
      <c r="P10" s="520">
        <f t="shared" ref="P10:P14" si="0">F10-L10</f>
        <v>0</v>
      </c>
      <c r="Q10" s="519"/>
      <c r="R10" s="474"/>
      <c r="S10" s="474"/>
      <c r="T10" s="474"/>
      <c r="U10" s="474"/>
      <c r="V10" s="474"/>
      <c r="W10" s="474"/>
      <c r="X10" s="474"/>
      <c r="Y10" s="474"/>
      <c r="Z10" s="474"/>
      <c r="AA10" s="474"/>
      <c r="AB10" s="474"/>
      <c r="AC10" s="474"/>
      <c r="AD10" s="474"/>
      <c r="AE10" s="474"/>
      <c r="AF10" s="474"/>
      <c r="AG10" s="474"/>
      <c r="AH10" s="474"/>
      <c r="AI10" s="474"/>
      <c r="AJ10" s="474"/>
      <c r="AK10" s="474"/>
    </row>
    <row r="11" spans="1:37" ht="15.75" hidden="1" customHeight="1">
      <c r="A11" s="474"/>
      <c r="B11" s="403">
        <v>3</v>
      </c>
      <c r="C11" s="241" t="s">
        <v>1618</v>
      </c>
      <c r="D11" s="241" t="s">
        <v>15</v>
      </c>
      <c r="E11" s="241"/>
      <c r="F11" s="241"/>
      <c r="G11" s="241"/>
      <c r="H11" s="241"/>
      <c r="I11" s="241"/>
      <c r="J11" s="241"/>
      <c r="K11" s="241"/>
      <c r="L11" s="241"/>
      <c r="M11" s="241"/>
      <c r="N11" s="241"/>
      <c r="O11" s="241"/>
      <c r="P11" s="520">
        <f t="shared" si="0"/>
        <v>0</v>
      </c>
      <c r="Q11" s="519"/>
      <c r="R11" s="474"/>
      <c r="S11" s="474"/>
      <c r="T11" s="474"/>
      <c r="U11" s="474"/>
      <c r="V11" s="474"/>
      <c r="W11" s="474"/>
      <c r="X11" s="474"/>
      <c r="Y11" s="474"/>
      <c r="Z11" s="474"/>
      <c r="AA11" s="474"/>
      <c r="AB11" s="474"/>
      <c r="AC11" s="474"/>
      <c r="AD11" s="474"/>
      <c r="AE11" s="474"/>
      <c r="AF11" s="474"/>
      <c r="AG11" s="474"/>
      <c r="AH11" s="474"/>
      <c r="AI11" s="474"/>
      <c r="AJ11" s="474"/>
      <c r="AK11" s="474"/>
    </row>
    <row r="12" spans="1:37" ht="15.75" hidden="1" customHeight="1">
      <c r="A12" s="474"/>
      <c r="B12" s="403">
        <v>4</v>
      </c>
      <c r="C12" s="241" t="s">
        <v>1619</v>
      </c>
      <c r="D12" s="241" t="s">
        <v>15</v>
      </c>
      <c r="E12" s="241"/>
      <c r="F12" s="241"/>
      <c r="G12" s="241"/>
      <c r="H12" s="241"/>
      <c r="I12" s="241"/>
      <c r="J12" s="241"/>
      <c r="K12" s="241"/>
      <c r="L12" s="241"/>
      <c r="M12" s="241"/>
      <c r="N12" s="241"/>
      <c r="O12" s="241"/>
      <c r="P12" s="520">
        <f t="shared" si="0"/>
        <v>0</v>
      </c>
      <c r="Q12" s="519"/>
      <c r="R12" s="474"/>
      <c r="S12" s="474"/>
      <c r="T12" s="474"/>
      <c r="U12" s="474"/>
      <c r="V12" s="474"/>
      <c r="W12" s="474"/>
      <c r="X12" s="474"/>
      <c r="Y12" s="474"/>
      <c r="Z12" s="474"/>
      <c r="AA12" s="474"/>
      <c r="AB12" s="474"/>
      <c r="AC12" s="474"/>
      <c r="AD12" s="474"/>
      <c r="AE12" s="474"/>
      <c r="AF12" s="474"/>
      <c r="AG12" s="474"/>
      <c r="AH12" s="474"/>
      <c r="AI12" s="474"/>
      <c r="AJ12" s="474"/>
      <c r="AK12" s="474"/>
    </row>
    <row r="13" spans="1:37" ht="15.75" hidden="1" customHeight="1">
      <c r="A13" s="474"/>
      <c r="B13" s="403">
        <v>5</v>
      </c>
      <c r="C13" s="241" t="s">
        <v>1620</v>
      </c>
      <c r="D13" s="241" t="s">
        <v>15</v>
      </c>
      <c r="E13" s="241"/>
      <c r="F13" s="241"/>
      <c r="G13" s="241"/>
      <c r="H13" s="241"/>
      <c r="I13" s="241"/>
      <c r="J13" s="241"/>
      <c r="K13" s="241"/>
      <c r="L13" s="241"/>
      <c r="M13" s="241"/>
      <c r="N13" s="241"/>
      <c r="O13" s="241"/>
      <c r="P13" s="520">
        <f t="shared" si="0"/>
        <v>0</v>
      </c>
      <c r="Q13" s="519"/>
      <c r="R13" s="474"/>
      <c r="S13" s="474"/>
      <c r="T13" s="474"/>
      <c r="U13" s="474"/>
      <c r="V13" s="474"/>
      <c r="W13" s="474"/>
      <c r="X13" s="474"/>
      <c r="Y13" s="474"/>
      <c r="Z13" s="474"/>
      <c r="AA13" s="474"/>
      <c r="AB13" s="474"/>
      <c r="AC13" s="474"/>
      <c r="AD13" s="474"/>
      <c r="AE13" s="474"/>
      <c r="AF13" s="474"/>
      <c r="AG13" s="474"/>
      <c r="AH13" s="474"/>
      <c r="AI13" s="474"/>
      <c r="AJ13" s="474"/>
      <c r="AK13" s="474"/>
    </row>
    <row r="14" spans="1:37" ht="15.75" customHeight="1">
      <c r="A14" s="474"/>
      <c r="B14" s="403"/>
      <c r="C14" s="241"/>
      <c r="D14" s="241"/>
      <c r="E14" s="241"/>
      <c r="F14" s="241"/>
      <c r="G14" s="241"/>
      <c r="H14" s="241"/>
      <c r="I14" s="241"/>
      <c r="J14" s="241"/>
      <c r="K14" s="241"/>
      <c r="L14" s="241"/>
      <c r="M14" s="241"/>
      <c r="N14" s="241"/>
      <c r="O14" s="241"/>
      <c r="P14" s="520">
        <f t="shared" si="0"/>
        <v>0</v>
      </c>
      <c r="Q14" s="86"/>
      <c r="R14" s="474"/>
      <c r="S14" s="474"/>
      <c r="T14" s="474"/>
      <c r="U14" s="474"/>
      <c r="V14" s="474"/>
      <c r="W14" s="474"/>
      <c r="X14" s="474"/>
      <c r="Y14" s="474"/>
      <c r="Z14" s="474"/>
      <c r="AA14" s="474"/>
      <c r="AB14" s="474"/>
      <c r="AC14" s="474"/>
      <c r="AD14" s="474"/>
      <c r="AE14" s="474"/>
      <c r="AF14" s="474"/>
      <c r="AG14" s="474"/>
      <c r="AH14" s="474"/>
      <c r="AI14" s="474"/>
      <c r="AJ14" s="474"/>
      <c r="AK14" s="474"/>
    </row>
    <row r="15" spans="1:37" ht="15.75" customHeight="1">
      <c r="A15" s="474"/>
      <c r="B15" s="521" t="s">
        <v>1621</v>
      </c>
      <c r="C15" s="478" t="s">
        <v>1622</v>
      </c>
      <c r="D15" s="241"/>
      <c r="E15" s="241"/>
      <c r="F15" s="241"/>
      <c r="G15" s="241"/>
      <c r="H15" s="241"/>
      <c r="I15" s="241"/>
      <c r="J15" s="241"/>
      <c r="K15" s="241"/>
      <c r="L15" s="241">
        <v>10</v>
      </c>
      <c r="M15" s="241">
        <v>3</v>
      </c>
      <c r="N15" s="241">
        <v>2</v>
      </c>
      <c r="O15" s="241">
        <f>L15-M15</f>
        <v>7</v>
      </c>
      <c r="P15" s="520"/>
      <c r="Q15" s="86"/>
      <c r="R15" s="474"/>
      <c r="S15" s="474"/>
      <c r="T15" s="474"/>
      <c r="U15" s="474"/>
      <c r="V15" s="474"/>
      <c r="W15" s="474"/>
      <c r="X15" s="474"/>
      <c r="Y15" s="474"/>
      <c r="Z15" s="474"/>
      <c r="AA15" s="474"/>
      <c r="AB15" s="474"/>
      <c r="AC15" s="474"/>
      <c r="AD15" s="474"/>
      <c r="AE15" s="474"/>
      <c r="AF15" s="474"/>
      <c r="AG15" s="474"/>
      <c r="AH15" s="474"/>
      <c r="AI15" s="474"/>
      <c r="AJ15" s="474"/>
      <c r="AK15" s="474"/>
    </row>
    <row r="16" spans="1:37">
      <c r="A16" s="474"/>
      <c r="B16" s="403">
        <v>1</v>
      </c>
      <c r="C16" s="87" t="s">
        <v>1623</v>
      </c>
      <c r="D16" s="241" t="s">
        <v>1616</v>
      </c>
      <c r="E16" s="241">
        <v>18</v>
      </c>
      <c r="F16" s="241"/>
      <c r="G16" s="241">
        <v>5</v>
      </c>
      <c r="H16" s="241"/>
      <c r="I16" s="241"/>
      <c r="J16" s="241"/>
      <c r="K16" s="241"/>
      <c r="L16" s="241"/>
      <c r="M16" s="241"/>
      <c r="N16" s="241"/>
      <c r="O16" s="241"/>
      <c r="P16" s="520">
        <f t="shared" ref="P16:P90" si="1">F16-L16</f>
        <v>0</v>
      </c>
      <c r="Q16" s="86"/>
      <c r="R16" s="474"/>
      <c r="S16" s="474"/>
      <c r="T16" s="474"/>
      <c r="U16" s="474"/>
      <c r="V16" s="474"/>
      <c r="W16" s="474"/>
      <c r="X16" s="474"/>
      <c r="Y16" s="474"/>
      <c r="Z16" s="474"/>
      <c r="AA16" s="474"/>
      <c r="AB16" s="474"/>
      <c r="AC16" s="474"/>
      <c r="AD16" s="474"/>
      <c r="AE16" s="474"/>
      <c r="AF16" s="474"/>
      <c r="AG16" s="474"/>
      <c r="AH16" s="474"/>
      <c r="AI16" s="474"/>
      <c r="AJ16" s="474"/>
      <c r="AK16" s="474"/>
    </row>
    <row r="17" spans="1:37" ht="15.75" hidden="1" customHeight="1">
      <c r="A17" s="474"/>
      <c r="B17" s="403">
        <v>2</v>
      </c>
      <c r="C17" s="208" t="s">
        <v>1617</v>
      </c>
      <c r="D17" s="241" t="s">
        <v>15</v>
      </c>
      <c r="E17" s="241"/>
      <c r="F17" s="241"/>
      <c r="G17" s="241"/>
      <c r="H17" s="241"/>
      <c r="I17" s="241"/>
      <c r="J17" s="241"/>
      <c r="K17" s="241"/>
      <c r="L17" s="241"/>
      <c r="M17" s="241"/>
      <c r="N17" s="241"/>
      <c r="O17" s="241"/>
      <c r="P17" s="520">
        <f t="shared" si="1"/>
        <v>0</v>
      </c>
      <c r="Q17" s="86"/>
      <c r="R17" s="474"/>
      <c r="S17" s="474"/>
      <c r="T17" s="474"/>
      <c r="U17" s="474"/>
      <c r="V17" s="474"/>
      <c r="W17" s="474"/>
      <c r="X17" s="474"/>
      <c r="Y17" s="474"/>
      <c r="Z17" s="474"/>
      <c r="AA17" s="474"/>
      <c r="AB17" s="474"/>
      <c r="AC17" s="474"/>
      <c r="AD17" s="474"/>
      <c r="AE17" s="474"/>
      <c r="AF17" s="474"/>
      <c r="AG17" s="474"/>
      <c r="AH17" s="474"/>
      <c r="AI17" s="474"/>
      <c r="AJ17" s="474"/>
      <c r="AK17" s="474"/>
    </row>
    <row r="18" spans="1:37" ht="15.75" hidden="1" customHeight="1">
      <c r="A18" s="474"/>
      <c r="B18" s="403">
        <v>3</v>
      </c>
      <c r="C18" s="241" t="s">
        <v>1618</v>
      </c>
      <c r="D18" s="241" t="s">
        <v>15</v>
      </c>
      <c r="E18" s="241"/>
      <c r="F18" s="241"/>
      <c r="G18" s="241"/>
      <c r="H18" s="241"/>
      <c r="I18" s="241"/>
      <c r="J18" s="241"/>
      <c r="K18" s="241"/>
      <c r="L18" s="241"/>
      <c r="M18" s="241"/>
      <c r="N18" s="241"/>
      <c r="O18" s="241"/>
      <c r="P18" s="520">
        <f t="shared" si="1"/>
        <v>0</v>
      </c>
      <c r="Q18" s="86"/>
      <c r="R18" s="474"/>
      <c r="S18" s="474"/>
      <c r="T18" s="474"/>
      <c r="U18" s="474"/>
      <c r="V18" s="474"/>
      <c r="W18" s="474"/>
      <c r="X18" s="474"/>
      <c r="Y18" s="474"/>
      <c r="Z18" s="474"/>
      <c r="AA18" s="474"/>
      <c r="AB18" s="474"/>
      <c r="AC18" s="474"/>
      <c r="AD18" s="474"/>
      <c r="AE18" s="474"/>
      <c r="AF18" s="474"/>
      <c r="AG18" s="474"/>
      <c r="AH18" s="474"/>
      <c r="AI18" s="474"/>
      <c r="AJ18" s="474"/>
      <c r="AK18" s="474"/>
    </row>
    <row r="19" spans="1:37" ht="15.75" hidden="1" customHeight="1">
      <c r="A19" s="474"/>
      <c r="B19" s="403">
        <v>4</v>
      </c>
      <c r="C19" s="241" t="s">
        <v>1619</v>
      </c>
      <c r="D19" s="241" t="s">
        <v>15</v>
      </c>
      <c r="E19" s="241"/>
      <c r="F19" s="241"/>
      <c r="G19" s="241"/>
      <c r="H19" s="241"/>
      <c r="I19" s="241"/>
      <c r="J19" s="241"/>
      <c r="K19" s="241"/>
      <c r="L19" s="241"/>
      <c r="M19" s="241"/>
      <c r="N19" s="241"/>
      <c r="O19" s="241"/>
      <c r="P19" s="520">
        <f t="shared" si="1"/>
        <v>0</v>
      </c>
      <c r="Q19" s="86"/>
      <c r="R19" s="474"/>
      <c r="S19" s="474"/>
      <c r="T19" s="474"/>
      <c r="U19" s="474"/>
      <c r="V19" s="474"/>
      <c r="W19" s="474"/>
      <c r="X19" s="474"/>
      <c r="Y19" s="474"/>
      <c r="Z19" s="474"/>
      <c r="AA19" s="474"/>
      <c r="AB19" s="474"/>
      <c r="AC19" s="474"/>
      <c r="AD19" s="474"/>
      <c r="AE19" s="474"/>
      <c r="AF19" s="474"/>
      <c r="AG19" s="474"/>
      <c r="AH19" s="474"/>
      <c r="AI19" s="474"/>
      <c r="AJ19" s="474"/>
      <c r="AK19" s="474"/>
    </row>
    <row r="20" spans="1:37" ht="15.75" hidden="1" customHeight="1">
      <c r="A20" s="474"/>
      <c r="B20" s="403">
        <v>5</v>
      </c>
      <c r="C20" s="241" t="s">
        <v>1620</v>
      </c>
      <c r="D20" s="241" t="s">
        <v>15</v>
      </c>
      <c r="E20" s="241"/>
      <c r="F20" s="241"/>
      <c r="G20" s="241"/>
      <c r="H20" s="241"/>
      <c r="I20" s="241"/>
      <c r="J20" s="241"/>
      <c r="K20" s="241"/>
      <c r="L20" s="241"/>
      <c r="M20" s="241"/>
      <c r="N20" s="241"/>
      <c r="O20" s="241"/>
      <c r="P20" s="520">
        <f t="shared" si="1"/>
        <v>0</v>
      </c>
      <c r="Q20" s="86"/>
      <c r="R20" s="474"/>
      <c r="S20" s="474"/>
      <c r="T20" s="474"/>
      <c r="U20" s="474"/>
      <c r="V20" s="474"/>
      <c r="W20" s="474"/>
      <c r="X20" s="474"/>
      <c r="Y20" s="474"/>
      <c r="Z20" s="474"/>
      <c r="AA20" s="474"/>
      <c r="AB20" s="474"/>
      <c r="AC20" s="474"/>
      <c r="AD20" s="474"/>
      <c r="AE20" s="474"/>
      <c r="AF20" s="474"/>
      <c r="AG20" s="474"/>
      <c r="AH20" s="474"/>
      <c r="AI20" s="474"/>
      <c r="AJ20" s="474"/>
      <c r="AK20" s="474"/>
    </row>
    <row r="21" spans="1:37" ht="15.75" customHeight="1">
      <c r="A21" s="474"/>
      <c r="B21" s="403"/>
      <c r="C21" s="241"/>
      <c r="D21" s="241"/>
      <c r="E21" s="241"/>
      <c r="F21" s="241"/>
      <c r="G21" s="241"/>
      <c r="H21" s="241"/>
      <c r="I21" s="241"/>
      <c r="J21" s="241"/>
      <c r="K21" s="241"/>
      <c r="L21" s="241"/>
      <c r="M21" s="241"/>
      <c r="N21" s="241"/>
      <c r="O21" s="241"/>
      <c r="P21" s="520">
        <f t="shared" si="1"/>
        <v>0</v>
      </c>
      <c r="Q21" s="86"/>
      <c r="R21" s="474"/>
      <c r="S21" s="474"/>
      <c r="T21" s="474"/>
      <c r="U21" s="474"/>
      <c r="V21" s="474"/>
      <c r="W21" s="474"/>
      <c r="X21" s="474"/>
      <c r="Y21" s="474"/>
      <c r="Z21" s="474"/>
      <c r="AA21" s="474"/>
      <c r="AB21" s="474"/>
      <c r="AC21" s="474"/>
      <c r="AD21" s="474"/>
      <c r="AE21" s="474"/>
      <c r="AF21" s="474"/>
      <c r="AG21" s="474"/>
      <c r="AH21" s="474"/>
      <c r="AI21" s="474"/>
      <c r="AJ21" s="474"/>
      <c r="AK21" s="474"/>
    </row>
    <row r="22" spans="1:37" ht="31.5" customHeight="1">
      <c r="A22" s="474"/>
      <c r="B22" s="403">
        <v>1</v>
      </c>
      <c r="C22" s="87" t="s">
        <v>1624</v>
      </c>
      <c r="D22" s="241" t="s">
        <v>1616</v>
      </c>
      <c r="E22" s="241">
        <v>2</v>
      </c>
      <c r="F22" s="241"/>
      <c r="G22" s="241"/>
      <c r="H22" s="241"/>
      <c r="I22" s="241"/>
      <c r="J22" s="241"/>
      <c r="K22" s="241"/>
      <c r="L22" s="241"/>
      <c r="M22" s="241"/>
      <c r="N22" s="241"/>
      <c r="O22" s="241"/>
      <c r="P22" s="520">
        <f t="shared" si="1"/>
        <v>0</v>
      </c>
      <c r="Q22" s="86"/>
      <c r="R22" s="474"/>
      <c r="S22" s="474"/>
      <c r="T22" s="474"/>
      <c r="U22" s="474"/>
      <c r="V22" s="474"/>
      <c r="W22" s="474"/>
      <c r="X22" s="474"/>
      <c r="Y22" s="474"/>
      <c r="Z22" s="474"/>
      <c r="AA22" s="474"/>
      <c r="AB22" s="474"/>
      <c r="AC22" s="474"/>
      <c r="AD22" s="474"/>
      <c r="AE22" s="474"/>
      <c r="AF22" s="474"/>
      <c r="AG22" s="474"/>
      <c r="AH22" s="474"/>
      <c r="AI22" s="474"/>
      <c r="AJ22" s="474"/>
      <c r="AK22" s="474"/>
    </row>
    <row r="23" spans="1:37" ht="15.75" customHeight="1">
      <c r="A23" s="474"/>
      <c r="B23" s="403">
        <v>2</v>
      </c>
      <c r="C23" s="208" t="s">
        <v>1617</v>
      </c>
      <c r="D23" s="241" t="s">
        <v>15</v>
      </c>
      <c r="E23" s="241"/>
      <c r="F23" s="241"/>
      <c r="G23" s="241"/>
      <c r="H23" s="241"/>
      <c r="I23" s="241"/>
      <c r="J23" s="241"/>
      <c r="K23" s="241"/>
      <c r="L23" s="241"/>
      <c r="M23" s="241"/>
      <c r="N23" s="241"/>
      <c r="O23" s="241"/>
      <c r="P23" s="520">
        <f t="shared" si="1"/>
        <v>0</v>
      </c>
      <c r="Q23" s="86"/>
      <c r="R23" s="474"/>
      <c r="S23" s="474"/>
      <c r="T23" s="474"/>
      <c r="U23" s="474"/>
      <c r="V23" s="474"/>
      <c r="W23" s="474"/>
      <c r="X23" s="474"/>
      <c r="Y23" s="474"/>
      <c r="Z23" s="474"/>
      <c r="AA23" s="474"/>
      <c r="AB23" s="474"/>
      <c r="AC23" s="474"/>
      <c r="AD23" s="474"/>
      <c r="AE23" s="474"/>
      <c r="AF23" s="474"/>
      <c r="AG23" s="474"/>
      <c r="AH23" s="474"/>
      <c r="AI23" s="474"/>
      <c r="AJ23" s="474"/>
      <c r="AK23" s="474"/>
    </row>
    <row r="24" spans="1:37" ht="15.75" customHeight="1">
      <c r="A24" s="474"/>
      <c r="B24" s="403">
        <v>3</v>
      </c>
      <c r="C24" s="241" t="s">
        <v>1618</v>
      </c>
      <c r="D24" s="241" t="s">
        <v>15</v>
      </c>
      <c r="E24" s="241"/>
      <c r="F24" s="241"/>
      <c r="G24" s="241"/>
      <c r="H24" s="241"/>
      <c r="I24" s="241"/>
      <c r="J24" s="241"/>
      <c r="K24" s="241"/>
      <c r="L24" s="241"/>
      <c r="M24" s="241"/>
      <c r="N24" s="241"/>
      <c r="O24" s="241"/>
      <c r="P24" s="520">
        <f t="shared" si="1"/>
        <v>0</v>
      </c>
      <c r="Q24" s="86"/>
      <c r="R24" s="474"/>
      <c r="S24" s="474"/>
      <c r="T24" s="474"/>
      <c r="U24" s="474"/>
      <c r="V24" s="474"/>
      <c r="W24" s="474"/>
      <c r="X24" s="474"/>
      <c r="Y24" s="474"/>
      <c r="Z24" s="474"/>
      <c r="AA24" s="474"/>
      <c r="AB24" s="474"/>
      <c r="AC24" s="474"/>
      <c r="AD24" s="474"/>
      <c r="AE24" s="474"/>
      <c r="AF24" s="474"/>
      <c r="AG24" s="474"/>
      <c r="AH24" s="474"/>
      <c r="AI24" s="474"/>
      <c r="AJ24" s="474"/>
      <c r="AK24" s="474"/>
    </row>
    <row r="25" spans="1:37" ht="15.75" customHeight="1">
      <c r="A25" s="474"/>
      <c r="B25" s="403">
        <v>4</v>
      </c>
      <c r="C25" s="241" t="s">
        <v>1619</v>
      </c>
      <c r="D25" s="241" t="s">
        <v>15</v>
      </c>
      <c r="E25" s="241"/>
      <c r="F25" s="241"/>
      <c r="G25" s="241"/>
      <c r="H25" s="241"/>
      <c r="I25" s="241"/>
      <c r="J25" s="241"/>
      <c r="K25" s="241"/>
      <c r="L25" s="241"/>
      <c r="M25" s="241"/>
      <c r="N25" s="241"/>
      <c r="O25" s="241"/>
      <c r="P25" s="520">
        <f t="shared" si="1"/>
        <v>0</v>
      </c>
      <c r="Q25" s="86"/>
      <c r="R25" s="474"/>
      <c r="S25" s="474"/>
      <c r="T25" s="474"/>
      <c r="U25" s="474"/>
      <c r="V25" s="474"/>
      <c r="W25" s="474"/>
      <c r="X25" s="474"/>
      <c r="Y25" s="474"/>
      <c r="Z25" s="474"/>
      <c r="AA25" s="474"/>
      <c r="AB25" s="474"/>
      <c r="AC25" s="474"/>
      <c r="AD25" s="474"/>
      <c r="AE25" s="474"/>
      <c r="AF25" s="474"/>
      <c r="AG25" s="474"/>
      <c r="AH25" s="474"/>
      <c r="AI25" s="474"/>
      <c r="AJ25" s="474"/>
      <c r="AK25" s="474"/>
    </row>
    <row r="26" spans="1:37" ht="15.75" customHeight="1">
      <c r="A26" s="474"/>
      <c r="B26" s="403">
        <v>5</v>
      </c>
      <c r="C26" s="241" t="s">
        <v>1620</v>
      </c>
      <c r="D26" s="241" t="s">
        <v>15</v>
      </c>
      <c r="E26" s="241"/>
      <c r="F26" s="241"/>
      <c r="G26" s="241"/>
      <c r="H26" s="241"/>
      <c r="I26" s="241"/>
      <c r="J26" s="241"/>
      <c r="K26" s="241"/>
      <c r="L26" s="241"/>
      <c r="M26" s="241"/>
      <c r="N26" s="241"/>
      <c r="O26" s="241"/>
      <c r="P26" s="520">
        <f t="shared" si="1"/>
        <v>0</v>
      </c>
      <c r="Q26" s="86"/>
      <c r="R26" s="474"/>
      <c r="S26" s="474"/>
      <c r="T26" s="474"/>
      <c r="U26" s="474"/>
      <c r="V26" s="474"/>
      <c r="W26" s="474"/>
      <c r="X26" s="474"/>
      <c r="Y26" s="474"/>
      <c r="Z26" s="474"/>
      <c r="AA26" s="474"/>
      <c r="AB26" s="474"/>
      <c r="AC26" s="474"/>
      <c r="AD26" s="474"/>
      <c r="AE26" s="474"/>
      <c r="AF26" s="474"/>
      <c r="AG26" s="474"/>
      <c r="AH26" s="474"/>
      <c r="AI26" s="474"/>
      <c r="AJ26" s="474"/>
      <c r="AK26" s="474"/>
    </row>
    <row r="27" spans="1:37" ht="15.75" customHeight="1">
      <c r="A27" s="474"/>
      <c r="B27" s="403"/>
      <c r="C27" s="241"/>
      <c r="D27" s="241"/>
      <c r="E27" s="241"/>
      <c r="F27" s="241"/>
      <c r="G27" s="241"/>
      <c r="H27" s="241"/>
      <c r="I27" s="241"/>
      <c r="J27" s="241"/>
      <c r="K27" s="241"/>
      <c r="L27" s="241"/>
      <c r="M27" s="241"/>
      <c r="N27" s="241"/>
      <c r="O27" s="241"/>
      <c r="P27" s="520">
        <f t="shared" si="1"/>
        <v>0</v>
      </c>
      <c r="Q27" s="86"/>
      <c r="R27" s="474"/>
      <c r="S27" s="474"/>
      <c r="T27" s="474"/>
      <c r="U27" s="474"/>
      <c r="V27" s="474"/>
      <c r="W27" s="474"/>
      <c r="X27" s="474"/>
      <c r="Y27" s="474"/>
      <c r="Z27" s="474"/>
      <c r="AA27" s="474"/>
      <c r="AB27" s="474"/>
      <c r="AC27" s="474"/>
      <c r="AD27" s="474"/>
      <c r="AE27" s="474"/>
      <c r="AF27" s="474"/>
      <c r="AG27" s="474"/>
      <c r="AH27" s="474"/>
      <c r="AI27" s="474"/>
      <c r="AJ27" s="474"/>
      <c r="AK27" s="474"/>
    </row>
    <row r="28" spans="1:37" ht="26.25" customHeight="1">
      <c r="A28" s="474"/>
      <c r="B28" s="403">
        <v>1</v>
      </c>
      <c r="C28" s="87" t="s">
        <v>1625</v>
      </c>
      <c r="D28" s="241" t="s">
        <v>1616</v>
      </c>
      <c r="E28" s="241">
        <v>4</v>
      </c>
      <c r="F28" s="241">
        <v>2</v>
      </c>
      <c r="G28" s="241"/>
      <c r="H28" s="241"/>
      <c r="I28" s="241"/>
      <c r="J28" s="241"/>
      <c r="K28" s="241"/>
      <c r="L28" s="241"/>
      <c r="M28" s="241"/>
      <c r="N28" s="241"/>
      <c r="O28" s="241"/>
      <c r="P28" s="520">
        <f t="shared" si="1"/>
        <v>2</v>
      </c>
      <c r="Q28" s="86"/>
      <c r="R28" s="474"/>
      <c r="S28" s="474"/>
      <c r="T28" s="474"/>
      <c r="U28" s="474"/>
      <c r="V28" s="474"/>
      <c r="W28" s="474"/>
      <c r="X28" s="474"/>
      <c r="Y28" s="474"/>
      <c r="Z28" s="474"/>
      <c r="AA28" s="474"/>
      <c r="AB28" s="474"/>
      <c r="AC28" s="474"/>
      <c r="AD28" s="474"/>
      <c r="AE28" s="474"/>
      <c r="AF28" s="474"/>
      <c r="AG28" s="474"/>
      <c r="AH28" s="474"/>
      <c r="AI28" s="474"/>
      <c r="AJ28" s="474"/>
      <c r="AK28" s="474"/>
    </row>
    <row r="29" spans="1:37" ht="15.75" customHeight="1">
      <c r="A29" s="474"/>
      <c r="B29" s="403">
        <v>2</v>
      </c>
      <c r="C29" s="208" t="s">
        <v>1617</v>
      </c>
      <c r="D29" s="241" t="s">
        <v>15</v>
      </c>
      <c r="E29" s="241"/>
      <c r="F29" s="241"/>
      <c r="G29" s="241"/>
      <c r="H29" s="241"/>
      <c r="I29" s="241"/>
      <c r="J29" s="241"/>
      <c r="K29" s="241"/>
      <c r="L29" s="241"/>
      <c r="M29" s="241"/>
      <c r="N29" s="241"/>
      <c r="O29" s="241"/>
      <c r="P29" s="520">
        <f t="shared" si="1"/>
        <v>0</v>
      </c>
      <c r="Q29" s="86"/>
      <c r="R29" s="474"/>
      <c r="S29" s="474"/>
      <c r="T29" s="474"/>
      <c r="U29" s="474"/>
      <c r="V29" s="474"/>
      <c r="W29" s="474"/>
      <c r="X29" s="474"/>
      <c r="Y29" s="474"/>
      <c r="Z29" s="474"/>
      <c r="AA29" s="474"/>
      <c r="AB29" s="474"/>
      <c r="AC29" s="474"/>
      <c r="AD29" s="474"/>
      <c r="AE29" s="474"/>
      <c r="AF29" s="474"/>
      <c r="AG29" s="474"/>
      <c r="AH29" s="474"/>
      <c r="AI29" s="474"/>
      <c r="AJ29" s="474"/>
      <c r="AK29" s="474"/>
    </row>
    <row r="30" spans="1:37" ht="15.75" customHeight="1">
      <c r="A30" s="474"/>
      <c r="B30" s="403">
        <v>3</v>
      </c>
      <c r="C30" s="241" t="s">
        <v>1618</v>
      </c>
      <c r="D30" s="241" t="s">
        <v>15</v>
      </c>
      <c r="E30" s="241"/>
      <c r="F30" s="241"/>
      <c r="G30" s="241"/>
      <c r="H30" s="241"/>
      <c r="I30" s="241"/>
      <c r="J30" s="241"/>
      <c r="K30" s="241"/>
      <c r="L30" s="241"/>
      <c r="M30" s="241"/>
      <c r="N30" s="241"/>
      <c r="O30" s="241"/>
      <c r="P30" s="520">
        <f t="shared" si="1"/>
        <v>0</v>
      </c>
      <c r="Q30" s="86"/>
      <c r="R30" s="474"/>
      <c r="S30" s="474"/>
      <c r="T30" s="474"/>
      <c r="U30" s="474"/>
      <c r="V30" s="474"/>
      <c r="W30" s="474"/>
      <c r="X30" s="474"/>
      <c r="Y30" s="474"/>
      <c r="Z30" s="474"/>
      <c r="AA30" s="474"/>
      <c r="AB30" s="474"/>
      <c r="AC30" s="474"/>
      <c r="AD30" s="474"/>
      <c r="AE30" s="474"/>
      <c r="AF30" s="474"/>
      <c r="AG30" s="474"/>
      <c r="AH30" s="474"/>
      <c r="AI30" s="474"/>
      <c r="AJ30" s="474"/>
      <c r="AK30" s="474"/>
    </row>
    <row r="31" spans="1:37" ht="15.75" customHeight="1">
      <c r="A31" s="474"/>
      <c r="B31" s="403">
        <v>4</v>
      </c>
      <c r="C31" s="241" t="s">
        <v>1619</v>
      </c>
      <c r="D31" s="241" t="s">
        <v>15</v>
      </c>
      <c r="E31" s="241"/>
      <c r="F31" s="241"/>
      <c r="G31" s="241"/>
      <c r="H31" s="241"/>
      <c r="I31" s="241"/>
      <c r="J31" s="241"/>
      <c r="K31" s="241"/>
      <c r="L31" s="241"/>
      <c r="M31" s="241"/>
      <c r="N31" s="241"/>
      <c r="O31" s="241"/>
      <c r="P31" s="520">
        <f t="shared" si="1"/>
        <v>0</v>
      </c>
      <c r="Q31" s="86"/>
      <c r="R31" s="474"/>
      <c r="S31" s="474"/>
      <c r="T31" s="474"/>
      <c r="U31" s="474"/>
      <c r="V31" s="474"/>
      <c r="W31" s="474"/>
      <c r="X31" s="474"/>
      <c r="Y31" s="474"/>
      <c r="Z31" s="474"/>
      <c r="AA31" s="474"/>
      <c r="AB31" s="474"/>
      <c r="AC31" s="474"/>
      <c r="AD31" s="474"/>
      <c r="AE31" s="474"/>
      <c r="AF31" s="474"/>
      <c r="AG31" s="474"/>
      <c r="AH31" s="474"/>
      <c r="AI31" s="474"/>
      <c r="AJ31" s="474"/>
      <c r="AK31" s="474"/>
    </row>
    <row r="32" spans="1:37" ht="15.75" customHeight="1">
      <c r="A32" s="474"/>
      <c r="B32" s="403">
        <v>5</v>
      </c>
      <c r="C32" s="241" t="s">
        <v>1620</v>
      </c>
      <c r="D32" s="241" t="s">
        <v>15</v>
      </c>
      <c r="E32" s="241"/>
      <c r="F32" s="241"/>
      <c r="G32" s="241"/>
      <c r="H32" s="241"/>
      <c r="I32" s="241"/>
      <c r="J32" s="241"/>
      <c r="K32" s="241"/>
      <c r="L32" s="241"/>
      <c r="M32" s="241"/>
      <c r="N32" s="241"/>
      <c r="O32" s="241"/>
      <c r="P32" s="520">
        <f t="shared" si="1"/>
        <v>0</v>
      </c>
      <c r="Q32" s="86"/>
      <c r="R32" s="474"/>
      <c r="S32" s="474"/>
      <c r="T32" s="474"/>
      <c r="U32" s="474"/>
      <c r="V32" s="474"/>
      <c r="W32" s="474"/>
      <c r="X32" s="474"/>
      <c r="Y32" s="474"/>
      <c r="Z32" s="474"/>
      <c r="AA32" s="474"/>
      <c r="AB32" s="474"/>
      <c r="AC32" s="474"/>
      <c r="AD32" s="474"/>
      <c r="AE32" s="474"/>
      <c r="AF32" s="474"/>
      <c r="AG32" s="474"/>
      <c r="AH32" s="474"/>
      <c r="AI32" s="474"/>
      <c r="AJ32" s="474"/>
      <c r="AK32" s="474"/>
    </row>
    <row r="33" spans="1:37" ht="15.75" customHeight="1">
      <c r="A33" s="474"/>
      <c r="B33" s="403"/>
      <c r="C33" s="241"/>
      <c r="D33" s="241"/>
      <c r="E33" s="241"/>
      <c r="F33" s="241"/>
      <c r="G33" s="241"/>
      <c r="H33" s="241"/>
      <c r="I33" s="241"/>
      <c r="J33" s="241"/>
      <c r="K33" s="241"/>
      <c r="L33" s="241"/>
      <c r="M33" s="241"/>
      <c r="N33" s="241"/>
      <c r="O33" s="241"/>
      <c r="P33" s="520">
        <f t="shared" si="1"/>
        <v>0</v>
      </c>
      <c r="Q33" s="86"/>
      <c r="R33" s="474"/>
      <c r="S33" s="474"/>
      <c r="T33" s="474"/>
      <c r="U33" s="474"/>
      <c r="V33" s="474"/>
      <c r="W33" s="474"/>
      <c r="X33" s="474"/>
      <c r="Y33" s="474"/>
      <c r="Z33" s="474"/>
      <c r="AA33" s="474"/>
      <c r="AB33" s="474"/>
      <c r="AC33" s="474"/>
      <c r="AD33" s="474"/>
      <c r="AE33" s="474"/>
      <c r="AF33" s="474"/>
      <c r="AG33" s="474"/>
      <c r="AH33" s="474"/>
      <c r="AI33" s="474"/>
      <c r="AJ33" s="474"/>
      <c r="AK33" s="474"/>
    </row>
    <row r="34" spans="1:37" ht="31.5" customHeight="1">
      <c r="A34" s="474"/>
      <c r="B34" s="403">
        <v>1</v>
      </c>
      <c r="C34" s="87" t="s">
        <v>1626</v>
      </c>
      <c r="D34" s="241" t="s">
        <v>1616</v>
      </c>
      <c r="E34" s="241"/>
      <c r="F34" s="241"/>
      <c r="G34" s="241"/>
      <c r="H34" s="241"/>
      <c r="I34" s="241"/>
      <c r="J34" s="241"/>
      <c r="K34" s="241"/>
      <c r="L34" s="241"/>
      <c r="M34" s="241"/>
      <c r="N34" s="241"/>
      <c r="O34" s="241"/>
      <c r="P34" s="520">
        <f t="shared" si="1"/>
        <v>0</v>
      </c>
      <c r="Q34" s="86"/>
      <c r="R34" s="474"/>
      <c r="S34" s="474"/>
      <c r="T34" s="474"/>
      <c r="U34" s="474"/>
      <c r="V34" s="474"/>
      <c r="W34" s="474"/>
      <c r="X34" s="474"/>
      <c r="Y34" s="474"/>
      <c r="Z34" s="474"/>
      <c r="AA34" s="474"/>
      <c r="AB34" s="474"/>
      <c r="AC34" s="474"/>
      <c r="AD34" s="474"/>
      <c r="AE34" s="474"/>
      <c r="AF34" s="474"/>
      <c r="AG34" s="474"/>
      <c r="AH34" s="474"/>
      <c r="AI34" s="474"/>
      <c r="AJ34" s="474"/>
      <c r="AK34" s="474"/>
    </row>
    <row r="35" spans="1:37" ht="15.75" customHeight="1">
      <c r="A35" s="474"/>
      <c r="B35" s="403">
        <v>2</v>
      </c>
      <c r="C35" s="208" t="s">
        <v>1617</v>
      </c>
      <c r="D35" s="241" t="s">
        <v>15</v>
      </c>
      <c r="E35" s="241"/>
      <c r="F35" s="241"/>
      <c r="G35" s="241"/>
      <c r="H35" s="241"/>
      <c r="I35" s="241"/>
      <c r="J35" s="241"/>
      <c r="K35" s="241"/>
      <c r="L35" s="241"/>
      <c r="M35" s="241"/>
      <c r="N35" s="241"/>
      <c r="O35" s="241"/>
      <c r="P35" s="520">
        <f t="shared" si="1"/>
        <v>0</v>
      </c>
      <c r="Q35" s="86"/>
      <c r="R35" s="474"/>
      <c r="S35" s="474"/>
      <c r="T35" s="474"/>
      <c r="U35" s="474"/>
      <c r="V35" s="474"/>
      <c r="W35" s="474"/>
      <c r="X35" s="474"/>
      <c r="Y35" s="474"/>
      <c r="Z35" s="474"/>
      <c r="AA35" s="474"/>
      <c r="AB35" s="474"/>
      <c r="AC35" s="474"/>
      <c r="AD35" s="474"/>
      <c r="AE35" s="474"/>
      <c r="AF35" s="474"/>
      <c r="AG35" s="474"/>
      <c r="AH35" s="474"/>
      <c r="AI35" s="474"/>
      <c r="AJ35" s="474"/>
      <c r="AK35" s="474"/>
    </row>
    <row r="36" spans="1:37" ht="15.75" customHeight="1">
      <c r="A36" s="474"/>
      <c r="B36" s="403">
        <v>3</v>
      </c>
      <c r="C36" s="241" t="s">
        <v>1618</v>
      </c>
      <c r="D36" s="241" t="s">
        <v>15</v>
      </c>
      <c r="E36" s="241"/>
      <c r="F36" s="241"/>
      <c r="G36" s="241"/>
      <c r="H36" s="241"/>
      <c r="I36" s="241"/>
      <c r="J36" s="241"/>
      <c r="K36" s="241"/>
      <c r="L36" s="241"/>
      <c r="M36" s="241"/>
      <c r="N36" s="241"/>
      <c r="O36" s="241"/>
      <c r="P36" s="520">
        <f t="shared" si="1"/>
        <v>0</v>
      </c>
      <c r="Q36" s="86"/>
      <c r="R36" s="474"/>
      <c r="S36" s="474"/>
      <c r="T36" s="474"/>
      <c r="U36" s="474"/>
      <c r="V36" s="474"/>
      <c r="W36" s="474"/>
      <c r="X36" s="474"/>
      <c r="Y36" s="474"/>
      <c r="Z36" s="474"/>
      <c r="AA36" s="474"/>
      <c r="AB36" s="474"/>
      <c r="AC36" s="474"/>
      <c r="AD36" s="474"/>
      <c r="AE36" s="474"/>
      <c r="AF36" s="474"/>
      <c r="AG36" s="474"/>
      <c r="AH36" s="474"/>
      <c r="AI36" s="474"/>
      <c r="AJ36" s="474"/>
      <c r="AK36" s="474"/>
    </row>
    <row r="37" spans="1:37" ht="15.75" customHeight="1">
      <c r="A37" s="474"/>
      <c r="B37" s="403">
        <v>4</v>
      </c>
      <c r="C37" s="241" t="s">
        <v>1619</v>
      </c>
      <c r="D37" s="241" t="s">
        <v>15</v>
      </c>
      <c r="E37" s="241"/>
      <c r="F37" s="241"/>
      <c r="G37" s="241"/>
      <c r="H37" s="241"/>
      <c r="I37" s="241"/>
      <c r="J37" s="241"/>
      <c r="K37" s="241"/>
      <c r="L37" s="241"/>
      <c r="M37" s="241"/>
      <c r="N37" s="241"/>
      <c r="O37" s="241"/>
      <c r="P37" s="520">
        <f t="shared" si="1"/>
        <v>0</v>
      </c>
      <c r="Q37" s="86"/>
      <c r="R37" s="474"/>
      <c r="S37" s="474"/>
      <c r="T37" s="474"/>
      <c r="U37" s="474"/>
      <c r="V37" s="474"/>
      <c r="W37" s="474"/>
      <c r="X37" s="474"/>
      <c r="Y37" s="474"/>
      <c r="Z37" s="474"/>
      <c r="AA37" s="474"/>
      <c r="AB37" s="474"/>
      <c r="AC37" s="474"/>
      <c r="AD37" s="474"/>
      <c r="AE37" s="474"/>
      <c r="AF37" s="474"/>
      <c r="AG37" s="474"/>
      <c r="AH37" s="474"/>
      <c r="AI37" s="474"/>
      <c r="AJ37" s="474"/>
      <c r="AK37" s="474"/>
    </row>
    <row r="38" spans="1:37" ht="15.75" customHeight="1">
      <c r="A38" s="474"/>
      <c r="B38" s="403">
        <v>5</v>
      </c>
      <c r="C38" s="241" t="s">
        <v>1620</v>
      </c>
      <c r="D38" s="241" t="s">
        <v>15</v>
      </c>
      <c r="E38" s="241"/>
      <c r="F38" s="241"/>
      <c r="G38" s="241"/>
      <c r="H38" s="241"/>
      <c r="I38" s="241"/>
      <c r="J38" s="241"/>
      <c r="K38" s="241"/>
      <c r="L38" s="241"/>
      <c r="M38" s="241"/>
      <c r="N38" s="241"/>
      <c r="O38" s="241"/>
      <c r="P38" s="520">
        <f t="shared" si="1"/>
        <v>0</v>
      </c>
      <c r="Q38" s="86"/>
      <c r="R38" s="474"/>
      <c r="S38" s="474"/>
      <c r="T38" s="474"/>
      <c r="U38" s="474"/>
      <c r="V38" s="474"/>
      <c r="W38" s="474"/>
      <c r="X38" s="474"/>
      <c r="Y38" s="474"/>
      <c r="Z38" s="474"/>
      <c r="AA38" s="474"/>
      <c r="AB38" s="474"/>
      <c r="AC38" s="474"/>
      <c r="AD38" s="474"/>
      <c r="AE38" s="474"/>
      <c r="AF38" s="474"/>
      <c r="AG38" s="474"/>
      <c r="AH38" s="474"/>
      <c r="AI38" s="474"/>
      <c r="AJ38" s="474"/>
      <c r="AK38" s="474"/>
    </row>
    <row r="39" spans="1:37" ht="15.75" customHeight="1">
      <c r="A39" s="474"/>
      <c r="B39" s="403"/>
      <c r="C39" s="241"/>
      <c r="D39" s="241"/>
      <c r="E39" s="241"/>
      <c r="F39" s="241"/>
      <c r="G39" s="241"/>
      <c r="H39" s="241"/>
      <c r="I39" s="241"/>
      <c r="J39" s="241"/>
      <c r="K39" s="241"/>
      <c r="L39" s="241"/>
      <c r="M39" s="241"/>
      <c r="N39" s="241"/>
      <c r="O39" s="241"/>
      <c r="P39" s="520">
        <f t="shared" si="1"/>
        <v>0</v>
      </c>
      <c r="Q39" s="86"/>
      <c r="R39" s="474"/>
      <c r="S39" s="474"/>
      <c r="T39" s="474"/>
      <c r="U39" s="474"/>
      <c r="V39" s="474"/>
      <c r="W39" s="474"/>
      <c r="X39" s="474"/>
      <c r="Y39" s="474"/>
      <c r="Z39" s="474"/>
      <c r="AA39" s="474"/>
      <c r="AB39" s="474"/>
      <c r="AC39" s="474"/>
      <c r="AD39" s="474"/>
      <c r="AE39" s="474"/>
      <c r="AF39" s="474"/>
      <c r="AG39" s="474"/>
      <c r="AH39" s="474"/>
      <c r="AI39" s="474"/>
      <c r="AJ39" s="474"/>
      <c r="AK39" s="474"/>
    </row>
    <row r="40" spans="1:37" ht="15.75" customHeight="1">
      <c r="A40" s="474"/>
      <c r="B40" s="521" t="s">
        <v>1627</v>
      </c>
      <c r="C40" s="478" t="s">
        <v>1628</v>
      </c>
      <c r="D40" s="241"/>
      <c r="E40" s="241"/>
      <c r="F40" s="241"/>
      <c r="G40" s="241"/>
      <c r="H40" s="241"/>
      <c r="I40" s="241"/>
      <c r="J40" s="241"/>
      <c r="K40" s="241"/>
      <c r="L40" s="241"/>
      <c r="M40" s="241"/>
      <c r="N40" s="241"/>
      <c r="O40" s="241"/>
      <c r="P40" s="520">
        <f t="shared" si="1"/>
        <v>0</v>
      </c>
      <c r="Q40" s="86"/>
      <c r="R40" s="474"/>
      <c r="S40" s="474"/>
      <c r="T40" s="474"/>
      <c r="U40" s="474"/>
      <c r="V40" s="474"/>
      <c r="W40" s="474"/>
      <c r="X40" s="474"/>
      <c r="Y40" s="474"/>
      <c r="Z40" s="474"/>
      <c r="AA40" s="474"/>
      <c r="AB40" s="474"/>
      <c r="AC40" s="474"/>
      <c r="AD40" s="474"/>
      <c r="AE40" s="474"/>
      <c r="AF40" s="474"/>
      <c r="AG40" s="474"/>
      <c r="AH40" s="474"/>
      <c r="AI40" s="474"/>
      <c r="AJ40" s="474"/>
      <c r="AK40" s="474"/>
    </row>
    <row r="41" spans="1:37" ht="26.25" customHeight="1">
      <c r="A41" s="474"/>
      <c r="B41" s="403">
        <v>1</v>
      </c>
      <c r="C41" s="87" t="s">
        <v>1629</v>
      </c>
      <c r="D41" s="241" t="s">
        <v>1616</v>
      </c>
      <c r="E41" s="241">
        <v>10</v>
      </c>
      <c r="F41" s="241">
        <v>1</v>
      </c>
      <c r="G41" s="241">
        <v>5</v>
      </c>
      <c r="H41" s="241"/>
      <c r="I41" s="241"/>
      <c r="J41" s="241"/>
      <c r="K41" s="241"/>
      <c r="L41" s="241"/>
      <c r="M41" s="241">
        <v>3</v>
      </c>
      <c r="N41" s="241">
        <v>1</v>
      </c>
      <c r="O41" s="241"/>
      <c r="P41" s="520">
        <f t="shared" si="1"/>
        <v>1</v>
      </c>
      <c r="Q41" s="86"/>
      <c r="R41" s="474"/>
      <c r="S41" s="474"/>
      <c r="T41" s="474"/>
      <c r="U41" s="474"/>
      <c r="V41" s="474"/>
      <c r="W41" s="474"/>
      <c r="X41" s="474"/>
      <c r="Y41" s="474"/>
      <c r="Z41" s="474"/>
      <c r="AA41" s="474"/>
      <c r="AB41" s="474"/>
      <c r="AC41" s="474"/>
      <c r="AD41" s="474"/>
      <c r="AE41" s="474"/>
      <c r="AF41" s="474"/>
      <c r="AG41" s="474"/>
      <c r="AH41" s="474"/>
      <c r="AI41" s="474"/>
      <c r="AJ41" s="474"/>
      <c r="AK41" s="474"/>
    </row>
    <row r="42" spans="1:37" ht="15.75" customHeight="1">
      <c r="A42" s="474"/>
      <c r="B42" s="403">
        <v>2</v>
      </c>
      <c r="C42" s="208" t="s">
        <v>1617</v>
      </c>
      <c r="D42" s="241" t="s">
        <v>15</v>
      </c>
      <c r="E42" s="241"/>
      <c r="F42" s="241"/>
      <c r="G42" s="241"/>
      <c r="H42" s="241"/>
      <c r="I42" s="241"/>
      <c r="J42" s="241"/>
      <c r="K42" s="241"/>
      <c r="L42" s="241"/>
      <c r="M42" s="241"/>
      <c r="N42" s="241"/>
      <c r="O42" s="241"/>
      <c r="P42" s="520">
        <f t="shared" si="1"/>
        <v>0</v>
      </c>
      <c r="Q42" s="86"/>
      <c r="R42" s="474"/>
      <c r="S42" s="474"/>
      <c r="T42" s="474"/>
      <c r="U42" s="474"/>
      <c r="V42" s="474"/>
      <c r="W42" s="474"/>
      <c r="X42" s="474"/>
      <c r="Y42" s="474"/>
      <c r="Z42" s="474"/>
      <c r="AA42" s="474"/>
      <c r="AB42" s="474"/>
      <c r="AC42" s="474"/>
      <c r="AD42" s="474"/>
      <c r="AE42" s="474"/>
      <c r="AF42" s="474"/>
      <c r="AG42" s="474"/>
      <c r="AH42" s="474"/>
      <c r="AI42" s="474"/>
      <c r="AJ42" s="474"/>
      <c r="AK42" s="474"/>
    </row>
    <row r="43" spans="1:37" ht="15.75" customHeight="1">
      <c r="A43" s="474"/>
      <c r="B43" s="403">
        <v>3</v>
      </c>
      <c r="C43" s="241" t="s">
        <v>1618</v>
      </c>
      <c r="D43" s="241" t="s">
        <v>15</v>
      </c>
      <c r="E43" s="241"/>
      <c r="F43" s="241"/>
      <c r="G43" s="241"/>
      <c r="H43" s="241"/>
      <c r="I43" s="241"/>
      <c r="J43" s="241"/>
      <c r="K43" s="241"/>
      <c r="L43" s="241"/>
      <c r="M43" s="241"/>
      <c r="N43" s="241"/>
      <c r="O43" s="241"/>
      <c r="P43" s="520">
        <f t="shared" si="1"/>
        <v>0</v>
      </c>
      <c r="Q43" s="86"/>
      <c r="R43" s="474"/>
      <c r="S43" s="474"/>
      <c r="T43" s="474"/>
      <c r="U43" s="474"/>
      <c r="V43" s="474"/>
      <c r="W43" s="474"/>
      <c r="X43" s="474"/>
      <c r="Y43" s="474"/>
      <c r="Z43" s="474"/>
      <c r="AA43" s="474"/>
      <c r="AB43" s="474"/>
      <c r="AC43" s="474"/>
      <c r="AD43" s="474"/>
      <c r="AE43" s="474"/>
      <c r="AF43" s="474"/>
      <c r="AG43" s="474"/>
      <c r="AH43" s="474"/>
      <c r="AI43" s="474"/>
      <c r="AJ43" s="474"/>
      <c r="AK43" s="474"/>
    </row>
    <row r="44" spans="1:37" ht="15.75" customHeight="1">
      <c r="A44" s="474"/>
      <c r="B44" s="403">
        <v>4</v>
      </c>
      <c r="C44" s="241" t="s">
        <v>1619</v>
      </c>
      <c r="D44" s="241" t="s">
        <v>15</v>
      </c>
      <c r="E44" s="241"/>
      <c r="F44" s="241"/>
      <c r="G44" s="241"/>
      <c r="H44" s="241"/>
      <c r="I44" s="241"/>
      <c r="J44" s="241"/>
      <c r="K44" s="241"/>
      <c r="L44" s="241"/>
      <c r="M44" s="241"/>
      <c r="N44" s="241"/>
      <c r="O44" s="241"/>
      <c r="P44" s="520">
        <f t="shared" si="1"/>
        <v>0</v>
      </c>
      <c r="Q44" s="86"/>
      <c r="R44" s="474"/>
      <c r="S44" s="474"/>
      <c r="T44" s="474"/>
      <c r="U44" s="474"/>
      <c r="V44" s="474"/>
      <c r="W44" s="474"/>
      <c r="X44" s="474"/>
      <c r="Y44" s="474"/>
      <c r="Z44" s="474"/>
      <c r="AA44" s="474"/>
      <c r="AB44" s="474"/>
      <c r="AC44" s="474"/>
      <c r="AD44" s="474"/>
      <c r="AE44" s="474"/>
      <c r="AF44" s="474"/>
      <c r="AG44" s="474"/>
      <c r="AH44" s="474"/>
      <c r="AI44" s="474"/>
      <c r="AJ44" s="474"/>
      <c r="AK44" s="474"/>
    </row>
    <row r="45" spans="1:37" ht="15.75" customHeight="1">
      <c r="A45" s="474"/>
      <c r="B45" s="403">
        <v>5</v>
      </c>
      <c r="C45" s="241" t="s">
        <v>1620</v>
      </c>
      <c r="D45" s="241" t="s">
        <v>15</v>
      </c>
      <c r="E45" s="241"/>
      <c r="F45" s="241"/>
      <c r="G45" s="241"/>
      <c r="H45" s="241"/>
      <c r="I45" s="241"/>
      <c r="J45" s="241"/>
      <c r="K45" s="241"/>
      <c r="L45" s="241"/>
      <c r="M45" s="241"/>
      <c r="N45" s="241"/>
      <c r="O45" s="241"/>
      <c r="P45" s="520">
        <f t="shared" si="1"/>
        <v>0</v>
      </c>
      <c r="Q45" s="86"/>
      <c r="R45" s="474"/>
      <c r="S45" s="474"/>
      <c r="T45" s="474"/>
      <c r="U45" s="474"/>
      <c r="V45" s="474"/>
      <c r="W45" s="474"/>
      <c r="X45" s="474"/>
      <c r="Y45" s="474"/>
      <c r="Z45" s="474"/>
      <c r="AA45" s="474"/>
      <c r="AB45" s="474"/>
      <c r="AC45" s="474"/>
      <c r="AD45" s="474"/>
      <c r="AE45" s="474"/>
      <c r="AF45" s="474"/>
      <c r="AG45" s="474"/>
      <c r="AH45" s="474"/>
      <c r="AI45" s="474"/>
      <c r="AJ45" s="474"/>
      <c r="AK45" s="474"/>
    </row>
    <row r="46" spans="1:37" ht="15.75" customHeight="1">
      <c r="A46" s="474"/>
      <c r="B46" s="403"/>
      <c r="C46" s="241"/>
      <c r="D46" s="241"/>
      <c r="E46" s="241"/>
      <c r="F46" s="241"/>
      <c r="G46" s="241"/>
      <c r="H46" s="241"/>
      <c r="I46" s="241"/>
      <c r="J46" s="241"/>
      <c r="K46" s="241"/>
      <c r="L46" s="241"/>
      <c r="M46" s="241"/>
      <c r="N46" s="241"/>
      <c r="O46" s="241"/>
      <c r="P46" s="520">
        <f t="shared" si="1"/>
        <v>0</v>
      </c>
      <c r="Q46" s="86"/>
      <c r="R46" s="474"/>
      <c r="S46" s="474"/>
      <c r="T46" s="474"/>
      <c r="U46" s="474"/>
      <c r="V46" s="474"/>
      <c r="W46" s="474"/>
      <c r="X46" s="474"/>
      <c r="Y46" s="474"/>
      <c r="Z46" s="474"/>
      <c r="AA46" s="474"/>
      <c r="AB46" s="474"/>
      <c r="AC46" s="474"/>
      <c r="AD46" s="474"/>
      <c r="AE46" s="474"/>
      <c r="AF46" s="474"/>
      <c r="AG46" s="474"/>
      <c r="AH46" s="474"/>
      <c r="AI46" s="474"/>
      <c r="AJ46" s="474"/>
      <c r="AK46" s="474"/>
    </row>
    <row r="47" spans="1:37" ht="15.75" customHeight="1">
      <c r="A47" s="474"/>
      <c r="B47" s="403">
        <v>1</v>
      </c>
      <c r="C47" s="87" t="s">
        <v>1630</v>
      </c>
      <c r="D47" s="241" t="s">
        <v>1616</v>
      </c>
      <c r="E47" s="241"/>
      <c r="F47" s="241"/>
      <c r="G47" s="241"/>
      <c r="H47" s="241"/>
      <c r="I47" s="241"/>
      <c r="J47" s="241"/>
      <c r="K47" s="241"/>
      <c r="L47" s="241"/>
      <c r="M47" s="241"/>
      <c r="N47" s="241"/>
      <c r="O47" s="241"/>
      <c r="P47" s="520">
        <f t="shared" si="1"/>
        <v>0</v>
      </c>
      <c r="Q47" s="86"/>
      <c r="R47" s="474"/>
      <c r="S47" s="474"/>
      <c r="T47" s="474"/>
      <c r="U47" s="474"/>
      <c r="V47" s="474"/>
      <c r="W47" s="474"/>
      <c r="X47" s="474"/>
      <c r="Y47" s="474"/>
      <c r="Z47" s="474"/>
      <c r="AA47" s="474"/>
      <c r="AB47" s="474"/>
      <c r="AC47" s="474"/>
      <c r="AD47" s="474"/>
      <c r="AE47" s="474"/>
      <c r="AF47" s="474"/>
      <c r="AG47" s="474"/>
      <c r="AH47" s="474"/>
      <c r="AI47" s="474"/>
      <c r="AJ47" s="474"/>
      <c r="AK47" s="474"/>
    </row>
    <row r="48" spans="1:37" ht="15.75" customHeight="1">
      <c r="A48" s="474"/>
      <c r="B48" s="403">
        <v>2</v>
      </c>
      <c r="C48" s="208" t="s">
        <v>1617</v>
      </c>
      <c r="D48" s="241" t="s">
        <v>15</v>
      </c>
      <c r="E48" s="241"/>
      <c r="F48" s="241"/>
      <c r="G48" s="241"/>
      <c r="H48" s="241"/>
      <c r="I48" s="241"/>
      <c r="J48" s="241"/>
      <c r="K48" s="241"/>
      <c r="L48" s="241"/>
      <c r="M48" s="241"/>
      <c r="N48" s="241"/>
      <c r="O48" s="241"/>
      <c r="P48" s="520">
        <f t="shared" si="1"/>
        <v>0</v>
      </c>
      <c r="Q48" s="86"/>
      <c r="R48" s="474"/>
      <c r="S48" s="474"/>
      <c r="T48" s="474"/>
      <c r="U48" s="474"/>
      <c r="V48" s="474"/>
      <c r="W48" s="474"/>
      <c r="X48" s="474"/>
      <c r="Y48" s="474"/>
      <c r="Z48" s="474"/>
      <c r="AA48" s="474"/>
      <c r="AB48" s="474"/>
      <c r="AC48" s="474"/>
      <c r="AD48" s="474"/>
      <c r="AE48" s="474"/>
      <c r="AF48" s="474"/>
      <c r="AG48" s="474"/>
      <c r="AH48" s="474"/>
      <c r="AI48" s="474"/>
      <c r="AJ48" s="474"/>
      <c r="AK48" s="474"/>
    </row>
    <row r="49" spans="1:37" ht="15.75" customHeight="1">
      <c r="A49" s="474"/>
      <c r="B49" s="403">
        <v>3</v>
      </c>
      <c r="C49" s="241" t="s">
        <v>1618</v>
      </c>
      <c r="D49" s="241" t="s">
        <v>15</v>
      </c>
      <c r="E49" s="241"/>
      <c r="F49" s="241"/>
      <c r="G49" s="241"/>
      <c r="H49" s="241"/>
      <c r="I49" s="241"/>
      <c r="J49" s="241"/>
      <c r="K49" s="241"/>
      <c r="L49" s="241"/>
      <c r="M49" s="241"/>
      <c r="N49" s="241"/>
      <c r="O49" s="241"/>
      <c r="P49" s="520">
        <f t="shared" si="1"/>
        <v>0</v>
      </c>
      <c r="Q49" s="86"/>
      <c r="R49" s="474"/>
      <c r="S49" s="474"/>
      <c r="T49" s="474"/>
      <c r="U49" s="474"/>
      <c r="V49" s="474"/>
      <c r="W49" s="474"/>
      <c r="X49" s="474"/>
      <c r="Y49" s="474"/>
      <c r="Z49" s="474"/>
      <c r="AA49" s="474"/>
      <c r="AB49" s="474"/>
      <c r="AC49" s="474"/>
      <c r="AD49" s="474"/>
      <c r="AE49" s="474"/>
      <c r="AF49" s="474"/>
      <c r="AG49" s="474"/>
      <c r="AH49" s="474"/>
      <c r="AI49" s="474"/>
      <c r="AJ49" s="474"/>
      <c r="AK49" s="474"/>
    </row>
    <row r="50" spans="1:37" ht="15.75" customHeight="1">
      <c r="A50" s="474"/>
      <c r="B50" s="403">
        <v>4</v>
      </c>
      <c r="C50" s="241" t="s">
        <v>1619</v>
      </c>
      <c r="D50" s="241" t="s">
        <v>15</v>
      </c>
      <c r="E50" s="241"/>
      <c r="F50" s="241"/>
      <c r="G50" s="241"/>
      <c r="H50" s="241"/>
      <c r="I50" s="241"/>
      <c r="J50" s="241"/>
      <c r="K50" s="241"/>
      <c r="L50" s="241"/>
      <c r="M50" s="241"/>
      <c r="N50" s="241"/>
      <c r="O50" s="241"/>
      <c r="P50" s="520">
        <f t="shared" si="1"/>
        <v>0</v>
      </c>
      <c r="Q50" s="86"/>
      <c r="R50" s="474"/>
      <c r="S50" s="474"/>
      <c r="T50" s="474"/>
      <c r="U50" s="474"/>
      <c r="V50" s="474"/>
      <c r="W50" s="474"/>
      <c r="X50" s="474"/>
      <c r="Y50" s="474"/>
      <c r="Z50" s="474"/>
      <c r="AA50" s="474"/>
      <c r="AB50" s="474"/>
      <c r="AC50" s="474"/>
      <c r="AD50" s="474"/>
      <c r="AE50" s="474"/>
      <c r="AF50" s="474"/>
      <c r="AG50" s="474"/>
      <c r="AH50" s="474"/>
      <c r="AI50" s="474"/>
      <c r="AJ50" s="474"/>
      <c r="AK50" s="474"/>
    </row>
    <row r="51" spans="1:37" ht="15.75" customHeight="1">
      <c r="A51" s="474"/>
      <c r="B51" s="403">
        <v>5</v>
      </c>
      <c r="C51" s="241" t="s">
        <v>1620</v>
      </c>
      <c r="D51" s="241" t="s">
        <v>15</v>
      </c>
      <c r="E51" s="241"/>
      <c r="F51" s="241"/>
      <c r="G51" s="241"/>
      <c r="H51" s="241"/>
      <c r="I51" s="241"/>
      <c r="J51" s="241"/>
      <c r="K51" s="241"/>
      <c r="L51" s="241"/>
      <c r="M51" s="241"/>
      <c r="N51" s="241"/>
      <c r="O51" s="241"/>
      <c r="P51" s="520">
        <f t="shared" si="1"/>
        <v>0</v>
      </c>
      <c r="Q51" s="86"/>
      <c r="R51" s="474"/>
      <c r="S51" s="474"/>
      <c r="T51" s="474"/>
      <c r="U51" s="474"/>
      <c r="V51" s="474"/>
      <c r="W51" s="474"/>
      <c r="X51" s="474"/>
      <c r="Y51" s="474"/>
      <c r="Z51" s="474"/>
      <c r="AA51" s="474"/>
      <c r="AB51" s="474"/>
      <c r="AC51" s="474"/>
      <c r="AD51" s="474"/>
      <c r="AE51" s="474"/>
      <c r="AF51" s="474"/>
      <c r="AG51" s="474"/>
      <c r="AH51" s="474"/>
      <c r="AI51" s="474"/>
      <c r="AJ51" s="474"/>
      <c r="AK51" s="474"/>
    </row>
    <row r="52" spans="1:37" ht="15.75" customHeight="1">
      <c r="A52" s="474"/>
      <c r="B52" s="403"/>
      <c r="C52" s="241"/>
      <c r="D52" s="241"/>
      <c r="E52" s="241"/>
      <c r="F52" s="241"/>
      <c r="G52" s="241"/>
      <c r="H52" s="241"/>
      <c r="I52" s="241"/>
      <c r="J52" s="241"/>
      <c r="K52" s="241"/>
      <c r="L52" s="241"/>
      <c r="M52" s="241"/>
      <c r="N52" s="241"/>
      <c r="O52" s="241"/>
      <c r="P52" s="520">
        <f t="shared" si="1"/>
        <v>0</v>
      </c>
      <c r="Q52" s="86"/>
      <c r="R52" s="474"/>
      <c r="S52" s="474"/>
      <c r="T52" s="474"/>
      <c r="U52" s="474"/>
      <c r="V52" s="474"/>
      <c r="W52" s="474"/>
      <c r="X52" s="474"/>
      <c r="Y52" s="474"/>
      <c r="Z52" s="474"/>
      <c r="AA52" s="474"/>
      <c r="AB52" s="474"/>
      <c r="AC52" s="474"/>
      <c r="AD52" s="474"/>
      <c r="AE52" s="474"/>
      <c r="AF52" s="474"/>
      <c r="AG52" s="474"/>
      <c r="AH52" s="474"/>
      <c r="AI52" s="474"/>
      <c r="AJ52" s="474"/>
      <c r="AK52" s="474"/>
    </row>
    <row r="53" spans="1:37" ht="15.75" customHeight="1">
      <c r="A53" s="474"/>
      <c r="B53" s="403">
        <v>1</v>
      </c>
      <c r="C53" s="87" t="s">
        <v>1631</v>
      </c>
      <c r="D53" s="241" t="s">
        <v>1616</v>
      </c>
      <c r="E53" s="241">
        <v>5</v>
      </c>
      <c r="F53" s="241"/>
      <c r="G53" s="241"/>
      <c r="H53" s="241"/>
      <c r="I53" s="241"/>
      <c r="J53" s="241"/>
      <c r="K53" s="241"/>
      <c r="L53" s="241"/>
      <c r="M53" s="241"/>
      <c r="N53" s="241"/>
      <c r="O53" s="241"/>
      <c r="P53" s="520">
        <f t="shared" si="1"/>
        <v>0</v>
      </c>
      <c r="Q53" s="86"/>
      <c r="R53" s="474"/>
      <c r="S53" s="474"/>
      <c r="T53" s="474"/>
      <c r="U53" s="474"/>
      <c r="V53" s="474"/>
      <c r="W53" s="474"/>
      <c r="X53" s="474"/>
      <c r="Y53" s="474"/>
      <c r="Z53" s="474"/>
      <c r="AA53" s="474"/>
      <c r="AB53" s="474"/>
      <c r="AC53" s="474"/>
      <c r="AD53" s="474"/>
      <c r="AE53" s="474"/>
      <c r="AF53" s="474"/>
      <c r="AG53" s="474"/>
      <c r="AH53" s="474"/>
      <c r="AI53" s="474"/>
      <c r="AJ53" s="474"/>
      <c r="AK53" s="474"/>
    </row>
    <row r="54" spans="1:37" ht="15.75" customHeight="1">
      <c r="A54" s="474"/>
      <c r="B54" s="403">
        <v>2</v>
      </c>
      <c r="C54" s="208" t="s">
        <v>1617</v>
      </c>
      <c r="D54" s="241" t="s">
        <v>15</v>
      </c>
      <c r="E54" s="241"/>
      <c r="F54" s="241"/>
      <c r="G54" s="241"/>
      <c r="H54" s="241"/>
      <c r="I54" s="241"/>
      <c r="J54" s="241"/>
      <c r="K54" s="241"/>
      <c r="L54" s="241"/>
      <c r="M54" s="241"/>
      <c r="N54" s="241"/>
      <c r="O54" s="241"/>
      <c r="P54" s="520">
        <f t="shared" si="1"/>
        <v>0</v>
      </c>
      <c r="Q54" s="86"/>
      <c r="R54" s="474"/>
      <c r="S54" s="474"/>
      <c r="T54" s="474"/>
      <c r="U54" s="474"/>
      <c r="V54" s="474"/>
      <c r="W54" s="474"/>
      <c r="X54" s="474"/>
      <c r="Y54" s="474"/>
      <c r="Z54" s="474"/>
      <c r="AA54" s="474"/>
      <c r="AB54" s="474"/>
      <c r="AC54" s="474"/>
      <c r="AD54" s="474"/>
      <c r="AE54" s="474"/>
      <c r="AF54" s="474"/>
      <c r="AG54" s="474"/>
      <c r="AH54" s="474"/>
      <c r="AI54" s="474"/>
      <c r="AJ54" s="474"/>
      <c r="AK54" s="474"/>
    </row>
    <row r="55" spans="1:37" ht="15.75" customHeight="1">
      <c r="A55" s="474"/>
      <c r="B55" s="403">
        <v>3</v>
      </c>
      <c r="C55" s="241" t="s">
        <v>1618</v>
      </c>
      <c r="D55" s="241" t="s">
        <v>15</v>
      </c>
      <c r="E55" s="241"/>
      <c r="F55" s="241"/>
      <c r="G55" s="241"/>
      <c r="H55" s="241"/>
      <c r="I55" s="241"/>
      <c r="J55" s="241"/>
      <c r="K55" s="241"/>
      <c r="L55" s="241"/>
      <c r="M55" s="241"/>
      <c r="N55" s="241"/>
      <c r="O55" s="241"/>
      <c r="P55" s="520">
        <f t="shared" si="1"/>
        <v>0</v>
      </c>
      <c r="Q55" s="86"/>
      <c r="R55" s="474"/>
      <c r="S55" s="474"/>
      <c r="T55" s="474"/>
      <c r="U55" s="474"/>
      <c r="V55" s="474"/>
      <c r="W55" s="474"/>
      <c r="X55" s="474"/>
      <c r="Y55" s="474"/>
      <c r="Z55" s="474"/>
      <c r="AA55" s="474"/>
      <c r="AB55" s="474"/>
      <c r="AC55" s="474"/>
      <c r="AD55" s="474"/>
      <c r="AE55" s="474"/>
      <c r="AF55" s="474"/>
      <c r="AG55" s="474"/>
      <c r="AH55" s="474"/>
      <c r="AI55" s="474"/>
      <c r="AJ55" s="474"/>
      <c r="AK55" s="474"/>
    </row>
    <row r="56" spans="1:37" ht="15.75" customHeight="1">
      <c r="A56" s="474"/>
      <c r="B56" s="403">
        <v>4</v>
      </c>
      <c r="C56" s="241" t="s">
        <v>1619</v>
      </c>
      <c r="D56" s="241" t="s">
        <v>15</v>
      </c>
      <c r="E56" s="241"/>
      <c r="F56" s="241"/>
      <c r="G56" s="241"/>
      <c r="H56" s="241"/>
      <c r="I56" s="241"/>
      <c r="J56" s="241"/>
      <c r="K56" s="241"/>
      <c r="L56" s="241"/>
      <c r="M56" s="241"/>
      <c r="N56" s="241"/>
      <c r="O56" s="241"/>
      <c r="P56" s="520">
        <f t="shared" si="1"/>
        <v>0</v>
      </c>
      <c r="Q56" s="86"/>
      <c r="R56" s="474"/>
      <c r="S56" s="474"/>
      <c r="T56" s="474"/>
      <c r="U56" s="474"/>
      <c r="V56" s="474"/>
      <c r="W56" s="474"/>
      <c r="X56" s="474"/>
      <c r="Y56" s="474"/>
      <c r="Z56" s="474"/>
      <c r="AA56" s="474"/>
      <c r="AB56" s="474"/>
      <c r="AC56" s="474"/>
      <c r="AD56" s="474"/>
      <c r="AE56" s="474"/>
      <c r="AF56" s="474"/>
      <c r="AG56" s="474"/>
      <c r="AH56" s="474"/>
      <c r="AI56" s="474"/>
      <c r="AJ56" s="474"/>
      <c r="AK56" s="474"/>
    </row>
    <row r="57" spans="1:37" ht="15.75" customHeight="1">
      <c r="A57" s="474"/>
      <c r="B57" s="403">
        <v>5</v>
      </c>
      <c r="C57" s="241" t="s">
        <v>1620</v>
      </c>
      <c r="D57" s="241" t="s">
        <v>15</v>
      </c>
      <c r="E57" s="241"/>
      <c r="F57" s="241"/>
      <c r="G57" s="241"/>
      <c r="H57" s="241"/>
      <c r="I57" s="241"/>
      <c r="J57" s="241"/>
      <c r="K57" s="241"/>
      <c r="L57" s="241"/>
      <c r="M57" s="241"/>
      <c r="N57" s="241"/>
      <c r="O57" s="241"/>
      <c r="P57" s="520">
        <f t="shared" si="1"/>
        <v>0</v>
      </c>
      <c r="Q57" s="86"/>
      <c r="R57" s="474"/>
      <c r="S57" s="474"/>
      <c r="T57" s="474"/>
      <c r="U57" s="474"/>
      <c r="V57" s="474"/>
      <c r="W57" s="474"/>
      <c r="X57" s="474"/>
      <c r="Y57" s="474"/>
      <c r="Z57" s="474"/>
      <c r="AA57" s="474"/>
      <c r="AB57" s="474"/>
      <c r="AC57" s="474"/>
      <c r="AD57" s="474"/>
      <c r="AE57" s="474"/>
      <c r="AF57" s="474"/>
      <c r="AG57" s="474"/>
      <c r="AH57" s="474"/>
      <c r="AI57" s="474"/>
      <c r="AJ57" s="474"/>
      <c r="AK57" s="474"/>
    </row>
    <row r="58" spans="1:37" ht="15.75" customHeight="1">
      <c r="A58" s="474"/>
      <c r="B58" s="403"/>
      <c r="C58" s="241"/>
      <c r="D58" s="241"/>
      <c r="E58" s="241"/>
      <c r="F58" s="241"/>
      <c r="G58" s="241"/>
      <c r="H58" s="241"/>
      <c r="I58" s="241"/>
      <c r="J58" s="241"/>
      <c r="K58" s="241"/>
      <c r="L58" s="241"/>
      <c r="M58" s="241"/>
      <c r="N58" s="241"/>
      <c r="O58" s="241"/>
      <c r="P58" s="520">
        <f t="shared" si="1"/>
        <v>0</v>
      </c>
      <c r="Q58" s="86"/>
      <c r="R58" s="474"/>
      <c r="S58" s="474"/>
      <c r="T58" s="474"/>
      <c r="U58" s="474"/>
      <c r="V58" s="474"/>
      <c r="W58" s="474"/>
      <c r="X58" s="474"/>
      <c r="Y58" s="474"/>
      <c r="Z58" s="474"/>
      <c r="AA58" s="474"/>
      <c r="AB58" s="474"/>
      <c r="AC58" s="474"/>
      <c r="AD58" s="474"/>
      <c r="AE58" s="474"/>
      <c r="AF58" s="474"/>
      <c r="AG58" s="474"/>
      <c r="AH58" s="474"/>
      <c r="AI58" s="474"/>
      <c r="AJ58" s="474"/>
      <c r="AK58" s="474"/>
    </row>
    <row r="59" spans="1:37" ht="15.75" customHeight="1">
      <c r="A59" s="474"/>
      <c r="B59" s="403">
        <v>1</v>
      </c>
      <c r="C59" s="87" t="s">
        <v>1632</v>
      </c>
      <c r="D59" s="241" t="s">
        <v>1616</v>
      </c>
      <c r="E59" s="241"/>
      <c r="F59" s="241"/>
      <c r="G59" s="241"/>
      <c r="H59" s="241"/>
      <c r="I59" s="241"/>
      <c r="J59" s="241"/>
      <c r="K59" s="241"/>
      <c r="L59" s="241"/>
      <c r="M59" s="241"/>
      <c r="N59" s="241"/>
      <c r="O59" s="241"/>
      <c r="P59" s="520">
        <f t="shared" si="1"/>
        <v>0</v>
      </c>
      <c r="Q59" s="86"/>
      <c r="R59" s="474"/>
      <c r="S59" s="474"/>
      <c r="T59" s="474"/>
      <c r="U59" s="474"/>
      <c r="V59" s="474"/>
      <c r="W59" s="474"/>
      <c r="X59" s="474"/>
      <c r="Y59" s="474"/>
      <c r="Z59" s="474"/>
      <c r="AA59" s="474"/>
      <c r="AB59" s="474"/>
      <c r="AC59" s="474"/>
      <c r="AD59" s="474"/>
      <c r="AE59" s="474"/>
      <c r="AF59" s="474"/>
      <c r="AG59" s="474"/>
      <c r="AH59" s="474"/>
      <c r="AI59" s="474"/>
      <c r="AJ59" s="474"/>
      <c r="AK59" s="474"/>
    </row>
    <row r="60" spans="1:37" ht="15.75" customHeight="1">
      <c r="A60" s="474"/>
      <c r="B60" s="403">
        <v>2</v>
      </c>
      <c r="C60" s="208" t="s">
        <v>1617</v>
      </c>
      <c r="D60" s="241" t="s">
        <v>15</v>
      </c>
      <c r="E60" s="241"/>
      <c r="F60" s="241"/>
      <c r="G60" s="241"/>
      <c r="H60" s="241"/>
      <c r="I60" s="241"/>
      <c r="J60" s="241"/>
      <c r="K60" s="241"/>
      <c r="L60" s="241"/>
      <c r="M60" s="241"/>
      <c r="N60" s="241"/>
      <c r="O60" s="241"/>
      <c r="P60" s="520">
        <f t="shared" si="1"/>
        <v>0</v>
      </c>
      <c r="Q60" s="86"/>
      <c r="R60" s="474"/>
      <c r="S60" s="474"/>
      <c r="T60" s="474"/>
      <c r="U60" s="474"/>
      <c r="V60" s="474"/>
      <c r="W60" s="474"/>
      <c r="X60" s="474"/>
      <c r="Y60" s="474"/>
      <c r="Z60" s="474"/>
      <c r="AA60" s="474"/>
      <c r="AB60" s="474"/>
      <c r="AC60" s="474"/>
      <c r="AD60" s="474"/>
      <c r="AE60" s="474"/>
      <c r="AF60" s="474"/>
      <c r="AG60" s="474"/>
      <c r="AH60" s="474"/>
      <c r="AI60" s="474"/>
      <c r="AJ60" s="474"/>
      <c r="AK60" s="474"/>
    </row>
    <row r="61" spans="1:37" ht="15.75" customHeight="1">
      <c r="A61" s="474"/>
      <c r="B61" s="403">
        <v>3</v>
      </c>
      <c r="C61" s="241" t="s">
        <v>1618</v>
      </c>
      <c r="D61" s="241" t="s">
        <v>15</v>
      </c>
      <c r="E61" s="241"/>
      <c r="F61" s="241"/>
      <c r="G61" s="241"/>
      <c r="H61" s="241"/>
      <c r="I61" s="241"/>
      <c r="J61" s="241"/>
      <c r="K61" s="241"/>
      <c r="L61" s="241"/>
      <c r="M61" s="241"/>
      <c r="N61" s="241"/>
      <c r="O61" s="241"/>
      <c r="P61" s="520">
        <f t="shared" si="1"/>
        <v>0</v>
      </c>
      <c r="Q61" s="86"/>
      <c r="R61" s="474"/>
      <c r="S61" s="474"/>
      <c r="T61" s="474"/>
      <c r="U61" s="474"/>
      <c r="V61" s="474"/>
      <c r="W61" s="474"/>
      <c r="X61" s="474"/>
      <c r="Y61" s="474"/>
      <c r="Z61" s="474"/>
      <c r="AA61" s="474"/>
      <c r="AB61" s="474"/>
      <c r="AC61" s="474"/>
      <c r="AD61" s="474"/>
      <c r="AE61" s="474"/>
      <c r="AF61" s="474"/>
      <c r="AG61" s="474"/>
      <c r="AH61" s="474"/>
      <c r="AI61" s="474"/>
      <c r="AJ61" s="474"/>
      <c r="AK61" s="474"/>
    </row>
    <row r="62" spans="1:37" ht="15.75" customHeight="1">
      <c r="A62" s="474"/>
      <c r="B62" s="403">
        <v>4</v>
      </c>
      <c r="C62" s="241" t="s">
        <v>1619</v>
      </c>
      <c r="D62" s="241" t="s">
        <v>15</v>
      </c>
      <c r="E62" s="241"/>
      <c r="F62" s="241"/>
      <c r="G62" s="241"/>
      <c r="H62" s="241"/>
      <c r="I62" s="241"/>
      <c r="J62" s="241"/>
      <c r="K62" s="241"/>
      <c r="L62" s="241"/>
      <c r="M62" s="241"/>
      <c r="N62" s="241"/>
      <c r="O62" s="241"/>
      <c r="P62" s="520">
        <f t="shared" si="1"/>
        <v>0</v>
      </c>
      <c r="Q62" s="86"/>
      <c r="R62" s="474"/>
      <c r="S62" s="474"/>
      <c r="T62" s="474"/>
      <c r="U62" s="474"/>
      <c r="V62" s="474"/>
      <c r="W62" s="474"/>
      <c r="X62" s="474"/>
      <c r="Y62" s="474"/>
      <c r="Z62" s="474"/>
      <c r="AA62" s="474"/>
      <c r="AB62" s="474"/>
      <c r="AC62" s="474"/>
      <c r="AD62" s="474"/>
      <c r="AE62" s="474"/>
      <c r="AF62" s="474"/>
      <c r="AG62" s="474"/>
      <c r="AH62" s="474"/>
      <c r="AI62" s="474"/>
      <c r="AJ62" s="474"/>
      <c r="AK62" s="474"/>
    </row>
    <row r="63" spans="1:37" ht="15.75" customHeight="1">
      <c r="A63" s="474"/>
      <c r="B63" s="403">
        <v>5</v>
      </c>
      <c r="C63" s="241" t="s">
        <v>1620</v>
      </c>
      <c r="D63" s="241" t="s">
        <v>15</v>
      </c>
      <c r="E63" s="241"/>
      <c r="F63" s="241"/>
      <c r="G63" s="241"/>
      <c r="H63" s="241"/>
      <c r="I63" s="241"/>
      <c r="J63" s="241"/>
      <c r="K63" s="241"/>
      <c r="L63" s="241"/>
      <c r="M63" s="241"/>
      <c r="N63" s="241"/>
      <c r="O63" s="241"/>
      <c r="P63" s="520">
        <f t="shared" si="1"/>
        <v>0</v>
      </c>
      <c r="Q63" s="86"/>
      <c r="R63" s="474"/>
      <c r="S63" s="474"/>
      <c r="T63" s="474"/>
      <c r="U63" s="474"/>
      <c r="V63" s="474"/>
      <c r="W63" s="474"/>
      <c r="X63" s="474"/>
      <c r="Y63" s="474"/>
      <c r="Z63" s="474"/>
      <c r="AA63" s="474"/>
      <c r="AB63" s="474"/>
      <c r="AC63" s="474"/>
      <c r="AD63" s="474"/>
      <c r="AE63" s="474"/>
      <c r="AF63" s="474"/>
      <c r="AG63" s="474"/>
      <c r="AH63" s="474"/>
      <c r="AI63" s="474"/>
      <c r="AJ63" s="474"/>
      <c r="AK63" s="474"/>
    </row>
    <row r="64" spans="1:37" ht="15.75" customHeight="1">
      <c r="A64" s="474"/>
      <c r="B64" s="403"/>
      <c r="C64" s="241"/>
      <c r="D64" s="241"/>
      <c r="E64" s="241"/>
      <c r="F64" s="241"/>
      <c r="G64" s="241"/>
      <c r="H64" s="241"/>
      <c r="I64" s="241"/>
      <c r="J64" s="241"/>
      <c r="K64" s="241"/>
      <c r="L64" s="241"/>
      <c r="M64" s="241"/>
      <c r="N64" s="241"/>
      <c r="O64" s="241"/>
      <c r="P64" s="520">
        <f t="shared" si="1"/>
        <v>0</v>
      </c>
      <c r="Q64" s="86"/>
      <c r="R64" s="474"/>
      <c r="S64" s="474"/>
      <c r="T64" s="474"/>
      <c r="U64" s="474"/>
      <c r="V64" s="474"/>
      <c r="W64" s="474"/>
      <c r="X64" s="474"/>
      <c r="Y64" s="474"/>
      <c r="Z64" s="474"/>
      <c r="AA64" s="474"/>
      <c r="AB64" s="474"/>
      <c r="AC64" s="474"/>
      <c r="AD64" s="474"/>
      <c r="AE64" s="474"/>
      <c r="AF64" s="474"/>
      <c r="AG64" s="474"/>
      <c r="AH64" s="474"/>
      <c r="AI64" s="474"/>
      <c r="AJ64" s="474"/>
      <c r="AK64" s="474"/>
    </row>
    <row r="65" spans="1:37" ht="15.75" customHeight="1">
      <c r="A65" s="474"/>
      <c r="B65" s="521" t="s">
        <v>1633</v>
      </c>
      <c r="C65" s="478" t="s">
        <v>1634</v>
      </c>
      <c r="D65" s="241"/>
      <c r="E65" s="241"/>
      <c r="F65" s="241"/>
      <c r="G65" s="241"/>
      <c r="H65" s="241"/>
      <c r="I65" s="241"/>
      <c r="J65" s="241"/>
      <c r="K65" s="241"/>
      <c r="L65" s="241"/>
      <c r="M65" s="241"/>
      <c r="N65" s="241"/>
      <c r="O65" s="241"/>
      <c r="P65" s="520">
        <f t="shared" si="1"/>
        <v>0</v>
      </c>
      <c r="Q65" s="86"/>
      <c r="R65" s="474"/>
      <c r="S65" s="474"/>
      <c r="T65" s="474"/>
      <c r="U65" s="474"/>
      <c r="V65" s="474"/>
      <c r="W65" s="474"/>
      <c r="X65" s="474"/>
      <c r="Y65" s="474"/>
      <c r="Z65" s="474"/>
      <c r="AA65" s="474"/>
      <c r="AB65" s="474"/>
      <c r="AC65" s="474"/>
      <c r="AD65" s="474"/>
      <c r="AE65" s="474"/>
      <c r="AF65" s="474"/>
      <c r="AG65" s="474"/>
      <c r="AH65" s="474"/>
      <c r="AI65" s="474"/>
      <c r="AJ65" s="474"/>
      <c r="AK65" s="474"/>
    </row>
    <row r="66" spans="1:37" ht="15.75" customHeight="1">
      <c r="A66" s="474"/>
      <c r="B66" s="403">
        <v>1</v>
      </c>
      <c r="C66" s="87" t="s">
        <v>1635</v>
      </c>
      <c r="D66" s="241" t="s">
        <v>1616</v>
      </c>
      <c r="E66" s="241">
        <v>8</v>
      </c>
      <c r="F66" s="241"/>
      <c r="G66" s="241">
        <v>5</v>
      </c>
      <c r="H66" s="241"/>
      <c r="I66" s="241"/>
      <c r="J66" s="241"/>
      <c r="K66" s="241"/>
      <c r="L66" s="241"/>
      <c r="M66" s="241">
        <v>1</v>
      </c>
      <c r="N66" s="241"/>
      <c r="O66" s="241"/>
      <c r="P66" s="520">
        <f t="shared" si="1"/>
        <v>0</v>
      </c>
      <c r="Q66" s="104"/>
      <c r="R66" s="474"/>
      <c r="S66" s="474"/>
      <c r="T66" s="474"/>
      <c r="U66" s="474"/>
      <c r="V66" s="474"/>
      <c r="W66" s="474"/>
      <c r="X66" s="474"/>
      <c r="Y66" s="474"/>
      <c r="Z66" s="474"/>
      <c r="AA66" s="474"/>
      <c r="AB66" s="474"/>
      <c r="AC66" s="474"/>
      <c r="AD66" s="474"/>
      <c r="AE66" s="474"/>
      <c r="AF66" s="474"/>
      <c r="AG66" s="474"/>
      <c r="AH66" s="474"/>
      <c r="AI66" s="474"/>
      <c r="AJ66" s="474"/>
      <c r="AK66" s="474"/>
    </row>
    <row r="67" spans="1:37" ht="15.75" customHeight="1">
      <c r="A67" s="474"/>
      <c r="B67" s="403">
        <v>2</v>
      </c>
      <c r="C67" s="208" t="s">
        <v>1617</v>
      </c>
      <c r="D67" s="241" t="s">
        <v>15</v>
      </c>
      <c r="E67" s="241"/>
      <c r="F67" s="241"/>
      <c r="G67" s="241"/>
      <c r="H67" s="241"/>
      <c r="I67" s="241"/>
      <c r="J67" s="241"/>
      <c r="K67" s="241"/>
      <c r="L67" s="241"/>
      <c r="M67" s="241"/>
      <c r="N67" s="241"/>
      <c r="O67" s="241"/>
      <c r="P67" s="520">
        <f t="shared" si="1"/>
        <v>0</v>
      </c>
      <c r="Q67" s="86"/>
      <c r="R67" s="474"/>
      <c r="S67" s="474"/>
      <c r="T67" s="474"/>
      <c r="U67" s="474"/>
      <c r="V67" s="474"/>
      <c r="W67" s="474"/>
      <c r="X67" s="474"/>
      <c r="Y67" s="474"/>
      <c r="Z67" s="474"/>
      <c r="AA67" s="474"/>
      <c r="AB67" s="474"/>
      <c r="AC67" s="474"/>
      <c r="AD67" s="474"/>
      <c r="AE67" s="474"/>
      <c r="AF67" s="474"/>
      <c r="AG67" s="474"/>
      <c r="AH67" s="474"/>
      <c r="AI67" s="474"/>
      <c r="AJ67" s="474"/>
      <c r="AK67" s="474"/>
    </row>
    <row r="68" spans="1:37" ht="15.75" customHeight="1">
      <c r="A68" s="474"/>
      <c r="B68" s="403">
        <v>3</v>
      </c>
      <c r="C68" s="241" t="s">
        <v>1618</v>
      </c>
      <c r="D68" s="241" t="s">
        <v>15</v>
      </c>
      <c r="E68" s="241"/>
      <c r="F68" s="241"/>
      <c r="G68" s="241"/>
      <c r="H68" s="241"/>
      <c r="I68" s="241"/>
      <c r="J68" s="241"/>
      <c r="K68" s="241"/>
      <c r="L68" s="241"/>
      <c r="M68" s="241"/>
      <c r="N68" s="241"/>
      <c r="O68" s="241"/>
      <c r="P68" s="520">
        <f t="shared" si="1"/>
        <v>0</v>
      </c>
      <c r="Q68" s="86"/>
      <c r="R68" s="474"/>
      <c r="S68" s="474"/>
      <c r="T68" s="474"/>
      <c r="U68" s="474"/>
      <c r="V68" s="474"/>
      <c r="W68" s="474"/>
      <c r="X68" s="474"/>
      <c r="Y68" s="474"/>
      <c r="Z68" s="474"/>
      <c r="AA68" s="474"/>
      <c r="AB68" s="474"/>
      <c r="AC68" s="474"/>
      <c r="AD68" s="474"/>
      <c r="AE68" s="474"/>
      <c r="AF68" s="474"/>
      <c r="AG68" s="474"/>
      <c r="AH68" s="474"/>
      <c r="AI68" s="474"/>
      <c r="AJ68" s="474"/>
      <c r="AK68" s="474"/>
    </row>
    <row r="69" spans="1:37" ht="15.75" customHeight="1">
      <c r="A69" s="474"/>
      <c r="B69" s="403">
        <v>4</v>
      </c>
      <c r="C69" s="241" t="s">
        <v>1619</v>
      </c>
      <c r="D69" s="241" t="s">
        <v>15</v>
      </c>
      <c r="E69" s="241"/>
      <c r="F69" s="241"/>
      <c r="G69" s="241"/>
      <c r="H69" s="241"/>
      <c r="I69" s="241"/>
      <c r="J69" s="241"/>
      <c r="K69" s="241"/>
      <c r="L69" s="241"/>
      <c r="M69" s="241"/>
      <c r="N69" s="241"/>
      <c r="O69" s="241"/>
      <c r="P69" s="520">
        <f t="shared" si="1"/>
        <v>0</v>
      </c>
      <c r="Q69" s="86"/>
      <c r="R69" s="474"/>
      <c r="S69" s="474"/>
      <c r="T69" s="474"/>
      <c r="U69" s="474"/>
      <c r="V69" s="474"/>
      <c r="W69" s="474"/>
      <c r="X69" s="474"/>
      <c r="Y69" s="474"/>
      <c r="Z69" s="474"/>
      <c r="AA69" s="474"/>
      <c r="AB69" s="474"/>
      <c r="AC69" s="474"/>
      <c r="AD69" s="474"/>
      <c r="AE69" s="474"/>
      <c r="AF69" s="474"/>
      <c r="AG69" s="474"/>
      <c r="AH69" s="474"/>
      <c r="AI69" s="474"/>
      <c r="AJ69" s="474"/>
      <c r="AK69" s="474"/>
    </row>
    <row r="70" spans="1:37" ht="15.75" customHeight="1">
      <c r="A70" s="474"/>
      <c r="B70" s="403">
        <v>5</v>
      </c>
      <c r="C70" s="241" t="s">
        <v>1620</v>
      </c>
      <c r="D70" s="241" t="s">
        <v>15</v>
      </c>
      <c r="E70" s="241"/>
      <c r="F70" s="241"/>
      <c r="G70" s="241"/>
      <c r="H70" s="241"/>
      <c r="I70" s="241"/>
      <c r="J70" s="241"/>
      <c r="K70" s="241"/>
      <c r="L70" s="241"/>
      <c r="M70" s="241"/>
      <c r="N70" s="241"/>
      <c r="O70" s="241"/>
      <c r="P70" s="520">
        <f t="shared" si="1"/>
        <v>0</v>
      </c>
      <c r="Q70" s="86"/>
      <c r="R70" s="474"/>
      <c r="S70" s="474"/>
      <c r="T70" s="474"/>
      <c r="U70" s="474"/>
      <c r="V70" s="474"/>
      <c r="W70" s="474"/>
      <c r="X70" s="474"/>
      <c r="Y70" s="474"/>
      <c r="Z70" s="474"/>
      <c r="AA70" s="474"/>
      <c r="AB70" s="474"/>
      <c r="AC70" s="474"/>
      <c r="AD70" s="474"/>
      <c r="AE70" s="474"/>
      <c r="AF70" s="474"/>
      <c r="AG70" s="474"/>
      <c r="AH70" s="474"/>
      <c r="AI70" s="474"/>
      <c r="AJ70" s="474"/>
      <c r="AK70" s="474"/>
    </row>
    <row r="71" spans="1:37" ht="15.75" customHeight="1">
      <c r="A71" s="474"/>
      <c r="B71" s="403"/>
      <c r="C71" s="241"/>
      <c r="D71" s="241"/>
      <c r="E71" s="241"/>
      <c r="F71" s="241"/>
      <c r="G71" s="241"/>
      <c r="H71" s="241"/>
      <c r="I71" s="241"/>
      <c r="J71" s="241"/>
      <c r="K71" s="241"/>
      <c r="L71" s="241"/>
      <c r="M71" s="241"/>
      <c r="N71" s="241"/>
      <c r="O71" s="241"/>
      <c r="P71" s="520">
        <f t="shared" si="1"/>
        <v>0</v>
      </c>
      <c r="Q71" s="86"/>
      <c r="R71" s="474"/>
      <c r="S71" s="474"/>
      <c r="T71" s="474"/>
      <c r="U71" s="474"/>
      <c r="V71" s="474"/>
      <c r="W71" s="474"/>
      <c r="X71" s="474"/>
      <c r="Y71" s="474"/>
      <c r="Z71" s="474"/>
      <c r="AA71" s="474"/>
      <c r="AB71" s="474"/>
      <c r="AC71" s="474"/>
      <c r="AD71" s="474"/>
      <c r="AE71" s="474"/>
      <c r="AF71" s="474"/>
      <c r="AG71" s="474"/>
      <c r="AH71" s="474"/>
      <c r="AI71" s="474"/>
      <c r="AJ71" s="474"/>
      <c r="AK71" s="474"/>
    </row>
    <row r="72" spans="1:37" ht="15.75" customHeight="1">
      <c r="A72" s="474"/>
      <c r="B72" s="403">
        <v>1</v>
      </c>
      <c r="C72" s="87" t="s">
        <v>1636</v>
      </c>
      <c r="D72" s="241" t="s">
        <v>1616</v>
      </c>
      <c r="E72" s="241"/>
      <c r="F72" s="241"/>
      <c r="G72" s="241"/>
      <c r="H72" s="241"/>
      <c r="I72" s="241"/>
      <c r="J72" s="241"/>
      <c r="K72" s="241"/>
      <c r="L72" s="241"/>
      <c r="M72" s="241"/>
      <c r="N72" s="241"/>
      <c r="O72" s="241"/>
      <c r="P72" s="520">
        <f t="shared" si="1"/>
        <v>0</v>
      </c>
      <c r="Q72" s="86"/>
      <c r="R72" s="474"/>
      <c r="S72" s="474"/>
      <c r="T72" s="474"/>
      <c r="U72" s="474"/>
      <c r="V72" s="474"/>
      <c r="W72" s="474"/>
      <c r="X72" s="474"/>
      <c r="Y72" s="474"/>
      <c r="Z72" s="474"/>
      <c r="AA72" s="474"/>
      <c r="AB72" s="474"/>
      <c r="AC72" s="474"/>
      <c r="AD72" s="474"/>
      <c r="AE72" s="474"/>
      <c r="AF72" s="474"/>
      <c r="AG72" s="474"/>
      <c r="AH72" s="474"/>
      <c r="AI72" s="474"/>
      <c r="AJ72" s="474"/>
      <c r="AK72" s="474"/>
    </row>
    <row r="73" spans="1:37" ht="15.75" customHeight="1">
      <c r="A73" s="474"/>
      <c r="B73" s="403">
        <v>2</v>
      </c>
      <c r="C73" s="208" t="s">
        <v>1617</v>
      </c>
      <c r="D73" s="241" t="s">
        <v>15</v>
      </c>
      <c r="E73" s="241"/>
      <c r="F73" s="241"/>
      <c r="G73" s="241"/>
      <c r="H73" s="241"/>
      <c r="I73" s="241"/>
      <c r="J73" s="241"/>
      <c r="K73" s="241"/>
      <c r="L73" s="241"/>
      <c r="M73" s="241"/>
      <c r="N73" s="241"/>
      <c r="O73" s="241"/>
      <c r="P73" s="520">
        <f t="shared" si="1"/>
        <v>0</v>
      </c>
      <c r="Q73" s="86"/>
      <c r="R73" s="474"/>
      <c r="S73" s="474"/>
      <c r="T73" s="474"/>
      <c r="U73" s="474"/>
      <c r="V73" s="474"/>
      <c r="W73" s="474"/>
      <c r="X73" s="474"/>
      <c r="Y73" s="474"/>
      <c r="Z73" s="474"/>
      <c r="AA73" s="474"/>
      <c r="AB73" s="474"/>
      <c r="AC73" s="474"/>
      <c r="AD73" s="474"/>
      <c r="AE73" s="474"/>
      <c r="AF73" s="474"/>
      <c r="AG73" s="474"/>
      <c r="AH73" s="474"/>
      <c r="AI73" s="474"/>
      <c r="AJ73" s="474"/>
      <c r="AK73" s="474"/>
    </row>
    <row r="74" spans="1:37" ht="15.75" customHeight="1">
      <c r="A74" s="474"/>
      <c r="B74" s="403">
        <v>3</v>
      </c>
      <c r="C74" s="241" t="s">
        <v>1618</v>
      </c>
      <c r="D74" s="241" t="s">
        <v>15</v>
      </c>
      <c r="E74" s="241"/>
      <c r="F74" s="241"/>
      <c r="G74" s="241"/>
      <c r="H74" s="241"/>
      <c r="I74" s="241"/>
      <c r="J74" s="241"/>
      <c r="K74" s="241"/>
      <c r="L74" s="241"/>
      <c r="M74" s="241"/>
      <c r="N74" s="241"/>
      <c r="O74" s="241"/>
      <c r="P74" s="520">
        <f t="shared" si="1"/>
        <v>0</v>
      </c>
      <c r="Q74" s="86"/>
      <c r="R74" s="474"/>
      <c r="S74" s="474"/>
      <c r="T74" s="474"/>
      <c r="U74" s="474"/>
      <c r="V74" s="474"/>
      <c r="W74" s="474"/>
      <c r="X74" s="474"/>
      <c r="Y74" s="474"/>
      <c r="Z74" s="474"/>
      <c r="AA74" s="474"/>
      <c r="AB74" s="474"/>
      <c r="AC74" s="474"/>
      <c r="AD74" s="474"/>
      <c r="AE74" s="474"/>
      <c r="AF74" s="474"/>
      <c r="AG74" s="474"/>
      <c r="AH74" s="474"/>
      <c r="AI74" s="474"/>
      <c r="AJ74" s="474"/>
      <c r="AK74" s="474"/>
    </row>
    <row r="75" spans="1:37" ht="15.75" customHeight="1">
      <c r="A75" s="474"/>
      <c r="B75" s="403">
        <v>4</v>
      </c>
      <c r="C75" s="241" t="s">
        <v>1619</v>
      </c>
      <c r="D75" s="241" t="s">
        <v>15</v>
      </c>
      <c r="E75" s="241"/>
      <c r="F75" s="241"/>
      <c r="G75" s="241"/>
      <c r="H75" s="241"/>
      <c r="I75" s="241"/>
      <c r="J75" s="241"/>
      <c r="K75" s="241"/>
      <c r="L75" s="241"/>
      <c r="M75" s="241"/>
      <c r="N75" s="241"/>
      <c r="O75" s="241"/>
      <c r="P75" s="520">
        <f t="shared" si="1"/>
        <v>0</v>
      </c>
      <c r="Q75" s="86"/>
      <c r="R75" s="474"/>
      <c r="S75" s="474"/>
      <c r="T75" s="474"/>
      <c r="U75" s="474"/>
      <c r="V75" s="474"/>
      <c r="W75" s="474"/>
      <c r="X75" s="474"/>
      <c r="Y75" s="474"/>
      <c r="Z75" s="474"/>
      <c r="AA75" s="474"/>
      <c r="AB75" s="474"/>
      <c r="AC75" s="474"/>
      <c r="AD75" s="474"/>
      <c r="AE75" s="474"/>
      <c r="AF75" s="474"/>
      <c r="AG75" s="474"/>
      <c r="AH75" s="474"/>
      <c r="AI75" s="474"/>
      <c r="AJ75" s="474"/>
      <c r="AK75" s="474"/>
    </row>
    <row r="76" spans="1:37" ht="15.75" customHeight="1">
      <c r="A76" s="474"/>
      <c r="B76" s="403">
        <v>5</v>
      </c>
      <c r="C76" s="241" t="s">
        <v>1620</v>
      </c>
      <c r="D76" s="241" t="s">
        <v>15</v>
      </c>
      <c r="E76" s="241"/>
      <c r="F76" s="241"/>
      <c r="G76" s="241"/>
      <c r="H76" s="241"/>
      <c r="I76" s="241"/>
      <c r="J76" s="241"/>
      <c r="K76" s="241"/>
      <c r="L76" s="241"/>
      <c r="M76" s="241"/>
      <c r="N76" s="241"/>
      <c r="O76" s="241"/>
      <c r="P76" s="520">
        <f t="shared" si="1"/>
        <v>0</v>
      </c>
      <c r="Q76" s="86"/>
      <c r="R76" s="474"/>
      <c r="S76" s="474"/>
      <c r="T76" s="474"/>
      <c r="U76" s="474"/>
      <c r="V76" s="474"/>
      <c r="W76" s="474"/>
      <c r="X76" s="474"/>
      <c r="Y76" s="474"/>
      <c r="Z76" s="474"/>
      <c r="AA76" s="474"/>
      <c r="AB76" s="474"/>
      <c r="AC76" s="474"/>
      <c r="AD76" s="474"/>
      <c r="AE76" s="474"/>
      <c r="AF76" s="474"/>
      <c r="AG76" s="474"/>
      <c r="AH76" s="474"/>
      <c r="AI76" s="474"/>
      <c r="AJ76" s="474"/>
      <c r="AK76" s="474"/>
    </row>
    <row r="77" spans="1:37" ht="15.75" customHeight="1">
      <c r="A77" s="474"/>
      <c r="B77" s="403"/>
      <c r="C77" s="241"/>
      <c r="D77" s="241"/>
      <c r="E77" s="241"/>
      <c r="F77" s="241"/>
      <c r="G77" s="241"/>
      <c r="H77" s="241"/>
      <c r="I77" s="241"/>
      <c r="J77" s="241"/>
      <c r="K77" s="241"/>
      <c r="L77" s="241"/>
      <c r="M77" s="241"/>
      <c r="N77" s="241"/>
      <c r="O77" s="241"/>
      <c r="P77" s="520">
        <f t="shared" si="1"/>
        <v>0</v>
      </c>
      <c r="Q77" s="86"/>
      <c r="R77" s="474"/>
      <c r="S77" s="474"/>
      <c r="T77" s="474"/>
      <c r="U77" s="474"/>
      <c r="V77" s="474"/>
      <c r="W77" s="474"/>
      <c r="X77" s="474"/>
      <c r="Y77" s="474"/>
      <c r="Z77" s="474"/>
      <c r="AA77" s="474"/>
      <c r="AB77" s="474"/>
      <c r="AC77" s="474"/>
      <c r="AD77" s="474"/>
      <c r="AE77" s="474"/>
      <c r="AF77" s="474"/>
      <c r="AG77" s="474"/>
      <c r="AH77" s="474"/>
      <c r="AI77" s="474"/>
      <c r="AJ77" s="474"/>
      <c r="AK77" s="474"/>
    </row>
    <row r="78" spans="1:37" ht="15.75" customHeight="1">
      <c r="A78" s="474"/>
      <c r="B78" s="403">
        <v>1</v>
      </c>
      <c r="C78" s="87" t="s">
        <v>1637</v>
      </c>
      <c r="D78" s="241" t="s">
        <v>1616</v>
      </c>
      <c r="E78" s="241">
        <v>14</v>
      </c>
      <c r="F78" s="241">
        <v>1</v>
      </c>
      <c r="G78" s="241"/>
      <c r="H78" s="241"/>
      <c r="I78" s="241"/>
      <c r="J78" s="241"/>
      <c r="K78" s="241"/>
      <c r="L78" s="241"/>
      <c r="M78" s="241"/>
      <c r="N78" s="241"/>
      <c r="O78" s="241"/>
      <c r="P78" s="520">
        <f t="shared" si="1"/>
        <v>1</v>
      </c>
      <c r="Q78" s="104"/>
      <c r="R78" s="474"/>
      <c r="S78" s="474"/>
      <c r="T78" s="474"/>
      <c r="U78" s="474"/>
      <c r="V78" s="474"/>
      <c r="W78" s="474"/>
      <c r="X78" s="474"/>
      <c r="Y78" s="474"/>
      <c r="Z78" s="474"/>
      <c r="AA78" s="474"/>
      <c r="AB78" s="474"/>
      <c r="AC78" s="474"/>
      <c r="AD78" s="474"/>
      <c r="AE78" s="474"/>
      <c r="AF78" s="474"/>
      <c r="AG78" s="474"/>
      <c r="AH78" s="474"/>
      <c r="AI78" s="474"/>
      <c r="AJ78" s="474"/>
      <c r="AK78" s="474"/>
    </row>
    <row r="79" spans="1:37" ht="15.75" customHeight="1">
      <c r="A79" s="474"/>
      <c r="B79" s="403">
        <v>2</v>
      </c>
      <c r="C79" s="208" t="s">
        <v>1617</v>
      </c>
      <c r="D79" s="241" t="s">
        <v>15</v>
      </c>
      <c r="E79" s="241"/>
      <c r="F79" s="241"/>
      <c r="G79" s="241"/>
      <c r="H79" s="241"/>
      <c r="I79" s="241"/>
      <c r="J79" s="241"/>
      <c r="K79" s="241"/>
      <c r="L79" s="241"/>
      <c r="M79" s="241"/>
      <c r="N79" s="241"/>
      <c r="O79" s="241"/>
      <c r="P79" s="520">
        <f t="shared" si="1"/>
        <v>0</v>
      </c>
      <c r="Q79" s="86"/>
      <c r="R79" s="474"/>
      <c r="S79" s="474"/>
      <c r="T79" s="474"/>
      <c r="U79" s="474"/>
      <c r="V79" s="474"/>
      <c r="W79" s="474"/>
      <c r="X79" s="474"/>
      <c r="Y79" s="474"/>
      <c r="Z79" s="474"/>
      <c r="AA79" s="474"/>
      <c r="AB79" s="474"/>
      <c r="AC79" s="474"/>
      <c r="AD79" s="474"/>
      <c r="AE79" s="474"/>
      <c r="AF79" s="474"/>
      <c r="AG79" s="474"/>
      <c r="AH79" s="474"/>
      <c r="AI79" s="474"/>
      <c r="AJ79" s="474"/>
      <c r="AK79" s="474"/>
    </row>
    <row r="80" spans="1:37" ht="15.75" customHeight="1">
      <c r="A80" s="474"/>
      <c r="B80" s="403">
        <v>3</v>
      </c>
      <c r="C80" s="241" t="s">
        <v>1618</v>
      </c>
      <c r="D80" s="241" t="s">
        <v>15</v>
      </c>
      <c r="E80" s="241"/>
      <c r="F80" s="241"/>
      <c r="G80" s="241"/>
      <c r="H80" s="241"/>
      <c r="I80" s="241"/>
      <c r="J80" s="241"/>
      <c r="K80" s="241"/>
      <c r="L80" s="241"/>
      <c r="M80" s="241"/>
      <c r="N80" s="241"/>
      <c r="O80" s="241"/>
      <c r="P80" s="520">
        <f t="shared" si="1"/>
        <v>0</v>
      </c>
      <c r="Q80" s="86"/>
      <c r="R80" s="474"/>
      <c r="S80" s="474"/>
      <c r="T80" s="474"/>
      <c r="U80" s="474"/>
      <c r="V80" s="474"/>
      <c r="W80" s="474"/>
      <c r="X80" s="474"/>
      <c r="Y80" s="474"/>
      <c r="Z80" s="474"/>
      <c r="AA80" s="474"/>
      <c r="AB80" s="474"/>
      <c r="AC80" s="474"/>
      <c r="AD80" s="474"/>
      <c r="AE80" s="474"/>
      <c r="AF80" s="474"/>
      <c r="AG80" s="474"/>
      <c r="AH80" s="474"/>
      <c r="AI80" s="474"/>
      <c r="AJ80" s="474"/>
      <c r="AK80" s="474"/>
    </row>
    <row r="81" spans="1:37" ht="15.75" customHeight="1">
      <c r="A81" s="474"/>
      <c r="B81" s="403">
        <v>4</v>
      </c>
      <c r="C81" s="241" t="s">
        <v>1619</v>
      </c>
      <c r="D81" s="241" t="s">
        <v>15</v>
      </c>
      <c r="E81" s="241"/>
      <c r="F81" s="241"/>
      <c r="G81" s="241"/>
      <c r="H81" s="241"/>
      <c r="I81" s="241"/>
      <c r="J81" s="241"/>
      <c r="K81" s="241"/>
      <c r="L81" s="241"/>
      <c r="M81" s="241"/>
      <c r="N81" s="241"/>
      <c r="O81" s="241"/>
      <c r="P81" s="520">
        <f t="shared" si="1"/>
        <v>0</v>
      </c>
      <c r="Q81" s="86"/>
      <c r="R81" s="474"/>
      <c r="S81" s="474"/>
      <c r="T81" s="474"/>
      <c r="U81" s="474"/>
      <c r="V81" s="474"/>
      <c r="W81" s="474"/>
      <c r="X81" s="474"/>
      <c r="Y81" s="474"/>
      <c r="Z81" s="474"/>
      <c r="AA81" s="474"/>
      <c r="AB81" s="474"/>
      <c r="AC81" s="474"/>
      <c r="AD81" s="474"/>
      <c r="AE81" s="474"/>
      <c r="AF81" s="474"/>
      <c r="AG81" s="474"/>
      <c r="AH81" s="474"/>
      <c r="AI81" s="474"/>
      <c r="AJ81" s="474"/>
      <c r="AK81" s="474"/>
    </row>
    <row r="82" spans="1:37" ht="15.75" customHeight="1">
      <c r="A82" s="474"/>
      <c r="B82" s="403">
        <v>5</v>
      </c>
      <c r="C82" s="241" t="s">
        <v>1620</v>
      </c>
      <c r="D82" s="241" t="s">
        <v>15</v>
      </c>
      <c r="E82" s="241"/>
      <c r="F82" s="241"/>
      <c r="G82" s="241"/>
      <c r="H82" s="241"/>
      <c r="I82" s="241"/>
      <c r="J82" s="241"/>
      <c r="K82" s="241"/>
      <c r="L82" s="241"/>
      <c r="M82" s="241"/>
      <c r="N82" s="241"/>
      <c r="O82" s="241"/>
      <c r="P82" s="520">
        <f t="shared" si="1"/>
        <v>0</v>
      </c>
      <c r="Q82" s="86"/>
      <c r="R82" s="474"/>
      <c r="S82" s="474"/>
      <c r="T82" s="474"/>
      <c r="U82" s="474"/>
      <c r="V82" s="474"/>
      <c r="W82" s="474"/>
      <c r="X82" s="474"/>
      <c r="Y82" s="474"/>
      <c r="Z82" s="474"/>
      <c r="AA82" s="474"/>
      <c r="AB82" s="474"/>
      <c r="AC82" s="474"/>
      <c r="AD82" s="474"/>
      <c r="AE82" s="474"/>
      <c r="AF82" s="474"/>
      <c r="AG82" s="474"/>
      <c r="AH82" s="474"/>
      <c r="AI82" s="474"/>
      <c r="AJ82" s="474"/>
      <c r="AK82" s="474"/>
    </row>
    <row r="83" spans="1:37" ht="15.75" customHeight="1">
      <c r="A83" s="474"/>
      <c r="B83" s="403"/>
      <c r="C83" s="241"/>
      <c r="D83" s="241"/>
      <c r="E83" s="241"/>
      <c r="F83" s="241"/>
      <c r="G83" s="241"/>
      <c r="H83" s="241"/>
      <c r="I83" s="241"/>
      <c r="J83" s="241"/>
      <c r="K83" s="241"/>
      <c r="L83" s="241"/>
      <c r="M83" s="241"/>
      <c r="N83" s="241"/>
      <c r="O83" s="241"/>
      <c r="P83" s="520">
        <f t="shared" si="1"/>
        <v>0</v>
      </c>
      <c r="Q83" s="86"/>
      <c r="R83" s="474"/>
      <c r="S83" s="474"/>
      <c r="T83" s="474"/>
      <c r="U83" s="474"/>
      <c r="V83" s="474"/>
      <c r="W83" s="474"/>
      <c r="X83" s="474"/>
      <c r="Y83" s="474"/>
      <c r="Z83" s="474"/>
      <c r="AA83" s="474"/>
      <c r="AB83" s="474"/>
      <c r="AC83" s="474"/>
      <c r="AD83" s="474"/>
      <c r="AE83" s="474"/>
      <c r="AF83" s="474"/>
      <c r="AG83" s="474"/>
      <c r="AH83" s="474"/>
      <c r="AI83" s="474"/>
      <c r="AJ83" s="474"/>
      <c r="AK83" s="474"/>
    </row>
    <row r="84" spans="1:37" ht="15.75" customHeight="1">
      <c r="A84" s="474"/>
      <c r="B84" s="403">
        <v>1</v>
      </c>
      <c r="C84" s="241" t="s">
        <v>1638</v>
      </c>
      <c r="D84" s="241" t="s">
        <v>1616</v>
      </c>
      <c r="E84" s="241">
        <v>16</v>
      </c>
      <c r="F84" s="241"/>
      <c r="G84" s="241"/>
      <c r="H84" s="241"/>
      <c r="I84" s="241"/>
      <c r="J84" s="241"/>
      <c r="K84" s="241"/>
      <c r="L84" s="241"/>
      <c r="M84" s="241"/>
      <c r="N84" s="241"/>
      <c r="O84" s="241"/>
      <c r="P84" s="520">
        <f t="shared" si="1"/>
        <v>0</v>
      </c>
      <c r="Q84" s="86"/>
      <c r="R84" s="474"/>
      <c r="S84" s="474"/>
      <c r="T84" s="474"/>
      <c r="U84" s="474"/>
      <c r="V84" s="474"/>
      <c r="W84" s="474"/>
      <c r="X84" s="474"/>
      <c r="Y84" s="474"/>
      <c r="Z84" s="474"/>
      <c r="AA84" s="474"/>
      <c r="AB84" s="474"/>
      <c r="AC84" s="474"/>
      <c r="AD84" s="474"/>
      <c r="AE84" s="474"/>
      <c r="AF84" s="474"/>
      <c r="AG84" s="474"/>
      <c r="AH84" s="474"/>
      <c r="AI84" s="474"/>
      <c r="AJ84" s="474"/>
      <c r="AK84" s="474"/>
    </row>
    <row r="85" spans="1:37" ht="15.75" customHeight="1">
      <c r="A85" s="474"/>
      <c r="B85" s="403">
        <v>2</v>
      </c>
      <c r="C85" s="208" t="s">
        <v>1617</v>
      </c>
      <c r="D85" s="241" t="s">
        <v>15</v>
      </c>
      <c r="E85" s="241"/>
      <c r="F85" s="241"/>
      <c r="G85" s="241"/>
      <c r="H85" s="241"/>
      <c r="I85" s="241"/>
      <c r="J85" s="241"/>
      <c r="K85" s="241"/>
      <c r="L85" s="241"/>
      <c r="M85" s="241"/>
      <c r="N85" s="241"/>
      <c r="O85" s="241"/>
      <c r="P85" s="520">
        <f t="shared" si="1"/>
        <v>0</v>
      </c>
      <c r="Q85" s="86"/>
      <c r="R85" s="474"/>
      <c r="S85" s="474"/>
      <c r="T85" s="474"/>
      <c r="U85" s="474"/>
      <c r="V85" s="474"/>
      <c r="W85" s="474"/>
      <c r="X85" s="474"/>
      <c r="Y85" s="474"/>
      <c r="Z85" s="474"/>
      <c r="AA85" s="474"/>
      <c r="AB85" s="474"/>
      <c r="AC85" s="474"/>
      <c r="AD85" s="474"/>
      <c r="AE85" s="474"/>
      <c r="AF85" s="474"/>
      <c r="AG85" s="474"/>
      <c r="AH85" s="474"/>
      <c r="AI85" s="474"/>
      <c r="AJ85" s="474"/>
      <c r="AK85" s="474"/>
    </row>
    <row r="86" spans="1:37" ht="15.75" customHeight="1">
      <c r="A86" s="474"/>
      <c r="B86" s="403">
        <v>3</v>
      </c>
      <c r="C86" s="241" t="s">
        <v>1618</v>
      </c>
      <c r="D86" s="241" t="s">
        <v>15</v>
      </c>
      <c r="E86" s="241"/>
      <c r="F86" s="241"/>
      <c r="G86" s="241"/>
      <c r="H86" s="241"/>
      <c r="I86" s="241"/>
      <c r="J86" s="241"/>
      <c r="K86" s="241"/>
      <c r="L86" s="241"/>
      <c r="M86" s="241"/>
      <c r="N86" s="241"/>
      <c r="O86" s="241"/>
      <c r="P86" s="520">
        <f t="shared" si="1"/>
        <v>0</v>
      </c>
      <c r="Q86" s="86"/>
      <c r="R86" s="474"/>
      <c r="S86" s="474"/>
      <c r="T86" s="474"/>
      <c r="U86" s="474"/>
      <c r="V86" s="474"/>
      <c r="W86" s="474"/>
      <c r="X86" s="474"/>
      <c r="Y86" s="474"/>
      <c r="Z86" s="474"/>
      <c r="AA86" s="474"/>
      <c r="AB86" s="474"/>
      <c r="AC86" s="474"/>
      <c r="AD86" s="474"/>
      <c r="AE86" s="474"/>
      <c r="AF86" s="474"/>
      <c r="AG86" s="474"/>
      <c r="AH86" s="474"/>
      <c r="AI86" s="474"/>
      <c r="AJ86" s="474"/>
      <c r="AK86" s="474"/>
    </row>
    <row r="87" spans="1:37" ht="15.75" customHeight="1">
      <c r="A87" s="474"/>
      <c r="B87" s="403">
        <v>4</v>
      </c>
      <c r="C87" s="241" t="s">
        <v>1619</v>
      </c>
      <c r="D87" s="241" t="s">
        <v>15</v>
      </c>
      <c r="E87" s="241"/>
      <c r="F87" s="241"/>
      <c r="G87" s="241"/>
      <c r="H87" s="241"/>
      <c r="I87" s="241"/>
      <c r="J87" s="241"/>
      <c r="K87" s="241"/>
      <c r="L87" s="241"/>
      <c r="M87" s="241"/>
      <c r="N87" s="241"/>
      <c r="O87" s="241"/>
      <c r="P87" s="520">
        <f t="shared" si="1"/>
        <v>0</v>
      </c>
      <c r="Q87" s="86"/>
      <c r="R87" s="474"/>
      <c r="S87" s="474"/>
      <c r="T87" s="474"/>
      <c r="U87" s="474"/>
      <c r="V87" s="474"/>
      <c r="W87" s="474"/>
      <c r="X87" s="474"/>
      <c r="Y87" s="474"/>
      <c r="Z87" s="474"/>
      <c r="AA87" s="474"/>
      <c r="AB87" s="474"/>
      <c r="AC87" s="474"/>
      <c r="AD87" s="474"/>
      <c r="AE87" s="474"/>
      <c r="AF87" s="474"/>
      <c r="AG87" s="474"/>
      <c r="AH87" s="474"/>
      <c r="AI87" s="474"/>
      <c r="AJ87" s="474"/>
      <c r="AK87" s="474"/>
    </row>
    <row r="88" spans="1:37" ht="15.75" customHeight="1">
      <c r="A88" s="474"/>
      <c r="B88" s="403">
        <v>5</v>
      </c>
      <c r="C88" s="241" t="s">
        <v>1620</v>
      </c>
      <c r="D88" s="241" t="s">
        <v>15</v>
      </c>
      <c r="E88" s="241"/>
      <c r="F88" s="241"/>
      <c r="G88" s="241"/>
      <c r="H88" s="241"/>
      <c r="I88" s="241"/>
      <c r="J88" s="241"/>
      <c r="K88" s="241"/>
      <c r="L88" s="241"/>
      <c r="M88" s="241"/>
      <c r="N88" s="241"/>
      <c r="O88" s="241"/>
      <c r="P88" s="520">
        <f t="shared" si="1"/>
        <v>0</v>
      </c>
      <c r="Q88" s="86"/>
      <c r="R88" s="474"/>
      <c r="S88" s="474"/>
      <c r="T88" s="474"/>
      <c r="U88" s="474"/>
      <c r="V88" s="474"/>
      <c r="W88" s="474"/>
      <c r="X88" s="474"/>
      <c r="Y88" s="474"/>
      <c r="Z88" s="474"/>
      <c r="AA88" s="474"/>
      <c r="AB88" s="474"/>
      <c r="AC88" s="474"/>
      <c r="AD88" s="474"/>
      <c r="AE88" s="474"/>
      <c r="AF88" s="474"/>
      <c r="AG88" s="474"/>
      <c r="AH88" s="474"/>
      <c r="AI88" s="474"/>
      <c r="AJ88" s="474"/>
      <c r="AK88" s="474"/>
    </row>
    <row r="89" spans="1:37" ht="15.75" customHeight="1">
      <c r="A89" s="474"/>
      <c r="B89" s="403"/>
      <c r="C89" s="241"/>
      <c r="D89" s="241"/>
      <c r="E89" s="241"/>
      <c r="F89" s="241"/>
      <c r="G89" s="241"/>
      <c r="H89" s="241"/>
      <c r="I89" s="241"/>
      <c r="J89" s="241"/>
      <c r="K89" s="241"/>
      <c r="L89" s="241"/>
      <c r="M89" s="241"/>
      <c r="N89" s="241"/>
      <c r="O89" s="241"/>
      <c r="P89" s="520">
        <f t="shared" si="1"/>
        <v>0</v>
      </c>
      <c r="Q89" s="86"/>
      <c r="R89" s="474"/>
      <c r="S89" s="474"/>
      <c r="T89" s="474"/>
      <c r="U89" s="474"/>
      <c r="V89" s="474"/>
      <c r="W89" s="474"/>
      <c r="X89" s="474"/>
      <c r="Y89" s="474"/>
      <c r="Z89" s="474"/>
      <c r="AA89" s="474"/>
      <c r="AB89" s="474"/>
      <c r="AC89" s="474"/>
      <c r="AD89" s="474"/>
      <c r="AE89" s="474"/>
      <c r="AF89" s="474"/>
      <c r="AG89" s="474"/>
      <c r="AH89" s="474"/>
      <c r="AI89" s="474"/>
      <c r="AJ89" s="474"/>
      <c r="AK89" s="474"/>
    </row>
    <row r="90" spans="1:37" ht="15.75" customHeight="1">
      <c r="A90" s="474"/>
      <c r="B90" s="403">
        <v>1</v>
      </c>
      <c r="C90" s="241" t="s">
        <v>1639</v>
      </c>
      <c r="D90" s="241" t="s">
        <v>15</v>
      </c>
      <c r="E90" s="241">
        <v>2</v>
      </c>
      <c r="F90" s="241"/>
      <c r="G90" s="241"/>
      <c r="H90" s="241"/>
      <c r="I90" s="241"/>
      <c r="J90" s="241"/>
      <c r="K90" s="241"/>
      <c r="L90" s="241"/>
      <c r="M90" s="241"/>
      <c r="N90" s="241"/>
      <c r="O90" s="241"/>
      <c r="P90" s="520">
        <f t="shared" si="1"/>
        <v>0</v>
      </c>
      <c r="Q90" s="86"/>
      <c r="R90" s="474"/>
      <c r="S90" s="474"/>
      <c r="T90" s="474"/>
      <c r="U90" s="474"/>
      <c r="V90" s="474"/>
      <c r="W90" s="474"/>
      <c r="X90" s="474"/>
      <c r="Y90" s="474"/>
      <c r="Z90" s="474"/>
      <c r="AA90" s="474"/>
      <c r="AB90" s="474"/>
      <c r="AC90" s="474"/>
      <c r="AD90" s="474"/>
      <c r="AE90" s="474"/>
      <c r="AF90" s="474"/>
      <c r="AG90" s="474"/>
      <c r="AH90" s="474"/>
      <c r="AI90" s="474"/>
      <c r="AJ90" s="474"/>
      <c r="AK90" s="474"/>
    </row>
    <row r="91" spans="1:37" ht="15.75" customHeight="1">
      <c r="A91" s="474"/>
      <c r="B91" s="403">
        <v>2</v>
      </c>
      <c r="C91" s="241" t="s">
        <v>1640</v>
      </c>
      <c r="D91" s="241" t="s">
        <v>15</v>
      </c>
      <c r="E91" s="241"/>
      <c r="F91" s="241"/>
      <c r="G91" s="241"/>
      <c r="H91" s="241"/>
      <c r="I91" s="241"/>
      <c r="J91" s="241"/>
      <c r="K91" s="241"/>
      <c r="L91" s="241"/>
      <c r="M91" s="241"/>
      <c r="N91" s="241"/>
      <c r="O91" s="241"/>
      <c r="P91" s="520">
        <v>0</v>
      </c>
      <c r="Q91" s="86"/>
      <c r="R91" s="474"/>
      <c r="S91" s="474"/>
      <c r="T91" s="474"/>
      <c r="U91" s="474"/>
      <c r="V91" s="474"/>
      <c r="W91" s="474"/>
      <c r="X91" s="474"/>
      <c r="Y91" s="474"/>
      <c r="Z91" s="474"/>
      <c r="AA91" s="474"/>
      <c r="AB91" s="474"/>
      <c r="AC91" s="474"/>
      <c r="AD91" s="474"/>
      <c r="AE91" s="474"/>
      <c r="AF91" s="474"/>
      <c r="AG91" s="474"/>
      <c r="AH91" s="474"/>
      <c r="AI91" s="474"/>
      <c r="AJ91" s="474"/>
      <c r="AK91" s="474"/>
    </row>
    <row r="92" spans="1:37" ht="15.75" customHeight="1">
      <c r="A92" s="474"/>
      <c r="B92" s="403"/>
      <c r="C92" s="241"/>
      <c r="D92" s="241"/>
      <c r="E92" s="241"/>
      <c r="F92" s="241"/>
      <c r="G92" s="241"/>
      <c r="H92" s="241"/>
      <c r="I92" s="241"/>
      <c r="J92" s="241"/>
      <c r="K92" s="241"/>
      <c r="L92" s="241"/>
      <c r="M92" s="241"/>
      <c r="N92" s="241"/>
      <c r="O92" s="241"/>
      <c r="P92" s="241"/>
      <c r="Q92" s="86"/>
      <c r="R92" s="474"/>
      <c r="S92" s="474"/>
      <c r="T92" s="474"/>
      <c r="U92" s="474"/>
      <c r="V92" s="474"/>
      <c r="W92" s="474"/>
      <c r="X92" s="474"/>
      <c r="Y92" s="474"/>
      <c r="Z92" s="474"/>
      <c r="AA92" s="474"/>
      <c r="AB92" s="474"/>
      <c r="AC92" s="474"/>
      <c r="AD92" s="474"/>
      <c r="AE92" s="474"/>
      <c r="AF92" s="474"/>
      <c r="AG92" s="474"/>
      <c r="AH92" s="474"/>
      <c r="AI92" s="474"/>
      <c r="AJ92" s="474"/>
      <c r="AK92" s="474"/>
    </row>
    <row r="93" spans="1:37" ht="15.75" customHeight="1">
      <c r="A93" s="474"/>
      <c r="B93" s="800" t="s">
        <v>1641</v>
      </c>
      <c r="C93" s="665"/>
      <c r="D93" s="665"/>
      <c r="E93" s="665"/>
      <c r="F93" s="665"/>
      <c r="G93" s="665"/>
      <c r="H93" s="665"/>
      <c r="I93" s="665"/>
      <c r="J93" s="665"/>
      <c r="K93" s="665"/>
      <c r="L93" s="665"/>
      <c r="M93" s="665"/>
      <c r="N93" s="665"/>
      <c r="O93" s="665"/>
      <c r="P93" s="665"/>
      <c r="Q93" s="720"/>
      <c r="R93" s="474"/>
      <c r="S93" s="474"/>
      <c r="T93" s="474"/>
      <c r="U93" s="474"/>
      <c r="V93" s="474"/>
      <c r="W93" s="474"/>
      <c r="X93" s="474"/>
      <c r="Y93" s="474"/>
      <c r="Z93" s="474"/>
      <c r="AA93" s="474"/>
      <c r="AB93" s="474"/>
      <c r="AC93" s="474"/>
      <c r="AD93" s="474"/>
      <c r="AE93" s="474"/>
      <c r="AF93" s="474"/>
      <c r="AG93" s="474"/>
      <c r="AH93" s="474"/>
      <c r="AI93" s="474"/>
      <c r="AJ93" s="474"/>
      <c r="AK93" s="474"/>
    </row>
    <row r="94" spans="1:37" ht="15.75" customHeight="1">
      <c r="A94" s="474"/>
      <c r="B94" s="522" t="s">
        <v>1613</v>
      </c>
      <c r="C94" s="523" t="s">
        <v>1642</v>
      </c>
      <c r="D94" s="524"/>
      <c r="E94" s="523">
        <v>153</v>
      </c>
      <c r="F94" s="524"/>
      <c r="G94" s="524"/>
      <c r="H94" s="524"/>
      <c r="I94" s="524"/>
      <c r="J94" s="524"/>
      <c r="K94" s="524"/>
      <c r="L94" s="524"/>
      <c r="M94" s="524"/>
      <c r="N94" s="524"/>
      <c r="O94" s="524"/>
      <c r="P94" s="524"/>
      <c r="Q94" s="525"/>
      <c r="R94" s="474"/>
      <c r="S94" s="474"/>
      <c r="T94" s="474"/>
      <c r="U94" s="474"/>
      <c r="V94" s="474"/>
      <c r="W94" s="474"/>
      <c r="X94" s="474"/>
      <c r="Y94" s="474"/>
      <c r="Z94" s="474"/>
      <c r="AA94" s="474"/>
      <c r="AB94" s="474"/>
      <c r="AC94" s="474"/>
      <c r="AD94" s="474"/>
      <c r="AE94" s="474"/>
      <c r="AF94" s="474"/>
      <c r="AG94" s="474"/>
      <c r="AH94" s="474"/>
      <c r="AI94" s="474"/>
      <c r="AJ94" s="474"/>
      <c r="AK94" s="474"/>
    </row>
    <row r="95" spans="1:37" ht="15.75" customHeight="1">
      <c r="A95" s="474"/>
      <c r="B95" s="403">
        <v>1</v>
      </c>
      <c r="C95" s="241" t="s">
        <v>1643</v>
      </c>
      <c r="D95" s="241" t="s">
        <v>15</v>
      </c>
      <c r="E95" s="241">
        <v>153</v>
      </c>
      <c r="F95" s="241">
        <v>19</v>
      </c>
      <c r="G95" s="241">
        <v>132</v>
      </c>
      <c r="H95" s="241"/>
      <c r="I95" s="241"/>
      <c r="J95" s="241"/>
      <c r="K95" s="241"/>
      <c r="L95" s="241"/>
      <c r="M95" s="241">
        <v>2</v>
      </c>
      <c r="N95" s="241">
        <v>1</v>
      </c>
      <c r="O95" s="241">
        <f>G95-M95</f>
        <v>130</v>
      </c>
      <c r="P95" s="241"/>
      <c r="Q95" s="519"/>
      <c r="R95" s="474"/>
      <c r="S95" s="474"/>
      <c r="T95" s="474"/>
      <c r="U95" s="474"/>
      <c r="V95" s="474"/>
      <c r="W95" s="474"/>
      <c r="X95" s="474"/>
      <c r="Y95" s="474"/>
      <c r="Z95" s="474"/>
      <c r="AA95" s="474"/>
      <c r="AB95" s="474"/>
      <c r="AC95" s="474"/>
      <c r="AD95" s="474"/>
      <c r="AE95" s="474"/>
      <c r="AF95" s="474"/>
      <c r="AG95" s="474"/>
      <c r="AH95" s="474"/>
      <c r="AI95" s="474"/>
      <c r="AJ95" s="474"/>
      <c r="AK95" s="474"/>
    </row>
    <row r="96" spans="1:37" ht="15.75" customHeight="1">
      <c r="A96" s="474"/>
      <c r="B96" s="403">
        <v>2</v>
      </c>
      <c r="C96" s="208" t="s">
        <v>1644</v>
      </c>
      <c r="D96" s="241" t="s">
        <v>15</v>
      </c>
      <c r="E96" s="241"/>
      <c r="F96" s="241"/>
      <c r="G96" s="241"/>
      <c r="H96" s="241"/>
      <c r="I96" s="241"/>
      <c r="J96" s="241"/>
      <c r="K96" s="241"/>
      <c r="L96" s="241"/>
      <c r="M96" s="241"/>
      <c r="N96" s="241"/>
      <c r="O96" s="241"/>
      <c r="P96" s="241"/>
      <c r="Q96" s="519"/>
      <c r="R96" s="474"/>
      <c r="S96" s="474"/>
      <c r="T96" s="474"/>
      <c r="U96" s="474"/>
      <c r="V96" s="474"/>
      <c r="W96" s="474"/>
      <c r="X96" s="474"/>
      <c r="Y96" s="474"/>
      <c r="Z96" s="474"/>
      <c r="AA96" s="474"/>
      <c r="AB96" s="474"/>
      <c r="AC96" s="474"/>
      <c r="AD96" s="474"/>
      <c r="AE96" s="474"/>
      <c r="AF96" s="474"/>
      <c r="AG96" s="474"/>
      <c r="AH96" s="474"/>
      <c r="AI96" s="474"/>
      <c r="AJ96" s="474"/>
      <c r="AK96" s="474"/>
    </row>
    <row r="97" spans="1:37" ht="15.75" customHeight="1">
      <c r="A97" s="474"/>
      <c r="B97" s="403">
        <v>3</v>
      </c>
      <c r="C97" s="208" t="s">
        <v>1645</v>
      </c>
      <c r="D97" s="241" t="s">
        <v>15</v>
      </c>
      <c r="E97" s="241"/>
      <c r="F97" s="241"/>
      <c r="G97" s="241"/>
      <c r="H97" s="241"/>
      <c r="I97" s="241"/>
      <c r="J97" s="241"/>
      <c r="K97" s="241"/>
      <c r="L97" s="241"/>
      <c r="M97" s="241"/>
      <c r="N97" s="241"/>
      <c r="O97" s="241"/>
      <c r="P97" s="241"/>
      <c r="Q97" s="519"/>
      <c r="R97" s="474"/>
      <c r="S97" s="474"/>
      <c r="T97" s="474"/>
      <c r="U97" s="474"/>
      <c r="V97" s="474"/>
      <c r="W97" s="474"/>
      <c r="X97" s="474"/>
      <c r="Y97" s="474"/>
      <c r="Z97" s="474"/>
      <c r="AA97" s="474"/>
      <c r="AB97" s="474"/>
      <c r="AC97" s="474"/>
      <c r="AD97" s="474"/>
      <c r="AE97" s="474"/>
      <c r="AF97" s="474"/>
      <c r="AG97" s="474"/>
      <c r="AH97" s="474"/>
      <c r="AI97" s="474"/>
      <c r="AJ97" s="474"/>
      <c r="AK97" s="474"/>
    </row>
    <row r="98" spans="1:37" ht="15.75" customHeight="1">
      <c r="A98" s="474"/>
      <c r="B98" s="403">
        <v>4</v>
      </c>
      <c r="C98" s="208" t="s">
        <v>1646</v>
      </c>
      <c r="D98" s="241" t="s">
        <v>15</v>
      </c>
      <c r="E98" s="241"/>
      <c r="F98" s="241"/>
      <c r="G98" s="241"/>
      <c r="H98" s="241"/>
      <c r="I98" s="241"/>
      <c r="J98" s="241"/>
      <c r="K98" s="241"/>
      <c r="L98" s="241"/>
      <c r="M98" s="241"/>
      <c r="N98" s="241"/>
      <c r="O98" s="241"/>
      <c r="P98" s="241"/>
      <c r="Q98" s="519"/>
      <c r="R98" s="474"/>
      <c r="S98" s="474"/>
      <c r="T98" s="474"/>
      <c r="U98" s="474"/>
      <c r="V98" s="474"/>
      <c r="W98" s="474"/>
      <c r="X98" s="474"/>
      <c r="Y98" s="474"/>
      <c r="Z98" s="474"/>
      <c r="AA98" s="474"/>
      <c r="AB98" s="474"/>
      <c r="AC98" s="474"/>
      <c r="AD98" s="474"/>
      <c r="AE98" s="474"/>
      <c r="AF98" s="474"/>
      <c r="AG98" s="474"/>
      <c r="AH98" s="474"/>
      <c r="AI98" s="474"/>
      <c r="AJ98" s="474"/>
      <c r="AK98" s="474"/>
    </row>
    <row r="99" spans="1:37" ht="15.75" customHeight="1">
      <c r="A99" s="474"/>
      <c r="B99" s="403">
        <v>5</v>
      </c>
      <c r="C99" s="208" t="s">
        <v>1647</v>
      </c>
      <c r="D99" s="241" t="s">
        <v>15</v>
      </c>
      <c r="E99" s="241"/>
      <c r="F99" s="241"/>
      <c r="G99" s="241"/>
      <c r="H99" s="241"/>
      <c r="I99" s="241"/>
      <c r="J99" s="241"/>
      <c r="K99" s="241"/>
      <c r="L99" s="241"/>
      <c r="M99" s="241"/>
      <c r="N99" s="241"/>
      <c r="O99" s="241"/>
      <c r="P99" s="241"/>
      <c r="Q99" s="519"/>
      <c r="R99" s="474"/>
      <c r="S99" s="474"/>
      <c r="T99" s="474"/>
      <c r="U99" s="474"/>
      <c r="V99" s="474"/>
      <c r="W99" s="474"/>
      <c r="X99" s="474"/>
      <c r="Y99" s="474"/>
      <c r="Z99" s="474"/>
      <c r="AA99" s="474"/>
      <c r="AB99" s="474"/>
      <c r="AC99" s="474"/>
      <c r="AD99" s="474"/>
      <c r="AE99" s="474"/>
      <c r="AF99" s="474"/>
      <c r="AG99" s="474"/>
      <c r="AH99" s="474"/>
      <c r="AI99" s="474"/>
      <c r="AJ99" s="474"/>
      <c r="AK99" s="474"/>
    </row>
    <row r="100" spans="1:37" ht="15.75" customHeight="1">
      <c r="A100" s="474"/>
      <c r="B100" s="403">
        <v>6</v>
      </c>
      <c r="C100" s="208" t="s">
        <v>1648</v>
      </c>
      <c r="D100" s="241" t="s">
        <v>15</v>
      </c>
      <c r="E100" s="241">
        <v>108</v>
      </c>
      <c r="F100" s="241"/>
      <c r="G100" s="241">
        <v>72</v>
      </c>
      <c r="H100" s="241"/>
      <c r="I100" s="241"/>
      <c r="J100" s="241"/>
      <c r="K100" s="241"/>
      <c r="L100" s="241"/>
      <c r="M100" s="241">
        <v>2</v>
      </c>
      <c r="N100" s="241">
        <v>1</v>
      </c>
      <c r="O100" s="241">
        <f>G100-M100</f>
        <v>70</v>
      </c>
      <c r="P100" s="241"/>
      <c r="Q100" s="519"/>
      <c r="R100" s="474"/>
      <c r="S100" s="474"/>
      <c r="T100" s="474"/>
      <c r="U100" s="474"/>
      <c r="V100" s="474"/>
      <c r="W100" s="474"/>
      <c r="X100" s="474"/>
      <c r="Y100" s="474"/>
      <c r="Z100" s="474"/>
      <c r="AA100" s="474"/>
      <c r="AB100" s="474"/>
      <c r="AC100" s="474"/>
      <c r="AD100" s="474"/>
      <c r="AE100" s="474"/>
      <c r="AF100" s="474"/>
      <c r="AG100" s="474"/>
      <c r="AH100" s="474"/>
      <c r="AI100" s="474"/>
      <c r="AJ100" s="474"/>
      <c r="AK100" s="474"/>
    </row>
    <row r="101" spans="1:37" ht="15.75" customHeight="1">
      <c r="A101" s="474"/>
      <c r="B101" s="403">
        <v>7</v>
      </c>
      <c r="C101" s="208" t="s">
        <v>1649</v>
      </c>
      <c r="D101" s="241" t="s">
        <v>15</v>
      </c>
      <c r="E101" s="241"/>
      <c r="F101" s="241"/>
      <c r="G101" s="241"/>
      <c r="H101" s="241"/>
      <c r="I101" s="241"/>
      <c r="J101" s="241"/>
      <c r="K101" s="241"/>
      <c r="L101" s="241"/>
      <c r="M101" s="241"/>
      <c r="N101" s="241"/>
      <c r="O101" s="241"/>
      <c r="P101" s="241"/>
      <c r="Q101" s="519"/>
      <c r="R101" s="474"/>
      <c r="S101" s="474"/>
      <c r="T101" s="474"/>
      <c r="U101" s="474"/>
      <c r="V101" s="474"/>
      <c r="W101" s="474"/>
      <c r="X101" s="474"/>
      <c r="Y101" s="474"/>
      <c r="Z101" s="474"/>
      <c r="AA101" s="474"/>
      <c r="AB101" s="474"/>
      <c r="AC101" s="474"/>
      <c r="AD101" s="474"/>
      <c r="AE101" s="474"/>
      <c r="AF101" s="474"/>
      <c r="AG101" s="474"/>
      <c r="AH101" s="474"/>
      <c r="AI101" s="474"/>
      <c r="AJ101" s="474"/>
      <c r="AK101" s="474"/>
    </row>
    <row r="102" spans="1:37" ht="15.75" customHeight="1">
      <c r="A102" s="474"/>
      <c r="B102" s="403">
        <v>8</v>
      </c>
      <c r="C102" s="208" t="s">
        <v>1650</v>
      </c>
      <c r="D102" s="241" t="s">
        <v>15</v>
      </c>
      <c r="E102" s="241">
        <v>37</v>
      </c>
      <c r="F102" s="241"/>
      <c r="G102" s="241">
        <v>43</v>
      </c>
      <c r="H102" s="241"/>
      <c r="I102" s="241"/>
      <c r="J102" s="241"/>
      <c r="K102" s="241"/>
      <c r="L102" s="241"/>
      <c r="M102" s="241"/>
      <c r="N102" s="241"/>
      <c r="O102" s="241"/>
      <c r="P102" s="241"/>
      <c r="Q102" s="519"/>
      <c r="R102" s="474"/>
      <c r="S102" s="474"/>
      <c r="T102" s="474"/>
      <c r="U102" s="474"/>
      <c r="V102" s="474"/>
      <c r="W102" s="474"/>
      <c r="X102" s="474"/>
      <c r="Y102" s="474"/>
      <c r="Z102" s="474"/>
      <c r="AA102" s="474"/>
      <c r="AB102" s="474"/>
      <c r="AC102" s="474"/>
      <c r="AD102" s="474"/>
      <c r="AE102" s="474"/>
      <c r="AF102" s="474"/>
      <c r="AG102" s="474"/>
      <c r="AH102" s="474"/>
      <c r="AI102" s="474"/>
      <c r="AJ102" s="474"/>
      <c r="AK102" s="474"/>
    </row>
    <row r="103" spans="1:37" ht="15.75" customHeight="1">
      <c r="A103" s="474"/>
      <c r="B103" s="403">
        <v>9</v>
      </c>
      <c r="C103" s="208" t="s">
        <v>1651</v>
      </c>
      <c r="D103" s="241" t="s">
        <v>15</v>
      </c>
      <c r="E103" s="241"/>
      <c r="F103" s="241"/>
      <c r="G103" s="241"/>
      <c r="H103" s="241"/>
      <c r="I103" s="241"/>
      <c r="J103" s="241"/>
      <c r="K103" s="241"/>
      <c r="L103" s="241"/>
      <c r="M103" s="241"/>
      <c r="N103" s="241"/>
      <c r="O103" s="241"/>
      <c r="P103" s="241"/>
      <c r="Q103" s="519"/>
      <c r="R103" s="474"/>
      <c r="S103" s="474"/>
      <c r="T103" s="474"/>
      <c r="U103" s="474"/>
      <c r="V103" s="474"/>
      <c r="W103" s="474"/>
      <c r="X103" s="474"/>
      <c r="Y103" s="474"/>
      <c r="Z103" s="474"/>
      <c r="AA103" s="474"/>
      <c r="AB103" s="474"/>
      <c r="AC103" s="474"/>
      <c r="AD103" s="474"/>
      <c r="AE103" s="474"/>
      <c r="AF103" s="474"/>
      <c r="AG103" s="474"/>
      <c r="AH103" s="474"/>
      <c r="AI103" s="474"/>
      <c r="AJ103" s="474"/>
      <c r="AK103" s="474"/>
    </row>
    <row r="104" spans="1:37" ht="15.75" customHeight="1">
      <c r="A104" s="474"/>
      <c r="B104" s="403">
        <v>10</v>
      </c>
      <c r="C104" s="208" t="s">
        <v>1652</v>
      </c>
      <c r="D104" s="241" t="s">
        <v>15</v>
      </c>
      <c r="E104" s="241">
        <v>4</v>
      </c>
      <c r="F104" s="241"/>
      <c r="G104" s="241">
        <v>14</v>
      </c>
      <c r="H104" s="241"/>
      <c r="I104" s="241"/>
      <c r="J104" s="241"/>
      <c r="K104" s="241"/>
      <c r="L104" s="241"/>
      <c r="M104" s="241"/>
      <c r="N104" s="241"/>
      <c r="O104" s="241"/>
      <c r="P104" s="241"/>
      <c r="Q104" s="519"/>
      <c r="R104" s="474"/>
      <c r="S104" s="474"/>
      <c r="T104" s="474"/>
      <c r="U104" s="474"/>
      <c r="V104" s="474"/>
      <c r="W104" s="474"/>
      <c r="X104" s="474"/>
      <c r="Y104" s="474"/>
      <c r="Z104" s="474"/>
      <c r="AA104" s="474"/>
      <c r="AB104" s="474"/>
      <c r="AC104" s="474"/>
      <c r="AD104" s="474"/>
      <c r="AE104" s="474"/>
      <c r="AF104" s="474"/>
      <c r="AG104" s="474"/>
      <c r="AH104" s="474"/>
      <c r="AI104" s="474"/>
      <c r="AJ104" s="474"/>
      <c r="AK104" s="474"/>
    </row>
    <row r="105" spans="1:37" ht="15.75" customHeight="1">
      <c r="A105" s="474"/>
      <c r="B105" s="403">
        <v>11</v>
      </c>
      <c r="C105" s="208" t="s">
        <v>1653</v>
      </c>
      <c r="D105" s="241" t="s">
        <v>15</v>
      </c>
      <c r="E105" s="241">
        <v>4</v>
      </c>
      <c r="F105" s="241"/>
      <c r="G105" s="241">
        <v>3</v>
      </c>
      <c r="H105" s="241"/>
      <c r="I105" s="241"/>
      <c r="J105" s="241"/>
      <c r="K105" s="241"/>
      <c r="L105" s="241"/>
      <c r="M105" s="241"/>
      <c r="N105" s="241"/>
      <c r="O105" s="241"/>
      <c r="P105" s="241"/>
      <c r="Q105" s="519"/>
      <c r="R105" s="474"/>
      <c r="S105" s="474"/>
      <c r="T105" s="474"/>
      <c r="U105" s="474"/>
      <c r="V105" s="474"/>
      <c r="W105" s="474"/>
      <c r="X105" s="474"/>
      <c r="Y105" s="474"/>
      <c r="Z105" s="474"/>
      <c r="AA105" s="474"/>
      <c r="AB105" s="474"/>
      <c r="AC105" s="474"/>
      <c r="AD105" s="474"/>
      <c r="AE105" s="474"/>
      <c r="AF105" s="474"/>
      <c r="AG105" s="474"/>
      <c r="AH105" s="474"/>
      <c r="AI105" s="474"/>
      <c r="AJ105" s="474"/>
      <c r="AK105" s="474"/>
    </row>
    <row r="106" spans="1:37" ht="15.75" customHeight="1">
      <c r="A106" s="474"/>
      <c r="B106" s="403">
        <v>12</v>
      </c>
      <c r="C106" s="208" t="s">
        <v>1654</v>
      </c>
      <c r="D106" s="241" t="s">
        <v>15</v>
      </c>
      <c r="E106" s="241"/>
      <c r="F106" s="241"/>
      <c r="G106" s="241"/>
      <c r="H106" s="241"/>
      <c r="I106" s="241"/>
      <c r="J106" s="241"/>
      <c r="K106" s="241"/>
      <c r="L106" s="241"/>
      <c r="M106" s="241"/>
      <c r="N106" s="241"/>
      <c r="O106" s="241"/>
      <c r="P106" s="241"/>
      <c r="Q106" s="519"/>
      <c r="R106" s="474"/>
      <c r="S106" s="474"/>
      <c r="T106" s="474"/>
      <c r="U106" s="474"/>
      <c r="V106" s="474"/>
      <c r="W106" s="474"/>
      <c r="X106" s="474"/>
      <c r="Y106" s="474"/>
      <c r="Z106" s="474"/>
      <c r="AA106" s="474"/>
      <c r="AB106" s="474"/>
      <c r="AC106" s="474"/>
      <c r="AD106" s="474"/>
      <c r="AE106" s="474"/>
      <c r="AF106" s="474"/>
      <c r="AG106" s="474"/>
      <c r="AH106" s="474"/>
      <c r="AI106" s="474"/>
      <c r="AJ106" s="474"/>
      <c r="AK106" s="474"/>
    </row>
    <row r="107" spans="1:37" ht="15.75" customHeight="1">
      <c r="A107" s="474"/>
      <c r="B107" s="403"/>
      <c r="C107" s="241"/>
      <c r="D107" s="241"/>
      <c r="E107" s="241"/>
      <c r="F107" s="241"/>
      <c r="G107" s="241"/>
      <c r="H107" s="241"/>
      <c r="I107" s="241"/>
      <c r="J107" s="241"/>
      <c r="K107" s="241"/>
      <c r="L107" s="241"/>
      <c r="M107" s="241"/>
      <c r="N107" s="241"/>
      <c r="O107" s="241"/>
      <c r="P107" s="241"/>
      <c r="Q107" s="519"/>
      <c r="R107" s="474"/>
      <c r="S107" s="474"/>
      <c r="T107" s="474"/>
      <c r="U107" s="474"/>
      <c r="V107" s="474"/>
      <c r="W107" s="474"/>
      <c r="X107" s="474"/>
      <c r="Y107" s="474"/>
      <c r="Z107" s="474"/>
      <c r="AA107" s="474"/>
      <c r="AB107" s="474"/>
      <c r="AC107" s="474"/>
      <c r="AD107" s="474"/>
      <c r="AE107" s="474"/>
      <c r="AF107" s="474"/>
      <c r="AG107" s="474"/>
      <c r="AH107" s="474"/>
      <c r="AI107" s="474"/>
      <c r="AJ107" s="474"/>
      <c r="AK107" s="474"/>
    </row>
    <row r="108" spans="1:37" ht="15.75" customHeight="1">
      <c r="A108" s="474"/>
      <c r="B108" s="521" t="s">
        <v>1621</v>
      </c>
      <c r="C108" s="478" t="s">
        <v>1655</v>
      </c>
      <c r="D108" s="241"/>
      <c r="E108" s="478">
        <v>24</v>
      </c>
      <c r="F108" s="241"/>
      <c r="G108" s="241"/>
      <c r="H108" s="241"/>
      <c r="I108" s="241"/>
      <c r="J108" s="241"/>
      <c r="K108" s="241"/>
      <c r="L108" s="241"/>
      <c r="M108" s="241"/>
      <c r="N108" s="241"/>
      <c r="O108" s="241"/>
      <c r="P108" s="241"/>
      <c r="Q108" s="86"/>
      <c r="R108" s="474"/>
      <c r="S108" s="474"/>
      <c r="T108" s="474"/>
      <c r="U108" s="474"/>
      <c r="V108" s="474"/>
      <c r="W108" s="474"/>
      <c r="X108" s="474"/>
      <c r="Y108" s="474"/>
      <c r="Z108" s="474"/>
      <c r="AA108" s="474"/>
      <c r="AB108" s="474"/>
      <c r="AC108" s="474"/>
      <c r="AD108" s="474"/>
      <c r="AE108" s="474"/>
      <c r="AF108" s="474"/>
      <c r="AG108" s="474"/>
      <c r="AH108" s="474"/>
      <c r="AI108" s="474"/>
      <c r="AJ108" s="474"/>
      <c r="AK108" s="474"/>
    </row>
    <row r="109" spans="1:37" ht="15.75" customHeight="1">
      <c r="A109" s="474"/>
      <c r="B109" s="521" t="s">
        <v>1656</v>
      </c>
      <c r="C109" s="478" t="s">
        <v>1657</v>
      </c>
      <c r="D109" s="241"/>
      <c r="E109" s="241"/>
      <c r="F109" s="241">
        <v>2</v>
      </c>
      <c r="G109" s="241"/>
      <c r="H109" s="241"/>
      <c r="I109" s="241"/>
      <c r="J109" s="241"/>
      <c r="K109" s="241"/>
      <c r="L109" s="241"/>
      <c r="M109" s="241"/>
      <c r="N109" s="241"/>
      <c r="O109" s="241"/>
      <c r="P109" s="241"/>
      <c r="Q109" s="86"/>
      <c r="R109" s="474"/>
      <c r="S109" s="474"/>
      <c r="T109" s="474"/>
      <c r="U109" s="474"/>
      <c r="V109" s="474"/>
      <c r="W109" s="474"/>
      <c r="X109" s="474"/>
      <c r="Y109" s="474"/>
      <c r="Z109" s="474"/>
      <c r="AA109" s="474"/>
      <c r="AB109" s="474"/>
      <c r="AC109" s="474"/>
      <c r="AD109" s="474"/>
      <c r="AE109" s="474"/>
      <c r="AF109" s="474"/>
      <c r="AG109" s="474"/>
      <c r="AH109" s="474"/>
      <c r="AI109" s="474"/>
      <c r="AJ109" s="474"/>
      <c r="AK109" s="474"/>
    </row>
    <row r="110" spans="1:37" ht="15.75" customHeight="1">
      <c r="A110" s="474"/>
      <c r="B110" s="403">
        <v>1</v>
      </c>
      <c r="C110" s="241" t="s">
        <v>1643</v>
      </c>
      <c r="D110" s="241" t="s">
        <v>15</v>
      </c>
      <c r="E110" s="241"/>
      <c r="F110" s="241"/>
      <c r="G110" s="241">
        <v>9</v>
      </c>
      <c r="H110" s="241"/>
      <c r="I110" s="241"/>
      <c r="J110" s="241"/>
      <c r="K110" s="241"/>
      <c r="L110" s="241"/>
      <c r="M110" s="241"/>
      <c r="N110" s="241"/>
      <c r="O110" s="241"/>
      <c r="P110" s="241"/>
      <c r="Q110" s="86"/>
      <c r="R110" s="474"/>
      <c r="S110" s="474"/>
      <c r="T110" s="474"/>
      <c r="U110" s="474"/>
      <c r="V110" s="474"/>
      <c r="W110" s="474"/>
      <c r="X110" s="474"/>
      <c r="Y110" s="474"/>
      <c r="Z110" s="474"/>
      <c r="AA110" s="474"/>
      <c r="AB110" s="474"/>
      <c r="AC110" s="474"/>
      <c r="AD110" s="474"/>
      <c r="AE110" s="474"/>
      <c r="AF110" s="474"/>
      <c r="AG110" s="474"/>
      <c r="AH110" s="474"/>
      <c r="AI110" s="474"/>
      <c r="AJ110" s="474"/>
      <c r="AK110" s="474"/>
    </row>
    <row r="111" spans="1:37" ht="15.75" customHeight="1">
      <c r="A111" s="474"/>
      <c r="B111" s="403">
        <v>2</v>
      </c>
      <c r="C111" s="208" t="s">
        <v>1646</v>
      </c>
      <c r="D111" s="241" t="s">
        <v>15</v>
      </c>
      <c r="E111" s="241"/>
      <c r="F111" s="241"/>
      <c r="G111" s="241"/>
      <c r="H111" s="241"/>
      <c r="I111" s="241"/>
      <c r="J111" s="241"/>
      <c r="K111" s="241"/>
      <c r="L111" s="241"/>
      <c r="M111" s="241"/>
      <c r="N111" s="241"/>
      <c r="O111" s="241"/>
      <c r="P111" s="241"/>
      <c r="Q111" s="86"/>
      <c r="R111" s="474"/>
      <c r="S111" s="474"/>
      <c r="T111" s="474"/>
      <c r="U111" s="474"/>
      <c r="V111" s="474"/>
      <c r="W111" s="474"/>
      <c r="X111" s="474"/>
      <c r="Y111" s="474"/>
      <c r="Z111" s="474"/>
      <c r="AA111" s="474"/>
      <c r="AB111" s="474"/>
      <c r="AC111" s="474"/>
      <c r="AD111" s="474"/>
      <c r="AE111" s="474"/>
      <c r="AF111" s="474"/>
      <c r="AG111" s="474"/>
      <c r="AH111" s="474"/>
      <c r="AI111" s="474"/>
      <c r="AJ111" s="474"/>
      <c r="AK111" s="474"/>
    </row>
    <row r="112" spans="1:37" ht="15.75" customHeight="1">
      <c r="A112" s="474"/>
      <c r="B112" s="403">
        <v>3</v>
      </c>
      <c r="C112" s="208" t="s">
        <v>1658</v>
      </c>
      <c r="D112" s="241" t="s">
        <v>15</v>
      </c>
      <c r="E112" s="241">
        <v>12</v>
      </c>
      <c r="F112" s="241"/>
      <c r="G112" s="241">
        <v>6</v>
      </c>
      <c r="H112" s="241"/>
      <c r="I112" s="241"/>
      <c r="J112" s="241"/>
      <c r="K112" s="241"/>
      <c r="L112" s="241"/>
      <c r="M112" s="241"/>
      <c r="N112" s="241"/>
      <c r="O112" s="241"/>
      <c r="P112" s="241"/>
      <c r="Q112" s="86"/>
      <c r="R112" s="474"/>
      <c r="S112" s="474"/>
      <c r="T112" s="474"/>
      <c r="U112" s="474"/>
      <c r="V112" s="474"/>
      <c r="W112" s="474"/>
      <c r="X112" s="474"/>
      <c r="Y112" s="474"/>
      <c r="Z112" s="474"/>
      <c r="AA112" s="474"/>
      <c r="AB112" s="474"/>
      <c r="AC112" s="474"/>
      <c r="AD112" s="474"/>
      <c r="AE112" s="474"/>
      <c r="AF112" s="474"/>
      <c r="AG112" s="474"/>
      <c r="AH112" s="474"/>
      <c r="AI112" s="474"/>
      <c r="AJ112" s="474"/>
      <c r="AK112" s="474"/>
    </row>
    <row r="113" spans="1:37" ht="15.75" customHeight="1">
      <c r="A113" s="474"/>
      <c r="B113" s="403">
        <v>4</v>
      </c>
      <c r="C113" s="208" t="s">
        <v>1650</v>
      </c>
      <c r="D113" s="241" t="s">
        <v>15</v>
      </c>
      <c r="E113" s="241"/>
      <c r="F113" s="241"/>
      <c r="G113" s="241">
        <v>1</v>
      </c>
      <c r="H113" s="241"/>
      <c r="I113" s="241"/>
      <c r="J113" s="241"/>
      <c r="K113" s="241"/>
      <c r="L113" s="241"/>
      <c r="M113" s="241"/>
      <c r="N113" s="241"/>
      <c r="O113" s="241"/>
      <c r="P113" s="241"/>
      <c r="Q113" s="86"/>
      <c r="R113" s="474"/>
      <c r="S113" s="474"/>
      <c r="T113" s="474"/>
      <c r="U113" s="474"/>
      <c r="V113" s="474"/>
      <c r="W113" s="474"/>
      <c r="X113" s="474"/>
      <c r="Y113" s="474"/>
      <c r="Z113" s="474"/>
      <c r="AA113" s="474"/>
      <c r="AB113" s="474"/>
      <c r="AC113" s="474"/>
      <c r="AD113" s="474"/>
      <c r="AE113" s="474"/>
      <c r="AF113" s="474"/>
      <c r="AG113" s="474"/>
      <c r="AH113" s="474"/>
      <c r="AI113" s="474"/>
      <c r="AJ113" s="474"/>
      <c r="AK113" s="474"/>
    </row>
    <row r="114" spans="1:37" ht="15.75" customHeight="1">
      <c r="A114" s="474"/>
      <c r="B114" s="403">
        <v>5</v>
      </c>
      <c r="C114" s="208" t="s">
        <v>1652</v>
      </c>
      <c r="D114" s="241" t="s">
        <v>15</v>
      </c>
      <c r="E114" s="241"/>
      <c r="F114" s="241"/>
      <c r="G114" s="241">
        <v>2</v>
      </c>
      <c r="H114" s="241"/>
      <c r="I114" s="241"/>
      <c r="J114" s="241"/>
      <c r="K114" s="241"/>
      <c r="L114" s="241"/>
      <c r="M114" s="241"/>
      <c r="N114" s="241"/>
      <c r="O114" s="241"/>
      <c r="P114" s="241"/>
      <c r="Q114" s="86"/>
      <c r="R114" s="474"/>
      <c r="S114" s="474"/>
      <c r="T114" s="474"/>
      <c r="U114" s="474"/>
      <c r="V114" s="474"/>
      <c r="W114" s="474"/>
      <c r="X114" s="474"/>
      <c r="Y114" s="474"/>
      <c r="Z114" s="474"/>
      <c r="AA114" s="474"/>
      <c r="AB114" s="474"/>
      <c r="AC114" s="474"/>
      <c r="AD114" s="474"/>
      <c r="AE114" s="474"/>
      <c r="AF114" s="474"/>
      <c r="AG114" s="474"/>
      <c r="AH114" s="474"/>
      <c r="AI114" s="474"/>
      <c r="AJ114" s="474"/>
      <c r="AK114" s="474"/>
    </row>
    <row r="115" spans="1:37" ht="15.75" customHeight="1">
      <c r="A115" s="474"/>
      <c r="B115" s="403">
        <v>6</v>
      </c>
      <c r="C115" s="208" t="s">
        <v>1653</v>
      </c>
      <c r="D115" s="241" t="s">
        <v>15</v>
      </c>
      <c r="E115" s="241">
        <v>6</v>
      </c>
      <c r="F115" s="241"/>
      <c r="G115" s="241"/>
      <c r="H115" s="241"/>
      <c r="I115" s="241"/>
      <c r="J115" s="241"/>
      <c r="K115" s="241"/>
      <c r="L115" s="241"/>
      <c r="M115" s="241"/>
      <c r="N115" s="241"/>
      <c r="O115" s="241"/>
      <c r="P115" s="241"/>
      <c r="Q115" s="86"/>
      <c r="R115" s="474"/>
      <c r="S115" s="474"/>
      <c r="T115" s="474"/>
      <c r="U115" s="474"/>
      <c r="V115" s="474"/>
      <c r="W115" s="474"/>
      <c r="X115" s="474"/>
      <c r="Y115" s="474"/>
      <c r="Z115" s="474"/>
      <c r="AA115" s="474"/>
      <c r="AB115" s="474"/>
      <c r="AC115" s="474"/>
      <c r="AD115" s="474"/>
      <c r="AE115" s="474"/>
      <c r="AF115" s="474"/>
      <c r="AG115" s="474"/>
      <c r="AH115" s="474"/>
      <c r="AI115" s="474"/>
      <c r="AJ115" s="474"/>
      <c r="AK115" s="474"/>
    </row>
    <row r="116" spans="1:37" ht="15.75" customHeight="1">
      <c r="A116" s="474"/>
      <c r="B116" s="403">
        <v>7</v>
      </c>
      <c r="C116" s="208" t="s">
        <v>1659</v>
      </c>
      <c r="D116" s="241" t="s">
        <v>15</v>
      </c>
      <c r="E116" s="241">
        <v>2</v>
      </c>
      <c r="F116" s="241"/>
      <c r="G116" s="241"/>
      <c r="H116" s="241"/>
      <c r="I116" s="241"/>
      <c r="J116" s="241"/>
      <c r="K116" s="241"/>
      <c r="L116" s="241"/>
      <c r="M116" s="241"/>
      <c r="N116" s="241"/>
      <c r="O116" s="241"/>
      <c r="P116" s="241"/>
      <c r="Q116" s="86"/>
      <c r="R116" s="474"/>
      <c r="S116" s="474"/>
      <c r="T116" s="474"/>
      <c r="U116" s="474"/>
      <c r="V116" s="474"/>
      <c r="W116" s="474"/>
      <c r="X116" s="474"/>
      <c r="Y116" s="474"/>
      <c r="Z116" s="474"/>
      <c r="AA116" s="474"/>
      <c r="AB116" s="474"/>
      <c r="AC116" s="474"/>
      <c r="AD116" s="474"/>
      <c r="AE116" s="474"/>
      <c r="AF116" s="474"/>
      <c r="AG116" s="474"/>
      <c r="AH116" s="474"/>
      <c r="AI116" s="474"/>
      <c r="AJ116" s="474"/>
      <c r="AK116" s="474"/>
    </row>
    <row r="117" spans="1:37" ht="15.75" customHeight="1">
      <c r="A117" s="474"/>
      <c r="B117" s="521" t="s">
        <v>1660</v>
      </c>
      <c r="C117" s="478" t="s">
        <v>1661</v>
      </c>
      <c r="D117" s="241"/>
      <c r="E117" s="241"/>
      <c r="F117" s="241"/>
      <c r="G117" s="241"/>
      <c r="H117" s="241"/>
      <c r="I117" s="241"/>
      <c r="J117" s="241"/>
      <c r="K117" s="241"/>
      <c r="L117" s="241"/>
      <c r="M117" s="241"/>
      <c r="N117" s="241"/>
      <c r="O117" s="241"/>
      <c r="P117" s="241"/>
      <c r="Q117" s="86"/>
      <c r="R117" s="474"/>
      <c r="S117" s="474"/>
      <c r="T117" s="474"/>
      <c r="U117" s="474"/>
      <c r="V117" s="474"/>
      <c r="W117" s="474"/>
      <c r="X117" s="474"/>
      <c r="Y117" s="474"/>
      <c r="Z117" s="474"/>
      <c r="AA117" s="474"/>
      <c r="AB117" s="474"/>
      <c r="AC117" s="474"/>
      <c r="AD117" s="474"/>
      <c r="AE117" s="474"/>
      <c r="AF117" s="474"/>
      <c r="AG117" s="474"/>
      <c r="AH117" s="474"/>
      <c r="AI117" s="474"/>
      <c r="AJ117" s="474"/>
      <c r="AK117" s="474"/>
    </row>
    <row r="118" spans="1:37" ht="15.75" customHeight="1">
      <c r="A118" s="474"/>
      <c r="B118" s="403">
        <v>1</v>
      </c>
      <c r="C118" s="241" t="s">
        <v>1643</v>
      </c>
      <c r="D118" s="241" t="s">
        <v>15</v>
      </c>
      <c r="E118" s="241"/>
      <c r="F118" s="241"/>
      <c r="G118" s="241"/>
      <c r="H118" s="241"/>
      <c r="I118" s="241"/>
      <c r="J118" s="241"/>
      <c r="K118" s="241"/>
      <c r="L118" s="241"/>
      <c r="M118" s="241"/>
      <c r="N118" s="241"/>
      <c r="O118" s="241"/>
      <c r="P118" s="241"/>
      <c r="Q118" s="86"/>
      <c r="R118" s="474"/>
      <c r="S118" s="474"/>
      <c r="T118" s="474"/>
      <c r="U118" s="474"/>
      <c r="V118" s="474"/>
      <c r="W118" s="474"/>
      <c r="X118" s="474"/>
      <c r="Y118" s="474"/>
      <c r="Z118" s="474"/>
      <c r="AA118" s="474"/>
      <c r="AB118" s="474"/>
      <c r="AC118" s="474"/>
      <c r="AD118" s="474"/>
      <c r="AE118" s="474"/>
      <c r="AF118" s="474"/>
      <c r="AG118" s="474"/>
      <c r="AH118" s="474"/>
      <c r="AI118" s="474"/>
      <c r="AJ118" s="474"/>
      <c r="AK118" s="474"/>
    </row>
    <row r="119" spans="1:37" ht="15.75" customHeight="1">
      <c r="A119" s="474"/>
      <c r="B119" s="403">
        <v>2</v>
      </c>
      <c r="C119" s="208" t="s">
        <v>1646</v>
      </c>
      <c r="D119" s="241" t="s">
        <v>15</v>
      </c>
      <c r="E119" s="241"/>
      <c r="F119" s="241"/>
      <c r="G119" s="241"/>
      <c r="H119" s="241"/>
      <c r="I119" s="241"/>
      <c r="J119" s="241"/>
      <c r="K119" s="241"/>
      <c r="L119" s="241"/>
      <c r="M119" s="241"/>
      <c r="N119" s="241"/>
      <c r="O119" s="241"/>
      <c r="P119" s="241"/>
      <c r="Q119" s="86"/>
      <c r="R119" s="474"/>
      <c r="S119" s="474"/>
      <c r="T119" s="474"/>
      <c r="U119" s="474"/>
      <c r="V119" s="474"/>
      <c r="W119" s="474"/>
      <c r="X119" s="474"/>
      <c r="Y119" s="474"/>
      <c r="Z119" s="474"/>
      <c r="AA119" s="474"/>
      <c r="AB119" s="474"/>
      <c r="AC119" s="474"/>
      <c r="AD119" s="474"/>
      <c r="AE119" s="474"/>
      <c r="AF119" s="474"/>
      <c r="AG119" s="474"/>
      <c r="AH119" s="474"/>
      <c r="AI119" s="474"/>
      <c r="AJ119" s="474"/>
      <c r="AK119" s="474"/>
    </row>
    <row r="120" spans="1:37" ht="15.75" customHeight="1">
      <c r="A120" s="474"/>
      <c r="B120" s="403">
        <v>3</v>
      </c>
      <c r="C120" s="208" t="s">
        <v>1658</v>
      </c>
      <c r="D120" s="241" t="s">
        <v>15</v>
      </c>
      <c r="E120" s="241"/>
      <c r="F120" s="241"/>
      <c r="G120" s="241"/>
      <c r="H120" s="241"/>
      <c r="I120" s="241"/>
      <c r="J120" s="241"/>
      <c r="K120" s="241"/>
      <c r="L120" s="241"/>
      <c r="M120" s="241"/>
      <c r="N120" s="241"/>
      <c r="O120" s="241"/>
      <c r="P120" s="241"/>
      <c r="Q120" s="86"/>
      <c r="R120" s="474"/>
      <c r="S120" s="474"/>
      <c r="T120" s="474"/>
      <c r="U120" s="474"/>
      <c r="V120" s="474"/>
      <c r="W120" s="474"/>
      <c r="X120" s="474"/>
      <c r="Y120" s="474"/>
      <c r="Z120" s="474"/>
      <c r="AA120" s="474"/>
      <c r="AB120" s="474"/>
      <c r="AC120" s="474"/>
      <c r="AD120" s="474"/>
      <c r="AE120" s="474"/>
      <c r="AF120" s="474"/>
      <c r="AG120" s="474"/>
      <c r="AH120" s="474"/>
      <c r="AI120" s="474"/>
      <c r="AJ120" s="474"/>
      <c r="AK120" s="474"/>
    </row>
    <row r="121" spans="1:37" ht="15.75" customHeight="1">
      <c r="A121" s="474"/>
      <c r="B121" s="403">
        <v>4</v>
      </c>
      <c r="C121" s="208" t="s">
        <v>1650</v>
      </c>
      <c r="D121" s="241" t="s">
        <v>15</v>
      </c>
      <c r="E121" s="241"/>
      <c r="F121" s="241"/>
      <c r="G121" s="241"/>
      <c r="H121" s="241"/>
      <c r="I121" s="241"/>
      <c r="J121" s="241"/>
      <c r="K121" s="241"/>
      <c r="L121" s="241"/>
      <c r="M121" s="241"/>
      <c r="N121" s="241"/>
      <c r="O121" s="241"/>
      <c r="P121" s="241"/>
      <c r="Q121" s="86"/>
      <c r="R121" s="474"/>
      <c r="S121" s="474"/>
      <c r="T121" s="474"/>
      <c r="U121" s="474"/>
      <c r="V121" s="474"/>
      <c r="W121" s="474"/>
      <c r="X121" s="474"/>
      <c r="Y121" s="474"/>
      <c r="Z121" s="474"/>
      <c r="AA121" s="474"/>
      <c r="AB121" s="474"/>
      <c r="AC121" s="474"/>
      <c r="AD121" s="474"/>
      <c r="AE121" s="474"/>
      <c r="AF121" s="474"/>
      <c r="AG121" s="474"/>
      <c r="AH121" s="474"/>
      <c r="AI121" s="474"/>
      <c r="AJ121" s="474"/>
      <c r="AK121" s="474"/>
    </row>
    <row r="122" spans="1:37" ht="15.75" customHeight="1">
      <c r="A122" s="474"/>
      <c r="B122" s="403">
        <v>5</v>
      </c>
      <c r="C122" s="208" t="s">
        <v>1652</v>
      </c>
      <c r="D122" s="241" t="s">
        <v>15</v>
      </c>
      <c r="E122" s="241"/>
      <c r="F122" s="241"/>
      <c r="G122" s="241"/>
      <c r="H122" s="241"/>
      <c r="I122" s="241"/>
      <c r="J122" s="241"/>
      <c r="K122" s="241"/>
      <c r="L122" s="241"/>
      <c r="M122" s="241"/>
      <c r="N122" s="241"/>
      <c r="O122" s="241"/>
      <c r="P122" s="241"/>
      <c r="Q122" s="86"/>
      <c r="R122" s="474"/>
      <c r="S122" s="474"/>
      <c r="T122" s="474"/>
      <c r="U122" s="474"/>
      <c r="V122" s="474"/>
      <c r="W122" s="474"/>
      <c r="X122" s="474"/>
      <c r="Y122" s="474"/>
      <c r="Z122" s="474"/>
      <c r="AA122" s="474"/>
      <c r="AB122" s="474"/>
      <c r="AC122" s="474"/>
      <c r="AD122" s="474"/>
      <c r="AE122" s="474"/>
      <c r="AF122" s="474"/>
      <c r="AG122" s="474"/>
      <c r="AH122" s="474"/>
      <c r="AI122" s="474"/>
      <c r="AJ122" s="474"/>
      <c r="AK122" s="474"/>
    </row>
    <row r="123" spans="1:37" ht="15.75" customHeight="1">
      <c r="A123" s="474"/>
      <c r="B123" s="403">
        <v>6</v>
      </c>
      <c r="C123" s="208" t="s">
        <v>1653</v>
      </c>
      <c r="D123" s="241" t="s">
        <v>15</v>
      </c>
      <c r="E123" s="241"/>
      <c r="F123" s="241"/>
      <c r="G123" s="241"/>
      <c r="H123" s="241"/>
      <c r="I123" s="241"/>
      <c r="J123" s="241"/>
      <c r="K123" s="241"/>
      <c r="L123" s="241"/>
      <c r="M123" s="241"/>
      <c r="N123" s="241"/>
      <c r="O123" s="241"/>
      <c r="P123" s="241"/>
      <c r="Q123" s="86"/>
      <c r="R123" s="474"/>
      <c r="S123" s="474"/>
      <c r="T123" s="474"/>
      <c r="U123" s="474"/>
      <c r="V123" s="474"/>
      <c r="W123" s="474"/>
      <c r="X123" s="474"/>
      <c r="Y123" s="474"/>
      <c r="Z123" s="474"/>
      <c r="AA123" s="474"/>
      <c r="AB123" s="474"/>
      <c r="AC123" s="474"/>
      <c r="AD123" s="474"/>
      <c r="AE123" s="474"/>
      <c r="AF123" s="474"/>
      <c r="AG123" s="474"/>
      <c r="AH123" s="474"/>
      <c r="AI123" s="474"/>
      <c r="AJ123" s="474"/>
      <c r="AK123" s="474"/>
    </row>
    <row r="124" spans="1:37" ht="15.75" customHeight="1">
      <c r="A124" s="474"/>
      <c r="B124" s="403">
        <v>7</v>
      </c>
      <c r="C124" s="208" t="s">
        <v>1654</v>
      </c>
      <c r="D124" s="241" t="s">
        <v>15</v>
      </c>
      <c r="E124" s="241"/>
      <c r="F124" s="241"/>
      <c r="G124" s="241"/>
      <c r="H124" s="241"/>
      <c r="I124" s="241"/>
      <c r="J124" s="241"/>
      <c r="K124" s="241"/>
      <c r="L124" s="241"/>
      <c r="M124" s="241"/>
      <c r="N124" s="241"/>
      <c r="O124" s="241"/>
      <c r="P124" s="241"/>
      <c r="Q124" s="86"/>
      <c r="R124" s="474"/>
      <c r="S124" s="474"/>
      <c r="T124" s="474"/>
      <c r="U124" s="474"/>
      <c r="V124" s="474"/>
      <c r="W124" s="474"/>
      <c r="X124" s="474"/>
      <c r="Y124" s="474"/>
      <c r="Z124" s="474"/>
      <c r="AA124" s="474"/>
      <c r="AB124" s="474"/>
      <c r="AC124" s="474"/>
      <c r="AD124" s="474"/>
      <c r="AE124" s="474"/>
      <c r="AF124" s="474"/>
      <c r="AG124" s="474"/>
      <c r="AH124" s="474"/>
      <c r="AI124" s="474"/>
      <c r="AJ124" s="474"/>
      <c r="AK124" s="474"/>
    </row>
    <row r="125" spans="1:37" ht="15.75" customHeight="1">
      <c r="A125" s="474"/>
      <c r="B125" s="403"/>
      <c r="C125" s="241"/>
      <c r="D125" s="241"/>
      <c r="E125" s="241"/>
      <c r="F125" s="241"/>
      <c r="G125" s="241"/>
      <c r="H125" s="241"/>
      <c r="I125" s="241"/>
      <c r="J125" s="241"/>
      <c r="K125" s="241"/>
      <c r="L125" s="241"/>
      <c r="M125" s="241"/>
      <c r="N125" s="241"/>
      <c r="O125" s="241"/>
      <c r="P125" s="241"/>
      <c r="Q125" s="86"/>
      <c r="R125" s="474"/>
      <c r="S125" s="474"/>
      <c r="T125" s="474"/>
      <c r="U125" s="474"/>
      <c r="V125" s="474"/>
      <c r="W125" s="474"/>
      <c r="X125" s="474"/>
      <c r="Y125" s="474"/>
      <c r="Z125" s="474"/>
      <c r="AA125" s="474"/>
      <c r="AB125" s="474"/>
      <c r="AC125" s="474"/>
      <c r="AD125" s="474"/>
      <c r="AE125" s="474"/>
      <c r="AF125" s="474"/>
      <c r="AG125" s="474"/>
      <c r="AH125" s="474"/>
      <c r="AI125" s="474"/>
      <c r="AJ125" s="474"/>
      <c r="AK125" s="474"/>
    </row>
    <row r="126" spans="1:37" ht="15.75" customHeight="1">
      <c r="A126" s="474"/>
      <c r="B126" s="521" t="s">
        <v>1627</v>
      </c>
      <c r="C126" s="478" t="s">
        <v>1662</v>
      </c>
      <c r="D126" s="241"/>
      <c r="E126" s="478">
        <v>15</v>
      </c>
      <c r="F126" s="241"/>
      <c r="G126" s="241"/>
      <c r="H126" s="241"/>
      <c r="I126" s="241"/>
      <c r="J126" s="241"/>
      <c r="K126" s="241"/>
      <c r="L126" s="241"/>
      <c r="M126" s="241"/>
      <c r="N126" s="241"/>
      <c r="O126" s="241"/>
      <c r="P126" s="241"/>
      <c r="Q126" s="86"/>
      <c r="R126" s="474"/>
      <c r="S126" s="474"/>
      <c r="T126" s="474"/>
      <c r="U126" s="474"/>
      <c r="V126" s="474"/>
      <c r="W126" s="474"/>
      <c r="X126" s="474"/>
      <c r="Y126" s="474"/>
      <c r="Z126" s="474"/>
      <c r="AA126" s="474"/>
      <c r="AB126" s="474"/>
      <c r="AC126" s="474"/>
      <c r="AD126" s="474"/>
      <c r="AE126" s="474"/>
      <c r="AF126" s="474"/>
      <c r="AG126" s="474"/>
      <c r="AH126" s="474"/>
      <c r="AI126" s="474"/>
      <c r="AJ126" s="474"/>
      <c r="AK126" s="474"/>
    </row>
    <row r="127" spans="1:37" ht="15.75" customHeight="1">
      <c r="A127" s="474"/>
      <c r="B127" s="521" t="s">
        <v>1656</v>
      </c>
      <c r="C127" s="478" t="s">
        <v>1663</v>
      </c>
      <c r="D127" s="241"/>
      <c r="E127" s="241">
        <v>10</v>
      </c>
      <c r="F127" s="241">
        <v>1</v>
      </c>
      <c r="G127" s="241">
        <v>4</v>
      </c>
      <c r="H127" s="241"/>
      <c r="I127" s="241"/>
      <c r="J127" s="241"/>
      <c r="K127" s="241"/>
      <c r="L127" s="241"/>
      <c r="M127" s="241"/>
      <c r="N127" s="241"/>
      <c r="O127" s="241"/>
      <c r="P127" s="241"/>
      <c r="Q127" s="86"/>
      <c r="R127" s="474"/>
      <c r="S127" s="474"/>
      <c r="T127" s="474"/>
      <c r="U127" s="474"/>
      <c r="V127" s="474"/>
      <c r="W127" s="474"/>
      <c r="X127" s="474"/>
      <c r="Y127" s="474"/>
      <c r="Z127" s="474"/>
      <c r="AA127" s="474"/>
      <c r="AB127" s="474"/>
      <c r="AC127" s="474"/>
      <c r="AD127" s="474"/>
      <c r="AE127" s="474"/>
      <c r="AF127" s="474"/>
      <c r="AG127" s="474"/>
      <c r="AH127" s="474"/>
      <c r="AI127" s="474"/>
      <c r="AJ127" s="474"/>
      <c r="AK127" s="474"/>
    </row>
    <row r="128" spans="1:37" ht="15.75" customHeight="1">
      <c r="A128" s="474"/>
      <c r="B128" s="403">
        <v>1</v>
      </c>
      <c r="C128" s="241" t="s">
        <v>1643</v>
      </c>
      <c r="D128" s="241" t="s">
        <v>15</v>
      </c>
      <c r="E128" s="241"/>
      <c r="F128" s="241"/>
      <c r="G128" s="241"/>
      <c r="H128" s="241"/>
      <c r="I128" s="241"/>
      <c r="J128" s="241"/>
      <c r="K128" s="241"/>
      <c r="L128" s="241"/>
      <c r="M128" s="241"/>
      <c r="N128" s="241"/>
      <c r="O128" s="241"/>
      <c r="P128" s="241"/>
      <c r="Q128" s="86"/>
      <c r="R128" s="474"/>
      <c r="S128" s="474"/>
      <c r="T128" s="474"/>
      <c r="U128" s="474"/>
      <c r="V128" s="474"/>
      <c r="W128" s="474"/>
      <c r="X128" s="474"/>
      <c r="Y128" s="474"/>
      <c r="Z128" s="474"/>
      <c r="AA128" s="474"/>
      <c r="AB128" s="474"/>
      <c r="AC128" s="474"/>
      <c r="AD128" s="474"/>
      <c r="AE128" s="474"/>
      <c r="AF128" s="474"/>
      <c r="AG128" s="474"/>
      <c r="AH128" s="474"/>
      <c r="AI128" s="474"/>
      <c r="AJ128" s="474"/>
      <c r="AK128" s="474"/>
    </row>
    <row r="129" spans="1:37" ht="15.75" customHeight="1">
      <c r="A129" s="474"/>
      <c r="B129" s="403">
        <v>2</v>
      </c>
      <c r="C129" s="208" t="s">
        <v>1646</v>
      </c>
      <c r="D129" s="241" t="s">
        <v>15</v>
      </c>
      <c r="E129" s="241"/>
      <c r="F129" s="241"/>
      <c r="G129" s="241"/>
      <c r="H129" s="241"/>
      <c r="I129" s="241"/>
      <c r="J129" s="241"/>
      <c r="K129" s="241"/>
      <c r="L129" s="241"/>
      <c r="M129" s="241"/>
      <c r="N129" s="241"/>
      <c r="O129" s="241"/>
      <c r="P129" s="241"/>
      <c r="Q129" s="86"/>
      <c r="R129" s="474"/>
      <c r="S129" s="474"/>
      <c r="T129" s="474"/>
      <c r="U129" s="474"/>
      <c r="V129" s="474"/>
      <c r="W129" s="474"/>
      <c r="X129" s="474"/>
      <c r="Y129" s="474"/>
      <c r="Z129" s="474"/>
      <c r="AA129" s="474"/>
      <c r="AB129" s="474"/>
      <c r="AC129" s="474"/>
      <c r="AD129" s="474"/>
      <c r="AE129" s="474"/>
      <c r="AF129" s="474"/>
      <c r="AG129" s="474"/>
      <c r="AH129" s="474"/>
      <c r="AI129" s="474"/>
      <c r="AJ129" s="474"/>
      <c r="AK129" s="474"/>
    </row>
    <row r="130" spans="1:37" ht="15.75" customHeight="1">
      <c r="A130" s="474"/>
      <c r="B130" s="403">
        <v>3</v>
      </c>
      <c r="C130" s="208" t="s">
        <v>1658</v>
      </c>
      <c r="D130" s="241" t="s">
        <v>15</v>
      </c>
      <c r="E130" s="241">
        <v>7</v>
      </c>
      <c r="F130" s="241"/>
      <c r="G130" s="241">
        <v>3</v>
      </c>
      <c r="H130" s="241"/>
      <c r="I130" s="241"/>
      <c r="J130" s="241"/>
      <c r="K130" s="241"/>
      <c r="L130" s="241"/>
      <c r="M130" s="241"/>
      <c r="N130" s="241"/>
      <c r="O130" s="241"/>
      <c r="P130" s="241"/>
      <c r="Q130" s="86"/>
      <c r="R130" s="474"/>
      <c r="S130" s="474"/>
      <c r="T130" s="474"/>
      <c r="U130" s="474"/>
      <c r="V130" s="474"/>
      <c r="W130" s="474"/>
      <c r="X130" s="474"/>
      <c r="Y130" s="474"/>
      <c r="Z130" s="474"/>
      <c r="AA130" s="474"/>
      <c r="AB130" s="474"/>
      <c r="AC130" s="474"/>
      <c r="AD130" s="474"/>
      <c r="AE130" s="474"/>
      <c r="AF130" s="474"/>
      <c r="AG130" s="474"/>
      <c r="AH130" s="474"/>
      <c r="AI130" s="474"/>
      <c r="AJ130" s="474"/>
      <c r="AK130" s="474"/>
    </row>
    <row r="131" spans="1:37" ht="15.75" customHeight="1">
      <c r="A131" s="474"/>
      <c r="B131" s="403">
        <v>4</v>
      </c>
      <c r="C131" s="208" t="s">
        <v>1650</v>
      </c>
      <c r="D131" s="241" t="s">
        <v>15</v>
      </c>
      <c r="E131" s="241"/>
      <c r="F131" s="241"/>
      <c r="G131" s="241">
        <v>1</v>
      </c>
      <c r="H131" s="241"/>
      <c r="I131" s="241"/>
      <c r="J131" s="241"/>
      <c r="K131" s="241"/>
      <c r="L131" s="241"/>
      <c r="M131" s="241"/>
      <c r="N131" s="241"/>
      <c r="O131" s="241"/>
      <c r="P131" s="241"/>
      <c r="Q131" s="86"/>
      <c r="R131" s="474"/>
      <c r="S131" s="474"/>
      <c r="T131" s="474"/>
      <c r="U131" s="474"/>
      <c r="V131" s="474"/>
      <c r="W131" s="474"/>
      <c r="X131" s="474"/>
      <c r="Y131" s="474"/>
      <c r="Z131" s="474"/>
      <c r="AA131" s="474"/>
      <c r="AB131" s="474"/>
      <c r="AC131" s="474"/>
      <c r="AD131" s="474"/>
      <c r="AE131" s="474"/>
      <c r="AF131" s="474"/>
      <c r="AG131" s="474"/>
      <c r="AH131" s="474"/>
      <c r="AI131" s="474"/>
      <c r="AJ131" s="474"/>
      <c r="AK131" s="474"/>
    </row>
    <row r="132" spans="1:37" ht="15.75" customHeight="1">
      <c r="A132" s="474"/>
      <c r="B132" s="403">
        <v>5</v>
      </c>
      <c r="C132" s="208" t="s">
        <v>1652</v>
      </c>
      <c r="D132" s="241" t="s">
        <v>15</v>
      </c>
      <c r="E132" s="241">
        <v>1</v>
      </c>
      <c r="F132" s="241"/>
      <c r="G132" s="241"/>
      <c r="H132" s="241"/>
      <c r="I132" s="241"/>
      <c r="J132" s="241"/>
      <c r="K132" s="241"/>
      <c r="L132" s="241"/>
      <c r="M132" s="241"/>
      <c r="N132" s="241"/>
      <c r="O132" s="241"/>
      <c r="P132" s="241"/>
      <c r="Q132" s="86"/>
      <c r="R132" s="474"/>
      <c r="S132" s="474"/>
      <c r="T132" s="474"/>
      <c r="U132" s="474"/>
      <c r="V132" s="474"/>
      <c r="W132" s="474"/>
      <c r="X132" s="474"/>
      <c r="Y132" s="474"/>
      <c r="Z132" s="474"/>
      <c r="AA132" s="474"/>
      <c r="AB132" s="474"/>
      <c r="AC132" s="474"/>
      <c r="AD132" s="474"/>
      <c r="AE132" s="474"/>
      <c r="AF132" s="474"/>
      <c r="AG132" s="474"/>
      <c r="AH132" s="474"/>
      <c r="AI132" s="474"/>
      <c r="AJ132" s="474"/>
      <c r="AK132" s="474"/>
    </row>
    <row r="133" spans="1:37" ht="15.75" customHeight="1">
      <c r="A133" s="474"/>
      <c r="B133" s="403">
        <v>6</v>
      </c>
      <c r="C133" s="208" t="s">
        <v>1653</v>
      </c>
      <c r="D133" s="241" t="s">
        <v>15</v>
      </c>
      <c r="E133" s="241"/>
      <c r="F133" s="241"/>
      <c r="G133" s="241"/>
      <c r="H133" s="241"/>
      <c r="I133" s="241"/>
      <c r="J133" s="241"/>
      <c r="K133" s="241"/>
      <c r="L133" s="241"/>
      <c r="M133" s="241"/>
      <c r="N133" s="241"/>
      <c r="O133" s="241"/>
      <c r="P133" s="241"/>
      <c r="Q133" s="86"/>
      <c r="R133" s="474"/>
      <c r="S133" s="474"/>
      <c r="T133" s="474"/>
      <c r="U133" s="474"/>
      <c r="V133" s="474"/>
      <c r="W133" s="474"/>
      <c r="X133" s="474"/>
      <c r="Y133" s="474"/>
      <c r="Z133" s="474"/>
      <c r="AA133" s="474"/>
      <c r="AB133" s="474"/>
      <c r="AC133" s="474"/>
      <c r="AD133" s="474"/>
      <c r="AE133" s="474"/>
      <c r="AF133" s="474"/>
      <c r="AG133" s="474"/>
      <c r="AH133" s="474"/>
      <c r="AI133" s="474"/>
      <c r="AJ133" s="474"/>
      <c r="AK133" s="474"/>
    </row>
    <row r="134" spans="1:37" ht="15.75" customHeight="1">
      <c r="A134" s="474"/>
      <c r="B134" s="403">
        <v>7</v>
      </c>
      <c r="C134" s="208" t="s">
        <v>1664</v>
      </c>
      <c r="D134" s="241" t="s">
        <v>15</v>
      </c>
      <c r="E134" s="241">
        <v>2</v>
      </c>
      <c r="F134" s="241"/>
      <c r="G134" s="241"/>
      <c r="H134" s="241"/>
      <c r="I134" s="241"/>
      <c r="J134" s="241"/>
      <c r="K134" s="241"/>
      <c r="L134" s="241"/>
      <c r="M134" s="241"/>
      <c r="N134" s="241"/>
      <c r="O134" s="241"/>
      <c r="P134" s="241"/>
      <c r="Q134" s="86"/>
      <c r="R134" s="474"/>
      <c r="S134" s="474"/>
      <c r="T134" s="474"/>
      <c r="U134" s="474"/>
      <c r="V134" s="474"/>
      <c r="W134" s="474"/>
      <c r="X134" s="474"/>
      <c r="Y134" s="474"/>
      <c r="Z134" s="474"/>
      <c r="AA134" s="474"/>
      <c r="AB134" s="474"/>
      <c r="AC134" s="474"/>
      <c r="AD134" s="474"/>
      <c r="AE134" s="474"/>
      <c r="AF134" s="474"/>
      <c r="AG134" s="474"/>
      <c r="AH134" s="474"/>
      <c r="AI134" s="474"/>
      <c r="AJ134" s="474"/>
      <c r="AK134" s="474"/>
    </row>
    <row r="135" spans="1:37" ht="15.75" customHeight="1">
      <c r="A135" s="474"/>
      <c r="B135" s="521" t="s">
        <v>1660</v>
      </c>
      <c r="C135" s="478" t="s">
        <v>1665</v>
      </c>
      <c r="D135" s="241"/>
      <c r="E135" s="241">
        <v>5</v>
      </c>
      <c r="F135" s="241"/>
      <c r="G135" s="241"/>
      <c r="H135" s="241"/>
      <c r="I135" s="241"/>
      <c r="J135" s="241"/>
      <c r="K135" s="241"/>
      <c r="L135" s="241"/>
      <c r="M135" s="241"/>
      <c r="N135" s="241"/>
      <c r="O135" s="241"/>
      <c r="P135" s="241"/>
      <c r="Q135" s="86"/>
      <c r="R135" s="474"/>
      <c r="S135" s="474"/>
      <c r="T135" s="474"/>
      <c r="U135" s="474"/>
      <c r="V135" s="474"/>
      <c r="W135" s="474"/>
      <c r="X135" s="474"/>
      <c r="Y135" s="474"/>
      <c r="Z135" s="474"/>
      <c r="AA135" s="474"/>
      <c r="AB135" s="474"/>
      <c r="AC135" s="474"/>
      <c r="AD135" s="474"/>
      <c r="AE135" s="474"/>
      <c r="AF135" s="474"/>
      <c r="AG135" s="474"/>
      <c r="AH135" s="474"/>
      <c r="AI135" s="474"/>
      <c r="AJ135" s="474"/>
      <c r="AK135" s="474"/>
    </row>
    <row r="136" spans="1:37" ht="15.75" customHeight="1">
      <c r="A136" s="474"/>
      <c r="B136" s="403">
        <v>1</v>
      </c>
      <c r="C136" s="241" t="s">
        <v>1643</v>
      </c>
      <c r="D136" s="241" t="s">
        <v>15</v>
      </c>
      <c r="E136" s="241"/>
      <c r="F136" s="259"/>
      <c r="G136" s="259"/>
      <c r="H136" s="241"/>
      <c r="I136" s="241"/>
      <c r="J136" s="241"/>
      <c r="K136" s="241"/>
      <c r="L136" s="241"/>
      <c r="M136" s="241"/>
      <c r="N136" s="241"/>
      <c r="O136" s="241"/>
      <c r="P136" s="241"/>
      <c r="Q136" s="86"/>
      <c r="R136" s="474"/>
      <c r="S136" s="474"/>
      <c r="T136" s="474"/>
      <c r="U136" s="474"/>
      <c r="V136" s="474"/>
      <c r="W136" s="474"/>
      <c r="X136" s="474"/>
      <c r="Y136" s="474"/>
      <c r="Z136" s="474"/>
      <c r="AA136" s="474"/>
      <c r="AB136" s="474"/>
      <c r="AC136" s="474"/>
      <c r="AD136" s="474"/>
      <c r="AE136" s="474"/>
      <c r="AF136" s="474"/>
      <c r="AG136" s="474"/>
      <c r="AH136" s="474"/>
      <c r="AI136" s="474"/>
      <c r="AJ136" s="474"/>
      <c r="AK136" s="474"/>
    </row>
    <row r="137" spans="1:37" ht="15.75" customHeight="1">
      <c r="A137" s="474"/>
      <c r="B137" s="403">
        <v>2</v>
      </c>
      <c r="C137" s="208" t="s">
        <v>1646</v>
      </c>
      <c r="D137" s="241" t="s">
        <v>15</v>
      </c>
      <c r="E137" s="241"/>
      <c r="F137" s="259"/>
      <c r="G137" s="259"/>
      <c r="H137" s="241"/>
      <c r="I137" s="241"/>
      <c r="J137" s="241"/>
      <c r="K137" s="241"/>
      <c r="L137" s="241"/>
      <c r="M137" s="241"/>
      <c r="N137" s="241"/>
      <c r="O137" s="241"/>
      <c r="P137" s="241"/>
      <c r="Q137" s="86"/>
      <c r="R137" s="474"/>
      <c r="S137" s="474"/>
      <c r="T137" s="474"/>
      <c r="U137" s="474"/>
      <c r="V137" s="474"/>
      <c r="W137" s="474"/>
      <c r="X137" s="474"/>
      <c r="Y137" s="474"/>
      <c r="Z137" s="474"/>
      <c r="AA137" s="474"/>
      <c r="AB137" s="474"/>
      <c r="AC137" s="474"/>
      <c r="AD137" s="474"/>
      <c r="AE137" s="474"/>
      <c r="AF137" s="474"/>
      <c r="AG137" s="474"/>
      <c r="AH137" s="474"/>
      <c r="AI137" s="474"/>
      <c r="AJ137" s="474"/>
      <c r="AK137" s="474"/>
    </row>
    <row r="138" spans="1:37" ht="15.75" customHeight="1">
      <c r="A138" s="474"/>
      <c r="B138" s="403">
        <v>3</v>
      </c>
      <c r="C138" s="208" t="s">
        <v>1658</v>
      </c>
      <c r="D138" s="241" t="s">
        <v>15</v>
      </c>
      <c r="E138" s="241">
        <v>3</v>
      </c>
      <c r="F138" s="259"/>
      <c r="G138" s="259"/>
      <c r="H138" s="241"/>
      <c r="I138" s="241"/>
      <c r="J138" s="241"/>
      <c r="K138" s="241"/>
      <c r="L138" s="241"/>
      <c r="M138" s="241"/>
      <c r="N138" s="241"/>
      <c r="O138" s="241"/>
      <c r="P138" s="241"/>
      <c r="Q138" s="86"/>
      <c r="R138" s="474"/>
      <c r="S138" s="474"/>
      <c r="T138" s="474"/>
      <c r="U138" s="474"/>
      <c r="V138" s="474"/>
      <c r="W138" s="474"/>
      <c r="X138" s="474"/>
      <c r="Y138" s="474"/>
      <c r="Z138" s="474"/>
      <c r="AA138" s="474"/>
      <c r="AB138" s="474"/>
      <c r="AC138" s="474"/>
      <c r="AD138" s="474"/>
      <c r="AE138" s="474"/>
      <c r="AF138" s="474"/>
      <c r="AG138" s="474"/>
      <c r="AH138" s="474"/>
      <c r="AI138" s="474"/>
      <c r="AJ138" s="474"/>
      <c r="AK138" s="474"/>
    </row>
    <row r="139" spans="1:37" ht="15.75" customHeight="1">
      <c r="A139" s="474"/>
      <c r="B139" s="403">
        <v>4</v>
      </c>
      <c r="C139" s="208" t="s">
        <v>1650</v>
      </c>
      <c r="D139" s="241" t="s">
        <v>15</v>
      </c>
      <c r="E139" s="241">
        <v>1</v>
      </c>
      <c r="F139" s="259"/>
      <c r="G139" s="259"/>
      <c r="H139" s="241"/>
      <c r="I139" s="241"/>
      <c r="J139" s="241"/>
      <c r="K139" s="241"/>
      <c r="L139" s="241"/>
      <c r="M139" s="241"/>
      <c r="N139" s="241"/>
      <c r="O139" s="241"/>
      <c r="P139" s="241"/>
      <c r="Q139" s="86"/>
      <c r="R139" s="474"/>
      <c r="S139" s="474"/>
      <c r="T139" s="474"/>
      <c r="U139" s="474"/>
      <c r="V139" s="474"/>
      <c r="W139" s="474"/>
      <c r="X139" s="474"/>
      <c r="Y139" s="474"/>
      <c r="Z139" s="474"/>
      <c r="AA139" s="474"/>
      <c r="AB139" s="474"/>
      <c r="AC139" s="474"/>
      <c r="AD139" s="474"/>
      <c r="AE139" s="474"/>
      <c r="AF139" s="474"/>
      <c r="AG139" s="474"/>
      <c r="AH139" s="474"/>
      <c r="AI139" s="474"/>
      <c r="AJ139" s="474"/>
      <c r="AK139" s="474"/>
    </row>
    <row r="140" spans="1:37" ht="15.75" customHeight="1">
      <c r="A140" s="474"/>
      <c r="B140" s="403">
        <v>5</v>
      </c>
      <c r="C140" s="208" t="s">
        <v>1652</v>
      </c>
      <c r="D140" s="241" t="s">
        <v>15</v>
      </c>
      <c r="E140" s="241">
        <v>1</v>
      </c>
      <c r="F140" s="259"/>
      <c r="G140" s="259"/>
      <c r="H140" s="241"/>
      <c r="I140" s="241"/>
      <c r="J140" s="241"/>
      <c r="K140" s="241"/>
      <c r="L140" s="241"/>
      <c r="M140" s="241"/>
      <c r="N140" s="241"/>
      <c r="O140" s="241"/>
      <c r="P140" s="241"/>
      <c r="Q140" s="86"/>
      <c r="R140" s="474"/>
      <c r="S140" s="474"/>
      <c r="T140" s="474"/>
      <c r="U140" s="474"/>
      <c r="V140" s="474"/>
      <c r="W140" s="474"/>
      <c r="X140" s="474"/>
      <c r="Y140" s="474"/>
      <c r="Z140" s="474"/>
      <c r="AA140" s="474"/>
      <c r="AB140" s="474"/>
      <c r="AC140" s="474"/>
      <c r="AD140" s="474"/>
      <c r="AE140" s="474"/>
      <c r="AF140" s="474"/>
      <c r="AG140" s="474"/>
      <c r="AH140" s="474"/>
      <c r="AI140" s="474"/>
      <c r="AJ140" s="474"/>
      <c r="AK140" s="474"/>
    </row>
    <row r="141" spans="1:37" ht="15.75" customHeight="1">
      <c r="A141" s="474"/>
      <c r="B141" s="403">
        <v>6</v>
      </c>
      <c r="C141" s="208" t="s">
        <v>1653</v>
      </c>
      <c r="D141" s="241" t="s">
        <v>15</v>
      </c>
      <c r="E141" s="241"/>
      <c r="F141" s="259"/>
      <c r="G141" s="259"/>
      <c r="H141" s="241"/>
      <c r="I141" s="241"/>
      <c r="J141" s="241"/>
      <c r="K141" s="241"/>
      <c r="L141" s="241"/>
      <c r="M141" s="241"/>
      <c r="N141" s="241"/>
      <c r="O141" s="241"/>
      <c r="P141" s="241"/>
      <c r="Q141" s="86"/>
      <c r="R141" s="474"/>
      <c r="S141" s="474"/>
      <c r="T141" s="474"/>
      <c r="U141" s="474"/>
      <c r="V141" s="474"/>
      <c r="W141" s="474"/>
      <c r="X141" s="474"/>
      <c r="Y141" s="474"/>
      <c r="Z141" s="474"/>
      <c r="AA141" s="474"/>
      <c r="AB141" s="474"/>
      <c r="AC141" s="474"/>
      <c r="AD141" s="474"/>
      <c r="AE141" s="474"/>
      <c r="AF141" s="474"/>
      <c r="AG141" s="474"/>
      <c r="AH141" s="474"/>
      <c r="AI141" s="474"/>
      <c r="AJ141" s="474"/>
      <c r="AK141" s="474"/>
    </row>
    <row r="142" spans="1:37" ht="15.75" customHeight="1">
      <c r="A142" s="474"/>
      <c r="B142" s="403">
        <v>7</v>
      </c>
      <c r="C142" s="208" t="s">
        <v>1654</v>
      </c>
      <c r="D142" s="241" t="s">
        <v>15</v>
      </c>
      <c r="E142" s="241"/>
      <c r="F142" s="259"/>
      <c r="G142" s="259"/>
      <c r="H142" s="241"/>
      <c r="I142" s="241"/>
      <c r="J142" s="241"/>
      <c r="K142" s="241"/>
      <c r="L142" s="241"/>
      <c r="M142" s="241"/>
      <c r="N142" s="241"/>
      <c r="O142" s="241"/>
      <c r="P142" s="241"/>
      <c r="Q142" s="86"/>
      <c r="R142" s="474"/>
      <c r="S142" s="474"/>
      <c r="T142" s="474"/>
      <c r="U142" s="474"/>
      <c r="V142" s="474"/>
      <c r="W142" s="474"/>
      <c r="X142" s="474"/>
      <c r="Y142" s="474"/>
      <c r="Z142" s="474"/>
      <c r="AA142" s="474"/>
      <c r="AB142" s="474"/>
      <c r="AC142" s="474"/>
      <c r="AD142" s="474"/>
      <c r="AE142" s="474"/>
      <c r="AF142" s="474"/>
      <c r="AG142" s="474"/>
      <c r="AH142" s="474"/>
      <c r="AI142" s="474"/>
      <c r="AJ142" s="474"/>
      <c r="AK142" s="474"/>
    </row>
    <row r="143" spans="1:37" ht="15.75" customHeight="1">
      <c r="A143" s="474"/>
      <c r="B143" s="521" t="s">
        <v>1633</v>
      </c>
      <c r="C143" s="478" t="s">
        <v>1666</v>
      </c>
      <c r="D143" s="241"/>
      <c r="E143" s="526">
        <v>40</v>
      </c>
      <c r="F143" s="259"/>
      <c r="G143" s="259"/>
      <c r="H143" s="241"/>
      <c r="I143" s="241"/>
      <c r="J143" s="241"/>
      <c r="K143" s="241"/>
      <c r="L143" s="241"/>
      <c r="M143" s="241"/>
      <c r="N143" s="241"/>
      <c r="O143" s="241"/>
      <c r="P143" s="241"/>
      <c r="Q143" s="86"/>
      <c r="R143" s="474"/>
      <c r="S143" s="474"/>
      <c r="T143" s="474"/>
      <c r="U143" s="474"/>
      <c r="V143" s="474"/>
      <c r="W143" s="474"/>
      <c r="X143" s="474"/>
      <c r="Y143" s="474"/>
      <c r="Z143" s="474"/>
      <c r="AA143" s="474"/>
      <c r="AB143" s="474"/>
      <c r="AC143" s="474"/>
      <c r="AD143" s="474"/>
      <c r="AE143" s="474"/>
      <c r="AF143" s="474"/>
      <c r="AG143" s="474"/>
      <c r="AH143" s="474"/>
      <c r="AI143" s="474"/>
      <c r="AJ143" s="474"/>
      <c r="AK143" s="474"/>
    </row>
    <row r="144" spans="1:37" ht="15.75" customHeight="1">
      <c r="A144" s="474"/>
      <c r="B144" s="521" t="s">
        <v>1656</v>
      </c>
      <c r="C144" s="478" t="s">
        <v>1667</v>
      </c>
      <c r="D144" s="241"/>
      <c r="E144" s="241"/>
      <c r="F144" s="241"/>
      <c r="G144" s="241"/>
      <c r="H144" s="241"/>
      <c r="I144" s="241"/>
      <c r="J144" s="241"/>
      <c r="K144" s="241"/>
      <c r="L144" s="241"/>
      <c r="M144" s="241"/>
      <c r="N144" s="241"/>
      <c r="O144" s="241"/>
      <c r="P144" s="241"/>
      <c r="Q144" s="86"/>
      <c r="R144" s="474"/>
      <c r="S144" s="474"/>
      <c r="T144" s="474"/>
      <c r="U144" s="474"/>
      <c r="V144" s="474"/>
      <c r="W144" s="474"/>
      <c r="X144" s="474"/>
      <c r="Y144" s="474"/>
      <c r="Z144" s="474"/>
      <c r="AA144" s="474"/>
      <c r="AB144" s="474"/>
      <c r="AC144" s="474"/>
      <c r="AD144" s="474"/>
      <c r="AE144" s="474"/>
      <c r="AF144" s="474"/>
      <c r="AG144" s="474"/>
      <c r="AH144" s="474"/>
      <c r="AI144" s="474"/>
      <c r="AJ144" s="474"/>
      <c r="AK144" s="474"/>
    </row>
    <row r="145" spans="1:37" ht="15.75" customHeight="1">
      <c r="A145" s="474"/>
      <c r="B145" s="403">
        <v>1</v>
      </c>
      <c r="C145" s="241" t="s">
        <v>1643</v>
      </c>
      <c r="D145" s="241" t="s">
        <v>15</v>
      </c>
      <c r="E145" s="241"/>
      <c r="F145" s="241"/>
      <c r="G145" s="241">
        <v>13</v>
      </c>
      <c r="H145" s="241"/>
      <c r="I145" s="241"/>
      <c r="J145" s="241"/>
      <c r="K145" s="241"/>
      <c r="L145" s="241"/>
      <c r="M145" s="241"/>
      <c r="N145" s="241"/>
      <c r="O145" s="241"/>
      <c r="P145" s="241"/>
      <c r="Q145" s="86"/>
      <c r="R145" s="474"/>
      <c r="S145" s="474"/>
      <c r="T145" s="474"/>
      <c r="U145" s="474"/>
      <c r="V145" s="474"/>
      <c r="W145" s="474"/>
      <c r="X145" s="474"/>
      <c r="Y145" s="474"/>
      <c r="Z145" s="474"/>
      <c r="AA145" s="474"/>
      <c r="AB145" s="474"/>
      <c r="AC145" s="474"/>
      <c r="AD145" s="474"/>
      <c r="AE145" s="474"/>
      <c r="AF145" s="474"/>
      <c r="AG145" s="474"/>
      <c r="AH145" s="474"/>
      <c r="AI145" s="474"/>
      <c r="AJ145" s="474"/>
      <c r="AK145" s="474"/>
    </row>
    <row r="146" spans="1:37" ht="15.75" customHeight="1">
      <c r="A146" s="474"/>
      <c r="B146" s="403">
        <v>2</v>
      </c>
      <c r="C146" s="208" t="s">
        <v>1646</v>
      </c>
      <c r="D146" s="241" t="s">
        <v>15</v>
      </c>
      <c r="E146" s="241"/>
      <c r="F146" s="241"/>
      <c r="G146" s="241"/>
      <c r="H146" s="241"/>
      <c r="I146" s="241"/>
      <c r="J146" s="241"/>
      <c r="K146" s="241"/>
      <c r="L146" s="241"/>
      <c r="M146" s="241"/>
      <c r="N146" s="241"/>
      <c r="O146" s="241"/>
      <c r="P146" s="241"/>
      <c r="Q146" s="86"/>
      <c r="R146" s="474"/>
      <c r="S146" s="474"/>
      <c r="T146" s="474"/>
      <c r="U146" s="474"/>
      <c r="V146" s="474"/>
      <c r="W146" s="474"/>
      <c r="X146" s="474"/>
      <c r="Y146" s="474"/>
      <c r="Z146" s="474"/>
      <c r="AA146" s="474"/>
      <c r="AB146" s="474"/>
      <c r="AC146" s="474"/>
      <c r="AD146" s="474"/>
      <c r="AE146" s="474"/>
      <c r="AF146" s="474"/>
      <c r="AG146" s="474"/>
      <c r="AH146" s="474"/>
      <c r="AI146" s="474"/>
      <c r="AJ146" s="474"/>
      <c r="AK146" s="474"/>
    </row>
    <row r="147" spans="1:37" ht="15.75" customHeight="1">
      <c r="A147" s="474"/>
      <c r="B147" s="403">
        <v>3</v>
      </c>
      <c r="C147" s="208" t="s">
        <v>1658</v>
      </c>
      <c r="D147" s="241" t="s">
        <v>15</v>
      </c>
      <c r="E147" s="241">
        <v>8</v>
      </c>
      <c r="F147" s="241"/>
      <c r="G147" s="241"/>
      <c r="H147" s="241"/>
      <c r="I147" s="241"/>
      <c r="J147" s="241"/>
      <c r="K147" s="241"/>
      <c r="L147" s="241"/>
      <c r="M147" s="241"/>
      <c r="N147" s="241"/>
      <c r="O147" s="241"/>
      <c r="P147" s="241"/>
      <c r="Q147" s="86"/>
      <c r="R147" s="474"/>
      <c r="S147" s="474"/>
      <c r="T147" s="474"/>
      <c r="U147" s="474"/>
      <c r="V147" s="474"/>
      <c r="W147" s="474"/>
      <c r="X147" s="474"/>
      <c r="Y147" s="474"/>
      <c r="Z147" s="474"/>
      <c r="AA147" s="474"/>
      <c r="AB147" s="474"/>
      <c r="AC147" s="474"/>
      <c r="AD147" s="474"/>
      <c r="AE147" s="474"/>
      <c r="AF147" s="474"/>
      <c r="AG147" s="474"/>
      <c r="AH147" s="474"/>
      <c r="AI147" s="474"/>
      <c r="AJ147" s="474"/>
      <c r="AK147" s="474"/>
    </row>
    <row r="148" spans="1:37" ht="15.75" customHeight="1">
      <c r="A148" s="474"/>
      <c r="B148" s="403">
        <v>4</v>
      </c>
      <c r="C148" s="208" t="s">
        <v>1650</v>
      </c>
      <c r="D148" s="241" t="s">
        <v>15</v>
      </c>
      <c r="E148" s="241"/>
      <c r="F148" s="241"/>
      <c r="G148" s="241"/>
      <c r="H148" s="241"/>
      <c r="I148" s="241"/>
      <c r="J148" s="241"/>
      <c r="K148" s="241"/>
      <c r="L148" s="241"/>
      <c r="M148" s="241"/>
      <c r="N148" s="241"/>
      <c r="O148" s="241"/>
      <c r="P148" s="241"/>
      <c r="Q148" s="86"/>
      <c r="R148" s="474"/>
      <c r="S148" s="474"/>
      <c r="T148" s="474"/>
      <c r="U148" s="474"/>
      <c r="V148" s="474"/>
      <c r="W148" s="474"/>
      <c r="X148" s="474"/>
      <c r="Y148" s="474"/>
      <c r="Z148" s="474"/>
      <c r="AA148" s="474"/>
      <c r="AB148" s="474"/>
      <c r="AC148" s="474"/>
      <c r="AD148" s="474"/>
      <c r="AE148" s="474"/>
      <c r="AF148" s="474"/>
      <c r="AG148" s="474"/>
      <c r="AH148" s="474"/>
      <c r="AI148" s="474"/>
      <c r="AJ148" s="474"/>
      <c r="AK148" s="474"/>
    </row>
    <row r="149" spans="1:37" ht="15.75" customHeight="1">
      <c r="A149" s="474"/>
      <c r="B149" s="403">
        <v>5</v>
      </c>
      <c r="C149" s="208" t="s">
        <v>1652</v>
      </c>
      <c r="D149" s="241" t="s">
        <v>15</v>
      </c>
      <c r="E149" s="241"/>
      <c r="F149" s="241"/>
      <c r="G149" s="241"/>
      <c r="H149" s="241"/>
      <c r="I149" s="241"/>
      <c r="J149" s="241"/>
      <c r="K149" s="241"/>
      <c r="L149" s="241"/>
      <c r="M149" s="241"/>
      <c r="N149" s="241"/>
      <c r="O149" s="241"/>
      <c r="P149" s="241"/>
      <c r="Q149" s="86"/>
      <c r="R149" s="474"/>
      <c r="S149" s="474"/>
      <c r="T149" s="474"/>
      <c r="U149" s="474"/>
      <c r="V149" s="474"/>
      <c r="W149" s="474"/>
      <c r="X149" s="474"/>
      <c r="Y149" s="474"/>
      <c r="Z149" s="474"/>
      <c r="AA149" s="474"/>
      <c r="AB149" s="474"/>
      <c r="AC149" s="474"/>
      <c r="AD149" s="474"/>
      <c r="AE149" s="474"/>
      <c r="AF149" s="474"/>
      <c r="AG149" s="474"/>
      <c r="AH149" s="474"/>
      <c r="AI149" s="474"/>
      <c r="AJ149" s="474"/>
      <c r="AK149" s="474"/>
    </row>
    <row r="150" spans="1:37" ht="15.75" customHeight="1">
      <c r="A150" s="474"/>
      <c r="B150" s="403">
        <v>6</v>
      </c>
      <c r="C150" s="208" t="s">
        <v>1653</v>
      </c>
      <c r="D150" s="241" t="s">
        <v>15</v>
      </c>
      <c r="E150" s="241"/>
      <c r="F150" s="241"/>
      <c r="G150" s="241"/>
      <c r="H150" s="241"/>
      <c r="I150" s="241"/>
      <c r="J150" s="241"/>
      <c r="K150" s="241"/>
      <c r="L150" s="241"/>
      <c r="M150" s="241"/>
      <c r="N150" s="241"/>
      <c r="O150" s="241"/>
      <c r="P150" s="241"/>
      <c r="Q150" s="86"/>
      <c r="R150" s="474"/>
      <c r="S150" s="474"/>
      <c r="T150" s="474"/>
      <c r="U150" s="474"/>
      <c r="V150" s="474"/>
      <c r="W150" s="474"/>
      <c r="X150" s="474"/>
      <c r="Y150" s="474"/>
      <c r="Z150" s="474"/>
      <c r="AA150" s="474"/>
      <c r="AB150" s="474"/>
      <c r="AC150" s="474"/>
      <c r="AD150" s="474"/>
      <c r="AE150" s="474"/>
      <c r="AF150" s="474"/>
      <c r="AG150" s="474"/>
      <c r="AH150" s="474"/>
      <c r="AI150" s="474"/>
      <c r="AJ150" s="474"/>
      <c r="AK150" s="474"/>
    </row>
    <row r="151" spans="1:37" ht="15.75" customHeight="1">
      <c r="A151" s="474"/>
      <c r="B151" s="403">
        <v>7</v>
      </c>
      <c r="C151" s="208" t="s">
        <v>1668</v>
      </c>
      <c r="D151" s="241" t="s">
        <v>15</v>
      </c>
      <c r="E151" s="241"/>
      <c r="F151" s="241"/>
      <c r="G151" s="241"/>
      <c r="H151" s="241"/>
      <c r="I151" s="241"/>
      <c r="J151" s="241"/>
      <c r="K151" s="241"/>
      <c r="L151" s="241"/>
      <c r="M151" s="241"/>
      <c r="N151" s="241"/>
      <c r="O151" s="241"/>
      <c r="P151" s="241"/>
      <c r="Q151" s="86"/>
      <c r="R151" s="474"/>
      <c r="S151" s="474"/>
      <c r="T151" s="474"/>
      <c r="U151" s="474"/>
      <c r="V151" s="474"/>
      <c r="W151" s="474"/>
      <c r="X151" s="474"/>
      <c r="Y151" s="474"/>
      <c r="Z151" s="474"/>
      <c r="AA151" s="474"/>
      <c r="AB151" s="474"/>
      <c r="AC151" s="474"/>
      <c r="AD151" s="474"/>
      <c r="AE151" s="474"/>
      <c r="AF151" s="474"/>
      <c r="AG151" s="474"/>
      <c r="AH151" s="474"/>
      <c r="AI151" s="474"/>
      <c r="AJ151" s="474"/>
      <c r="AK151" s="474"/>
    </row>
    <row r="152" spans="1:37" ht="15.75" customHeight="1">
      <c r="A152" s="474"/>
      <c r="B152" s="403">
        <v>8</v>
      </c>
      <c r="C152" s="208" t="s">
        <v>1669</v>
      </c>
      <c r="D152" s="241" t="s">
        <v>15</v>
      </c>
      <c r="E152" s="241"/>
      <c r="F152" s="241"/>
      <c r="G152" s="241"/>
      <c r="H152" s="241"/>
      <c r="I152" s="241"/>
      <c r="J152" s="241"/>
      <c r="K152" s="241"/>
      <c r="L152" s="241"/>
      <c r="M152" s="241"/>
      <c r="N152" s="241"/>
      <c r="O152" s="241"/>
      <c r="P152" s="241"/>
      <c r="Q152" s="86"/>
      <c r="R152" s="474"/>
      <c r="S152" s="474"/>
      <c r="T152" s="474"/>
      <c r="U152" s="474"/>
      <c r="V152" s="474"/>
      <c r="W152" s="474"/>
      <c r="X152" s="474"/>
      <c r="Y152" s="474"/>
      <c r="Z152" s="474"/>
      <c r="AA152" s="474"/>
      <c r="AB152" s="474"/>
      <c r="AC152" s="474"/>
      <c r="AD152" s="474"/>
      <c r="AE152" s="474"/>
      <c r="AF152" s="474"/>
      <c r="AG152" s="474"/>
      <c r="AH152" s="474"/>
      <c r="AI152" s="474"/>
      <c r="AJ152" s="474"/>
      <c r="AK152" s="474"/>
    </row>
    <row r="153" spans="1:37" ht="15.75" customHeight="1">
      <c r="A153" s="474"/>
      <c r="B153" s="403">
        <v>9</v>
      </c>
      <c r="C153" s="208" t="s">
        <v>1654</v>
      </c>
      <c r="D153" s="241" t="s">
        <v>15</v>
      </c>
      <c r="E153" s="241"/>
      <c r="F153" s="241"/>
      <c r="G153" s="241"/>
      <c r="H153" s="241"/>
      <c r="I153" s="241"/>
      <c r="J153" s="241"/>
      <c r="K153" s="241"/>
      <c r="L153" s="241"/>
      <c r="M153" s="241"/>
      <c r="N153" s="241"/>
      <c r="O153" s="241"/>
      <c r="P153" s="241"/>
      <c r="Q153" s="86"/>
      <c r="R153" s="474"/>
      <c r="S153" s="474"/>
      <c r="T153" s="474"/>
      <c r="U153" s="474"/>
      <c r="V153" s="474"/>
      <c r="W153" s="474"/>
      <c r="X153" s="474"/>
      <c r="Y153" s="474"/>
      <c r="Z153" s="474"/>
      <c r="AA153" s="474"/>
      <c r="AB153" s="474"/>
      <c r="AC153" s="474"/>
      <c r="AD153" s="474"/>
      <c r="AE153" s="474"/>
      <c r="AF153" s="474"/>
      <c r="AG153" s="474"/>
      <c r="AH153" s="474"/>
      <c r="AI153" s="474"/>
      <c r="AJ153" s="474"/>
      <c r="AK153" s="474"/>
    </row>
    <row r="154" spans="1:37" ht="15.75" customHeight="1">
      <c r="A154" s="474"/>
      <c r="B154" s="521" t="s">
        <v>1660</v>
      </c>
      <c r="C154" s="478" t="s">
        <v>1670</v>
      </c>
      <c r="D154" s="241"/>
      <c r="E154" s="478"/>
      <c r="F154" s="241"/>
      <c r="G154" s="241"/>
      <c r="H154" s="241"/>
      <c r="I154" s="241"/>
      <c r="J154" s="241"/>
      <c r="K154" s="241"/>
      <c r="L154" s="241"/>
      <c r="M154" s="241"/>
      <c r="N154" s="241"/>
      <c r="O154" s="241"/>
      <c r="P154" s="241"/>
      <c r="Q154" s="86"/>
      <c r="R154" s="474"/>
      <c r="S154" s="474"/>
      <c r="T154" s="474"/>
      <c r="U154" s="474"/>
      <c r="V154" s="474"/>
      <c r="W154" s="474"/>
      <c r="X154" s="474"/>
      <c r="Y154" s="474"/>
      <c r="Z154" s="474"/>
      <c r="AA154" s="474"/>
      <c r="AB154" s="474"/>
      <c r="AC154" s="474"/>
      <c r="AD154" s="474"/>
      <c r="AE154" s="474"/>
      <c r="AF154" s="474"/>
      <c r="AG154" s="474"/>
      <c r="AH154" s="474"/>
      <c r="AI154" s="474"/>
      <c r="AJ154" s="474"/>
      <c r="AK154" s="474"/>
    </row>
    <row r="155" spans="1:37" ht="15.75" customHeight="1">
      <c r="A155" s="474"/>
      <c r="B155" s="403">
        <v>1</v>
      </c>
      <c r="C155" s="241" t="s">
        <v>1643</v>
      </c>
      <c r="D155" s="241" t="s">
        <v>15</v>
      </c>
      <c r="E155" s="259"/>
      <c r="F155" s="259"/>
      <c r="G155" s="259"/>
      <c r="H155" s="241"/>
      <c r="I155" s="241"/>
      <c r="J155" s="241"/>
      <c r="K155" s="241"/>
      <c r="L155" s="241"/>
      <c r="M155" s="241"/>
      <c r="N155" s="241"/>
      <c r="O155" s="241"/>
      <c r="P155" s="241"/>
      <c r="Q155" s="86"/>
      <c r="R155" s="474"/>
      <c r="S155" s="474"/>
      <c r="T155" s="474"/>
      <c r="U155" s="474"/>
      <c r="V155" s="474"/>
      <c r="W155" s="474"/>
      <c r="X155" s="474"/>
      <c r="Y155" s="474"/>
      <c r="Z155" s="474"/>
      <c r="AA155" s="474"/>
      <c r="AB155" s="474"/>
      <c r="AC155" s="474"/>
      <c r="AD155" s="474"/>
      <c r="AE155" s="474"/>
      <c r="AF155" s="474"/>
      <c r="AG155" s="474"/>
      <c r="AH155" s="474"/>
      <c r="AI155" s="474"/>
      <c r="AJ155" s="474"/>
      <c r="AK155" s="474"/>
    </row>
    <row r="156" spans="1:37" ht="15.75" customHeight="1">
      <c r="A156" s="474"/>
      <c r="B156" s="403">
        <v>2</v>
      </c>
      <c r="C156" s="208" t="s">
        <v>1658</v>
      </c>
      <c r="D156" s="241" t="s">
        <v>15</v>
      </c>
      <c r="E156" s="259">
        <v>3</v>
      </c>
      <c r="F156" s="259"/>
      <c r="G156" s="259"/>
      <c r="H156" s="241"/>
      <c r="I156" s="241"/>
      <c r="J156" s="241"/>
      <c r="K156" s="241"/>
      <c r="L156" s="241"/>
      <c r="M156" s="241"/>
      <c r="N156" s="241"/>
      <c r="O156" s="241"/>
      <c r="P156" s="241"/>
      <c r="Q156" s="86"/>
      <c r="R156" s="474"/>
      <c r="S156" s="474"/>
      <c r="T156" s="474"/>
      <c r="U156" s="474"/>
      <c r="V156" s="474"/>
      <c r="W156" s="474"/>
      <c r="X156" s="474"/>
      <c r="Y156" s="474"/>
      <c r="Z156" s="474"/>
      <c r="AA156" s="474"/>
      <c r="AB156" s="474"/>
      <c r="AC156" s="474"/>
      <c r="AD156" s="474"/>
      <c r="AE156" s="474"/>
      <c r="AF156" s="474"/>
      <c r="AG156" s="474"/>
      <c r="AH156" s="474"/>
      <c r="AI156" s="474"/>
      <c r="AJ156" s="474"/>
      <c r="AK156" s="474"/>
    </row>
    <row r="157" spans="1:37" ht="15.75" customHeight="1">
      <c r="A157" s="474"/>
      <c r="B157" s="403">
        <v>3</v>
      </c>
      <c r="C157" s="208" t="s">
        <v>1646</v>
      </c>
      <c r="D157" s="241" t="s">
        <v>15</v>
      </c>
      <c r="E157" s="259"/>
      <c r="F157" s="259"/>
      <c r="G157" s="259"/>
      <c r="H157" s="241"/>
      <c r="I157" s="241"/>
      <c r="J157" s="241"/>
      <c r="K157" s="241"/>
      <c r="L157" s="241"/>
      <c r="M157" s="241"/>
      <c r="N157" s="241"/>
      <c r="O157" s="241"/>
      <c r="P157" s="241"/>
      <c r="Q157" s="86"/>
      <c r="R157" s="474"/>
      <c r="S157" s="474"/>
      <c r="T157" s="474"/>
      <c r="U157" s="474"/>
      <c r="V157" s="474"/>
      <c r="W157" s="474"/>
      <c r="X157" s="474"/>
      <c r="Y157" s="474"/>
      <c r="Z157" s="474"/>
      <c r="AA157" s="474"/>
      <c r="AB157" s="474"/>
      <c r="AC157" s="474"/>
      <c r="AD157" s="474"/>
      <c r="AE157" s="474"/>
      <c r="AF157" s="474"/>
      <c r="AG157" s="474"/>
      <c r="AH157" s="474"/>
      <c r="AI157" s="474"/>
      <c r="AJ157" s="474"/>
      <c r="AK157" s="474"/>
    </row>
    <row r="158" spans="1:37" ht="15.75" customHeight="1">
      <c r="A158" s="474"/>
      <c r="B158" s="403">
        <v>4</v>
      </c>
      <c r="C158" s="208" t="s">
        <v>1650</v>
      </c>
      <c r="D158" s="241" t="s">
        <v>15</v>
      </c>
      <c r="E158" s="259">
        <v>2</v>
      </c>
      <c r="F158" s="259"/>
      <c r="G158" s="259"/>
      <c r="H158" s="241"/>
      <c r="I158" s="241"/>
      <c r="J158" s="241"/>
      <c r="K158" s="241"/>
      <c r="L158" s="241"/>
      <c r="M158" s="241"/>
      <c r="N158" s="241"/>
      <c r="O158" s="241"/>
      <c r="P158" s="241"/>
      <c r="Q158" s="86"/>
      <c r="R158" s="474"/>
      <c r="S158" s="474"/>
      <c r="T158" s="474"/>
      <c r="U158" s="474"/>
      <c r="V158" s="474"/>
      <c r="W158" s="474"/>
      <c r="X158" s="474"/>
      <c r="Y158" s="474"/>
      <c r="Z158" s="474"/>
      <c r="AA158" s="474"/>
      <c r="AB158" s="474"/>
      <c r="AC158" s="474"/>
      <c r="AD158" s="474"/>
      <c r="AE158" s="474"/>
      <c r="AF158" s="474"/>
      <c r="AG158" s="474"/>
      <c r="AH158" s="474"/>
      <c r="AI158" s="474"/>
      <c r="AJ158" s="474"/>
      <c r="AK158" s="474"/>
    </row>
    <row r="159" spans="1:37" ht="15.75" customHeight="1">
      <c r="A159" s="474"/>
      <c r="B159" s="403">
        <v>5</v>
      </c>
      <c r="C159" s="208" t="s">
        <v>1652</v>
      </c>
      <c r="D159" s="241" t="s">
        <v>15</v>
      </c>
      <c r="E159" s="259">
        <v>8</v>
      </c>
      <c r="F159" s="259"/>
      <c r="G159" s="259"/>
      <c r="H159" s="241"/>
      <c r="I159" s="241"/>
      <c r="J159" s="241"/>
      <c r="K159" s="241"/>
      <c r="L159" s="241"/>
      <c r="M159" s="241"/>
      <c r="N159" s="241"/>
      <c r="O159" s="241"/>
      <c r="P159" s="241"/>
      <c r="Q159" s="86"/>
      <c r="R159" s="474"/>
      <c r="S159" s="474"/>
      <c r="T159" s="474"/>
      <c r="U159" s="474"/>
      <c r="V159" s="474"/>
      <c r="W159" s="474"/>
      <c r="X159" s="474"/>
      <c r="Y159" s="474"/>
      <c r="Z159" s="474"/>
      <c r="AA159" s="474"/>
      <c r="AB159" s="474"/>
      <c r="AC159" s="474"/>
      <c r="AD159" s="474"/>
      <c r="AE159" s="474"/>
      <c r="AF159" s="474"/>
      <c r="AG159" s="474"/>
      <c r="AH159" s="474"/>
      <c r="AI159" s="474"/>
      <c r="AJ159" s="474"/>
      <c r="AK159" s="474"/>
    </row>
    <row r="160" spans="1:37" ht="15.75" customHeight="1">
      <c r="A160" s="474"/>
      <c r="B160" s="403">
        <v>6</v>
      </c>
      <c r="C160" s="208" t="s">
        <v>1653</v>
      </c>
      <c r="D160" s="241" t="s">
        <v>15</v>
      </c>
      <c r="E160" s="259">
        <v>1</v>
      </c>
      <c r="F160" s="259"/>
      <c r="G160" s="259"/>
      <c r="H160" s="241"/>
      <c r="I160" s="241"/>
      <c r="J160" s="241"/>
      <c r="K160" s="241"/>
      <c r="L160" s="241"/>
      <c r="M160" s="241"/>
      <c r="N160" s="241"/>
      <c r="O160" s="241"/>
      <c r="P160" s="241"/>
      <c r="Q160" s="86"/>
      <c r="R160" s="474"/>
      <c r="S160" s="474"/>
      <c r="T160" s="474"/>
      <c r="U160" s="474"/>
      <c r="V160" s="474"/>
      <c r="W160" s="474"/>
      <c r="X160" s="474"/>
      <c r="Y160" s="474"/>
      <c r="Z160" s="474"/>
      <c r="AA160" s="474"/>
      <c r="AB160" s="474"/>
      <c r="AC160" s="474"/>
      <c r="AD160" s="474"/>
      <c r="AE160" s="474"/>
      <c r="AF160" s="474"/>
      <c r="AG160" s="474"/>
      <c r="AH160" s="474"/>
      <c r="AI160" s="474"/>
      <c r="AJ160" s="474"/>
      <c r="AK160" s="474"/>
    </row>
    <row r="161" spans="1:37" ht="15.75" customHeight="1">
      <c r="A161" s="474"/>
      <c r="B161" s="403">
        <v>7</v>
      </c>
      <c r="C161" s="208" t="s">
        <v>1668</v>
      </c>
      <c r="D161" s="241" t="s">
        <v>15</v>
      </c>
      <c r="E161" s="259">
        <v>8</v>
      </c>
      <c r="F161" s="259"/>
      <c r="G161" s="259"/>
      <c r="H161" s="241"/>
      <c r="I161" s="241"/>
      <c r="J161" s="241"/>
      <c r="K161" s="241"/>
      <c r="L161" s="241"/>
      <c r="M161" s="241"/>
      <c r="N161" s="241"/>
      <c r="O161" s="241"/>
      <c r="P161" s="241"/>
      <c r="Q161" s="86"/>
      <c r="R161" s="474"/>
      <c r="S161" s="474"/>
      <c r="T161" s="474"/>
      <c r="U161" s="474"/>
      <c r="V161" s="474"/>
      <c r="W161" s="474"/>
      <c r="X161" s="474"/>
      <c r="Y161" s="474"/>
      <c r="Z161" s="474"/>
      <c r="AA161" s="474"/>
      <c r="AB161" s="474"/>
      <c r="AC161" s="474"/>
      <c r="AD161" s="474"/>
      <c r="AE161" s="474"/>
      <c r="AF161" s="474"/>
      <c r="AG161" s="474"/>
      <c r="AH161" s="474"/>
      <c r="AI161" s="474"/>
      <c r="AJ161" s="474"/>
      <c r="AK161" s="474"/>
    </row>
    <row r="162" spans="1:37" ht="15.75" customHeight="1">
      <c r="A162" s="474"/>
      <c r="B162" s="403">
        <v>8</v>
      </c>
      <c r="C162" s="208" t="s">
        <v>1669</v>
      </c>
      <c r="D162" s="241" t="s">
        <v>15</v>
      </c>
      <c r="E162" s="259">
        <v>8</v>
      </c>
      <c r="F162" s="259"/>
      <c r="G162" s="259"/>
      <c r="H162" s="241"/>
      <c r="I162" s="241"/>
      <c r="J162" s="241"/>
      <c r="K162" s="241"/>
      <c r="L162" s="241"/>
      <c r="M162" s="241"/>
      <c r="N162" s="241"/>
      <c r="O162" s="241"/>
      <c r="P162" s="241"/>
      <c r="Q162" s="86"/>
      <c r="R162" s="474"/>
      <c r="S162" s="474"/>
      <c r="T162" s="474"/>
      <c r="U162" s="474"/>
      <c r="V162" s="474"/>
      <c r="W162" s="474"/>
      <c r="X162" s="474"/>
      <c r="Y162" s="474"/>
      <c r="Z162" s="474"/>
      <c r="AA162" s="474"/>
      <c r="AB162" s="474"/>
      <c r="AC162" s="474"/>
      <c r="AD162" s="474"/>
      <c r="AE162" s="474"/>
      <c r="AF162" s="474"/>
      <c r="AG162" s="474"/>
      <c r="AH162" s="474"/>
      <c r="AI162" s="474"/>
      <c r="AJ162" s="474"/>
      <c r="AK162" s="474"/>
    </row>
    <row r="163" spans="1:37" ht="15.75" customHeight="1">
      <c r="A163" s="474"/>
      <c r="B163" s="403">
        <v>9</v>
      </c>
      <c r="C163" s="208" t="s">
        <v>1671</v>
      </c>
      <c r="D163" s="241" t="s">
        <v>15</v>
      </c>
      <c r="E163" s="475">
        <v>2</v>
      </c>
      <c r="F163" s="241"/>
      <c r="G163" s="241"/>
      <c r="H163" s="241"/>
      <c r="I163" s="241"/>
      <c r="J163" s="241"/>
      <c r="K163" s="241"/>
      <c r="L163" s="241"/>
      <c r="M163" s="241"/>
      <c r="N163" s="241"/>
      <c r="O163" s="241"/>
      <c r="P163" s="241"/>
      <c r="Q163" s="86"/>
      <c r="R163" s="474"/>
      <c r="S163" s="474"/>
      <c r="T163" s="474"/>
      <c r="U163" s="474"/>
      <c r="V163" s="474"/>
      <c r="W163" s="474"/>
      <c r="X163" s="474"/>
      <c r="Y163" s="474"/>
      <c r="Z163" s="474"/>
      <c r="AA163" s="474"/>
      <c r="AB163" s="474"/>
      <c r="AC163" s="474"/>
      <c r="AD163" s="474"/>
      <c r="AE163" s="474"/>
      <c r="AF163" s="474"/>
      <c r="AG163" s="474"/>
      <c r="AH163" s="474"/>
      <c r="AI163" s="474"/>
      <c r="AJ163" s="474"/>
      <c r="AK163" s="474"/>
    </row>
    <row r="164" spans="1:37" ht="15.75" customHeight="1">
      <c r="A164" s="474"/>
      <c r="B164" s="403">
        <v>10</v>
      </c>
      <c r="C164" s="527" t="s">
        <v>1654</v>
      </c>
      <c r="D164" s="528" t="s">
        <v>15</v>
      </c>
      <c r="E164" s="488"/>
      <c r="F164" s="528"/>
      <c r="G164" s="528"/>
      <c r="H164" s="528"/>
      <c r="I164" s="528"/>
      <c r="J164" s="528"/>
      <c r="K164" s="528"/>
      <c r="L164" s="528"/>
      <c r="M164" s="528"/>
      <c r="N164" s="528"/>
      <c r="O164" s="241"/>
      <c r="P164" s="241"/>
      <c r="Q164" s="529"/>
      <c r="R164" s="474"/>
      <c r="S164" s="474"/>
      <c r="T164" s="474"/>
      <c r="U164" s="474"/>
      <c r="V164" s="474"/>
      <c r="W164" s="474"/>
      <c r="X164" s="474"/>
      <c r="Y164" s="474"/>
      <c r="Z164" s="474"/>
      <c r="AA164" s="474"/>
      <c r="AB164" s="474"/>
      <c r="AC164" s="474"/>
      <c r="AD164" s="474"/>
      <c r="AE164" s="474"/>
      <c r="AF164" s="474"/>
      <c r="AG164" s="474"/>
      <c r="AH164" s="474"/>
      <c r="AI164" s="474"/>
      <c r="AJ164" s="474"/>
      <c r="AK164" s="474"/>
    </row>
    <row r="165" spans="1:37" ht="15.75" customHeight="1">
      <c r="A165" s="474"/>
      <c r="B165" s="530"/>
      <c r="C165" s="244"/>
      <c r="D165" s="244"/>
      <c r="E165" s="244"/>
      <c r="F165" s="244"/>
      <c r="G165" s="244"/>
      <c r="H165" s="244"/>
      <c r="I165" s="244"/>
      <c r="J165" s="244"/>
      <c r="K165" s="244"/>
      <c r="L165" s="244"/>
      <c r="M165" s="244"/>
      <c r="N165" s="244"/>
      <c r="O165" s="244"/>
      <c r="P165" s="244"/>
      <c r="Q165" s="531"/>
      <c r="R165" s="474"/>
      <c r="S165" s="474"/>
      <c r="T165" s="474"/>
      <c r="U165" s="474"/>
      <c r="V165" s="474"/>
      <c r="W165" s="474"/>
      <c r="X165" s="474"/>
      <c r="Y165" s="474"/>
      <c r="Z165" s="474"/>
      <c r="AA165" s="474"/>
      <c r="AB165" s="474"/>
      <c r="AC165" s="474"/>
      <c r="AD165" s="474"/>
      <c r="AE165" s="474"/>
      <c r="AF165" s="474"/>
      <c r="AG165" s="474"/>
      <c r="AH165" s="474"/>
      <c r="AI165" s="474"/>
      <c r="AJ165" s="474"/>
      <c r="AK165" s="474"/>
    </row>
    <row r="166" spans="1:37" ht="15.75" customHeight="1">
      <c r="A166" s="474"/>
      <c r="B166" s="78"/>
      <c r="C166" s="78"/>
      <c r="D166" s="78"/>
      <c r="E166" s="78"/>
      <c r="F166" s="78"/>
      <c r="G166" s="78"/>
      <c r="H166" s="78"/>
      <c r="I166" s="78"/>
      <c r="J166" s="78"/>
      <c r="K166" s="78"/>
      <c r="L166" s="78"/>
      <c r="M166" s="78"/>
      <c r="N166" s="78"/>
      <c r="O166" s="78"/>
      <c r="P166" s="78"/>
      <c r="Q166" s="78"/>
      <c r="R166" s="474"/>
      <c r="S166" s="474"/>
      <c r="T166" s="474"/>
      <c r="U166" s="474"/>
      <c r="V166" s="474"/>
      <c r="W166" s="474"/>
      <c r="X166" s="474"/>
      <c r="Y166" s="474"/>
      <c r="Z166" s="474"/>
      <c r="AA166" s="474"/>
      <c r="AB166" s="474"/>
      <c r="AC166" s="474"/>
      <c r="AD166" s="474"/>
      <c r="AE166" s="474"/>
      <c r="AF166" s="474"/>
      <c r="AG166" s="474"/>
      <c r="AH166" s="474"/>
      <c r="AI166" s="474"/>
      <c r="AJ166" s="474"/>
      <c r="AK166" s="474"/>
    </row>
    <row r="167" spans="1:37" ht="15.75" customHeight="1">
      <c r="A167" s="474"/>
      <c r="B167" s="475"/>
      <c r="C167" s="475"/>
      <c r="D167" s="475"/>
      <c r="E167" s="475"/>
      <c r="F167" s="475"/>
      <c r="G167" s="475"/>
      <c r="H167" s="475"/>
      <c r="I167" s="475"/>
      <c r="J167" s="475"/>
      <c r="K167" s="475"/>
      <c r="L167" s="475"/>
      <c r="M167" s="474"/>
      <c r="N167" s="474"/>
      <c r="O167" s="474"/>
      <c r="P167" s="474"/>
      <c r="Q167" s="474"/>
      <c r="R167" s="474"/>
      <c r="S167" s="474"/>
      <c r="T167" s="474"/>
      <c r="U167" s="474"/>
      <c r="V167" s="474"/>
      <c r="W167" s="474"/>
      <c r="X167" s="474"/>
      <c r="Y167" s="474"/>
      <c r="Z167" s="474"/>
      <c r="AA167" s="474"/>
      <c r="AB167" s="474"/>
      <c r="AC167" s="474"/>
      <c r="AD167" s="474"/>
      <c r="AE167" s="474"/>
      <c r="AF167" s="474"/>
      <c r="AG167" s="474"/>
      <c r="AH167" s="474"/>
      <c r="AI167" s="474"/>
      <c r="AJ167" s="474"/>
      <c r="AK167" s="474"/>
    </row>
    <row r="168" spans="1:37" ht="15.75" customHeight="1">
      <c r="A168" s="474"/>
      <c r="B168" s="475"/>
      <c r="C168" s="475"/>
      <c r="D168" s="475"/>
      <c r="E168" s="475"/>
      <c r="F168" s="475"/>
      <c r="G168" s="475"/>
      <c r="H168" s="475"/>
      <c r="I168" s="475"/>
      <c r="J168" s="475"/>
      <c r="K168" s="475"/>
      <c r="L168" s="475"/>
      <c r="M168" s="474"/>
      <c r="N168" s="474"/>
      <c r="O168" s="474"/>
      <c r="P168" s="474"/>
      <c r="Q168" s="474"/>
      <c r="R168" s="474"/>
      <c r="S168" s="474"/>
      <c r="T168" s="474"/>
      <c r="U168" s="474"/>
      <c r="V168" s="474"/>
      <c r="W168" s="474"/>
      <c r="X168" s="474"/>
      <c r="Y168" s="474"/>
      <c r="Z168" s="474"/>
      <c r="AA168" s="474"/>
      <c r="AB168" s="474"/>
      <c r="AC168" s="474"/>
      <c r="AD168" s="474"/>
      <c r="AE168" s="474"/>
      <c r="AF168" s="474"/>
      <c r="AG168" s="474"/>
      <c r="AH168" s="474"/>
      <c r="AI168" s="474"/>
      <c r="AJ168" s="474"/>
      <c r="AK168" s="474"/>
    </row>
    <row r="169" spans="1:37" ht="15.75" customHeight="1">
      <c r="A169" s="474"/>
      <c r="B169" s="475"/>
      <c r="C169" s="475"/>
      <c r="D169" s="475"/>
      <c r="E169" s="475"/>
      <c r="F169" s="475"/>
      <c r="G169" s="475"/>
      <c r="H169" s="475"/>
      <c r="I169" s="475"/>
      <c r="J169" s="475"/>
      <c r="K169" s="475"/>
      <c r="L169" s="475"/>
      <c r="M169" s="474"/>
      <c r="N169" s="474"/>
      <c r="O169" s="474"/>
      <c r="P169" s="474"/>
      <c r="Q169" s="474"/>
      <c r="R169" s="474"/>
      <c r="S169" s="474"/>
      <c r="T169" s="474"/>
      <c r="U169" s="474"/>
      <c r="V169" s="474"/>
      <c r="W169" s="474"/>
      <c r="X169" s="474"/>
      <c r="Y169" s="474"/>
      <c r="Z169" s="474"/>
      <c r="AA169" s="474"/>
      <c r="AB169" s="474"/>
      <c r="AC169" s="474"/>
      <c r="AD169" s="474"/>
      <c r="AE169" s="474"/>
      <c r="AF169" s="474"/>
      <c r="AG169" s="474"/>
      <c r="AH169" s="474"/>
      <c r="AI169" s="474"/>
      <c r="AJ169" s="474"/>
      <c r="AK169" s="474"/>
    </row>
    <row r="170" spans="1:37" ht="15.75" customHeight="1">
      <c r="A170" s="474"/>
      <c r="B170" s="475"/>
      <c r="C170" s="475"/>
      <c r="D170" s="475"/>
      <c r="E170" s="475"/>
      <c r="F170" s="475"/>
      <c r="G170" s="475"/>
      <c r="H170" s="475"/>
      <c r="I170" s="475"/>
      <c r="J170" s="475"/>
      <c r="K170" s="475"/>
      <c r="L170" s="475"/>
      <c r="M170" s="474"/>
      <c r="N170" s="474"/>
      <c r="O170" s="474"/>
      <c r="P170" s="474"/>
      <c r="Q170" s="474"/>
      <c r="R170" s="474"/>
      <c r="S170" s="474"/>
      <c r="T170" s="474"/>
      <c r="U170" s="474"/>
      <c r="V170" s="474"/>
      <c r="W170" s="474"/>
      <c r="X170" s="474"/>
      <c r="Y170" s="474"/>
      <c r="Z170" s="474"/>
      <c r="AA170" s="474"/>
      <c r="AB170" s="474"/>
      <c r="AC170" s="474"/>
      <c r="AD170" s="474"/>
      <c r="AE170" s="474"/>
      <c r="AF170" s="474"/>
      <c r="AG170" s="474"/>
      <c r="AH170" s="474"/>
      <c r="AI170" s="474"/>
      <c r="AJ170" s="474"/>
      <c r="AK170" s="474"/>
    </row>
    <row r="171" spans="1:37" ht="15.75" customHeight="1">
      <c r="A171" s="474"/>
      <c r="B171" s="475"/>
      <c r="C171" s="475"/>
      <c r="D171" s="475"/>
      <c r="E171" s="475"/>
      <c r="F171" s="475"/>
      <c r="G171" s="475"/>
      <c r="H171" s="475"/>
      <c r="I171" s="475"/>
      <c r="J171" s="475"/>
      <c r="K171" s="475"/>
      <c r="L171" s="475"/>
      <c r="M171" s="474"/>
      <c r="N171" s="474"/>
      <c r="O171" s="474"/>
      <c r="P171" s="474"/>
      <c r="Q171" s="474"/>
      <c r="R171" s="474"/>
      <c r="S171" s="474"/>
      <c r="T171" s="474"/>
      <c r="U171" s="474"/>
      <c r="V171" s="474"/>
      <c r="W171" s="474"/>
      <c r="X171" s="474"/>
      <c r="Y171" s="474"/>
      <c r="Z171" s="474"/>
      <c r="AA171" s="474"/>
      <c r="AB171" s="474"/>
      <c r="AC171" s="474"/>
      <c r="AD171" s="474"/>
      <c r="AE171" s="474"/>
      <c r="AF171" s="474"/>
      <c r="AG171" s="474"/>
      <c r="AH171" s="474"/>
      <c r="AI171" s="474"/>
      <c r="AJ171" s="474"/>
      <c r="AK171" s="474"/>
    </row>
    <row r="172" spans="1:37" ht="15.75" customHeight="1">
      <c r="A172" s="474"/>
      <c r="B172" s="475"/>
      <c r="C172" s="475"/>
      <c r="D172" s="475"/>
      <c r="E172" s="475"/>
      <c r="F172" s="475"/>
      <c r="G172" s="475"/>
      <c r="H172" s="475"/>
      <c r="I172" s="475"/>
      <c r="J172" s="475"/>
      <c r="K172" s="475"/>
      <c r="L172" s="475"/>
      <c r="M172" s="474"/>
      <c r="N172" s="474"/>
      <c r="O172" s="474"/>
      <c r="P172" s="474"/>
      <c r="Q172" s="474"/>
      <c r="R172" s="474"/>
      <c r="S172" s="474"/>
      <c r="T172" s="474"/>
      <c r="U172" s="474"/>
      <c r="V172" s="474"/>
      <c r="W172" s="474"/>
      <c r="X172" s="474"/>
      <c r="Y172" s="474"/>
      <c r="Z172" s="474"/>
      <c r="AA172" s="474"/>
      <c r="AB172" s="474"/>
      <c r="AC172" s="474"/>
      <c r="AD172" s="474"/>
      <c r="AE172" s="474"/>
      <c r="AF172" s="474"/>
      <c r="AG172" s="474"/>
      <c r="AH172" s="474"/>
      <c r="AI172" s="474"/>
      <c r="AJ172" s="474"/>
      <c r="AK172" s="474"/>
    </row>
    <row r="173" spans="1:37" ht="15.75" customHeight="1">
      <c r="A173" s="474"/>
      <c r="B173" s="475"/>
      <c r="C173" s="475"/>
      <c r="D173" s="475"/>
      <c r="E173" s="475"/>
      <c r="F173" s="475"/>
      <c r="G173" s="475"/>
      <c r="H173" s="475"/>
      <c r="I173" s="475"/>
      <c r="J173" s="475"/>
      <c r="K173" s="475"/>
      <c r="L173" s="475"/>
      <c r="M173" s="474"/>
      <c r="N173" s="474"/>
      <c r="O173" s="474"/>
      <c r="P173" s="474"/>
      <c r="Q173" s="474"/>
      <c r="R173" s="474"/>
      <c r="S173" s="474"/>
      <c r="T173" s="474"/>
      <c r="U173" s="474"/>
      <c r="V173" s="474"/>
      <c r="W173" s="474"/>
      <c r="X173" s="474"/>
      <c r="Y173" s="474"/>
      <c r="Z173" s="474"/>
      <c r="AA173" s="474"/>
      <c r="AB173" s="474"/>
      <c r="AC173" s="474"/>
      <c r="AD173" s="474"/>
      <c r="AE173" s="474"/>
      <c r="AF173" s="474"/>
      <c r="AG173" s="474"/>
      <c r="AH173" s="474"/>
      <c r="AI173" s="474"/>
      <c r="AJ173" s="474"/>
      <c r="AK173" s="474"/>
    </row>
    <row r="174" spans="1:37" ht="15.75" customHeight="1">
      <c r="A174" s="474"/>
      <c r="B174" s="475"/>
      <c r="C174" s="475"/>
      <c r="D174" s="475"/>
      <c r="E174" s="475"/>
      <c r="F174" s="475"/>
      <c r="G174" s="475"/>
      <c r="H174" s="475"/>
      <c r="I174" s="475"/>
      <c r="J174" s="475"/>
      <c r="K174" s="475"/>
      <c r="L174" s="475"/>
      <c r="M174" s="474"/>
      <c r="N174" s="474"/>
      <c r="O174" s="474"/>
      <c r="P174" s="474"/>
      <c r="Q174" s="474"/>
      <c r="R174" s="474"/>
      <c r="S174" s="474"/>
      <c r="T174" s="474"/>
      <c r="U174" s="474"/>
      <c r="V174" s="474"/>
      <c r="W174" s="474"/>
      <c r="X174" s="474"/>
      <c r="Y174" s="474"/>
      <c r="Z174" s="474"/>
      <c r="AA174" s="474"/>
      <c r="AB174" s="474"/>
      <c r="AC174" s="474"/>
      <c r="AD174" s="474"/>
      <c r="AE174" s="474"/>
      <c r="AF174" s="474"/>
      <c r="AG174" s="474"/>
      <c r="AH174" s="474"/>
      <c r="AI174" s="474"/>
      <c r="AJ174" s="474"/>
      <c r="AK174" s="474"/>
    </row>
    <row r="175" spans="1:37" ht="15.75" customHeight="1">
      <c r="A175" s="474"/>
      <c r="B175" s="475"/>
      <c r="C175" s="475"/>
      <c r="D175" s="475"/>
      <c r="E175" s="475"/>
      <c r="F175" s="475"/>
      <c r="G175" s="475"/>
      <c r="H175" s="475"/>
      <c r="I175" s="475"/>
      <c r="J175" s="475"/>
      <c r="K175" s="475"/>
      <c r="L175" s="475"/>
      <c r="M175" s="474"/>
      <c r="N175" s="474"/>
      <c r="O175" s="474"/>
      <c r="P175" s="474"/>
      <c r="Q175" s="474"/>
      <c r="R175" s="474"/>
      <c r="S175" s="474"/>
      <c r="T175" s="474"/>
      <c r="U175" s="474"/>
      <c r="V175" s="474"/>
      <c r="W175" s="474"/>
      <c r="X175" s="474"/>
      <c r="Y175" s="474"/>
      <c r="Z175" s="474"/>
      <c r="AA175" s="474"/>
      <c r="AB175" s="474"/>
      <c r="AC175" s="474"/>
      <c r="AD175" s="474"/>
      <c r="AE175" s="474"/>
      <c r="AF175" s="474"/>
      <c r="AG175" s="474"/>
      <c r="AH175" s="474"/>
      <c r="AI175" s="474"/>
      <c r="AJ175" s="474"/>
      <c r="AK175" s="474"/>
    </row>
    <row r="176" spans="1:37" ht="15.75" customHeight="1">
      <c r="A176" s="474"/>
      <c r="B176" s="475"/>
      <c r="C176" s="475"/>
      <c r="D176" s="475"/>
      <c r="E176" s="475"/>
      <c r="F176" s="475"/>
      <c r="G176" s="475"/>
      <c r="H176" s="475"/>
      <c r="I176" s="475"/>
      <c r="J176" s="475"/>
      <c r="K176" s="475"/>
      <c r="L176" s="475"/>
      <c r="M176" s="474"/>
      <c r="N176" s="474"/>
      <c r="O176" s="474"/>
      <c r="P176" s="474"/>
      <c r="Q176" s="474"/>
      <c r="R176" s="474"/>
      <c r="S176" s="474"/>
      <c r="T176" s="474"/>
      <c r="U176" s="474"/>
      <c r="V176" s="474"/>
      <c r="W176" s="474"/>
      <c r="X176" s="474"/>
      <c r="Y176" s="474"/>
      <c r="Z176" s="474"/>
      <c r="AA176" s="474"/>
      <c r="AB176" s="474"/>
      <c r="AC176" s="474"/>
      <c r="AD176" s="474"/>
      <c r="AE176" s="474"/>
      <c r="AF176" s="474"/>
      <c r="AG176" s="474"/>
      <c r="AH176" s="474"/>
      <c r="AI176" s="474"/>
      <c r="AJ176" s="474"/>
      <c r="AK176" s="474"/>
    </row>
    <row r="177" spans="1:37" ht="15.75" customHeight="1">
      <c r="A177" s="474"/>
      <c r="B177" s="475"/>
      <c r="C177" s="475"/>
      <c r="D177" s="475"/>
      <c r="E177" s="475"/>
      <c r="F177" s="475"/>
      <c r="G177" s="475"/>
      <c r="H177" s="475"/>
      <c r="I177" s="475"/>
      <c r="J177" s="475"/>
      <c r="K177" s="475"/>
      <c r="L177" s="475"/>
      <c r="M177" s="474"/>
      <c r="N177" s="474"/>
      <c r="O177" s="474"/>
      <c r="P177" s="474"/>
      <c r="Q177" s="474"/>
      <c r="R177" s="474"/>
      <c r="S177" s="474"/>
      <c r="T177" s="474"/>
      <c r="U177" s="474"/>
      <c r="V177" s="474"/>
      <c r="W177" s="474"/>
      <c r="X177" s="474"/>
      <c r="Y177" s="474"/>
      <c r="Z177" s="474"/>
      <c r="AA177" s="474"/>
      <c r="AB177" s="474"/>
      <c r="AC177" s="474"/>
      <c r="AD177" s="474"/>
      <c r="AE177" s="474"/>
      <c r="AF177" s="474"/>
      <c r="AG177" s="474"/>
      <c r="AH177" s="474"/>
      <c r="AI177" s="474"/>
      <c r="AJ177" s="474"/>
      <c r="AK177" s="474"/>
    </row>
    <row r="178" spans="1:37" ht="15.75" customHeight="1">
      <c r="A178" s="474"/>
      <c r="B178" s="475"/>
      <c r="C178" s="475"/>
      <c r="D178" s="475"/>
      <c r="E178" s="475"/>
      <c r="F178" s="475"/>
      <c r="G178" s="475"/>
      <c r="H178" s="475"/>
      <c r="I178" s="475"/>
      <c r="J178" s="475"/>
      <c r="K178" s="475"/>
      <c r="L178" s="475"/>
      <c r="M178" s="474"/>
      <c r="N178" s="474"/>
      <c r="O178" s="474"/>
      <c r="P178" s="474"/>
      <c r="Q178" s="474"/>
      <c r="R178" s="474"/>
      <c r="S178" s="474"/>
      <c r="T178" s="474"/>
      <c r="U178" s="474"/>
      <c r="V178" s="474"/>
      <c r="W178" s="474"/>
      <c r="X178" s="474"/>
      <c r="Y178" s="474"/>
      <c r="Z178" s="474"/>
      <c r="AA178" s="474"/>
      <c r="AB178" s="474"/>
      <c r="AC178" s="474"/>
      <c r="AD178" s="474"/>
      <c r="AE178" s="474"/>
      <c r="AF178" s="474"/>
      <c r="AG178" s="474"/>
      <c r="AH178" s="474"/>
      <c r="AI178" s="474"/>
      <c r="AJ178" s="474"/>
      <c r="AK178" s="474"/>
    </row>
    <row r="179" spans="1:37" ht="15.75" customHeight="1">
      <c r="A179" s="474"/>
      <c r="B179" s="475"/>
      <c r="C179" s="475"/>
      <c r="D179" s="475"/>
      <c r="E179" s="475"/>
      <c r="F179" s="475"/>
      <c r="G179" s="475"/>
      <c r="H179" s="475"/>
      <c r="I179" s="475"/>
      <c r="J179" s="475"/>
      <c r="K179" s="475"/>
      <c r="L179" s="475"/>
      <c r="M179" s="474"/>
      <c r="N179" s="474"/>
      <c r="O179" s="474"/>
      <c r="P179" s="474"/>
      <c r="Q179" s="474"/>
      <c r="R179" s="474"/>
      <c r="S179" s="474"/>
      <c r="T179" s="474"/>
      <c r="U179" s="474"/>
      <c r="V179" s="474"/>
      <c r="W179" s="474"/>
      <c r="X179" s="474"/>
      <c r="Y179" s="474"/>
      <c r="Z179" s="474"/>
      <c r="AA179" s="474"/>
      <c r="AB179" s="474"/>
      <c r="AC179" s="474"/>
      <c r="AD179" s="474"/>
      <c r="AE179" s="474"/>
      <c r="AF179" s="474"/>
      <c r="AG179" s="474"/>
      <c r="AH179" s="474"/>
      <c r="AI179" s="474"/>
      <c r="AJ179" s="474"/>
      <c r="AK179" s="474"/>
    </row>
    <row r="180" spans="1:37" ht="15.75" customHeight="1">
      <c r="A180" s="474"/>
      <c r="B180" s="475"/>
      <c r="C180" s="475"/>
      <c r="D180" s="475"/>
      <c r="E180" s="475"/>
      <c r="F180" s="475"/>
      <c r="G180" s="475"/>
      <c r="H180" s="475"/>
      <c r="I180" s="475"/>
      <c r="J180" s="475"/>
      <c r="K180" s="475"/>
      <c r="L180" s="475"/>
      <c r="M180" s="474"/>
      <c r="N180" s="474"/>
      <c r="O180" s="474"/>
      <c r="P180" s="474"/>
      <c r="Q180" s="474"/>
      <c r="R180" s="474"/>
      <c r="S180" s="474"/>
      <c r="T180" s="474"/>
      <c r="U180" s="474"/>
      <c r="V180" s="474"/>
      <c r="W180" s="474"/>
      <c r="X180" s="474"/>
      <c r="Y180" s="474"/>
      <c r="Z180" s="474"/>
      <c r="AA180" s="474"/>
      <c r="AB180" s="474"/>
      <c r="AC180" s="474"/>
      <c r="AD180" s="474"/>
      <c r="AE180" s="474"/>
      <c r="AF180" s="474"/>
      <c r="AG180" s="474"/>
      <c r="AH180" s="474"/>
      <c r="AI180" s="474"/>
      <c r="AJ180" s="474"/>
      <c r="AK180" s="474"/>
    </row>
    <row r="181" spans="1:37" ht="15.75" customHeight="1">
      <c r="A181" s="474"/>
      <c r="B181" s="475"/>
      <c r="C181" s="475"/>
      <c r="D181" s="475"/>
      <c r="E181" s="475"/>
      <c r="F181" s="475"/>
      <c r="G181" s="475"/>
      <c r="H181" s="475"/>
      <c r="I181" s="475"/>
      <c r="J181" s="475"/>
      <c r="K181" s="475"/>
      <c r="L181" s="475"/>
      <c r="M181" s="474"/>
      <c r="N181" s="474"/>
      <c r="O181" s="474"/>
      <c r="P181" s="474"/>
      <c r="Q181" s="474"/>
      <c r="R181" s="474"/>
      <c r="S181" s="474"/>
      <c r="T181" s="474"/>
      <c r="U181" s="474"/>
      <c r="V181" s="474"/>
      <c r="W181" s="474"/>
      <c r="X181" s="474"/>
      <c r="Y181" s="474"/>
      <c r="Z181" s="474"/>
      <c r="AA181" s="474"/>
      <c r="AB181" s="474"/>
      <c r="AC181" s="474"/>
      <c r="AD181" s="474"/>
      <c r="AE181" s="474"/>
      <c r="AF181" s="474"/>
      <c r="AG181" s="474"/>
      <c r="AH181" s="474"/>
      <c r="AI181" s="474"/>
      <c r="AJ181" s="474"/>
      <c r="AK181" s="474"/>
    </row>
    <row r="182" spans="1:37" ht="15.75" customHeight="1">
      <c r="A182" s="474"/>
      <c r="B182" s="475"/>
      <c r="C182" s="475"/>
      <c r="D182" s="475"/>
      <c r="E182" s="475"/>
      <c r="F182" s="475"/>
      <c r="G182" s="475"/>
      <c r="H182" s="475"/>
      <c r="I182" s="475"/>
      <c r="J182" s="475"/>
      <c r="K182" s="475"/>
      <c r="L182" s="475"/>
      <c r="M182" s="474"/>
      <c r="N182" s="474"/>
      <c r="O182" s="474"/>
      <c r="P182" s="474"/>
      <c r="Q182" s="474"/>
      <c r="R182" s="474"/>
      <c r="S182" s="474"/>
      <c r="T182" s="474"/>
      <c r="U182" s="474"/>
      <c r="V182" s="474"/>
      <c r="W182" s="474"/>
      <c r="X182" s="474"/>
      <c r="Y182" s="474"/>
      <c r="Z182" s="474"/>
      <c r="AA182" s="474"/>
      <c r="AB182" s="474"/>
      <c r="AC182" s="474"/>
      <c r="AD182" s="474"/>
      <c r="AE182" s="474"/>
      <c r="AF182" s="474"/>
      <c r="AG182" s="474"/>
      <c r="AH182" s="474"/>
      <c r="AI182" s="474"/>
      <c r="AJ182" s="474"/>
      <c r="AK182" s="474"/>
    </row>
    <row r="183" spans="1:37" ht="15.75" customHeight="1">
      <c r="A183" s="474"/>
      <c r="B183" s="475"/>
      <c r="C183" s="475"/>
      <c r="D183" s="475"/>
      <c r="E183" s="475"/>
      <c r="F183" s="475"/>
      <c r="G183" s="475"/>
      <c r="H183" s="475"/>
      <c r="I183" s="475"/>
      <c r="J183" s="475"/>
      <c r="K183" s="475"/>
      <c r="L183" s="475"/>
      <c r="M183" s="474"/>
      <c r="N183" s="474"/>
      <c r="O183" s="474"/>
      <c r="P183" s="474"/>
      <c r="Q183" s="474"/>
      <c r="R183" s="474"/>
      <c r="S183" s="474"/>
      <c r="T183" s="474"/>
      <c r="U183" s="474"/>
      <c r="V183" s="474"/>
      <c r="W183" s="474"/>
      <c r="X183" s="474"/>
      <c r="Y183" s="474"/>
      <c r="Z183" s="474"/>
      <c r="AA183" s="474"/>
      <c r="AB183" s="474"/>
      <c r="AC183" s="474"/>
      <c r="AD183" s="474"/>
      <c r="AE183" s="474"/>
      <c r="AF183" s="474"/>
      <c r="AG183" s="474"/>
      <c r="AH183" s="474"/>
      <c r="AI183" s="474"/>
      <c r="AJ183" s="474"/>
      <c r="AK183" s="474"/>
    </row>
    <row r="184" spans="1:37" ht="15.75" customHeight="1">
      <c r="A184" s="474"/>
      <c r="B184" s="475"/>
      <c r="C184" s="475"/>
      <c r="D184" s="475"/>
      <c r="E184" s="475"/>
      <c r="F184" s="475"/>
      <c r="G184" s="475"/>
      <c r="H184" s="475"/>
      <c r="I184" s="475"/>
      <c r="J184" s="475"/>
      <c r="K184" s="475"/>
      <c r="L184" s="475"/>
      <c r="M184" s="474"/>
      <c r="N184" s="474"/>
      <c r="O184" s="474"/>
      <c r="P184" s="474"/>
      <c r="Q184" s="474"/>
      <c r="R184" s="474"/>
      <c r="S184" s="474"/>
      <c r="T184" s="474"/>
      <c r="U184" s="474"/>
      <c r="V184" s="474"/>
      <c r="W184" s="474"/>
      <c r="X184" s="474"/>
      <c r="Y184" s="474"/>
      <c r="Z184" s="474"/>
      <c r="AA184" s="474"/>
      <c r="AB184" s="474"/>
      <c r="AC184" s="474"/>
      <c r="AD184" s="474"/>
      <c r="AE184" s="474"/>
      <c r="AF184" s="474"/>
      <c r="AG184" s="474"/>
      <c r="AH184" s="474"/>
      <c r="AI184" s="474"/>
      <c r="AJ184" s="474"/>
      <c r="AK184" s="474"/>
    </row>
    <row r="185" spans="1:37" ht="15.75" customHeight="1">
      <c r="A185" s="474"/>
      <c r="B185" s="475"/>
      <c r="C185" s="475"/>
      <c r="D185" s="475"/>
      <c r="E185" s="475"/>
      <c r="F185" s="475"/>
      <c r="G185" s="475"/>
      <c r="H185" s="475"/>
      <c r="I185" s="475"/>
      <c r="J185" s="475"/>
      <c r="K185" s="475"/>
      <c r="L185" s="475"/>
      <c r="M185" s="474"/>
      <c r="N185" s="474"/>
      <c r="O185" s="474"/>
      <c r="P185" s="474"/>
      <c r="Q185" s="474"/>
      <c r="R185" s="474"/>
      <c r="S185" s="474"/>
      <c r="T185" s="474"/>
      <c r="U185" s="474"/>
      <c r="V185" s="474"/>
      <c r="W185" s="474"/>
      <c r="X185" s="474"/>
      <c r="Y185" s="474"/>
      <c r="Z185" s="474"/>
      <c r="AA185" s="474"/>
      <c r="AB185" s="474"/>
      <c r="AC185" s="474"/>
      <c r="AD185" s="474"/>
      <c r="AE185" s="474"/>
      <c r="AF185" s="474"/>
      <c r="AG185" s="474"/>
      <c r="AH185" s="474"/>
      <c r="AI185" s="474"/>
      <c r="AJ185" s="474"/>
      <c r="AK185" s="474"/>
    </row>
    <row r="186" spans="1:37" ht="15.75" customHeight="1">
      <c r="A186" s="474"/>
      <c r="B186" s="475"/>
      <c r="C186" s="475"/>
      <c r="D186" s="475"/>
      <c r="E186" s="475"/>
      <c r="F186" s="475"/>
      <c r="G186" s="475"/>
      <c r="H186" s="475"/>
      <c r="I186" s="475"/>
      <c r="J186" s="475"/>
      <c r="K186" s="475"/>
      <c r="L186" s="475"/>
      <c r="M186" s="474"/>
      <c r="N186" s="474"/>
      <c r="O186" s="474"/>
      <c r="P186" s="474"/>
      <c r="Q186" s="474"/>
      <c r="R186" s="474"/>
      <c r="S186" s="474"/>
      <c r="T186" s="474"/>
      <c r="U186" s="474"/>
      <c r="V186" s="474"/>
      <c r="W186" s="474"/>
      <c r="X186" s="474"/>
      <c r="Y186" s="474"/>
      <c r="Z186" s="474"/>
      <c r="AA186" s="474"/>
      <c r="AB186" s="474"/>
      <c r="AC186" s="474"/>
      <c r="AD186" s="474"/>
      <c r="AE186" s="474"/>
      <c r="AF186" s="474"/>
      <c r="AG186" s="474"/>
      <c r="AH186" s="474"/>
      <c r="AI186" s="474"/>
      <c r="AJ186" s="474"/>
      <c r="AK186" s="474"/>
    </row>
    <row r="187" spans="1:37" ht="15.75" customHeight="1">
      <c r="A187" s="474"/>
      <c r="B187" s="475"/>
      <c r="C187" s="475"/>
      <c r="D187" s="475"/>
      <c r="E187" s="475"/>
      <c r="F187" s="475"/>
      <c r="G187" s="475"/>
      <c r="H187" s="475"/>
      <c r="I187" s="475"/>
      <c r="J187" s="475"/>
      <c r="K187" s="475"/>
      <c r="L187" s="475"/>
      <c r="M187" s="474"/>
      <c r="N187" s="474"/>
      <c r="O187" s="474"/>
      <c r="P187" s="474"/>
      <c r="Q187" s="474"/>
      <c r="R187" s="474"/>
      <c r="S187" s="474"/>
      <c r="T187" s="474"/>
      <c r="U187" s="474"/>
      <c r="V187" s="474"/>
      <c r="W187" s="474"/>
      <c r="X187" s="474"/>
      <c r="Y187" s="474"/>
      <c r="Z187" s="474"/>
      <c r="AA187" s="474"/>
      <c r="AB187" s="474"/>
      <c r="AC187" s="474"/>
      <c r="AD187" s="474"/>
      <c r="AE187" s="474"/>
      <c r="AF187" s="474"/>
      <c r="AG187" s="474"/>
      <c r="AH187" s="474"/>
      <c r="AI187" s="474"/>
      <c r="AJ187" s="474"/>
      <c r="AK187" s="474"/>
    </row>
    <row r="188" spans="1:37" ht="15.75" customHeight="1">
      <c r="A188" s="474"/>
      <c r="B188" s="475"/>
      <c r="C188" s="475"/>
      <c r="D188" s="475"/>
      <c r="E188" s="475"/>
      <c r="F188" s="475"/>
      <c r="G188" s="475"/>
      <c r="H188" s="475"/>
      <c r="I188" s="475"/>
      <c r="J188" s="475"/>
      <c r="K188" s="475"/>
      <c r="L188" s="475"/>
      <c r="M188" s="474"/>
      <c r="N188" s="474"/>
      <c r="O188" s="474"/>
      <c r="P188" s="474"/>
      <c r="Q188" s="474"/>
      <c r="R188" s="474"/>
      <c r="S188" s="474"/>
      <c r="T188" s="474"/>
      <c r="U188" s="474"/>
      <c r="V188" s="474"/>
      <c r="W188" s="474"/>
      <c r="X188" s="474"/>
      <c r="Y188" s="474"/>
      <c r="Z188" s="474"/>
      <c r="AA188" s="474"/>
      <c r="AB188" s="474"/>
      <c r="AC188" s="474"/>
      <c r="AD188" s="474"/>
      <c r="AE188" s="474"/>
      <c r="AF188" s="474"/>
      <c r="AG188" s="474"/>
      <c r="AH188" s="474"/>
      <c r="AI188" s="474"/>
      <c r="AJ188" s="474"/>
      <c r="AK188" s="474"/>
    </row>
    <row r="189" spans="1:37" ht="15.75" customHeight="1">
      <c r="A189" s="474"/>
      <c r="B189" s="475"/>
      <c r="C189" s="475"/>
      <c r="D189" s="475"/>
      <c r="E189" s="475"/>
      <c r="F189" s="475"/>
      <c r="G189" s="475"/>
      <c r="H189" s="475"/>
      <c r="I189" s="475"/>
      <c r="J189" s="475"/>
      <c r="K189" s="475"/>
      <c r="L189" s="475"/>
      <c r="M189" s="474"/>
      <c r="N189" s="474"/>
      <c r="O189" s="474"/>
      <c r="P189" s="474"/>
      <c r="Q189" s="474"/>
      <c r="R189" s="474"/>
      <c r="S189" s="474"/>
      <c r="T189" s="474"/>
      <c r="U189" s="474"/>
      <c r="V189" s="474"/>
      <c r="W189" s="474"/>
      <c r="X189" s="474"/>
      <c r="Y189" s="474"/>
      <c r="Z189" s="474"/>
      <c r="AA189" s="474"/>
      <c r="AB189" s="474"/>
      <c r="AC189" s="474"/>
      <c r="AD189" s="474"/>
      <c r="AE189" s="474"/>
      <c r="AF189" s="474"/>
      <c r="AG189" s="474"/>
      <c r="AH189" s="474"/>
      <c r="AI189" s="474"/>
      <c r="AJ189" s="474"/>
      <c r="AK189" s="474"/>
    </row>
    <row r="190" spans="1:37" ht="15.75" customHeight="1">
      <c r="A190" s="474"/>
      <c r="B190" s="475"/>
      <c r="C190" s="475"/>
      <c r="D190" s="475"/>
      <c r="E190" s="475"/>
      <c r="F190" s="475"/>
      <c r="G190" s="475"/>
      <c r="H190" s="475"/>
      <c r="I190" s="475"/>
      <c r="J190" s="475"/>
      <c r="K190" s="475"/>
      <c r="L190" s="475"/>
      <c r="M190" s="474"/>
      <c r="N190" s="474"/>
      <c r="O190" s="474"/>
      <c r="P190" s="474"/>
      <c r="Q190" s="474"/>
      <c r="R190" s="474"/>
      <c r="S190" s="474"/>
      <c r="T190" s="474"/>
      <c r="U190" s="474"/>
      <c r="V190" s="474"/>
      <c r="W190" s="474"/>
      <c r="X190" s="474"/>
      <c r="Y190" s="474"/>
      <c r="Z190" s="474"/>
      <c r="AA190" s="474"/>
      <c r="AB190" s="474"/>
      <c r="AC190" s="474"/>
      <c r="AD190" s="474"/>
      <c r="AE190" s="474"/>
      <c r="AF190" s="474"/>
      <c r="AG190" s="474"/>
      <c r="AH190" s="474"/>
      <c r="AI190" s="474"/>
      <c r="AJ190" s="474"/>
      <c r="AK190" s="474"/>
    </row>
    <row r="191" spans="1:37" ht="15.75" customHeight="1">
      <c r="A191" s="474"/>
      <c r="B191" s="475"/>
      <c r="C191" s="475"/>
      <c r="D191" s="475"/>
      <c r="E191" s="475"/>
      <c r="F191" s="475"/>
      <c r="G191" s="475"/>
      <c r="H191" s="475"/>
      <c r="I191" s="475"/>
      <c r="J191" s="475"/>
      <c r="K191" s="475"/>
      <c r="L191" s="475"/>
      <c r="M191" s="474"/>
      <c r="N191" s="474"/>
      <c r="O191" s="474"/>
      <c r="P191" s="474"/>
      <c r="Q191" s="474"/>
      <c r="R191" s="474"/>
      <c r="S191" s="474"/>
      <c r="T191" s="474"/>
      <c r="U191" s="474"/>
      <c r="V191" s="474"/>
      <c r="W191" s="474"/>
      <c r="X191" s="474"/>
      <c r="Y191" s="474"/>
      <c r="Z191" s="474"/>
      <c r="AA191" s="474"/>
      <c r="AB191" s="474"/>
      <c r="AC191" s="474"/>
      <c r="AD191" s="474"/>
      <c r="AE191" s="474"/>
      <c r="AF191" s="474"/>
      <c r="AG191" s="474"/>
      <c r="AH191" s="474"/>
      <c r="AI191" s="474"/>
      <c r="AJ191" s="474"/>
      <c r="AK191" s="474"/>
    </row>
    <row r="192" spans="1:37" ht="15.75" customHeight="1">
      <c r="A192" s="474"/>
      <c r="B192" s="475"/>
      <c r="C192" s="475"/>
      <c r="D192" s="475"/>
      <c r="E192" s="475"/>
      <c r="F192" s="475"/>
      <c r="G192" s="475"/>
      <c r="H192" s="475"/>
      <c r="I192" s="475"/>
      <c r="J192" s="475"/>
      <c r="K192" s="475"/>
      <c r="L192" s="475"/>
      <c r="M192" s="474"/>
      <c r="N192" s="474"/>
      <c r="O192" s="474"/>
      <c r="P192" s="474"/>
      <c r="Q192" s="474"/>
      <c r="R192" s="474"/>
      <c r="S192" s="474"/>
      <c r="T192" s="474"/>
      <c r="U192" s="474"/>
      <c r="V192" s="474"/>
      <c r="W192" s="474"/>
      <c r="X192" s="474"/>
      <c r="Y192" s="474"/>
      <c r="Z192" s="474"/>
      <c r="AA192" s="474"/>
      <c r="AB192" s="474"/>
      <c r="AC192" s="474"/>
      <c r="AD192" s="474"/>
      <c r="AE192" s="474"/>
      <c r="AF192" s="474"/>
      <c r="AG192" s="474"/>
      <c r="AH192" s="474"/>
      <c r="AI192" s="474"/>
      <c r="AJ192" s="474"/>
      <c r="AK192" s="474"/>
    </row>
    <row r="193" spans="1:37" ht="15.75" customHeight="1">
      <c r="A193" s="474"/>
      <c r="B193" s="475"/>
      <c r="C193" s="475"/>
      <c r="D193" s="475"/>
      <c r="E193" s="475"/>
      <c r="F193" s="475"/>
      <c r="G193" s="475"/>
      <c r="H193" s="475"/>
      <c r="I193" s="475"/>
      <c r="J193" s="475"/>
      <c r="K193" s="475"/>
      <c r="L193" s="475"/>
      <c r="M193" s="474"/>
      <c r="N193" s="474"/>
      <c r="O193" s="474"/>
      <c r="P193" s="474"/>
      <c r="Q193" s="474"/>
      <c r="R193" s="474"/>
      <c r="S193" s="474"/>
      <c r="T193" s="474"/>
      <c r="U193" s="474"/>
      <c r="V193" s="474"/>
      <c r="W193" s="474"/>
      <c r="X193" s="474"/>
      <c r="Y193" s="474"/>
      <c r="Z193" s="474"/>
      <c r="AA193" s="474"/>
      <c r="AB193" s="474"/>
      <c r="AC193" s="474"/>
      <c r="AD193" s="474"/>
      <c r="AE193" s="474"/>
      <c r="AF193" s="474"/>
      <c r="AG193" s="474"/>
      <c r="AH193" s="474"/>
      <c r="AI193" s="474"/>
      <c r="AJ193" s="474"/>
      <c r="AK193" s="474"/>
    </row>
    <row r="194" spans="1:37" ht="15.75" customHeight="1">
      <c r="A194" s="474"/>
      <c r="B194" s="475"/>
      <c r="C194" s="475"/>
      <c r="D194" s="475"/>
      <c r="E194" s="475"/>
      <c r="F194" s="475"/>
      <c r="G194" s="475"/>
      <c r="H194" s="475"/>
      <c r="I194" s="475"/>
      <c r="J194" s="475"/>
      <c r="K194" s="475"/>
      <c r="L194" s="475"/>
      <c r="M194" s="474"/>
      <c r="N194" s="474"/>
      <c r="O194" s="474"/>
      <c r="P194" s="474"/>
      <c r="Q194" s="474"/>
      <c r="R194" s="474"/>
      <c r="S194" s="474"/>
      <c r="T194" s="474"/>
      <c r="U194" s="474"/>
      <c r="V194" s="474"/>
      <c r="W194" s="474"/>
      <c r="X194" s="474"/>
      <c r="Y194" s="474"/>
      <c r="Z194" s="474"/>
      <c r="AA194" s="474"/>
      <c r="AB194" s="474"/>
      <c r="AC194" s="474"/>
      <c r="AD194" s="474"/>
      <c r="AE194" s="474"/>
      <c r="AF194" s="474"/>
      <c r="AG194" s="474"/>
      <c r="AH194" s="474"/>
      <c r="AI194" s="474"/>
      <c r="AJ194" s="474"/>
      <c r="AK194" s="474"/>
    </row>
    <row r="195" spans="1:37" ht="15.75" customHeight="1">
      <c r="A195" s="474"/>
      <c r="B195" s="475"/>
      <c r="C195" s="475"/>
      <c r="D195" s="475"/>
      <c r="E195" s="475"/>
      <c r="F195" s="475"/>
      <c r="G195" s="475"/>
      <c r="H195" s="475"/>
      <c r="I195" s="475"/>
      <c r="J195" s="475"/>
      <c r="K195" s="475"/>
      <c r="L195" s="475"/>
      <c r="M195" s="474"/>
      <c r="N195" s="474"/>
      <c r="O195" s="474"/>
      <c r="P195" s="474"/>
      <c r="Q195" s="474"/>
      <c r="R195" s="474"/>
      <c r="S195" s="474"/>
      <c r="T195" s="474"/>
      <c r="U195" s="474"/>
      <c r="V195" s="474"/>
      <c r="W195" s="474"/>
      <c r="X195" s="474"/>
      <c r="Y195" s="474"/>
      <c r="Z195" s="474"/>
      <c r="AA195" s="474"/>
      <c r="AB195" s="474"/>
      <c r="AC195" s="474"/>
      <c r="AD195" s="474"/>
      <c r="AE195" s="474"/>
      <c r="AF195" s="474"/>
      <c r="AG195" s="474"/>
      <c r="AH195" s="474"/>
      <c r="AI195" s="474"/>
      <c r="AJ195" s="474"/>
      <c r="AK195" s="474"/>
    </row>
    <row r="196" spans="1:37" ht="15.75" customHeight="1">
      <c r="A196" s="474"/>
      <c r="B196" s="475"/>
      <c r="C196" s="475"/>
      <c r="D196" s="475"/>
      <c r="E196" s="475"/>
      <c r="F196" s="475"/>
      <c r="G196" s="475"/>
      <c r="H196" s="475"/>
      <c r="I196" s="475"/>
      <c r="J196" s="475"/>
      <c r="K196" s="475"/>
      <c r="L196" s="475"/>
      <c r="M196" s="474"/>
      <c r="N196" s="474"/>
      <c r="O196" s="474"/>
      <c r="P196" s="474"/>
      <c r="Q196" s="474"/>
      <c r="R196" s="474"/>
      <c r="S196" s="474"/>
      <c r="T196" s="474"/>
      <c r="U196" s="474"/>
      <c r="V196" s="474"/>
      <c r="W196" s="474"/>
      <c r="X196" s="474"/>
      <c r="Y196" s="474"/>
      <c r="Z196" s="474"/>
      <c r="AA196" s="474"/>
      <c r="AB196" s="474"/>
      <c r="AC196" s="474"/>
      <c r="AD196" s="474"/>
      <c r="AE196" s="474"/>
      <c r="AF196" s="474"/>
      <c r="AG196" s="474"/>
      <c r="AH196" s="474"/>
      <c r="AI196" s="474"/>
      <c r="AJ196" s="474"/>
      <c r="AK196" s="474"/>
    </row>
    <row r="197" spans="1:37" ht="15.75" customHeight="1">
      <c r="A197" s="474"/>
      <c r="B197" s="475"/>
      <c r="C197" s="475"/>
      <c r="D197" s="475"/>
      <c r="E197" s="475"/>
      <c r="F197" s="475"/>
      <c r="G197" s="475"/>
      <c r="H197" s="475"/>
      <c r="I197" s="475"/>
      <c r="J197" s="475"/>
      <c r="K197" s="475"/>
      <c r="L197" s="475"/>
      <c r="M197" s="474"/>
      <c r="N197" s="474"/>
      <c r="O197" s="474"/>
      <c r="P197" s="474"/>
      <c r="Q197" s="474"/>
      <c r="R197" s="474"/>
      <c r="S197" s="474"/>
      <c r="T197" s="474"/>
      <c r="U197" s="474"/>
      <c r="V197" s="474"/>
      <c r="W197" s="474"/>
      <c r="X197" s="474"/>
      <c r="Y197" s="474"/>
      <c r="Z197" s="474"/>
      <c r="AA197" s="474"/>
      <c r="AB197" s="474"/>
      <c r="AC197" s="474"/>
      <c r="AD197" s="474"/>
      <c r="AE197" s="474"/>
      <c r="AF197" s="474"/>
      <c r="AG197" s="474"/>
      <c r="AH197" s="474"/>
      <c r="AI197" s="474"/>
      <c r="AJ197" s="474"/>
      <c r="AK197" s="474"/>
    </row>
    <row r="198" spans="1:37" ht="15.75" customHeight="1">
      <c r="A198" s="474"/>
      <c r="B198" s="475"/>
      <c r="C198" s="475"/>
      <c r="D198" s="475"/>
      <c r="E198" s="475"/>
      <c r="F198" s="475"/>
      <c r="G198" s="475"/>
      <c r="H198" s="475"/>
      <c r="I198" s="475"/>
      <c r="J198" s="475"/>
      <c r="K198" s="475"/>
      <c r="L198" s="475"/>
      <c r="M198" s="474"/>
      <c r="N198" s="474"/>
      <c r="O198" s="474"/>
      <c r="P198" s="474"/>
      <c r="Q198" s="474"/>
      <c r="R198" s="474"/>
      <c r="S198" s="474"/>
      <c r="T198" s="474"/>
      <c r="U198" s="474"/>
      <c r="V198" s="474"/>
      <c r="W198" s="474"/>
      <c r="X198" s="474"/>
      <c r="Y198" s="474"/>
      <c r="Z198" s="474"/>
      <c r="AA198" s="474"/>
      <c r="AB198" s="474"/>
      <c r="AC198" s="474"/>
      <c r="AD198" s="474"/>
      <c r="AE198" s="474"/>
      <c r="AF198" s="474"/>
      <c r="AG198" s="474"/>
      <c r="AH198" s="474"/>
      <c r="AI198" s="474"/>
      <c r="AJ198" s="474"/>
      <c r="AK198" s="474"/>
    </row>
    <row r="199" spans="1:37" ht="15.75" customHeight="1">
      <c r="A199" s="474"/>
      <c r="B199" s="475"/>
      <c r="C199" s="475"/>
      <c r="D199" s="475"/>
      <c r="E199" s="475"/>
      <c r="F199" s="475"/>
      <c r="G199" s="475"/>
      <c r="H199" s="475"/>
      <c r="I199" s="475"/>
      <c r="J199" s="475"/>
      <c r="K199" s="475"/>
      <c r="L199" s="475"/>
      <c r="M199" s="474"/>
      <c r="N199" s="474"/>
      <c r="O199" s="474"/>
      <c r="P199" s="474"/>
      <c r="Q199" s="474"/>
      <c r="R199" s="474"/>
      <c r="S199" s="474"/>
      <c r="T199" s="474"/>
      <c r="U199" s="474"/>
      <c r="V199" s="474"/>
      <c r="W199" s="474"/>
      <c r="X199" s="474"/>
      <c r="Y199" s="474"/>
      <c r="Z199" s="474"/>
      <c r="AA199" s="474"/>
      <c r="AB199" s="474"/>
      <c r="AC199" s="474"/>
      <c r="AD199" s="474"/>
      <c r="AE199" s="474"/>
      <c r="AF199" s="474"/>
      <c r="AG199" s="474"/>
      <c r="AH199" s="474"/>
      <c r="AI199" s="474"/>
      <c r="AJ199" s="474"/>
      <c r="AK199" s="474"/>
    </row>
    <row r="200" spans="1:37" ht="15.75" customHeight="1">
      <c r="A200" s="474"/>
      <c r="B200" s="475"/>
      <c r="C200" s="475"/>
      <c r="D200" s="475"/>
      <c r="E200" s="475"/>
      <c r="F200" s="475"/>
      <c r="G200" s="475"/>
      <c r="H200" s="475"/>
      <c r="I200" s="475"/>
      <c r="J200" s="475"/>
      <c r="K200" s="475"/>
      <c r="L200" s="475"/>
      <c r="M200" s="474"/>
      <c r="N200" s="474"/>
      <c r="O200" s="474"/>
      <c r="P200" s="474"/>
      <c r="Q200" s="474"/>
      <c r="R200" s="474"/>
      <c r="S200" s="474"/>
      <c r="T200" s="474"/>
      <c r="U200" s="474"/>
      <c r="V200" s="474"/>
      <c r="W200" s="474"/>
      <c r="X200" s="474"/>
      <c r="Y200" s="474"/>
      <c r="Z200" s="474"/>
      <c r="AA200" s="474"/>
      <c r="AB200" s="474"/>
      <c r="AC200" s="474"/>
      <c r="AD200" s="474"/>
      <c r="AE200" s="474"/>
      <c r="AF200" s="474"/>
      <c r="AG200" s="474"/>
      <c r="AH200" s="474"/>
      <c r="AI200" s="474"/>
      <c r="AJ200" s="474"/>
      <c r="AK200" s="474"/>
    </row>
    <row r="201" spans="1:37" ht="15.75" customHeight="1">
      <c r="A201" s="474"/>
      <c r="B201" s="475"/>
      <c r="C201" s="475"/>
      <c r="D201" s="475"/>
      <c r="E201" s="475"/>
      <c r="F201" s="475"/>
      <c r="G201" s="475"/>
      <c r="H201" s="475"/>
      <c r="I201" s="475"/>
      <c r="J201" s="475"/>
      <c r="K201" s="475"/>
      <c r="L201" s="475"/>
      <c r="M201" s="474"/>
      <c r="N201" s="474"/>
      <c r="O201" s="474"/>
      <c r="P201" s="474"/>
      <c r="Q201" s="474"/>
      <c r="R201" s="474"/>
      <c r="S201" s="474"/>
      <c r="T201" s="474"/>
      <c r="U201" s="474"/>
      <c r="V201" s="474"/>
      <c r="W201" s="474"/>
      <c r="X201" s="474"/>
      <c r="Y201" s="474"/>
      <c r="Z201" s="474"/>
      <c r="AA201" s="474"/>
      <c r="AB201" s="474"/>
      <c r="AC201" s="474"/>
      <c r="AD201" s="474"/>
      <c r="AE201" s="474"/>
      <c r="AF201" s="474"/>
      <c r="AG201" s="474"/>
      <c r="AH201" s="474"/>
      <c r="AI201" s="474"/>
      <c r="AJ201" s="474"/>
      <c r="AK201" s="474"/>
    </row>
    <row r="202" spans="1:37" ht="15.75" customHeight="1">
      <c r="A202" s="474"/>
      <c r="B202" s="475"/>
      <c r="C202" s="475"/>
      <c r="D202" s="475"/>
      <c r="E202" s="475"/>
      <c r="F202" s="475"/>
      <c r="G202" s="475"/>
      <c r="H202" s="475"/>
      <c r="I202" s="475"/>
      <c r="J202" s="475"/>
      <c r="K202" s="475"/>
      <c r="L202" s="475"/>
      <c r="M202" s="474"/>
      <c r="N202" s="474"/>
      <c r="O202" s="474"/>
      <c r="P202" s="474"/>
      <c r="Q202" s="474"/>
      <c r="R202" s="474"/>
      <c r="S202" s="474"/>
      <c r="T202" s="474"/>
      <c r="U202" s="474"/>
      <c r="V202" s="474"/>
      <c r="W202" s="474"/>
      <c r="X202" s="474"/>
      <c r="Y202" s="474"/>
      <c r="Z202" s="474"/>
      <c r="AA202" s="474"/>
      <c r="AB202" s="474"/>
      <c r="AC202" s="474"/>
      <c r="AD202" s="474"/>
      <c r="AE202" s="474"/>
      <c r="AF202" s="474"/>
      <c r="AG202" s="474"/>
      <c r="AH202" s="474"/>
      <c r="AI202" s="474"/>
      <c r="AJ202" s="474"/>
      <c r="AK202" s="474"/>
    </row>
    <row r="203" spans="1:37" ht="15.75" customHeight="1">
      <c r="A203" s="474"/>
      <c r="B203" s="475"/>
      <c r="C203" s="475"/>
      <c r="D203" s="475"/>
      <c r="E203" s="475"/>
      <c r="F203" s="475"/>
      <c r="G203" s="475"/>
      <c r="H203" s="475"/>
      <c r="I203" s="475"/>
      <c r="J203" s="475"/>
      <c r="K203" s="475"/>
      <c r="L203" s="475"/>
      <c r="M203" s="474"/>
      <c r="N203" s="474"/>
      <c r="O203" s="474"/>
      <c r="P203" s="474"/>
      <c r="Q203" s="474"/>
      <c r="R203" s="474"/>
      <c r="S203" s="474"/>
      <c r="T203" s="474"/>
      <c r="U203" s="474"/>
      <c r="V203" s="474"/>
      <c r="W203" s="474"/>
      <c r="X203" s="474"/>
      <c r="Y203" s="474"/>
      <c r="Z203" s="474"/>
      <c r="AA203" s="474"/>
      <c r="AB203" s="474"/>
      <c r="AC203" s="474"/>
      <c r="AD203" s="474"/>
      <c r="AE203" s="474"/>
      <c r="AF203" s="474"/>
      <c r="AG203" s="474"/>
      <c r="AH203" s="474"/>
      <c r="AI203" s="474"/>
      <c r="AJ203" s="474"/>
      <c r="AK203" s="474"/>
    </row>
    <row r="204" spans="1:37" ht="15.75" customHeight="1">
      <c r="A204" s="474"/>
      <c r="B204" s="475"/>
      <c r="C204" s="475"/>
      <c r="D204" s="475"/>
      <c r="E204" s="475"/>
      <c r="F204" s="475"/>
      <c r="G204" s="475"/>
      <c r="H204" s="475"/>
      <c r="I204" s="475"/>
      <c r="J204" s="475"/>
      <c r="K204" s="475"/>
      <c r="L204" s="475"/>
      <c r="M204" s="474"/>
      <c r="N204" s="474"/>
      <c r="O204" s="474"/>
      <c r="P204" s="474"/>
      <c r="Q204" s="474"/>
      <c r="R204" s="474"/>
      <c r="S204" s="474"/>
      <c r="T204" s="474"/>
      <c r="U204" s="474"/>
      <c r="V204" s="474"/>
      <c r="W204" s="474"/>
      <c r="X204" s="474"/>
      <c r="Y204" s="474"/>
      <c r="Z204" s="474"/>
      <c r="AA204" s="474"/>
      <c r="AB204" s="474"/>
      <c r="AC204" s="474"/>
      <c r="AD204" s="474"/>
      <c r="AE204" s="474"/>
      <c r="AF204" s="474"/>
      <c r="AG204" s="474"/>
      <c r="AH204" s="474"/>
      <c r="AI204" s="474"/>
      <c r="AJ204" s="474"/>
      <c r="AK204" s="474"/>
    </row>
    <row r="205" spans="1:37" ht="15.75" customHeight="1">
      <c r="A205" s="474"/>
      <c r="B205" s="475"/>
      <c r="C205" s="475"/>
      <c r="D205" s="475"/>
      <c r="E205" s="475"/>
      <c r="F205" s="475"/>
      <c r="G205" s="475"/>
      <c r="H205" s="475"/>
      <c r="I205" s="475"/>
      <c r="J205" s="475"/>
      <c r="K205" s="475"/>
      <c r="L205" s="475"/>
      <c r="M205" s="474"/>
      <c r="N205" s="474"/>
      <c r="O205" s="474"/>
      <c r="P205" s="474"/>
      <c r="Q205" s="474"/>
      <c r="R205" s="474"/>
      <c r="S205" s="474"/>
      <c r="T205" s="474"/>
      <c r="U205" s="474"/>
      <c r="V205" s="474"/>
      <c r="W205" s="474"/>
      <c r="X205" s="474"/>
      <c r="Y205" s="474"/>
      <c r="Z205" s="474"/>
      <c r="AA205" s="474"/>
      <c r="AB205" s="474"/>
      <c r="AC205" s="474"/>
      <c r="AD205" s="474"/>
      <c r="AE205" s="474"/>
      <c r="AF205" s="474"/>
      <c r="AG205" s="474"/>
      <c r="AH205" s="474"/>
      <c r="AI205" s="474"/>
      <c r="AJ205" s="474"/>
      <c r="AK205" s="474"/>
    </row>
    <row r="206" spans="1:37" ht="15.75" customHeight="1">
      <c r="A206" s="474"/>
      <c r="B206" s="475"/>
      <c r="C206" s="475"/>
      <c r="D206" s="475"/>
      <c r="E206" s="475"/>
      <c r="F206" s="475"/>
      <c r="G206" s="475"/>
      <c r="H206" s="475"/>
      <c r="I206" s="475"/>
      <c r="J206" s="475"/>
      <c r="K206" s="475"/>
      <c r="L206" s="475"/>
      <c r="M206" s="474"/>
      <c r="N206" s="474"/>
      <c r="O206" s="474"/>
      <c r="P206" s="474"/>
      <c r="Q206" s="474"/>
      <c r="R206" s="474"/>
      <c r="S206" s="474"/>
      <c r="T206" s="474"/>
      <c r="U206" s="474"/>
      <c r="V206" s="474"/>
      <c r="W206" s="474"/>
      <c r="X206" s="474"/>
      <c r="Y206" s="474"/>
      <c r="Z206" s="474"/>
      <c r="AA206" s="474"/>
      <c r="AB206" s="474"/>
      <c r="AC206" s="474"/>
      <c r="AD206" s="474"/>
      <c r="AE206" s="474"/>
      <c r="AF206" s="474"/>
      <c r="AG206" s="474"/>
      <c r="AH206" s="474"/>
      <c r="AI206" s="474"/>
      <c r="AJ206" s="474"/>
      <c r="AK206" s="474"/>
    </row>
    <row r="207" spans="1:37" ht="15.75" customHeight="1">
      <c r="A207" s="474"/>
      <c r="B207" s="475"/>
      <c r="C207" s="475"/>
      <c r="D207" s="475"/>
      <c r="E207" s="475"/>
      <c r="F207" s="475"/>
      <c r="G207" s="475"/>
      <c r="H207" s="475"/>
      <c r="I207" s="475"/>
      <c r="J207" s="475"/>
      <c r="K207" s="475"/>
      <c r="L207" s="475"/>
      <c r="M207" s="474"/>
      <c r="N207" s="474"/>
      <c r="O207" s="474"/>
      <c r="P207" s="474"/>
      <c r="Q207" s="474"/>
      <c r="R207" s="474"/>
      <c r="S207" s="474"/>
      <c r="T207" s="474"/>
      <c r="U207" s="474"/>
      <c r="V207" s="474"/>
      <c r="W207" s="474"/>
      <c r="X207" s="474"/>
      <c r="Y207" s="474"/>
      <c r="Z207" s="474"/>
      <c r="AA207" s="474"/>
      <c r="AB207" s="474"/>
      <c r="AC207" s="474"/>
      <c r="AD207" s="474"/>
      <c r="AE207" s="474"/>
      <c r="AF207" s="474"/>
      <c r="AG207" s="474"/>
      <c r="AH207" s="474"/>
      <c r="AI207" s="474"/>
      <c r="AJ207" s="474"/>
      <c r="AK207" s="474"/>
    </row>
    <row r="208" spans="1:37" ht="15.75" customHeight="1">
      <c r="A208" s="474"/>
      <c r="B208" s="475"/>
      <c r="C208" s="475"/>
      <c r="D208" s="475"/>
      <c r="E208" s="475"/>
      <c r="F208" s="475"/>
      <c r="G208" s="475"/>
      <c r="H208" s="475"/>
      <c r="I208" s="475"/>
      <c r="J208" s="475"/>
      <c r="K208" s="475"/>
      <c r="L208" s="475"/>
      <c r="M208" s="474"/>
      <c r="N208" s="474"/>
      <c r="O208" s="474"/>
      <c r="P208" s="474"/>
      <c r="Q208" s="474"/>
      <c r="R208" s="474"/>
      <c r="S208" s="474"/>
      <c r="T208" s="474"/>
      <c r="U208" s="474"/>
      <c r="V208" s="474"/>
      <c r="W208" s="474"/>
      <c r="X208" s="474"/>
      <c r="Y208" s="474"/>
      <c r="Z208" s="474"/>
      <c r="AA208" s="474"/>
      <c r="AB208" s="474"/>
      <c r="AC208" s="474"/>
      <c r="AD208" s="474"/>
      <c r="AE208" s="474"/>
      <c r="AF208" s="474"/>
      <c r="AG208" s="474"/>
      <c r="AH208" s="474"/>
      <c r="AI208" s="474"/>
      <c r="AJ208" s="474"/>
      <c r="AK208" s="474"/>
    </row>
    <row r="209" spans="1:37" ht="15.75" customHeight="1">
      <c r="A209" s="474"/>
      <c r="B209" s="475"/>
      <c r="C209" s="475"/>
      <c r="D209" s="475"/>
      <c r="E209" s="475"/>
      <c r="F209" s="475"/>
      <c r="G209" s="475"/>
      <c r="H209" s="475"/>
      <c r="I209" s="475"/>
      <c r="J209" s="475"/>
      <c r="K209" s="475"/>
      <c r="L209" s="475"/>
      <c r="M209" s="474"/>
      <c r="N209" s="474"/>
      <c r="O209" s="474"/>
      <c r="P209" s="474"/>
      <c r="Q209" s="474"/>
      <c r="R209" s="474"/>
      <c r="S209" s="474"/>
      <c r="T209" s="474"/>
      <c r="U209" s="474"/>
      <c r="V209" s="474"/>
      <c r="W209" s="474"/>
      <c r="X209" s="474"/>
      <c r="Y209" s="474"/>
      <c r="Z209" s="474"/>
      <c r="AA209" s="474"/>
      <c r="AB209" s="474"/>
      <c r="AC209" s="474"/>
      <c r="AD209" s="474"/>
      <c r="AE209" s="474"/>
      <c r="AF209" s="474"/>
      <c r="AG209" s="474"/>
      <c r="AH209" s="474"/>
      <c r="AI209" s="474"/>
      <c r="AJ209" s="474"/>
      <c r="AK209" s="474"/>
    </row>
    <row r="210" spans="1:37" ht="15.75" customHeight="1">
      <c r="A210" s="474"/>
      <c r="B210" s="475"/>
      <c r="C210" s="475"/>
      <c r="D210" s="475"/>
      <c r="E210" s="475"/>
      <c r="F210" s="475"/>
      <c r="G210" s="475"/>
      <c r="H210" s="475"/>
      <c r="I210" s="475"/>
      <c r="J210" s="475"/>
      <c r="K210" s="475"/>
      <c r="L210" s="475"/>
      <c r="M210" s="474"/>
      <c r="N210" s="474"/>
      <c r="O210" s="474"/>
      <c r="P210" s="474"/>
      <c r="Q210" s="474"/>
      <c r="R210" s="474"/>
      <c r="S210" s="474"/>
      <c r="T210" s="474"/>
      <c r="U210" s="474"/>
      <c r="V210" s="474"/>
      <c r="W210" s="474"/>
      <c r="X210" s="474"/>
      <c r="Y210" s="474"/>
      <c r="Z210" s="474"/>
      <c r="AA210" s="474"/>
      <c r="AB210" s="474"/>
      <c r="AC210" s="474"/>
      <c r="AD210" s="474"/>
      <c r="AE210" s="474"/>
      <c r="AF210" s="474"/>
      <c r="AG210" s="474"/>
      <c r="AH210" s="474"/>
      <c r="AI210" s="474"/>
      <c r="AJ210" s="474"/>
      <c r="AK210" s="474"/>
    </row>
    <row r="211" spans="1:37" ht="15.75" customHeight="1">
      <c r="A211" s="474"/>
      <c r="B211" s="475"/>
      <c r="C211" s="475"/>
      <c r="D211" s="475"/>
      <c r="E211" s="475"/>
      <c r="F211" s="475"/>
      <c r="G211" s="475"/>
      <c r="H211" s="475"/>
      <c r="I211" s="475"/>
      <c r="J211" s="475"/>
      <c r="K211" s="475"/>
      <c r="L211" s="475"/>
      <c r="M211" s="474"/>
      <c r="N211" s="474"/>
      <c r="O211" s="474"/>
      <c r="P211" s="474"/>
      <c r="Q211" s="474"/>
      <c r="R211" s="474"/>
      <c r="S211" s="474"/>
      <c r="T211" s="474"/>
      <c r="U211" s="474"/>
      <c r="V211" s="474"/>
      <c r="W211" s="474"/>
      <c r="X211" s="474"/>
      <c r="Y211" s="474"/>
      <c r="Z211" s="474"/>
      <c r="AA211" s="474"/>
      <c r="AB211" s="474"/>
      <c r="AC211" s="474"/>
      <c r="AD211" s="474"/>
      <c r="AE211" s="474"/>
      <c r="AF211" s="474"/>
      <c r="AG211" s="474"/>
      <c r="AH211" s="474"/>
      <c r="AI211" s="474"/>
      <c r="AJ211" s="474"/>
      <c r="AK211" s="474"/>
    </row>
    <row r="212" spans="1:37" ht="15.75" customHeight="1">
      <c r="A212" s="474"/>
      <c r="B212" s="475"/>
      <c r="C212" s="475"/>
      <c r="D212" s="475"/>
      <c r="E212" s="475"/>
      <c r="F212" s="475"/>
      <c r="G212" s="475"/>
      <c r="H212" s="475"/>
      <c r="I212" s="475"/>
      <c r="J212" s="475"/>
      <c r="K212" s="475"/>
      <c r="L212" s="475"/>
      <c r="M212" s="474"/>
      <c r="N212" s="474"/>
      <c r="O212" s="474"/>
      <c r="P212" s="474"/>
      <c r="Q212" s="474"/>
      <c r="R212" s="474"/>
      <c r="S212" s="474"/>
      <c r="T212" s="474"/>
      <c r="U212" s="474"/>
      <c r="V212" s="474"/>
      <c r="W212" s="474"/>
      <c r="X212" s="474"/>
      <c r="Y212" s="474"/>
      <c r="Z212" s="474"/>
      <c r="AA212" s="474"/>
      <c r="AB212" s="474"/>
      <c r="AC212" s="474"/>
      <c r="AD212" s="474"/>
      <c r="AE212" s="474"/>
      <c r="AF212" s="474"/>
      <c r="AG212" s="474"/>
      <c r="AH212" s="474"/>
      <c r="AI212" s="474"/>
      <c r="AJ212" s="474"/>
      <c r="AK212" s="474"/>
    </row>
    <row r="213" spans="1:37" ht="15.75" customHeight="1">
      <c r="A213" s="474"/>
      <c r="B213" s="475"/>
      <c r="C213" s="475"/>
      <c r="D213" s="475"/>
      <c r="E213" s="475"/>
      <c r="F213" s="475"/>
      <c r="G213" s="475"/>
      <c r="H213" s="475"/>
      <c r="I213" s="475"/>
      <c r="J213" s="475"/>
      <c r="K213" s="475"/>
      <c r="L213" s="475"/>
      <c r="M213" s="474"/>
      <c r="N213" s="474"/>
      <c r="O213" s="474"/>
      <c r="P213" s="474"/>
      <c r="Q213" s="474"/>
      <c r="R213" s="474"/>
      <c r="S213" s="474"/>
      <c r="T213" s="474"/>
      <c r="U213" s="474"/>
      <c r="V213" s="474"/>
      <c r="W213" s="474"/>
      <c r="X213" s="474"/>
      <c r="Y213" s="474"/>
      <c r="Z213" s="474"/>
      <c r="AA213" s="474"/>
      <c r="AB213" s="474"/>
      <c r="AC213" s="474"/>
      <c r="AD213" s="474"/>
      <c r="AE213" s="474"/>
      <c r="AF213" s="474"/>
      <c r="AG213" s="474"/>
      <c r="AH213" s="474"/>
      <c r="AI213" s="474"/>
      <c r="AJ213" s="474"/>
      <c r="AK213" s="474"/>
    </row>
    <row r="214" spans="1:37" ht="15.75" customHeight="1">
      <c r="A214" s="474"/>
      <c r="B214" s="475"/>
      <c r="C214" s="475"/>
      <c r="D214" s="475"/>
      <c r="E214" s="475"/>
      <c r="F214" s="475"/>
      <c r="G214" s="475"/>
      <c r="H214" s="475"/>
      <c r="I214" s="475"/>
      <c r="J214" s="475"/>
      <c r="K214" s="475"/>
      <c r="L214" s="475"/>
      <c r="M214" s="474"/>
      <c r="N214" s="474"/>
      <c r="O214" s="474"/>
      <c r="P214" s="474"/>
      <c r="Q214" s="474"/>
      <c r="R214" s="474"/>
      <c r="S214" s="474"/>
      <c r="T214" s="474"/>
      <c r="U214" s="474"/>
      <c r="V214" s="474"/>
      <c r="W214" s="474"/>
      <c r="X214" s="474"/>
      <c r="Y214" s="474"/>
      <c r="Z214" s="474"/>
      <c r="AA214" s="474"/>
      <c r="AB214" s="474"/>
      <c r="AC214" s="474"/>
      <c r="AD214" s="474"/>
      <c r="AE214" s="474"/>
      <c r="AF214" s="474"/>
      <c r="AG214" s="474"/>
      <c r="AH214" s="474"/>
      <c r="AI214" s="474"/>
      <c r="AJ214" s="474"/>
      <c r="AK214" s="474"/>
    </row>
    <row r="215" spans="1:37" ht="15.75" customHeight="1">
      <c r="A215" s="474"/>
      <c r="B215" s="475"/>
      <c r="C215" s="475"/>
      <c r="D215" s="475"/>
      <c r="E215" s="475"/>
      <c r="F215" s="475"/>
      <c r="G215" s="475"/>
      <c r="H215" s="475"/>
      <c r="I215" s="475"/>
      <c r="J215" s="475"/>
      <c r="K215" s="475"/>
      <c r="L215" s="475"/>
      <c r="M215" s="474"/>
      <c r="N215" s="474"/>
      <c r="O215" s="474"/>
      <c r="P215" s="474"/>
      <c r="Q215" s="474"/>
      <c r="R215" s="474"/>
      <c r="S215" s="474"/>
      <c r="T215" s="474"/>
      <c r="U215" s="474"/>
      <c r="V215" s="474"/>
      <c r="W215" s="474"/>
      <c r="X215" s="474"/>
      <c r="Y215" s="474"/>
      <c r="Z215" s="474"/>
      <c r="AA215" s="474"/>
      <c r="AB215" s="474"/>
      <c r="AC215" s="474"/>
      <c r="AD215" s="474"/>
      <c r="AE215" s="474"/>
      <c r="AF215" s="474"/>
      <c r="AG215" s="474"/>
      <c r="AH215" s="474"/>
      <c r="AI215" s="474"/>
      <c r="AJ215" s="474"/>
      <c r="AK215" s="474"/>
    </row>
    <row r="216" spans="1:37" ht="15.75" customHeight="1">
      <c r="A216" s="474"/>
      <c r="B216" s="475"/>
      <c r="C216" s="475"/>
      <c r="D216" s="475"/>
      <c r="E216" s="475"/>
      <c r="F216" s="475"/>
      <c r="G216" s="475"/>
      <c r="H216" s="475"/>
      <c r="I216" s="475"/>
      <c r="J216" s="475"/>
      <c r="K216" s="475"/>
      <c r="L216" s="475"/>
      <c r="M216" s="474"/>
      <c r="N216" s="474"/>
      <c r="O216" s="474"/>
      <c r="P216" s="474"/>
      <c r="Q216" s="474"/>
      <c r="R216" s="474"/>
      <c r="S216" s="474"/>
      <c r="T216" s="474"/>
      <c r="U216" s="474"/>
      <c r="V216" s="474"/>
      <c r="W216" s="474"/>
      <c r="X216" s="474"/>
      <c r="Y216" s="474"/>
      <c r="Z216" s="474"/>
      <c r="AA216" s="474"/>
      <c r="AB216" s="474"/>
      <c r="AC216" s="474"/>
      <c r="AD216" s="474"/>
      <c r="AE216" s="474"/>
      <c r="AF216" s="474"/>
      <c r="AG216" s="474"/>
      <c r="AH216" s="474"/>
      <c r="AI216" s="474"/>
      <c r="AJ216" s="474"/>
      <c r="AK216" s="474"/>
    </row>
    <row r="217" spans="1:37" ht="15.75" customHeight="1">
      <c r="A217" s="474"/>
      <c r="B217" s="475"/>
      <c r="C217" s="475"/>
      <c r="D217" s="475"/>
      <c r="E217" s="475"/>
      <c r="F217" s="475"/>
      <c r="G217" s="475"/>
      <c r="H217" s="475"/>
      <c r="I217" s="475"/>
      <c r="J217" s="475"/>
      <c r="K217" s="475"/>
      <c r="L217" s="475"/>
      <c r="M217" s="474"/>
      <c r="N217" s="474"/>
      <c r="O217" s="474"/>
      <c r="P217" s="474"/>
      <c r="Q217" s="474"/>
      <c r="R217" s="474"/>
      <c r="S217" s="474"/>
      <c r="T217" s="474"/>
      <c r="U217" s="474"/>
      <c r="V217" s="474"/>
      <c r="W217" s="474"/>
      <c r="X217" s="474"/>
      <c r="Y217" s="474"/>
      <c r="Z217" s="474"/>
      <c r="AA217" s="474"/>
      <c r="AB217" s="474"/>
      <c r="AC217" s="474"/>
      <c r="AD217" s="474"/>
      <c r="AE217" s="474"/>
      <c r="AF217" s="474"/>
      <c r="AG217" s="474"/>
      <c r="AH217" s="474"/>
      <c r="AI217" s="474"/>
      <c r="AJ217" s="474"/>
      <c r="AK217" s="474"/>
    </row>
    <row r="218" spans="1:37" ht="15.75" customHeight="1">
      <c r="A218" s="474"/>
      <c r="B218" s="475"/>
      <c r="C218" s="475"/>
      <c r="D218" s="475"/>
      <c r="E218" s="475"/>
      <c r="F218" s="475"/>
      <c r="G218" s="475"/>
      <c r="H218" s="475"/>
      <c r="I218" s="475"/>
      <c r="J218" s="475"/>
      <c r="K218" s="475"/>
      <c r="L218" s="475"/>
      <c r="M218" s="474"/>
      <c r="N218" s="474"/>
      <c r="O218" s="474"/>
      <c r="P218" s="474"/>
      <c r="Q218" s="474"/>
      <c r="R218" s="474"/>
      <c r="S218" s="474"/>
      <c r="T218" s="474"/>
      <c r="U218" s="474"/>
      <c r="V218" s="474"/>
      <c r="W218" s="474"/>
      <c r="X218" s="474"/>
      <c r="Y218" s="474"/>
      <c r="Z218" s="474"/>
      <c r="AA218" s="474"/>
      <c r="AB218" s="474"/>
      <c r="AC218" s="474"/>
      <c r="AD218" s="474"/>
      <c r="AE218" s="474"/>
      <c r="AF218" s="474"/>
      <c r="AG218" s="474"/>
      <c r="AH218" s="474"/>
      <c r="AI218" s="474"/>
      <c r="AJ218" s="474"/>
      <c r="AK218" s="474"/>
    </row>
    <row r="219" spans="1:37" ht="15.75" customHeight="1">
      <c r="A219" s="474"/>
      <c r="B219" s="475"/>
      <c r="C219" s="475"/>
      <c r="D219" s="475"/>
      <c r="E219" s="475"/>
      <c r="F219" s="475"/>
      <c r="G219" s="475"/>
      <c r="H219" s="475"/>
      <c r="I219" s="475"/>
      <c r="J219" s="475"/>
      <c r="K219" s="475"/>
      <c r="L219" s="475"/>
      <c r="M219" s="474"/>
      <c r="N219" s="474"/>
      <c r="O219" s="474"/>
      <c r="P219" s="474"/>
      <c r="Q219" s="474"/>
      <c r="R219" s="474"/>
      <c r="S219" s="474"/>
      <c r="T219" s="474"/>
      <c r="U219" s="474"/>
      <c r="V219" s="474"/>
      <c r="W219" s="474"/>
      <c r="X219" s="474"/>
      <c r="Y219" s="474"/>
      <c r="Z219" s="474"/>
      <c r="AA219" s="474"/>
      <c r="AB219" s="474"/>
      <c r="AC219" s="474"/>
      <c r="AD219" s="474"/>
      <c r="AE219" s="474"/>
      <c r="AF219" s="474"/>
      <c r="AG219" s="474"/>
      <c r="AH219" s="474"/>
      <c r="AI219" s="474"/>
      <c r="AJ219" s="474"/>
      <c r="AK219" s="474"/>
    </row>
    <row r="220" spans="1:37" ht="15.75" customHeight="1">
      <c r="A220" s="474"/>
      <c r="B220" s="475"/>
      <c r="C220" s="475"/>
      <c r="D220" s="475"/>
      <c r="E220" s="475"/>
      <c r="F220" s="475"/>
      <c r="G220" s="475"/>
      <c r="H220" s="475"/>
      <c r="I220" s="475"/>
      <c r="J220" s="475"/>
      <c r="K220" s="475"/>
      <c r="L220" s="475"/>
      <c r="M220" s="474"/>
      <c r="N220" s="474"/>
      <c r="O220" s="474"/>
      <c r="P220" s="474"/>
      <c r="Q220" s="474"/>
      <c r="R220" s="474"/>
      <c r="S220" s="474"/>
      <c r="T220" s="474"/>
      <c r="U220" s="474"/>
      <c r="V220" s="474"/>
      <c r="W220" s="474"/>
      <c r="X220" s="474"/>
      <c r="Y220" s="474"/>
      <c r="Z220" s="474"/>
      <c r="AA220" s="474"/>
      <c r="AB220" s="474"/>
      <c r="AC220" s="474"/>
      <c r="AD220" s="474"/>
      <c r="AE220" s="474"/>
      <c r="AF220" s="474"/>
      <c r="AG220" s="474"/>
      <c r="AH220" s="474"/>
      <c r="AI220" s="474"/>
      <c r="AJ220" s="474"/>
      <c r="AK220" s="474"/>
    </row>
    <row r="221" spans="1:37" ht="15.75" customHeight="1">
      <c r="A221" s="474"/>
      <c r="B221" s="475"/>
      <c r="C221" s="475"/>
      <c r="D221" s="475"/>
      <c r="E221" s="475"/>
      <c r="F221" s="475"/>
      <c r="G221" s="475"/>
      <c r="H221" s="475"/>
      <c r="I221" s="475"/>
      <c r="J221" s="475"/>
      <c r="K221" s="475"/>
      <c r="L221" s="475"/>
      <c r="M221" s="474"/>
      <c r="N221" s="474"/>
      <c r="O221" s="474"/>
      <c r="P221" s="474"/>
      <c r="Q221" s="474"/>
      <c r="R221" s="474"/>
      <c r="S221" s="474"/>
      <c r="T221" s="474"/>
      <c r="U221" s="474"/>
      <c r="V221" s="474"/>
      <c r="W221" s="474"/>
      <c r="X221" s="474"/>
      <c r="Y221" s="474"/>
      <c r="Z221" s="474"/>
      <c r="AA221" s="474"/>
      <c r="AB221" s="474"/>
      <c r="AC221" s="474"/>
      <c r="AD221" s="474"/>
      <c r="AE221" s="474"/>
      <c r="AF221" s="474"/>
      <c r="AG221" s="474"/>
      <c r="AH221" s="474"/>
      <c r="AI221" s="474"/>
      <c r="AJ221" s="474"/>
      <c r="AK221" s="474"/>
    </row>
    <row r="222" spans="1:37" ht="15.75" customHeight="1">
      <c r="A222" s="474"/>
      <c r="B222" s="475"/>
      <c r="C222" s="475"/>
      <c r="D222" s="475"/>
      <c r="E222" s="475"/>
      <c r="F222" s="475"/>
      <c r="G222" s="475"/>
      <c r="H222" s="475"/>
      <c r="I222" s="475"/>
      <c r="J222" s="475"/>
      <c r="K222" s="475"/>
      <c r="L222" s="475"/>
      <c r="M222" s="474"/>
      <c r="N222" s="474"/>
      <c r="O222" s="474"/>
      <c r="P222" s="474"/>
      <c r="Q222" s="474"/>
      <c r="R222" s="474"/>
      <c r="S222" s="474"/>
      <c r="T222" s="474"/>
      <c r="U222" s="474"/>
      <c r="V222" s="474"/>
      <c r="W222" s="474"/>
      <c r="X222" s="474"/>
      <c r="Y222" s="474"/>
      <c r="Z222" s="474"/>
      <c r="AA222" s="474"/>
      <c r="AB222" s="474"/>
      <c r="AC222" s="474"/>
      <c r="AD222" s="474"/>
      <c r="AE222" s="474"/>
      <c r="AF222" s="474"/>
      <c r="AG222" s="474"/>
      <c r="AH222" s="474"/>
      <c r="AI222" s="474"/>
      <c r="AJ222" s="474"/>
      <c r="AK222" s="474"/>
    </row>
    <row r="223" spans="1:37" ht="15.75" customHeight="1">
      <c r="A223" s="474"/>
      <c r="B223" s="475"/>
      <c r="C223" s="475"/>
      <c r="D223" s="475"/>
      <c r="E223" s="475"/>
      <c r="F223" s="475"/>
      <c r="G223" s="475"/>
      <c r="H223" s="475"/>
      <c r="I223" s="475"/>
      <c r="J223" s="475"/>
      <c r="K223" s="475"/>
      <c r="L223" s="475"/>
      <c r="M223" s="474"/>
      <c r="N223" s="474"/>
      <c r="O223" s="474"/>
      <c r="P223" s="474"/>
      <c r="Q223" s="474"/>
      <c r="R223" s="474"/>
      <c r="S223" s="474"/>
      <c r="T223" s="474"/>
      <c r="U223" s="474"/>
      <c r="V223" s="474"/>
      <c r="W223" s="474"/>
      <c r="X223" s="474"/>
      <c r="Y223" s="474"/>
      <c r="Z223" s="474"/>
      <c r="AA223" s="474"/>
      <c r="AB223" s="474"/>
      <c r="AC223" s="474"/>
      <c r="AD223" s="474"/>
      <c r="AE223" s="474"/>
      <c r="AF223" s="474"/>
      <c r="AG223" s="474"/>
      <c r="AH223" s="474"/>
      <c r="AI223" s="474"/>
      <c r="AJ223" s="474"/>
      <c r="AK223" s="474"/>
    </row>
    <row r="224" spans="1:37" ht="15.75" customHeight="1">
      <c r="A224" s="474"/>
      <c r="B224" s="475"/>
      <c r="C224" s="475"/>
      <c r="D224" s="475"/>
      <c r="E224" s="475"/>
      <c r="F224" s="475"/>
      <c r="G224" s="475"/>
      <c r="H224" s="475"/>
      <c r="I224" s="475"/>
      <c r="J224" s="475"/>
      <c r="K224" s="475"/>
      <c r="L224" s="475"/>
      <c r="M224" s="474"/>
      <c r="N224" s="474"/>
      <c r="O224" s="474"/>
      <c r="P224" s="474"/>
      <c r="Q224" s="474"/>
      <c r="R224" s="474"/>
      <c r="S224" s="474"/>
      <c r="T224" s="474"/>
      <c r="U224" s="474"/>
      <c r="V224" s="474"/>
      <c r="W224" s="474"/>
      <c r="X224" s="474"/>
      <c r="Y224" s="474"/>
      <c r="Z224" s="474"/>
      <c r="AA224" s="474"/>
      <c r="AB224" s="474"/>
      <c r="AC224" s="474"/>
      <c r="AD224" s="474"/>
      <c r="AE224" s="474"/>
      <c r="AF224" s="474"/>
      <c r="AG224" s="474"/>
      <c r="AH224" s="474"/>
      <c r="AI224" s="474"/>
      <c r="AJ224" s="474"/>
      <c r="AK224" s="474"/>
    </row>
    <row r="225" spans="1:37" ht="15.75" customHeight="1">
      <c r="A225" s="474"/>
      <c r="B225" s="475"/>
      <c r="C225" s="475"/>
      <c r="D225" s="475"/>
      <c r="E225" s="475"/>
      <c r="F225" s="475"/>
      <c r="G225" s="475"/>
      <c r="H225" s="475"/>
      <c r="I225" s="475"/>
      <c r="J225" s="475"/>
      <c r="K225" s="475"/>
      <c r="L225" s="475"/>
      <c r="M225" s="474"/>
      <c r="N225" s="474"/>
      <c r="O225" s="474"/>
      <c r="P225" s="474"/>
      <c r="Q225" s="474"/>
      <c r="R225" s="474"/>
      <c r="S225" s="474"/>
      <c r="T225" s="474"/>
      <c r="U225" s="474"/>
      <c r="V225" s="474"/>
      <c r="W225" s="474"/>
      <c r="X225" s="474"/>
      <c r="Y225" s="474"/>
      <c r="Z225" s="474"/>
      <c r="AA225" s="474"/>
      <c r="AB225" s="474"/>
      <c r="AC225" s="474"/>
      <c r="AD225" s="474"/>
      <c r="AE225" s="474"/>
      <c r="AF225" s="474"/>
      <c r="AG225" s="474"/>
      <c r="AH225" s="474"/>
      <c r="AI225" s="474"/>
      <c r="AJ225" s="474"/>
      <c r="AK225" s="474"/>
    </row>
    <row r="226" spans="1:37" ht="15.75" customHeight="1">
      <c r="A226" s="474"/>
      <c r="B226" s="475"/>
      <c r="C226" s="475"/>
      <c r="D226" s="475"/>
      <c r="E226" s="475"/>
      <c r="F226" s="475"/>
      <c r="G226" s="475"/>
      <c r="H226" s="475"/>
      <c r="I226" s="475"/>
      <c r="J226" s="475"/>
      <c r="K226" s="475"/>
      <c r="L226" s="475"/>
      <c r="M226" s="474"/>
      <c r="N226" s="474"/>
      <c r="O226" s="474"/>
      <c r="P226" s="474"/>
      <c r="Q226" s="474"/>
      <c r="R226" s="474"/>
      <c r="S226" s="474"/>
      <c r="T226" s="474"/>
      <c r="U226" s="474"/>
      <c r="V226" s="474"/>
      <c r="W226" s="474"/>
      <c r="X226" s="474"/>
      <c r="Y226" s="474"/>
      <c r="Z226" s="474"/>
      <c r="AA226" s="474"/>
      <c r="AB226" s="474"/>
      <c r="AC226" s="474"/>
      <c r="AD226" s="474"/>
      <c r="AE226" s="474"/>
      <c r="AF226" s="474"/>
      <c r="AG226" s="474"/>
      <c r="AH226" s="474"/>
      <c r="AI226" s="474"/>
      <c r="AJ226" s="474"/>
      <c r="AK226" s="474"/>
    </row>
    <row r="227" spans="1:37" ht="15.75" customHeight="1">
      <c r="A227" s="474"/>
      <c r="B227" s="475"/>
      <c r="C227" s="475"/>
      <c r="D227" s="475"/>
      <c r="E227" s="475"/>
      <c r="F227" s="475"/>
      <c r="G227" s="475"/>
      <c r="H227" s="475"/>
      <c r="I227" s="475"/>
      <c r="J227" s="475"/>
      <c r="K227" s="475"/>
      <c r="L227" s="475"/>
      <c r="M227" s="474"/>
      <c r="N227" s="474"/>
      <c r="O227" s="474"/>
      <c r="P227" s="474"/>
      <c r="Q227" s="474"/>
      <c r="R227" s="474"/>
      <c r="S227" s="474"/>
      <c r="T227" s="474"/>
      <c r="U227" s="474"/>
      <c r="V227" s="474"/>
      <c r="W227" s="474"/>
      <c r="X227" s="474"/>
      <c r="Y227" s="474"/>
      <c r="Z227" s="474"/>
      <c r="AA227" s="474"/>
      <c r="AB227" s="474"/>
      <c r="AC227" s="474"/>
      <c r="AD227" s="474"/>
      <c r="AE227" s="474"/>
      <c r="AF227" s="474"/>
      <c r="AG227" s="474"/>
      <c r="AH227" s="474"/>
      <c r="AI227" s="474"/>
      <c r="AJ227" s="474"/>
      <c r="AK227" s="474"/>
    </row>
    <row r="228" spans="1:37" ht="15.75" customHeight="1">
      <c r="A228" s="474"/>
      <c r="B228" s="475"/>
      <c r="C228" s="475"/>
      <c r="D228" s="475"/>
      <c r="E228" s="475"/>
      <c r="F228" s="475"/>
      <c r="G228" s="475"/>
      <c r="H228" s="475"/>
      <c r="I228" s="475"/>
      <c r="J228" s="475"/>
      <c r="K228" s="475"/>
      <c r="L228" s="475"/>
      <c r="M228" s="474"/>
      <c r="N228" s="474"/>
      <c r="O228" s="474"/>
      <c r="P228" s="474"/>
      <c r="Q228" s="474"/>
      <c r="R228" s="474"/>
      <c r="S228" s="474"/>
      <c r="T228" s="474"/>
      <c r="U228" s="474"/>
      <c r="V228" s="474"/>
      <c r="W228" s="474"/>
      <c r="X228" s="474"/>
      <c r="Y228" s="474"/>
      <c r="Z228" s="474"/>
      <c r="AA228" s="474"/>
      <c r="AB228" s="474"/>
      <c r="AC228" s="474"/>
      <c r="AD228" s="474"/>
      <c r="AE228" s="474"/>
      <c r="AF228" s="474"/>
      <c r="AG228" s="474"/>
      <c r="AH228" s="474"/>
      <c r="AI228" s="474"/>
      <c r="AJ228" s="474"/>
      <c r="AK228" s="474"/>
    </row>
    <row r="229" spans="1:37" ht="15.75" customHeight="1">
      <c r="A229" s="474"/>
      <c r="B229" s="475"/>
      <c r="C229" s="475"/>
      <c r="D229" s="475"/>
      <c r="E229" s="475"/>
      <c r="F229" s="475"/>
      <c r="G229" s="475"/>
      <c r="H229" s="475"/>
      <c r="I229" s="475"/>
      <c r="J229" s="475"/>
      <c r="K229" s="475"/>
      <c r="L229" s="475"/>
      <c r="M229" s="474"/>
      <c r="N229" s="474"/>
      <c r="O229" s="474"/>
      <c r="P229" s="474"/>
      <c r="Q229" s="474"/>
      <c r="R229" s="474"/>
      <c r="S229" s="474"/>
      <c r="T229" s="474"/>
      <c r="U229" s="474"/>
      <c r="V229" s="474"/>
      <c r="W229" s="474"/>
      <c r="X229" s="474"/>
      <c r="Y229" s="474"/>
      <c r="Z229" s="474"/>
      <c r="AA229" s="474"/>
      <c r="AB229" s="474"/>
      <c r="AC229" s="474"/>
      <c r="AD229" s="474"/>
      <c r="AE229" s="474"/>
      <c r="AF229" s="474"/>
      <c r="AG229" s="474"/>
      <c r="AH229" s="474"/>
      <c r="AI229" s="474"/>
      <c r="AJ229" s="474"/>
      <c r="AK229" s="474"/>
    </row>
    <row r="230" spans="1:37" ht="15.75" customHeight="1">
      <c r="A230" s="474"/>
      <c r="B230" s="475"/>
      <c r="C230" s="475"/>
      <c r="D230" s="475"/>
      <c r="E230" s="475"/>
      <c r="F230" s="475"/>
      <c r="G230" s="475"/>
      <c r="H230" s="475"/>
      <c r="I230" s="475"/>
      <c r="J230" s="475"/>
      <c r="K230" s="475"/>
      <c r="L230" s="475"/>
      <c r="M230" s="474"/>
      <c r="N230" s="474"/>
      <c r="O230" s="474"/>
      <c r="P230" s="474"/>
      <c r="Q230" s="474"/>
      <c r="R230" s="474"/>
      <c r="S230" s="474"/>
      <c r="T230" s="474"/>
      <c r="U230" s="474"/>
      <c r="V230" s="474"/>
      <c r="W230" s="474"/>
      <c r="X230" s="474"/>
      <c r="Y230" s="474"/>
      <c r="Z230" s="474"/>
      <c r="AA230" s="474"/>
      <c r="AB230" s="474"/>
      <c r="AC230" s="474"/>
      <c r="AD230" s="474"/>
      <c r="AE230" s="474"/>
      <c r="AF230" s="474"/>
      <c r="AG230" s="474"/>
      <c r="AH230" s="474"/>
      <c r="AI230" s="474"/>
      <c r="AJ230" s="474"/>
      <c r="AK230" s="474"/>
    </row>
    <row r="231" spans="1:37" ht="15.75" customHeight="1">
      <c r="A231" s="474"/>
      <c r="B231" s="475"/>
      <c r="C231" s="475"/>
      <c r="D231" s="475"/>
      <c r="E231" s="475"/>
      <c r="F231" s="475"/>
      <c r="G231" s="475"/>
      <c r="H231" s="475"/>
      <c r="I231" s="475"/>
      <c r="J231" s="475"/>
      <c r="K231" s="475"/>
      <c r="L231" s="475"/>
      <c r="M231" s="474"/>
      <c r="N231" s="474"/>
      <c r="O231" s="474"/>
      <c r="P231" s="474"/>
      <c r="Q231" s="474"/>
      <c r="R231" s="474"/>
      <c r="S231" s="474"/>
      <c r="T231" s="474"/>
      <c r="U231" s="474"/>
      <c r="V231" s="474"/>
      <c r="W231" s="474"/>
      <c r="X231" s="474"/>
      <c r="Y231" s="474"/>
      <c r="Z231" s="474"/>
      <c r="AA231" s="474"/>
      <c r="AB231" s="474"/>
      <c r="AC231" s="474"/>
      <c r="AD231" s="474"/>
      <c r="AE231" s="474"/>
      <c r="AF231" s="474"/>
      <c r="AG231" s="474"/>
      <c r="AH231" s="474"/>
      <c r="AI231" s="474"/>
      <c r="AJ231" s="474"/>
      <c r="AK231" s="474"/>
    </row>
    <row r="232" spans="1:37" ht="15.75" customHeight="1">
      <c r="A232" s="474"/>
      <c r="B232" s="475"/>
      <c r="C232" s="475"/>
      <c r="D232" s="475"/>
      <c r="E232" s="475"/>
      <c r="F232" s="475"/>
      <c r="G232" s="475"/>
      <c r="H232" s="475"/>
      <c r="I232" s="475"/>
      <c r="J232" s="475"/>
      <c r="K232" s="475"/>
      <c r="L232" s="475"/>
      <c r="M232" s="474"/>
      <c r="N232" s="474"/>
      <c r="O232" s="474"/>
      <c r="P232" s="474"/>
      <c r="Q232" s="474"/>
      <c r="R232" s="474"/>
      <c r="S232" s="474"/>
      <c r="T232" s="474"/>
      <c r="U232" s="474"/>
      <c r="V232" s="474"/>
      <c r="W232" s="474"/>
      <c r="X232" s="474"/>
      <c r="Y232" s="474"/>
      <c r="Z232" s="474"/>
      <c r="AA232" s="474"/>
      <c r="AB232" s="474"/>
      <c r="AC232" s="474"/>
      <c r="AD232" s="474"/>
      <c r="AE232" s="474"/>
      <c r="AF232" s="474"/>
      <c r="AG232" s="474"/>
      <c r="AH232" s="474"/>
      <c r="AI232" s="474"/>
      <c r="AJ232" s="474"/>
      <c r="AK232" s="474"/>
    </row>
    <row r="233" spans="1:37" ht="15.75" customHeight="1">
      <c r="A233" s="474"/>
      <c r="B233" s="475"/>
      <c r="C233" s="475"/>
      <c r="D233" s="475"/>
      <c r="E233" s="475"/>
      <c r="F233" s="475"/>
      <c r="G233" s="475"/>
      <c r="H233" s="475"/>
      <c r="I233" s="475"/>
      <c r="J233" s="475"/>
      <c r="K233" s="475"/>
      <c r="L233" s="475"/>
      <c r="M233" s="474"/>
      <c r="N233" s="474"/>
      <c r="O233" s="474"/>
      <c r="P233" s="474"/>
      <c r="Q233" s="474"/>
      <c r="R233" s="474"/>
      <c r="S233" s="474"/>
      <c r="T233" s="474"/>
      <c r="U233" s="474"/>
      <c r="V233" s="474"/>
      <c r="W233" s="474"/>
      <c r="X233" s="474"/>
      <c r="Y233" s="474"/>
      <c r="Z233" s="474"/>
      <c r="AA233" s="474"/>
      <c r="AB233" s="474"/>
      <c r="AC233" s="474"/>
      <c r="AD233" s="474"/>
      <c r="AE233" s="474"/>
      <c r="AF233" s="474"/>
      <c r="AG233" s="474"/>
      <c r="AH233" s="474"/>
      <c r="AI233" s="474"/>
      <c r="AJ233" s="474"/>
      <c r="AK233" s="474"/>
    </row>
    <row r="234" spans="1:37" ht="15.75" customHeight="1">
      <c r="A234" s="474"/>
      <c r="B234" s="475"/>
      <c r="C234" s="475"/>
      <c r="D234" s="475"/>
      <c r="E234" s="475"/>
      <c r="F234" s="475"/>
      <c r="G234" s="475"/>
      <c r="H234" s="475"/>
      <c r="I234" s="475"/>
      <c r="J234" s="475"/>
      <c r="K234" s="475"/>
      <c r="L234" s="475"/>
      <c r="M234" s="474"/>
      <c r="N234" s="474"/>
      <c r="O234" s="474"/>
      <c r="P234" s="474"/>
      <c r="Q234" s="474"/>
      <c r="R234" s="474"/>
      <c r="S234" s="474"/>
      <c r="T234" s="474"/>
      <c r="U234" s="474"/>
      <c r="V234" s="474"/>
      <c r="W234" s="474"/>
      <c r="X234" s="474"/>
      <c r="Y234" s="474"/>
      <c r="Z234" s="474"/>
      <c r="AA234" s="474"/>
      <c r="AB234" s="474"/>
      <c r="AC234" s="474"/>
      <c r="AD234" s="474"/>
      <c r="AE234" s="474"/>
      <c r="AF234" s="474"/>
      <c r="AG234" s="474"/>
      <c r="AH234" s="474"/>
      <c r="AI234" s="474"/>
      <c r="AJ234" s="474"/>
      <c r="AK234" s="474"/>
    </row>
    <row r="235" spans="1:37" ht="15.75" customHeight="1">
      <c r="A235" s="474"/>
      <c r="B235" s="475"/>
      <c r="C235" s="475"/>
      <c r="D235" s="475"/>
      <c r="E235" s="475"/>
      <c r="F235" s="475"/>
      <c r="G235" s="475"/>
      <c r="H235" s="475"/>
      <c r="I235" s="475"/>
      <c r="J235" s="475"/>
      <c r="K235" s="475"/>
      <c r="L235" s="475"/>
      <c r="M235" s="474"/>
      <c r="N235" s="474"/>
      <c r="O235" s="474"/>
      <c r="P235" s="474"/>
      <c r="Q235" s="474"/>
      <c r="R235" s="474"/>
      <c r="S235" s="474"/>
      <c r="T235" s="474"/>
      <c r="U235" s="474"/>
      <c r="V235" s="474"/>
      <c r="W235" s="474"/>
      <c r="X235" s="474"/>
      <c r="Y235" s="474"/>
      <c r="Z235" s="474"/>
      <c r="AA235" s="474"/>
      <c r="AB235" s="474"/>
      <c r="AC235" s="474"/>
      <c r="AD235" s="474"/>
      <c r="AE235" s="474"/>
      <c r="AF235" s="474"/>
      <c r="AG235" s="474"/>
      <c r="AH235" s="474"/>
      <c r="AI235" s="474"/>
      <c r="AJ235" s="474"/>
      <c r="AK235" s="474"/>
    </row>
    <row r="236" spans="1:37" ht="15.75" customHeight="1">
      <c r="A236" s="474"/>
      <c r="B236" s="475"/>
      <c r="C236" s="475"/>
      <c r="D236" s="475"/>
      <c r="E236" s="475"/>
      <c r="F236" s="475"/>
      <c r="G236" s="475"/>
      <c r="H236" s="475"/>
      <c r="I236" s="475"/>
      <c r="J236" s="475"/>
      <c r="K236" s="475"/>
      <c r="L236" s="475"/>
      <c r="M236" s="474"/>
      <c r="N236" s="474"/>
      <c r="O236" s="474"/>
      <c r="P236" s="474"/>
      <c r="Q236" s="474"/>
      <c r="R236" s="474"/>
      <c r="S236" s="474"/>
      <c r="T236" s="474"/>
      <c r="U236" s="474"/>
      <c r="V236" s="474"/>
      <c r="W236" s="474"/>
      <c r="X236" s="474"/>
      <c r="Y236" s="474"/>
      <c r="Z236" s="474"/>
      <c r="AA236" s="474"/>
      <c r="AB236" s="474"/>
      <c r="AC236" s="474"/>
      <c r="AD236" s="474"/>
      <c r="AE236" s="474"/>
      <c r="AF236" s="474"/>
      <c r="AG236" s="474"/>
      <c r="AH236" s="474"/>
      <c r="AI236" s="474"/>
      <c r="AJ236" s="474"/>
      <c r="AK236" s="474"/>
    </row>
    <row r="237" spans="1:37" ht="15.75" customHeight="1">
      <c r="A237" s="474"/>
      <c r="B237" s="475"/>
      <c r="C237" s="475"/>
      <c r="D237" s="475"/>
      <c r="E237" s="475"/>
      <c r="F237" s="475"/>
      <c r="G237" s="475"/>
      <c r="H237" s="475"/>
      <c r="I237" s="475"/>
      <c r="J237" s="475"/>
      <c r="K237" s="475"/>
      <c r="L237" s="475"/>
      <c r="M237" s="474"/>
      <c r="N237" s="474"/>
      <c r="O237" s="474"/>
      <c r="P237" s="474"/>
      <c r="Q237" s="474"/>
      <c r="R237" s="474"/>
      <c r="S237" s="474"/>
      <c r="T237" s="474"/>
      <c r="U237" s="474"/>
      <c r="V237" s="474"/>
      <c r="W237" s="474"/>
      <c r="X237" s="474"/>
      <c r="Y237" s="474"/>
      <c r="Z237" s="474"/>
      <c r="AA237" s="474"/>
      <c r="AB237" s="474"/>
      <c r="AC237" s="474"/>
      <c r="AD237" s="474"/>
      <c r="AE237" s="474"/>
      <c r="AF237" s="474"/>
      <c r="AG237" s="474"/>
      <c r="AH237" s="474"/>
      <c r="AI237" s="474"/>
      <c r="AJ237" s="474"/>
      <c r="AK237" s="474"/>
    </row>
    <row r="238" spans="1:37" ht="15.75" customHeight="1">
      <c r="A238" s="474"/>
      <c r="B238" s="475"/>
      <c r="C238" s="475"/>
      <c r="D238" s="475"/>
      <c r="E238" s="475"/>
      <c r="F238" s="475"/>
      <c r="G238" s="475"/>
      <c r="H238" s="475"/>
      <c r="I238" s="475"/>
      <c r="J238" s="475"/>
      <c r="K238" s="475"/>
      <c r="L238" s="475"/>
      <c r="M238" s="474"/>
      <c r="N238" s="474"/>
      <c r="O238" s="474"/>
      <c r="P238" s="474"/>
      <c r="Q238" s="474"/>
      <c r="R238" s="474"/>
      <c r="S238" s="474"/>
      <c r="T238" s="474"/>
      <c r="U238" s="474"/>
      <c r="V238" s="474"/>
      <c r="W238" s="474"/>
      <c r="X238" s="474"/>
      <c r="Y238" s="474"/>
      <c r="Z238" s="474"/>
      <c r="AA238" s="474"/>
      <c r="AB238" s="474"/>
      <c r="AC238" s="474"/>
      <c r="AD238" s="474"/>
      <c r="AE238" s="474"/>
      <c r="AF238" s="474"/>
      <c r="AG238" s="474"/>
      <c r="AH238" s="474"/>
      <c r="AI238" s="474"/>
      <c r="AJ238" s="474"/>
      <c r="AK238" s="474"/>
    </row>
    <row r="239" spans="1:37" ht="15.75" customHeight="1">
      <c r="A239" s="474"/>
      <c r="B239" s="475"/>
      <c r="C239" s="475"/>
      <c r="D239" s="475"/>
      <c r="E239" s="475"/>
      <c r="F239" s="475"/>
      <c r="G239" s="475"/>
      <c r="H239" s="475"/>
      <c r="I239" s="475"/>
      <c r="J239" s="475"/>
      <c r="K239" s="475"/>
      <c r="L239" s="475"/>
      <c r="M239" s="474"/>
      <c r="N239" s="474"/>
      <c r="O239" s="474"/>
      <c r="P239" s="474"/>
      <c r="Q239" s="474"/>
      <c r="R239" s="474"/>
      <c r="S239" s="474"/>
      <c r="T239" s="474"/>
      <c r="U239" s="474"/>
      <c r="V239" s="474"/>
      <c r="W239" s="474"/>
      <c r="X239" s="474"/>
      <c r="Y239" s="474"/>
      <c r="Z239" s="474"/>
      <c r="AA239" s="474"/>
      <c r="AB239" s="474"/>
      <c r="AC239" s="474"/>
      <c r="AD239" s="474"/>
      <c r="AE239" s="474"/>
      <c r="AF239" s="474"/>
      <c r="AG239" s="474"/>
      <c r="AH239" s="474"/>
      <c r="AI239" s="474"/>
      <c r="AJ239" s="474"/>
      <c r="AK239" s="474"/>
    </row>
    <row r="240" spans="1:37" ht="15.75" customHeight="1">
      <c r="A240" s="474"/>
      <c r="B240" s="475"/>
      <c r="C240" s="475"/>
      <c r="D240" s="475"/>
      <c r="E240" s="475"/>
      <c r="F240" s="475"/>
      <c r="G240" s="475"/>
      <c r="H240" s="475"/>
      <c r="I240" s="475"/>
      <c r="J240" s="475"/>
      <c r="K240" s="475"/>
      <c r="L240" s="475"/>
      <c r="M240" s="474"/>
      <c r="N240" s="474"/>
      <c r="O240" s="474"/>
      <c r="P240" s="474"/>
      <c r="Q240" s="474"/>
      <c r="R240" s="474"/>
      <c r="S240" s="474"/>
      <c r="T240" s="474"/>
      <c r="U240" s="474"/>
      <c r="V240" s="474"/>
      <c r="W240" s="474"/>
      <c r="X240" s="474"/>
      <c r="Y240" s="474"/>
      <c r="Z240" s="474"/>
      <c r="AA240" s="474"/>
      <c r="AB240" s="474"/>
      <c r="AC240" s="474"/>
      <c r="AD240" s="474"/>
      <c r="AE240" s="474"/>
      <c r="AF240" s="474"/>
      <c r="AG240" s="474"/>
      <c r="AH240" s="474"/>
      <c r="AI240" s="474"/>
      <c r="AJ240" s="474"/>
      <c r="AK240" s="474"/>
    </row>
    <row r="241" spans="1:37" ht="15.75" customHeight="1">
      <c r="A241" s="474"/>
      <c r="B241" s="475"/>
      <c r="C241" s="475"/>
      <c r="D241" s="475"/>
      <c r="E241" s="475"/>
      <c r="F241" s="475"/>
      <c r="G241" s="475"/>
      <c r="H241" s="475"/>
      <c r="I241" s="475"/>
      <c r="J241" s="475"/>
      <c r="K241" s="475"/>
      <c r="L241" s="475"/>
      <c r="M241" s="474"/>
      <c r="N241" s="474"/>
      <c r="O241" s="474"/>
      <c r="P241" s="474"/>
      <c r="Q241" s="474"/>
      <c r="R241" s="474"/>
      <c r="S241" s="474"/>
      <c r="T241" s="474"/>
      <c r="U241" s="474"/>
      <c r="V241" s="474"/>
      <c r="W241" s="474"/>
      <c r="X241" s="474"/>
      <c r="Y241" s="474"/>
      <c r="Z241" s="474"/>
      <c r="AA241" s="474"/>
      <c r="AB241" s="474"/>
      <c r="AC241" s="474"/>
      <c r="AD241" s="474"/>
      <c r="AE241" s="474"/>
      <c r="AF241" s="474"/>
      <c r="AG241" s="474"/>
      <c r="AH241" s="474"/>
      <c r="AI241" s="474"/>
      <c r="AJ241" s="474"/>
      <c r="AK241" s="474"/>
    </row>
    <row r="242" spans="1:37" ht="15.75" customHeight="1">
      <c r="A242" s="474"/>
      <c r="B242" s="475"/>
      <c r="C242" s="475"/>
      <c r="D242" s="475"/>
      <c r="E242" s="475"/>
      <c r="F242" s="475"/>
      <c r="G242" s="475"/>
      <c r="H242" s="475"/>
      <c r="I242" s="475"/>
      <c r="J242" s="475"/>
      <c r="K242" s="475"/>
      <c r="L242" s="475"/>
      <c r="M242" s="474"/>
      <c r="N242" s="474"/>
      <c r="O242" s="474"/>
      <c r="P242" s="474"/>
      <c r="Q242" s="474"/>
      <c r="R242" s="474"/>
      <c r="S242" s="474"/>
      <c r="T242" s="474"/>
      <c r="U242" s="474"/>
      <c r="V242" s="474"/>
      <c r="W242" s="474"/>
      <c r="X242" s="474"/>
      <c r="Y242" s="474"/>
      <c r="Z242" s="474"/>
      <c r="AA242" s="474"/>
      <c r="AB242" s="474"/>
      <c r="AC242" s="474"/>
      <c r="AD242" s="474"/>
      <c r="AE242" s="474"/>
      <c r="AF242" s="474"/>
      <c r="AG242" s="474"/>
      <c r="AH242" s="474"/>
      <c r="AI242" s="474"/>
      <c r="AJ242" s="474"/>
      <c r="AK242" s="474"/>
    </row>
    <row r="243" spans="1:37" ht="15.75" customHeight="1">
      <c r="A243" s="474"/>
      <c r="B243" s="475"/>
      <c r="C243" s="475"/>
      <c r="D243" s="475"/>
      <c r="E243" s="475"/>
      <c r="F243" s="475"/>
      <c r="G243" s="475"/>
      <c r="H243" s="475"/>
      <c r="I243" s="475"/>
      <c r="J243" s="475"/>
      <c r="K243" s="475"/>
      <c r="L243" s="475"/>
      <c r="M243" s="474"/>
      <c r="N243" s="474"/>
      <c r="O243" s="474"/>
      <c r="P243" s="474"/>
      <c r="Q243" s="474"/>
      <c r="R243" s="474"/>
      <c r="S243" s="474"/>
      <c r="T243" s="474"/>
      <c r="U243" s="474"/>
      <c r="V243" s="474"/>
      <c r="W243" s="474"/>
      <c r="X243" s="474"/>
      <c r="Y243" s="474"/>
      <c r="Z243" s="474"/>
      <c r="AA243" s="474"/>
      <c r="AB243" s="474"/>
      <c r="AC243" s="474"/>
      <c r="AD243" s="474"/>
      <c r="AE243" s="474"/>
      <c r="AF243" s="474"/>
      <c r="AG243" s="474"/>
      <c r="AH243" s="474"/>
      <c r="AI243" s="474"/>
      <c r="AJ243" s="474"/>
      <c r="AK243" s="474"/>
    </row>
    <row r="244" spans="1:37" ht="15.75" customHeight="1">
      <c r="A244" s="474"/>
      <c r="B244" s="475"/>
      <c r="C244" s="475"/>
      <c r="D244" s="475"/>
      <c r="E244" s="475"/>
      <c r="F244" s="475"/>
      <c r="G244" s="475"/>
      <c r="H244" s="475"/>
      <c r="I244" s="475"/>
      <c r="J244" s="475"/>
      <c r="K244" s="475"/>
      <c r="L244" s="475"/>
      <c r="M244" s="474"/>
      <c r="N244" s="474"/>
      <c r="O244" s="474"/>
      <c r="P244" s="474"/>
      <c r="Q244" s="474"/>
      <c r="R244" s="474"/>
      <c r="S244" s="474"/>
      <c r="T244" s="474"/>
      <c r="U244" s="474"/>
      <c r="V244" s="474"/>
      <c r="W244" s="474"/>
      <c r="X244" s="474"/>
      <c r="Y244" s="474"/>
      <c r="Z244" s="474"/>
      <c r="AA244" s="474"/>
      <c r="AB244" s="474"/>
      <c r="AC244" s="474"/>
      <c r="AD244" s="474"/>
      <c r="AE244" s="474"/>
      <c r="AF244" s="474"/>
      <c r="AG244" s="474"/>
      <c r="AH244" s="474"/>
      <c r="AI244" s="474"/>
      <c r="AJ244" s="474"/>
      <c r="AK244" s="474"/>
    </row>
    <row r="245" spans="1:37" ht="15.75" customHeight="1">
      <c r="A245" s="474"/>
      <c r="B245" s="475"/>
      <c r="C245" s="475"/>
      <c r="D245" s="475"/>
      <c r="E245" s="475"/>
      <c r="F245" s="475"/>
      <c r="G245" s="475"/>
      <c r="H245" s="475"/>
      <c r="I245" s="475"/>
      <c r="J245" s="475"/>
      <c r="K245" s="475"/>
      <c r="L245" s="475"/>
      <c r="M245" s="474"/>
      <c r="N245" s="474"/>
      <c r="O245" s="474"/>
      <c r="P245" s="474"/>
      <c r="Q245" s="474"/>
      <c r="R245" s="474"/>
      <c r="S245" s="474"/>
      <c r="T245" s="474"/>
      <c r="U245" s="474"/>
      <c r="V245" s="474"/>
      <c r="W245" s="474"/>
      <c r="X245" s="474"/>
      <c r="Y245" s="474"/>
      <c r="Z245" s="474"/>
      <c r="AA245" s="474"/>
      <c r="AB245" s="474"/>
      <c r="AC245" s="474"/>
      <c r="AD245" s="474"/>
      <c r="AE245" s="474"/>
      <c r="AF245" s="474"/>
      <c r="AG245" s="474"/>
      <c r="AH245" s="474"/>
      <c r="AI245" s="474"/>
      <c r="AJ245" s="474"/>
      <c r="AK245" s="474"/>
    </row>
    <row r="246" spans="1:37" ht="15.75" customHeight="1">
      <c r="A246" s="474"/>
      <c r="B246" s="475"/>
      <c r="C246" s="475"/>
      <c r="D246" s="475"/>
      <c r="E246" s="475"/>
      <c r="F246" s="475"/>
      <c r="G246" s="475"/>
      <c r="H246" s="475"/>
      <c r="I246" s="475"/>
      <c r="J246" s="475"/>
      <c r="K246" s="475"/>
      <c r="L246" s="475"/>
      <c r="M246" s="474"/>
      <c r="N246" s="474"/>
      <c r="O246" s="474"/>
      <c r="P246" s="474"/>
      <c r="Q246" s="474"/>
      <c r="R246" s="474"/>
      <c r="S246" s="474"/>
      <c r="T246" s="474"/>
      <c r="U246" s="474"/>
      <c r="V246" s="474"/>
      <c r="W246" s="474"/>
      <c r="X246" s="474"/>
      <c r="Y246" s="474"/>
      <c r="Z246" s="474"/>
      <c r="AA246" s="474"/>
      <c r="AB246" s="474"/>
      <c r="AC246" s="474"/>
      <c r="AD246" s="474"/>
      <c r="AE246" s="474"/>
      <c r="AF246" s="474"/>
      <c r="AG246" s="474"/>
      <c r="AH246" s="474"/>
      <c r="AI246" s="474"/>
      <c r="AJ246" s="474"/>
      <c r="AK246" s="474"/>
    </row>
    <row r="247" spans="1:37" ht="15.75" customHeight="1">
      <c r="A247" s="474"/>
      <c r="B247" s="475"/>
      <c r="C247" s="475"/>
      <c r="D247" s="475"/>
      <c r="E247" s="475"/>
      <c r="F247" s="475"/>
      <c r="G247" s="475"/>
      <c r="H247" s="475"/>
      <c r="I247" s="475"/>
      <c r="J247" s="475"/>
      <c r="K247" s="475"/>
      <c r="L247" s="475"/>
      <c r="M247" s="474"/>
      <c r="N247" s="474"/>
      <c r="O247" s="474"/>
      <c r="P247" s="474"/>
      <c r="Q247" s="474"/>
      <c r="R247" s="474"/>
      <c r="S247" s="474"/>
      <c r="T247" s="474"/>
      <c r="U247" s="474"/>
      <c r="V247" s="474"/>
      <c r="W247" s="474"/>
      <c r="X247" s="474"/>
      <c r="Y247" s="474"/>
      <c r="Z247" s="474"/>
      <c r="AA247" s="474"/>
      <c r="AB247" s="474"/>
      <c r="AC247" s="474"/>
      <c r="AD247" s="474"/>
      <c r="AE247" s="474"/>
      <c r="AF247" s="474"/>
      <c r="AG247" s="474"/>
      <c r="AH247" s="474"/>
      <c r="AI247" s="474"/>
      <c r="AJ247" s="474"/>
      <c r="AK247" s="474"/>
    </row>
    <row r="248" spans="1:37" ht="15.75" customHeight="1">
      <c r="A248" s="474"/>
      <c r="B248" s="475"/>
      <c r="C248" s="475"/>
      <c r="D248" s="475"/>
      <c r="E248" s="475"/>
      <c r="F248" s="475"/>
      <c r="G248" s="475"/>
      <c r="H248" s="475"/>
      <c r="I248" s="475"/>
      <c r="J248" s="475"/>
      <c r="K248" s="475"/>
      <c r="L248" s="475"/>
      <c r="M248" s="474"/>
      <c r="N248" s="474"/>
      <c r="O248" s="474"/>
      <c r="P248" s="474"/>
      <c r="Q248" s="474"/>
      <c r="R248" s="474"/>
      <c r="S248" s="474"/>
      <c r="T248" s="474"/>
      <c r="U248" s="474"/>
      <c r="V248" s="474"/>
      <c r="W248" s="474"/>
      <c r="X248" s="474"/>
      <c r="Y248" s="474"/>
      <c r="Z248" s="474"/>
      <c r="AA248" s="474"/>
      <c r="AB248" s="474"/>
      <c r="AC248" s="474"/>
      <c r="AD248" s="474"/>
      <c r="AE248" s="474"/>
      <c r="AF248" s="474"/>
      <c r="AG248" s="474"/>
      <c r="AH248" s="474"/>
      <c r="AI248" s="474"/>
      <c r="AJ248" s="474"/>
      <c r="AK248" s="474"/>
    </row>
    <row r="249" spans="1:37" ht="15.75" customHeight="1">
      <c r="A249" s="474"/>
      <c r="B249" s="475"/>
      <c r="C249" s="475"/>
      <c r="D249" s="475"/>
      <c r="E249" s="475"/>
      <c r="F249" s="475"/>
      <c r="G249" s="475"/>
      <c r="H249" s="475"/>
      <c r="I249" s="475"/>
      <c r="J249" s="475"/>
      <c r="K249" s="475"/>
      <c r="L249" s="475"/>
      <c r="M249" s="474"/>
      <c r="N249" s="474"/>
      <c r="O249" s="474"/>
      <c r="P249" s="474"/>
      <c r="Q249" s="474"/>
      <c r="R249" s="474"/>
      <c r="S249" s="474"/>
      <c r="T249" s="474"/>
      <c r="U249" s="474"/>
      <c r="V249" s="474"/>
      <c r="W249" s="474"/>
      <c r="X249" s="474"/>
      <c r="Y249" s="474"/>
      <c r="Z249" s="474"/>
      <c r="AA249" s="474"/>
      <c r="AB249" s="474"/>
      <c r="AC249" s="474"/>
      <c r="AD249" s="474"/>
      <c r="AE249" s="474"/>
      <c r="AF249" s="474"/>
      <c r="AG249" s="474"/>
      <c r="AH249" s="474"/>
      <c r="AI249" s="474"/>
      <c r="AJ249" s="474"/>
      <c r="AK249" s="474"/>
    </row>
    <row r="250" spans="1:37" ht="15.75" customHeight="1">
      <c r="A250" s="474"/>
      <c r="B250" s="475"/>
      <c r="C250" s="475"/>
      <c r="D250" s="475"/>
      <c r="E250" s="475"/>
      <c r="F250" s="475"/>
      <c r="G250" s="475"/>
      <c r="H250" s="475"/>
      <c r="I250" s="475"/>
      <c r="J250" s="475"/>
      <c r="K250" s="475"/>
      <c r="L250" s="475"/>
      <c r="M250" s="474"/>
      <c r="N250" s="474"/>
      <c r="O250" s="474"/>
      <c r="P250" s="474"/>
      <c r="Q250" s="474"/>
      <c r="R250" s="474"/>
      <c r="S250" s="474"/>
      <c r="T250" s="474"/>
      <c r="U250" s="474"/>
      <c r="V250" s="474"/>
      <c r="W250" s="474"/>
      <c r="X250" s="474"/>
      <c r="Y250" s="474"/>
      <c r="Z250" s="474"/>
      <c r="AA250" s="474"/>
      <c r="AB250" s="474"/>
      <c r="AC250" s="474"/>
      <c r="AD250" s="474"/>
      <c r="AE250" s="474"/>
      <c r="AF250" s="474"/>
      <c r="AG250" s="474"/>
      <c r="AH250" s="474"/>
      <c r="AI250" s="474"/>
      <c r="AJ250" s="474"/>
      <c r="AK250" s="474"/>
    </row>
    <row r="251" spans="1:37" ht="15.75" customHeight="1">
      <c r="A251" s="474"/>
      <c r="B251" s="475"/>
      <c r="C251" s="475"/>
      <c r="D251" s="475"/>
      <c r="E251" s="475"/>
      <c r="F251" s="475"/>
      <c r="G251" s="475"/>
      <c r="H251" s="475"/>
      <c r="I251" s="475"/>
      <c r="J251" s="475"/>
      <c r="K251" s="475"/>
      <c r="L251" s="475"/>
      <c r="M251" s="474"/>
      <c r="N251" s="474"/>
      <c r="O251" s="474"/>
      <c r="P251" s="474"/>
      <c r="Q251" s="474"/>
      <c r="R251" s="474"/>
      <c r="S251" s="474"/>
      <c r="T251" s="474"/>
      <c r="U251" s="474"/>
      <c r="V251" s="474"/>
      <c r="W251" s="474"/>
      <c r="X251" s="474"/>
      <c r="Y251" s="474"/>
      <c r="Z251" s="474"/>
      <c r="AA251" s="474"/>
      <c r="AB251" s="474"/>
      <c r="AC251" s="474"/>
      <c r="AD251" s="474"/>
      <c r="AE251" s="474"/>
      <c r="AF251" s="474"/>
      <c r="AG251" s="474"/>
      <c r="AH251" s="474"/>
      <c r="AI251" s="474"/>
      <c r="AJ251" s="474"/>
      <c r="AK251" s="474"/>
    </row>
    <row r="252" spans="1:37" ht="15.75" customHeight="1">
      <c r="A252" s="474"/>
      <c r="B252" s="475"/>
      <c r="C252" s="475"/>
      <c r="D252" s="475"/>
      <c r="E252" s="475"/>
      <c r="F252" s="475"/>
      <c r="G252" s="475"/>
      <c r="H252" s="475"/>
      <c r="I252" s="475"/>
      <c r="J252" s="475"/>
      <c r="K252" s="475"/>
      <c r="L252" s="475"/>
      <c r="M252" s="474"/>
      <c r="N252" s="474"/>
      <c r="O252" s="474"/>
      <c r="P252" s="474"/>
      <c r="Q252" s="474"/>
      <c r="R252" s="474"/>
      <c r="S252" s="474"/>
      <c r="T252" s="474"/>
      <c r="U252" s="474"/>
      <c r="V252" s="474"/>
      <c r="W252" s="474"/>
      <c r="X252" s="474"/>
      <c r="Y252" s="474"/>
      <c r="Z252" s="474"/>
      <c r="AA252" s="474"/>
      <c r="AB252" s="474"/>
      <c r="AC252" s="474"/>
      <c r="AD252" s="474"/>
      <c r="AE252" s="474"/>
      <c r="AF252" s="474"/>
      <c r="AG252" s="474"/>
      <c r="AH252" s="474"/>
      <c r="AI252" s="474"/>
      <c r="AJ252" s="474"/>
      <c r="AK252" s="474"/>
    </row>
    <row r="253" spans="1:37" ht="15.75" customHeight="1">
      <c r="A253" s="474"/>
      <c r="B253" s="475"/>
      <c r="C253" s="475"/>
      <c r="D253" s="475"/>
      <c r="E253" s="475"/>
      <c r="F253" s="475"/>
      <c r="G253" s="475"/>
      <c r="H253" s="475"/>
      <c r="I253" s="475"/>
      <c r="J253" s="475"/>
      <c r="K253" s="475"/>
      <c r="L253" s="475"/>
      <c r="M253" s="474"/>
      <c r="N253" s="474"/>
      <c r="O253" s="474"/>
      <c r="P253" s="474"/>
      <c r="Q253" s="474"/>
      <c r="R253" s="474"/>
      <c r="S253" s="474"/>
      <c r="T253" s="474"/>
      <c r="U253" s="474"/>
      <c r="V253" s="474"/>
      <c r="W253" s="474"/>
      <c r="X253" s="474"/>
      <c r="Y253" s="474"/>
      <c r="Z253" s="474"/>
      <c r="AA253" s="474"/>
      <c r="AB253" s="474"/>
      <c r="AC253" s="474"/>
      <c r="AD253" s="474"/>
      <c r="AE253" s="474"/>
      <c r="AF253" s="474"/>
      <c r="AG253" s="474"/>
      <c r="AH253" s="474"/>
      <c r="AI253" s="474"/>
      <c r="AJ253" s="474"/>
      <c r="AK253" s="474"/>
    </row>
    <row r="254" spans="1:37" ht="15.75" customHeight="1">
      <c r="A254" s="474"/>
      <c r="B254" s="475"/>
      <c r="C254" s="475"/>
      <c r="D254" s="475"/>
      <c r="E254" s="475"/>
      <c r="F254" s="475"/>
      <c r="G254" s="475"/>
      <c r="H254" s="475"/>
      <c r="I254" s="475"/>
      <c r="J254" s="475"/>
      <c r="K254" s="475"/>
      <c r="L254" s="475"/>
      <c r="M254" s="474"/>
      <c r="N254" s="474"/>
      <c r="O254" s="474"/>
      <c r="P254" s="474"/>
      <c r="Q254" s="474"/>
      <c r="R254" s="474"/>
      <c r="S254" s="474"/>
      <c r="T254" s="474"/>
      <c r="U254" s="474"/>
      <c r="V254" s="474"/>
      <c r="W254" s="474"/>
      <c r="X254" s="474"/>
      <c r="Y254" s="474"/>
      <c r="Z254" s="474"/>
      <c r="AA254" s="474"/>
      <c r="AB254" s="474"/>
      <c r="AC254" s="474"/>
      <c r="AD254" s="474"/>
      <c r="AE254" s="474"/>
      <c r="AF254" s="474"/>
      <c r="AG254" s="474"/>
      <c r="AH254" s="474"/>
      <c r="AI254" s="474"/>
      <c r="AJ254" s="474"/>
      <c r="AK254" s="474"/>
    </row>
    <row r="255" spans="1:37" ht="15.75" customHeight="1">
      <c r="A255" s="474"/>
      <c r="B255" s="475"/>
      <c r="C255" s="475"/>
      <c r="D255" s="475"/>
      <c r="E255" s="475"/>
      <c r="F255" s="475"/>
      <c r="G255" s="475"/>
      <c r="H255" s="475"/>
      <c r="I255" s="475"/>
      <c r="J255" s="475"/>
      <c r="K255" s="475"/>
      <c r="L255" s="475"/>
      <c r="M255" s="474"/>
      <c r="N255" s="474"/>
      <c r="O255" s="474"/>
      <c r="P255" s="474"/>
      <c r="Q255" s="474"/>
      <c r="R255" s="474"/>
      <c r="S255" s="474"/>
      <c r="T255" s="474"/>
      <c r="U255" s="474"/>
      <c r="V255" s="474"/>
      <c r="W255" s="474"/>
      <c r="X255" s="474"/>
      <c r="Y255" s="474"/>
      <c r="Z255" s="474"/>
      <c r="AA255" s="474"/>
      <c r="AB255" s="474"/>
      <c r="AC255" s="474"/>
      <c r="AD255" s="474"/>
      <c r="AE255" s="474"/>
      <c r="AF255" s="474"/>
      <c r="AG255" s="474"/>
      <c r="AH255" s="474"/>
      <c r="AI255" s="474"/>
      <c r="AJ255" s="474"/>
      <c r="AK255" s="474"/>
    </row>
    <row r="256" spans="1:37" ht="15.75" customHeight="1">
      <c r="A256" s="474"/>
      <c r="B256" s="475"/>
      <c r="C256" s="475"/>
      <c r="D256" s="475"/>
      <c r="E256" s="475"/>
      <c r="F256" s="475"/>
      <c r="G256" s="475"/>
      <c r="H256" s="475"/>
      <c r="I256" s="475"/>
      <c r="J256" s="475"/>
      <c r="K256" s="475"/>
      <c r="L256" s="475"/>
      <c r="M256" s="474"/>
      <c r="N256" s="474"/>
      <c r="O256" s="474"/>
      <c r="P256" s="474"/>
      <c r="Q256" s="474"/>
      <c r="R256" s="474"/>
      <c r="S256" s="474"/>
      <c r="T256" s="474"/>
      <c r="U256" s="474"/>
      <c r="V256" s="474"/>
      <c r="W256" s="474"/>
      <c r="X256" s="474"/>
      <c r="Y256" s="474"/>
      <c r="Z256" s="474"/>
      <c r="AA256" s="474"/>
      <c r="AB256" s="474"/>
      <c r="AC256" s="474"/>
      <c r="AD256" s="474"/>
      <c r="AE256" s="474"/>
      <c r="AF256" s="474"/>
      <c r="AG256" s="474"/>
      <c r="AH256" s="474"/>
      <c r="AI256" s="474"/>
      <c r="AJ256" s="474"/>
      <c r="AK256" s="474"/>
    </row>
    <row r="257" spans="1:37" ht="15.75" customHeight="1">
      <c r="A257" s="474"/>
      <c r="B257" s="475"/>
      <c r="C257" s="475"/>
      <c r="D257" s="475"/>
      <c r="E257" s="475"/>
      <c r="F257" s="475"/>
      <c r="G257" s="475"/>
      <c r="H257" s="475"/>
      <c r="I257" s="475"/>
      <c r="J257" s="475"/>
      <c r="K257" s="475"/>
      <c r="L257" s="475"/>
      <c r="M257" s="474"/>
      <c r="N257" s="474"/>
      <c r="O257" s="474"/>
      <c r="P257" s="474"/>
      <c r="Q257" s="474"/>
      <c r="R257" s="474"/>
      <c r="S257" s="474"/>
      <c r="T257" s="474"/>
      <c r="U257" s="474"/>
      <c r="V257" s="474"/>
      <c r="W257" s="474"/>
      <c r="X257" s="474"/>
      <c r="Y257" s="474"/>
      <c r="Z257" s="474"/>
      <c r="AA257" s="474"/>
      <c r="AB257" s="474"/>
      <c r="AC257" s="474"/>
      <c r="AD257" s="474"/>
      <c r="AE257" s="474"/>
      <c r="AF257" s="474"/>
      <c r="AG257" s="474"/>
      <c r="AH257" s="474"/>
      <c r="AI257" s="474"/>
      <c r="AJ257" s="474"/>
      <c r="AK257" s="474"/>
    </row>
    <row r="258" spans="1:37" ht="15.75" customHeight="1">
      <c r="A258" s="474"/>
      <c r="B258" s="475"/>
      <c r="C258" s="475"/>
      <c r="D258" s="475"/>
      <c r="E258" s="475"/>
      <c r="F258" s="475"/>
      <c r="G258" s="475"/>
      <c r="H258" s="475"/>
      <c r="I258" s="475"/>
      <c r="J258" s="475"/>
      <c r="K258" s="475"/>
      <c r="L258" s="475"/>
      <c r="M258" s="474"/>
      <c r="N258" s="474"/>
      <c r="O258" s="474"/>
      <c r="P258" s="474"/>
      <c r="Q258" s="474"/>
      <c r="R258" s="474"/>
      <c r="S258" s="474"/>
      <c r="T258" s="474"/>
      <c r="U258" s="474"/>
      <c r="V258" s="474"/>
      <c r="W258" s="474"/>
      <c r="X258" s="474"/>
      <c r="Y258" s="474"/>
      <c r="Z258" s="474"/>
      <c r="AA258" s="474"/>
      <c r="AB258" s="474"/>
      <c r="AC258" s="474"/>
      <c r="AD258" s="474"/>
      <c r="AE258" s="474"/>
      <c r="AF258" s="474"/>
      <c r="AG258" s="474"/>
      <c r="AH258" s="474"/>
      <c r="AI258" s="474"/>
      <c r="AJ258" s="474"/>
      <c r="AK258" s="474"/>
    </row>
    <row r="259" spans="1:37" ht="15.75" customHeight="1">
      <c r="A259" s="474"/>
      <c r="B259" s="475"/>
      <c r="C259" s="475"/>
      <c r="D259" s="475"/>
      <c r="E259" s="475"/>
      <c r="F259" s="475"/>
      <c r="G259" s="475"/>
      <c r="H259" s="475"/>
      <c r="I259" s="475"/>
      <c r="J259" s="475"/>
      <c r="K259" s="475"/>
      <c r="L259" s="475"/>
      <c r="M259" s="474"/>
      <c r="N259" s="474"/>
      <c r="O259" s="474"/>
      <c r="P259" s="474"/>
      <c r="Q259" s="474"/>
      <c r="R259" s="474"/>
      <c r="S259" s="474"/>
      <c r="T259" s="474"/>
      <c r="U259" s="474"/>
      <c r="V259" s="474"/>
      <c r="W259" s="474"/>
      <c r="X259" s="474"/>
      <c r="Y259" s="474"/>
      <c r="Z259" s="474"/>
      <c r="AA259" s="474"/>
      <c r="AB259" s="474"/>
      <c r="AC259" s="474"/>
      <c r="AD259" s="474"/>
      <c r="AE259" s="474"/>
      <c r="AF259" s="474"/>
      <c r="AG259" s="474"/>
      <c r="AH259" s="474"/>
      <c r="AI259" s="474"/>
      <c r="AJ259" s="474"/>
      <c r="AK259" s="474"/>
    </row>
    <row r="260" spans="1:37" ht="15.75" customHeight="1">
      <c r="A260" s="474"/>
      <c r="B260" s="475"/>
      <c r="C260" s="475"/>
      <c r="D260" s="475"/>
      <c r="E260" s="475"/>
      <c r="F260" s="475"/>
      <c r="G260" s="475"/>
      <c r="H260" s="475"/>
      <c r="I260" s="475"/>
      <c r="J260" s="475"/>
      <c r="K260" s="475"/>
      <c r="L260" s="475"/>
      <c r="M260" s="474"/>
      <c r="N260" s="474"/>
      <c r="O260" s="474"/>
      <c r="P260" s="474"/>
      <c r="Q260" s="474"/>
      <c r="R260" s="474"/>
      <c r="S260" s="474"/>
      <c r="T260" s="474"/>
      <c r="U260" s="474"/>
      <c r="V260" s="474"/>
      <c r="W260" s="474"/>
      <c r="X260" s="474"/>
      <c r="Y260" s="474"/>
      <c r="Z260" s="474"/>
      <c r="AA260" s="474"/>
      <c r="AB260" s="474"/>
      <c r="AC260" s="474"/>
      <c r="AD260" s="474"/>
      <c r="AE260" s="474"/>
      <c r="AF260" s="474"/>
      <c r="AG260" s="474"/>
      <c r="AH260" s="474"/>
      <c r="AI260" s="474"/>
      <c r="AJ260" s="474"/>
      <c r="AK260" s="474"/>
    </row>
    <row r="261" spans="1:37" ht="15.75" customHeight="1">
      <c r="A261" s="474"/>
      <c r="B261" s="475"/>
      <c r="C261" s="475"/>
      <c r="D261" s="475"/>
      <c r="E261" s="475"/>
      <c r="F261" s="475"/>
      <c r="G261" s="475"/>
      <c r="H261" s="475"/>
      <c r="I261" s="475"/>
      <c r="J261" s="475"/>
      <c r="K261" s="475"/>
      <c r="L261" s="475"/>
      <c r="M261" s="474"/>
      <c r="N261" s="474"/>
      <c r="O261" s="474"/>
      <c r="P261" s="474"/>
      <c r="Q261" s="474"/>
      <c r="R261" s="474"/>
      <c r="S261" s="474"/>
      <c r="T261" s="474"/>
      <c r="U261" s="474"/>
      <c r="V261" s="474"/>
      <c r="W261" s="474"/>
      <c r="X261" s="474"/>
      <c r="Y261" s="474"/>
      <c r="Z261" s="474"/>
      <c r="AA261" s="474"/>
      <c r="AB261" s="474"/>
      <c r="AC261" s="474"/>
      <c r="AD261" s="474"/>
      <c r="AE261" s="474"/>
      <c r="AF261" s="474"/>
      <c r="AG261" s="474"/>
      <c r="AH261" s="474"/>
      <c r="AI261" s="474"/>
      <c r="AJ261" s="474"/>
      <c r="AK261" s="474"/>
    </row>
    <row r="262" spans="1:37" ht="15.75" customHeight="1">
      <c r="A262" s="474"/>
      <c r="B262" s="475"/>
      <c r="C262" s="475"/>
      <c r="D262" s="475"/>
      <c r="E262" s="475"/>
      <c r="F262" s="475"/>
      <c r="G262" s="475"/>
      <c r="H262" s="475"/>
      <c r="I262" s="475"/>
      <c r="J262" s="475"/>
      <c r="K262" s="475"/>
      <c r="L262" s="475"/>
      <c r="M262" s="474"/>
      <c r="N262" s="474"/>
      <c r="O262" s="474"/>
      <c r="P262" s="474"/>
      <c r="Q262" s="474"/>
      <c r="R262" s="474"/>
      <c r="S262" s="474"/>
      <c r="T262" s="474"/>
      <c r="U262" s="474"/>
      <c r="V262" s="474"/>
      <c r="W262" s="474"/>
      <c r="X262" s="474"/>
      <c r="Y262" s="474"/>
      <c r="Z262" s="474"/>
      <c r="AA262" s="474"/>
      <c r="AB262" s="474"/>
      <c r="AC262" s="474"/>
      <c r="AD262" s="474"/>
      <c r="AE262" s="474"/>
      <c r="AF262" s="474"/>
      <c r="AG262" s="474"/>
      <c r="AH262" s="474"/>
      <c r="AI262" s="474"/>
      <c r="AJ262" s="474"/>
      <c r="AK262" s="474"/>
    </row>
    <row r="263" spans="1:37" ht="15.75" customHeight="1">
      <c r="A263" s="474"/>
      <c r="B263" s="475"/>
      <c r="C263" s="475"/>
      <c r="D263" s="475"/>
      <c r="E263" s="475"/>
      <c r="F263" s="475"/>
      <c r="G263" s="475"/>
      <c r="H263" s="475"/>
      <c r="I263" s="475"/>
      <c r="J263" s="475"/>
      <c r="K263" s="475"/>
      <c r="L263" s="475"/>
      <c r="M263" s="474"/>
      <c r="N263" s="474"/>
      <c r="O263" s="474"/>
      <c r="P263" s="474"/>
      <c r="Q263" s="474"/>
      <c r="R263" s="474"/>
      <c r="S263" s="474"/>
      <c r="T263" s="474"/>
      <c r="U263" s="474"/>
      <c r="V263" s="474"/>
      <c r="W263" s="474"/>
      <c r="X263" s="474"/>
      <c r="Y263" s="474"/>
      <c r="Z263" s="474"/>
      <c r="AA263" s="474"/>
      <c r="AB263" s="474"/>
      <c r="AC263" s="474"/>
      <c r="AD263" s="474"/>
      <c r="AE263" s="474"/>
      <c r="AF263" s="474"/>
      <c r="AG263" s="474"/>
      <c r="AH263" s="474"/>
      <c r="AI263" s="474"/>
      <c r="AJ263" s="474"/>
      <c r="AK263" s="474"/>
    </row>
    <row r="264" spans="1:37" ht="15.75" customHeight="1">
      <c r="A264" s="474"/>
      <c r="B264" s="475"/>
      <c r="C264" s="475"/>
      <c r="D264" s="475"/>
      <c r="E264" s="475"/>
      <c r="F264" s="475"/>
      <c r="G264" s="475"/>
      <c r="H264" s="475"/>
      <c r="I264" s="475"/>
      <c r="J264" s="475"/>
      <c r="K264" s="475"/>
      <c r="L264" s="475"/>
      <c r="M264" s="474"/>
      <c r="N264" s="474"/>
      <c r="O264" s="474"/>
      <c r="P264" s="474"/>
      <c r="Q264" s="474"/>
      <c r="R264" s="474"/>
      <c r="S264" s="474"/>
      <c r="T264" s="474"/>
      <c r="U264" s="474"/>
      <c r="V264" s="474"/>
      <c r="W264" s="474"/>
      <c r="X264" s="474"/>
      <c r="Y264" s="474"/>
      <c r="Z264" s="474"/>
      <c r="AA264" s="474"/>
      <c r="AB264" s="474"/>
      <c r="AC264" s="474"/>
      <c r="AD264" s="474"/>
      <c r="AE264" s="474"/>
      <c r="AF264" s="474"/>
      <c r="AG264" s="474"/>
      <c r="AH264" s="474"/>
      <c r="AI264" s="474"/>
      <c r="AJ264" s="474"/>
      <c r="AK264" s="474"/>
    </row>
    <row r="265" spans="1:37" ht="15.75" customHeight="1">
      <c r="A265" s="474"/>
      <c r="B265" s="475"/>
      <c r="C265" s="475"/>
      <c r="D265" s="475"/>
      <c r="E265" s="475"/>
      <c r="F265" s="475"/>
      <c r="G265" s="475"/>
      <c r="H265" s="475"/>
      <c r="I265" s="475"/>
      <c r="J265" s="475"/>
      <c r="K265" s="475"/>
      <c r="L265" s="475"/>
      <c r="M265" s="474"/>
      <c r="N265" s="474"/>
      <c r="O265" s="474"/>
      <c r="P265" s="474"/>
      <c r="Q265" s="474"/>
      <c r="R265" s="474"/>
      <c r="S265" s="474"/>
      <c r="T265" s="474"/>
      <c r="U265" s="474"/>
      <c r="V265" s="474"/>
      <c r="W265" s="474"/>
      <c r="X265" s="474"/>
      <c r="Y265" s="474"/>
      <c r="Z265" s="474"/>
      <c r="AA265" s="474"/>
      <c r="AB265" s="474"/>
      <c r="AC265" s="474"/>
      <c r="AD265" s="474"/>
      <c r="AE265" s="474"/>
      <c r="AF265" s="474"/>
      <c r="AG265" s="474"/>
      <c r="AH265" s="474"/>
      <c r="AI265" s="474"/>
      <c r="AJ265" s="474"/>
      <c r="AK265" s="474"/>
    </row>
    <row r="266" spans="1:37" ht="15.75" customHeight="1">
      <c r="A266" s="474"/>
      <c r="B266" s="475"/>
      <c r="C266" s="475"/>
      <c r="D266" s="475"/>
      <c r="E266" s="475"/>
      <c r="F266" s="475"/>
      <c r="G266" s="475"/>
      <c r="H266" s="475"/>
      <c r="I266" s="475"/>
      <c r="J266" s="475"/>
      <c r="K266" s="475"/>
      <c r="L266" s="475"/>
      <c r="M266" s="474"/>
      <c r="N266" s="474"/>
      <c r="O266" s="474"/>
      <c r="P266" s="474"/>
      <c r="Q266" s="474"/>
      <c r="R266" s="474"/>
      <c r="S266" s="474"/>
      <c r="T266" s="474"/>
      <c r="U266" s="474"/>
      <c r="V266" s="474"/>
      <c r="W266" s="474"/>
      <c r="X266" s="474"/>
      <c r="Y266" s="474"/>
      <c r="Z266" s="474"/>
      <c r="AA266" s="474"/>
      <c r="AB266" s="474"/>
      <c r="AC266" s="474"/>
      <c r="AD266" s="474"/>
      <c r="AE266" s="474"/>
      <c r="AF266" s="474"/>
      <c r="AG266" s="474"/>
      <c r="AH266" s="474"/>
      <c r="AI266" s="474"/>
      <c r="AJ266" s="474"/>
      <c r="AK266" s="474"/>
    </row>
    <row r="267" spans="1:37" ht="15.75" customHeight="1">
      <c r="A267" s="474"/>
      <c r="B267" s="475"/>
      <c r="C267" s="475"/>
      <c r="D267" s="475"/>
      <c r="E267" s="475"/>
      <c r="F267" s="475"/>
      <c r="G267" s="475"/>
      <c r="H267" s="475"/>
      <c r="I267" s="475"/>
      <c r="J267" s="475"/>
      <c r="K267" s="475"/>
      <c r="L267" s="475"/>
      <c r="M267" s="474"/>
      <c r="N267" s="474"/>
      <c r="O267" s="474"/>
      <c r="P267" s="474"/>
      <c r="Q267" s="474"/>
      <c r="R267" s="474"/>
      <c r="S267" s="474"/>
      <c r="T267" s="474"/>
      <c r="U267" s="474"/>
      <c r="V267" s="474"/>
      <c r="W267" s="474"/>
      <c r="X267" s="474"/>
      <c r="Y267" s="474"/>
      <c r="Z267" s="474"/>
      <c r="AA267" s="474"/>
      <c r="AB267" s="474"/>
      <c r="AC267" s="474"/>
      <c r="AD267" s="474"/>
      <c r="AE267" s="474"/>
      <c r="AF267" s="474"/>
      <c r="AG267" s="474"/>
      <c r="AH267" s="474"/>
      <c r="AI267" s="474"/>
      <c r="AJ267" s="474"/>
      <c r="AK267" s="474"/>
    </row>
    <row r="268" spans="1:37" ht="15.75" customHeight="1">
      <c r="A268" s="474"/>
      <c r="B268" s="475"/>
      <c r="C268" s="475"/>
      <c r="D268" s="475"/>
      <c r="E268" s="475"/>
      <c r="F268" s="475"/>
      <c r="G268" s="475"/>
      <c r="H268" s="475"/>
      <c r="I268" s="475"/>
      <c r="J268" s="475"/>
      <c r="K268" s="475"/>
      <c r="L268" s="475"/>
      <c r="M268" s="474"/>
      <c r="N268" s="474"/>
      <c r="O268" s="474"/>
      <c r="P268" s="474"/>
      <c r="Q268" s="474"/>
      <c r="R268" s="474"/>
      <c r="S268" s="474"/>
      <c r="T268" s="474"/>
      <c r="U268" s="474"/>
      <c r="V268" s="474"/>
      <c r="W268" s="474"/>
      <c r="X268" s="474"/>
      <c r="Y268" s="474"/>
      <c r="Z268" s="474"/>
      <c r="AA268" s="474"/>
      <c r="AB268" s="474"/>
      <c r="AC268" s="474"/>
      <c r="AD268" s="474"/>
      <c r="AE268" s="474"/>
      <c r="AF268" s="474"/>
      <c r="AG268" s="474"/>
      <c r="AH268" s="474"/>
      <c r="AI268" s="474"/>
      <c r="AJ268" s="474"/>
      <c r="AK268" s="474"/>
    </row>
    <row r="269" spans="1:37" ht="15.75" customHeight="1">
      <c r="A269" s="474"/>
      <c r="B269" s="475"/>
      <c r="C269" s="475"/>
      <c r="D269" s="475"/>
      <c r="E269" s="475"/>
      <c r="F269" s="475"/>
      <c r="G269" s="475"/>
      <c r="H269" s="475"/>
      <c r="I269" s="475"/>
      <c r="J269" s="475"/>
      <c r="K269" s="475"/>
      <c r="L269" s="475"/>
      <c r="M269" s="474"/>
      <c r="N269" s="474"/>
      <c r="O269" s="474"/>
      <c r="P269" s="474"/>
      <c r="Q269" s="474"/>
      <c r="R269" s="474"/>
      <c r="S269" s="474"/>
      <c r="T269" s="474"/>
      <c r="U269" s="474"/>
      <c r="V269" s="474"/>
      <c r="W269" s="474"/>
      <c r="X269" s="474"/>
      <c r="Y269" s="474"/>
      <c r="Z269" s="474"/>
      <c r="AA269" s="474"/>
      <c r="AB269" s="474"/>
      <c r="AC269" s="474"/>
      <c r="AD269" s="474"/>
      <c r="AE269" s="474"/>
      <c r="AF269" s="474"/>
      <c r="AG269" s="474"/>
      <c r="AH269" s="474"/>
      <c r="AI269" s="474"/>
      <c r="AJ269" s="474"/>
      <c r="AK269" s="474"/>
    </row>
    <row r="270" spans="1:37" ht="15.75" customHeight="1">
      <c r="A270" s="474"/>
      <c r="B270" s="475"/>
      <c r="C270" s="475"/>
      <c r="D270" s="475"/>
      <c r="E270" s="475"/>
      <c r="F270" s="475"/>
      <c r="G270" s="475"/>
      <c r="H270" s="475"/>
      <c r="I270" s="475"/>
      <c r="J270" s="475"/>
      <c r="K270" s="475"/>
      <c r="L270" s="475"/>
      <c r="M270" s="474"/>
      <c r="N270" s="474"/>
      <c r="O270" s="474"/>
      <c r="P270" s="474"/>
      <c r="Q270" s="474"/>
      <c r="R270" s="474"/>
      <c r="S270" s="474"/>
      <c r="T270" s="474"/>
      <c r="U270" s="474"/>
      <c r="V270" s="474"/>
      <c r="W270" s="474"/>
      <c r="X270" s="474"/>
      <c r="Y270" s="474"/>
      <c r="Z270" s="474"/>
      <c r="AA270" s="474"/>
      <c r="AB270" s="474"/>
      <c r="AC270" s="474"/>
      <c r="AD270" s="474"/>
      <c r="AE270" s="474"/>
      <c r="AF270" s="474"/>
      <c r="AG270" s="474"/>
      <c r="AH270" s="474"/>
      <c r="AI270" s="474"/>
      <c r="AJ270" s="474"/>
      <c r="AK270" s="474"/>
    </row>
    <row r="271" spans="1:37" ht="15.75" customHeight="1">
      <c r="A271" s="474"/>
      <c r="B271" s="475"/>
      <c r="C271" s="475"/>
      <c r="D271" s="475"/>
      <c r="E271" s="475"/>
      <c r="F271" s="475"/>
      <c r="G271" s="475"/>
      <c r="H271" s="475"/>
      <c r="I271" s="475"/>
      <c r="J271" s="475"/>
      <c r="K271" s="475"/>
      <c r="L271" s="475"/>
      <c r="M271" s="474"/>
      <c r="N271" s="474"/>
      <c r="O271" s="474"/>
      <c r="P271" s="474"/>
      <c r="Q271" s="474"/>
      <c r="R271" s="474"/>
      <c r="S271" s="474"/>
      <c r="T271" s="474"/>
      <c r="U271" s="474"/>
      <c r="V271" s="474"/>
      <c r="W271" s="474"/>
      <c r="X271" s="474"/>
      <c r="Y271" s="474"/>
      <c r="Z271" s="474"/>
      <c r="AA271" s="474"/>
      <c r="AB271" s="474"/>
      <c r="AC271" s="474"/>
      <c r="AD271" s="474"/>
      <c r="AE271" s="474"/>
      <c r="AF271" s="474"/>
      <c r="AG271" s="474"/>
      <c r="AH271" s="474"/>
      <c r="AI271" s="474"/>
      <c r="AJ271" s="474"/>
      <c r="AK271" s="474"/>
    </row>
    <row r="272" spans="1:37" ht="15.75" customHeight="1">
      <c r="A272" s="474"/>
      <c r="B272" s="475"/>
      <c r="C272" s="475"/>
      <c r="D272" s="475"/>
      <c r="E272" s="475"/>
      <c r="F272" s="475"/>
      <c r="G272" s="475"/>
      <c r="H272" s="475"/>
      <c r="I272" s="475"/>
      <c r="J272" s="475"/>
      <c r="K272" s="475"/>
      <c r="L272" s="475"/>
      <c r="M272" s="474"/>
      <c r="N272" s="474"/>
      <c r="O272" s="474"/>
      <c r="P272" s="474"/>
      <c r="Q272" s="474"/>
      <c r="R272" s="474"/>
      <c r="S272" s="474"/>
      <c r="T272" s="474"/>
      <c r="U272" s="474"/>
      <c r="V272" s="474"/>
      <c r="W272" s="474"/>
      <c r="X272" s="474"/>
      <c r="Y272" s="474"/>
      <c r="Z272" s="474"/>
      <c r="AA272" s="474"/>
      <c r="AB272" s="474"/>
      <c r="AC272" s="474"/>
      <c r="AD272" s="474"/>
      <c r="AE272" s="474"/>
      <c r="AF272" s="474"/>
      <c r="AG272" s="474"/>
      <c r="AH272" s="474"/>
      <c r="AI272" s="474"/>
      <c r="AJ272" s="474"/>
      <c r="AK272" s="474"/>
    </row>
    <row r="273" spans="1:37" ht="15.75" customHeight="1">
      <c r="A273" s="474"/>
      <c r="B273" s="475"/>
      <c r="C273" s="475"/>
      <c r="D273" s="475"/>
      <c r="E273" s="475"/>
      <c r="F273" s="475"/>
      <c r="G273" s="475"/>
      <c r="H273" s="475"/>
      <c r="I273" s="475"/>
      <c r="J273" s="475"/>
      <c r="K273" s="475"/>
      <c r="L273" s="475"/>
      <c r="M273" s="474"/>
      <c r="N273" s="474"/>
      <c r="O273" s="474"/>
      <c r="P273" s="474"/>
      <c r="Q273" s="474"/>
      <c r="R273" s="474"/>
      <c r="S273" s="474"/>
      <c r="T273" s="474"/>
      <c r="U273" s="474"/>
      <c r="V273" s="474"/>
      <c r="W273" s="474"/>
      <c r="X273" s="474"/>
      <c r="Y273" s="474"/>
      <c r="Z273" s="474"/>
      <c r="AA273" s="474"/>
      <c r="AB273" s="474"/>
      <c r="AC273" s="474"/>
      <c r="AD273" s="474"/>
      <c r="AE273" s="474"/>
      <c r="AF273" s="474"/>
      <c r="AG273" s="474"/>
      <c r="AH273" s="474"/>
      <c r="AI273" s="474"/>
      <c r="AJ273" s="474"/>
      <c r="AK273" s="474"/>
    </row>
    <row r="274" spans="1:37" ht="15.75" customHeight="1">
      <c r="A274" s="474"/>
      <c r="B274" s="475"/>
      <c r="C274" s="475"/>
      <c r="D274" s="475"/>
      <c r="E274" s="475"/>
      <c r="F274" s="475"/>
      <c r="G274" s="475"/>
      <c r="H274" s="475"/>
      <c r="I274" s="475"/>
      <c r="J274" s="475"/>
      <c r="K274" s="475"/>
      <c r="L274" s="475"/>
      <c r="M274" s="474"/>
      <c r="N274" s="474"/>
      <c r="O274" s="474"/>
      <c r="P274" s="474"/>
      <c r="Q274" s="474"/>
      <c r="R274" s="474"/>
      <c r="S274" s="474"/>
      <c r="T274" s="474"/>
      <c r="U274" s="474"/>
      <c r="V274" s="474"/>
      <c r="W274" s="474"/>
      <c r="X274" s="474"/>
      <c r="Y274" s="474"/>
      <c r="Z274" s="474"/>
      <c r="AA274" s="474"/>
      <c r="AB274" s="474"/>
      <c r="AC274" s="474"/>
      <c r="AD274" s="474"/>
      <c r="AE274" s="474"/>
      <c r="AF274" s="474"/>
      <c r="AG274" s="474"/>
      <c r="AH274" s="474"/>
      <c r="AI274" s="474"/>
      <c r="AJ274" s="474"/>
      <c r="AK274" s="474"/>
    </row>
    <row r="275" spans="1:37" ht="15.75" customHeight="1">
      <c r="A275" s="474"/>
      <c r="B275" s="475"/>
      <c r="C275" s="475"/>
      <c r="D275" s="475"/>
      <c r="E275" s="475"/>
      <c r="F275" s="475"/>
      <c r="G275" s="475"/>
      <c r="H275" s="475"/>
      <c r="I275" s="475"/>
      <c r="J275" s="475"/>
      <c r="K275" s="475"/>
      <c r="L275" s="475"/>
      <c r="M275" s="474"/>
      <c r="N275" s="474"/>
      <c r="O275" s="474"/>
      <c r="P275" s="474"/>
      <c r="Q275" s="474"/>
      <c r="R275" s="474"/>
      <c r="S275" s="474"/>
      <c r="T275" s="474"/>
      <c r="U275" s="474"/>
      <c r="V275" s="474"/>
      <c r="W275" s="474"/>
      <c r="X275" s="474"/>
      <c r="Y275" s="474"/>
      <c r="Z275" s="474"/>
      <c r="AA275" s="474"/>
      <c r="AB275" s="474"/>
      <c r="AC275" s="474"/>
      <c r="AD275" s="474"/>
      <c r="AE275" s="474"/>
      <c r="AF275" s="474"/>
      <c r="AG275" s="474"/>
      <c r="AH275" s="474"/>
      <c r="AI275" s="474"/>
      <c r="AJ275" s="474"/>
      <c r="AK275" s="474"/>
    </row>
    <row r="276" spans="1:37" ht="15.75" customHeight="1">
      <c r="A276" s="474"/>
      <c r="B276" s="475"/>
      <c r="C276" s="475"/>
      <c r="D276" s="475"/>
      <c r="E276" s="475"/>
      <c r="F276" s="475"/>
      <c r="G276" s="475"/>
      <c r="H276" s="475"/>
      <c r="I276" s="475"/>
      <c r="J276" s="475"/>
      <c r="K276" s="475"/>
      <c r="L276" s="475"/>
      <c r="M276" s="474"/>
      <c r="N276" s="474"/>
      <c r="O276" s="474"/>
      <c r="P276" s="474"/>
      <c r="Q276" s="474"/>
      <c r="R276" s="474"/>
      <c r="S276" s="474"/>
      <c r="T276" s="474"/>
      <c r="U276" s="474"/>
      <c r="V276" s="474"/>
      <c r="W276" s="474"/>
      <c r="X276" s="474"/>
      <c r="Y276" s="474"/>
      <c r="Z276" s="474"/>
      <c r="AA276" s="474"/>
      <c r="AB276" s="474"/>
      <c r="AC276" s="474"/>
      <c r="AD276" s="474"/>
      <c r="AE276" s="474"/>
      <c r="AF276" s="474"/>
      <c r="AG276" s="474"/>
      <c r="AH276" s="474"/>
      <c r="AI276" s="474"/>
      <c r="AJ276" s="474"/>
      <c r="AK276" s="474"/>
    </row>
    <row r="277" spans="1:37" ht="15.75" customHeight="1">
      <c r="A277" s="474"/>
      <c r="B277" s="475"/>
      <c r="C277" s="475"/>
      <c r="D277" s="475"/>
      <c r="E277" s="475"/>
      <c r="F277" s="475"/>
      <c r="G277" s="475"/>
      <c r="H277" s="475"/>
      <c r="I277" s="475"/>
      <c r="J277" s="475"/>
      <c r="K277" s="475"/>
      <c r="L277" s="475"/>
      <c r="M277" s="474"/>
      <c r="N277" s="474"/>
      <c r="O277" s="474"/>
      <c r="P277" s="474"/>
      <c r="Q277" s="474"/>
      <c r="R277" s="474"/>
      <c r="S277" s="474"/>
      <c r="T277" s="474"/>
      <c r="U277" s="474"/>
      <c r="V277" s="474"/>
      <c r="W277" s="474"/>
      <c r="X277" s="474"/>
      <c r="Y277" s="474"/>
      <c r="Z277" s="474"/>
      <c r="AA277" s="474"/>
      <c r="AB277" s="474"/>
      <c r="AC277" s="474"/>
      <c r="AD277" s="474"/>
      <c r="AE277" s="474"/>
      <c r="AF277" s="474"/>
      <c r="AG277" s="474"/>
      <c r="AH277" s="474"/>
      <c r="AI277" s="474"/>
      <c r="AJ277" s="474"/>
      <c r="AK277" s="474"/>
    </row>
    <row r="278" spans="1:37" ht="15.75" customHeight="1">
      <c r="A278" s="474"/>
      <c r="B278" s="475"/>
      <c r="C278" s="475"/>
      <c r="D278" s="475"/>
      <c r="E278" s="475"/>
      <c r="F278" s="475"/>
      <c r="G278" s="475"/>
      <c r="H278" s="475"/>
      <c r="I278" s="475"/>
      <c r="J278" s="475"/>
      <c r="K278" s="475"/>
      <c r="L278" s="475"/>
      <c r="M278" s="474"/>
      <c r="N278" s="474"/>
      <c r="O278" s="474"/>
      <c r="P278" s="474"/>
      <c r="Q278" s="474"/>
      <c r="R278" s="474"/>
      <c r="S278" s="474"/>
      <c r="T278" s="474"/>
      <c r="U278" s="474"/>
      <c r="V278" s="474"/>
      <c r="W278" s="474"/>
      <c r="X278" s="474"/>
      <c r="Y278" s="474"/>
      <c r="Z278" s="474"/>
      <c r="AA278" s="474"/>
      <c r="AB278" s="474"/>
      <c r="AC278" s="474"/>
      <c r="AD278" s="474"/>
      <c r="AE278" s="474"/>
      <c r="AF278" s="474"/>
      <c r="AG278" s="474"/>
      <c r="AH278" s="474"/>
      <c r="AI278" s="474"/>
      <c r="AJ278" s="474"/>
      <c r="AK278" s="474"/>
    </row>
    <row r="279" spans="1:37" ht="15.75" customHeight="1">
      <c r="A279" s="474"/>
      <c r="B279" s="475"/>
      <c r="C279" s="475"/>
      <c r="D279" s="475"/>
      <c r="E279" s="475"/>
      <c r="F279" s="475"/>
      <c r="G279" s="475"/>
      <c r="H279" s="475"/>
      <c r="I279" s="475"/>
      <c r="J279" s="475"/>
      <c r="K279" s="475"/>
      <c r="L279" s="475"/>
      <c r="M279" s="474"/>
      <c r="N279" s="474"/>
      <c r="O279" s="474"/>
      <c r="P279" s="474"/>
      <c r="Q279" s="474"/>
      <c r="R279" s="474"/>
      <c r="S279" s="474"/>
      <c r="T279" s="474"/>
      <c r="U279" s="474"/>
      <c r="V279" s="474"/>
      <c r="W279" s="474"/>
      <c r="X279" s="474"/>
      <c r="Y279" s="474"/>
      <c r="Z279" s="474"/>
      <c r="AA279" s="474"/>
      <c r="AB279" s="474"/>
      <c r="AC279" s="474"/>
      <c r="AD279" s="474"/>
      <c r="AE279" s="474"/>
      <c r="AF279" s="474"/>
      <c r="AG279" s="474"/>
      <c r="AH279" s="474"/>
      <c r="AI279" s="474"/>
      <c r="AJ279" s="474"/>
      <c r="AK279" s="474"/>
    </row>
    <row r="280" spans="1:37" ht="15.75" customHeight="1">
      <c r="A280" s="474"/>
      <c r="B280" s="475"/>
      <c r="C280" s="475"/>
      <c r="D280" s="475"/>
      <c r="E280" s="475"/>
      <c r="F280" s="475"/>
      <c r="G280" s="475"/>
      <c r="H280" s="475"/>
      <c r="I280" s="475"/>
      <c r="J280" s="475"/>
      <c r="K280" s="475"/>
      <c r="L280" s="475"/>
      <c r="M280" s="474"/>
      <c r="N280" s="474"/>
      <c r="O280" s="474"/>
      <c r="P280" s="474"/>
      <c r="Q280" s="474"/>
      <c r="R280" s="474"/>
      <c r="S280" s="474"/>
      <c r="T280" s="474"/>
      <c r="U280" s="474"/>
      <c r="V280" s="474"/>
      <c r="W280" s="474"/>
      <c r="X280" s="474"/>
      <c r="Y280" s="474"/>
      <c r="Z280" s="474"/>
      <c r="AA280" s="474"/>
      <c r="AB280" s="474"/>
      <c r="AC280" s="474"/>
      <c r="AD280" s="474"/>
      <c r="AE280" s="474"/>
      <c r="AF280" s="474"/>
      <c r="AG280" s="474"/>
      <c r="AH280" s="474"/>
      <c r="AI280" s="474"/>
      <c r="AJ280" s="474"/>
      <c r="AK280" s="474"/>
    </row>
    <row r="281" spans="1:37" ht="15.75" customHeight="1">
      <c r="A281" s="474"/>
      <c r="B281" s="475"/>
      <c r="C281" s="475"/>
      <c r="D281" s="475"/>
      <c r="E281" s="475"/>
      <c r="F281" s="475"/>
      <c r="G281" s="475"/>
      <c r="H281" s="475"/>
      <c r="I281" s="475"/>
      <c r="J281" s="475"/>
      <c r="K281" s="475"/>
      <c r="L281" s="475"/>
      <c r="M281" s="474"/>
      <c r="N281" s="474"/>
      <c r="O281" s="474"/>
      <c r="P281" s="474"/>
      <c r="Q281" s="474"/>
      <c r="R281" s="474"/>
      <c r="S281" s="474"/>
      <c r="T281" s="474"/>
      <c r="U281" s="474"/>
      <c r="V281" s="474"/>
      <c r="W281" s="474"/>
      <c r="X281" s="474"/>
      <c r="Y281" s="474"/>
      <c r="Z281" s="474"/>
      <c r="AA281" s="474"/>
      <c r="AB281" s="474"/>
      <c r="AC281" s="474"/>
      <c r="AD281" s="474"/>
      <c r="AE281" s="474"/>
      <c r="AF281" s="474"/>
      <c r="AG281" s="474"/>
      <c r="AH281" s="474"/>
      <c r="AI281" s="474"/>
      <c r="AJ281" s="474"/>
      <c r="AK281" s="474"/>
    </row>
    <row r="282" spans="1:37" ht="15.75" customHeight="1">
      <c r="A282" s="474"/>
      <c r="B282" s="475"/>
      <c r="C282" s="475"/>
      <c r="D282" s="475"/>
      <c r="E282" s="475"/>
      <c r="F282" s="475"/>
      <c r="G282" s="475"/>
      <c r="H282" s="475"/>
      <c r="I282" s="475"/>
      <c r="J282" s="475"/>
      <c r="K282" s="475"/>
      <c r="L282" s="475"/>
      <c r="M282" s="474"/>
      <c r="N282" s="474"/>
      <c r="O282" s="474"/>
      <c r="P282" s="474"/>
      <c r="Q282" s="474"/>
      <c r="R282" s="474"/>
      <c r="S282" s="474"/>
      <c r="T282" s="474"/>
      <c r="U282" s="474"/>
      <c r="V282" s="474"/>
      <c r="W282" s="474"/>
      <c r="X282" s="474"/>
      <c r="Y282" s="474"/>
      <c r="Z282" s="474"/>
      <c r="AA282" s="474"/>
      <c r="AB282" s="474"/>
      <c r="AC282" s="474"/>
      <c r="AD282" s="474"/>
      <c r="AE282" s="474"/>
      <c r="AF282" s="474"/>
      <c r="AG282" s="474"/>
      <c r="AH282" s="474"/>
      <c r="AI282" s="474"/>
      <c r="AJ282" s="474"/>
      <c r="AK282" s="474"/>
    </row>
    <row r="283" spans="1:37" ht="15.75" customHeight="1">
      <c r="A283" s="474"/>
      <c r="B283" s="475"/>
      <c r="C283" s="475"/>
      <c r="D283" s="475"/>
      <c r="E283" s="475"/>
      <c r="F283" s="475"/>
      <c r="G283" s="475"/>
      <c r="H283" s="475"/>
      <c r="I283" s="475"/>
      <c r="J283" s="475"/>
      <c r="K283" s="475"/>
      <c r="L283" s="475"/>
      <c r="M283" s="474"/>
      <c r="N283" s="474"/>
      <c r="O283" s="474"/>
      <c r="P283" s="474"/>
      <c r="Q283" s="474"/>
      <c r="R283" s="474"/>
      <c r="S283" s="474"/>
      <c r="T283" s="474"/>
      <c r="U283" s="474"/>
      <c r="V283" s="474"/>
      <c r="W283" s="474"/>
      <c r="X283" s="474"/>
      <c r="Y283" s="474"/>
      <c r="Z283" s="474"/>
      <c r="AA283" s="474"/>
      <c r="AB283" s="474"/>
      <c r="AC283" s="474"/>
      <c r="AD283" s="474"/>
      <c r="AE283" s="474"/>
      <c r="AF283" s="474"/>
      <c r="AG283" s="474"/>
      <c r="AH283" s="474"/>
      <c r="AI283" s="474"/>
      <c r="AJ283" s="474"/>
      <c r="AK283" s="474"/>
    </row>
    <row r="284" spans="1:37" ht="15.75" customHeight="1">
      <c r="A284" s="474"/>
      <c r="B284" s="475"/>
      <c r="C284" s="475"/>
      <c r="D284" s="475"/>
      <c r="E284" s="475"/>
      <c r="F284" s="475"/>
      <c r="G284" s="475"/>
      <c r="H284" s="475"/>
      <c r="I284" s="475"/>
      <c r="J284" s="475"/>
      <c r="K284" s="475"/>
      <c r="L284" s="475"/>
      <c r="M284" s="474"/>
      <c r="N284" s="474"/>
      <c r="O284" s="474"/>
      <c r="P284" s="474"/>
      <c r="Q284" s="474"/>
      <c r="R284" s="474"/>
      <c r="S284" s="474"/>
      <c r="T284" s="474"/>
      <c r="U284" s="474"/>
      <c r="V284" s="474"/>
      <c r="W284" s="474"/>
      <c r="X284" s="474"/>
      <c r="Y284" s="474"/>
      <c r="Z284" s="474"/>
      <c r="AA284" s="474"/>
      <c r="AB284" s="474"/>
      <c r="AC284" s="474"/>
      <c r="AD284" s="474"/>
      <c r="AE284" s="474"/>
      <c r="AF284" s="474"/>
      <c r="AG284" s="474"/>
      <c r="AH284" s="474"/>
      <c r="AI284" s="474"/>
      <c r="AJ284" s="474"/>
      <c r="AK284" s="474"/>
    </row>
    <row r="285" spans="1:37" ht="15.75" customHeight="1">
      <c r="A285" s="474"/>
      <c r="B285" s="475"/>
      <c r="C285" s="475"/>
      <c r="D285" s="475"/>
      <c r="E285" s="475"/>
      <c r="F285" s="475"/>
      <c r="G285" s="475"/>
      <c r="H285" s="475"/>
      <c r="I285" s="475"/>
      <c r="J285" s="475"/>
      <c r="K285" s="475"/>
      <c r="L285" s="475"/>
      <c r="M285" s="474"/>
      <c r="N285" s="474"/>
      <c r="O285" s="474"/>
      <c r="P285" s="474"/>
      <c r="Q285" s="474"/>
      <c r="R285" s="474"/>
      <c r="S285" s="474"/>
      <c r="T285" s="474"/>
      <c r="U285" s="474"/>
      <c r="V285" s="474"/>
      <c r="W285" s="474"/>
      <c r="X285" s="474"/>
      <c r="Y285" s="474"/>
      <c r="Z285" s="474"/>
      <c r="AA285" s="474"/>
      <c r="AB285" s="474"/>
      <c r="AC285" s="474"/>
      <c r="AD285" s="474"/>
      <c r="AE285" s="474"/>
      <c r="AF285" s="474"/>
      <c r="AG285" s="474"/>
      <c r="AH285" s="474"/>
      <c r="AI285" s="474"/>
      <c r="AJ285" s="474"/>
      <c r="AK285" s="474"/>
    </row>
    <row r="286" spans="1:37" ht="15.75" customHeight="1">
      <c r="A286" s="474"/>
      <c r="B286" s="475"/>
      <c r="C286" s="475"/>
      <c r="D286" s="475"/>
      <c r="E286" s="475"/>
      <c r="F286" s="475"/>
      <c r="G286" s="475"/>
      <c r="H286" s="475"/>
      <c r="I286" s="475"/>
      <c r="J286" s="475"/>
      <c r="K286" s="475"/>
      <c r="L286" s="475"/>
      <c r="M286" s="474"/>
      <c r="N286" s="474"/>
      <c r="O286" s="474"/>
      <c r="P286" s="474"/>
      <c r="Q286" s="474"/>
      <c r="R286" s="474"/>
      <c r="S286" s="474"/>
      <c r="T286" s="474"/>
      <c r="U286" s="474"/>
      <c r="V286" s="474"/>
      <c r="W286" s="474"/>
      <c r="X286" s="474"/>
      <c r="Y286" s="474"/>
      <c r="Z286" s="474"/>
      <c r="AA286" s="474"/>
      <c r="AB286" s="474"/>
      <c r="AC286" s="474"/>
      <c r="AD286" s="474"/>
      <c r="AE286" s="474"/>
      <c r="AF286" s="474"/>
      <c r="AG286" s="474"/>
      <c r="AH286" s="474"/>
      <c r="AI286" s="474"/>
      <c r="AJ286" s="474"/>
      <c r="AK286" s="474"/>
    </row>
    <row r="287" spans="1:37" ht="15.75" customHeight="1">
      <c r="A287" s="474"/>
      <c r="B287" s="475"/>
      <c r="C287" s="475"/>
      <c r="D287" s="475"/>
      <c r="E287" s="475"/>
      <c r="F287" s="475"/>
      <c r="G287" s="475"/>
      <c r="H287" s="475"/>
      <c r="I287" s="475"/>
      <c r="J287" s="475"/>
      <c r="K287" s="475"/>
      <c r="L287" s="475"/>
      <c r="M287" s="474"/>
      <c r="N287" s="474"/>
      <c r="O287" s="474"/>
      <c r="P287" s="474"/>
      <c r="Q287" s="474"/>
      <c r="R287" s="474"/>
      <c r="S287" s="474"/>
      <c r="T287" s="474"/>
      <c r="U287" s="474"/>
      <c r="V287" s="474"/>
      <c r="W287" s="474"/>
      <c r="X287" s="474"/>
      <c r="Y287" s="474"/>
      <c r="Z287" s="474"/>
      <c r="AA287" s="474"/>
      <c r="AB287" s="474"/>
      <c r="AC287" s="474"/>
      <c r="AD287" s="474"/>
      <c r="AE287" s="474"/>
      <c r="AF287" s="474"/>
      <c r="AG287" s="474"/>
      <c r="AH287" s="474"/>
      <c r="AI287" s="474"/>
      <c r="AJ287" s="474"/>
      <c r="AK287" s="474"/>
    </row>
    <row r="288" spans="1:37" ht="15.75" customHeight="1">
      <c r="A288" s="474"/>
      <c r="B288" s="475"/>
      <c r="C288" s="475"/>
      <c r="D288" s="475"/>
      <c r="E288" s="475"/>
      <c r="F288" s="475"/>
      <c r="G288" s="475"/>
      <c r="H288" s="475"/>
      <c r="I288" s="475"/>
      <c r="J288" s="475"/>
      <c r="K288" s="475"/>
      <c r="L288" s="475"/>
      <c r="M288" s="474"/>
      <c r="N288" s="474"/>
      <c r="O288" s="474"/>
      <c r="P288" s="474"/>
      <c r="Q288" s="474"/>
      <c r="R288" s="474"/>
      <c r="S288" s="474"/>
      <c r="T288" s="474"/>
      <c r="U288" s="474"/>
      <c r="V288" s="474"/>
      <c r="W288" s="474"/>
      <c r="X288" s="474"/>
      <c r="Y288" s="474"/>
      <c r="Z288" s="474"/>
      <c r="AA288" s="474"/>
      <c r="AB288" s="474"/>
      <c r="AC288" s="474"/>
      <c r="AD288" s="474"/>
      <c r="AE288" s="474"/>
      <c r="AF288" s="474"/>
      <c r="AG288" s="474"/>
      <c r="AH288" s="474"/>
      <c r="AI288" s="474"/>
      <c r="AJ288" s="474"/>
      <c r="AK288" s="474"/>
    </row>
    <row r="289" spans="1:37" ht="15.75" customHeight="1">
      <c r="A289" s="474"/>
      <c r="B289" s="475"/>
      <c r="C289" s="475"/>
      <c r="D289" s="475"/>
      <c r="E289" s="475"/>
      <c r="F289" s="475"/>
      <c r="G289" s="475"/>
      <c r="H289" s="475"/>
      <c r="I289" s="475"/>
      <c r="J289" s="475"/>
      <c r="K289" s="475"/>
      <c r="L289" s="475"/>
      <c r="M289" s="474"/>
      <c r="N289" s="474"/>
      <c r="O289" s="474"/>
      <c r="P289" s="474"/>
      <c r="Q289" s="474"/>
      <c r="R289" s="474"/>
      <c r="S289" s="474"/>
      <c r="T289" s="474"/>
      <c r="U289" s="474"/>
      <c r="V289" s="474"/>
      <c r="W289" s="474"/>
      <c r="X289" s="474"/>
      <c r="Y289" s="474"/>
      <c r="Z289" s="474"/>
      <c r="AA289" s="474"/>
      <c r="AB289" s="474"/>
      <c r="AC289" s="474"/>
      <c r="AD289" s="474"/>
      <c r="AE289" s="474"/>
      <c r="AF289" s="474"/>
      <c r="AG289" s="474"/>
      <c r="AH289" s="474"/>
      <c r="AI289" s="474"/>
      <c r="AJ289" s="474"/>
      <c r="AK289" s="474"/>
    </row>
    <row r="290" spans="1:37" ht="15.75" customHeight="1">
      <c r="A290" s="474"/>
      <c r="B290" s="475"/>
      <c r="C290" s="475"/>
      <c r="D290" s="475"/>
      <c r="E290" s="475"/>
      <c r="F290" s="475"/>
      <c r="G290" s="475"/>
      <c r="H290" s="475"/>
      <c r="I290" s="475"/>
      <c r="J290" s="475"/>
      <c r="K290" s="475"/>
      <c r="L290" s="475"/>
      <c r="M290" s="474"/>
      <c r="N290" s="474"/>
      <c r="O290" s="474"/>
      <c r="P290" s="474"/>
      <c r="Q290" s="474"/>
      <c r="R290" s="474"/>
      <c r="S290" s="474"/>
      <c r="T290" s="474"/>
      <c r="U290" s="474"/>
      <c r="V290" s="474"/>
      <c r="W290" s="474"/>
      <c r="X290" s="474"/>
      <c r="Y290" s="474"/>
      <c r="Z290" s="474"/>
      <c r="AA290" s="474"/>
      <c r="AB290" s="474"/>
      <c r="AC290" s="474"/>
      <c r="AD290" s="474"/>
      <c r="AE290" s="474"/>
      <c r="AF290" s="474"/>
      <c r="AG290" s="474"/>
      <c r="AH290" s="474"/>
      <c r="AI290" s="474"/>
      <c r="AJ290" s="474"/>
      <c r="AK290" s="474"/>
    </row>
    <row r="291" spans="1:37" ht="15.75" customHeight="1">
      <c r="A291" s="474"/>
      <c r="B291" s="475"/>
      <c r="C291" s="475"/>
      <c r="D291" s="475"/>
      <c r="E291" s="475"/>
      <c r="F291" s="475"/>
      <c r="G291" s="475"/>
      <c r="H291" s="475"/>
      <c r="I291" s="475"/>
      <c r="J291" s="475"/>
      <c r="K291" s="475"/>
      <c r="L291" s="475"/>
      <c r="M291" s="474"/>
      <c r="N291" s="474"/>
      <c r="O291" s="474"/>
      <c r="P291" s="474"/>
      <c r="Q291" s="474"/>
      <c r="R291" s="474"/>
      <c r="S291" s="474"/>
      <c r="T291" s="474"/>
      <c r="U291" s="474"/>
      <c r="V291" s="474"/>
      <c r="W291" s="474"/>
      <c r="X291" s="474"/>
      <c r="Y291" s="474"/>
      <c r="Z291" s="474"/>
      <c r="AA291" s="474"/>
      <c r="AB291" s="474"/>
      <c r="AC291" s="474"/>
      <c r="AD291" s="474"/>
      <c r="AE291" s="474"/>
      <c r="AF291" s="474"/>
      <c r="AG291" s="474"/>
      <c r="AH291" s="474"/>
      <c r="AI291" s="474"/>
      <c r="AJ291" s="474"/>
      <c r="AK291" s="474"/>
    </row>
    <row r="292" spans="1:37" ht="15.75" customHeight="1">
      <c r="A292" s="474"/>
      <c r="B292" s="475"/>
      <c r="C292" s="475"/>
      <c r="D292" s="475"/>
      <c r="E292" s="475"/>
      <c r="F292" s="475"/>
      <c r="G292" s="475"/>
      <c r="H292" s="475"/>
      <c r="I292" s="475"/>
      <c r="J292" s="475"/>
      <c r="K292" s="475"/>
      <c r="L292" s="475"/>
      <c r="M292" s="474"/>
      <c r="N292" s="474"/>
      <c r="O292" s="474"/>
      <c r="P292" s="474"/>
      <c r="Q292" s="474"/>
      <c r="R292" s="474"/>
      <c r="S292" s="474"/>
      <c r="T292" s="474"/>
      <c r="U292" s="474"/>
      <c r="V292" s="474"/>
      <c r="W292" s="474"/>
      <c r="X292" s="474"/>
      <c r="Y292" s="474"/>
      <c r="Z292" s="474"/>
      <c r="AA292" s="474"/>
      <c r="AB292" s="474"/>
      <c r="AC292" s="474"/>
      <c r="AD292" s="474"/>
      <c r="AE292" s="474"/>
      <c r="AF292" s="474"/>
      <c r="AG292" s="474"/>
      <c r="AH292" s="474"/>
      <c r="AI292" s="474"/>
      <c r="AJ292" s="474"/>
      <c r="AK292" s="474"/>
    </row>
    <row r="293" spans="1:37" ht="15.75" customHeight="1">
      <c r="A293" s="474"/>
      <c r="B293" s="475"/>
      <c r="C293" s="475"/>
      <c r="D293" s="475"/>
      <c r="E293" s="475"/>
      <c r="F293" s="475"/>
      <c r="G293" s="475"/>
      <c r="H293" s="475"/>
      <c r="I293" s="475"/>
      <c r="J293" s="475"/>
      <c r="K293" s="475"/>
      <c r="L293" s="475"/>
      <c r="M293" s="474"/>
      <c r="N293" s="474"/>
      <c r="O293" s="474"/>
      <c r="P293" s="474"/>
      <c r="Q293" s="474"/>
      <c r="R293" s="474"/>
      <c r="S293" s="474"/>
      <c r="T293" s="474"/>
      <c r="U293" s="474"/>
      <c r="V293" s="474"/>
      <c r="W293" s="474"/>
      <c r="X293" s="474"/>
      <c r="Y293" s="474"/>
      <c r="Z293" s="474"/>
      <c r="AA293" s="474"/>
      <c r="AB293" s="474"/>
      <c r="AC293" s="474"/>
      <c r="AD293" s="474"/>
      <c r="AE293" s="474"/>
      <c r="AF293" s="474"/>
      <c r="AG293" s="474"/>
      <c r="AH293" s="474"/>
      <c r="AI293" s="474"/>
      <c r="AJ293" s="474"/>
      <c r="AK293" s="474"/>
    </row>
    <row r="294" spans="1:37" ht="15.75" customHeight="1">
      <c r="A294" s="474"/>
      <c r="B294" s="475"/>
      <c r="C294" s="475"/>
      <c r="D294" s="475"/>
      <c r="E294" s="475"/>
      <c r="F294" s="475"/>
      <c r="G294" s="475"/>
      <c r="H294" s="475"/>
      <c r="I294" s="475"/>
      <c r="J294" s="475"/>
      <c r="K294" s="475"/>
      <c r="L294" s="475"/>
      <c r="M294" s="474"/>
      <c r="N294" s="474"/>
      <c r="O294" s="474"/>
      <c r="P294" s="474"/>
      <c r="Q294" s="474"/>
      <c r="R294" s="474"/>
      <c r="S294" s="474"/>
      <c r="T294" s="474"/>
      <c r="U294" s="474"/>
      <c r="V294" s="474"/>
      <c r="W294" s="474"/>
      <c r="X294" s="474"/>
      <c r="Y294" s="474"/>
      <c r="Z294" s="474"/>
      <c r="AA294" s="474"/>
      <c r="AB294" s="474"/>
      <c r="AC294" s="474"/>
      <c r="AD294" s="474"/>
      <c r="AE294" s="474"/>
      <c r="AF294" s="474"/>
      <c r="AG294" s="474"/>
      <c r="AH294" s="474"/>
      <c r="AI294" s="474"/>
      <c r="AJ294" s="474"/>
      <c r="AK294" s="474"/>
    </row>
    <row r="295" spans="1:37" ht="15.75" customHeight="1">
      <c r="A295" s="474"/>
      <c r="B295" s="475"/>
      <c r="C295" s="475"/>
      <c r="D295" s="475"/>
      <c r="E295" s="475"/>
      <c r="F295" s="475"/>
      <c r="G295" s="475"/>
      <c r="H295" s="475"/>
      <c r="I295" s="475"/>
      <c r="J295" s="475"/>
      <c r="K295" s="475"/>
      <c r="L295" s="475"/>
      <c r="M295" s="474"/>
      <c r="N295" s="474"/>
      <c r="O295" s="474"/>
      <c r="P295" s="474"/>
      <c r="Q295" s="474"/>
      <c r="R295" s="474"/>
      <c r="S295" s="474"/>
      <c r="T295" s="474"/>
      <c r="U295" s="474"/>
      <c r="V295" s="474"/>
      <c r="W295" s="474"/>
      <c r="X295" s="474"/>
      <c r="Y295" s="474"/>
      <c r="Z295" s="474"/>
      <c r="AA295" s="474"/>
      <c r="AB295" s="474"/>
      <c r="AC295" s="474"/>
      <c r="AD295" s="474"/>
      <c r="AE295" s="474"/>
      <c r="AF295" s="474"/>
      <c r="AG295" s="474"/>
      <c r="AH295" s="474"/>
      <c r="AI295" s="474"/>
      <c r="AJ295" s="474"/>
      <c r="AK295" s="474"/>
    </row>
    <row r="296" spans="1:37" ht="15.75" customHeight="1">
      <c r="A296" s="474"/>
      <c r="B296" s="475"/>
      <c r="C296" s="475"/>
      <c r="D296" s="475"/>
      <c r="E296" s="475"/>
      <c r="F296" s="475"/>
      <c r="G296" s="475"/>
      <c r="H296" s="475"/>
      <c r="I296" s="475"/>
      <c r="J296" s="475"/>
      <c r="K296" s="475"/>
      <c r="L296" s="475"/>
      <c r="M296" s="474"/>
      <c r="N296" s="474"/>
      <c r="O296" s="474"/>
      <c r="P296" s="474"/>
      <c r="Q296" s="474"/>
      <c r="R296" s="474"/>
      <c r="S296" s="474"/>
      <c r="T296" s="474"/>
      <c r="U296" s="474"/>
      <c r="V296" s="474"/>
      <c r="W296" s="474"/>
      <c r="X296" s="474"/>
      <c r="Y296" s="474"/>
      <c r="Z296" s="474"/>
      <c r="AA296" s="474"/>
      <c r="AB296" s="474"/>
      <c r="AC296" s="474"/>
      <c r="AD296" s="474"/>
      <c r="AE296" s="474"/>
      <c r="AF296" s="474"/>
      <c r="AG296" s="474"/>
      <c r="AH296" s="474"/>
      <c r="AI296" s="474"/>
      <c r="AJ296" s="474"/>
      <c r="AK296" s="474"/>
    </row>
    <row r="297" spans="1:37" ht="15.75" customHeight="1">
      <c r="A297" s="474"/>
      <c r="B297" s="475"/>
      <c r="C297" s="475"/>
      <c r="D297" s="475"/>
      <c r="E297" s="475"/>
      <c r="F297" s="475"/>
      <c r="G297" s="475"/>
      <c r="H297" s="475"/>
      <c r="I297" s="475"/>
      <c r="J297" s="475"/>
      <c r="K297" s="475"/>
      <c r="L297" s="475"/>
      <c r="M297" s="474"/>
      <c r="N297" s="474"/>
      <c r="O297" s="474"/>
      <c r="P297" s="474"/>
      <c r="Q297" s="474"/>
      <c r="R297" s="474"/>
      <c r="S297" s="474"/>
      <c r="T297" s="474"/>
      <c r="U297" s="474"/>
      <c r="V297" s="474"/>
      <c r="W297" s="474"/>
      <c r="X297" s="474"/>
      <c r="Y297" s="474"/>
      <c r="Z297" s="474"/>
      <c r="AA297" s="474"/>
      <c r="AB297" s="474"/>
      <c r="AC297" s="474"/>
      <c r="AD297" s="474"/>
      <c r="AE297" s="474"/>
      <c r="AF297" s="474"/>
      <c r="AG297" s="474"/>
      <c r="AH297" s="474"/>
      <c r="AI297" s="474"/>
      <c r="AJ297" s="474"/>
      <c r="AK297" s="474"/>
    </row>
    <row r="298" spans="1:37" ht="15.75" customHeight="1">
      <c r="A298" s="474"/>
      <c r="B298" s="475"/>
      <c r="C298" s="475"/>
      <c r="D298" s="475"/>
      <c r="E298" s="475"/>
      <c r="F298" s="475"/>
      <c r="G298" s="475"/>
      <c r="H298" s="475"/>
      <c r="I298" s="475"/>
      <c r="J298" s="475"/>
      <c r="K298" s="475"/>
      <c r="L298" s="475"/>
      <c r="M298" s="474"/>
      <c r="N298" s="474"/>
      <c r="O298" s="474"/>
      <c r="P298" s="474"/>
      <c r="Q298" s="474"/>
      <c r="R298" s="474"/>
      <c r="S298" s="474"/>
      <c r="T298" s="474"/>
      <c r="U298" s="474"/>
      <c r="V298" s="474"/>
      <c r="W298" s="474"/>
      <c r="X298" s="474"/>
      <c r="Y298" s="474"/>
      <c r="Z298" s="474"/>
      <c r="AA298" s="474"/>
      <c r="AB298" s="474"/>
      <c r="AC298" s="474"/>
      <c r="AD298" s="474"/>
      <c r="AE298" s="474"/>
      <c r="AF298" s="474"/>
      <c r="AG298" s="474"/>
      <c r="AH298" s="474"/>
      <c r="AI298" s="474"/>
      <c r="AJ298" s="474"/>
      <c r="AK298" s="474"/>
    </row>
    <row r="299" spans="1:37" ht="15.75" customHeight="1">
      <c r="A299" s="474"/>
      <c r="B299" s="475"/>
      <c r="C299" s="475"/>
      <c r="D299" s="475"/>
      <c r="E299" s="475"/>
      <c r="F299" s="475"/>
      <c r="G299" s="475"/>
      <c r="H299" s="475"/>
      <c r="I299" s="475"/>
      <c r="J299" s="475"/>
      <c r="K299" s="475"/>
      <c r="L299" s="475"/>
      <c r="M299" s="474"/>
      <c r="N299" s="474"/>
      <c r="O299" s="474"/>
      <c r="P299" s="474"/>
      <c r="Q299" s="474"/>
      <c r="R299" s="474"/>
      <c r="S299" s="474"/>
      <c r="T299" s="474"/>
      <c r="U299" s="474"/>
      <c r="V299" s="474"/>
      <c r="W299" s="474"/>
      <c r="X299" s="474"/>
      <c r="Y299" s="474"/>
      <c r="Z299" s="474"/>
      <c r="AA299" s="474"/>
      <c r="AB299" s="474"/>
      <c r="AC299" s="474"/>
      <c r="AD299" s="474"/>
      <c r="AE299" s="474"/>
      <c r="AF299" s="474"/>
      <c r="AG299" s="474"/>
      <c r="AH299" s="474"/>
      <c r="AI299" s="474"/>
      <c r="AJ299" s="474"/>
      <c r="AK299" s="474"/>
    </row>
    <row r="300" spans="1:37" ht="15.75" customHeight="1">
      <c r="A300" s="474"/>
      <c r="B300" s="475"/>
      <c r="C300" s="475"/>
      <c r="D300" s="475"/>
      <c r="E300" s="475"/>
      <c r="F300" s="475"/>
      <c r="G300" s="475"/>
      <c r="H300" s="475"/>
      <c r="I300" s="475"/>
      <c r="J300" s="475"/>
      <c r="K300" s="475"/>
      <c r="L300" s="475"/>
      <c r="M300" s="474"/>
      <c r="N300" s="474"/>
      <c r="O300" s="474"/>
      <c r="P300" s="474"/>
      <c r="Q300" s="474"/>
      <c r="R300" s="474"/>
      <c r="S300" s="474"/>
      <c r="T300" s="474"/>
      <c r="U300" s="474"/>
      <c r="V300" s="474"/>
      <c r="W300" s="474"/>
      <c r="X300" s="474"/>
      <c r="Y300" s="474"/>
      <c r="Z300" s="474"/>
      <c r="AA300" s="474"/>
      <c r="AB300" s="474"/>
      <c r="AC300" s="474"/>
      <c r="AD300" s="474"/>
      <c r="AE300" s="474"/>
      <c r="AF300" s="474"/>
      <c r="AG300" s="474"/>
      <c r="AH300" s="474"/>
      <c r="AI300" s="474"/>
      <c r="AJ300" s="474"/>
      <c r="AK300" s="474"/>
    </row>
    <row r="301" spans="1:37" ht="15.75" customHeight="1">
      <c r="A301" s="474"/>
      <c r="B301" s="475"/>
      <c r="C301" s="475"/>
      <c r="D301" s="475"/>
      <c r="E301" s="475"/>
      <c r="F301" s="475"/>
      <c r="G301" s="475"/>
      <c r="H301" s="475"/>
      <c r="I301" s="475"/>
      <c r="J301" s="475"/>
      <c r="K301" s="475"/>
      <c r="L301" s="475"/>
      <c r="M301" s="474"/>
      <c r="N301" s="474"/>
      <c r="O301" s="474"/>
      <c r="P301" s="474"/>
      <c r="Q301" s="474"/>
      <c r="R301" s="474"/>
      <c r="S301" s="474"/>
      <c r="T301" s="474"/>
      <c r="U301" s="474"/>
      <c r="V301" s="474"/>
      <c r="W301" s="474"/>
      <c r="X301" s="474"/>
      <c r="Y301" s="474"/>
      <c r="Z301" s="474"/>
      <c r="AA301" s="474"/>
      <c r="AB301" s="474"/>
      <c r="AC301" s="474"/>
      <c r="AD301" s="474"/>
      <c r="AE301" s="474"/>
      <c r="AF301" s="474"/>
      <c r="AG301" s="474"/>
      <c r="AH301" s="474"/>
      <c r="AI301" s="474"/>
      <c r="AJ301" s="474"/>
      <c r="AK301" s="474"/>
    </row>
    <row r="302" spans="1:37" ht="15.75" customHeight="1">
      <c r="A302" s="474"/>
      <c r="B302" s="475"/>
      <c r="C302" s="475"/>
      <c r="D302" s="475"/>
      <c r="E302" s="475"/>
      <c r="F302" s="475"/>
      <c r="G302" s="475"/>
      <c r="H302" s="475"/>
      <c r="I302" s="475"/>
      <c r="J302" s="475"/>
      <c r="K302" s="475"/>
      <c r="L302" s="475"/>
      <c r="M302" s="474"/>
      <c r="N302" s="474"/>
      <c r="O302" s="474"/>
      <c r="P302" s="474"/>
      <c r="Q302" s="474"/>
      <c r="R302" s="474"/>
      <c r="S302" s="474"/>
      <c r="T302" s="474"/>
      <c r="U302" s="474"/>
      <c r="V302" s="474"/>
      <c r="W302" s="474"/>
      <c r="X302" s="474"/>
      <c r="Y302" s="474"/>
      <c r="Z302" s="474"/>
      <c r="AA302" s="474"/>
      <c r="AB302" s="474"/>
      <c r="AC302" s="474"/>
      <c r="AD302" s="474"/>
      <c r="AE302" s="474"/>
      <c r="AF302" s="474"/>
      <c r="AG302" s="474"/>
      <c r="AH302" s="474"/>
      <c r="AI302" s="474"/>
      <c r="AJ302" s="474"/>
      <c r="AK302" s="474"/>
    </row>
    <row r="303" spans="1:37" ht="15.75" customHeight="1">
      <c r="A303" s="474"/>
      <c r="B303" s="475"/>
      <c r="C303" s="475"/>
      <c r="D303" s="475"/>
      <c r="E303" s="475"/>
      <c r="F303" s="475"/>
      <c r="G303" s="475"/>
      <c r="H303" s="475"/>
      <c r="I303" s="475"/>
      <c r="J303" s="475"/>
      <c r="K303" s="475"/>
      <c r="L303" s="475"/>
      <c r="M303" s="474"/>
      <c r="N303" s="474"/>
      <c r="O303" s="474"/>
      <c r="P303" s="474"/>
      <c r="Q303" s="474"/>
      <c r="R303" s="474"/>
      <c r="S303" s="474"/>
      <c r="T303" s="474"/>
      <c r="U303" s="474"/>
      <c r="V303" s="474"/>
      <c r="W303" s="474"/>
      <c r="X303" s="474"/>
      <c r="Y303" s="474"/>
      <c r="Z303" s="474"/>
      <c r="AA303" s="474"/>
      <c r="AB303" s="474"/>
      <c r="AC303" s="474"/>
      <c r="AD303" s="474"/>
      <c r="AE303" s="474"/>
      <c r="AF303" s="474"/>
      <c r="AG303" s="474"/>
      <c r="AH303" s="474"/>
      <c r="AI303" s="474"/>
      <c r="AJ303" s="474"/>
      <c r="AK303" s="474"/>
    </row>
    <row r="304" spans="1:37" ht="15.75" customHeight="1">
      <c r="A304" s="474"/>
      <c r="B304" s="475"/>
      <c r="C304" s="475"/>
      <c r="D304" s="475"/>
      <c r="E304" s="475"/>
      <c r="F304" s="475"/>
      <c r="G304" s="475"/>
      <c r="H304" s="475"/>
      <c r="I304" s="475"/>
      <c r="J304" s="475"/>
      <c r="K304" s="475"/>
      <c r="L304" s="475"/>
      <c r="M304" s="474"/>
      <c r="N304" s="474"/>
      <c r="O304" s="474"/>
      <c r="P304" s="474"/>
      <c r="Q304" s="474"/>
      <c r="R304" s="474"/>
      <c r="S304" s="474"/>
      <c r="T304" s="474"/>
      <c r="U304" s="474"/>
      <c r="V304" s="474"/>
      <c r="W304" s="474"/>
      <c r="X304" s="474"/>
      <c r="Y304" s="474"/>
      <c r="Z304" s="474"/>
      <c r="AA304" s="474"/>
      <c r="AB304" s="474"/>
      <c r="AC304" s="474"/>
      <c r="AD304" s="474"/>
      <c r="AE304" s="474"/>
      <c r="AF304" s="474"/>
      <c r="AG304" s="474"/>
      <c r="AH304" s="474"/>
      <c r="AI304" s="474"/>
      <c r="AJ304" s="474"/>
      <c r="AK304" s="474"/>
    </row>
    <row r="305" spans="1:37" ht="15.75" customHeight="1">
      <c r="A305" s="474"/>
      <c r="B305" s="475"/>
      <c r="C305" s="475"/>
      <c r="D305" s="475"/>
      <c r="E305" s="475"/>
      <c r="F305" s="475"/>
      <c r="G305" s="475"/>
      <c r="H305" s="475"/>
      <c r="I305" s="475"/>
      <c r="J305" s="475"/>
      <c r="K305" s="475"/>
      <c r="L305" s="475"/>
      <c r="M305" s="474"/>
      <c r="N305" s="474"/>
      <c r="O305" s="474"/>
      <c r="P305" s="474"/>
      <c r="Q305" s="474"/>
      <c r="R305" s="474"/>
      <c r="S305" s="474"/>
      <c r="T305" s="474"/>
      <c r="U305" s="474"/>
      <c r="V305" s="474"/>
      <c r="W305" s="474"/>
      <c r="X305" s="474"/>
      <c r="Y305" s="474"/>
      <c r="Z305" s="474"/>
      <c r="AA305" s="474"/>
      <c r="AB305" s="474"/>
      <c r="AC305" s="474"/>
      <c r="AD305" s="474"/>
      <c r="AE305" s="474"/>
      <c r="AF305" s="474"/>
      <c r="AG305" s="474"/>
      <c r="AH305" s="474"/>
      <c r="AI305" s="474"/>
      <c r="AJ305" s="474"/>
      <c r="AK305" s="474"/>
    </row>
    <row r="306" spans="1:37" ht="15.75" customHeight="1">
      <c r="A306" s="474"/>
      <c r="B306" s="475"/>
      <c r="C306" s="475"/>
      <c r="D306" s="475"/>
      <c r="E306" s="475"/>
      <c r="F306" s="475"/>
      <c r="G306" s="475"/>
      <c r="H306" s="475"/>
      <c r="I306" s="475"/>
      <c r="J306" s="475"/>
      <c r="K306" s="475"/>
      <c r="L306" s="475"/>
      <c r="M306" s="474"/>
      <c r="N306" s="474"/>
      <c r="O306" s="474"/>
      <c r="P306" s="474"/>
      <c r="Q306" s="474"/>
      <c r="R306" s="474"/>
      <c r="S306" s="474"/>
      <c r="T306" s="474"/>
      <c r="U306" s="474"/>
      <c r="V306" s="474"/>
      <c r="W306" s="474"/>
      <c r="X306" s="474"/>
      <c r="Y306" s="474"/>
      <c r="Z306" s="474"/>
      <c r="AA306" s="474"/>
      <c r="AB306" s="474"/>
      <c r="AC306" s="474"/>
      <c r="AD306" s="474"/>
      <c r="AE306" s="474"/>
      <c r="AF306" s="474"/>
      <c r="AG306" s="474"/>
      <c r="AH306" s="474"/>
      <c r="AI306" s="474"/>
      <c r="AJ306" s="474"/>
      <c r="AK306" s="474"/>
    </row>
    <row r="307" spans="1:37" ht="15.75" customHeight="1">
      <c r="A307" s="474"/>
      <c r="B307" s="475"/>
      <c r="C307" s="475"/>
      <c r="D307" s="475"/>
      <c r="E307" s="475"/>
      <c r="F307" s="475"/>
      <c r="G307" s="475"/>
      <c r="H307" s="475"/>
      <c r="I307" s="475"/>
      <c r="J307" s="475"/>
      <c r="K307" s="475"/>
      <c r="L307" s="475"/>
      <c r="M307" s="474"/>
      <c r="N307" s="474"/>
      <c r="O307" s="474"/>
      <c r="P307" s="474"/>
      <c r="Q307" s="474"/>
      <c r="R307" s="474"/>
      <c r="S307" s="474"/>
      <c r="T307" s="474"/>
      <c r="U307" s="474"/>
      <c r="V307" s="474"/>
      <c r="W307" s="474"/>
      <c r="X307" s="474"/>
      <c r="Y307" s="474"/>
      <c r="Z307" s="474"/>
      <c r="AA307" s="474"/>
      <c r="AB307" s="474"/>
      <c r="AC307" s="474"/>
      <c r="AD307" s="474"/>
      <c r="AE307" s="474"/>
      <c r="AF307" s="474"/>
      <c r="AG307" s="474"/>
      <c r="AH307" s="474"/>
      <c r="AI307" s="474"/>
      <c r="AJ307" s="474"/>
      <c r="AK307" s="474"/>
    </row>
    <row r="308" spans="1:37" ht="15.75" customHeight="1">
      <c r="A308" s="474"/>
      <c r="B308" s="475"/>
      <c r="C308" s="475"/>
      <c r="D308" s="475"/>
      <c r="E308" s="475"/>
      <c r="F308" s="475"/>
      <c r="G308" s="475"/>
      <c r="H308" s="475"/>
      <c r="I308" s="475"/>
      <c r="J308" s="475"/>
      <c r="K308" s="475"/>
      <c r="L308" s="475"/>
      <c r="M308" s="474"/>
      <c r="N308" s="474"/>
      <c r="O308" s="474"/>
      <c r="P308" s="474"/>
      <c r="Q308" s="474"/>
      <c r="R308" s="474"/>
      <c r="S308" s="474"/>
      <c r="T308" s="474"/>
      <c r="U308" s="474"/>
      <c r="V308" s="474"/>
      <c r="W308" s="474"/>
      <c r="X308" s="474"/>
      <c r="Y308" s="474"/>
      <c r="Z308" s="474"/>
      <c r="AA308" s="474"/>
      <c r="AB308" s="474"/>
      <c r="AC308" s="474"/>
      <c r="AD308" s="474"/>
      <c r="AE308" s="474"/>
      <c r="AF308" s="474"/>
      <c r="AG308" s="474"/>
      <c r="AH308" s="474"/>
      <c r="AI308" s="474"/>
      <c r="AJ308" s="474"/>
      <c r="AK308" s="474"/>
    </row>
    <row r="309" spans="1:37" ht="15.75" customHeight="1">
      <c r="A309" s="474"/>
      <c r="B309" s="475"/>
      <c r="C309" s="475"/>
      <c r="D309" s="475"/>
      <c r="E309" s="475"/>
      <c r="F309" s="475"/>
      <c r="G309" s="475"/>
      <c r="H309" s="475"/>
      <c r="I309" s="475"/>
      <c r="J309" s="475"/>
      <c r="K309" s="475"/>
      <c r="L309" s="475"/>
      <c r="M309" s="474"/>
      <c r="N309" s="474"/>
      <c r="O309" s="474"/>
      <c r="P309" s="474"/>
      <c r="Q309" s="474"/>
      <c r="R309" s="474"/>
      <c r="S309" s="474"/>
      <c r="T309" s="474"/>
      <c r="U309" s="474"/>
      <c r="V309" s="474"/>
      <c r="W309" s="474"/>
      <c r="X309" s="474"/>
      <c r="Y309" s="474"/>
      <c r="Z309" s="474"/>
      <c r="AA309" s="474"/>
      <c r="AB309" s="474"/>
      <c r="AC309" s="474"/>
      <c r="AD309" s="474"/>
      <c r="AE309" s="474"/>
      <c r="AF309" s="474"/>
      <c r="AG309" s="474"/>
      <c r="AH309" s="474"/>
      <c r="AI309" s="474"/>
      <c r="AJ309" s="474"/>
      <c r="AK309" s="474"/>
    </row>
    <row r="310" spans="1:37" ht="15.75" customHeight="1">
      <c r="A310" s="474"/>
      <c r="B310" s="475"/>
      <c r="C310" s="475"/>
      <c r="D310" s="475"/>
      <c r="E310" s="475"/>
      <c r="F310" s="475"/>
      <c r="G310" s="475"/>
      <c r="H310" s="475"/>
      <c r="I310" s="475"/>
      <c r="J310" s="475"/>
      <c r="K310" s="475"/>
      <c r="L310" s="475"/>
      <c r="M310" s="474"/>
      <c r="N310" s="474"/>
      <c r="O310" s="474"/>
      <c r="P310" s="474"/>
      <c r="Q310" s="474"/>
      <c r="R310" s="474"/>
      <c r="S310" s="474"/>
      <c r="T310" s="474"/>
      <c r="U310" s="474"/>
      <c r="V310" s="474"/>
      <c r="W310" s="474"/>
      <c r="X310" s="474"/>
      <c r="Y310" s="474"/>
      <c r="Z310" s="474"/>
      <c r="AA310" s="474"/>
      <c r="AB310" s="474"/>
      <c r="AC310" s="474"/>
      <c r="AD310" s="474"/>
      <c r="AE310" s="474"/>
      <c r="AF310" s="474"/>
      <c r="AG310" s="474"/>
      <c r="AH310" s="474"/>
      <c r="AI310" s="474"/>
      <c r="AJ310" s="474"/>
      <c r="AK310" s="474"/>
    </row>
    <row r="311" spans="1:37" ht="15.75" customHeight="1">
      <c r="A311" s="474"/>
      <c r="B311" s="475"/>
      <c r="C311" s="475"/>
      <c r="D311" s="475"/>
      <c r="E311" s="475"/>
      <c r="F311" s="475"/>
      <c r="G311" s="475"/>
      <c r="H311" s="475"/>
      <c r="I311" s="475"/>
      <c r="J311" s="475"/>
      <c r="K311" s="475"/>
      <c r="L311" s="475"/>
      <c r="M311" s="474"/>
      <c r="N311" s="474"/>
      <c r="O311" s="474"/>
      <c r="P311" s="474"/>
      <c r="Q311" s="474"/>
      <c r="R311" s="474"/>
      <c r="S311" s="474"/>
      <c r="T311" s="474"/>
      <c r="U311" s="474"/>
      <c r="V311" s="474"/>
      <c r="W311" s="474"/>
      <c r="X311" s="474"/>
      <c r="Y311" s="474"/>
      <c r="Z311" s="474"/>
      <c r="AA311" s="474"/>
      <c r="AB311" s="474"/>
      <c r="AC311" s="474"/>
      <c r="AD311" s="474"/>
      <c r="AE311" s="474"/>
      <c r="AF311" s="474"/>
      <c r="AG311" s="474"/>
      <c r="AH311" s="474"/>
      <c r="AI311" s="474"/>
      <c r="AJ311" s="474"/>
      <c r="AK311" s="474"/>
    </row>
    <row r="312" spans="1:37" ht="15.75" customHeight="1">
      <c r="A312" s="474"/>
      <c r="B312" s="475"/>
      <c r="C312" s="475"/>
      <c r="D312" s="475"/>
      <c r="E312" s="475"/>
      <c r="F312" s="475"/>
      <c r="G312" s="475"/>
      <c r="H312" s="475"/>
      <c r="I312" s="475"/>
      <c r="J312" s="475"/>
      <c r="K312" s="475"/>
      <c r="L312" s="475"/>
      <c r="M312" s="474"/>
      <c r="N312" s="474"/>
      <c r="O312" s="474"/>
      <c r="P312" s="474"/>
      <c r="Q312" s="474"/>
      <c r="R312" s="474"/>
      <c r="S312" s="474"/>
      <c r="T312" s="474"/>
      <c r="U312" s="474"/>
      <c r="V312" s="474"/>
      <c r="W312" s="474"/>
      <c r="X312" s="474"/>
      <c r="Y312" s="474"/>
      <c r="Z312" s="474"/>
      <c r="AA312" s="474"/>
      <c r="AB312" s="474"/>
      <c r="AC312" s="474"/>
      <c r="AD312" s="474"/>
      <c r="AE312" s="474"/>
      <c r="AF312" s="474"/>
      <c r="AG312" s="474"/>
      <c r="AH312" s="474"/>
      <c r="AI312" s="474"/>
      <c r="AJ312" s="474"/>
      <c r="AK312" s="474"/>
    </row>
    <row r="313" spans="1:37" ht="15.75" customHeight="1">
      <c r="A313" s="474"/>
      <c r="B313" s="475"/>
      <c r="C313" s="475"/>
      <c r="D313" s="475"/>
      <c r="E313" s="475"/>
      <c r="F313" s="475"/>
      <c r="G313" s="475"/>
      <c r="H313" s="475"/>
      <c r="I313" s="475"/>
      <c r="J313" s="475"/>
      <c r="K313" s="475"/>
      <c r="L313" s="475"/>
      <c r="M313" s="474"/>
      <c r="N313" s="474"/>
      <c r="O313" s="474"/>
      <c r="P313" s="474"/>
      <c r="Q313" s="474"/>
      <c r="R313" s="474"/>
      <c r="S313" s="474"/>
      <c r="T313" s="474"/>
      <c r="U313" s="474"/>
      <c r="V313" s="474"/>
      <c r="W313" s="474"/>
      <c r="X313" s="474"/>
      <c r="Y313" s="474"/>
      <c r="Z313" s="474"/>
      <c r="AA313" s="474"/>
      <c r="AB313" s="474"/>
      <c r="AC313" s="474"/>
      <c r="AD313" s="474"/>
      <c r="AE313" s="474"/>
      <c r="AF313" s="474"/>
      <c r="AG313" s="474"/>
      <c r="AH313" s="474"/>
      <c r="AI313" s="474"/>
      <c r="AJ313" s="474"/>
      <c r="AK313" s="474"/>
    </row>
    <row r="314" spans="1:37" ht="15.75" customHeight="1">
      <c r="A314" s="474"/>
      <c r="B314" s="475"/>
      <c r="C314" s="475"/>
      <c r="D314" s="475"/>
      <c r="E314" s="475"/>
      <c r="F314" s="475"/>
      <c r="G314" s="475"/>
      <c r="H314" s="475"/>
      <c r="I314" s="475"/>
      <c r="J314" s="475"/>
      <c r="K314" s="475"/>
      <c r="L314" s="475"/>
      <c r="M314" s="474"/>
      <c r="N314" s="474"/>
      <c r="O314" s="474"/>
      <c r="P314" s="474"/>
      <c r="Q314" s="474"/>
      <c r="R314" s="474"/>
      <c r="S314" s="474"/>
      <c r="T314" s="474"/>
      <c r="U314" s="474"/>
      <c r="V314" s="474"/>
      <c r="W314" s="474"/>
      <c r="X314" s="474"/>
      <c r="Y314" s="474"/>
      <c r="Z314" s="474"/>
      <c r="AA314" s="474"/>
      <c r="AB314" s="474"/>
      <c r="AC314" s="474"/>
      <c r="AD314" s="474"/>
      <c r="AE314" s="474"/>
      <c r="AF314" s="474"/>
      <c r="AG314" s="474"/>
      <c r="AH314" s="474"/>
      <c r="AI314" s="474"/>
      <c r="AJ314" s="474"/>
      <c r="AK314" s="474"/>
    </row>
    <row r="315" spans="1:37" ht="15.75" customHeight="1">
      <c r="A315" s="474"/>
      <c r="B315" s="475"/>
      <c r="C315" s="475"/>
      <c r="D315" s="475"/>
      <c r="E315" s="475"/>
      <c r="F315" s="475"/>
      <c r="G315" s="475"/>
      <c r="H315" s="475"/>
      <c r="I315" s="475"/>
      <c r="J315" s="475"/>
      <c r="K315" s="475"/>
      <c r="L315" s="475"/>
      <c r="M315" s="474"/>
      <c r="N315" s="474"/>
      <c r="O315" s="474"/>
      <c r="P315" s="474"/>
      <c r="Q315" s="474"/>
      <c r="R315" s="474"/>
      <c r="S315" s="474"/>
      <c r="T315" s="474"/>
      <c r="U315" s="474"/>
      <c r="V315" s="474"/>
      <c r="W315" s="474"/>
      <c r="X315" s="474"/>
      <c r="Y315" s="474"/>
      <c r="Z315" s="474"/>
      <c r="AA315" s="474"/>
      <c r="AB315" s="474"/>
      <c r="AC315" s="474"/>
      <c r="AD315" s="474"/>
      <c r="AE315" s="474"/>
      <c r="AF315" s="474"/>
      <c r="AG315" s="474"/>
      <c r="AH315" s="474"/>
      <c r="AI315" s="474"/>
      <c r="AJ315" s="474"/>
      <c r="AK315" s="474"/>
    </row>
    <row r="316" spans="1:37" ht="15.75" customHeight="1">
      <c r="A316" s="474"/>
      <c r="B316" s="475"/>
      <c r="C316" s="475"/>
      <c r="D316" s="475"/>
      <c r="E316" s="475"/>
      <c r="F316" s="475"/>
      <c r="G316" s="475"/>
      <c r="H316" s="475"/>
      <c r="I316" s="475"/>
      <c r="J316" s="475"/>
      <c r="K316" s="475"/>
      <c r="L316" s="475"/>
      <c r="M316" s="474"/>
      <c r="N316" s="474"/>
      <c r="O316" s="474"/>
      <c r="P316" s="474"/>
      <c r="Q316" s="474"/>
      <c r="R316" s="474"/>
      <c r="S316" s="474"/>
      <c r="T316" s="474"/>
      <c r="U316" s="474"/>
      <c r="V316" s="474"/>
      <c r="W316" s="474"/>
      <c r="X316" s="474"/>
      <c r="Y316" s="474"/>
      <c r="Z316" s="474"/>
      <c r="AA316" s="474"/>
      <c r="AB316" s="474"/>
      <c r="AC316" s="474"/>
      <c r="AD316" s="474"/>
      <c r="AE316" s="474"/>
      <c r="AF316" s="474"/>
      <c r="AG316" s="474"/>
      <c r="AH316" s="474"/>
      <c r="AI316" s="474"/>
      <c r="AJ316" s="474"/>
      <c r="AK316" s="474"/>
    </row>
    <row r="317" spans="1:37" ht="15.75" customHeight="1">
      <c r="A317" s="474"/>
      <c r="B317" s="475"/>
      <c r="C317" s="475"/>
      <c r="D317" s="475"/>
      <c r="E317" s="475"/>
      <c r="F317" s="475"/>
      <c r="G317" s="475"/>
      <c r="H317" s="475"/>
      <c r="I317" s="475"/>
      <c r="J317" s="475"/>
      <c r="K317" s="475"/>
      <c r="L317" s="475"/>
      <c r="M317" s="474"/>
      <c r="N317" s="474"/>
      <c r="O317" s="474"/>
      <c r="P317" s="474"/>
      <c r="Q317" s="474"/>
      <c r="R317" s="474"/>
      <c r="S317" s="474"/>
      <c r="T317" s="474"/>
      <c r="U317" s="474"/>
      <c r="V317" s="474"/>
      <c r="W317" s="474"/>
      <c r="X317" s="474"/>
      <c r="Y317" s="474"/>
      <c r="Z317" s="474"/>
      <c r="AA317" s="474"/>
      <c r="AB317" s="474"/>
      <c r="AC317" s="474"/>
      <c r="AD317" s="474"/>
      <c r="AE317" s="474"/>
      <c r="AF317" s="474"/>
      <c r="AG317" s="474"/>
      <c r="AH317" s="474"/>
      <c r="AI317" s="474"/>
      <c r="AJ317" s="474"/>
      <c r="AK317" s="474"/>
    </row>
    <row r="318" spans="1:37" ht="15.75" customHeight="1">
      <c r="A318" s="474"/>
      <c r="B318" s="475"/>
      <c r="C318" s="475"/>
      <c r="D318" s="475"/>
      <c r="E318" s="475"/>
      <c r="F318" s="475"/>
      <c r="G318" s="475"/>
      <c r="H318" s="475"/>
      <c r="I318" s="475"/>
      <c r="J318" s="475"/>
      <c r="K318" s="475"/>
      <c r="L318" s="475"/>
      <c r="M318" s="474"/>
      <c r="N318" s="474"/>
      <c r="O318" s="474"/>
      <c r="P318" s="474"/>
      <c r="Q318" s="474"/>
      <c r="R318" s="474"/>
      <c r="S318" s="474"/>
      <c r="T318" s="474"/>
      <c r="U318" s="474"/>
      <c r="V318" s="474"/>
      <c r="W318" s="474"/>
      <c r="X318" s="474"/>
      <c r="Y318" s="474"/>
      <c r="Z318" s="474"/>
      <c r="AA318" s="474"/>
      <c r="AB318" s="474"/>
      <c r="AC318" s="474"/>
      <c r="AD318" s="474"/>
      <c r="AE318" s="474"/>
      <c r="AF318" s="474"/>
      <c r="AG318" s="474"/>
      <c r="AH318" s="474"/>
      <c r="AI318" s="474"/>
      <c r="AJ318" s="474"/>
      <c r="AK318" s="474"/>
    </row>
    <row r="319" spans="1:37" ht="15.75" customHeight="1">
      <c r="A319" s="474"/>
      <c r="B319" s="475"/>
      <c r="C319" s="475"/>
      <c r="D319" s="475"/>
      <c r="E319" s="475"/>
      <c r="F319" s="475"/>
      <c r="G319" s="475"/>
      <c r="H319" s="475"/>
      <c r="I319" s="475"/>
      <c r="J319" s="475"/>
      <c r="K319" s="475"/>
      <c r="L319" s="475"/>
      <c r="M319" s="474"/>
      <c r="N319" s="474"/>
      <c r="O319" s="474"/>
      <c r="P319" s="474"/>
      <c r="Q319" s="474"/>
      <c r="R319" s="474"/>
      <c r="S319" s="474"/>
      <c r="T319" s="474"/>
      <c r="U319" s="474"/>
      <c r="V319" s="474"/>
      <c r="W319" s="474"/>
      <c r="X319" s="474"/>
      <c r="Y319" s="474"/>
      <c r="Z319" s="474"/>
      <c r="AA319" s="474"/>
      <c r="AB319" s="474"/>
      <c r="AC319" s="474"/>
      <c r="AD319" s="474"/>
      <c r="AE319" s="474"/>
      <c r="AF319" s="474"/>
      <c r="AG319" s="474"/>
      <c r="AH319" s="474"/>
      <c r="AI319" s="474"/>
      <c r="AJ319" s="474"/>
      <c r="AK319" s="474"/>
    </row>
    <row r="320" spans="1:37" ht="15.75" customHeight="1">
      <c r="A320" s="474"/>
      <c r="B320" s="475"/>
      <c r="C320" s="475"/>
      <c r="D320" s="475"/>
      <c r="E320" s="475"/>
      <c r="F320" s="475"/>
      <c r="G320" s="475"/>
      <c r="H320" s="475"/>
      <c r="I320" s="475"/>
      <c r="J320" s="475"/>
      <c r="K320" s="475"/>
      <c r="L320" s="475"/>
      <c r="M320" s="474"/>
      <c r="N320" s="474"/>
      <c r="O320" s="474"/>
      <c r="P320" s="474"/>
      <c r="Q320" s="474"/>
      <c r="R320" s="474"/>
      <c r="S320" s="474"/>
      <c r="T320" s="474"/>
      <c r="U320" s="474"/>
      <c r="V320" s="474"/>
      <c r="W320" s="474"/>
      <c r="X320" s="474"/>
      <c r="Y320" s="474"/>
      <c r="Z320" s="474"/>
      <c r="AA320" s="474"/>
      <c r="AB320" s="474"/>
      <c r="AC320" s="474"/>
      <c r="AD320" s="474"/>
      <c r="AE320" s="474"/>
      <c r="AF320" s="474"/>
      <c r="AG320" s="474"/>
      <c r="AH320" s="474"/>
      <c r="AI320" s="474"/>
      <c r="AJ320" s="474"/>
      <c r="AK320" s="474"/>
    </row>
    <row r="321" spans="1:37" ht="15.75" customHeight="1">
      <c r="A321" s="474"/>
      <c r="B321" s="475"/>
      <c r="C321" s="475"/>
      <c r="D321" s="475"/>
      <c r="E321" s="475"/>
      <c r="F321" s="475"/>
      <c r="G321" s="475"/>
      <c r="H321" s="475"/>
      <c r="I321" s="475"/>
      <c r="J321" s="475"/>
      <c r="K321" s="475"/>
      <c r="L321" s="475"/>
      <c r="M321" s="474"/>
      <c r="N321" s="474"/>
      <c r="O321" s="474"/>
      <c r="P321" s="474"/>
      <c r="Q321" s="474"/>
      <c r="R321" s="474"/>
      <c r="S321" s="474"/>
      <c r="T321" s="474"/>
      <c r="U321" s="474"/>
      <c r="V321" s="474"/>
      <c r="W321" s="474"/>
      <c r="X321" s="474"/>
      <c r="Y321" s="474"/>
      <c r="Z321" s="474"/>
      <c r="AA321" s="474"/>
      <c r="AB321" s="474"/>
      <c r="AC321" s="474"/>
      <c r="AD321" s="474"/>
      <c r="AE321" s="474"/>
      <c r="AF321" s="474"/>
      <c r="AG321" s="474"/>
      <c r="AH321" s="474"/>
      <c r="AI321" s="474"/>
      <c r="AJ321" s="474"/>
      <c r="AK321" s="474"/>
    </row>
    <row r="322" spans="1:37" ht="15.75" customHeight="1">
      <c r="A322" s="474"/>
      <c r="B322" s="475"/>
      <c r="C322" s="475"/>
      <c r="D322" s="475"/>
      <c r="E322" s="475"/>
      <c r="F322" s="475"/>
      <c r="G322" s="475"/>
      <c r="H322" s="475"/>
      <c r="I322" s="475"/>
      <c r="J322" s="475"/>
      <c r="K322" s="475"/>
      <c r="L322" s="475"/>
      <c r="M322" s="474"/>
      <c r="N322" s="474"/>
      <c r="O322" s="474"/>
      <c r="P322" s="474"/>
      <c r="Q322" s="474"/>
      <c r="R322" s="474"/>
      <c r="S322" s="474"/>
      <c r="T322" s="474"/>
      <c r="U322" s="474"/>
      <c r="V322" s="474"/>
      <c r="W322" s="474"/>
      <c r="X322" s="474"/>
      <c r="Y322" s="474"/>
      <c r="Z322" s="474"/>
      <c r="AA322" s="474"/>
      <c r="AB322" s="474"/>
      <c r="AC322" s="474"/>
      <c r="AD322" s="474"/>
      <c r="AE322" s="474"/>
      <c r="AF322" s="474"/>
      <c r="AG322" s="474"/>
      <c r="AH322" s="474"/>
      <c r="AI322" s="474"/>
      <c r="AJ322" s="474"/>
      <c r="AK322" s="474"/>
    </row>
    <row r="323" spans="1:37" ht="15.75" customHeight="1">
      <c r="A323" s="474"/>
      <c r="B323" s="475"/>
      <c r="C323" s="475"/>
      <c r="D323" s="475"/>
      <c r="E323" s="475"/>
      <c r="F323" s="475"/>
      <c r="G323" s="475"/>
      <c r="H323" s="475"/>
      <c r="I323" s="475"/>
      <c r="J323" s="475"/>
      <c r="K323" s="475"/>
      <c r="L323" s="475"/>
      <c r="M323" s="474"/>
      <c r="N323" s="474"/>
      <c r="O323" s="474"/>
      <c r="P323" s="474"/>
      <c r="Q323" s="474"/>
      <c r="R323" s="474"/>
      <c r="S323" s="474"/>
      <c r="T323" s="474"/>
      <c r="U323" s="474"/>
      <c r="V323" s="474"/>
      <c r="W323" s="474"/>
      <c r="X323" s="474"/>
      <c r="Y323" s="474"/>
      <c r="Z323" s="474"/>
      <c r="AA323" s="474"/>
      <c r="AB323" s="474"/>
      <c r="AC323" s="474"/>
      <c r="AD323" s="474"/>
      <c r="AE323" s="474"/>
      <c r="AF323" s="474"/>
      <c r="AG323" s="474"/>
      <c r="AH323" s="474"/>
      <c r="AI323" s="474"/>
      <c r="AJ323" s="474"/>
      <c r="AK323" s="474"/>
    </row>
    <row r="324" spans="1:37" ht="15.75" customHeight="1">
      <c r="A324" s="474"/>
      <c r="B324" s="475"/>
      <c r="C324" s="475"/>
      <c r="D324" s="475"/>
      <c r="E324" s="475"/>
      <c r="F324" s="475"/>
      <c r="G324" s="475"/>
      <c r="H324" s="475"/>
      <c r="I324" s="475"/>
      <c r="J324" s="475"/>
      <c r="K324" s="475"/>
      <c r="L324" s="475"/>
      <c r="M324" s="474"/>
      <c r="N324" s="474"/>
      <c r="O324" s="474"/>
      <c r="P324" s="474"/>
      <c r="Q324" s="474"/>
      <c r="R324" s="474"/>
      <c r="S324" s="474"/>
      <c r="T324" s="474"/>
      <c r="U324" s="474"/>
      <c r="V324" s="474"/>
      <c r="W324" s="474"/>
      <c r="X324" s="474"/>
      <c r="Y324" s="474"/>
      <c r="Z324" s="474"/>
      <c r="AA324" s="474"/>
      <c r="AB324" s="474"/>
      <c r="AC324" s="474"/>
      <c r="AD324" s="474"/>
      <c r="AE324" s="474"/>
      <c r="AF324" s="474"/>
      <c r="AG324" s="474"/>
      <c r="AH324" s="474"/>
      <c r="AI324" s="474"/>
      <c r="AJ324" s="474"/>
      <c r="AK324" s="474"/>
    </row>
    <row r="325" spans="1:37" ht="15.75" customHeight="1">
      <c r="A325" s="474"/>
      <c r="B325" s="475"/>
      <c r="C325" s="475"/>
      <c r="D325" s="475"/>
      <c r="E325" s="475"/>
      <c r="F325" s="475"/>
      <c r="G325" s="475"/>
      <c r="H325" s="475"/>
      <c r="I325" s="475"/>
      <c r="J325" s="475"/>
      <c r="K325" s="475"/>
      <c r="L325" s="475"/>
      <c r="M325" s="474"/>
      <c r="N325" s="474"/>
      <c r="O325" s="474"/>
      <c r="P325" s="474"/>
      <c r="Q325" s="474"/>
      <c r="R325" s="474"/>
      <c r="S325" s="474"/>
      <c r="T325" s="474"/>
      <c r="U325" s="474"/>
      <c r="V325" s="474"/>
      <c r="W325" s="474"/>
      <c r="X325" s="474"/>
      <c r="Y325" s="474"/>
      <c r="Z325" s="474"/>
      <c r="AA325" s="474"/>
      <c r="AB325" s="474"/>
      <c r="AC325" s="474"/>
      <c r="AD325" s="474"/>
      <c r="AE325" s="474"/>
      <c r="AF325" s="474"/>
      <c r="AG325" s="474"/>
      <c r="AH325" s="474"/>
      <c r="AI325" s="474"/>
      <c r="AJ325" s="474"/>
      <c r="AK325" s="474"/>
    </row>
    <row r="326" spans="1:37" ht="15.75" customHeight="1">
      <c r="A326" s="474"/>
      <c r="B326" s="475"/>
      <c r="C326" s="475"/>
      <c r="D326" s="475"/>
      <c r="E326" s="475"/>
      <c r="F326" s="475"/>
      <c r="G326" s="475"/>
      <c r="H326" s="475"/>
      <c r="I326" s="475"/>
      <c r="J326" s="475"/>
      <c r="K326" s="475"/>
      <c r="L326" s="475"/>
      <c r="M326" s="474"/>
      <c r="N326" s="474"/>
      <c r="O326" s="474"/>
      <c r="P326" s="474"/>
      <c r="Q326" s="474"/>
      <c r="R326" s="474"/>
      <c r="S326" s="474"/>
      <c r="T326" s="474"/>
      <c r="U326" s="474"/>
      <c r="V326" s="474"/>
      <c r="W326" s="474"/>
      <c r="X326" s="474"/>
      <c r="Y326" s="474"/>
      <c r="Z326" s="474"/>
      <c r="AA326" s="474"/>
      <c r="AB326" s="474"/>
      <c r="AC326" s="474"/>
      <c r="AD326" s="474"/>
      <c r="AE326" s="474"/>
      <c r="AF326" s="474"/>
      <c r="AG326" s="474"/>
      <c r="AH326" s="474"/>
      <c r="AI326" s="474"/>
      <c r="AJ326" s="474"/>
      <c r="AK326" s="474"/>
    </row>
    <row r="327" spans="1:37" ht="15.75" customHeight="1">
      <c r="A327" s="474"/>
      <c r="B327" s="475"/>
      <c r="C327" s="475"/>
      <c r="D327" s="475"/>
      <c r="E327" s="475"/>
      <c r="F327" s="475"/>
      <c r="G327" s="475"/>
      <c r="H327" s="475"/>
      <c r="I327" s="475"/>
      <c r="J327" s="475"/>
      <c r="K327" s="475"/>
      <c r="L327" s="475"/>
      <c r="M327" s="474"/>
      <c r="N327" s="474"/>
      <c r="O327" s="474"/>
      <c r="P327" s="474"/>
      <c r="Q327" s="474"/>
      <c r="R327" s="474"/>
      <c r="S327" s="474"/>
      <c r="T327" s="474"/>
      <c r="U327" s="474"/>
      <c r="V327" s="474"/>
      <c r="W327" s="474"/>
      <c r="X327" s="474"/>
      <c r="Y327" s="474"/>
      <c r="Z327" s="474"/>
      <c r="AA327" s="474"/>
      <c r="AB327" s="474"/>
      <c r="AC327" s="474"/>
      <c r="AD327" s="474"/>
      <c r="AE327" s="474"/>
      <c r="AF327" s="474"/>
      <c r="AG327" s="474"/>
      <c r="AH327" s="474"/>
      <c r="AI327" s="474"/>
      <c r="AJ327" s="474"/>
      <c r="AK327" s="474"/>
    </row>
    <row r="328" spans="1:37" ht="15.75" customHeight="1">
      <c r="A328" s="474"/>
      <c r="B328" s="475"/>
      <c r="C328" s="475"/>
      <c r="D328" s="475"/>
      <c r="E328" s="475"/>
      <c r="F328" s="475"/>
      <c r="G328" s="475"/>
      <c r="H328" s="475"/>
      <c r="I328" s="475"/>
      <c r="J328" s="475"/>
      <c r="K328" s="475"/>
      <c r="L328" s="475"/>
      <c r="M328" s="474"/>
      <c r="N328" s="474"/>
      <c r="O328" s="474"/>
      <c r="P328" s="474"/>
      <c r="Q328" s="474"/>
      <c r="R328" s="474"/>
      <c r="S328" s="474"/>
      <c r="T328" s="474"/>
      <c r="U328" s="474"/>
      <c r="V328" s="474"/>
      <c r="W328" s="474"/>
      <c r="X328" s="474"/>
      <c r="Y328" s="474"/>
      <c r="Z328" s="474"/>
      <c r="AA328" s="474"/>
      <c r="AB328" s="474"/>
      <c r="AC328" s="474"/>
      <c r="AD328" s="474"/>
      <c r="AE328" s="474"/>
      <c r="AF328" s="474"/>
      <c r="AG328" s="474"/>
      <c r="AH328" s="474"/>
      <c r="AI328" s="474"/>
      <c r="AJ328" s="474"/>
      <c r="AK328" s="474"/>
    </row>
    <row r="329" spans="1:37" ht="15.75" customHeight="1">
      <c r="A329" s="474"/>
      <c r="B329" s="475"/>
      <c r="C329" s="475"/>
      <c r="D329" s="475"/>
      <c r="E329" s="475"/>
      <c r="F329" s="475"/>
      <c r="G329" s="475"/>
      <c r="H329" s="475"/>
      <c r="I329" s="475"/>
      <c r="J329" s="475"/>
      <c r="K329" s="475"/>
      <c r="L329" s="475"/>
      <c r="M329" s="474"/>
      <c r="N329" s="474"/>
      <c r="O329" s="474"/>
      <c r="P329" s="474"/>
      <c r="Q329" s="474"/>
      <c r="R329" s="474"/>
      <c r="S329" s="474"/>
      <c r="T329" s="474"/>
      <c r="U329" s="474"/>
      <c r="V329" s="474"/>
      <c r="W329" s="474"/>
      <c r="X329" s="474"/>
      <c r="Y329" s="474"/>
      <c r="Z329" s="474"/>
      <c r="AA329" s="474"/>
      <c r="AB329" s="474"/>
      <c r="AC329" s="474"/>
      <c r="AD329" s="474"/>
      <c r="AE329" s="474"/>
      <c r="AF329" s="474"/>
      <c r="AG329" s="474"/>
      <c r="AH329" s="474"/>
      <c r="AI329" s="474"/>
      <c r="AJ329" s="474"/>
      <c r="AK329" s="474"/>
    </row>
    <row r="330" spans="1:37" ht="15.75" customHeight="1">
      <c r="A330" s="474"/>
      <c r="B330" s="475"/>
      <c r="C330" s="475"/>
      <c r="D330" s="475"/>
      <c r="E330" s="475"/>
      <c r="F330" s="475"/>
      <c r="G330" s="475"/>
      <c r="H330" s="475"/>
      <c r="I330" s="475"/>
      <c r="J330" s="475"/>
      <c r="K330" s="475"/>
      <c r="L330" s="475"/>
      <c r="M330" s="474"/>
      <c r="N330" s="474"/>
      <c r="O330" s="474"/>
      <c r="P330" s="474"/>
      <c r="Q330" s="474"/>
      <c r="R330" s="474"/>
      <c r="S330" s="474"/>
      <c r="T330" s="474"/>
      <c r="U330" s="474"/>
      <c r="V330" s="474"/>
      <c r="W330" s="474"/>
      <c r="X330" s="474"/>
      <c r="Y330" s="474"/>
      <c r="Z330" s="474"/>
      <c r="AA330" s="474"/>
      <c r="AB330" s="474"/>
      <c r="AC330" s="474"/>
      <c r="AD330" s="474"/>
      <c r="AE330" s="474"/>
      <c r="AF330" s="474"/>
      <c r="AG330" s="474"/>
      <c r="AH330" s="474"/>
      <c r="AI330" s="474"/>
      <c r="AJ330" s="474"/>
      <c r="AK330" s="474"/>
    </row>
    <row r="331" spans="1:37" ht="15.75" customHeight="1">
      <c r="A331" s="474"/>
      <c r="B331" s="475"/>
      <c r="C331" s="475"/>
      <c r="D331" s="475"/>
      <c r="E331" s="475"/>
      <c r="F331" s="475"/>
      <c r="G331" s="475"/>
      <c r="H331" s="475"/>
      <c r="I331" s="475"/>
      <c r="J331" s="475"/>
      <c r="K331" s="475"/>
      <c r="L331" s="475"/>
      <c r="M331" s="474"/>
      <c r="N331" s="474"/>
      <c r="O331" s="474"/>
      <c r="P331" s="474"/>
      <c r="Q331" s="474"/>
      <c r="R331" s="474"/>
      <c r="S331" s="474"/>
      <c r="T331" s="474"/>
      <c r="U331" s="474"/>
      <c r="V331" s="474"/>
      <c r="W331" s="474"/>
      <c r="X331" s="474"/>
      <c r="Y331" s="474"/>
      <c r="Z331" s="474"/>
      <c r="AA331" s="474"/>
      <c r="AB331" s="474"/>
      <c r="AC331" s="474"/>
      <c r="AD331" s="474"/>
      <c r="AE331" s="474"/>
      <c r="AF331" s="474"/>
      <c r="AG331" s="474"/>
      <c r="AH331" s="474"/>
      <c r="AI331" s="474"/>
      <c r="AJ331" s="474"/>
      <c r="AK331" s="474"/>
    </row>
    <row r="332" spans="1:37" ht="15.75" customHeight="1">
      <c r="A332" s="474"/>
      <c r="B332" s="475"/>
      <c r="C332" s="475"/>
      <c r="D332" s="475"/>
      <c r="E332" s="475"/>
      <c r="F332" s="475"/>
      <c r="G332" s="475"/>
      <c r="H332" s="475"/>
      <c r="I332" s="475"/>
      <c r="J332" s="475"/>
      <c r="K332" s="475"/>
      <c r="L332" s="475"/>
      <c r="M332" s="474"/>
      <c r="N332" s="474"/>
      <c r="O332" s="474"/>
      <c r="P332" s="474"/>
      <c r="Q332" s="474"/>
      <c r="R332" s="474"/>
      <c r="S332" s="474"/>
      <c r="T332" s="474"/>
      <c r="U332" s="474"/>
      <c r="V332" s="474"/>
      <c r="W332" s="474"/>
      <c r="X332" s="474"/>
      <c r="Y332" s="474"/>
      <c r="Z332" s="474"/>
      <c r="AA332" s="474"/>
      <c r="AB332" s="474"/>
      <c r="AC332" s="474"/>
      <c r="AD332" s="474"/>
      <c r="AE332" s="474"/>
      <c r="AF332" s="474"/>
      <c r="AG332" s="474"/>
      <c r="AH332" s="474"/>
      <c r="AI332" s="474"/>
      <c r="AJ332" s="474"/>
      <c r="AK332" s="474"/>
    </row>
    <row r="333" spans="1:37" ht="15.75" customHeight="1">
      <c r="A333" s="474"/>
      <c r="B333" s="475"/>
      <c r="C333" s="475"/>
      <c r="D333" s="475"/>
      <c r="E333" s="475"/>
      <c r="F333" s="475"/>
      <c r="G333" s="475"/>
      <c r="H333" s="475"/>
      <c r="I333" s="475"/>
      <c r="J333" s="475"/>
      <c r="K333" s="475"/>
      <c r="L333" s="475"/>
      <c r="M333" s="474"/>
      <c r="N333" s="474"/>
      <c r="O333" s="474"/>
      <c r="P333" s="474"/>
      <c r="Q333" s="474"/>
      <c r="R333" s="474"/>
      <c r="S333" s="474"/>
      <c r="T333" s="474"/>
      <c r="U333" s="474"/>
      <c r="V333" s="474"/>
      <c r="W333" s="474"/>
      <c r="X333" s="474"/>
      <c r="Y333" s="474"/>
      <c r="Z333" s="474"/>
      <c r="AA333" s="474"/>
      <c r="AB333" s="474"/>
      <c r="AC333" s="474"/>
      <c r="AD333" s="474"/>
      <c r="AE333" s="474"/>
      <c r="AF333" s="474"/>
      <c r="AG333" s="474"/>
      <c r="AH333" s="474"/>
      <c r="AI333" s="474"/>
      <c r="AJ333" s="474"/>
      <c r="AK333" s="474"/>
    </row>
    <row r="334" spans="1:37" ht="15.75" customHeight="1">
      <c r="A334" s="474"/>
      <c r="B334" s="475"/>
      <c r="C334" s="475"/>
      <c r="D334" s="475"/>
      <c r="E334" s="475"/>
      <c r="F334" s="475"/>
      <c r="G334" s="475"/>
      <c r="H334" s="475"/>
      <c r="I334" s="475"/>
      <c r="J334" s="475"/>
      <c r="K334" s="475"/>
      <c r="L334" s="475"/>
      <c r="M334" s="474"/>
      <c r="N334" s="474"/>
      <c r="O334" s="474"/>
      <c r="P334" s="474"/>
      <c r="Q334" s="474"/>
      <c r="R334" s="474"/>
      <c r="S334" s="474"/>
      <c r="T334" s="474"/>
      <c r="U334" s="474"/>
      <c r="V334" s="474"/>
      <c r="W334" s="474"/>
      <c r="X334" s="474"/>
      <c r="Y334" s="474"/>
      <c r="Z334" s="474"/>
      <c r="AA334" s="474"/>
      <c r="AB334" s="474"/>
      <c r="AC334" s="474"/>
      <c r="AD334" s="474"/>
      <c r="AE334" s="474"/>
      <c r="AF334" s="474"/>
      <c r="AG334" s="474"/>
      <c r="AH334" s="474"/>
      <c r="AI334" s="474"/>
      <c r="AJ334" s="474"/>
      <c r="AK334" s="474"/>
    </row>
    <row r="335" spans="1:37" ht="15.75" customHeight="1">
      <c r="A335" s="474"/>
      <c r="B335" s="475"/>
      <c r="C335" s="475"/>
      <c r="D335" s="475"/>
      <c r="E335" s="475"/>
      <c r="F335" s="475"/>
      <c r="G335" s="475"/>
      <c r="H335" s="475"/>
      <c r="I335" s="475"/>
      <c r="J335" s="475"/>
      <c r="K335" s="475"/>
      <c r="L335" s="475"/>
      <c r="M335" s="474"/>
      <c r="N335" s="474"/>
      <c r="O335" s="474"/>
      <c r="P335" s="474"/>
      <c r="Q335" s="474"/>
      <c r="R335" s="474"/>
      <c r="S335" s="474"/>
      <c r="T335" s="474"/>
      <c r="U335" s="474"/>
      <c r="V335" s="474"/>
      <c r="W335" s="474"/>
      <c r="X335" s="474"/>
      <c r="Y335" s="474"/>
      <c r="Z335" s="474"/>
      <c r="AA335" s="474"/>
      <c r="AB335" s="474"/>
      <c r="AC335" s="474"/>
      <c r="AD335" s="474"/>
      <c r="AE335" s="474"/>
      <c r="AF335" s="474"/>
      <c r="AG335" s="474"/>
      <c r="AH335" s="474"/>
      <c r="AI335" s="474"/>
      <c r="AJ335" s="474"/>
      <c r="AK335" s="474"/>
    </row>
    <row r="336" spans="1:37" ht="15.75" customHeight="1">
      <c r="A336" s="474"/>
      <c r="B336" s="475"/>
      <c r="C336" s="475"/>
      <c r="D336" s="475"/>
      <c r="E336" s="475"/>
      <c r="F336" s="475"/>
      <c r="G336" s="475"/>
      <c r="H336" s="475"/>
      <c r="I336" s="475"/>
      <c r="J336" s="475"/>
      <c r="K336" s="475"/>
      <c r="L336" s="475"/>
      <c r="M336" s="474"/>
      <c r="N336" s="474"/>
      <c r="O336" s="474"/>
      <c r="P336" s="474"/>
      <c r="Q336" s="474"/>
      <c r="R336" s="474"/>
      <c r="S336" s="474"/>
      <c r="T336" s="474"/>
      <c r="U336" s="474"/>
      <c r="V336" s="474"/>
      <c r="W336" s="474"/>
      <c r="X336" s="474"/>
      <c r="Y336" s="474"/>
      <c r="Z336" s="474"/>
      <c r="AA336" s="474"/>
      <c r="AB336" s="474"/>
      <c r="AC336" s="474"/>
      <c r="AD336" s="474"/>
      <c r="AE336" s="474"/>
      <c r="AF336" s="474"/>
      <c r="AG336" s="474"/>
      <c r="AH336" s="474"/>
      <c r="AI336" s="474"/>
      <c r="AJ336" s="474"/>
      <c r="AK336" s="474"/>
    </row>
    <row r="337" spans="1:37" ht="15.75" customHeight="1">
      <c r="A337" s="474"/>
      <c r="B337" s="475"/>
      <c r="C337" s="475"/>
      <c r="D337" s="475"/>
      <c r="E337" s="475"/>
      <c r="F337" s="475"/>
      <c r="G337" s="475"/>
      <c r="H337" s="475"/>
      <c r="I337" s="475"/>
      <c r="J337" s="475"/>
      <c r="K337" s="475"/>
      <c r="L337" s="475"/>
      <c r="M337" s="474"/>
      <c r="N337" s="474"/>
      <c r="O337" s="474"/>
      <c r="P337" s="474"/>
      <c r="Q337" s="474"/>
      <c r="R337" s="474"/>
      <c r="S337" s="474"/>
      <c r="T337" s="474"/>
      <c r="U337" s="474"/>
      <c r="V337" s="474"/>
      <c r="W337" s="474"/>
      <c r="X337" s="474"/>
      <c r="Y337" s="474"/>
      <c r="Z337" s="474"/>
      <c r="AA337" s="474"/>
      <c r="AB337" s="474"/>
      <c r="AC337" s="474"/>
      <c r="AD337" s="474"/>
      <c r="AE337" s="474"/>
      <c r="AF337" s="474"/>
      <c r="AG337" s="474"/>
      <c r="AH337" s="474"/>
      <c r="AI337" s="474"/>
      <c r="AJ337" s="474"/>
      <c r="AK337" s="474"/>
    </row>
    <row r="338" spans="1:37" ht="15.75" customHeight="1">
      <c r="A338" s="474"/>
      <c r="B338" s="475"/>
      <c r="C338" s="475"/>
      <c r="D338" s="475"/>
      <c r="E338" s="475"/>
      <c r="F338" s="475"/>
      <c r="G338" s="475"/>
      <c r="H338" s="475"/>
      <c r="I338" s="475"/>
      <c r="J338" s="475"/>
      <c r="K338" s="475"/>
      <c r="L338" s="475"/>
      <c r="M338" s="474"/>
      <c r="N338" s="474"/>
      <c r="O338" s="474"/>
      <c r="P338" s="474"/>
      <c r="Q338" s="474"/>
      <c r="R338" s="474"/>
      <c r="S338" s="474"/>
      <c r="T338" s="474"/>
      <c r="U338" s="474"/>
      <c r="V338" s="474"/>
      <c r="W338" s="474"/>
      <c r="X338" s="474"/>
      <c r="Y338" s="474"/>
      <c r="Z338" s="474"/>
      <c r="AA338" s="474"/>
      <c r="AB338" s="474"/>
      <c r="AC338" s="474"/>
      <c r="AD338" s="474"/>
      <c r="AE338" s="474"/>
      <c r="AF338" s="474"/>
      <c r="AG338" s="474"/>
      <c r="AH338" s="474"/>
      <c r="AI338" s="474"/>
      <c r="AJ338" s="474"/>
      <c r="AK338" s="474"/>
    </row>
    <row r="339" spans="1:37" ht="15.75" customHeight="1">
      <c r="A339" s="474"/>
      <c r="B339" s="475"/>
      <c r="C339" s="475"/>
      <c r="D339" s="475"/>
      <c r="E339" s="475"/>
      <c r="F339" s="475"/>
      <c r="G339" s="475"/>
      <c r="H339" s="475"/>
      <c r="I339" s="475"/>
      <c r="J339" s="475"/>
      <c r="K339" s="475"/>
      <c r="L339" s="475"/>
      <c r="M339" s="474"/>
      <c r="N339" s="474"/>
      <c r="O339" s="474"/>
      <c r="P339" s="474"/>
      <c r="Q339" s="474"/>
      <c r="R339" s="474"/>
      <c r="S339" s="474"/>
      <c r="T339" s="474"/>
      <c r="U339" s="474"/>
      <c r="V339" s="474"/>
      <c r="W339" s="474"/>
      <c r="X339" s="474"/>
      <c r="Y339" s="474"/>
      <c r="Z339" s="474"/>
      <c r="AA339" s="474"/>
      <c r="AB339" s="474"/>
      <c r="AC339" s="474"/>
      <c r="AD339" s="474"/>
      <c r="AE339" s="474"/>
      <c r="AF339" s="474"/>
      <c r="AG339" s="474"/>
      <c r="AH339" s="474"/>
      <c r="AI339" s="474"/>
      <c r="AJ339" s="474"/>
      <c r="AK339" s="474"/>
    </row>
    <row r="340" spans="1:37" ht="15.75" customHeight="1">
      <c r="A340" s="474"/>
      <c r="B340" s="475"/>
      <c r="C340" s="475"/>
      <c r="D340" s="475"/>
      <c r="E340" s="475"/>
      <c r="F340" s="475"/>
      <c r="G340" s="475"/>
      <c r="H340" s="475"/>
      <c r="I340" s="475"/>
      <c r="J340" s="475"/>
      <c r="K340" s="475"/>
      <c r="L340" s="475"/>
      <c r="M340" s="474"/>
      <c r="N340" s="474"/>
      <c r="O340" s="474"/>
      <c r="P340" s="474"/>
      <c r="Q340" s="474"/>
      <c r="R340" s="474"/>
      <c r="S340" s="474"/>
      <c r="T340" s="474"/>
      <c r="U340" s="474"/>
      <c r="V340" s="474"/>
      <c r="W340" s="474"/>
      <c r="X340" s="474"/>
      <c r="Y340" s="474"/>
      <c r="Z340" s="474"/>
      <c r="AA340" s="474"/>
      <c r="AB340" s="474"/>
      <c r="AC340" s="474"/>
      <c r="AD340" s="474"/>
      <c r="AE340" s="474"/>
      <c r="AF340" s="474"/>
      <c r="AG340" s="474"/>
      <c r="AH340" s="474"/>
      <c r="AI340" s="474"/>
      <c r="AJ340" s="474"/>
      <c r="AK340" s="474"/>
    </row>
    <row r="341" spans="1:37" ht="15.75" customHeight="1">
      <c r="A341" s="474"/>
      <c r="B341" s="475"/>
      <c r="C341" s="475"/>
      <c r="D341" s="475"/>
      <c r="E341" s="475"/>
      <c r="F341" s="475"/>
      <c r="G341" s="475"/>
      <c r="H341" s="475"/>
      <c r="I341" s="475"/>
      <c r="J341" s="475"/>
      <c r="K341" s="475"/>
      <c r="L341" s="475"/>
      <c r="M341" s="474"/>
      <c r="N341" s="474"/>
      <c r="O341" s="474"/>
      <c r="P341" s="474"/>
      <c r="Q341" s="474"/>
      <c r="R341" s="474"/>
      <c r="S341" s="474"/>
      <c r="T341" s="474"/>
      <c r="U341" s="474"/>
      <c r="V341" s="474"/>
      <c r="W341" s="474"/>
      <c r="X341" s="474"/>
      <c r="Y341" s="474"/>
      <c r="Z341" s="474"/>
      <c r="AA341" s="474"/>
      <c r="AB341" s="474"/>
      <c r="AC341" s="474"/>
      <c r="AD341" s="474"/>
      <c r="AE341" s="474"/>
      <c r="AF341" s="474"/>
      <c r="AG341" s="474"/>
      <c r="AH341" s="474"/>
      <c r="AI341" s="474"/>
      <c r="AJ341" s="474"/>
      <c r="AK341" s="474"/>
    </row>
    <row r="342" spans="1:37" ht="15.75" customHeight="1">
      <c r="A342" s="474"/>
      <c r="B342" s="475"/>
      <c r="C342" s="475"/>
      <c r="D342" s="475"/>
      <c r="E342" s="475"/>
      <c r="F342" s="475"/>
      <c r="G342" s="475"/>
      <c r="H342" s="475"/>
      <c r="I342" s="475"/>
      <c r="J342" s="475"/>
      <c r="K342" s="475"/>
      <c r="L342" s="475"/>
      <c r="M342" s="474"/>
      <c r="N342" s="474"/>
      <c r="O342" s="474"/>
      <c r="P342" s="474"/>
      <c r="Q342" s="474"/>
      <c r="R342" s="474"/>
      <c r="S342" s="474"/>
      <c r="T342" s="474"/>
      <c r="U342" s="474"/>
      <c r="V342" s="474"/>
      <c r="W342" s="474"/>
      <c r="X342" s="474"/>
      <c r="Y342" s="474"/>
      <c r="Z342" s="474"/>
      <c r="AA342" s="474"/>
      <c r="AB342" s="474"/>
      <c r="AC342" s="474"/>
      <c r="AD342" s="474"/>
      <c r="AE342" s="474"/>
      <c r="AF342" s="474"/>
      <c r="AG342" s="474"/>
      <c r="AH342" s="474"/>
      <c r="AI342" s="474"/>
      <c r="AJ342" s="474"/>
      <c r="AK342" s="474"/>
    </row>
    <row r="343" spans="1:37" ht="15.75" customHeight="1">
      <c r="A343" s="474"/>
      <c r="B343" s="475"/>
      <c r="C343" s="475"/>
      <c r="D343" s="475"/>
      <c r="E343" s="475"/>
      <c r="F343" s="475"/>
      <c r="G343" s="475"/>
      <c r="H343" s="475"/>
      <c r="I343" s="475"/>
      <c r="J343" s="475"/>
      <c r="K343" s="475"/>
      <c r="L343" s="475"/>
      <c r="M343" s="474"/>
      <c r="N343" s="474"/>
      <c r="O343" s="474"/>
      <c r="P343" s="474"/>
      <c r="Q343" s="474"/>
      <c r="R343" s="474"/>
      <c r="S343" s="474"/>
      <c r="T343" s="474"/>
      <c r="U343" s="474"/>
      <c r="V343" s="474"/>
      <c r="W343" s="474"/>
      <c r="X343" s="474"/>
      <c r="Y343" s="474"/>
      <c r="Z343" s="474"/>
      <c r="AA343" s="474"/>
      <c r="AB343" s="474"/>
      <c r="AC343" s="474"/>
      <c r="AD343" s="474"/>
      <c r="AE343" s="474"/>
      <c r="AF343" s="474"/>
      <c r="AG343" s="474"/>
      <c r="AH343" s="474"/>
      <c r="AI343" s="474"/>
      <c r="AJ343" s="474"/>
      <c r="AK343" s="474"/>
    </row>
    <row r="344" spans="1:37" ht="15.75" customHeight="1">
      <c r="A344" s="474"/>
      <c r="B344" s="475"/>
      <c r="C344" s="475"/>
      <c r="D344" s="475"/>
      <c r="E344" s="475"/>
      <c r="F344" s="475"/>
      <c r="G344" s="475"/>
      <c r="H344" s="475"/>
      <c r="I344" s="475"/>
      <c r="J344" s="475"/>
      <c r="K344" s="475"/>
      <c r="L344" s="475"/>
      <c r="M344" s="474"/>
      <c r="N344" s="474"/>
      <c r="O344" s="474"/>
      <c r="P344" s="474"/>
      <c r="Q344" s="474"/>
      <c r="R344" s="474"/>
      <c r="S344" s="474"/>
      <c r="T344" s="474"/>
      <c r="U344" s="474"/>
      <c r="V344" s="474"/>
      <c r="W344" s="474"/>
      <c r="X344" s="474"/>
      <c r="Y344" s="474"/>
      <c r="Z344" s="474"/>
      <c r="AA344" s="474"/>
      <c r="AB344" s="474"/>
      <c r="AC344" s="474"/>
      <c r="AD344" s="474"/>
      <c r="AE344" s="474"/>
      <c r="AF344" s="474"/>
      <c r="AG344" s="474"/>
      <c r="AH344" s="474"/>
      <c r="AI344" s="474"/>
      <c r="AJ344" s="474"/>
      <c r="AK344" s="474"/>
    </row>
    <row r="345" spans="1:37" ht="15.75" customHeight="1">
      <c r="A345" s="474"/>
      <c r="B345" s="475"/>
      <c r="C345" s="475"/>
      <c r="D345" s="475"/>
      <c r="E345" s="475"/>
      <c r="F345" s="475"/>
      <c r="G345" s="475"/>
      <c r="H345" s="475"/>
      <c r="I345" s="475"/>
      <c r="J345" s="475"/>
      <c r="K345" s="475"/>
      <c r="L345" s="475"/>
      <c r="M345" s="474"/>
      <c r="N345" s="474"/>
      <c r="O345" s="474"/>
      <c r="P345" s="474"/>
      <c r="Q345" s="474"/>
      <c r="R345" s="474"/>
      <c r="S345" s="474"/>
      <c r="T345" s="474"/>
      <c r="U345" s="474"/>
      <c r="V345" s="474"/>
      <c r="W345" s="474"/>
      <c r="X345" s="474"/>
      <c r="Y345" s="474"/>
      <c r="Z345" s="474"/>
      <c r="AA345" s="474"/>
      <c r="AB345" s="474"/>
      <c r="AC345" s="474"/>
      <c r="AD345" s="474"/>
      <c r="AE345" s="474"/>
      <c r="AF345" s="474"/>
      <c r="AG345" s="474"/>
      <c r="AH345" s="474"/>
      <c r="AI345" s="474"/>
      <c r="AJ345" s="474"/>
      <c r="AK345" s="474"/>
    </row>
    <row r="346" spans="1:37" ht="15.75" customHeight="1">
      <c r="A346" s="474"/>
      <c r="B346" s="475"/>
      <c r="C346" s="475"/>
      <c r="D346" s="475"/>
      <c r="E346" s="475"/>
      <c r="F346" s="475"/>
      <c r="G346" s="475"/>
      <c r="H346" s="475"/>
      <c r="I346" s="475"/>
      <c r="J346" s="475"/>
      <c r="K346" s="475"/>
      <c r="L346" s="475"/>
      <c r="M346" s="474"/>
      <c r="N346" s="474"/>
      <c r="O346" s="474"/>
      <c r="P346" s="474"/>
      <c r="Q346" s="474"/>
      <c r="R346" s="474"/>
      <c r="S346" s="474"/>
      <c r="T346" s="474"/>
      <c r="U346" s="474"/>
      <c r="V346" s="474"/>
      <c r="W346" s="474"/>
      <c r="X346" s="474"/>
      <c r="Y346" s="474"/>
      <c r="Z346" s="474"/>
      <c r="AA346" s="474"/>
      <c r="AB346" s="474"/>
      <c r="AC346" s="474"/>
      <c r="AD346" s="474"/>
      <c r="AE346" s="474"/>
      <c r="AF346" s="474"/>
      <c r="AG346" s="474"/>
      <c r="AH346" s="474"/>
      <c r="AI346" s="474"/>
      <c r="AJ346" s="474"/>
      <c r="AK346" s="474"/>
    </row>
    <row r="347" spans="1:37" ht="15.75" customHeight="1">
      <c r="A347" s="474"/>
      <c r="B347" s="475"/>
      <c r="C347" s="475"/>
      <c r="D347" s="475"/>
      <c r="E347" s="475"/>
      <c r="F347" s="475"/>
      <c r="G347" s="475"/>
      <c r="H347" s="475"/>
      <c r="I347" s="475"/>
      <c r="J347" s="475"/>
      <c r="K347" s="475"/>
      <c r="L347" s="475"/>
      <c r="M347" s="474"/>
      <c r="N347" s="474"/>
      <c r="O347" s="474"/>
      <c r="P347" s="474"/>
      <c r="Q347" s="474"/>
      <c r="R347" s="474"/>
      <c r="S347" s="474"/>
      <c r="T347" s="474"/>
      <c r="U347" s="474"/>
      <c r="V347" s="474"/>
      <c r="W347" s="474"/>
      <c r="X347" s="474"/>
      <c r="Y347" s="474"/>
      <c r="Z347" s="474"/>
      <c r="AA347" s="474"/>
      <c r="AB347" s="474"/>
      <c r="AC347" s="474"/>
      <c r="AD347" s="474"/>
      <c r="AE347" s="474"/>
      <c r="AF347" s="474"/>
      <c r="AG347" s="474"/>
      <c r="AH347" s="474"/>
      <c r="AI347" s="474"/>
      <c r="AJ347" s="474"/>
      <c r="AK347" s="474"/>
    </row>
    <row r="348" spans="1:37" ht="15.75" customHeight="1">
      <c r="A348" s="474"/>
      <c r="B348" s="475"/>
      <c r="C348" s="475"/>
      <c r="D348" s="475"/>
      <c r="E348" s="475"/>
      <c r="F348" s="475"/>
      <c r="G348" s="475"/>
      <c r="H348" s="475"/>
      <c r="I348" s="475"/>
      <c r="J348" s="475"/>
      <c r="K348" s="475"/>
      <c r="L348" s="475"/>
      <c r="M348" s="474"/>
      <c r="N348" s="474"/>
      <c r="O348" s="474"/>
      <c r="P348" s="474"/>
      <c r="Q348" s="474"/>
      <c r="R348" s="474"/>
      <c r="S348" s="474"/>
      <c r="T348" s="474"/>
      <c r="U348" s="474"/>
      <c r="V348" s="474"/>
      <c r="W348" s="474"/>
      <c r="X348" s="474"/>
      <c r="Y348" s="474"/>
      <c r="Z348" s="474"/>
      <c r="AA348" s="474"/>
      <c r="AB348" s="474"/>
      <c r="AC348" s="474"/>
      <c r="AD348" s="474"/>
      <c r="AE348" s="474"/>
      <c r="AF348" s="474"/>
      <c r="AG348" s="474"/>
      <c r="AH348" s="474"/>
      <c r="AI348" s="474"/>
      <c r="AJ348" s="474"/>
      <c r="AK348" s="474"/>
    </row>
    <row r="349" spans="1:37" ht="15.75" customHeight="1">
      <c r="A349" s="474"/>
      <c r="B349" s="475"/>
      <c r="C349" s="475"/>
      <c r="D349" s="475"/>
      <c r="E349" s="475"/>
      <c r="F349" s="475"/>
      <c r="G349" s="475"/>
      <c r="H349" s="475"/>
      <c r="I349" s="475"/>
      <c r="J349" s="475"/>
      <c r="K349" s="475"/>
      <c r="L349" s="475"/>
      <c r="M349" s="474"/>
      <c r="N349" s="474"/>
      <c r="O349" s="474"/>
      <c r="P349" s="474"/>
      <c r="Q349" s="474"/>
      <c r="R349" s="474"/>
      <c r="S349" s="474"/>
      <c r="T349" s="474"/>
      <c r="U349" s="474"/>
      <c r="V349" s="474"/>
      <c r="W349" s="474"/>
      <c r="X349" s="474"/>
      <c r="Y349" s="474"/>
      <c r="Z349" s="474"/>
      <c r="AA349" s="474"/>
      <c r="AB349" s="474"/>
      <c r="AC349" s="474"/>
      <c r="AD349" s="474"/>
      <c r="AE349" s="474"/>
      <c r="AF349" s="474"/>
      <c r="AG349" s="474"/>
      <c r="AH349" s="474"/>
      <c r="AI349" s="474"/>
      <c r="AJ349" s="474"/>
      <c r="AK349" s="474"/>
    </row>
    <row r="350" spans="1:37" ht="15.75" customHeight="1">
      <c r="A350" s="474"/>
      <c r="B350" s="475"/>
      <c r="C350" s="475"/>
      <c r="D350" s="475"/>
      <c r="E350" s="475"/>
      <c r="F350" s="475"/>
      <c r="G350" s="475"/>
      <c r="H350" s="475"/>
      <c r="I350" s="475"/>
      <c r="J350" s="475"/>
      <c r="K350" s="475"/>
      <c r="L350" s="475"/>
      <c r="M350" s="474"/>
      <c r="N350" s="474"/>
      <c r="O350" s="474"/>
      <c r="P350" s="474"/>
      <c r="Q350" s="474"/>
      <c r="R350" s="474"/>
      <c r="S350" s="474"/>
      <c r="T350" s="474"/>
      <c r="U350" s="474"/>
      <c r="V350" s="474"/>
      <c r="W350" s="474"/>
      <c r="X350" s="474"/>
      <c r="Y350" s="474"/>
      <c r="Z350" s="474"/>
      <c r="AA350" s="474"/>
      <c r="AB350" s="474"/>
      <c r="AC350" s="474"/>
      <c r="AD350" s="474"/>
      <c r="AE350" s="474"/>
      <c r="AF350" s="474"/>
      <c r="AG350" s="474"/>
      <c r="AH350" s="474"/>
      <c r="AI350" s="474"/>
      <c r="AJ350" s="474"/>
      <c r="AK350" s="474"/>
    </row>
    <row r="351" spans="1:37" ht="15.75" customHeight="1">
      <c r="A351" s="474"/>
      <c r="B351" s="475"/>
      <c r="C351" s="475"/>
      <c r="D351" s="475"/>
      <c r="E351" s="475"/>
      <c r="F351" s="475"/>
      <c r="G351" s="475"/>
      <c r="H351" s="475"/>
      <c r="I351" s="475"/>
      <c r="J351" s="475"/>
      <c r="K351" s="475"/>
      <c r="L351" s="475"/>
      <c r="M351" s="474"/>
      <c r="N351" s="474"/>
      <c r="O351" s="474"/>
      <c r="P351" s="474"/>
      <c r="Q351" s="474"/>
      <c r="R351" s="474"/>
      <c r="S351" s="474"/>
      <c r="T351" s="474"/>
      <c r="U351" s="474"/>
      <c r="V351" s="474"/>
      <c r="W351" s="474"/>
      <c r="X351" s="474"/>
      <c r="Y351" s="474"/>
      <c r="Z351" s="474"/>
      <c r="AA351" s="474"/>
      <c r="AB351" s="474"/>
      <c r="AC351" s="474"/>
      <c r="AD351" s="474"/>
      <c r="AE351" s="474"/>
      <c r="AF351" s="474"/>
      <c r="AG351" s="474"/>
      <c r="AH351" s="474"/>
      <c r="AI351" s="474"/>
      <c r="AJ351" s="474"/>
      <c r="AK351" s="474"/>
    </row>
    <row r="352" spans="1:37" ht="15.75" customHeight="1">
      <c r="A352" s="474"/>
      <c r="B352" s="475"/>
      <c r="C352" s="475"/>
      <c r="D352" s="475"/>
      <c r="E352" s="475"/>
      <c r="F352" s="475"/>
      <c r="G352" s="475"/>
      <c r="H352" s="475"/>
      <c r="I352" s="475"/>
      <c r="J352" s="475"/>
      <c r="K352" s="475"/>
      <c r="L352" s="475"/>
      <c r="M352" s="474"/>
      <c r="N352" s="474"/>
      <c r="O352" s="474"/>
      <c r="P352" s="474"/>
      <c r="Q352" s="474"/>
      <c r="R352" s="474"/>
      <c r="S352" s="474"/>
      <c r="T352" s="474"/>
      <c r="U352" s="474"/>
      <c r="V352" s="474"/>
      <c r="W352" s="474"/>
      <c r="X352" s="474"/>
      <c r="Y352" s="474"/>
      <c r="Z352" s="474"/>
      <c r="AA352" s="474"/>
      <c r="AB352" s="474"/>
      <c r="AC352" s="474"/>
      <c r="AD352" s="474"/>
      <c r="AE352" s="474"/>
      <c r="AF352" s="474"/>
      <c r="AG352" s="474"/>
      <c r="AH352" s="474"/>
      <c r="AI352" s="474"/>
      <c r="AJ352" s="474"/>
      <c r="AK352" s="474"/>
    </row>
    <row r="353" spans="1:37" ht="15.75" customHeight="1">
      <c r="A353" s="474"/>
      <c r="B353" s="475"/>
      <c r="C353" s="475"/>
      <c r="D353" s="475"/>
      <c r="E353" s="475"/>
      <c r="F353" s="475"/>
      <c r="G353" s="475"/>
      <c r="H353" s="475"/>
      <c r="I353" s="475"/>
      <c r="J353" s="475"/>
      <c r="K353" s="475"/>
      <c r="L353" s="475"/>
      <c r="M353" s="474"/>
      <c r="N353" s="474"/>
      <c r="O353" s="474"/>
      <c r="P353" s="474"/>
      <c r="Q353" s="474"/>
      <c r="R353" s="474"/>
      <c r="S353" s="474"/>
      <c r="T353" s="474"/>
      <c r="U353" s="474"/>
      <c r="V353" s="474"/>
      <c r="W353" s="474"/>
      <c r="X353" s="474"/>
      <c r="Y353" s="474"/>
      <c r="Z353" s="474"/>
      <c r="AA353" s="474"/>
      <c r="AB353" s="474"/>
      <c r="AC353" s="474"/>
      <c r="AD353" s="474"/>
      <c r="AE353" s="474"/>
      <c r="AF353" s="474"/>
      <c r="AG353" s="474"/>
      <c r="AH353" s="474"/>
      <c r="AI353" s="474"/>
      <c r="AJ353" s="474"/>
      <c r="AK353" s="474"/>
    </row>
    <row r="354" spans="1:37" ht="15.75" customHeight="1">
      <c r="A354" s="474"/>
      <c r="B354" s="475"/>
      <c r="C354" s="475"/>
      <c r="D354" s="475"/>
      <c r="E354" s="475"/>
      <c r="F354" s="475"/>
      <c r="G354" s="475"/>
      <c r="H354" s="475"/>
      <c r="I354" s="475"/>
      <c r="J354" s="475"/>
      <c r="K354" s="475"/>
      <c r="L354" s="475"/>
      <c r="M354" s="474"/>
      <c r="N354" s="474"/>
      <c r="O354" s="474"/>
      <c r="P354" s="474"/>
      <c r="Q354" s="474"/>
      <c r="R354" s="474"/>
      <c r="S354" s="474"/>
      <c r="T354" s="474"/>
      <c r="U354" s="474"/>
      <c r="V354" s="474"/>
      <c r="W354" s="474"/>
      <c r="X354" s="474"/>
      <c r="Y354" s="474"/>
      <c r="Z354" s="474"/>
      <c r="AA354" s="474"/>
      <c r="AB354" s="474"/>
      <c r="AC354" s="474"/>
      <c r="AD354" s="474"/>
      <c r="AE354" s="474"/>
      <c r="AF354" s="474"/>
      <c r="AG354" s="474"/>
      <c r="AH354" s="474"/>
      <c r="AI354" s="474"/>
      <c r="AJ354" s="474"/>
      <c r="AK354" s="474"/>
    </row>
    <row r="355" spans="1:37" ht="15.75" customHeight="1">
      <c r="A355" s="474"/>
      <c r="B355" s="475"/>
      <c r="C355" s="475"/>
      <c r="D355" s="475"/>
      <c r="E355" s="475"/>
      <c r="F355" s="475"/>
      <c r="G355" s="475"/>
      <c r="H355" s="475"/>
      <c r="I355" s="475"/>
      <c r="J355" s="475"/>
      <c r="K355" s="475"/>
      <c r="L355" s="475"/>
      <c r="M355" s="474"/>
      <c r="N355" s="474"/>
      <c r="O355" s="474"/>
      <c r="P355" s="474"/>
      <c r="Q355" s="474"/>
      <c r="R355" s="474"/>
      <c r="S355" s="474"/>
      <c r="T355" s="474"/>
      <c r="U355" s="474"/>
      <c r="V355" s="474"/>
      <c r="W355" s="474"/>
      <c r="X355" s="474"/>
      <c r="Y355" s="474"/>
      <c r="Z355" s="474"/>
      <c r="AA355" s="474"/>
      <c r="AB355" s="474"/>
      <c r="AC355" s="474"/>
      <c r="AD355" s="474"/>
      <c r="AE355" s="474"/>
      <c r="AF355" s="474"/>
      <c r="AG355" s="474"/>
      <c r="AH355" s="474"/>
      <c r="AI355" s="474"/>
      <c r="AJ355" s="474"/>
      <c r="AK355" s="474"/>
    </row>
    <row r="356" spans="1:37" ht="15.75" customHeight="1">
      <c r="A356" s="474"/>
      <c r="B356" s="475"/>
      <c r="C356" s="475"/>
      <c r="D356" s="475"/>
      <c r="E356" s="475"/>
      <c r="F356" s="475"/>
      <c r="G356" s="475"/>
      <c r="H356" s="475"/>
      <c r="I356" s="475"/>
      <c r="J356" s="475"/>
      <c r="K356" s="475"/>
      <c r="L356" s="475"/>
      <c r="M356" s="474"/>
      <c r="N356" s="474"/>
      <c r="O356" s="474"/>
      <c r="P356" s="474"/>
      <c r="Q356" s="474"/>
      <c r="R356" s="474"/>
      <c r="S356" s="474"/>
      <c r="T356" s="474"/>
      <c r="U356" s="474"/>
      <c r="V356" s="474"/>
      <c r="W356" s="474"/>
      <c r="X356" s="474"/>
      <c r="Y356" s="474"/>
      <c r="Z356" s="474"/>
      <c r="AA356" s="474"/>
      <c r="AB356" s="474"/>
      <c r="AC356" s="474"/>
      <c r="AD356" s="474"/>
      <c r="AE356" s="474"/>
      <c r="AF356" s="474"/>
      <c r="AG356" s="474"/>
      <c r="AH356" s="474"/>
      <c r="AI356" s="474"/>
      <c r="AJ356" s="474"/>
      <c r="AK356" s="474"/>
    </row>
    <row r="357" spans="1:37" ht="15.75" customHeight="1">
      <c r="A357" s="474"/>
      <c r="B357" s="475"/>
      <c r="C357" s="475"/>
      <c r="D357" s="475"/>
      <c r="E357" s="475"/>
      <c r="F357" s="475"/>
      <c r="G357" s="475"/>
      <c r="H357" s="475"/>
      <c r="I357" s="475"/>
      <c r="J357" s="475"/>
      <c r="K357" s="475"/>
      <c r="L357" s="475"/>
      <c r="M357" s="474"/>
      <c r="N357" s="474"/>
      <c r="O357" s="474"/>
      <c r="P357" s="474"/>
      <c r="Q357" s="474"/>
      <c r="R357" s="474"/>
      <c r="S357" s="474"/>
      <c r="T357" s="474"/>
      <c r="U357" s="474"/>
      <c r="V357" s="474"/>
      <c r="W357" s="474"/>
      <c r="X357" s="474"/>
      <c r="Y357" s="474"/>
      <c r="Z357" s="474"/>
      <c r="AA357" s="474"/>
      <c r="AB357" s="474"/>
      <c r="AC357" s="474"/>
      <c r="AD357" s="474"/>
      <c r="AE357" s="474"/>
      <c r="AF357" s="474"/>
      <c r="AG357" s="474"/>
      <c r="AH357" s="474"/>
      <c r="AI357" s="474"/>
      <c r="AJ357" s="474"/>
      <c r="AK357" s="474"/>
    </row>
    <row r="358" spans="1:37" ht="15.75" customHeight="1">
      <c r="A358" s="474"/>
      <c r="B358" s="475"/>
      <c r="C358" s="475"/>
      <c r="D358" s="475"/>
      <c r="E358" s="475"/>
      <c r="F358" s="475"/>
      <c r="G358" s="475"/>
      <c r="H358" s="475"/>
      <c r="I358" s="475"/>
      <c r="J358" s="475"/>
      <c r="K358" s="475"/>
      <c r="L358" s="475"/>
      <c r="M358" s="474"/>
      <c r="N358" s="474"/>
      <c r="O358" s="474"/>
      <c r="P358" s="474"/>
      <c r="Q358" s="474"/>
      <c r="R358" s="474"/>
      <c r="S358" s="474"/>
      <c r="T358" s="474"/>
      <c r="U358" s="474"/>
      <c r="V358" s="474"/>
      <c r="W358" s="474"/>
      <c r="X358" s="474"/>
      <c r="Y358" s="474"/>
      <c r="Z358" s="474"/>
      <c r="AA358" s="474"/>
      <c r="AB358" s="474"/>
      <c r="AC358" s="474"/>
      <c r="AD358" s="474"/>
      <c r="AE358" s="474"/>
      <c r="AF358" s="474"/>
      <c r="AG358" s="474"/>
      <c r="AH358" s="474"/>
      <c r="AI358" s="474"/>
      <c r="AJ358" s="474"/>
      <c r="AK358" s="474"/>
    </row>
    <row r="359" spans="1:37" ht="15.75" customHeight="1">
      <c r="A359" s="474"/>
      <c r="B359" s="475"/>
      <c r="C359" s="475"/>
      <c r="D359" s="475"/>
      <c r="E359" s="475"/>
      <c r="F359" s="475"/>
      <c r="G359" s="475"/>
      <c r="H359" s="475"/>
      <c r="I359" s="475"/>
      <c r="J359" s="475"/>
      <c r="K359" s="475"/>
      <c r="L359" s="475"/>
      <c r="M359" s="474"/>
      <c r="N359" s="474"/>
      <c r="O359" s="474"/>
      <c r="P359" s="474"/>
      <c r="Q359" s="474"/>
      <c r="R359" s="474"/>
      <c r="S359" s="474"/>
      <c r="T359" s="474"/>
      <c r="U359" s="474"/>
      <c r="V359" s="474"/>
      <c r="W359" s="474"/>
      <c r="X359" s="474"/>
      <c r="Y359" s="474"/>
      <c r="Z359" s="474"/>
      <c r="AA359" s="474"/>
      <c r="AB359" s="474"/>
      <c r="AC359" s="474"/>
      <c r="AD359" s="474"/>
      <c r="AE359" s="474"/>
      <c r="AF359" s="474"/>
      <c r="AG359" s="474"/>
      <c r="AH359" s="474"/>
      <c r="AI359" s="474"/>
      <c r="AJ359" s="474"/>
      <c r="AK359" s="474"/>
    </row>
    <row r="360" spans="1:37" ht="15.75" customHeight="1">
      <c r="A360" s="474"/>
      <c r="B360" s="475"/>
      <c r="C360" s="475"/>
      <c r="D360" s="475"/>
      <c r="E360" s="475"/>
      <c r="F360" s="475"/>
      <c r="G360" s="475"/>
      <c r="H360" s="475"/>
      <c r="I360" s="475"/>
      <c r="J360" s="475"/>
      <c r="K360" s="475"/>
      <c r="L360" s="475"/>
      <c r="M360" s="474"/>
      <c r="N360" s="474"/>
      <c r="O360" s="474"/>
      <c r="P360" s="474"/>
      <c r="Q360" s="474"/>
      <c r="R360" s="474"/>
      <c r="S360" s="474"/>
      <c r="T360" s="474"/>
      <c r="U360" s="474"/>
      <c r="V360" s="474"/>
      <c r="W360" s="474"/>
      <c r="X360" s="474"/>
      <c r="Y360" s="474"/>
      <c r="Z360" s="474"/>
      <c r="AA360" s="474"/>
      <c r="AB360" s="474"/>
      <c r="AC360" s="474"/>
      <c r="AD360" s="474"/>
      <c r="AE360" s="474"/>
      <c r="AF360" s="474"/>
      <c r="AG360" s="474"/>
      <c r="AH360" s="474"/>
      <c r="AI360" s="474"/>
      <c r="AJ360" s="474"/>
      <c r="AK360" s="474"/>
    </row>
    <row r="361" spans="1:37" ht="15.75" customHeight="1">
      <c r="A361" s="474"/>
      <c r="B361" s="475"/>
      <c r="C361" s="475"/>
      <c r="D361" s="475"/>
      <c r="E361" s="475"/>
      <c r="F361" s="475"/>
      <c r="G361" s="475"/>
      <c r="H361" s="475"/>
      <c r="I361" s="475"/>
      <c r="J361" s="475"/>
      <c r="K361" s="475"/>
      <c r="L361" s="475"/>
      <c r="M361" s="474"/>
      <c r="N361" s="474"/>
      <c r="O361" s="474"/>
      <c r="P361" s="474"/>
      <c r="Q361" s="474"/>
      <c r="R361" s="474"/>
      <c r="S361" s="474"/>
      <c r="T361" s="474"/>
      <c r="U361" s="474"/>
      <c r="V361" s="474"/>
      <c r="W361" s="474"/>
      <c r="X361" s="474"/>
      <c r="Y361" s="474"/>
      <c r="Z361" s="474"/>
      <c r="AA361" s="474"/>
      <c r="AB361" s="474"/>
      <c r="AC361" s="474"/>
      <c r="AD361" s="474"/>
      <c r="AE361" s="474"/>
      <c r="AF361" s="474"/>
      <c r="AG361" s="474"/>
      <c r="AH361" s="474"/>
      <c r="AI361" s="474"/>
      <c r="AJ361" s="474"/>
      <c r="AK361" s="474"/>
    </row>
    <row r="362" spans="1:37" ht="15.75" customHeight="1">
      <c r="A362" s="474"/>
      <c r="B362" s="475"/>
      <c r="C362" s="475"/>
      <c r="D362" s="475"/>
      <c r="E362" s="475"/>
      <c r="F362" s="475"/>
      <c r="G362" s="475"/>
      <c r="H362" s="475"/>
      <c r="I362" s="475"/>
      <c r="J362" s="475"/>
      <c r="K362" s="475"/>
      <c r="L362" s="475"/>
      <c r="M362" s="474"/>
      <c r="N362" s="474"/>
      <c r="O362" s="474"/>
      <c r="P362" s="474"/>
      <c r="Q362" s="474"/>
      <c r="R362" s="474"/>
      <c r="S362" s="474"/>
      <c r="T362" s="474"/>
      <c r="U362" s="474"/>
      <c r="V362" s="474"/>
      <c r="W362" s="474"/>
      <c r="X362" s="474"/>
      <c r="Y362" s="474"/>
      <c r="Z362" s="474"/>
      <c r="AA362" s="474"/>
      <c r="AB362" s="474"/>
      <c r="AC362" s="474"/>
      <c r="AD362" s="474"/>
      <c r="AE362" s="474"/>
      <c r="AF362" s="474"/>
      <c r="AG362" s="474"/>
      <c r="AH362" s="474"/>
      <c r="AI362" s="474"/>
      <c r="AJ362" s="474"/>
      <c r="AK362" s="474"/>
    </row>
    <row r="363" spans="1:37" ht="15.75" customHeight="1">
      <c r="A363" s="474"/>
      <c r="B363" s="475"/>
      <c r="C363" s="475"/>
      <c r="D363" s="475"/>
      <c r="E363" s="475"/>
      <c r="F363" s="475"/>
      <c r="G363" s="475"/>
      <c r="H363" s="475"/>
      <c r="I363" s="475"/>
      <c r="J363" s="475"/>
      <c r="K363" s="475"/>
      <c r="L363" s="475"/>
      <c r="M363" s="474"/>
      <c r="N363" s="474"/>
      <c r="O363" s="474"/>
      <c r="P363" s="474"/>
      <c r="Q363" s="474"/>
      <c r="R363" s="474"/>
      <c r="S363" s="474"/>
      <c r="T363" s="474"/>
      <c r="U363" s="474"/>
      <c r="V363" s="474"/>
      <c r="W363" s="474"/>
      <c r="X363" s="474"/>
      <c r="Y363" s="474"/>
      <c r="Z363" s="474"/>
      <c r="AA363" s="474"/>
      <c r="AB363" s="474"/>
      <c r="AC363" s="474"/>
      <c r="AD363" s="474"/>
      <c r="AE363" s="474"/>
      <c r="AF363" s="474"/>
      <c r="AG363" s="474"/>
      <c r="AH363" s="474"/>
      <c r="AI363" s="474"/>
      <c r="AJ363" s="474"/>
      <c r="AK363" s="474"/>
    </row>
    <row r="364" spans="1:37" ht="15.75" customHeight="1">
      <c r="A364" s="474"/>
      <c r="B364" s="475"/>
      <c r="C364" s="475"/>
      <c r="D364" s="475"/>
      <c r="E364" s="475"/>
      <c r="F364" s="475"/>
      <c r="G364" s="475"/>
      <c r="H364" s="475"/>
      <c r="I364" s="475"/>
      <c r="J364" s="475"/>
      <c r="K364" s="475"/>
      <c r="L364" s="475"/>
      <c r="M364" s="474"/>
      <c r="N364" s="474"/>
      <c r="O364" s="474"/>
      <c r="P364" s="474"/>
      <c r="Q364" s="474"/>
      <c r="R364" s="474"/>
      <c r="S364" s="474"/>
      <c r="T364" s="474"/>
      <c r="U364" s="474"/>
      <c r="V364" s="474"/>
      <c r="W364" s="474"/>
      <c r="X364" s="474"/>
      <c r="Y364" s="474"/>
      <c r="Z364" s="474"/>
      <c r="AA364" s="474"/>
      <c r="AB364" s="474"/>
      <c r="AC364" s="474"/>
      <c r="AD364" s="474"/>
      <c r="AE364" s="474"/>
      <c r="AF364" s="474"/>
      <c r="AG364" s="474"/>
      <c r="AH364" s="474"/>
      <c r="AI364" s="474"/>
      <c r="AJ364" s="474"/>
      <c r="AK364" s="474"/>
    </row>
    <row r="365" spans="1:37" ht="15.75" customHeight="1"/>
    <row r="366" spans="1:37" ht="15.75" customHeight="1"/>
    <row r="367" spans="1:37" ht="15.75" customHeight="1"/>
    <row r="368" spans="1:37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B7:Q7"/>
    <mergeCell ref="B93:Q93"/>
    <mergeCell ref="K5:K6"/>
    <mergeCell ref="L5:L6"/>
    <mergeCell ref="M5:M6"/>
    <mergeCell ref="N5:N6"/>
    <mergeCell ref="O5:O6"/>
    <mergeCell ref="P5:P6"/>
    <mergeCell ref="Q5:Q6"/>
    <mergeCell ref="H5:H6"/>
    <mergeCell ref="I5:J5"/>
    <mergeCell ref="K2:L2"/>
    <mergeCell ref="B5:B6"/>
    <mergeCell ref="C5:C6"/>
    <mergeCell ref="D5:D6"/>
    <mergeCell ref="E5:E6"/>
    <mergeCell ref="F5:F6"/>
    <mergeCell ref="G5:G6"/>
  </mergeCells>
  <printOptions horizontalCentered="1"/>
  <pageMargins left="0.7" right="0.7" top="0.75" bottom="0.75" header="0" footer="0"/>
  <pageSetup paperSize="9" orientation="landscape"/>
  <rowBreaks count="1" manualBreakCount="1">
    <brk id="92" man="1"/>
  </rowBreaks>
  <colBreaks count="1" manualBreakCount="1">
    <brk id="17" man="1"/>
  </col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D99594"/>
  </sheetPr>
  <dimension ref="A1:Z1000"/>
  <sheetViews>
    <sheetView workbookViewId="0"/>
  </sheetViews>
  <sheetFormatPr defaultColWidth="14.42578125" defaultRowHeight="15" customHeight="1"/>
  <cols>
    <col min="1" max="1" width="5.7109375" customWidth="1"/>
    <col min="2" max="4" width="9.140625" customWidth="1"/>
    <col min="5" max="5" width="27.140625" customWidth="1"/>
    <col min="6" max="6" width="12.42578125" customWidth="1"/>
    <col min="7" max="7" width="10.85546875" customWidth="1"/>
    <col min="8" max="8" width="11.28515625" customWidth="1"/>
    <col min="9" max="9" width="13" customWidth="1"/>
    <col min="10" max="10" width="13.140625" customWidth="1"/>
    <col min="11" max="11" width="14" customWidth="1"/>
    <col min="12" max="12" width="11" customWidth="1"/>
    <col min="13" max="13" width="9.140625" customWidth="1"/>
    <col min="14" max="14" width="12.42578125" customWidth="1"/>
    <col min="15" max="15" width="11.85546875" customWidth="1"/>
    <col min="16" max="16" width="10.7109375" customWidth="1"/>
    <col min="17" max="18" width="9.140625" customWidth="1"/>
    <col min="19" max="19" width="11.28515625" customWidth="1"/>
    <col min="20" max="20" width="10.5703125" customWidth="1"/>
    <col min="21" max="21" width="10.42578125" customWidth="1"/>
    <col min="22" max="24" width="9.140625" customWidth="1"/>
    <col min="25" max="25" width="16.140625" customWidth="1"/>
    <col min="26" max="26" width="15.140625" customWidth="1"/>
  </cols>
  <sheetData>
    <row r="1" spans="1:26">
      <c r="A1" s="805" t="s">
        <v>1672</v>
      </c>
      <c r="B1" s="673"/>
      <c r="C1" s="673"/>
      <c r="D1" s="673"/>
      <c r="E1" s="673"/>
      <c r="F1" s="673"/>
      <c r="G1" s="673"/>
      <c r="H1" s="673"/>
      <c r="I1" s="673"/>
      <c r="J1" s="673"/>
      <c r="K1" s="673"/>
      <c r="L1" s="673"/>
      <c r="M1" s="673"/>
      <c r="N1" s="673"/>
      <c r="O1" s="673"/>
      <c r="P1" s="673"/>
      <c r="Q1" s="673"/>
      <c r="R1" s="673"/>
      <c r="S1" s="673"/>
      <c r="T1" s="673"/>
      <c r="U1" s="673"/>
      <c r="V1" s="673"/>
      <c r="W1" s="673"/>
      <c r="X1" s="673"/>
      <c r="Y1" s="673"/>
      <c r="Z1" s="673"/>
    </row>
    <row r="2" spans="1:26">
      <c r="A2" s="684"/>
      <c r="B2" s="684"/>
      <c r="C2" s="684"/>
      <c r="D2" s="684"/>
      <c r="E2" s="684"/>
      <c r="F2" s="684"/>
      <c r="G2" s="684"/>
      <c r="H2" s="684"/>
      <c r="I2" s="684"/>
      <c r="J2" s="684"/>
      <c r="K2" s="684"/>
      <c r="L2" s="684"/>
      <c r="M2" s="684"/>
      <c r="N2" s="684"/>
      <c r="O2" s="684"/>
      <c r="P2" s="684"/>
      <c r="Q2" s="684"/>
      <c r="R2" s="684"/>
      <c r="S2" s="684"/>
      <c r="T2" s="684"/>
      <c r="U2" s="684"/>
      <c r="V2" s="684"/>
      <c r="W2" s="684"/>
      <c r="X2" s="684"/>
      <c r="Y2" s="684"/>
      <c r="Z2" s="684"/>
    </row>
    <row r="3" spans="1:26" ht="19.5" customHeight="1">
      <c r="A3" s="745" t="s">
        <v>3</v>
      </c>
      <c r="B3" s="806" t="s">
        <v>1673</v>
      </c>
      <c r="C3" s="692"/>
      <c r="D3" s="745" t="s">
        <v>1674</v>
      </c>
      <c r="E3" s="745" t="s">
        <v>1675</v>
      </c>
      <c r="F3" s="745" t="s">
        <v>1676</v>
      </c>
      <c r="G3" s="807" t="s">
        <v>1677</v>
      </c>
      <c r="H3" s="692"/>
      <c r="I3" s="733" t="s">
        <v>781</v>
      </c>
      <c r="J3" s="667"/>
      <c r="K3" s="667"/>
      <c r="L3" s="667"/>
      <c r="M3" s="667"/>
      <c r="N3" s="655"/>
      <c r="O3" s="733" t="s">
        <v>1678</v>
      </c>
      <c r="P3" s="667"/>
      <c r="Q3" s="667"/>
      <c r="R3" s="667"/>
      <c r="S3" s="655"/>
      <c r="T3" s="733" t="s">
        <v>1295</v>
      </c>
      <c r="U3" s="667"/>
      <c r="V3" s="667"/>
      <c r="W3" s="667"/>
      <c r="X3" s="667"/>
      <c r="Y3" s="655"/>
      <c r="Z3" s="745" t="s">
        <v>1679</v>
      </c>
    </row>
    <row r="4" spans="1:26" ht="19.5" customHeight="1">
      <c r="A4" s="771"/>
      <c r="B4" s="693"/>
      <c r="C4" s="685"/>
      <c r="D4" s="771"/>
      <c r="E4" s="771"/>
      <c r="F4" s="771"/>
      <c r="G4" s="693"/>
      <c r="H4" s="685"/>
      <c r="I4" s="733" t="s">
        <v>1680</v>
      </c>
      <c r="J4" s="655"/>
      <c r="K4" s="733" t="s">
        <v>1681</v>
      </c>
      <c r="L4" s="667"/>
      <c r="M4" s="667"/>
      <c r="N4" s="655"/>
      <c r="O4" s="733" t="s">
        <v>1680</v>
      </c>
      <c r="P4" s="655"/>
      <c r="Q4" s="733" t="s">
        <v>1682</v>
      </c>
      <c r="R4" s="667"/>
      <c r="S4" s="655"/>
      <c r="T4" s="733" t="s">
        <v>1680</v>
      </c>
      <c r="U4" s="655"/>
      <c r="V4" s="733" t="s">
        <v>1682</v>
      </c>
      <c r="W4" s="667"/>
      <c r="X4" s="667"/>
      <c r="Y4" s="655"/>
      <c r="Z4" s="771"/>
    </row>
    <row r="5" spans="1:26" ht="19.5" customHeight="1">
      <c r="A5" s="675"/>
      <c r="B5" s="61" t="s">
        <v>982</v>
      </c>
      <c r="C5" s="61" t="s">
        <v>983</v>
      </c>
      <c r="D5" s="675"/>
      <c r="E5" s="675"/>
      <c r="F5" s="675"/>
      <c r="G5" s="61" t="s">
        <v>1683</v>
      </c>
      <c r="H5" s="61" t="s">
        <v>1684</v>
      </c>
      <c r="I5" s="61" t="s">
        <v>625</v>
      </c>
      <c r="J5" s="61" t="s">
        <v>1685</v>
      </c>
      <c r="K5" s="61" t="s">
        <v>1686</v>
      </c>
      <c r="L5" s="61" t="s">
        <v>1687</v>
      </c>
      <c r="M5" s="61" t="s">
        <v>1688</v>
      </c>
      <c r="N5" s="61" t="s">
        <v>1689</v>
      </c>
      <c r="O5" s="61" t="s">
        <v>625</v>
      </c>
      <c r="P5" s="61" t="s">
        <v>1685</v>
      </c>
      <c r="Q5" s="61" t="s">
        <v>1690</v>
      </c>
      <c r="R5" s="61" t="s">
        <v>1691</v>
      </c>
      <c r="S5" s="61" t="s">
        <v>1689</v>
      </c>
      <c r="T5" s="61" t="s">
        <v>625</v>
      </c>
      <c r="U5" s="61" t="s">
        <v>1685</v>
      </c>
      <c r="V5" s="61" t="s">
        <v>18</v>
      </c>
      <c r="W5" s="61" t="s">
        <v>21</v>
      </c>
      <c r="X5" s="61" t="s">
        <v>1692</v>
      </c>
      <c r="Y5" s="61" t="s">
        <v>1689</v>
      </c>
      <c r="Z5" s="675"/>
    </row>
    <row r="6" spans="1:26" ht="19.5" customHeight="1">
      <c r="A6" s="108">
        <v>1</v>
      </c>
      <c r="B6" s="241" t="s">
        <v>1693</v>
      </c>
      <c r="C6" s="241" t="s">
        <v>1694</v>
      </c>
      <c r="D6" s="108">
        <v>241</v>
      </c>
      <c r="E6" s="108" t="s">
        <v>1695</v>
      </c>
      <c r="F6" s="241"/>
      <c r="G6" s="532"/>
      <c r="H6" s="533"/>
      <c r="I6" s="87"/>
      <c r="J6" s="87"/>
      <c r="K6" s="87"/>
      <c r="L6" s="532"/>
      <c r="M6" s="532"/>
      <c r="N6" s="533"/>
      <c r="O6" s="87"/>
      <c r="P6" s="532"/>
      <c r="Q6" s="87"/>
      <c r="R6" s="532"/>
      <c r="S6" s="533"/>
      <c r="T6" s="241"/>
      <c r="U6" s="241"/>
      <c r="V6" s="532"/>
      <c r="W6" s="532"/>
      <c r="X6" s="532"/>
      <c r="Y6" s="532"/>
      <c r="Z6" s="533"/>
    </row>
    <row r="7" spans="1:26" ht="19.5" customHeight="1">
      <c r="A7" s="108">
        <v>2</v>
      </c>
      <c r="B7" s="241" t="s">
        <v>1696</v>
      </c>
      <c r="C7" s="241" t="s">
        <v>1697</v>
      </c>
      <c r="D7" s="108">
        <v>239</v>
      </c>
      <c r="E7" s="108" t="s">
        <v>1698</v>
      </c>
      <c r="F7" s="241"/>
      <c r="G7" s="532"/>
      <c r="H7" s="533"/>
      <c r="I7" s="87"/>
      <c r="J7" s="87"/>
      <c r="K7" s="87"/>
      <c r="L7" s="533"/>
      <c r="M7" s="532"/>
      <c r="N7" s="533"/>
      <c r="O7" s="241"/>
      <c r="P7" s="87"/>
      <c r="Q7" s="533"/>
      <c r="R7" s="532"/>
      <c r="S7" s="533"/>
      <c r="T7" s="241"/>
      <c r="U7" s="241"/>
      <c r="V7" s="532"/>
      <c r="W7" s="532"/>
      <c r="X7" s="532"/>
      <c r="Y7" s="532"/>
      <c r="Z7" s="533"/>
    </row>
    <row r="8" spans="1:26" ht="19.5" customHeight="1">
      <c r="A8" s="108">
        <v>3</v>
      </c>
      <c r="B8" s="241" t="s">
        <v>1699</v>
      </c>
      <c r="C8" s="241" t="s">
        <v>1700</v>
      </c>
      <c r="D8" s="108">
        <v>236</v>
      </c>
      <c r="E8" s="108" t="s">
        <v>1701</v>
      </c>
      <c r="F8" s="241"/>
      <c r="G8" s="532"/>
      <c r="H8" s="533"/>
      <c r="I8" s="87"/>
      <c r="J8" s="87"/>
      <c r="K8" s="87"/>
      <c r="L8" s="533"/>
      <c r="M8" s="532"/>
      <c r="N8" s="533"/>
      <c r="O8" s="87"/>
      <c r="P8" s="241"/>
      <c r="Q8" s="533"/>
      <c r="R8" s="532"/>
      <c r="S8" s="533"/>
      <c r="T8" s="241"/>
      <c r="U8" s="241"/>
      <c r="V8" s="532"/>
      <c r="W8" s="532"/>
      <c r="X8" s="532"/>
      <c r="Y8" s="532"/>
      <c r="Z8" s="533"/>
    </row>
    <row r="9" spans="1:26" ht="19.5" customHeight="1">
      <c r="A9" s="108">
        <v>4</v>
      </c>
      <c r="B9" s="241" t="s">
        <v>1702</v>
      </c>
      <c r="C9" s="241" t="s">
        <v>1703</v>
      </c>
      <c r="D9" s="108">
        <v>244</v>
      </c>
      <c r="E9" s="108" t="s">
        <v>1704</v>
      </c>
      <c r="F9" s="241"/>
      <c r="G9" s="532"/>
      <c r="H9" s="533"/>
      <c r="I9" s="87"/>
      <c r="J9" s="87"/>
      <c r="K9" s="87"/>
      <c r="L9" s="533"/>
      <c r="M9" s="532"/>
      <c r="N9" s="533"/>
      <c r="O9" s="241"/>
      <c r="P9" s="87"/>
      <c r="Q9" s="533"/>
      <c r="R9" s="532"/>
      <c r="S9" s="533"/>
      <c r="T9" s="241"/>
      <c r="U9" s="241"/>
      <c r="V9" s="532"/>
      <c r="W9" s="532"/>
      <c r="X9" s="532"/>
      <c r="Y9" s="532"/>
      <c r="Z9" s="533"/>
    </row>
    <row r="10" spans="1:26" ht="19.5" customHeight="1">
      <c r="A10" s="108">
        <v>5</v>
      </c>
      <c r="B10" s="241" t="s">
        <v>1705</v>
      </c>
      <c r="C10" s="241" t="s">
        <v>1706</v>
      </c>
      <c r="D10" s="108">
        <v>240</v>
      </c>
      <c r="E10" s="108" t="s">
        <v>1698</v>
      </c>
      <c r="F10" s="241"/>
      <c r="G10" s="532"/>
      <c r="H10" s="533"/>
      <c r="I10" s="87"/>
      <c r="J10" s="87"/>
      <c r="K10" s="87"/>
      <c r="L10" s="533"/>
      <c r="M10" s="532"/>
      <c r="N10" s="533"/>
      <c r="O10" s="87"/>
      <c r="P10" s="87"/>
      <c r="Q10" s="533"/>
      <c r="R10" s="532"/>
      <c r="S10" s="533"/>
      <c r="T10" s="87"/>
      <c r="U10" s="87"/>
      <c r="V10" s="532"/>
      <c r="W10" s="532"/>
      <c r="X10" s="532"/>
      <c r="Y10" s="532"/>
      <c r="Z10" s="533"/>
    </row>
    <row r="11" spans="1:26" ht="19.5" customHeight="1">
      <c r="A11" s="108">
        <v>6</v>
      </c>
      <c r="B11" s="241" t="s">
        <v>1707</v>
      </c>
      <c r="C11" s="241" t="s">
        <v>1708</v>
      </c>
      <c r="D11" s="108">
        <v>246</v>
      </c>
      <c r="E11" s="108" t="s">
        <v>1709</v>
      </c>
      <c r="F11" s="241"/>
      <c r="G11" s="532"/>
      <c r="H11" s="533"/>
      <c r="I11" s="87"/>
      <c r="J11" s="87"/>
      <c r="K11" s="87"/>
      <c r="L11" s="532"/>
      <c r="M11" s="532"/>
      <c r="N11" s="533"/>
      <c r="O11" s="87"/>
      <c r="P11" s="87"/>
      <c r="Q11" s="533"/>
      <c r="R11" s="532"/>
      <c r="S11" s="533"/>
      <c r="T11" s="87"/>
      <c r="U11" s="87"/>
      <c r="V11" s="532"/>
      <c r="W11" s="532"/>
      <c r="X11" s="532"/>
      <c r="Y11" s="532"/>
      <c r="Z11" s="532"/>
    </row>
    <row r="12" spans="1:26" ht="19.5" customHeight="1">
      <c r="A12" s="108">
        <v>7</v>
      </c>
      <c r="B12" s="241" t="s">
        <v>1710</v>
      </c>
      <c r="C12" s="241" t="s">
        <v>1711</v>
      </c>
      <c r="D12" s="108">
        <v>206</v>
      </c>
      <c r="E12" s="108" t="s">
        <v>1712</v>
      </c>
      <c r="F12" s="241"/>
      <c r="G12" s="532"/>
      <c r="H12" s="533"/>
      <c r="I12" s="87"/>
      <c r="J12" s="87"/>
      <c r="K12" s="241"/>
      <c r="L12" s="532"/>
      <c r="M12" s="532"/>
      <c r="N12" s="533"/>
      <c r="O12" s="87"/>
      <c r="P12" s="87"/>
      <c r="Q12" s="533"/>
      <c r="R12" s="532"/>
      <c r="S12" s="533"/>
      <c r="T12" s="241"/>
      <c r="U12" s="241"/>
      <c r="V12" s="532"/>
      <c r="W12" s="532"/>
      <c r="X12" s="532"/>
      <c r="Y12" s="532"/>
      <c r="Z12" s="532"/>
    </row>
    <row r="13" spans="1:26" ht="19.5" customHeight="1">
      <c r="A13" s="108">
        <v>8</v>
      </c>
      <c r="B13" s="241" t="s">
        <v>1713</v>
      </c>
      <c r="C13" s="241" t="s">
        <v>1714</v>
      </c>
      <c r="D13" s="108">
        <v>555</v>
      </c>
      <c r="E13" s="108" t="s">
        <v>1715</v>
      </c>
      <c r="F13" s="241"/>
      <c r="G13" s="532"/>
      <c r="H13" s="533"/>
      <c r="I13" s="87"/>
      <c r="J13" s="87"/>
      <c r="K13" s="87"/>
      <c r="L13" s="533"/>
      <c r="M13" s="532"/>
      <c r="N13" s="533"/>
      <c r="O13" s="87"/>
      <c r="P13" s="87"/>
      <c r="Q13" s="533"/>
      <c r="R13" s="532"/>
      <c r="S13" s="533"/>
      <c r="T13" s="87"/>
      <c r="U13" s="87"/>
      <c r="V13" s="532"/>
      <c r="W13" s="532"/>
      <c r="X13" s="532"/>
      <c r="Y13" s="532"/>
      <c r="Z13" s="532"/>
    </row>
    <row r="14" spans="1:26" ht="19.5" customHeight="1">
      <c r="A14" s="108">
        <v>9</v>
      </c>
      <c r="B14" s="241" t="s">
        <v>1716</v>
      </c>
      <c r="C14" s="241" t="s">
        <v>1717</v>
      </c>
      <c r="D14" s="108">
        <v>238</v>
      </c>
      <c r="E14" s="108" t="s">
        <v>1704</v>
      </c>
      <c r="F14" s="241"/>
      <c r="G14" s="532"/>
      <c r="H14" s="533"/>
      <c r="I14" s="87"/>
      <c r="J14" s="87"/>
      <c r="K14" s="241"/>
      <c r="L14" s="532"/>
      <c r="M14" s="532"/>
      <c r="N14" s="533"/>
      <c r="O14" s="87"/>
      <c r="P14" s="87"/>
      <c r="Q14" s="533"/>
      <c r="R14" s="532"/>
      <c r="S14" s="533"/>
      <c r="T14" s="87"/>
      <c r="U14" s="87"/>
      <c r="V14" s="532"/>
      <c r="W14" s="532"/>
      <c r="X14" s="532"/>
      <c r="Y14" s="532"/>
      <c r="Z14" s="532"/>
    </row>
    <row r="15" spans="1:26" ht="19.5" customHeight="1">
      <c r="A15" s="108">
        <v>10</v>
      </c>
      <c r="B15" s="241" t="s">
        <v>1718</v>
      </c>
      <c r="C15" s="241" t="s">
        <v>1719</v>
      </c>
      <c r="D15" s="108">
        <v>240</v>
      </c>
      <c r="E15" s="108" t="s">
        <v>1720</v>
      </c>
      <c r="F15" s="241"/>
      <c r="G15" s="532"/>
      <c r="H15" s="533"/>
      <c r="I15" s="87"/>
      <c r="J15" s="87"/>
      <c r="K15" s="87"/>
      <c r="L15" s="533"/>
      <c r="M15" s="532"/>
      <c r="N15" s="533"/>
      <c r="O15" s="87"/>
      <c r="P15" s="87"/>
      <c r="Q15" s="533"/>
      <c r="R15" s="532"/>
      <c r="S15" s="533"/>
      <c r="T15" s="87"/>
      <c r="U15" s="87"/>
      <c r="V15" s="532"/>
      <c r="W15" s="532"/>
      <c r="X15" s="532"/>
      <c r="Y15" s="532"/>
      <c r="Z15" s="533"/>
    </row>
    <row r="16" spans="1:26" ht="19.5" customHeight="1">
      <c r="A16" s="108">
        <v>11</v>
      </c>
      <c r="B16" s="241" t="s">
        <v>1721</v>
      </c>
      <c r="C16" s="241" t="s">
        <v>1722</v>
      </c>
      <c r="D16" s="108">
        <v>242</v>
      </c>
      <c r="E16" s="108" t="s">
        <v>1723</v>
      </c>
      <c r="F16" s="241"/>
      <c r="G16" s="532"/>
      <c r="H16" s="533"/>
      <c r="I16" s="87"/>
      <c r="J16" s="87"/>
      <c r="K16" s="241"/>
      <c r="L16" s="532"/>
      <c r="M16" s="532"/>
      <c r="N16" s="533"/>
      <c r="O16" s="87"/>
      <c r="P16" s="87"/>
      <c r="Q16" s="533"/>
      <c r="R16" s="532"/>
      <c r="S16" s="533"/>
      <c r="T16" s="87"/>
      <c r="U16" s="87"/>
      <c r="V16" s="532"/>
      <c r="W16" s="532"/>
      <c r="X16" s="532"/>
      <c r="Y16" s="532"/>
      <c r="Z16" s="533"/>
    </row>
    <row r="17" spans="1:26" ht="19.5" customHeight="1">
      <c r="A17" s="108">
        <v>12</v>
      </c>
      <c r="B17" s="241" t="s">
        <v>1724</v>
      </c>
      <c r="C17" s="241" t="s">
        <v>1725</v>
      </c>
      <c r="D17" s="108">
        <v>250</v>
      </c>
      <c r="E17" s="108" t="s">
        <v>1726</v>
      </c>
      <c r="F17" s="241"/>
      <c r="G17" s="532"/>
      <c r="H17" s="533"/>
      <c r="I17" s="87"/>
      <c r="J17" s="87"/>
      <c r="K17" s="241"/>
      <c r="L17" s="532"/>
      <c r="M17" s="532"/>
      <c r="N17" s="533"/>
      <c r="O17" s="87"/>
      <c r="P17" s="87"/>
      <c r="Q17" s="533"/>
      <c r="R17" s="532"/>
      <c r="S17" s="533"/>
      <c r="T17" s="241"/>
      <c r="U17" s="241"/>
      <c r="V17" s="532"/>
      <c r="W17" s="532"/>
      <c r="X17" s="532"/>
      <c r="Y17" s="532"/>
      <c r="Z17" s="533"/>
    </row>
    <row r="18" spans="1:26" ht="19.5" customHeight="1">
      <c r="A18" s="108">
        <v>13</v>
      </c>
      <c r="B18" s="241" t="s">
        <v>1727</v>
      </c>
      <c r="C18" s="241" t="s">
        <v>1728</v>
      </c>
      <c r="D18" s="108">
        <v>233</v>
      </c>
      <c r="E18" s="108" t="s">
        <v>1729</v>
      </c>
      <c r="F18" s="241"/>
      <c r="G18" s="532"/>
      <c r="H18" s="533"/>
      <c r="I18" s="87"/>
      <c r="J18" s="87"/>
      <c r="K18" s="241"/>
      <c r="L18" s="532"/>
      <c r="M18" s="532"/>
      <c r="N18" s="533"/>
      <c r="O18" s="87"/>
      <c r="P18" s="87"/>
      <c r="Q18" s="533"/>
      <c r="R18" s="532"/>
      <c r="S18" s="533"/>
      <c r="T18" s="241"/>
      <c r="U18" s="241"/>
      <c r="V18" s="532"/>
      <c r="W18" s="532"/>
      <c r="X18" s="532"/>
      <c r="Y18" s="532"/>
      <c r="Z18" s="533"/>
    </row>
    <row r="19" spans="1:26" ht="19.5" customHeight="1">
      <c r="A19" s="108">
        <v>14</v>
      </c>
      <c r="B19" s="241" t="s">
        <v>1730</v>
      </c>
      <c r="C19" s="241" t="s">
        <v>1731</v>
      </c>
      <c r="D19" s="108">
        <v>235</v>
      </c>
      <c r="E19" s="108" t="s">
        <v>1732</v>
      </c>
      <c r="F19" s="241"/>
      <c r="G19" s="532"/>
      <c r="H19" s="533"/>
      <c r="I19" s="87"/>
      <c r="J19" s="87"/>
      <c r="K19" s="241"/>
      <c r="L19" s="532"/>
      <c r="M19" s="532"/>
      <c r="N19" s="533"/>
      <c r="O19" s="87"/>
      <c r="P19" s="87"/>
      <c r="Q19" s="533"/>
      <c r="R19" s="532"/>
      <c r="S19" s="533"/>
      <c r="T19" s="241"/>
      <c r="U19" s="241"/>
      <c r="V19" s="532"/>
      <c r="W19" s="532"/>
      <c r="X19" s="532"/>
      <c r="Y19" s="532"/>
      <c r="Z19" s="533"/>
    </row>
    <row r="20" spans="1:26">
      <c r="A20" s="96"/>
      <c r="B20" s="96"/>
      <c r="C20" s="96"/>
      <c r="D20" s="117"/>
      <c r="E20" s="117"/>
      <c r="F20" s="117"/>
      <c r="G20" s="96"/>
      <c r="H20" s="96"/>
      <c r="I20" s="117"/>
      <c r="J20" s="117"/>
      <c r="K20" s="117"/>
      <c r="L20" s="96"/>
      <c r="M20" s="96"/>
      <c r="N20" s="96"/>
      <c r="O20" s="117"/>
      <c r="P20" s="96"/>
      <c r="Q20" s="96"/>
      <c r="R20" s="96"/>
      <c r="S20" s="96"/>
      <c r="T20" s="96"/>
      <c r="U20" s="96"/>
      <c r="V20" s="96"/>
      <c r="W20" s="96"/>
      <c r="X20" s="96"/>
      <c r="Y20" s="96"/>
      <c r="Z20" s="96"/>
    </row>
    <row r="21" spans="1:26" ht="15.75" customHeight="1">
      <c r="A21" s="96"/>
      <c r="B21" s="96"/>
      <c r="C21" s="96"/>
      <c r="D21" s="117"/>
      <c r="E21" s="117"/>
      <c r="F21" s="117"/>
      <c r="G21" s="96"/>
      <c r="H21" s="96"/>
      <c r="I21" s="117"/>
      <c r="J21" s="117"/>
      <c r="K21" s="117"/>
      <c r="L21" s="96"/>
      <c r="M21" s="96"/>
      <c r="N21" s="96"/>
      <c r="O21" s="117"/>
      <c r="P21" s="96"/>
      <c r="Q21" s="96"/>
      <c r="R21" s="96"/>
      <c r="S21" s="96"/>
      <c r="T21" s="96"/>
      <c r="U21" s="96"/>
      <c r="V21" s="96"/>
      <c r="W21" s="96"/>
      <c r="X21" s="96"/>
      <c r="Y21" s="96"/>
      <c r="Z21" s="96"/>
    </row>
    <row r="22" spans="1:26" ht="15.75" customHeight="1">
      <c r="A22" s="96"/>
      <c r="B22" s="96"/>
      <c r="C22" s="96"/>
      <c r="D22" s="117"/>
      <c r="E22" s="117"/>
      <c r="F22" s="117"/>
      <c r="G22" s="96"/>
      <c r="H22" s="96"/>
      <c r="I22" s="117"/>
      <c r="J22" s="117"/>
      <c r="K22" s="117"/>
      <c r="L22" s="96"/>
      <c r="M22" s="96"/>
      <c r="N22" s="96"/>
      <c r="O22" s="117"/>
      <c r="P22" s="96"/>
      <c r="Q22" s="96"/>
      <c r="R22" s="96"/>
      <c r="S22" s="96"/>
      <c r="T22" s="96"/>
      <c r="U22" s="96"/>
      <c r="V22" s="96"/>
      <c r="W22" s="96"/>
      <c r="X22" s="96"/>
      <c r="Y22" s="96"/>
      <c r="Z22" s="96"/>
    </row>
    <row r="23" spans="1:26" ht="15.75" customHeight="1">
      <c r="A23" s="96"/>
      <c r="B23" s="96"/>
      <c r="C23" s="96"/>
      <c r="D23" s="117"/>
      <c r="E23" s="117"/>
      <c r="F23" s="117"/>
      <c r="G23" s="96"/>
      <c r="H23" s="96"/>
      <c r="I23" s="117"/>
      <c r="J23" s="117"/>
      <c r="K23" s="117"/>
      <c r="L23" s="96"/>
      <c r="M23" s="96"/>
      <c r="N23" s="96"/>
      <c r="O23" s="117"/>
      <c r="P23" s="96"/>
      <c r="Q23" s="96"/>
      <c r="R23" s="96"/>
      <c r="S23" s="96"/>
      <c r="T23" s="96"/>
      <c r="U23" s="96"/>
      <c r="V23" s="96"/>
      <c r="W23" s="96"/>
      <c r="X23" s="96"/>
      <c r="Y23" s="96"/>
      <c r="Z23" s="96"/>
    </row>
    <row r="24" spans="1:26" ht="15.75" customHeight="1">
      <c r="A24" s="96"/>
      <c r="B24" s="96"/>
      <c r="C24" s="96"/>
      <c r="D24" s="117"/>
      <c r="E24" s="117"/>
      <c r="F24" s="117"/>
      <c r="G24" s="96"/>
      <c r="H24" s="96"/>
      <c r="I24" s="117"/>
      <c r="J24" s="117"/>
      <c r="K24" s="117"/>
      <c r="L24" s="96"/>
      <c r="M24" s="96"/>
      <c r="N24" s="96"/>
      <c r="O24" s="117"/>
      <c r="P24" s="96"/>
      <c r="Q24" s="96"/>
      <c r="R24" s="96"/>
      <c r="S24" s="96"/>
      <c r="T24" s="96"/>
      <c r="U24" s="96"/>
      <c r="V24" s="96"/>
      <c r="W24" s="96"/>
      <c r="X24" s="96"/>
      <c r="Y24" s="96"/>
      <c r="Z24" s="96"/>
    </row>
    <row r="25" spans="1:26" ht="15.75" customHeight="1">
      <c r="A25" s="96"/>
      <c r="B25" s="96"/>
      <c r="C25" s="96"/>
      <c r="D25" s="117"/>
      <c r="E25" s="117"/>
      <c r="F25" s="117"/>
      <c r="G25" s="96"/>
      <c r="H25" s="96"/>
      <c r="I25" s="117"/>
      <c r="J25" s="117"/>
      <c r="K25" s="117"/>
      <c r="L25" s="96"/>
      <c r="M25" s="96"/>
      <c r="N25" s="96"/>
      <c r="O25" s="117"/>
      <c r="P25" s="96"/>
      <c r="Q25" s="96"/>
      <c r="R25" s="96"/>
      <c r="S25" s="96"/>
      <c r="T25" s="96"/>
      <c r="U25" s="96"/>
      <c r="V25" s="96"/>
      <c r="W25" s="96"/>
      <c r="X25" s="96"/>
      <c r="Y25" s="96"/>
      <c r="Z25" s="96"/>
    </row>
    <row r="26" spans="1:26" ht="15.75" customHeight="1">
      <c r="A26" s="96"/>
      <c r="B26" s="96"/>
      <c r="C26" s="96"/>
      <c r="D26" s="117"/>
      <c r="E26" s="117"/>
      <c r="F26" s="117"/>
      <c r="G26" s="96"/>
      <c r="H26" s="96"/>
      <c r="I26" s="117"/>
      <c r="J26" s="117"/>
      <c r="K26" s="117"/>
      <c r="L26" s="96"/>
      <c r="M26" s="96"/>
      <c r="N26" s="96"/>
      <c r="O26" s="117"/>
      <c r="P26" s="96"/>
      <c r="Q26" s="96"/>
      <c r="R26" s="96"/>
      <c r="S26" s="96"/>
      <c r="T26" s="96"/>
      <c r="U26" s="96"/>
      <c r="V26" s="96"/>
      <c r="W26" s="96"/>
      <c r="X26" s="96"/>
      <c r="Y26" s="96"/>
      <c r="Z26" s="96"/>
    </row>
    <row r="27" spans="1:26" ht="15.75" customHeight="1">
      <c r="A27" s="96"/>
      <c r="B27" s="96"/>
      <c r="C27" s="96"/>
      <c r="D27" s="117"/>
      <c r="E27" s="117"/>
      <c r="F27" s="117"/>
      <c r="G27" s="96"/>
      <c r="H27" s="96"/>
      <c r="I27" s="117"/>
      <c r="J27" s="117"/>
      <c r="K27" s="117"/>
      <c r="L27" s="96"/>
      <c r="M27" s="96"/>
      <c r="N27" s="96"/>
      <c r="O27" s="117"/>
      <c r="P27" s="96"/>
      <c r="Q27" s="96"/>
      <c r="R27" s="96"/>
      <c r="S27" s="96"/>
      <c r="T27" s="96"/>
      <c r="U27" s="96"/>
      <c r="V27" s="96"/>
      <c r="W27" s="96"/>
      <c r="X27" s="96"/>
      <c r="Y27" s="96"/>
      <c r="Z27" s="96"/>
    </row>
    <row r="28" spans="1:26" ht="15.75" customHeight="1">
      <c r="A28" s="96"/>
      <c r="B28" s="96"/>
      <c r="C28" s="96"/>
      <c r="D28" s="117"/>
      <c r="E28" s="117"/>
      <c r="F28" s="117"/>
      <c r="G28" s="96"/>
      <c r="H28" s="96"/>
      <c r="I28" s="117"/>
      <c r="J28" s="117"/>
      <c r="K28" s="117"/>
      <c r="L28" s="96"/>
      <c r="M28" s="96"/>
      <c r="N28" s="96"/>
      <c r="O28" s="117"/>
      <c r="P28" s="96"/>
      <c r="Q28" s="96"/>
      <c r="R28" s="96"/>
      <c r="S28" s="96"/>
      <c r="T28" s="96"/>
      <c r="U28" s="96"/>
      <c r="V28" s="96"/>
      <c r="W28" s="96"/>
      <c r="X28" s="96"/>
      <c r="Y28" s="96"/>
      <c r="Z28" s="96"/>
    </row>
    <row r="29" spans="1:26" ht="15.75" customHeight="1">
      <c r="A29" s="96"/>
      <c r="B29" s="96"/>
      <c r="C29" s="96"/>
      <c r="D29" s="117"/>
      <c r="E29" s="117"/>
      <c r="F29" s="117"/>
      <c r="G29" s="96"/>
      <c r="H29" s="96"/>
      <c r="I29" s="117"/>
      <c r="J29" s="117"/>
      <c r="K29" s="117"/>
      <c r="L29" s="96"/>
      <c r="M29" s="96"/>
      <c r="N29" s="96"/>
      <c r="O29" s="117"/>
      <c r="P29" s="96"/>
      <c r="Q29" s="96"/>
      <c r="R29" s="96"/>
      <c r="S29" s="96"/>
      <c r="T29" s="96"/>
      <c r="U29" s="96"/>
      <c r="V29" s="96"/>
      <c r="W29" s="96"/>
      <c r="X29" s="96"/>
      <c r="Y29" s="96"/>
      <c r="Z29" s="96"/>
    </row>
    <row r="30" spans="1:26" ht="15.75" customHeight="1">
      <c r="A30" s="96"/>
      <c r="B30" s="96"/>
      <c r="C30" s="96"/>
      <c r="D30" s="117"/>
      <c r="E30" s="117"/>
      <c r="F30" s="117"/>
      <c r="G30" s="96"/>
      <c r="H30" s="96"/>
      <c r="I30" s="117"/>
      <c r="J30" s="117"/>
      <c r="K30" s="117"/>
      <c r="L30" s="96"/>
      <c r="M30" s="96"/>
      <c r="N30" s="96"/>
      <c r="O30" s="117"/>
      <c r="P30" s="96"/>
      <c r="Q30" s="96"/>
      <c r="R30" s="96"/>
      <c r="S30" s="96"/>
      <c r="T30" s="96"/>
      <c r="U30" s="96"/>
      <c r="V30" s="96"/>
      <c r="W30" s="96"/>
      <c r="X30" s="96"/>
      <c r="Y30" s="96"/>
      <c r="Z30" s="96"/>
    </row>
    <row r="31" spans="1:26" ht="15.75" customHeight="1">
      <c r="A31" s="96"/>
      <c r="B31" s="96"/>
      <c r="C31" s="96"/>
      <c r="D31" s="117"/>
      <c r="E31" s="117"/>
      <c r="F31" s="117"/>
      <c r="G31" s="96"/>
      <c r="H31" s="96"/>
      <c r="I31" s="117"/>
      <c r="J31" s="117"/>
      <c r="K31" s="117"/>
      <c r="L31" s="96"/>
      <c r="M31" s="96"/>
      <c r="N31" s="96"/>
      <c r="O31" s="117"/>
      <c r="P31" s="96"/>
      <c r="Q31" s="96"/>
      <c r="R31" s="96"/>
      <c r="S31" s="96"/>
      <c r="T31" s="96"/>
      <c r="U31" s="96"/>
      <c r="V31" s="96"/>
      <c r="W31" s="96"/>
      <c r="X31" s="96"/>
      <c r="Y31" s="96"/>
      <c r="Z31" s="96"/>
    </row>
    <row r="32" spans="1:26" ht="15.75" customHeight="1">
      <c r="A32" s="96"/>
      <c r="B32" s="96"/>
      <c r="C32" s="96"/>
      <c r="D32" s="117"/>
      <c r="E32" s="117"/>
      <c r="F32" s="117"/>
      <c r="G32" s="96"/>
      <c r="H32" s="96"/>
      <c r="I32" s="117"/>
      <c r="J32" s="117"/>
      <c r="K32" s="117"/>
      <c r="L32" s="96"/>
      <c r="M32" s="96"/>
      <c r="N32" s="96"/>
      <c r="O32" s="117"/>
      <c r="P32" s="96"/>
      <c r="Q32" s="96"/>
      <c r="R32" s="96"/>
      <c r="S32" s="96"/>
      <c r="T32" s="96"/>
      <c r="U32" s="96"/>
      <c r="V32" s="96"/>
      <c r="W32" s="96"/>
      <c r="X32" s="96"/>
      <c r="Y32" s="96"/>
      <c r="Z32" s="96"/>
    </row>
    <row r="33" spans="1:26" ht="15.75" customHeight="1">
      <c r="A33" s="96"/>
      <c r="B33" s="96"/>
      <c r="C33" s="96"/>
      <c r="D33" s="117"/>
      <c r="E33" s="117"/>
      <c r="F33" s="117"/>
      <c r="G33" s="96"/>
      <c r="H33" s="96"/>
      <c r="I33" s="117"/>
      <c r="J33" s="117"/>
      <c r="K33" s="117"/>
      <c r="L33" s="96"/>
      <c r="M33" s="96"/>
      <c r="N33" s="96"/>
      <c r="O33" s="117"/>
      <c r="P33" s="96"/>
      <c r="Q33" s="96"/>
      <c r="R33" s="96"/>
      <c r="S33" s="96"/>
      <c r="T33" s="96"/>
      <c r="U33" s="96"/>
      <c r="V33" s="96"/>
      <c r="W33" s="96"/>
      <c r="X33" s="96"/>
      <c r="Y33" s="96"/>
      <c r="Z33" s="96"/>
    </row>
    <row r="34" spans="1:26" ht="15.75" customHeight="1">
      <c r="A34" s="96"/>
      <c r="B34" s="96"/>
      <c r="C34" s="96"/>
      <c r="D34" s="117"/>
      <c r="E34" s="117"/>
      <c r="F34" s="117"/>
      <c r="G34" s="96"/>
      <c r="H34" s="96"/>
      <c r="I34" s="117"/>
      <c r="J34" s="117"/>
      <c r="K34" s="117"/>
      <c r="L34" s="96"/>
      <c r="M34" s="96"/>
      <c r="N34" s="96"/>
      <c r="O34" s="117"/>
      <c r="P34" s="96"/>
      <c r="Q34" s="96"/>
      <c r="R34" s="96"/>
      <c r="S34" s="96"/>
      <c r="T34" s="96"/>
      <c r="U34" s="96"/>
      <c r="V34" s="96"/>
      <c r="W34" s="96"/>
      <c r="X34" s="96"/>
      <c r="Y34" s="96"/>
      <c r="Z34" s="96"/>
    </row>
    <row r="35" spans="1:26" ht="15.75" customHeight="1">
      <c r="A35" s="96"/>
      <c r="B35" s="96"/>
      <c r="C35" s="96"/>
      <c r="D35" s="117"/>
      <c r="E35" s="117"/>
      <c r="F35" s="117"/>
      <c r="G35" s="96"/>
      <c r="H35" s="96"/>
      <c r="I35" s="117"/>
      <c r="J35" s="117"/>
      <c r="K35" s="117"/>
      <c r="L35" s="96"/>
      <c r="M35" s="96"/>
      <c r="N35" s="96"/>
      <c r="O35" s="117"/>
      <c r="P35" s="96"/>
      <c r="Q35" s="96"/>
      <c r="R35" s="96"/>
      <c r="S35" s="96"/>
      <c r="T35" s="96"/>
      <c r="U35" s="96"/>
      <c r="V35" s="96"/>
      <c r="W35" s="96"/>
      <c r="X35" s="96"/>
      <c r="Y35" s="96"/>
      <c r="Z35" s="96"/>
    </row>
    <row r="36" spans="1:26" ht="15.75" customHeight="1">
      <c r="A36" s="96"/>
      <c r="B36" s="96"/>
      <c r="C36" s="96"/>
      <c r="D36" s="117"/>
      <c r="E36" s="117"/>
      <c r="F36" s="117"/>
      <c r="G36" s="96"/>
      <c r="H36" s="96"/>
      <c r="I36" s="117"/>
      <c r="J36" s="117"/>
      <c r="K36" s="117"/>
      <c r="L36" s="96"/>
      <c r="M36" s="96"/>
      <c r="N36" s="96"/>
      <c r="O36" s="117"/>
      <c r="P36" s="96"/>
      <c r="Q36" s="96"/>
      <c r="R36" s="96"/>
      <c r="S36" s="96"/>
      <c r="T36" s="96"/>
      <c r="U36" s="96"/>
      <c r="V36" s="96"/>
      <c r="W36" s="96"/>
      <c r="X36" s="96"/>
      <c r="Y36" s="96"/>
      <c r="Z36" s="96"/>
    </row>
    <row r="37" spans="1:26" ht="15.75" customHeight="1">
      <c r="A37" s="96"/>
      <c r="B37" s="96"/>
      <c r="C37" s="96"/>
      <c r="D37" s="117"/>
      <c r="E37" s="117"/>
      <c r="F37" s="117"/>
      <c r="G37" s="96"/>
      <c r="H37" s="96"/>
      <c r="I37" s="117"/>
      <c r="J37" s="117"/>
      <c r="K37" s="117"/>
      <c r="L37" s="96"/>
      <c r="M37" s="96"/>
      <c r="N37" s="96"/>
      <c r="O37" s="117"/>
      <c r="P37" s="96"/>
      <c r="Q37" s="96"/>
      <c r="R37" s="96"/>
      <c r="S37" s="96"/>
      <c r="T37" s="96"/>
      <c r="U37" s="96"/>
      <c r="V37" s="96"/>
      <c r="W37" s="96"/>
      <c r="X37" s="96"/>
      <c r="Y37" s="96"/>
      <c r="Z37" s="96"/>
    </row>
    <row r="38" spans="1:26" ht="15.75" customHeight="1">
      <c r="A38" s="96"/>
      <c r="B38" s="96"/>
      <c r="C38" s="96"/>
      <c r="D38" s="117"/>
      <c r="E38" s="117"/>
      <c r="F38" s="117"/>
      <c r="G38" s="96"/>
      <c r="H38" s="96"/>
      <c r="I38" s="117"/>
      <c r="J38" s="117"/>
      <c r="K38" s="117"/>
      <c r="L38" s="96"/>
      <c r="M38" s="96"/>
      <c r="N38" s="96"/>
      <c r="O38" s="117"/>
      <c r="P38" s="96"/>
      <c r="Q38" s="96"/>
      <c r="R38" s="96"/>
      <c r="S38" s="96"/>
      <c r="T38" s="96"/>
      <c r="U38" s="96"/>
      <c r="V38" s="96"/>
      <c r="W38" s="96"/>
      <c r="X38" s="96"/>
      <c r="Y38" s="96"/>
      <c r="Z38" s="96"/>
    </row>
    <row r="39" spans="1:26" ht="15.75" customHeight="1">
      <c r="A39" s="96"/>
      <c r="B39" s="96"/>
      <c r="C39" s="96"/>
      <c r="D39" s="117"/>
      <c r="E39" s="117"/>
      <c r="F39" s="117"/>
      <c r="G39" s="96"/>
      <c r="H39" s="96"/>
      <c r="I39" s="117"/>
      <c r="J39" s="117"/>
      <c r="K39" s="117"/>
      <c r="L39" s="96"/>
      <c r="M39" s="96"/>
      <c r="N39" s="96"/>
      <c r="O39" s="117"/>
      <c r="P39" s="96"/>
      <c r="Q39" s="96"/>
      <c r="R39" s="96"/>
      <c r="S39" s="96"/>
      <c r="T39" s="96"/>
      <c r="U39" s="96"/>
      <c r="V39" s="96"/>
      <c r="W39" s="96"/>
      <c r="X39" s="96"/>
      <c r="Y39" s="96"/>
      <c r="Z39" s="96"/>
    </row>
    <row r="40" spans="1:26" ht="15.75" customHeight="1">
      <c r="A40" s="96"/>
      <c r="B40" s="96"/>
      <c r="C40" s="96"/>
      <c r="D40" s="117"/>
      <c r="E40" s="117"/>
      <c r="F40" s="117"/>
      <c r="G40" s="96"/>
      <c r="H40" s="96"/>
      <c r="I40" s="117"/>
      <c r="J40" s="117"/>
      <c r="K40" s="117"/>
      <c r="L40" s="96"/>
      <c r="M40" s="96"/>
      <c r="N40" s="96"/>
      <c r="O40" s="117"/>
      <c r="P40" s="96"/>
      <c r="Q40" s="96"/>
      <c r="R40" s="96"/>
      <c r="S40" s="96"/>
      <c r="T40" s="96"/>
      <c r="U40" s="96"/>
      <c r="V40" s="96"/>
      <c r="W40" s="96"/>
      <c r="X40" s="96"/>
      <c r="Y40" s="96"/>
      <c r="Z40" s="96"/>
    </row>
    <row r="41" spans="1:26" ht="15.75" customHeight="1">
      <c r="A41" s="96"/>
      <c r="B41" s="96"/>
      <c r="C41" s="96"/>
      <c r="D41" s="117"/>
      <c r="E41" s="117"/>
      <c r="F41" s="117"/>
      <c r="G41" s="96"/>
      <c r="H41" s="96"/>
      <c r="I41" s="117"/>
      <c r="J41" s="117"/>
      <c r="K41" s="117"/>
      <c r="L41" s="96"/>
      <c r="M41" s="96"/>
      <c r="N41" s="96"/>
      <c r="O41" s="117"/>
      <c r="P41" s="96"/>
      <c r="Q41" s="96"/>
      <c r="R41" s="96"/>
      <c r="S41" s="96"/>
      <c r="T41" s="96"/>
      <c r="U41" s="96"/>
      <c r="V41" s="96"/>
      <c r="W41" s="96"/>
      <c r="X41" s="96"/>
      <c r="Y41" s="96"/>
      <c r="Z41" s="96"/>
    </row>
    <row r="42" spans="1:26" ht="15.75" customHeight="1">
      <c r="A42" s="96"/>
      <c r="B42" s="96"/>
      <c r="C42" s="96"/>
      <c r="D42" s="117"/>
      <c r="E42" s="117"/>
      <c r="F42" s="117"/>
      <c r="G42" s="96"/>
      <c r="H42" s="96"/>
      <c r="I42" s="117"/>
      <c r="J42" s="117"/>
      <c r="K42" s="117"/>
      <c r="L42" s="96"/>
      <c r="M42" s="96"/>
      <c r="N42" s="96"/>
      <c r="O42" s="117"/>
      <c r="P42" s="96"/>
      <c r="Q42" s="96"/>
      <c r="R42" s="96"/>
      <c r="S42" s="96"/>
      <c r="T42" s="96"/>
      <c r="U42" s="96"/>
      <c r="V42" s="96"/>
      <c r="W42" s="96"/>
      <c r="X42" s="96"/>
      <c r="Y42" s="96"/>
      <c r="Z42" s="96"/>
    </row>
    <row r="43" spans="1:26" ht="15.75" customHeight="1">
      <c r="A43" s="96"/>
      <c r="B43" s="96"/>
      <c r="C43" s="96"/>
      <c r="D43" s="117"/>
      <c r="E43" s="117"/>
      <c r="F43" s="117"/>
      <c r="G43" s="96"/>
      <c r="H43" s="96"/>
      <c r="I43" s="117"/>
      <c r="J43" s="117"/>
      <c r="K43" s="117"/>
      <c r="L43" s="96"/>
      <c r="M43" s="96"/>
      <c r="N43" s="96"/>
      <c r="O43" s="117"/>
      <c r="P43" s="96"/>
      <c r="Q43" s="96"/>
      <c r="R43" s="96"/>
      <c r="S43" s="96"/>
      <c r="T43" s="96"/>
      <c r="U43" s="96"/>
      <c r="V43" s="96"/>
      <c r="W43" s="96"/>
      <c r="X43" s="96"/>
      <c r="Y43" s="96"/>
      <c r="Z43" s="96"/>
    </row>
    <row r="44" spans="1:26" ht="15.75" customHeight="1">
      <c r="A44" s="96"/>
      <c r="B44" s="96"/>
      <c r="C44" s="96"/>
      <c r="D44" s="117"/>
      <c r="E44" s="117"/>
      <c r="F44" s="117"/>
      <c r="G44" s="96"/>
      <c r="H44" s="96"/>
      <c r="I44" s="117"/>
      <c r="J44" s="117"/>
      <c r="K44" s="117"/>
      <c r="L44" s="96"/>
      <c r="M44" s="96"/>
      <c r="N44" s="96"/>
      <c r="O44" s="117"/>
      <c r="P44" s="96"/>
      <c r="Q44" s="96"/>
      <c r="R44" s="96"/>
      <c r="S44" s="96"/>
      <c r="T44" s="96"/>
      <c r="U44" s="96"/>
      <c r="V44" s="96"/>
      <c r="W44" s="96"/>
      <c r="X44" s="96"/>
      <c r="Y44" s="96"/>
      <c r="Z44" s="96"/>
    </row>
    <row r="45" spans="1:26" ht="15.75" customHeight="1">
      <c r="A45" s="96"/>
      <c r="B45" s="96"/>
      <c r="C45" s="96"/>
      <c r="D45" s="117"/>
      <c r="E45" s="117"/>
      <c r="F45" s="117"/>
      <c r="G45" s="96"/>
      <c r="H45" s="96"/>
      <c r="I45" s="117"/>
      <c r="J45" s="117"/>
      <c r="K45" s="117"/>
      <c r="L45" s="96"/>
      <c r="M45" s="96"/>
      <c r="N45" s="96"/>
      <c r="O45" s="117"/>
      <c r="P45" s="96"/>
      <c r="Q45" s="96"/>
      <c r="R45" s="96"/>
      <c r="S45" s="96"/>
      <c r="T45" s="96"/>
      <c r="U45" s="96"/>
      <c r="V45" s="96"/>
      <c r="W45" s="96"/>
      <c r="X45" s="96"/>
      <c r="Y45" s="96"/>
      <c r="Z45" s="96"/>
    </row>
    <row r="46" spans="1:26" ht="15.75" customHeight="1">
      <c r="A46" s="96"/>
      <c r="B46" s="96"/>
      <c r="C46" s="96"/>
      <c r="D46" s="117"/>
      <c r="E46" s="117"/>
      <c r="F46" s="117"/>
      <c r="G46" s="96"/>
      <c r="H46" s="96"/>
      <c r="I46" s="117"/>
      <c r="J46" s="117"/>
      <c r="K46" s="117"/>
      <c r="L46" s="96"/>
      <c r="M46" s="96"/>
      <c r="N46" s="96"/>
      <c r="O46" s="117"/>
      <c r="P46" s="96"/>
      <c r="Q46" s="96"/>
      <c r="R46" s="96"/>
      <c r="S46" s="96"/>
      <c r="T46" s="96"/>
      <c r="U46" s="96"/>
      <c r="V46" s="96"/>
      <c r="W46" s="96"/>
      <c r="X46" s="96"/>
      <c r="Y46" s="96"/>
      <c r="Z46" s="96"/>
    </row>
    <row r="47" spans="1:26" ht="15.75" customHeight="1">
      <c r="A47" s="96"/>
      <c r="B47" s="96"/>
      <c r="C47" s="96"/>
      <c r="D47" s="117"/>
      <c r="E47" s="117"/>
      <c r="F47" s="117"/>
      <c r="G47" s="96"/>
      <c r="H47" s="96"/>
      <c r="I47" s="117"/>
      <c r="J47" s="117"/>
      <c r="K47" s="117"/>
      <c r="L47" s="96"/>
      <c r="M47" s="96"/>
      <c r="N47" s="96"/>
      <c r="O47" s="117"/>
      <c r="P47" s="96"/>
      <c r="Q47" s="96"/>
      <c r="R47" s="96"/>
      <c r="S47" s="96"/>
      <c r="T47" s="96"/>
      <c r="U47" s="96"/>
      <c r="V47" s="96"/>
      <c r="W47" s="96"/>
      <c r="X47" s="96"/>
      <c r="Y47" s="96"/>
      <c r="Z47" s="96"/>
    </row>
    <row r="48" spans="1:26" ht="15.75" customHeight="1">
      <c r="A48" s="96"/>
      <c r="B48" s="96"/>
      <c r="C48" s="96"/>
      <c r="D48" s="117"/>
      <c r="E48" s="117"/>
      <c r="F48" s="117"/>
      <c r="G48" s="96"/>
      <c r="H48" s="96"/>
      <c r="I48" s="117"/>
      <c r="J48" s="117"/>
      <c r="K48" s="117"/>
      <c r="L48" s="96"/>
      <c r="M48" s="96"/>
      <c r="N48" s="96"/>
      <c r="O48" s="117"/>
      <c r="P48" s="96"/>
      <c r="Q48" s="96"/>
      <c r="R48" s="96"/>
      <c r="S48" s="96"/>
      <c r="T48" s="96"/>
      <c r="U48" s="96"/>
      <c r="V48" s="96"/>
      <c r="W48" s="96"/>
      <c r="X48" s="96"/>
      <c r="Y48" s="96"/>
      <c r="Z48" s="96"/>
    </row>
    <row r="49" spans="1:26" ht="15.75" customHeight="1">
      <c r="A49" s="96"/>
      <c r="B49" s="96"/>
      <c r="C49" s="96"/>
      <c r="D49" s="117"/>
      <c r="E49" s="117"/>
      <c r="F49" s="117"/>
      <c r="G49" s="96"/>
      <c r="H49" s="96"/>
      <c r="I49" s="117"/>
      <c r="J49" s="117"/>
      <c r="K49" s="117"/>
      <c r="L49" s="96"/>
      <c r="M49" s="96"/>
      <c r="N49" s="96"/>
      <c r="O49" s="117"/>
      <c r="P49" s="96"/>
      <c r="Q49" s="96"/>
      <c r="R49" s="96"/>
      <c r="S49" s="96"/>
      <c r="T49" s="96"/>
      <c r="U49" s="96"/>
      <c r="V49" s="96"/>
      <c r="W49" s="96"/>
      <c r="X49" s="96"/>
      <c r="Y49" s="96"/>
      <c r="Z49" s="96"/>
    </row>
    <row r="50" spans="1:26" ht="15.75" customHeight="1">
      <c r="A50" s="96"/>
      <c r="B50" s="96"/>
      <c r="C50" s="96"/>
      <c r="D50" s="117"/>
      <c r="E50" s="117"/>
      <c r="F50" s="117"/>
      <c r="G50" s="96"/>
      <c r="H50" s="96"/>
      <c r="I50" s="117"/>
      <c r="J50" s="117"/>
      <c r="K50" s="117"/>
      <c r="L50" s="96"/>
      <c r="M50" s="96"/>
      <c r="N50" s="96"/>
      <c r="O50" s="117"/>
      <c r="P50" s="96"/>
      <c r="Q50" s="96"/>
      <c r="R50" s="96"/>
      <c r="S50" s="96"/>
      <c r="T50" s="96"/>
      <c r="U50" s="96"/>
      <c r="V50" s="96"/>
      <c r="W50" s="96"/>
      <c r="X50" s="96"/>
      <c r="Y50" s="96"/>
      <c r="Z50" s="96"/>
    </row>
    <row r="51" spans="1:26" ht="15.75" customHeight="1">
      <c r="A51" s="96"/>
      <c r="B51" s="96"/>
      <c r="C51" s="96"/>
      <c r="D51" s="117"/>
      <c r="E51" s="117"/>
      <c r="F51" s="117"/>
      <c r="G51" s="96"/>
      <c r="H51" s="96"/>
      <c r="I51" s="117"/>
      <c r="J51" s="117"/>
      <c r="K51" s="117"/>
      <c r="L51" s="96"/>
      <c r="M51" s="96"/>
      <c r="N51" s="96"/>
      <c r="O51" s="117"/>
      <c r="P51" s="96"/>
      <c r="Q51" s="96"/>
      <c r="R51" s="96"/>
      <c r="S51" s="96"/>
      <c r="T51" s="96"/>
      <c r="U51" s="96"/>
      <c r="V51" s="96"/>
      <c r="W51" s="96"/>
      <c r="X51" s="96"/>
      <c r="Y51" s="96"/>
      <c r="Z51" s="96"/>
    </row>
    <row r="52" spans="1:26" ht="15.75" customHeight="1">
      <c r="A52" s="96"/>
      <c r="B52" s="96"/>
      <c r="C52" s="96"/>
      <c r="D52" s="117"/>
      <c r="E52" s="117"/>
      <c r="F52" s="117"/>
      <c r="G52" s="96"/>
      <c r="H52" s="96"/>
      <c r="I52" s="117"/>
      <c r="J52" s="117"/>
      <c r="K52" s="117"/>
      <c r="L52" s="96"/>
      <c r="M52" s="96"/>
      <c r="N52" s="96"/>
      <c r="O52" s="117"/>
      <c r="P52" s="96"/>
      <c r="Q52" s="96"/>
      <c r="R52" s="96"/>
      <c r="S52" s="96"/>
      <c r="T52" s="96"/>
      <c r="U52" s="96"/>
      <c r="V52" s="96"/>
      <c r="W52" s="96"/>
      <c r="X52" s="96"/>
      <c r="Y52" s="96"/>
      <c r="Z52" s="96"/>
    </row>
    <row r="53" spans="1:26" ht="15.75" customHeight="1">
      <c r="A53" s="96"/>
      <c r="B53" s="96"/>
      <c r="C53" s="96"/>
      <c r="D53" s="117"/>
      <c r="E53" s="117"/>
      <c r="F53" s="117"/>
      <c r="G53" s="96"/>
      <c r="H53" s="96"/>
      <c r="I53" s="117"/>
      <c r="J53" s="117"/>
      <c r="K53" s="117"/>
      <c r="L53" s="96"/>
      <c r="M53" s="96"/>
      <c r="N53" s="96"/>
      <c r="O53" s="117"/>
      <c r="P53" s="96"/>
      <c r="Q53" s="96"/>
      <c r="R53" s="96"/>
      <c r="S53" s="96"/>
      <c r="T53" s="96"/>
      <c r="U53" s="96"/>
      <c r="V53" s="96"/>
      <c r="W53" s="96"/>
      <c r="X53" s="96"/>
      <c r="Y53" s="96"/>
      <c r="Z53" s="96"/>
    </row>
    <row r="54" spans="1:26" ht="15.75" customHeight="1">
      <c r="A54" s="96"/>
      <c r="B54" s="96"/>
      <c r="C54" s="96"/>
      <c r="D54" s="117"/>
      <c r="E54" s="117"/>
      <c r="F54" s="117"/>
      <c r="G54" s="96"/>
      <c r="H54" s="96"/>
      <c r="I54" s="117"/>
      <c r="J54" s="117"/>
      <c r="K54" s="117"/>
      <c r="L54" s="96"/>
      <c r="M54" s="96"/>
      <c r="N54" s="96"/>
      <c r="O54" s="117"/>
      <c r="P54" s="96"/>
      <c r="Q54" s="96"/>
      <c r="R54" s="96"/>
      <c r="S54" s="96"/>
      <c r="T54" s="96"/>
      <c r="U54" s="96"/>
      <c r="V54" s="96"/>
      <c r="W54" s="96"/>
      <c r="X54" s="96"/>
      <c r="Y54" s="96"/>
      <c r="Z54" s="96"/>
    </row>
    <row r="55" spans="1:26" ht="15.75" customHeight="1">
      <c r="A55" s="96"/>
      <c r="B55" s="96"/>
      <c r="C55" s="96"/>
      <c r="D55" s="117"/>
      <c r="E55" s="117"/>
      <c r="F55" s="117"/>
      <c r="G55" s="96"/>
      <c r="H55" s="96"/>
      <c r="I55" s="117"/>
      <c r="J55" s="117"/>
      <c r="K55" s="117"/>
      <c r="L55" s="96"/>
      <c r="M55" s="96"/>
      <c r="N55" s="96"/>
      <c r="O55" s="117"/>
      <c r="P55" s="96"/>
      <c r="Q55" s="96"/>
      <c r="R55" s="96"/>
      <c r="S55" s="96"/>
      <c r="T55" s="96"/>
      <c r="U55" s="96"/>
      <c r="V55" s="96"/>
      <c r="W55" s="96"/>
      <c r="X55" s="96"/>
      <c r="Y55" s="96"/>
      <c r="Z55" s="96"/>
    </row>
    <row r="56" spans="1:26" ht="15.75" customHeight="1">
      <c r="A56" s="96"/>
      <c r="B56" s="96"/>
      <c r="C56" s="96"/>
      <c r="D56" s="117"/>
      <c r="E56" s="117"/>
      <c r="F56" s="117"/>
      <c r="G56" s="96"/>
      <c r="H56" s="96"/>
      <c r="I56" s="117"/>
      <c r="J56" s="117"/>
      <c r="K56" s="117"/>
      <c r="L56" s="96"/>
      <c r="M56" s="96"/>
      <c r="N56" s="96"/>
      <c r="O56" s="117"/>
      <c r="P56" s="96"/>
      <c r="Q56" s="96"/>
      <c r="R56" s="96"/>
      <c r="S56" s="96"/>
      <c r="T56" s="96"/>
      <c r="U56" s="96"/>
      <c r="V56" s="96"/>
      <c r="W56" s="96"/>
      <c r="X56" s="96"/>
      <c r="Y56" s="96"/>
      <c r="Z56" s="96"/>
    </row>
    <row r="57" spans="1:26" ht="15.75" customHeight="1">
      <c r="A57" s="96"/>
      <c r="B57" s="96"/>
      <c r="C57" s="96"/>
      <c r="D57" s="117"/>
      <c r="E57" s="117"/>
      <c r="F57" s="117"/>
      <c r="G57" s="96"/>
      <c r="H57" s="96"/>
      <c r="I57" s="117"/>
      <c r="J57" s="117"/>
      <c r="K57" s="117"/>
      <c r="L57" s="96"/>
      <c r="M57" s="96"/>
      <c r="N57" s="96"/>
      <c r="O57" s="117"/>
      <c r="P57" s="96"/>
      <c r="Q57" s="96"/>
      <c r="R57" s="96"/>
      <c r="S57" s="96"/>
      <c r="T57" s="96"/>
      <c r="U57" s="96"/>
      <c r="V57" s="96"/>
      <c r="W57" s="96"/>
      <c r="X57" s="96"/>
      <c r="Y57" s="96"/>
      <c r="Z57" s="96"/>
    </row>
    <row r="58" spans="1:26" ht="15.75" customHeight="1">
      <c r="A58" s="96"/>
      <c r="B58" s="96"/>
      <c r="C58" s="96"/>
      <c r="D58" s="117"/>
      <c r="E58" s="117"/>
      <c r="F58" s="117"/>
      <c r="G58" s="96"/>
      <c r="H58" s="96"/>
      <c r="I58" s="117"/>
      <c r="J58" s="117"/>
      <c r="K58" s="117"/>
      <c r="L58" s="96"/>
      <c r="M58" s="96"/>
      <c r="N58" s="96"/>
      <c r="O58" s="117"/>
      <c r="P58" s="96"/>
      <c r="Q58" s="96"/>
      <c r="R58" s="96"/>
      <c r="S58" s="96"/>
      <c r="T58" s="96"/>
      <c r="U58" s="96"/>
      <c r="V58" s="96"/>
      <c r="W58" s="96"/>
      <c r="X58" s="96"/>
      <c r="Y58" s="96"/>
      <c r="Z58" s="96"/>
    </row>
    <row r="59" spans="1:26" ht="15.75" customHeight="1">
      <c r="A59" s="96"/>
      <c r="B59" s="96"/>
      <c r="C59" s="96"/>
      <c r="D59" s="117"/>
      <c r="E59" s="117"/>
      <c r="F59" s="117"/>
      <c r="G59" s="96"/>
      <c r="H59" s="96"/>
      <c r="I59" s="117"/>
      <c r="J59" s="117"/>
      <c r="K59" s="117"/>
      <c r="L59" s="96"/>
      <c r="M59" s="96"/>
      <c r="N59" s="96"/>
      <c r="O59" s="117"/>
      <c r="P59" s="96"/>
      <c r="Q59" s="96"/>
      <c r="R59" s="96"/>
      <c r="S59" s="96"/>
      <c r="T59" s="96"/>
      <c r="U59" s="96"/>
      <c r="V59" s="96"/>
      <c r="W59" s="96"/>
      <c r="X59" s="96"/>
      <c r="Y59" s="96"/>
      <c r="Z59" s="96"/>
    </row>
    <row r="60" spans="1:26" ht="15.75" customHeight="1">
      <c r="A60" s="96"/>
      <c r="B60" s="96"/>
      <c r="C60" s="96"/>
      <c r="D60" s="117"/>
      <c r="E60" s="117"/>
      <c r="F60" s="117"/>
      <c r="G60" s="96"/>
      <c r="H60" s="96"/>
      <c r="I60" s="117"/>
      <c r="J60" s="117"/>
      <c r="K60" s="117"/>
      <c r="L60" s="96"/>
      <c r="M60" s="96"/>
      <c r="N60" s="96"/>
      <c r="O60" s="117"/>
      <c r="P60" s="96"/>
      <c r="Q60" s="96"/>
      <c r="R60" s="96"/>
      <c r="S60" s="96"/>
      <c r="T60" s="96"/>
      <c r="U60" s="96"/>
      <c r="V60" s="96"/>
      <c r="W60" s="96"/>
      <c r="X60" s="96"/>
      <c r="Y60" s="96"/>
      <c r="Z60" s="96"/>
    </row>
    <row r="61" spans="1:26" ht="15.75" customHeight="1">
      <c r="A61" s="96"/>
      <c r="B61" s="96"/>
      <c r="C61" s="96"/>
      <c r="D61" s="117"/>
      <c r="E61" s="117"/>
      <c r="F61" s="117"/>
      <c r="G61" s="96"/>
      <c r="H61" s="96"/>
      <c r="I61" s="117"/>
      <c r="J61" s="117"/>
      <c r="K61" s="117"/>
      <c r="L61" s="96"/>
      <c r="M61" s="96"/>
      <c r="N61" s="96"/>
      <c r="O61" s="117"/>
      <c r="P61" s="96"/>
      <c r="Q61" s="96"/>
      <c r="R61" s="96"/>
      <c r="S61" s="96"/>
      <c r="T61" s="96"/>
      <c r="U61" s="96"/>
      <c r="V61" s="96"/>
      <c r="W61" s="96"/>
      <c r="X61" s="96"/>
      <c r="Y61" s="96"/>
      <c r="Z61" s="96"/>
    </row>
    <row r="62" spans="1:26" ht="15.75" customHeight="1">
      <c r="A62" s="96"/>
      <c r="B62" s="96"/>
      <c r="C62" s="96"/>
      <c r="D62" s="117"/>
      <c r="E62" s="117"/>
      <c r="F62" s="117"/>
      <c r="G62" s="96"/>
      <c r="H62" s="96"/>
      <c r="I62" s="117"/>
      <c r="J62" s="117"/>
      <c r="K62" s="117"/>
      <c r="L62" s="96"/>
      <c r="M62" s="96"/>
      <c r="N62" s="96"/>
      <c r="O62" s="117"/>
      <c r="P62" s="96"/>
      <c r="Q62" s="96"/>
      <c r="R62" s="96"/>
      <c r="S62" s="96"/>
      <c r="T62" s="96"/>
      <c r="U62" s="96"/>
      <c r="V62" s="96"/>
      <c r="W62" s="96"/>
      <c r="X62" s="96"/>
      <c r="Y62" s="96"/>
      <c r="Z62" s="96"/>
    </row>
    <row r="63" spans="1:26" ht="15.75" customHeight="1">
      <c r="A63" s="96"/>
      <c r="B63" s="96"/>
      <c r="C63" s="96"/>
      <c r="D63" s="117"/>
      <c r="E63" s="117"/>
      <c r="F63" s="117"/>
      <c r="G63" s="96"/>
      <c r="H63" s="96"/>
      <c r="I63" s="117"/>
      <c r="J63" s="117"/>
      <c r="K63" s="117"/>
      <c r="L63" s="96"/>
      <c r="M63" s="96"/>
      <c r="N63" s="96"/>
      <c r="O63" s="117"/>
      <c r="P63" s="96"/>
      <c r="Q63" s="96"/>
      <c r="R63" s="96"/>
      <c r="S63" s="96"/>
      <c r="T63" s="96"/>
      <c r="U63" s="96"/>
      <c r="V63" s="96"/>
      <c r="W63" s="96"/>
      <c r="X63" s="96"/>
      <c r="Y63" s="96"/>
      <c r="Z63" s="96"/>
    </row>
    <row r="64" spans="1:26" ht="15.75" customHeight="1">
      <c r="A64" s="96"/>
      <c r="B64" s="96"/>
      <c r="C64" s="96"/>
      <c r="D64" s="117"/>
      <c r="E64" s="117"/>
      <c r="F64" s="117"/>
      <c r="G64" s="96"/>
      <c r="H64" s="96"/>
      <c r="I64" s="117"/>
      <c r="J64" s="117"/>
      <c r="K64" s="117"/>
      <c r="L64" s="96"/>
      <c r="M64" s="96"/>
      <c r="N64" s="96"/>
      <c r="O64" s="117"/>
      <c r="P64" s="96"/>
      <c r="Q64" s="96"/>
      <c r="R64" s="96"/>
      <c r="S64" s="96"/>
      <c r="T64" s="96"/>
      <c r="U64" s="96"/>
      <c r="V64" s="96"/>
      <c r="W64" s="96"/>
      <c r="X64" s="96"/>
      <c r="Y64" s="96"/>
      <c r="Z64" s="96"/>
    </row>
    <row r="65" spans="1:26" ht="15.75" customHeight="1">
      <c r="A65" s="96"/>
      <c r="B65" s="96"/>
      <c r="C65" s="96"/>
      <c r="D65" s="117"/>
      <c r="E65" s="117"/>
      <c r="F65" s="117"/>
      <c r="G65" s="96"/>
      <c r="H65" s="96"/>
      <c r="I65" s="117"/>
      <c r="J65" s="117"/>
      <c r="K65" s="117"/>
      <c r="L65" s="96"/>
      <c r="M65" s="96"/>
      <c r="N65" s="96"/>
      <c r="O65" s="117"/>
      <c r="P65" s="96"/>
      <c r="Q65" s="96"/>
      <c r="R65" s="96"/>
      <c r="S65" s="96"/>
      <c r="T65" s="96"/>
      <c r="U65" s="96"/>
      <c r="V65" s="96"/>
      <c r="W65" s="96"/>
      <c r="X65" s="96"/>
      <c r="Y65" s="96"/>
      <c r="Z65" s="96"/>
    </row>
    <row r="66" spans="1:26" ht="15.75" customHeight="1">
      <c r="A66" s="96"/>
      <c r="B66" s="96"/>
      <c r="C66" s="96"/>
      <c r="D66" s="117"/>
      <c r="E66" s="117"/>
      <c r="F66" s="117"/>
      <c r="G66" s="96"/>
      <c r="H66" s="96"/>
      <c r="I66" s="117"/>
      <c r="J66" s="117"/>
      <c r="K66" s="117"/>
      <c r="L66" s="96"/>
      <c r="M66" s="96"/>
      <c r="N66" s="96"/>
      <c r="O66" s="117"/>
      <c r="P66" s="96"/>
      <c r="Q66" s="96"/>
      <c r="R66" s="96"/>
      <c r="S66" s="96"/>
      <c r="T66" s="96"/>
      <c r="U66" s="96"/>
      <c r="V66" s="96"/>
      <c r="W66" s="96"/>
      <c r="X66" s="96"/>
      <c r="Y66" s="96"/>
      <c r="Z66" s="96"/>
    </row>
    <row r="67" spans="1:26" ht="15.75" customHeight="1">
      <c r="A67" s="96"/>
      <c r="B67" s="96"/>
      <c r="C67" s="96"/>
      <c r="D67" s="117"/>
      <c r="E67" s="117"/>
      <c r="F67" s="117"/>
      <c r="G67" s="96"/>
      <c r="H67" s="96"/>
      <c r="I67" s="117"/>
      <c r="J67" s="117"/>
      <c r="K67" s="117"/>
      <c r="L67" s="96"/>
      <c r="M67" s="96"/>
      <c r="N67" s="96"/>
      <c r="O67" s="117"/>
      <c r="P67" s="96"/>
      <c r="Q67" s="96"/>
      <c r="R67" s="96"/>
      <c r="S67" s="96"/>
      <c r="T67" s="96"/>
      <c r="U67" s="96"/>
      <c r="V67" s="96"/>
      <c r="W67" s="96"/>
      <c r="X67" s="96"/>
      <c r="Y67" s="96"/>
      <c r="Z67" s="96"/>
    </row>
    <row r="68" spans="1:26" ht="15.75" customHeight="1">
      <c r="A68" s="96"/>
      <c r="B68" s="96"/>
      <c r="C68" s="96"/>
      <c r="D68" s="117"/>
      <c r="E68" s="117"/>
      <c r="F68" s="117"/>
      <c r="G68" s="96"/>
      <c r="H68" s="96"/>
      <c r="I68" s="117"/>
      <c r="J68" s="117"/>
      <c r="K68" s="117"/>
      <c r="L68" s="96"/>
      <c r="M68" s="96"/>
      <c r="N68" s="96"/>
      <c r="O68" s="117"/>
      <c r="P68" s="96"/>
      <c r="Q68" s="96"/>
      <c r="R68" s="96"/>
      <c r="S68" s="96"/>
      <c r="T68" s="96"/>
      <c r="U68" s="96"/>
      <c r="V68" s="96"/>
      <c r="W68" s="96"/>
      <c r="X68" s="96"/>
      <c r="Y68" s="96"/>
      <c r="Z68" s="96"/>
    </row>
    <row r="69" spans="1:26" ht="15.75" customHeight="1">
      <c r="A69" s="96"/>
      <c r="B69" s="96"/>
      <c r="C69" s="96"/>
      <c r="D69" s="117"/>
      <c r="E69" s="117"/>
      <c r="F69" s="117"/>
      <c r="G69" s="96"/>
      <c r="H69" s="96"/>
      <c r="I69" s="117"/>
      <c r="J69" s="117"/>
      <c r="K69" s="117"/>
      <c r="L69" s="96"/>
      <c r="M69" s="96"/>
      <c r="N69" s="96"/>
      <c r="O69" s="117"/>
      <c r="P69" s="96"/>
      <c r="Q69" s="96"/>
      <c r="R69" s="96"/>
      <c r="S69" s="96"/>
      <c r="T69" s="96"/>
      <c r="U69" s="96"/>
      <c r="V69" s="96"/>
      <c r="W69" s="96"/>
      <c r="X69" s="96"/>
      <c r="Y69" s="96"/>
      <c r="Z69" s="96"/>
    </row>
    <row r="70" spans="1:26" ht="15.75" customHeight="1">
      <c r="A70" s="96"/>
      <c r="B70" s="96"/>
      <c r="C70" s="96"/>
      <c r="D70" s="117"/>
      <c r="E70" s="117"/>
      <c r="F70" s="117"/>
      <c r="G70" s="96"/>
      <c r="H70" s="96"/>
      <c r="I70" s="117"/>
      <c r="J70" s="117"/>
      <c r="K70" s="117"/>
      <c r="L70" s="96"/>
      <c r="M70" s="96"/>
      <c r="N70" s="96"/>
      <c r="O70" s="117"/>
      <c r="P70" s="96"/>
      <c r="Q70" s="96"/>
      <c r="R70" s="96"/>
      <c r="S70" s="96"/>
      <c r="T70" s="96"/>
      <c r="U70" s="96"/>
      <c r="V70" s="96"/>
      <c r="W70" s="96"/>
      <c r="X70" s="96"/>
      <c r="Y70" s="96"/>
      <c r="Z70" s="96"/>
    </row>
    <row r="71" spans="1:26" ht="15.75" customHeight="1">
      <c r="A71" s="96"/>
      <c r="B71" s="96"/>
      <c r="C71" s="96"/>
      <c r="D71" s="117"/>
      <c r="E71" s="117"/>
      <c r="F71" s="117"/>
      <c r="G71" s="96"/>
      <c r="H71" s="96"/>
      <c r="I71" s="117"/>
      <c r="J71" s="117"/>
      <c r="K71" s="117"/>
      <c r="L71" s="96"/>
      <c r="M71" s="96"/>
      <c r="N71" s="96"/>
      <c r="O71" s="117"/>
      <c r="P71" s="96"/>
      <c r="Q71" s="96"/>
      <c r="R71" s="96"/>
      <c r="S71" s="96"/>
      <c r="T71" s="96"/>
      <c r="U71" s="96"/>
      <c r="V71" s="96"/>
      <c r="W71" s="96"/>
      <c r="X71" s="96"/>
      <c r="Y71" s="96"/>
      <c r="Z71" s="96"/>
    </row>
    <row r="72" spans="1:26" ht="15.75" customHeight="1">
      <c r="A72" s="96"/>
      <c r="B72" s="96"/>
      <c r="C72" s="96"/>
      <c r="D72" s="117"/>
      <c r="E72" s="117"/>
      <c r="F72" s="117"/>
      <c r="G72" s="96"/>
      <c r="H72" s="96"/>
      <c r="I72" s="117"/>
      <c r="J72" s="117"/>
      <c r="K72" s="117"/>
      <c r="L72" s="96"/>
      <c r="M72" s="96"/>
      <c r="N72" s="96"/>
      <c r="O72" s="117"/>
      <c r="P72" s="96"/>
      <c r="Q72" s="96"/>
      <c r="R72" s="96"/>
      <c r="S72" s="96"/>
      <c r="T72" s="96"/>
      <c r="U72" s="96"/>
      <c r="V72" s="96"/>
      <c r="W72" s="96"/>
      <c r="X72" s="96"/>
      <c r="Y72" s="96"/>
      <c r="Z72" s="96"/>
    </row>
    <row r="73" spans="1:26" ht="15.75" customHeight="1">
      <c r="A73" s="96"/>
      <c r="B73" s="96"/>
      <c r="C73" s="96"/>
      <c r="D73" s="117"/>
      <c r="E73" s="117"/>
      <c r="F73" s="117"/>
      <c r="G73" s="96"/>
      <c r="H73" s="96"/>
      <c r="I73" s="117"/>
      <c r="J73" s="117"/>
      <c r="K73" s="117"/>
      <c r="L73" s="96"/>
      <c r="M73" s="96"/>
      <c r="N73" s="96"/>
      <c r="O73" s="117"/>
      <c r="P73" s="96"/>
      <c r="Q73" s="96"/>
      <c r="R73" s="96"/>
      <c r="S73" s="96"/>
      <c r="T73" s="96"/>
      <c r="U73" s="96"/>
      <c r="V73" s="96"/>
      <c r="W73" s="96"/>
      <c r="X73" s="96"/>
      <c r="Y73" s="96"/>
      <c r="Z73" s="96"/>
    </row>
    <row r="74" spans="1:26" ht="15.75" customHeight="1">
      <c r="A74" s="96"/>
      <c r="B74" s="96"/>
      <c r="C74" s="96"/>
      <c r="D74" s="117"/>
      <c r="E74" s="117"/>
      <c r="F74" s="117"/>
      <c r="G74" s="96"/>
      <c r="H74" s="96"/>
      <c r="I74" s="117"/>
      <c r="J74" s="117"/>
      <c r="K74" s="117"/>
      <c r="L74" s="96"/>
      <c r="M74" s="96"/>
      <c r="N74" s="96"/>
      <c r="O74" s="117"/>
      <c r="P74" s="96"/>
      <c r="Q74" s="96"/>
      <c r="R74" s="96"/>
      <c r="S74" s="96"/>
      <c r="T74" s="96"/>
      <c r="U74" s="96"/>
      <c r="V74" s="96"/>
      <c r="W74" s="96"/>
      <c r="X74" s="96"/>
      <c r="Y74" s="96"/>
      <c r="Z74" s="96"/>
    </row>
    <row r="75" spans="1:26" ht="15.75" customHeight="1">
      <c r="A75" s="96"/>
      <c r="B75" s="96"/>
      <c r="C75" s="96"/>
      <c r="D75" s="117"/>
      <c r="E75" s="117"/>
      <c r="F75" s="117"/>
      <c r="G75" s="96"/>
      <c r="H75" s="96"/>
      <c r="I75" s="117"/>
      <c r="J75" s="117"/>
      <c r="K75" s="117"/>
      <c r="L75" s="96"/>
      <c r="M75" s="96"/>
      <c r="N75" s="96"/>
      <c r="O75" s="117"/>
      <c r="P75" s="96"/>
      <c r="Q75" s="96"/>
      <c r="R75" s="96"/>
      <c r="S75" s="96"/>
      <c r="T75" s="96"/>
      <c r="U75" s="96"/>
      <c r="V75" s="96"/>
      <c r="W75" s="96"/>
      <c r="X75" s="96"/>
      <c r="Y75" s="96"/>
      <c r="Z75" s="96"/>
    </row>
    <row r="76" spans="1:26" ht="15.75" customHeight="1">
      <c r="A76" s="96"/>
      <c r="B76" s="96"/>
      <c r="C76" s="96"/>
      <c r="D76" s="117"/>
      <c r="E76" s="117"/>
      <c r="F76" s="117"/>
      <c r="G76" s="96"/>
      <c r="H76" s="96"/>
      <c r="I76" s="117"/>
      <c r="J76" s="117"/>
      <c r="K76" s="117"/>
      <c r="L76" s="96"/>
      <c r="M76" s="96"/>
      <c r="N76" s="96"/>
      <c r="O76" s="117"/>
      <c r="P76" s="96"/>
      <c r="Q76" s="96"/>
      <c r="R76" s="96"/>
      <c r="S76" s="96"/>
      <c r="T76" s="96"/>
      <c r="U76" s="96"/>
      <c r="V76" s="96"/>
      <c r="W76" s="96"/>
      <c r="X76" s="96"/>
      <c r="Y76" s="96"/>
      <c r="Z76" s="96"/>
    </row>
    <row r="77" spans="1:26" ht="15.75" customHeight="1">
      <c r="A77" s="96"/>
      <c r="B77" s="96"/>
      <c r="C77" s="96"/>
      <c r="D77" s="117"/>
      <c r="E77" s="117"/>
      <c r="F77" s="117"/>
      <c r="G77" s="96"/>
      <c r="H77" s="96"/>
      <c r="I77" s="117"/>
      <c r="J77" s="117"/>
      <c r="K77" s="117"/>
      <c r="L77" s="96"/>
      <c r="M77" s="96"/>
      <c r="N77" s="96"/>
      <c r="O77" s="117"/>
      <c r="P77" s="96"/>
      <c r="Q77" s="96"/>
      <c r="R77" s="96"/>
      <c r="S77" s="96"/>
      <c r="T77" s="96"/>
      <c r="U77" s="96"/>
      <c r="V77" s="96"/>
      <c r="W77" s="96"/>
      <c r="X77" s="96"/>
      <c r="Y77" s="96"/>
      <c r="Z77" s="96"/>
    </row>
    <row r="78" spans="1:26" ht="15.75" customHeight="1">
      <c r="A78" s="96"/>
      <c r="B78" s="96"/>
      <c r="C78" s="96"/>
      <c r="D78" s="117"/>
      <c r="E78" s="117"/>
      <c r="F78" s="117"/>
      <c r="G78" s="96"/>
      <c r="H78" s="96"/>
      <c r="I78" s="117"/>
      <c r="J78" s="117"/>
      <c r="K78" s="117"/>
      <c r="L78" s="96"/>
      <c r="M78" s="96"/>
      <c r="N78" s="96"/>
      <c r="O78" s="117"/>
      <c r="P78" s="96"/>
      <c r="Q78" s="96"/>
      <c r="R78" s="96"/>
      <c r="S78" s="96"/>
      <c r="T78" s="96"/>
      <c r="U78" s="96"/>
      <c r="V78" s="96"/>
      <c r="W78" s="96"/>
      <c r="X78" s="96"/>
      <c r="Y78" s="96"/>
      <c r="Z78" s="96"/>
    </row>
    <row r="79" spans="1:26" ht="15.75" customHeight="1">
      <c r="A79" s="96"/>
      <c r="B79" s="96"/>
      <c r="C79" s="96"/>
      <c r="D79" s="117"/>
      <c r="E79" s="117"/>
      <c r="F79" s="117"/>
      <c r="G79" s="96"/>
      <c r="H79" s="96"/>
      <c r="I79" s="117"/>
      <c r="J79" s="117"/>
      <c r="K79" s="117"/>
      <c r="L79" s="96"/>
      <c r="M79" s="96"/>
      <c r="N79" s="96"/>
      <c r="O79" s="117"/>
      <c r="P79" s="96"/>
      <c r="Q79" s="96"/>
      <c r="R79" s="96"/>
      <c r="S79" s="96"/>
      <c r="T79" s="96"/>
      <c r="U79" s="96"/>
      <c r="V79" s="96"/>
      <c r="W79" s="96"/>
      <c r="X79" s="96"/>
      <c r="Y79" s="96"/>
      <c r="Z79" s="96"/>
    </row>
    <row r="80" spans="1:26" ht="15.75" customHeight="1">
      <c r="A80" s="96"/>
      <c r="B80" s="96"/>
      <c r="C80" s="96"/>
      <c r="D80" s="117"/>
      <c r="E80" s="117"/>
      <c r="F80" s="117"/>
      <c r="G80" s="96"/>
      <c r="H80" s="96"/>
      <c r="I80" s="117"/>
      <c r="J80" s="117"/>
      <c r="K80" s="117"/>
      <c r="L80" s="96"/>
      <c r="M80" s="96"/>
      <c r="N80" s="96"/>
      <c r="O80" s="117"/>
      <c r="P80" s="96"/>
      <c r="Q80" s="96"/>
      <c r="R80" s="96"/>
      <c r="S80" s="96"/>
      <c r="T80" s="96"/>
      <c r="U80" s="96"/>
      <c r="V80" s="96"/>
      <c r="W80" s="96"/>
      <c r="X80" s="96"/>
      <c r="Y80" s="96"/>
      <c r="Z80" s="96"/>
    </row>
    <row r="81" spans="1:26" ht="15.75" customHeight="1">
      <c r="A81" s="96"/>
      <c r="B81" s="96"/>
      <c r="C81" s="96"/>
      <c r="D81" s="117"/>
      <c r="E81" s="117"/>
      <c r="F81" s="117"/>
      <c r="G81" s="96"/>
      <c r="H81" s="96"/>
      <c r="I81" s="117"/>
      <c r="J81" s="117"/>
      <c r="K81" s="117"/>
      <c r="L81" s="96"/>
      <c r="M81" s="96"/>
      <c r="N81" s="96"/>
      <c r="O81" s="117"/>
      <c r="P81" s="96"/>
      <c r="Q81" s="96"/>
      <c r="R81" s="96"/>
      <c r="S81" s="96"/>
      <c r="T81" s="96"/>
      <c r="U81" s="96"/>
      <c r="V81" s="96"/>
      <c r="W81" s="96"/>
      <c r="X81" s="96"/>
      <c r="Y81" s="96"/>
      <c r="Z81" s="96"/>
    </row>
    <row r="82" spans="1:26" ht="15.75" customHeight="1">
      <c r="A82" s="96"/>
      <c r="B82" s="96"/>
      <c r="C82" s="96"/>
      <c r="D82" s="117"/>
      <c r="E82" s="117"/>
      <c r="F82" s="117"/>
      <c r="G82" s="96"/>
      <c r="H82" s="96"/>
      <c r="I82" s="117"/>
      <c r="J82" s="117"/>
      <c r="K82" s="117"/>
      <c r="L82" s="96"/>
      <c r="M82" s="96"/>
      <c r="N82" s="96"/>
      <c r="O82" s="117"/>
      <c r="P82" s="96"/>
      <c r="Q82" s="96"/>
      <c r="R82" s="96"/>
      <c r="S82" s="96"/>
      <c r="T82" s="96"/>
      <c r="U82" s="96"/>
      <c r="V82" s="96"/>
      <c r="W82" s="96"/>
      <c r="X82" s="96"/>
      <c r="Y82" s="96"/>
      <c r="Z82" s="96"/>
    </row>
    <row r="83" spans="1:26" ht="15.75" customHeight="1">
      <c r="A83" s="96"/>
      <c r="B83" s="96"/>
      <c r="C83" s="96"/>
      <c r="D83" s="117"/>
      <c r="E83" s="117"/>
      <c r="F83" s="117"/>
      <c r="G83" s="96"/>
      <c r="H83" s="96"/>
      <c r="I83" s="117"/>
      <c r="J83" s="117"/>
      <c r="K83" s="117"/>
      <c r="L83" s="96"/>
      <c r="M83" s="96"/>
      <c r="N83" s="96"/>
      <c r="O83" s="117"/>
      <c r="P83" s="96"/>
      <c r="Q83" s="96"/>
      <c r="R83" s="96"/>
      <c r="S83" s="96"/>
      <c r="T83" s="96"/>
      <c r="U83" s="96"/>
      <c r="V83" s="96"/>
      <c r="W83" s="96"/>
      <c r="X83" s="96"/>
      <c r="Y83" s="96"/>
      <c r="Z83" s="96"/>
    </row>
    <row r="84" spans="1:26" ht="15.75" customHeight="1">
      <c r="A84" s="96"/>
      <c r="B84" s="96"/>
      <c r="C84" s="96"/>
      <c r="D84" s="117"/>
      <c r="E84" s="117"/>
      <c r="F84" s="117"/>
      <c r="G84" s="96"/>
      <c r="H84" s="96"/>
      <c r="I84" s="117"/>
      <c r="J84" s="117"/>
      <c r="K84" s="117"/>
      <c r="L84" s="96"/>
      <c r="M84" s="96"/>
      <c r="N84" s="96"/>
      <c r="O84" s="117"/>
      <c r="P84" s="96"/>
      <c r="Q84" s="96"/>
      <c r="R84" s="96"/>
      <c r="S84" s="96"/>
      <c r="T84" s="96"/>
      <c r="U84" s="96"/>
      <c r="V84" s="96"/>
      <c r="W84" s="96"/>
      <c r="X84" s="96"/>
      <c r="Y84" s="96"/>
      <c r="Z84" s="96"/>
    </row>
    <row r="85" spans="1:26" ht="15.75" customHeight="1">
      <c r="A85" s="96"/>
      <c r="B85" s="96"/>
      <c r="C85" s="96"/>
      <c r="D85" s="117"/>
      <c r="E85" s="117"/>
      <c r="F85" s="117"/>
      <c r="G85" s="96"/>
      <c r="H85" s="96"/>
      <c r="I85" s="117"/>
      <c r="J85" s="117"/>
      <c r="K85" s="117"/>
      <c r="L85" s="96"/>
      <c r="M85" s="96"/>
      <c r="N85" s="96"/>
      <c r="O85" s="117"/>
      <c r="P85" s="96"/>
      <c r="Q85" s="96"/>
      <c r="R85" s="96"/>
      <c r="S85" s="96"/>
      <c r="T85" s="96"/>
      <c r="U85" s="96"/>
      <c r="V85" s="96"/>
      <c r="W85" s="96"/>
      <c r="X85" s="96"/>
      <c r="Y85" s="96"/>
      <c r="Z85" s="96"/>
    </row>
    <row r="86" spans="1:26" ht="15.75" customHeight="1">
      <c r="A86" s="96"/>
      <c r="B86" s="96"/>
      <c r="C86" s="96"/>
      <c r="D86" s="117"/>
      <c r="E86" s="117"/>
      <c r="F86" s="117"/>
      <c r="G86" s="96"/>
      <c r="H86" s="96"/>
      <c r="I86" s="117"/>
      <c r="J86" s="117"/>
      <c r="K86" s="117"/>
      <c r="L86" s="96"/>
      <c r="M86" s="96"/>
      <c r="N86" s="96"/>
      <c r="O86" s="117"/>
      <c r="P86" s="96"/>
      <c r="Q86" s="96"/>
      <c r="R86" s="96"/>
      <c r="S86" s="96"/>
      <c r="T86" s="96"/>
      <c r="U86" s="96"/>
      <c r="V86" s="96"/>
      <c r="W86" s="96"/>
      <c r="X86" s="96"/>
      <c r="Y86" s="96"/>
      <c r="Z86" s="96"/>
    </row>
    <row r="87" spans="1:26" ht="15.75" customHeight="1">
      <c r="A87" s="96"/>
      <c r="B87" s="96"/>
      <c r="C87" s="96"/>
      <c r="D87" s="117"/>
      <c r="E87" s="117"/>
      <c r="F87" s="117"/>
      <c r="G87" s="96"/>
      <c r="H87" s="96"/>
      <c r="I87" s="117"/>
      <c r="J87" s="117"/>
      <c r="K87" s="117"/>
      <c r="L87" s="96"/>
      <c r="M87" s="96"/>
      <c r="N87" s="96"/>
      <c r="O87" s="117"/>
      <c r="P87" s="96"/>
      <c r="Q87" s="96"/>
      <c r="R87" s="96"/>
      <c r="S87" s="96"/>
      <c r="T87" s="96"/>
      <c r="U87" s="96"/>
      <c r="V87" s="96"/>
      <c r="W87" s="96"/>
      <c r="X87" s="96"/>
      <c r="Y87" s="96"/>
      <c r="Z87" s="96"/>
    </row>
    <row r="88" spans="1:26" ht="15.75" customHeight="1">
      <c r="A88" s="96"/>
      <c r="B88" s="96"/>
      <c r="C88" s="96"/>
      <c r="D88" s="117"/>
      <c r="E88" s="117"/>
      <c r="F88" s="117"/>
      <c r="G88" s="96"/>
      <c r="H88" s="96"/>
      <c r="I88" s="117"/>
      <c r="J88" s="117"/>
      <c r="K88" s="117"/>
      <c r="L88" s="96"/>
      <c r="M88" s="96"/>
      <c r="N88" s="96"/>
      <c r="O88" s="117"/>
      <c r="P88" s="96"/>
      <c r="Q88" s="96"/>
      <c r="R88" s="96"/>
      <c r="S88" s="96"/>
      <c r="T88" s="96"/>
      <c r="U88" s="96"/>
      <c r="V88" s="96"/>
      <c r="W88" s="96"/>
      <c r="X88" s="96"/>
      <c r="Y88" s="96"/>
      <c r="Z88" s="96"/>
    </row>
    <row r="89" spans="1:26" ht="15.75" customHeight="1">
      <c r="A89" s="96"/>
      <c r="B89" s="96"/>
      <c r="C89" s="96"/>
      <c r="D89" s="117"/>
      <c r="E89" s="117"/>
      <c r="F89" s="117"/>
      <c r="G89" s="96"/>
      <c r="H89" s="96"/>
      <c r="I89" s="117"/>
      <c r="J89" s="117"/>
      <c r="K89" s="117"/>
      <c r="L89" s="96"/>
      <c r="M89" s="96"/>
      <c r="N89" s="96"/>
      <c r="O89" s="117"/>
      <c r="P89" s="96"/>
      <c r="Q89" s="96"/>
      <c r="R89" s="96"/>
      <c r="S89" s="96"/>
      <c r="T89" s="96"/>
      <c r="U89" s="96"/>
      <c r="V89" s="96"/>
      <c r="W89" s="96"/>
      <c r="X89" s="96"/>
      <c r="Y89" s="96"/>
      <c r="Z89" s="96"/>
    </row>
    <row r="90" spans="1:26" ht="15.75" customHeight="1">
      <c r="A90" s="96"/>
      <c r="B90" s="96"/>
      <c r="C90" s="96"/>
      <c r="D90" s="117"/>
      <c r="E90" s="117"/>
      <c r="F90" s="117"/>
      <c r="G90" s="96"/>
      <c r="H90" s="96"/>
      <c r="I90" s="117"/>
      <c r="J90" s="117"/>
      <c r="K90" s="117"/>
      <c r="L90" s="96"/>
      <c r="M90" s="96"/>
      <c r="N90" s="96"/>
      <c r="O90" s="117"/>
      <c r="P90" s="96"/>
      <c r="Q90" s="96"/>
      <c r="R90" s="96"/>
      <c r="S90" s="96"/>
      <c r="T90" s="96"/>
      <c r="U90" s="96"/>
      <c r="V90" s="96"/>
      <c r="W90" s="96"/>
      <c r="X90" s="96"/>
      <c r="Y90" s="96"/>
      <c r="Z90" s="96"/>
    </row>
    <row r="91" spans="1:26" ht="15.75" customHeight="1">
      <c r="A91" s="96"/>
      <c r="B91" s="96"/>
      <c r="C91" s="96"/>
      <c r="D91" s="117"/>
      <c r="E91" s="117"/>
      <c r="F91" s="117"/>
      <c r="G91" s="96"/>
      <c r="H91" s="96"/>
      <c r="I91" s="117"/>
      <c r="J91" s="117"/>
      <c r="K91" s="117"/>
      <c r="L91" s="96"/>
      <c r="M91" s="96"/>
      <c r="N91" s="96"/>
      <c r="O91" s="117"/>
      <c r="P91" s="96"/>
      <c r="Q91" s="96"/>
      <c r="R91" s="96"/>
      <c r="S91" s="96"/>
      <c r="T91" s="96"/>
      <c r="U91" s="96"/>
      <c r="V91" s="96"/>
      <c r="W91" s="96"/>
      <c r="X91" s="96"/>
      <c r="Y91" s="96"/>
      <c r="Z91" s="96"/>
    </row>
    <row r="92" spans="1:26" ht="15.75" customHeight="1">
      <c r="A92" s="96"/>
      <c r="B92" s="96"/>
      <c r="C92" s="96"/>
      <c r="D92" s="117"/>
      <c r="E92" s="117"/>
      <c r="F92" s="117"/>
      <c r="G92" s="96"/>
      <c r="H92" s="96"/>
      <c r="I92" s="117"/>
      <c r="J92" s="117"/>
      <c r="K92" s="117"/>
      <c r="L92" s="96"/>
      <c r="M92" s="96"/>
      <c r="N92" s="96"/>
      <c r="O92" s="117"/>
      <c r="P92" s="96"/>
      <c r="Q92" s="96"/>
      <c r="R92" s="96"/>
      <c r="S92" s="96"/>
      <c r="T92" s="96"/>
      <c r="U92" s="96"/>
      <c r="V92" s="96"/>
      <c r="W92" s="96"/>
      <c r="X92" s="96"/>
      <c r="Y92" s="96"/>
      <c r="Z92" s="96"/>
    </row>
    <row r="93" spans="1:26" ht="15.75" customHeight="1">
      <c r="A93" s="96"/>
      <c r="B93" s="96"/>
      <c r="C93" s="96"/>
      <c r="D93" s="117"/>
      <c r="E93" s="117"/>
      <c r="F93" s="117"/>
      <c r="G93" s="96"/>
      <c r="H93" s="96"/>
      <c r="I93" s="117"/>
      <c r="J93" s="117"/>
      <c r="K93" s="117"/>
      <c r="L93" s="96"/>
      <c r="M93" s="96"/>
      <c r="N93" s="96"/>
      <c r="O93" s="117"/>
      <c r="P93" s="96"/>
      <c r="Q93" s="96"/>
      <c r="R93" s="96"/>
      <c r="S93" s="96"/>
      <c r="T93" s="96"/>
      <c r="U93" s="96"/>
      <c r="V93" s="96"/>
      <c r="W93" s="96"/>
      <c r="X93" s="96"/>
      <c r="Y93" s="96"/>
      <c r="Z93" s="96"/>
    </row>
    <row r="94" spans="1:26" ht="15.75" customHeight="1">
      <c r="A94" s="96"/>
      <c r="B94" s="96"/>
      <c r="C94" s="96"/>
      <c r="D94" s="117"/>
      <c r="E94" s="117"/>
      <c r="F94" s="117"/>
      <c r="G94" s="96"/>
      <c r="H94" s="96"/>
      <c r="I94" s="117"/>
      <c r="J94" s="117"/>
      <c r="K94" s="117"/>
      <c r="L94" s="96"/>
      <c r="M94" s="96"/>
      <c r="N94" s="96"/>
      <c r="O94" s="117"/>
      <c r="P94" s="96"/>
      <c r="Q94" s="96"/>
      <c r="R94" s="96"/>
      <c r="S94" s="96"/>
      <c r="T94" s="96"/>
      <c r="U94" s="96"/>
      <c r="V94" s="96"/>
      <c r="W94" s="96"/>
      <c r="X94" s="96"/>
      <c r="Y94" s="96"/>
      <c r="Z94" s="96"/>
    </row>
    <row r="95" spans="1:26" ht="15.75" customHeight="1">
      <c r="A95" s="96"/>
      <c r="B95" s="96"/>
      <c r="C95" s="96"/>
      <c r="D95" s="117"/>
      <c r="E95" s="117"/>
      <c r="F95" s="117"/>
      <c r="G95" s="96"/>
      <c r="H95" s="96"/>
      <c r="I95" s="117"/>
      <c r="J95" s="117"/>
      <c r="K95" s="117"/>
      <c r="L95" s="96"/>
      <c r="M95" s="96"/>
      <c r="N95" s="96"/>
      <c r="O95" s="117"/>
      <c r="P95" s="96"/>
      <c r="Q95" s="96"/>
      <c r="R95" s="96"/>
      <c r="S95" s="96"/>
      <c r="T95" s="96"/>
      <c r="U95" s="96"/>
      <c r="V95" s="96"/>
      <c r="W95" s="96"/>
      <c r="X95" s="96"/>
      <c r="Y95" s="96"/>
      <c r="Z95" s="96"/>
    </row>
    <row r="96" spans="1:26" ht="15.75" customHeight="1">
      <c r="A96" s="96"/>
      <c r="B96" s="96"/>
      <c r="C96" s="96"/>
      <c r="D96" s="117"/>
      <c r="E96" s="117"/>
      <c r="F96" s="117"/>
      <c r="G96" s="96"/>
      <c r="H96" s="96"/>
      <c r="I96" s="117"/>
      <c r="J96" s="117"/>
      <c r="K96" s="117"/>
      <c r="L96" s="96"/>
      <c r="M96" s="96"/>
      <c r="N96" s="96"/>
      <c r="O96" s="117"/>
      <c r="P96" s="96"/>
      <c r="Q96" s="96"/>
      <c r="R96" s="96"/>
      <c r="S96" s="96"/>
      <c r="T96" s="96"/>
      <c r="U96" s="96"/>
      <c r="V96" s="96"/>
      <c r="W96" s="96"/>
      <c r="X96" s="96"/>
      <c r="Y96" s="96"/>
      <c r="Z96" s="96"/>
    </row>
    <row r="97" spans="1:26" ht="15.75" customHeight="1">
      <c r="A97" s="96"/>
      <c r="B97" s="96"/>
      <c r="C97" s="96"/>
      <c r="D97" s="117"/>
      <c r="E97" s="117"/>
      <c r="F97" s="117"/>
      <c r="G97" s="96"/>
      <c r="H97" s="96"/>
      <c r="I97" s="117"/>
      <c r="J97" s="117"/>
      <c r="K97" s="117"/>
      <c r="L97" s="96"/>
      <c r="M97" s="96"/>
      <c r="N97" s="96"/>
      <c r="O97" s="117"/>
      <c r="P97" s="96"/>
      <c r="Q97" s="96"/>
      <c r="R97" s="96"/>
      <c r="S97" s="96"/>
      <c r="T97" s="96"/>
      <c r="U97" s="96"/>
      <c r="V97" s="96"/>
      <c r="W97" s="96"/>
      <c r="X97" s="96"/>
      <c r="Y97" s="96"/>
      <c r="Z97" s="96"/>
    </row>
    <row r="98" spans="1:26" ht="15.75" customHeight="1">
      <c r="A98" s="96"/>
      <c r="B98" s="96"/>
      <c r="C98" s="96"/>
      <c r="D98" s="117"/>
      <c r="E98" s="117"/>
      <c r="F98" s="117"/>
      <c r="G98" s="96"/>
      <c r="H98" s="96"/>
      <c r="I98" s="117"/>
      <c r="J98" s="117"/>
      <c r="K98" s="117"/>
      <c r="L98" s="96"/>
      <c r="M98" s="96"/>
      <c r="N98" s="96"/>
      <c r="O98" s="117"/>
      <c r="P98" s="96"/>
      <c r="Q98" s="96"/>
      <c r="R98" s="96"/>
      <c r="S98" s="96"/>
      <c r="T98" s="96"/>
      <c r="U98" s="96"/>
      <c r="V98" s="96"/>
      <c r="W98" s="96"/>
      <c r="X98" s="96"/>
      <c r="Y98" s="96"/>
      <c r="Z98" s="96"/>
    </row>
    <row r="99" spans="1:26" ht="15.75" customHeight="1">
      <c r="A99" s="96"/>
      <c r="B99" s="96"/>
      <c r="C99" s="96"/>
      <c r="D99" s="117"/>
      <c r="E99" s="117"/>
      <c r="F99" s="117"/>
      <c r="G99" s="96"/>
      <c r="H99" s="96"/>
      <c r="I99" s="117"/>
      <c r="J99" s="117"/>
      <c r="K99" s="117"/>
      <c r="L99" s="96"/>
      <c r="M99" s="96"/>
      <c r="N99" s="96"/>
      <c r="O99" s="117"/>
      <c r="P99" s="96"/>
      <c r="Q99" s="96"/>
      <c r="R99" s="96"/>
      <c r="S99" s="96"/>
      <c r="T99" s="96"/>
      <c r="U99" s="96"/>
      <c r="V99" s="96"/>
      <c r="W99" s="96"/>
      <c r="X99" s="96"/>
      <c r="Y99" s="96"/>
      <c r="Z99" s="96"/>
    </row>
    <row r="100" spans="1:26" ht="15.75" customHeight="1">
      <c r="A100" s="96"/>
      <c r="B100" s="96"/>
      <c r="C100" s="96"/>
      <c r="D100" s="117"/>
      <c r="E100" s="117"/>
      <c r="F100" s="117"/>
      <c r="G100" s="96"/>
      <c r="H100" s="96"/>
      <c r="I100" s="117"/>
      <c r="J100" s="117"/>
      <c r="K100" s="117"/>
      <c r="L100" s="96"/>
      <c r="M100" s="96"/>
      <c r="N100" s="96"/>
      <c r="O100" s="117"/>
      <c r="P100" s="96"/>
      <c r="Q100" s="96"/>
      <c r="R100" s="96"/>
      <c r="S100" s="96"/>
      <c r="T100" s="96"/>
      <c r="U100" s="96"/>
      <c r="V100" s="96"/>
      <c r="W100" s="96"/>
      <c r="X100" s="96"/>
      <c r="Y100" s="96"/>
      <c r="Z100" s="96"/>
    </row>
    <row r="101" spans="1:26" ht="15.75" customHeight="1">
      <c r="A101" s="96"/>
      <c r="B101" s="96"/>
      <c r="C101" s="96"/>
      <c r="D101" s="117"/>
      <c r="E101" s="117"/>
      <c r="F101" s="117"/>
      <c r="G101" s="96"/>
      <c r="H101" s="96"/>
      <c r="I101" s="117"/>
      <c r="J101" s="117"/>
      <c r="K101" s="117"/>
      <c r="L101" s="96"/>
      <c r="M101" s="96"/>
      <c r="N101" s="96"/>
      <c r="O101" s="117"/>
      <c r="P101" s="96"/>
      <c r="Q101" s="96"/>
      <c r="R101" s="96"/>
      <c r="S101" s="96"/>
      <c r="T101" s="96"/>
      <c r="U101" s="96"/>
      <c r="V101" s="96"/>
      <c r="W101" s="96"/>
      <c r="X101" s="96"/>
      <c r="Y101" s="96"/>
      <c r="Z101" s="96"/>
    </row>
    <row r="102" spans="1:26" ht="15.75" customHeight="1">
      <c r="A102" s="96"/>
      <c r="B102" s="96"/>
      <c r="C102" s="96"/>
      <c r="D102" s="117"/>
      <c r="E102" s="117"/>
      <c r="F102" s="117"/>
      <c r="G102" s="96"/>
      <c r="H102" s="96"/>
      <c r="I102" s="117"/>
      <c r="J102" s="117"/>
      <c r="K102" s="117"/>
      <c r="L102" s="96"/>
      <c r="M102" s="96"/>
      <c r="N102" s="96"/>
      <c r="O102" s="117"/>
      <c r="P102" s="96"/>
      <c r="Q102" s="96"/>
      <c r="R102" s="96"/>
      <c r="S102" s="96"/>
      <c r="T102" s="96"/>
      <c r="U102" s="96"/>
      <c r="V102" s="96"/>
      <c r="W102" s="96"/>
      <c r="X102" s="96"/>
      <c r="Y102" s="96"/>
      <c r="Z102" s="96"/>
    </row>
    <row r="103" spans="1:26" ht="15.75" customHeight="1">
      <c r="A103" s="96"/>
      <c r="B103" s="96"/>
      <c r="C103" s="96"/>
      <c r="D103" s="117"/>
      <c r="E103" s="117"/>
      <c r="F103" s="117"/>
      <c r="G103" s="96"/>
      <c r="H103" s="96"/>
      <c r="I103" s="117"/>
      <c r="J103" s="117"/>
      <c r="K103" s="117"/>
      <c r="L103" s="96"/>
      <c r="M103" s="96"/>
      <c r="N103" s="96"/>
      <c r="O103" s="117"/>
      <c r="P103" s="96"/>
      <c r="Q103" s="96"/>
      <c r="R103" s="96"/>
      <c r="S103" s="96"/>
      <c r="T103" s="96"/>
      <c r="U103" s="96"/>
      <c r="V103" s="96"/>
      <c r="W103" s="96"/>
      <c r="X103" s="96"/>
      <c r="Y103" s="96"/>
      <c r="Z103" s="96"/>
    </row>
    <row r="104" spans="1:26" ht="15.75" customHeight="1">
      <c r="A104" s="96"/>
      <c r="B104" s="96"/>
      <c r="C104" s="96"/>
      <c r="D104" s="117"/>
      <c r="E104" s="117"/>
      <c r="F104" s="117"/>
      <c r="G104" s="96"/>
      <c r="H104" s="96"/>
      <c r="I104" s="117"/>
      <c r="J104" s="117"/>
      <c r="K104" s="117"/>
      <c r="L104" s="96"/>
      <c r="M104" s="96"/>
      <c r="N104" s="96"/>
      <c r="O104" s="117"/>
      <c r="P104" s="96"/>
      <c r="Q104" s="96"/>
      <c r="R104" s="96"/>
      <c r="S104" s="96"/>
      <c r="T104" s="96"/>
      <c r="U104" s="96"/>
      <c r="V104" s="96"/>
      <c r="W104" s="96"/>
      <c r="X104" s="96"/>
      <c r="Y104" s="96"/>
      <c r="Z104" s="96"/>
    </row>
    <row r="105" spans="1:26" ht="15.75" customHeight="1">
      <c r="A105" s="96"/>
      <c r="B105" s="96"/>
      <c r="C105" s="96"/>
      <c r="D105" s="117"/>
      <c r="E105" s="117"/>
      <c r="F105" s="117"/>
      <c r="G105" s="96"/>
      <c r="H105" s="96"/>
      <c r="I105" s="117"/>
      <c r="J105" s="117"/>
      <c r="K105" s="117"/>
      <c r="L105" s="96"/>
      <c r="M105" s="96"/>
      <c r="N105" s="96"/>
      <c r="O105" s="117"/>
      <c r="P105" s="96"/>
      <c r="Q105" s="96"/>
      <c r="R105" s="96"/>
      <c r="S105" s="96"/>
      <c r="T105" s="96"/>
      <c r="U105" s="96"/>
      <c r="V105" s="96"/>
      <c r="W105" s="96"/>
      <c r="X105" s="96"/>
      <c r="Y105" s="96"/>
      <c r="Z105" s="96"/>
    </row>
    <row r="106" spans="1:26" ht="15.75" customHeight="1">
      <c r="A106" s="96"/>
      <c r="B106" s="96"/>
      <c r="C106" s="96"/>
      <c r="D106" s="117"/>
      <c r="E106" s="117"/>
      <c r="F106" s="117"/>
      <c r="G106" s="96"/>
      <c r="H106" s="96"/>
      <c r="I106" s="117"/>
      <c r="J106" s="117"/>
      <c r="K106" s="117"/>
      <c r="L106" s="96"/>
      <c r="M106" s="96"/>
      <c r="N106" s="96"/>
      <c r="O106" s="117"/>
      <c r="P106" s="96"/>
      <c r="Q106" s="96"/>
      <c r="R106" s="96"/>
      <c r="S106" s="96"/>
      <c r="T106" s="96"/>
      <c r="U106" s="96"/>
      <c r="V106" s="96"/>
      <c r="W106" s="96"/>
      <c r="X106" s="96"/>
      <c r="Y106" s="96"/>
      <c r="Z106" s="96"/>
    </row>
    <row r="107" spans="1:26" ht="15.75" customHeight="1">
      <c r="A107" s="96"/>
      <c r="B107" s="96"/>
      <c r="C107" s="96"/>
      <c r="D107" s="117"/>
      <c r="E107" s="117"/>
      <c r="F107" s="117"/>
      <c r="G107" s="96"/>
      <c r="H107" s="96"/>
      <c r="I107" s="117"/>
      <c r="J107" s="117"/>
      <c r="K107" s="117"/>
      <c r="L107" s="96"/>
      <c r="M107" s="96"/>
      <c r="N107" s="96"/>
      <c r="O107" s="117"/>
      <c r="P107" s="96"/>
      <c r="Q107" s="96"/>
      <c r="R107" s="96"/>
      <c r="S107" s="96"/>
      <c r="T107" s="96"/>
      <c r="U107" s="96"/>
      <c r="V107" s="96"/>
      <c r="W107" s="96"/>
      <c r="X107" s="96"/>
      <c r="Y107" s="96"/>
      <c r="Z107" s="96"/>
    </row>
    <row r="108" spans="1:26" ht="15.75" customHeight="1">
      <c r="A108" s="96"/>
      <c r="B108" s="96"/>
      <c r="C108" s="96"/>
      <c r="D108" s="117"/>
      <c r="E108" s="117"/>
      <c r="F108" s="117"/>
      <c r="G108" s="96"/>
      <c r="H108" s="96"/>
      <c r="I108" s="117"/>
      <c r="J108" s="117"/>
      <c r="K108" s="117"/>
      <c r="L108" s="96"/>
      <c r="M108" s="96"/>
      <c r="N108" s="96"/>
      <c r="O108" s="117"/>
      <c r="P108" s="96"/>
      <c r="Q108" s="96"/>
      <c r="R108" s="96"/>
      <c r="S108" s="96"/>
      <c r="T108" s="96"/>
      <c r="U108" s="96"/>
      <c r="V108" s="96"/>
      <c r="W108" s="96"/>
      <c r="X108" s="96"/>
      <c r="Y108" s="96"/>
      <c r="Z108" s="96"/>
    </row>
    <row r="109" spans="1:26" ht="15.75" customHeight="1">
      <c r="A109" s="96"/>
      <c r="B109" s="96"/>
      <c r="C109" s="96"/>
      <c r="D109" s="117"/>
      <c r="E109" s="117"/>
      <c r="F109" s="117"/>
      <c r="G109" s="96"/>
      <c r="H109" s="96"/>
      <c r="I109" s="117"/>
      <c r="J109" s="117"/>
      <c r="K109" s="117"/>
      <c r="L109" s="96"/>
      <c r="M109" s="96"/>
      <c r="N109" s="96"/>
      <c r="O109" s="117"/>
      <c r="P109" s="96"/>
      <c r="Q109" s="96"/>
      <c r="R109" s="96"/>
      <c r="S109" s="96"/>
      <c r="T109" s="96"/>
      <c r="U109" s="96"/>
      <c r="V109" s="96"/>
      <c r="W109" s="96"/>
      <c r="X109" s="96"/>
      <c r="Y109" s="96"/>
      <c r="Z109" s="96"/>
    </row>
    <row r="110" spans="1:26" ht="15.75" customHeight="1">
      <c r="A110" s="96"/>
      <c r="B110" s="96"/>
      <c r="C110" s="96"/>
      <c r="D110" s="117"/>
      <c r="E110" s="117"/>
      <c r="F110" s="117"/>
      <c r="G110" s="96"/>
      <c r="H110" s="96"/>
      <c r="I110" s="117"/>
      <c r="J110" s="117"/>
      <c r="K110" s="117"/>
      <c r="L110" s="96"/>
      <c r="M110" s="96"/>
      <c r="N110" s="96"/>
      <c r="O110" s="117"/>
      <c r="P110" s="96"/>
      <c r="Q110" s="96"/>
      <c r="R110" s="96"/>
      <c r="S110" s="96"/>
      <c r="T110" s="96"/>
      <c r="U110" s="96"/>
      <c r="V110" s="96"/>
      <c r="W110" s="96"/>
      <c r="X110" s="96"/>
      <c r="Y110" s="96"/>
      <c r="Z110" s="96"/>
    </row>
    <row r="111" spans="1:26" ht="15.75" customHeight="1">
      <c r="A111" s="96"/>
      <c r="B111" s="96"/>
      <c r="C111" s="96"/>
      <c r="D111" s="117"/>
      <c r="E111" s="117"/>
      <c r="F111" s="117"/>
      <c r="G111" s="96"/>
      <c r="H111" s="96"/>
      <c r="I111" s="117"/>
      <c r="J111" s="117"/>
      <c r="K111" s="117"/>
      <c r="L111" s="96"/>
      <c r="M111" s="96"/>
      <c r="N111" s="96"/>
      <c r="O111" s="117"/>
      <c r="P111" s="96"/>
      <c r="Q111" s="96"/>
      <c r="R111" s="96"/>
      <c r="S111" s="96"/>
      <c r="T111" s="96"/>
      <c r="U111" s="96"/>
      <c r="V111" s="96"/>
      <c r="W111" s="96"/>
      <c r="X111" s="96"/>
      <c r="Y111" s="96"/>
      <c r="Z111" s="96"/>
    </row>
    <row r="112" spans="1:26" ht="15.75" customHeight="1">
      <c r="A112" s="96"/>
      <c r="B112" s="96"/>
      <c r="C112" s="96"/>
      <c r="D112" s="117"/>
      <c r="E112" s="117"/>
      <c r="F112" s="117"/>
      <c r="G112" s="96"/>
      <c r="H112" s="96"/>
      <c r="I112" s="117"/>
      <c r="J112" s="117"/>
      <c r="K112" s="117"/>
      <c r="L112" s="96"/>
      <c r="M112" s="96"/>
      <c r="N112" s="96"/>
      <c r="O112" s="117"/>
      <c r="P112" s="96"/>
      <c r="Q112" s="96"/>
      <c r="R112" s="96"/>
      <c r="S112" s="96"/>
      <c r="T112" s="96"/>
      <c r="U112" s="96"/>
      <c r="V112" s="96"/>
      <c r="W112" s="96"/>
      <c r="X112" s="96"/>
      <c r="Y112" s="96"/>
      <c r="Z112" s="96"/>
    </row>
    <row r="113" spans="1:26" ht="15.75" customHeight="1">
      <c r="A113" s="96"/>
      <c r="B113" s="96"/>
      <c r="C113" s="96"/>
      <c r="D113" s="117"/>
      <c r="E113" s="117"/>
      <c r="F113" s="117"/>
      <c r="G113" s="96"/>
      <c r="H113" s="96"/>
      <c r="I113" s="117"/>
      <c r="J113" s="117"/>
      <c r="K113" s="117"/>
      <c r="L113" s="96"/>
      <c r="M113" s="96"/>
      <c r="N113" s="96"/>
      <c r="O113" s="117"/>
      <c r="P113" s="96"/>
      <c r="Q113" s="96"/>
      <c r="R113" s="96"/>
      <c r="S113" s="96"/>
      <c r="T113" s="96"/>
      <c r="U113" s="96"/>
      <c r="V113" s="96"/>
      <c r="W113" s="96"/>
      <c r="X113" s="96"/>
      <c r="Y113" s="96"/>
      <c r="Z113" s="96"/>
    </row>
    <row r="114" spans="1:26" ht="15.75" customHeight="1">
      <c r="A114" s="96"/>
      <c r="B114" s="96"/>
      <c r="C114" s="96"/>
      <c r="D114" s="117"/>
      <c r="E114" s="117"/>
      <c r="F114" s="117"/>
      <c r="G114" s="96"/>
      <c r="H114" s="96"/>
      <c r="I114" s="117"/>
      <c r="J114" s="117"/>
      <c r="K114" s="117"/>
      <c r="L114" s="96"/>
      <c r="M114" s="96"/>
      <c r="N114" s="96"/>
      <c r="O114" s="117"/>
      <c r="P114" s="96"/>
      <c r="Q114" s="96"/>
      <c r="R114" s="96"/>
      <c r="S114" s="96"/>
      <c r="T114" s="96"/>
      <c r="U114" s="96"/>
      <c r="V114" s="96"/>
      <c r="W114" s="96"/>
      <c r="X114" s="96"/>
      <c r="Y114" s="96"/>
      <c r="Z114" s="96"/>
    </row>
    <row r="115" spans="1:26" ht="15.75" customHeight="1">
      <c r="A115" s="96"/>
      <c r="B115" s="96"/>
      <c r="C115" s="96"/>
      <c r="D115" s="117"/>
      <c r="E115" s="117"/>
      <c r="F115" s="117"/>
      <c r="G115" s="96"/>
      <c r="H115" s="96"/>
      <c r="I115" s="117"/>
      <c r="J115" s="117"/>
      <c r="K115" s="117"/>
      <c r="L115" s="96"/>
      <c r="M115" s="96"/>
      <c r="N115" s="96"/>
      <c r="O115" s="117"/>
      <c r="P115" s="96"/>
      <c r="Q115" s="96"/>
      <c r="R115" s="96"/>
      <c r="S115" s="96"/>
      <c r="T115" s="96"/>
      <c r="U115" s="96"/>
      <c r="V115" s="96"/>
      <c r="W115" s="96"/>
      <c r="X115" s="96"/>
      <c r="Y115" s="96"/>
      <c r="Z115" s="96"/>
    </row>
    <row r="116" spans="1:26" ht="15.75" customHeight="1">
      <c r="A116" s="96"/>
      <c r="B116" s="96"/>
      <c r="C116" s="96"/>
      <c r="D116" s="117"/>
      <c r="E116" s="117"/>
      <c r="F116" s="117"/>
      <c r="G116" s="96"/>
      <c r="H116" s="96"/>
      <c r="I116" s="117"/>
      <c r="J116" s="117"/>
      <c r="K116" s="117"/>
      <c r="L116" s="96"/>
      <c r="M116" s="96"/>
      <c r="N116" s="96"/>
      <c r="O116" s="117"/>
      <c r="P116" s="96"/>
      <c r="Q116" s="96"/>
      <c r="R116" s="96"/>
      <c r="S116" s="96"/>
      <c r="T116" s="96"/>
      <c r="U116" s="96"/>
      <c r="V116" s="96"/>
      <c r="W116" s="96"/>
      <c r="X116" s="96"/>
      <c r="Y116" s="96"/>
      <c r="Z116" s="96"/>
    </row>
    <row r="117" spans="1:26" ht="15.75" customHeight="1">
      <c r="A117" s="96"/>
      <c r="B117" s="96"/>
      <c r="C117" s="96"/>
      <c r="D117" s="117"/>
      <c r="E117" s="117"/>
      <c r="F117" s="117"/>
      <c r="G117" s="96"/>
      <c r="H117" s="96"/>
      <c r="I117" s="117"/>
      <c r="J117" s="117"/>
      <c r="K117" s="117"/>
      <c r="L117" s="96"/>
      <c r="M117" s="96"/>
      <c r="N117" s="96"/>
      <c r="O117" s="117"/>
      <c r="P117" s="96"/>
      <c r="Q117" s="96"/>
      <c r="R117" s="96"/>
      <c r="S117" s="96"/>
      <c r="T117" s="96"/>
      <c r="U117" s="96"/>
      <c r="V117" s="96"/>
      <c r="W117" s="96"/>
      <c r="X117" s="96"/>
      <c r="Y117" s="96"/>
      <c r="Z117" s="96"/>
    </row>
    <row r="118" spans="1:26" ht="15.75" customHeight="1">
      <c r="A118" s="96"/>
      <c r="B118" s="96"/>
      <c r="C118" s="96"/>
      <c r="D118" s="117"/>
      <c r="E118" s="117"/>
      <c r="F118" s="117"/>
      <c r="G118" s="96"/>
      <c r="H118" s="96"/>
      <c r="I118" s="117"/>
      <c r="J118" s="117"/>
      <c r="K118" s="117"/>
      <c r="L118" s="96"/>
      <c r="M118" s="96"/>
      <c r="N118" s="96"/>
      <c r="O118" s="117"/>
      <c r="P118" s="96"/>
      <c r="Q118" s="96"/>
      <c r="R118" s="96"/>
      <c r="S118" s="96"/>
      <c r="T118" s="96"/>
      <c r="U118" s="96"/>
      <c r="V118" s="96"/>
      <c r="W118" s="96"/>
      <c r="X118" s="96"/>
      <c r="Y118" s="96"/>
      <c r="Z118" s="96"/>
    </row>
    <row r="119" spans="1:26" ht="15.75" customHeight="1">
      <c r="A119" s="96"/>
      <c r="B119" s="96"/>
      <c r="C119" s="96"/>
      <c r="D119" s="117"/>
      <c r="E119" s="117"/>
      <c r="F119" s="117"/>
      <c r="G119" s="96"/>
      <c r="H119" s="96"/>
      <c r="I119" s="117"/>
      <c r="J119" s="117"/>
      <c r="K119" s="117"/>
      <c r="L119" s="96"/>
      <c r="M119" s="96"/>
      <c r="N119" s="96"/>
      <c r="O119" s="117"/>
      <c r="P119" s="96"/>
      <c r="Q119" s="96"/>
      <c r="R119" s="96"/>
      <c r="S119" s="96"/>
      <c r="T119" s="96"/>
      <c r="U119" s="96"/>
      <c r="V119" s="96"/>
      <c r="W119" s="96"/>
      <c r="X119" s="96"/>
      <c r="Y119" s="96"/>
      <c r="Z119" s="96"/>
    </row>
    <row r="120" spans="1:26" ht="15.75" customHeight="1">
      <c r="A120" s="96"/>
      <c r="B120" s="96"/>
      <c r="C120" s="96"/>
      <c r="D120" s="117"/>
      <c r="E120" s="117"/>
      <c r="F120" s="117"/>
      <c r="G120" s="96"/>
      <c r="H120" s="96"/>
      <c r="I120" s="117"/>
      <c r="J120" s="117"/>
      <c r="K120" s="117"/>
      <c r="L120" s="96"/>
      <c r="M120" s="96"/>
      <c r="N120" s="96"/>
      <c r="O120" s="117"/>
      <c r="P120" s="96"/>
      <c r="Q120" s="96"/>
      <c r="R120" s="96"/>
      <c r="S120" s="96"/>
      <c r="T120" s="96"/>
      <c r="U120" s="96"/>
      <c r="V120" s="96"/>
      <c r="W120" s="96"/>
      <c r="X120" s="96"/>
      <c r="Y120" s="96"/>
      <c r="Z120" s="96"/>
    </row>
    <row r="121" spans="1:26" ht="15.75" customHeight="1">
      <c r="A121" s="96"/>
      <c r="B121" s="96"/>
      <c r="C121" s="96"/>
      <c r="D121" s="117"/>
      <c r="E121" s="117"/>
      <c r="F121" s="117"/>
      <c r="G121" s="96"/>
      <c r="H121" s="96"/>
      <c r="I121" s="117"/>
      <c r="J121" s="117"/>
      <c r="K121" s="117"/>
      <c r="L121" s="96"/>
      <c r="M121" s="96"/>
      <c r="N121" s="96"/>
      <c r="O121" s="117"/>
      <c r="P121" s="96"/>
      <c r="Q121" s="96"/>
      <c r="R121" s="96"/>
      <c r="S121" s="96"/>
      <c r="T121" s="96"/>
      <c r="U121" s="96"/>
      <c r="V121" s="96"/>
      <c r="W121" s="96"/>
      <c r="X121" s="96"/>
      <c r="Y121" s="96"/>
      <c r="Z121" s="96"/>
    </row>
    <row r="122" spans="1:26" ht="15.75" customHeight="1">
      <c r="A122" s="96"/>
      <c r="B122" s="96"/>
      <c r="C122" s="96"/>
      <c r="D122" s="117"/>
      <c r="E122" s="117"/>
      <c r="F122" s="117"/>
      <c r="G122" s="96"/>
      <c r="H122" s="96"/>
      <c r="I122" s="117"/>
      <c r="J122" s="117"/>
      <c r="K122" s="117"/>
      <c r="L122" s="96"/>
      <c r="M122" s="96"/>
      <c r="N122" s="96"/>
      <c r="O122" s="117"/>
      <c r="P122" s="96"/>
      <c r="Q122" s="96"/>
      <c r="R122" s="96"/>
      <c r="S122" s="96"/>
      <c r="T122" s="96"/>
      <c r="U122" s="96"/>
      <c r="V122" s="96"/>
      <c r="W122" s="96"/>
      <c r="X122" s="96"/>
      <c r="Y122" s="96"/>
      <c r="Z122" s="96"/>
    </row>
    <row r="123" spans="1:26" ht="15.75" customHeight="1">
      <c r="A123" s="96"/>
      <c r="B123" s="96"/>
      <c r="C123" s="96"/>
      <c r="D123" s="117"/>
      <c r="E123" s="117"/>
      <c r="F123" s="117"/>
      <c r="G123" s="96"/>
      <c r="H123" s="96"/>
      <c r="I123" s="117"/>
      <c r="J123" s="117"/>
      <c r="K123" s="117"/>
      <c r="L123" s="96"/>
      <c r="M123" s="96"/>
      <c r="N123" s="96"/>
      <c r="O123" s="117"/>
      <c r="P123" s="96"/>
      <c r="Q123" s="96"/>
      <c r="R123" s="96"/>
      <c r="S123" s="96"/>
      <c r="T123" s="96"/>
      <c r="U123" s="96"/>
      <c r="V123" s="96"/>
      <c r="W123" s="96"/>
      <c r="X123" s="96"/>
      <c r="Y123" s="96"/>
      <c r="Z123" s="96"/>
    </row>
    <row r="124" spans="1:26" ht="15.75" customHeight="1">
      <c r="A124" s="96"/>
      <c r="B124" s="96"/>
      <c r="C124" s="96"/>
      <c r="D124" s="117"/>
      <c r="E124" s="117"/>
      <c r="F124" s="117"/>
      <c r="G124" s="96"/>
      <c r="H124" s="96"/>
      <c r="I124" s="117"/>
      <c r="J124" s="117"/>
      <c r="K124" s="117"/>
      <c r="L124" s="96"/>
      <c r="M124" s="96"/>
      <c r="N124" s="96"/>
      <c r="O124" s="117"/>
      <c r="P124" s="96"/>
      <c r="Q124" s="96"/>
      <c r="R124" s="96"/>
      <c r="S124" s="96"/>
      <c r="T124" s="96"/>
      <c r="U124" s="96"/>
      <c r="V124" s="96"/>
      <c r="W124" s="96"/>
      <c r="X124" s="96"/>
      <c r="Y124" s="96"/>
      <c r="Z124" s="96"/>
    </row>
    <row r="125" spans="1:26" ht="15.75" customHeight="1">
      <c r="A125" s="96"/>
      <c r="B125" s="96"/>
      <c r="C125" s="96"/>
      <c r="D125" s="117"/>
      <c r="E125" s="117"/>
      <c r="F125" s="117"/>
      <c r="G125" s="96"/>
      <c r="H125" s="96"/>
      <c r="I125" s="117"/>
      <c r="J125" s="117"/>
      <c r="K125" s="117"/>
      <c r="L125" s="96"/>
      <c r="M125" s="96"/>
      <c r="N125" s="96"/>
      <c r="O125" s="117"/>
      <c r="P125" s="96"/>
      <c r="Q125" s="96"/>
      <c r="R125" s="96"/>
      <c r="S125" s="96"/>
      <c r="T125" s="96"/>
      <c r="U125" s="96"/>
      <c r="V125" s="96"/>
      <c r="W125" s="96"/>
      <c r="X125" s="96"/>
      <c r="Y125" s="96"/>
      <c r="Z125" s="96"/>
    </row>
    <row r="126" spans="1:26" ht="15.75" customHeight="1">
      <c r="A126" s="96"/>
      <c r="B126" s="96"/>
      <c r="C126" s="96"/>
      <c r="D126" s="117"/>
      <c r="E126" s="117"/>
      <c r="F126" s="117"/>
      <c r="G126" s="96"/>
      <c r="H126" s="96"/>
      <c r="I126" s="117"/>
      <c r="J126" s="117"/>
      <c r="K126" s="117"/>
      <c r="L126" s="96"/>
      <c r="M126" s="96"/>
      <c r="N126" s="96"/>
      <c r="O126" s="117"/>
      <c r="P126" s="96"/>
      <c r="Q126" s="96"/>
      <c r="R126" s="96"/>
      <c r="S126" s="96"/>
      <c r="T126" s="96"/>
      <c r="U126" s="96"/>
      <c r="V126" s="96"/>
      <c r="W126" s="96"/>
      <c r="X126" s="96"/>
      <c r="Y126" s="96"/>
      <c r="Z126" s="96"/>
    </row>
    <row r="127" spans="1:26" ht="15.75" customHeight="1">
      <c r="A127" s="96"/>
      <c r="B127" s="96"/>
      <c r="C127" s="96"/>
      <c r="D127" s="117"/>
      <c r="E127" s="117"/>
      <c r="F127" s="117"/>
      <c r="G127" s="96"/>
      <c r="H127" s="96"/>
      <c r="I127" s="117"/>
      <c r="J127" s="117"/>
      <c r="K127" s="117"/>
      <c r="L127" s="96"/>
      <c r="M127" s="96"/>
      <c r="N127" s="96"/>
      <c r="O127" s="117"/>
      <c r="P127" s="96"/>
      <c r="Q127" s="96"/>
      <c r="R127" s="96"/>
      <c r="S127" s="96"/>
      <c r="T127" s="96"/>
      <c r="U127" s="96"/>
      <c r="V127" s="96"/>
      <c r="W127" s="96"/>
      <c r="X127" s="96"/>
      <c r="Y127" s="96"/>
      <c r="Z127" s="96"/>
    </row>
    <row r="128" spans="1:26" ht="15.75" customHeight="1">
      <c r="A128" s="96"/>
      <c r="B128" s="96"/>
      <c r="C128" s="96"/>
      <c r="D128" s="117"/>
      <c r="E128" s="117"/>
      <c r="F128" s="117"/>
      <c r="G128" s="96"/>
      <c r="H128" s="96"/>
      <c r="I128" s="117"/>
      <c r="J128" s="117"/>
      <c r="K128" s="117"/>
      <c r="L128" s="96"/>
      <c r="M128" s="96"/>
      <c r="N128" s="96"/>
      <c r="O128" s="117"/>
      <c r="P128" s="96"/>
      <c r="Q128" s="96"/>
      <c r="R128" s="96"/>
      <c r="S128" s="96"/>
      <c r="T128" s="96"/>
      <c r="U128" s="96"/>
      <c r="V128" s="96"/>
      <c r="W128" s="96"/>
      <c r="X128" s="96"/>
      <c r="Y128" s="96"/>
      <c r="Z128" s="96"/>
    </row>
    <row r="129" spans="1:26" ht="15.75" customHeight="1">
      <c r="A129" s="96"/>
      <c r="B129" s="96"/>
      <c r="C129" s="96"/>
      <c r="D129" s="117"/>
      <c r="E129" s="117"/>
      <c r="F129" s="117"/>
      <c r="G129" s="96"/>
      <c r="H129" s="96"/>
      <c r="I129" s="117"/>
      <c r="J129" s="117"/>
      <c r="K129" s="117"/>
      <c r="L129" s="96"/>
      <c r="M129" s="96"/>
      <c r="N129" s="96"/>
      <c r="O129" s="117"/>
      <c r="P129" s="96"/>
      <c r="Q129" s="96"/>
      <c r="R129" s="96"/>
      <c r="S129" s="96"/>
      <c r="T129" s="96"/>
      <c r="U129" s="96"/>
      <c r="V129" s="96"/>
      <c r="W129" s="96"/>
      <c r="X129" s="96"/>
      <c r="Y129" s="96"/>
      <c r="Z129" s="96"/>
    </row>
    <row r="130" spans="1:26" ht="15.75" customHeight="1">
      <c r="A130" s="96"/>
      <c r="B130" s="96"/>
      <c r="C130" s="96"/>
      <c r="D130" s="117"/>
      <c r="E130" s="117"/>
      <c r="F130" s="117"/>
      <c r="G130" s="96"/>
      <c r="H130" s="96"/>
      <c r="I130" s="117"/>
      <c r="J130" s="117"/>
      <c r="K130" s="117"/>
      <c r="L130" s="96"/>
      <c r="M130" s="96"/>
      <c r="N130" s="96"/>
      <c r="O130" s="117"/>
      <c r="P130" s="96"/>
      <c r="Q130" s="96"/>
      <c r="R130" s="96"/>
      <c r="S130" s="96"/>
      <c r="T130" s="96"/>
      <c r="U130" s="96"/>
      <c r="V130" s="96"/>
      <c r="W130" s="96"/>
      <c r="X130" s="96"/>
      <c r="Y130" s="96"/>
      <c r="Z130" s="96"/>
    </row>
    <row r="131" spans="1:26" ht="15.75" customHeight="1">
      <c r="A131" s="96"/>
      <c r="B131" s="96"/>
      <c r="C131" s="96"/>
      <c r="D131" s="117"/>
      <c r="E131" s="117"/>
      <c r="F131" s="117"/>
      <c r="G131" s="96"/>
      <c r="H131" s="96"/>
      <c r="I131" s="117"/>
      <c r="J131" s="117"/>
      <c r="K131" s="117"/>
      <c r="L131" s="96"/>
      <c r="M131" s="96"/>
      <c r="N131" s="96"/>
      <c r="O131" s="117"/>
      <c r="P131" s="96"/>
      <c r="Q131" s="96"/>
      <c r="R131" s="96"/>
      <c r="S131" s="96"/>
      <c r="T131" s="96"/>
      <c r="U131" s="96"/>
      <c r="V131" s="96"/>
      <c r="W131" s="96"/>
      <c r="X131" s="96"/>
      <c r="Y131" s="96"/>
      <c r="Z131" s="96"/>
    </row>
    <row r="132" spans="1:26" ht="15.75" customHeight="1">
      <c r="A132" s="96"/>
      <c r="B132" s="96"/>
      <c r="C132" s="96"/>
      <c r="D132" s="117"/>
      <c r="E132" s="117"/>
      <c r="F132" s="117"/>
      <c r="G132" s="96"/>
      <c r="H132" s="96"/>
      <c r="I132" s="117"/>
      <c r="J132" s="117"/>
      <c r="K132" s="117"/>
      <c r="L132" s="96"/>
      <c r="M132" s="96"/>
      <c r="N132" s="96"/>
      <c r="O132" s="117"/>
      <c r="P132" s="96"/>
      <c r="Q132" s="96"/>
      <c r="R132" s="96"/>
      <c r="S132" s="96"/>
      <c r="T132" s="96"/>
      <c r="U132" s="96"/>
      <c r="V132" s="96"/>
      <c r="W132" s="96"/>
      <c r="X132" s="96"/>
      <c r="Y132" s="96"/>
      <c r="Z132" s="96"/>
    </row>
    <row r="133" spans="1:26" ht="15.75" customHeight="1">
      <c r="A133" s="96"/>
      <c r="B133" s="96"/>
      <c r="C133" s="96"/>
      <c r="D133" s="117"/>
      <c r="E133" s="117"/>
      <c r="F133" s="117"/>
      <c r="G133" s="96"/>
      <c r="H133" s="96"/>
      <c r="I133" s="117"/>
      <c r="J133" s="117"/>
      <c r="K133" s="117"/>
      <c r="L133" s="96"/>
      <c r="M133" s="96"/>
      <c r="N133" s="96"/>
      <c r="O133" s="117"/>
      <c r="P133" s="96"/>
      <c r="Q133" s="96"/>
      <c r="R133" s="96"/>
      <c r="S133" s="96"/>
      <c r="T133" s="96"/>
      <c r="U133" s="96"/>
      <c r="V133" s="96"/>
      <c r="W133" s="96"/>
      <c r="X133" s="96"/>
      <c r="Y133" s="96"/>
      <c r="Z133" s="96"/>
    </row>
    <row r="134" spans="1:26" ht="15.75" customHeight="1">
      <c r="A134" s="96"/>
      <c r="B134" s="96"/>
      <c r="C134" s="96"/>
      <c r="D134" s="117"/>
      <c r="E134" s="117"/>
      <c r="F134" s="117"/>
      <c r="G134" s="96"/>
      <c r="H134" s="96"/>
      <c r="I134" s="117"/>
      <c r="J134" s="117"/>
      <c r="K134" s="117"/>
      <c r="L134" s="96"/>
      <c r="M134" s="96"/>
      <c r="N134" s="96"/>
      <c r="O134" s="117"/>
      <c r="P134" s="96"/>
      <c r="Q134" s="96"/>
      <c r="R134" s="96"/>
      <c r="S134" s="96"/>
      <c r="T134" s="96"/>
      <c r="U134" s="96"/>
      <c r="V134" s="96"/>
      <c r="W134" s="96"/>
      <c r="X134" s="96"/>
      <c r="Y134" s="96"/>
      <c r="Z134" s="96"/>
    </row>
    <row r="135" spans="1:26" ht="15.75" customHeight="1">
      <c r="A135" s="96"/>
      <c r="B135" s="96"/>
      <c r="C135" s="96"/>
      <c r="D135" s="117"/>
      <c r="E135" s="117"/>
      <c r="F135" s="117"/>
      <c r="G135" s="96"/>
      <c r="H135" s="96"/>
      <c r="I135" s="117"/>
      <c r="J135" s="117"/>
      <c r="K135" s="117"/>
      <c r="L135" s="96"/>
      <c r="M135" s="96"/>
      <c r="N135" s="96"/>
      <c r="O135" s="117"/>
      <c r="P135" s="96"/>
      <c r="Q135" s="96"/>
      <c r="R135" s="96"/>
      <c r="S135" s="96"/>
      <c r="T135" s="96"/>
      <c r="U135" s="96"/>
      <c r="V135" s="96"/>
      <c r="W135" s="96"/>
      <c r="X135" s="96"/>
      <c r="Y135" s="96"/>
      <c r="Z135" s="96"/>
    </row>
    <row r="136" spans="1:26" ht="15.75" customHeight="1">
      <c r="A136" s="96"/>
      <c r="B136" s="96"/>
      <c r="C136" s="96"/>
      <c r="D136" s="117"/>
      <c r="E136" s="117"/>
      <c r="F136" s="117"/>
      <c r="G136" s="96"/>
      <c r="H136" s="96"/>
      <c r="I136" s="117"/>
      <c r="J136" s="117"/>
      <c r="K136" s="117"/>
      <c r="L136" s="96"/>
      <c r="M136" s="96"/>
      <c r="N136" s="96"/>
      <c r="O136" s="117"/>
      <c r="P136" s="96"/>
      <c r="Q136" s="96"/>
      <c r="R136" s="96"/>
      <c r="S136" s="96"/>
      <c r="T136" s="96"/>
      <c r="U136" s="96"/>
      <c r="V136" s="96"/>
      <c r="W136" s="96"/>
      <c r="X136" s="96"/>
      <c r="Y136" s="96"/>
      <c r="Z136" s="96"/>
    </row>
    <row r="137" spans="1:26" ht="15.75" customHeight="1">
      <c r="A137" s="96"/>
      <c r="B137" s="96"/>
      <c r="C137" s="96"/>
      <c r="D137" s="117"/>
      <c r="E137" s="117"/>
      <c r="F137" s="117"/>
      <c r="G137" s="96"/>
      <c r="H137" s="96"/>
      <c r="I137" s="117"/>
      <c r="J137" s="117"/>
      <c r="K137" s="117"/>
      <c r="L137" s="96"/>
      <c r="M137" s="96"/>
      <c r="N137" s="96"/>
      <c r="O137" s="117"/>
      <c r="P137" s="96"/>
      <c r="Q137" s="96"/>
      <c r="R137" s="96"/>
      <c r="S137" s="96"/>
      <c r="T137" s="96"/>
      <c r="U137" s="96"/>
      <c r="V137" s="96"/>
      <c r="W137" s="96"/>
      <c r="X137" s="96"/>
      <c r="Y137" s="96"/>
      <c r="Z137" s="96"/>
    </row>
    <row r="138" spans="1:26" ht="15.75" customHeight="1">
      <c r="A138" s="96"/>
      <c r="B138" s="96"/>
      <c r="C138" s="96"/>
      <c r="D138" s="117"/>
      <c r="E138" s="117"/>
      <c r="F138" s="117"/>
      <c r="G138" s="96"/>
      <c r="H138" s="96"/>
      <c r="I138" s="117"/>
      <c r="J138" s="117"/>
      <c r="K138" s="117"/>
      <c r="L138" s="96"/>
      <c r="M138" s="96"/>
      <c r="N138" s="96"/>
      <c r="O138" s="117"/>
      <c r="P138" s="96"/>
      <c r="Q138" s="96"/>
      <c r="R138" s="96"/>
      <c r="S138" s="96"/>
      <c r="T138" s="96"/>
      <c r="U138" s="96"/>
      <c r="V138" s="96"/>
      <c r="W138" s="96"/>
      <c r="X138" s="96"/>
      <c r="Y138" s="96"/>
      <c r="Z138" s="96"/>
    </row>
    <row r="139" spans="1:26" ht="15.75" customHeight="1">
      <c r="A139" s="96"/>
      <c r="B139" s="96"/>
      <c r="C139" s="96"/>
      <c r="D139" s="117"/>
      <c r="E139" s="117"/>
      <c r="F139" s="117"/>
      <c r="G139" s="96"/>
      <c r="H139" s="96"/>
      <c r="I139" s="117"/>
      <c r="J139" s="117"/>
      <c r="K139" s="117"/>
      <c r="L139" s="96"/>
      <c r="M139" s="96"/>
      <c r="N139" s="96"/>
      <c r="O139" s="117"/>
      <c r="P139" s="96"/>
      <c r="Q139" s="96"/>
      <c r="R139" s="96"/>
      <c r="S139" s="96"/>
      <c r="T139" s="96"/>
      <c r="U139" s="96"/>
      <c r="V139" s="96"/>
      <c r="W139" s="96"/>
      <c r="X139" s="96"/>
      <c r="Y139" s="96"/>
      <c r="Z139" s="96"/>
    </row>
    <row r="140" spans="1:26" ht="15.75" customHeight="1">
      <c r="A140" s="96"/>
      <c r="B140" s="96"/>
      <c r="C140" s="96"/>
      <c r="D140" s="117"/>
      <c r="E140" s="117"/>
      <c r="F140" s="117"/>
      <c r="G140" s="96"/>
      <c r="H140" s="96"/>
      <c r="I140" s="117"/>
      <c r="J140" s="117"/>
      <c r="K140" s="117"/>
      <c r="L140" s="96"/>
      <c r="M140" s="96"/>
      <c r="N140" s="96"/>
      <c r="O140" s="117"/>
      <c r="P140" s="96"/>
      <c r="Q140" s="96"/>
      <c r="R140" s="96"/>
      <c r="S140" s="96"/>
      <c r="T140" s="96"/>
      <c r="U140" s="96"/>
      <c r="V140" s="96"/>
      <c r="W140" s="96"/>
      <c r="X140" s="96"/>
      <c r="Y140" s="96"/>
      <c r="Z140" s="96"/>
    </row>
    <row r="141" spans="1:26" ht="15.75" customHeight="1">
      <c r="A141" s="96"/>
      <c r="B141" s="96"/>
      <c r="C141" s="96"/>
      <c r="D141" s="117"/>
      <c r="E141" s="117"/>
      <c r="F141" s="117"/>
      <c r="G141" s="96"/>
      <c r="H141" s="96"/>
      <c r="I141" s="117"/>
      <c r="J141" s="117"/>
      <c r="K141" s="117"/>
      <c r="L141" s="96"/>
      <c r="M141" s="96"/>
      <c r="N141" s="96"/>
      <c r="O141" s="117"/>
      <c r="P141" s="96"/>
      <c r="Q141" s="96"/>
      <c r="R141" s="96"/>
      <c r="S141" s="96"/>
      <c r="T141" s="96"/>
      <c r="U141" s="96"/>
      <c r="V141" s="96"/>
      <c r="W141" s="96"/>
      <c r="X141" s="96"/>
      <c r="Y141" s="96"/>
      <c r="Z141" s="96"/>
    </row>
    <row r="142" spans="1:26" ht="15.75" customHeight="1">
      <c r="A142" s="96"/>
      <c r="B142" s="96"/>
      <c r="C142" s="96"/>
      <c r="D142" s="117"/>
      <c r="E142" s="117"/>
      <c r="F142" s="117"/>
      <c r="G142" s="96"/>
      <c r="H142" s="96"/>
      <c r="I142" s="117"/>
      <c r="J142" s="117"/>
      <c r="K142" s="117"/>
      <c r="L142" s="96"/>
      <c r="M142" s="96"/>
      <c r="N142" s="96"/>
      <c r="O142" s="117"/>
      <c r="P142" s="96"/>
      <c r="Q142" s="96"/>
      <c r="R142" s="96"/>
      <c r="S142" s="96"/>
      <c r="T142" s="96"/>
      <c r="U142" s="96"/>
      <c r="V142" s="96"/>
      <c r="W142" s="96"/>
      <c r="X142" s="96"/>
      <c r="Y142" s="96"/>
      <c r="Z142" s="96"/>
    </row>
    <row r="143" spans="1:26" ht="15.75" customHeight="1">
      <c r="A143" s="96"/>
      <c r="B143" s="96"/>
      <c r="C143" s="96"/>
      <c r="D143" s="117"/>
      <c r="E143" s="117"/>
      <c r="F143" s="117"/>
      <c r="G143" s="96"/>
      <c r="H143" s="96"/>
      <c r="I143" s="117"/>
      <c r="J143" s="117"/>
      <c r="K143" s="117"/>
      <c r="L143" s="96"/>
      <c r="M143" s="96"/>
      <c r="N143" s="96"/>
      <c r="O143" s="117"/>
      <c r="P143" s="96"/>
      <c r="Q143" s="96"/>
      <c r="R143" s="96"/>
      <c r="S143" s="96"/>
      <c r="T143" s="96"/>
      <c r="U143" s="96"/>
      <c r="V143" s="96"/>
      <c r="W143" s="96"/>
      <c r="X143" s="96"/>
      <c r="Y143" s="96"/>
      <c r="Z143" s="96"/>
    </row>
    <row r="144" spans="1:26" ht="15.75" customHeight="1">
      <c r="A144" s="96"/>
      <c r="B144" s="96"/>
      <c r="C144" s="96"/>
      <c r="D144" s="117"/>
      <c r="E144" s="117"/>
      <c r="F144" s="117"/>
      <c r="G144" s="96"/>
      <c r="H144" s="96"/>
      <c r="I144" s="117"/>
      <c r="J144" s="117"/>
      <c r="K144" s="117"/>
      <c r="L144" s="96"/>
      <c r="M144" s="96"/>
      <c r="N144" s="96"/>
      <c r="O144" s="117"/>
      <c r="P144" s="96"/>
      <c r="Q144" s="96"/>
      <c r="R144" s="96"/>
      <c r="S144" s="96"/>
      <c r="T144" s="96"/>
      <c r="U144" s="96"/>
      <c r="V144" s="96"/>
      <c r="W144" s="96"/>
      <c r="X144" s="96"/>
      <c r="Y144" s="96"/>
      <c r="Z144" s="96"/>
    </row>
    <row r="145" spans="1:26" ht="15.75" customHeight="1">
      <c r="A145" s="96"/>
      <c r="B145" s="96"/>
      <c r="C145" s="96"/>
      <c r="D145" s="117"/>
      <c r="E145" s="117"/>
      <c r="F145" s="117"/>
      <c r="G145" s="96"/>
      <c r="H145" s="96"/>
      <c r="I145" s="117"/>
      <c r="J145" s="117"/>
      <c r="K145" s="117"/>
      <c r="L145" s="96"/>
      <c r="M145" s="96"/>
      <c r="N145" s="96"/>
      <c r="O145" s="117"/>
      <c r="P145" s="96"/>
      <c r="Q145" s="96"/>
      <c r="R145" s="96"/>
      <c r="S145" s="96"/>
      <c r="T145" s="96"/>
      <c r="U145" s="96"/>
      <c r="V145" s="96"/>
      <c r="W145" s="96"/>
      <c r="X145" s="96"/>
      <c r="Y145" s="96"/>
      <c r="Z145" s="96"/>
    </row>
    <row r="146" spans="1:26" ht="15.75" customHeight="1">
      <c r="A146" s="96"/>
      <c r="B146" s="96"/>
      <c r="C146" s="96"/>
      <c r="D146" s="117"/>
      <c r="E146" s="117"/>
      <c r="F146" s="117"/>
      <c r="G146" s="96"/>
      <c r="H146" s="96"/>
      <c r="I146" s="117"/>
      <c r="J146" s="117"/>
      <c r="K146" s="117"/>
      <c r="L146" s="96"/>
      <c r="M146" s="96"/>
      <c r="N146" s="96"/>
      <c r="O146" s="117"/>
      <c r="P146" s="96"/>
      <c r="Q146" s="96"/>
      <c r="R146" s="96"/>
      <c r="S146" s="96"/>
      <c r="T146" s="96"/>
      <c r="U146" s="96"/>
      <c r="V146" s="96"/>
      <c r="W146" s="96"/>
      <c r="X146" s="96"/>
      <c r="Y146" s="96"/>
      <c r="Z146" s="96"/>
    </row>
    <row r="147" spans="1:26" ht="15.75" customHeight="1">
      <c r="A147" s="96"/>
      <c r="B147" s="96"/>
      <c r="C147" s="96"/>
      <c r="D147" s="117"/>
      <c r="E147" s="117"/>
      <c r="F147" s="117"/>
      <c r="G147" s="96"/>
      <c r="H147" s="96"/>
      <c r="I147" s="117"/>
      <c r="J147" s="117"/>
      <c r="K147" s="117"/>
      <c r="L147" s="96"/>
      <c r="M147" s="96"/>
      <c r="N147" s="96"/>
      <c r="O147" s="117"/>
      <c r="P147" s="96"/>
      <c r="Q147" s="96"/>
      <c r="R147" s="96"/>
      <c r="S147" s="96"/>
      <c r="T147" s="96"/>
      <c r="U147" s="96"/>
      <c r="V147" s="96"/>
      <c r="W147" s="96"/>
      <c r="X147" s="96"/>
      <c r="Y147" s="96"/>
      <c r="Z147" s="96"/>
    </row>
    <row r="148" spans="1:26" ht="15.75" customHeight="1">
      <c r="A148" s="96"/>
      <c r="B148" s="96"/>
      <c r="C148" s="96"/>
      <c r="D148" s="117"/>
      <c r="E148" s="117"/>
      <c r="F148" s="117"/>
      <c r="G148" s="96"/>
      <c r="H148" s="96"/>
      <c r="I148" s="117"/>
      <c r="J148" s="117"/>
      <c r="K148" s="117"/>
      <c r="L148" s="96"/>
      <c r="M148" s="96"/>
      <c r="N148" s="96"/>
      <c r="O148" s="117"/>
      <c r="P148" s="96"/>
      <c r="Q148" s="96"/>
      <c r="R148" s="96"/>
      <c r="S148" s="96"/>
      <c r="T148" s="96"/>
      <c r="U148" s="96"/>
      <c r="V148" s="96"/>
      <c r="W148" s="96"/>
      <c r="X148" s="96"/>
      <c r="Y148" s="96"/>
      <c r="Z148" s="96"/>
    </row>
    <row r="149" spans="1:26" ht="15.75" customHeight="1">
      <c r="A149" s="96"/>
      <c r="B149" s="96"/>
      <c r="C149" s="96"/>
      <c r="D149" s="117"/>
      <c r="E149" s="117"/>
      <c r="F149" s="117"/>
      <c r="G149" s="96"/>
      <c r="H149" s="96"/>
      <c r="I149" s="117"/>
      <c r="J149" s="117"/>
      <c r="K149" s="117"/>
      <c r="L149" s="96"/>
      <c r="M149" s="96"/>
      <c r="N149" s="96"/>
      <c r="O149" s="117"/>
      <c r="P149" s="96"/>
      <c r="Q149" s="96"/>
      <c r="R149" s="96"/>
      <c r="S149" s="96"/>
      <c r="T149" s="96"/>
      <c r="U149" s="96"/>
      <c r="V149" s="96"/>
      <c r="W149" s="96"/>
      <c r="X149" s="96"/>
      <c r="Y149" s="96"/>
      <c r="Z149" s="96"/>
    </row>
    <row r="150" spans="1:26" ht="15.75" customHeight="1">
      <c r="A150" s="96"/>
      <c r="B150" s="96"/>
      <c r="C150" s="96"/>
      <c r="D150" s="117"/>
      <c r="E150" s="117"/>
      <c r="F150" s="117"/>
      <c r="G150" s="96"/>
      <c r="H150" s="96"/>
      <c r="I150" s="117"/>
      <c r="J150" s="117"/>
      <c r="K150" s="117"/>
      <c r="L150" s="96"/>
      <c r="M150" s="96"/>
      <c r="N150" s="96"/>
      <c r="O150" s="117"/>
      <c r="P150" s="96"/>
      <c r="Q150" s="96"/>
      <c r="R150" s="96"/>
      <c r="S150" s="96"/>
      <c r="T150" s="96"/>
      <c r="U150" s="96"/>
      <c r="V150" s="96"/>
      <c r="W150" s="96"/>
      <c r="X150" s="96"/>
      <c r="Y150" s="96"/>
      <c r="Z150" s="96"/>
    </row>
    <row r="151" spans="1:26" ht="15.75" customHeight="1">
      <c r="A151" s="96"/>
      <c r="B151" s="96"/>
      <c r="C151" s="96"/>
      <c r="D151" s="117"/>
      <c r="E151" s="117"/>
      <c r="F151" s="117"/>
      <c r="G151" s="96"/>
      <c r="H151" s="96"/>
      <c r="I151" s="117"/>
      <c r="J151" s="117"/>
      <c r="K151" s="117"/>
      <c r="L151" s="96"/>
      <c r="M151" s="96"/>
      <c r="N151" s="96"/>
      <c r="O151" s="117"/>
      <c r="P151" s="96"/>
      <c r="Q151" s="96"/>
      <c r="R151" s="96"/>
      <c r="S151" s="96"/>
      <c r="T151" s="96"/>
      <c r="U151" s="96"/>
      <c r="V151" s="96"/>
      <c r="W151" s="96"/>
      <c r="X151" s="96"/>
      <c r="Y151" s="96"/>
      <c r="Z151" s="96"/>
    </row>
    <row r="152" spans="1:26" ht="15.75" customHeight="1">
      <c r="A152" s="96"/>
      <c r="B152" s="96"/>
      <c r="C152" s="96"/>
      <c r="D152" s="117"/>
      <c r="E152" s="117"/>
      <c r="F152" s="117"/>
      <c r="G152" s="96"/>
      <c r="H152" s="96"/>
      <c r="I152" s="117"/>
      <c r="J152" s="117"/>
      <c r="K152" s="117"/>
      <c r="L152" s="96"/>
      <c r="M152" s="96"/>
      <c r="N152" s="96"/>
      <c r="O152" s="117"/>
      <c r="P152" s="96"/>
      <c r="Q152" s="96"/>
      <c r="R152" s="96"/>
      <c r="S152" s="96"/>
      <c r="T152" s="96"/>
      <c r="U152" s="96"/>
      <c r="V152" s="96"/>
      <c r="W152" s="96"/>
      <c r="X152" s="96"/>
      <c r="Y152" s="96"/>
      <c r="Z152" s="96"/>
    </row>
    <row r="153" spans="1:26" ht="15.75" customHeight="1">
      <c r="A153" s="96"/>
      <c r="B153" s="96"/>
      <c r="C153" s="96"/>
      <c r="D153" s="117"/>
      <c r="E153" s="117"/>
      <c r="F153" s="117"/>
      <c r="G153" s="96"/>
      <c r="H153" s="96"/>
      <c r="I153" s="117"/>
      <c r="J153" s="117"/>
      <c r="K153" s="117"/>
      <c r="L153" s="96"/>
      <c r="M153" s="96"/>
      <c r="N153" s="96"/>
      <c r="O153" s="117"/>
      <c r="P153" s="96"/>
      <c r="Q153" s="96"/>
      <c r="R153" s="96"/>
      <c r="S153" s="96"/>
      <c r="T153" s="96"/>
      <c r="U153" s="96"/>
      <c r="V153" s="96"/>
      <c r="W153" s="96"/>
      <c r="X153" s="96"/>
      <c r="Y153" s="96"/>
      <c r="Z153" s="96"/>
    </row>
    <row r="154" spans="1:26" ht="15.75" customHeight="1">
      <c r="A154" s="96"/>
      <c r="B154" s="96"/>
      <c r="C154" s="96"/>
      <c r="D154" s="117"/>
      <c r="E154" s="117"/>
      <c r="F154" s="117"/>
      <c r="G154" s="96"/>
      <c r="H154" s="96"/>
      <c r="I154" s="117"/>
      <c r="J154" s="117"/>
      <c r="K154" s="117"/>
      <c r="L154" s="96"/>
      <c r="M154" s="96"/>
      <c r="N154" s="96"/>
      <c r="O154" s="117"/>
      <c r="P154" s="96"/>
      <c r="Q154" s="96"/>
      <c r="R154" s="96"/>
      <c r="S154" s="96"/>
      <c r="T154" s="96"/>
      <c r="U154" s="96"/>
      <c r="V154" s="96"/>
      <c r="W154" s="96"/>
      <c r="X154" s="96"/>
      <c r="Y154" s="96"/>
      <c r="Z154" s="96"/>
    </row>
    <row r="155" spans="1:26" ht="15.75" customHeight="1">
      <c r="A155" s="96"/>
      <c r="B155" s="96"/>
      <c r="C155" s="96"/>
      <c r="D155" s="117"/>
      <c r="E155" s="117"/>
      <c r="F155" s="117"/>
      <c r="G155" s="96"/>
      <c r="H155" s="96"/>
      <c r="I155" s="117"/>
      <c r="J155" s="117"/>
      <c r="K155" s="117"/>
      <c r="L155" s="96"/>
      <c r="M155" s="96"/>
      <c r="N155" s="96"/>
      <c r="O155" s="117"/>
      <c r="P155" s="96"/>
      <c r="Q155" s="96"/>
      <c r="R155" s="96"/>
      <c r="S155" s="96"/>
      <c r="T155" s="96"/>
      <c r="U155" s="96"/>
      <c r="V155" s="96"/>
      <c r="W155" s="96"/>
      <c r="X155" s="96"/>
      <c r="Y155" s="96"/>
      <c r="Z155" s="96"/>
    </row>
    <row r="156" spans="1:26" ht="15.75" customHeight="1">
      <c r="A156" s="96"/>
      <c r="B156" s="96"/>
      <c r="C156" s="96"/>
      <c r="D156" s="117"/>
      <c r="E156" s="117"/>
      <c r="F156" s="117"/>
      <c r="G156" s="96"/>
      <c r="H156" s="96"/>
      <c r="I156" s="117"/>
      <c r="J156" s="117"/>
      <c r="K156" s="117"/>
      <c r="L156" s="96"/>
      <c r="M156" s="96"/>
      <c r="N156" s="96"/>
      <c r="O156" s="117"/>
      <c r="P156" s="96"/>
      <c r="Q156" s="96"/>
      <c r="R156" s="96"/>
      <c r="S156" s="96"/>
      <c r="T156" s="96"/>
      <c r="U156" s="96"/>
      <c r="V156" s="96"/>
      <c r="W156" s="96"/>
      <c r="X156" s="96"/>
      <c r="Y156" s="96"/>
      <c r="Z156" s="96"/>
    </row>
    <row r="157" spans="1:26" ht="15.75" customHeight="1">
      <c r="A157" s="96"/>
      <c r="B157" s="96"/>
      <c r="C157" s="96"/>
      <c r="D157" s="117"/>
      <c r="E157" s="117"/>
      <c r="F157" s="117"/>
      <c r="G157" s="96"/>
      <c r="H157" s="96"/>
      <c r="I157" s="117"/>
      <c r="J157" s="117"/>
      <c r="K157" s="117"/>
      <c r="L157" s="96"/>
      <c r="M157" s="96"/>
      <c r="N157" s="96"/>
      <c r="O157" s="117"/>
      <c r="P157" s="96"/>
      <c r="Q157" s="96"/>
      <c r="R157" s="96"/>
      <c r="S157" s="96"/>
      <c r="T157" s="96"/>
      <c r="U157" s="96"/>
      <c r="V157" s="96"/>
      <c r="W157" s="96"/>
      <c r="X157" s="96"/>
      <c r="Y157" s="96"/>
      <c r="Z157" s="96"/>
    </row>
    <row r="158" spans="1:26" ht="15.75" customHeight="1">
      <c r="A158" s="96"/>
      <c r="B158" s="96"/>
      <c r="C158" s="96"/>
      <c r="D158" s="117"/>
      <c r="E158" s="117"/>
      <c r="F158" s="117"/>
      <c r="G158" s="96"/>
      <c r="H158" s="96"/>
      <c r="I158" s="117"/>
      <c r="J158" s="117"/>
      <c r="K158" s="117"/>
      <c r="L158" s="96"/>
      <c r="M158" s="96"/>
      <c r="N158" s="96"/>
      <c r="O158" s="117"/>
      <c r="P158" s="96"/>
      <c r="Q158" s="96"/>
      <c r="R158" s="96"/>
      <c r="S158" s="96"/>
      <c r="T158" s="96"/>
      <c r="U158" s="96"/>
      <c r="V158" s="96"/>
      <c r="W158" s="96"/>
      <c r="X158" s="96"/>
      <c r="Y158" s="96"/>
      <c r="Z158" s="96"/>
    </row>
    <row r="159" spans="1:26" ht="15.75" customHeight="1">
      <c r="A159" s="96"/>
      <c r="B159" s="96"/>
      <c r="C159" s="96"/>
      <c r="D159" s="117"/>
      <c r="E159" s="117"/>
      <c r="F159" s="117"/>
      <c r="G159" s="96"/>
      <c r="H159" s="96"/>
      <c r="I159" s="117"/>
      <c r="J159" s="117"/>
      <c r="K159" s="117"/>
      <c r="L159" s="96"/>
      <c r="M159" s="96"/>
      <c r="N159" s="96"/>
      <c r="O159" s="117"/>
      <c r="P159" s="96"/>
      <c r="Q159" s="96"/>
      <c r="R159" s="96"/>
      <c r="S159" s="96"/>
      <c r="T159" s="96"/>
      <c r="U159" s="96"/>
      <c r="V159" s="96"/>
      <c r="W159" s="96"/>
      <c r="X159" s="96"/>
      <c r="Y159" s="96"/>
      <c r="Z159" s="96"/>
    </row>
    <row r="160" spans="1:26" ht="15.75" customHeight="1">
      <c r="A160" s="96"/>
      <c r="B160" s="96"/>
      <c r="C160" s="96"/>
      <c r="D160" s="117"/>
      <c r="E160" s="117"/>
      <c r="F160" s="117"/>
      <c r="G160" s="96"/>
      <c r="H160" s="96"/>
      <c r="I160" s="117"/>
      <c r="J160" s="117"/>
      <c r="K160" s="117"/>
      <c r="L160" s="96"/>
      <c r="M160" s="96"/>
      <c r="N160" s="96"/>
      <c r="O160" s="117"/>
      <c r="P160" s="96"/>
      <c r="Q160" s="96"/>
      <c r="R160" s="96"/>
      <c r="S160" s="96"/>
      <c r="T160" s="96"/>
      <c r="U160" s="96"/>
      <c r="V160" s="96"/>
      <c r="W160" s="96"/>
      <c r="X160" s="96"/>
      <c r="Y160" s="96"/>
      <c r="Z160" s="96"/>
    </row>
    <row r="161" spans="1:26" ht="15.75" customHeight="1">
      <c r="A161" s="96"/>
      <c r="B161" s="96"/>
      <c r="C161" s="96"/>
      <c r="D161" s="117"/>
      <c r="E161" s="117"/>
      <c r="F161" s="117"/>
      <c r="G161" s="96"/>
      <c r="H161" s="96"/>
      <c r="I161" s="117"/>
      <c r="J161" s="117"/>
      <c r="K161" s="117"/>
      <c r="L161" s="96"/>
      <c r="M161" s="96"/>
      <c r="N161" s="96"/>
      <c r="O161" s="117"/>
      <c r="P161" s="96"/>
      <c r="Q161" s="96"/>
      <c r="R161" s="96"/>
      <c r="S161" s="96"/>
      <c r="T161" s="96"/>
      <c r="U161" s="96"/>
      <c r="V161" s="96"/>
      <c r="W161" s="96"/>
      <c r="X161" s="96"/>
      <c r="Y161" s="96"/>
      <c r="Z161" s="96"/>
    </row>
    <row r="162" spans="1:26" ht="15.75" customHeight="1">
      <c r="A162" s="96"/>
      <c r="B162" s="96"/>
      <c r="C162" s="96"/>
      <c r="D162" s="117"/>
      <c r="E162" s="117"/>
      <c r="F162" s="117"/>
      <c r="G162" s="96"/>
      <c r="H162" s="96"/>
      <c r="I162" s="117"/>
      <c r="J162" s="117"/>
      <c r="K162" s="117"/>
      <c r="L162" s="96"/>
      <c r="M162" s="96"/>
      <c r="N162" s="96"/>
      <c r="O162" s="117"/>
      <c r="P162" s="96"/>
      <c r="Q162" s="96"/>
      <c r="R162" s="96"/>
      <c r="S162" s="96"/>
      <c r="T162" s="96"/>
      <c r="U162" s="96"/>
      <c r="V162" s="96"/>
      <c r="W162" s="96"/>
      <c r="X162" s="96"/>
      <c r="Y162" s="96"/>
      <c r="Z162" s="96"/>
    </row>
    <row r="163" spans="1:26" ht="15.75" customHeight="1">
      <c r="A163" s="96"/>
      <c r="B163" s="96"/>
      <c r="C163" s="96"/>
      <c r="D163" s="117"/>
      <c r="E163" s="117"/>
      <c r="F163" s="117"/>
      <c r="G163" s="96"/>
      <c r="H163" s="96"/>
      <c r="I163" s="117"/>
      <c r="J163" s="117"/>
      <c r="K163" s="117"/>
      <c r="L163" s="96"/>
      <c r="M163" s="96"/>
      <c r="N163" s="96"/>
      <c r="O163" s="117"/>
      <c r="P163" s="96"/>
      <c r="Q163" s="96"/>
      <c r="R163" s="96"/>
      <c r="S163" s="96"/>
      <c r="T163" s="96"/>
      <c r="U163" s="96"/>
      <c r="V163" s="96"/>
      <c r="W163" s="96"/>
      <c r="X163" s="96"/>
      <c r="Y163" s="96"/>
      <c r="Z163" s="96"/>
    </row>
    <row r="164" spans="1:26" ht="15.75" customHeight="1">
      <c r="A164" s="96"/>
      <c r="B164" s="96"/>
      <c r="C164" s="96"/>
      <c r="D164" s="117"/>
      <c r="E164" s="117"/>
      <c r="F164" s="117"/>
      <c r="G164" s="96"/>
      <c r="H164" s="96"/>
      <c r="I164" s="117"/>
      <c r="J164" s="117"/>
      <c r="K164" s="117"/>
      <c r="L164" s="96"/>
      <c r="M164" s="96"/>
      <c r="N164" s="96"/>
      <c r="O164" s="117"/>
      <c r="P164" s="96"/>
      <c r="Q164" s="96"/>
      <c r="R164" s="96"/>
      <c r="S164" s="96"/>
      <c r="T164" s="96"/>
      <c r="U164" s="96"/>
      <c r="V164" s="96"/>
      <c r="W164" s="96"/>
      <c r="X164" s="96"/>
      <c r="Y164" s="96"/>
      <c r="Z164" s="96"/>
    </row>
    <row r="165" spans="1:26" ht="15.75" customHeight="1">
      <c r="A165" s="96"/>
      <c r="B165" s="96"/>
      <c r="C165" s="96"/>
      <c r="D165" s="117"/>
      <c r="E165" s="117"/>
      <c r="F165" s="117"/>
      <c r="G165" s="96"/>
      <c r="H165" s="96"/>
      <c r="I165" s="117"/>
      <c r="J165" s="117"/>
      <c r="K165" s="117"/>
      <c r="L165" s="96"/>
      <c r="M165" s="96"/>
      <c r="N165" s="96"/>
      <c r="O165" s="117"/>
      <c r="P165" s="96"/>
      <c r="Q165" s="96"/>
      <c r="R165" s="96"/>
      <c r="S165" s="96"/>
      <c r="T165" s="96"/>
      <c r="U165" s="96"/>
      <c r="V165" s="96"/>
      <c r="W165" s="96"/>
      <c r="X165" s="96"/>
      <c r="Y165" s="96"/>
      <c r="Z165" s="96"/>
    </row>
    <row r="166" spans="1:26" ht="15.75" customHeight="1">
      <c r="A166" s="96"/>
      <c r="B166" s="96"/>
      <c r="C166" s="96"/>
      <c r="D166" s="117"/>
      <c r="E166" s="117"/>
      <c r="F166" s="117"/>
      <c r="G166" s="96"/>
      <c r="H166" s="96"/>
      <c r="I166" s="117"/>
      <c r="J166" s="117"/>
      <c r="K166" s="117"/>
      <c r="L166" s="96"/>
      <c r="M166" s="96"/>
      <c r="N166" s="96"/>
      <c r="O166" s="117"/>
      <c r="P166" s="96"/>
      <c r="Q166" s="96"/>
      <c r="R166" s="96"/>
      <c r="S166" s="96"/>
      <c r="T166" s="96"/>
      <c r="U166" s="96"/>
      <c r="V166" s="96"/>
      <c r="W166" s="96"/>
      <c r="X166" s="96"/>
      <c r="Y166" s="96"/>
      <c r="Z166" s="96"/>
    </row>
    <row r="167" spans="1:26" ht="15.75" customHeight="1">
      <c r="A167" s="96"/>
      <c r="B167" s="96"/>
      <c r="C167" s="96"/>
      <c r="D167" s="117"/>
      <c r="E167" s="117"/>
      <c r="F167" s="117"/>
      <c r="G167" s="96"/>
      <c r="H167" s="96"/>
      <c r="I167" s="117"/>
      <c r="J167" s="117"/>
      <c r="K167" s="117"/>
      <c r="L167" s="96"/>
      <c r="M167" s="96"/>
      <c r="N167" s="96"/>
      <c r="O167" s="117"/>
      <c r="P167" s="96"/>
      <c r="Q167" s="96"/>
      <c r="R167" s="96"/>
      <c r="S167" s="96"/>
      <c r="T167" s="96"/>
      <c r="U167" s="96"/>
      <c r="V167" s="96"/>
      <c r="W167" s="96"/>
      <c r="X167" s="96"/>
      <c r="Y167" s="96"/>
      <c r="Z167" s="96"/>
    </row>
    <row r="168" spans="1:26" ht="15.75" customHeight="1">
      <c r="A168" s="96"/>
      <c r="B168" s="96"/>
      <c r="C168" s="96"/>
      <c r="D168" s="117"/>
      <c r="E168" s="117"/>
      <c r="F168" s="117"/>
      <c r="G168" s="96"/>
      <c r="H168" s="96"/>
      <c r="I168" s="117"/>
      <c r="J168" s="117"/>
      <c r="K168" s="117"/>
      <c r="L168" s="96"/>
      <c r="M168" s="96"/>
      <c r="N168" s="96"/>
      <c r="O168" s="117"/>
      <c r="P168" s="96"/>
      <c r="Q168" s="96"/>
      <c r="R168" s="96"/>
      <c r="S168" s="96"/>
      <c r="T168" s="96"/>
      <c r="U168" s="96"/>
      <c r="V168" s="96"/>
      <c r="W168" s="96"/>
      <c r="X168" s="96"/>
      <c r="Y168" s="96"/>
      <c r="Z168" s="96"/>
    </row>
    <row r="169" spans="1:26" ht="15.75" customHeight="1">
      <c r="A169" s="96"/>
      <c r="B169" s="96"/>
      <c r="C169" s="96"/>
      <c r="D169" s="117"/>
      <c r="E169" s="117"/>
      <c r="F169" s="117"/>
      <c r="G169" s="96"/>
      <c r="H169" s="96"/>
      <c r="I169" s="117"/>
      <c r="J169" s="117"/>
      <c r="K169" s="117"/>
      <c r="L169" s="96"/>
      <c r="M169" s="96"/>
      <c r="N169" s="96"/>
      <c r="O169" s="117"/>
      <c r="P169" s="96"/>
      <c r="Q169" s="96"/>
      <c r="R169" s="96"/>
      <c r="S169" s="96"/>
      <c r="T169" s="96"/>
      <c r="U169" s="96"/>
      <c r="V169" s="96"/>
      <c r="W169" s="96"/>
      <c r="X169" s="96"/>
      <c r="Y169" s="96"/>
      <c r="Z169" s="96"/>
    </row>
    <row r="170" spans="1:26" ht="15.75" customHeight="1">
      <c r="A170" s="96"/>
      <c r="B170" s="96"/>
      <c r="C170" s="96"/>
      <c r="D170" s="117"/>
      <c r="E170" s="117"/>
      <c r="F170" s="117"/>
      <c r="G170" s="96"/>
      <c r="H170" s="96"/>
      <c r="I170" s="117"/>
      <c r="J170" s="117"/>
      <c r="K170" s="117"/>
      <c r="L170" s="96"/>
      <c r="M170" s="96"/>
      <c r="N170" s="96"/>
      <c r="O170" s="117"/>
      <c r="P170" s="96"/>
      <c r="Q170" s="96"/>
      <c r="R170" s="96"/>
      <c r="S170" s="96"/>
      <c r="T170" s="96"/>
      <c r="U170" s="96"/>
      <c r="V170" s="96"/>
      <c r="W170" s="96"/>
      <c r="X170" s="96"/>
      <c r="Y170" s="96"/>
      <c r="Z170" s="96"/>
    </row>
    <row r="171" spans="1:26" ht="15.75" customHeight="1">
      <c r="A171" s="96"/>
      <c r="B171" s="96"/>
      <c r="C171" s="96"/>
      <c r="D171" s="117"/>
      <c r="E171" s="117"/>
      <c r="F171" s="117"/>
      <c r="G171" s="96"/>
      <c r="H171" s="96"/>
      <c r="I171" s="117"/>
      <c r="J171" s="117"/>
      <c r="K171" s="117"/>
      <c r="L171" s="96"/>
      <c r="M171" s="96"/>
      <c r="N171" s="96"/>
      <c r="O171" s="117"/>
      <c r="P171" s="96"/>
      <c r="Q171" s="96"/>
      <c r="R171" s="96"/>
      <c r="S171" s="96"/>
      <c r="T171" s="96"/>
      <c r="U171" s="96"/>
      <c r="V171" s="96"/>
      <c r="W171" s="96"/>
      <c r="X171" s="96"/>
      <c r="Y171" s="96"/>
      <c r="Z171" s="96"/>
    </row>
    <row r="172" spans="1:26" ht="15.75" customHeight="1">
      <c r="A172" s="96"/>
      <c r="B172" s="96"/>
      <c r="C172" s="96"/>
      <c r="D172" s="117"/>
      <c r="E172" s="117"/>
      <c r="F172" s="117"/>
      <c r="G172" s="96"/>
      <c r="H172" s="96"/>
      <c r="I172" s="117"/>
      <c r="J172" s="117"/>
      <c r="K172" s="117"/>
      <c r="L172" s="96"/>
      <c r="M172" s="96"/>
      <c r="N172" s="96"/>
      <c r="O172" s="117"/>
      <c r="P172" s="96"/>
      <c r="Q172" s="96"/>
      <c r="R172" s="96"/>
      <c r="S172" s="96"/>
      <c r="T172" s="96"/>
      <c r="U172" s="96"/>
      <c r="V172" s="96"/>
      <c r="W172" s="96"/>
      <c r="X172" s="96"/>
      <c r="Y172" s="96"/>
      <c r="Z172" s="96"/>
    </row>
    <row r="173" spans="1:26" ht="15.75" customHeight="1">
      <c r="A173" s="96"/>
      <c r="B173" s="96"/>
      <c r="C173" s="96"/>
      <c r="D173" s="117"/>
      <c r="E173" s="117"/>
      <c r="F173" s="117"/>
      <c r="G173" s="96"/>
      <c r="H173" s="96"/>
      <c r="I173" s="117"/>
      <c r="J173" s="117"/>
      <c r="K173" s="117"/>
      <c r="L173" s="96"/>
      <c r="M173" s="96"/>
      <c r="N173" s="96"/>
      <c r="O173" s="117"/>
      <c r="P173" s="96"/>
      <c r="Q173" s="96"/>
      <c r="R173" s="96"/>
      <c r="S173" s="96"/>
      <c r="T173" s="96"/>
      <c r="U173" s="96"/>
      <c r="V173" s="96"/>
      <c r="W173" s="96"/>
      <c r="X173" s="96"/>
      <c r="Y173" s="96"/>
      <c r="Z173" s="96"/>
    </row>
    <row r="174" spans="1:26" ht="15.75" customHeight="1">
      <c r="A174" s="96"/>
      <c r="B174" s="96"/>
      <c r="C174" s="96"/>
      <c r="D174" s="117"/>
      <c r="E174" s="117"/>
      <c r="F174" s="117"/>
      <c r="G174" s="96"/>
      <c r="H174" s="96"/>
      <c r="I174" s="117"/>
      <c r="J174" s="117"/>
      <c r="K174" s="117"/>
      <c r="L174" s="96"/>
      <c r="M174" s="96"/>
      <c r="N174" s="96"/>
      <c r="O174" s="117"/>
      <c r="P174" s="96"/>
      <c r="Q174" s="96"/>
      <c r="R174" s="96"/>
      <c r="S174" s="96"/>
      <c r="T174" s="96"/>
      <c r="U174" s="96"/>
      <c r="V174" s="96"/>
      <c r="W174" s="96"/>
      <c r="X174" s="96"/>
      <c r="Y174" s="96"/>
      <c r="Z174" s="96"/>
    </row>
    <row r="175" spans="1:26" ht="15.75" customHeight="1">
      <c r="A175" s="96"/>
      <c r="B175" s="96"/>
      <c r="C175" s="96"/>
      <c r="D175" s="117"/>
      <c r="E175" s="117"/>
      <c r="F175" s="117"/>
      <c r="G175" s="96"/>
      <c r="H175" s="96"/>
      <c r="I175" s="117"/>
      <c r="J175" s="117"/>
      <c r="K175" s="117"/>
      <c r="L175" s="96"/>
      <c r="M175" s="96"/>
      <c r="N175" s="96"/>
      <c r="O175" s="117"/>
      <c r="P175" s="96"/>
      <c r="Q175" s="96"/>
      <c r="R175" s="96"/>
      <c r="S175" s="96"/>
      <c r="T175" s="96"/>
      <c r="U175" s="96"/>
      <c r="V175" s="96"/>
      <c r="W175" s="96"/>
      <c r="X175" s="96"/>
      <c r="Y175" s="96"/>
      <c r="Z175" s="96"/>
    </row>
    <row r="176" spans="1:26" ht="15.75" customHeight="1">
      <c r="A176" s="96"/>
      <c r="B176" s="96"/>
      <c r="C176" s="96"/>
      <c r="D176" s="117"/>
      <c r="E176" s="117"/>
      <c r="F176" s="117"/>
      <c r="G176" s="96"/>
      <c r="H176" s="96"/>
      <c r="I176" s="117"/>
      <c r="J176" s="117"/>
      <c r="K176" s="117"/>
      <c r="L176" s="96"/>
      <c r="M176" s="96"/>
      <c r="N176" s="96"/>
      <c r="O176" s="117"/>
      <c r="P176" s="96"/>
      <c r="Q176" s="96"/>
      <c r="R176" s="96"/>
      <c r="S176" s="96"/>
      <c r="T176" s="96"/>
      <c r="U176" s="96"/>
      <c r="V176" s="96"/>
      <c r="W176" s="96"/>
      <c r="X176" s="96"/>
      <c r="Y176" s="96"/>
      <c r="Z176" s="96"/>
    </row>
    <row r="177" spans="1:26" ht="15.75" customHeight="1">
      <c r="A177" s="96"/>
      <c r="B177" s="96"/>
      <c r="C177" s="96"/>
      <c r="D177" s="117"/>
      <c r="E177" s="117"/>
      <c r="F177" s="117"/>
      <c r="G177" s="96"/>
      <c r="H177" s="96"/>
      <c r="I177" s="117"/>
      <c r="J177" s="117"/>
      <c r="K177" s="117"/>
      <c r="L177" s="96"/>
      <c r="M177" s="96"/>
      <c r="N177" s="96"/>
      <c r="O177" s="117"/>
      <c r="P177" s="96"/>
      <c r="Q177" s="96"/>
      <c r="R177" s="96"/>
      <c r="S177" s="96"/>
      <c r="T177" s="96"/>
      <c r="U177" s="96"/>
      <c r="V177" s="96"/>
      <c r="W177" s="96"/>
      <c r="X177" s="96"/>
      <c r="Y177" s="96"/>
      <c r="Z177" s="96"/>
    </row>
    <row r="178" spans="1:26" ht="15.75" customHeight="1">
      <c r="A178" s="96"/>
      <c r="B178" s="96"/>
      <c r="C178" s="96"/>
      <c r="D178" s="117"/>
      <c r="E178" s="117"/>
      <c r="F178" s="117"/>
      <c r="G178" s="96"/>
      <c r="H178" s="96"/>
      <c r="I178" s="117"/>
      <c r="J178" s="117"/>
      <c r="K178" s="117"/>
      <c r="L178" s="96"/>
      <c r="M178" s="96"/>
      <c r="N178" s="96"/>
      <c r="O178" s="117"/>
      <c r="P178" s="96"/>
      <c r="Q178" s="96"/>
      <c r="R178" s="96"/>
      <c r="S178" s="96"/>
      <c r="T178" s="96"/>
      <c r="U178" s="96"/>
      <c r="V178" s="96"/>
      <c r="W178" s="96"/>
      <c r="X178" s="96"/>
      <c r="Y178" s="96"/>
      <c r="Z178" s="96"/>
    </row>
    <row r="179" spans="1:26" ht="15.75" customHeight="1">
      <c r="A179" s="96"/>
      <c r="B179" s="96"/>
      <c r="C179" s="96"/>
      <c r="D179" s="117"/>
      <c r="E179" s="117"/>
      <c r="F179" s="117"/>
      <c r="G179" s="96"/>
      <c r="H179" s="96"/>
      <c r="I179" s="117"/>
      <c r="J179" s="117"/>
      <c r="K179" s="117"/>
      <c r="L179" s="96"/>
      <c r="M179" s="96"/>
      <c r="N179" s="96"/>
      <c r="O179" s="117"/>
      <c r="P179" s="96"/>
      <c r="Q179" s="96"/>
      <c r="R179" s="96"/>
      <c r="S179" s="96"/>
      <c r="T179" s="96"/>
      <c r="U179" s="96"/>
      <c r="V179" s="96"/>
      <c r="W179" s="96"/>
      <c r="X179" s="96"/>
      <c r="Y179" s="96"/>
      <c r="Z179" s="96"/>
    </row>
    <row r="180" spans="1:26" ht="15.75" customHeight="1">
      <c r="A180" s="96"/>
      <c r="B180" s="96"/>
      <c r="C180" s="96"/>
      <c r="D180" s="117"/>
      <c r="E180" s="117"/>
      <c r="F180" s="117"/>
      <c r="G180" s="96"/>
      <c r="H180" s="96"/>
      <c r="I180" s="117"/>
      <c r="J180" s="117"/>
      <c r="K180" s="117"/>
      <c r="L180" s="96"/>
      <c r="M180" s="96"/>
      <c r="N180" s="96"/>
      <c r="O180" s="117"/>
      <c r="P180" s="96"/>
      <c r="Q180" s="96"/>
      <c r="R180" s="96"/>
      <c r="S180" s="96"/>
      <c r="T180" s="96"/>
      <c r="U180" s="96"/>
      <c r="V180" s="96"/>
      <c r="W180" s="96"/>
      <c r="X180" s="96"/>
      <c r="Y180" s="96"/>
      <c r="Z180" s="96"/>
    </row>
    <row r="181" spans="1:26" ht="15.75" customHeight="1">
      <c r="A181" s="96"/>
      <c r="B181" s="96"/>
      <c r="C181" s="96"/>
      <c r="D181" s="117"/>
      <c r="E181" s="117"/>
      <c r="F181" s="117"/>
      <c r="G181" s="96"/>
      <c r="H181" s="96"/>
      <c r="I181" s="117"/>
      <c r="J181" s="117"/>
      <c r="K181" s="117"/>
      <c r="L181" s="96"/>
      <c r="M181" s="96"/>
      <c r="N181" s="96"/>
      <c r="O181" s="117"/>
      <c r="P181" s="96"/>
      <c r="Q181" s="96"/>
      <c r="R181" s="96"/>
      <c r="S181" s="96"/>
      <c r="T181" s="96"/>
      <c r="U181" s="96"/>
      <c r="V181" s="96"/>
      <c r="W181" s="96"/>
      <c r="X181" s="96"/>
      <c r="Y181" s="96"/>
      <c r="Z181" s="96"/>
    </row>
    <row r="182" spans="1:26" ht="15.75" customHeight="1">
      <c r="A182" s="96"/>
      <c r="B182" s="96"/>
      <c r="C182" s="96"/>
      <c r="D182" s="117"/>
      <c r="E182" s="117"/>
      <c r="F182" s="117"/>
      <c r="G182" s="96"/>
      <c r="H182" s="96"/>
      <c r="I182" s="117"/>
      <c r="J182" s="117"/>
      <c r="K182" s="117"/>
      <c r="L182" s="96"/>
      <c r="M182" s="96"/>
      <c r="N182" s="96"/>
      <c r="O182" s="117"/>
      <c r="P182" s="96"/>
      <c r="Q182" s="96"/>
      <c r="R182" s="96"/>
      <c r="S182" s="96"/>
      <c r="T182" s="96"/>
      <c r="U182" s="96"/>
      <c r="V182" s="96"/>
      <c r="W182" s="96"/>
      <c r="X182" s="96"/>
      <c r="Y182" s="96"/>
      <c r="Z182" s="96"/>
    </row>
    <row r="183" spans="1:26" ht="15.75" customHeight="1">
      <c r="A183" s="96"/>
      <c r="B183" s="96"/>
      <c r="C183" s="96"/>
      <c r="D183" s="117"/>
      <c r="E183" s="117"/>
      <c r="F183" s="117"/>
      <c r="G183" s="96"/>
      <c r="H183" s="96"/>
      <c r="I183" s="117"/>
      <c r="J183" s="117"/>
      <c r="K183" s="117"/>
      <c r="L183" s="96"/>
      <c r="M183" s="96"/>
      <c r="N183" s="96"/>
      <c r="O183" s="117"/>
      <c r="P183" s="96"/>
      <c r="Q183" s="96"/>
      <c r="R183" s="96"/>
      <c r="S183" s="96"/>
      <c r="T183" s="96"/>
      <c r="U183" s="96"/>
      <c r="V183" s="96"/>
      <c r="W183" s="96"/>
      <c r="X183" s="96"/>
      <c r="Y183" s="96"/>
      <c r="Z183" s="96"/>
    </row>
    <row r="184" spans="1:26" ht="15.75" customHeight="1">
      <c r="A184" s="96"/>
      <c r="B184" s="96"/>
      <c r="C184" s="96"/>
      <c r="D184" s="117"/>
      <c r="E184" s="117"/>
      <c r="F184" s="117"/>
      <c r="G184" s="96"/>
      <c r="H184" s="96"/>
      <c r="I184" s="117"/>
      <c r="J184" s="117"/>
      <c r="K184" s="117"/>
      <c r="L184" s="96"/>
      <c r="M184" s="96"/>
      <c r="N184" s="96"/>
      <c r="O184" s="117"/>
      <c r="P184" s="96"/>
      <c r="Q184" s="96"/>
      <c r="R184" s="96"/>
      <c r="S184" s="96"/>
      <c r="T184" s="96"/>
      <c r="U184" s="96"/>
      <c r="V184" s="96"/>
      <c r="W184" s="96"/>
      <c r="X184" s="96"/>
      <c r="Y184" s="96"/>
      <c r="Z184" s="96"/>
    </row>
    <row r="185" spans="1:26" ht="15.75" customHeight="1">
      <c r="A185" s="96"/>
      <c r="B185" s="96"/>
      <c r="C185" s="96"/>
      <c r="D185" s="117"/>
      <c r="E185" s="117"/>
      <c r="F185" s="117"/>
      <c r="G185" s="96"/>
      <c r="H185" s="96"/>
      <c r="I185" s="117"/>
      <c r="J185" s="117"/>
      <c r="K185" s="117"/>
      <c r="L185" s="96"/>
      <c r="M185" s="96"/>
      <c r="N185" s="96"/>
      <c r="O185" s="117"/>
      <c r="P185" s="96"/>
      <c r="Q185" s="96"/>
      <c r="R185" s="96"/>
      <c r="S185" s="96"/>
      <c r="T185" s="96"/>
      <c r="U185" s="96"/>
      <c r="V185" s="96"/>
      <c r="W185" s="96"/>
      <c r="X185" s="96"/>
      <c r="Y185" s="96"/>
      <c r="Z185" s="96"/>
    </row>
    <row r="186" spans="1:26" ht="15.75" customHeight="1">
      <c r="A186" s="96"/>
      <c r="B186" s="96"/>
      <c r="C186" s="96"/>
      <c r="D186" s="117"/>
      <c r="E186" s="117"/>
      <c r="F186" s="117"/>
      <c r="G186" s="96"/>
      <c r="H186" s="96"/>
      <c r="I186" s="117"/>
      <c r="J186" s="117"/>
      <c r="K186" s="117"/>
      <c r="L186" s="96"/>
      <c r="M186" s="96"/>
      <c r="N186" s="96"/>
      <c r="O186" s="117"/>
      <c r="P186" s="96"/>
      <c r="Q186" s="96"/>
      <c r="R186" s="96"/>
      <c r="S186" s="96"/>
      <c r="T186" s="96"/>
      <c r="U186" s="96"/>
      <c r="V186" s="96"/>
      <c r="W186" s="96"/>
      <c r="X186" s="96"/>
      <c r="Y186" s="96"/>
      <c r="Z186" s="96"/>
    </row>
    <row r="187" spans="1:26" ht="15.75" customHeight="1">
      <c r="A187" s="96"/>
      <c r="B187" s="96"/>
      <c r="C187" s="96"/>
      <c r="D187" s="117"/>
      <c r="E187" s="117"/>
      <c r="F187" s="117"/>
      <c r="G187" s="96"/>
      <c r="H187" s="96"/>
      <c r="I187" s="117"/>
      <c r="J187" s="117"/>
      <c r="K187" s="117"/>
      <c r="L187" s="96"/>
      <c r="M187" s="96"/>
      <c r="N187" s="96"/>
      <c r="O187" s="117"/>
      <c r="P187" s="96"/>
      <c r="Q187" s="96"/>
      <c r="R187" s="96"/>
      <c r="S187" s="96"/>
      <c r="T187" s="96"/>
      <c r="U187" s="96"/>
      <c r="V187" s="96"/>
      <c r="W187" s="96"/>
      <c r="X187" s="96"/>
      <c r="Y187" s="96"/>
      <c r="Z187" s="96"/>
    </row>
    <row r="188" spans="1:26" ht="15.75" customHeight="1">
      <c r="A188" s="96"/>
      <c r="B188" s="96"/>
      <c r="C188" s="96"/>
      <c r="D188" s="117"/>
      <c r="E188" s="117"/>
      <c r="F188" s="117"/>
      <c r="G188" s="96"/>
      <c r="H188" s="96"/>
      <c r="I188" s="117"/>
      <c r="J188" s="117"/>
      <c r="K188" s="117"/>
      <c r="L188" s="96"/>
      <c r="M188" s="96"/>
      <c r="N188" s="96"/>
      <c r="O188" s="117"/>
      <c r="P188" s="96"/>
      <c r="Q188" s="96"/>
      <c r="R188" s="96"/>
      <c r="S188" s="96"/>
      <c r="T188" s="96"/>
      <c r="U188" s="96"/>
      <c r="V188" s="96"/>
      <c r="W188" s="96"/>
      <c r="X188" s="96"/>
      <c r="Y188" s="96"/>
      <c r="Z188" s="96"/>
    </row>
    <row r="189" spans="1:26" ht="15.75" customHeight="1">
      <c r="A189" s="96"/>
      <c r="B189" s="96"/>
      <c r="C189" s="96"/>
      <c r="D189" s="117"/>
      <c r="E189" s="117"/>
      <c r="F189" s="117"/>
      <c r="G189" s="96"/>
      <c r="H189" s="96"/>
      <c r="I189" s="117"/>
      <c r="J189" s="117"/>
      <c r="K189" s="117"/>
      <c r="L189" s="96"/>
      <c r="M189" s="96"/>
      <c r="N189" s="96"/>
      <c r="O189" s="117"/>
      <c r="P189" s="96"/>
      <c r="Q189" s="96"/>
      <c r="R189" s="96"/>
      <c r="S189" s="96"/>
      <c r="T189" s="96"/>
      <c r="U189" s="96"/>
      <c r="V189" s="96"/>
      <c r="W189" s="96"/>
      <c r="X189" s="96"/>
      <c r="Y189" s="96"/>
      <c r="Z189" s="96"/>
    </row>
    <row r="190" spans="1:26" ht="15.75" customHeight="1">
      <c r="A190" s="96"/>
      <c r="B190" s="96"/>
      <c r="C190" s="96"/>
      <c r="D190" s="117"/>
      <c r="E190" s="117"/>
      <c r="F190" s="117"/>
      <c r="G190" s="96"/>
      <c r="H190" s="96"/>
      <c r="I190" s="117"/>
      <c r="J190" s="117"/>
      <c r="K190" s="117"/>
      <c r="L190" s="96"/>
      <c r="M190" s="96"/>
      <c r="N190" s="96"/>
      <c r="O190" s="117"/>
      <c r="P190" s="96"/>
      <c r="Q190" s="96"/>
      <c r="R190" s="96"/>
      <c r="S190" s="96"/>
      <c r="T190" s="96"/>
      <c r="U190" s="96"/>
      <c r="V190" s="96"/>
      <c r="W190" s="96"/>
      <c r="X190" s="96"/>
      <c r="Y190" s="96"/>
      <c r="Z190" s="96"/>
    </row>
    <row r="191" spans="1:26" ht="15.75" customHeight="1">
      <c r="A191" s="96"/>
      <c r="B191" s="96"/>
      <c r="C191" s="96"/>
      <c r="D191" s="117"/>
      <c r="E191" s="117"/>
      <c r="F191" s="117"/>
      <c r="G191" s="96"/>
      <c r="H191" s="96"/>
      <c r="I191" s="117"/>
      <c r="J191" s="117"/>
      <c r="K191" s="117"/>
      <c r="L191" s="96"/>
      <c r="M191" s="96"/>
      <c r="N191" s="96"/>
      <c r="O191" s="117"/>
      <c r="P191" s="96"/>
      <c r="Q191" s="96"/>
      <c r="R191" s="96"/>
      <c r="S191" s="96"/>
      <c r="T191" s="96"/>
      <c r="U191" s="96"/>
      <c r="V191" s="96"/>
      <c r="W191" s="96"/>
      <c r="X191" s="96"/>
      <c r="Y191" s="96"/>
      <c r="Z191" s="96"/>
    </row>
    <row r="192" spans="1:26" ht="15.75" customHeight="1">
      <c r="A192" s="96"/>
      <c r="B192" s="96"/>
      <c r="C192" s="96"/>
      <c r="D192" s="117"/>
      <c r="E192" s="117"/>
      <c r="F192" s="117"/>
      <c r="G192" s="96"/>
      <c r="H192" s="96"/>
      <c r="I192" s="117"/>
      <c r="J192" s="117"/>
      <c r="K192" s="117"/>
      <c r="L192" s="96"/>
      <c r="M192" s="96"/>
      <c r="N192" s="96"/>
      <c r="O192" s="117"/>
      <c r="P192" s="96"/>
      <c r="Q192" s="96"/>
      <c r="R192" s="96"/>
      <c r="S192" s="96"/>
      <c r="T192" s="96"/>
      <c r="U192" s="96"/>
      <c r="V192" s="96"/>
      <c r="W192" s="96"/>
      <c r="X192" s="96"/>
      <c r="Y192" s="96"/>
      <c r="Z192" s="96"/>
    </row>
    <row r="193" spans="1:26" ht="15.75" customHeight="1">
      <c r="A193" s="96"/>
      <c r="B193" s="96"/>
      <c r="C193" s="96"/>
      <c r="D193" s="117"/>
      <c r="E193" s="117"/>
      <c r="F193" s="117"/>
      <c r="G193" s="96"/>
      <c r="H193" s="96"/>
      <c r="I193" s="117"/>
      <c r="J193" s="117"/>
      <c r="K193" s="117"/>
      <c r="L193" s="96"/>
      <c r="M193" s="96"/>
      <c r="N193" s="96"/>
      <c r="O193" s="117"/>
      <c r="P193" s="96"/>
      <c r="Q193" s="96"/>
      <c r="R193" s="96"/>
      <c r="S193" s="96"/>
      <c r="T193" s="96"/>
      <c r="U193" s="96"/>
      <c r="V193" s="96"/>
      <c r="W193" s="96"/>
      <c r="X193" s="96"/>
      <c r="Y193" s="96"/>
      <c r="Z193" s="96"/>
    </row>
    <row r="194" spans="1:26" ht="15.75" customHeight="1">
      <c r="A194" s="96"/>
      <c r="B194" s="96"/>
      <c r="C194" s="96"/>
      <c r="D194" s="117"/>
      <c r="E194" s="117"/>
      <c r="F194" s="117"/>
      <c r="G194" s="96"/>
      <c r="H194" s="96"/>
      <c r="I194" s="117"/>
      <c r="J194" s="117"/>
      <c r="K194" s="117"/>
      <c r="L194" s="96"/>
      <c r="M194" s="96"/>
      <c r="N194" s="96"/>
      <c r="O194" s="117"/>
      <c r="P194" s="96"/>
      <c r="Q194" s="96"/>
      <c r="R194" s="96"/>
      <c r="S194" s="96"/>
      <c r="T194" s="96"/>
      <c r="U194" s="96"/>
      <c r="V194" s="96"/>
      <c r="W194" s="96"/>
      <c r="X194" s="96"/>
      <c r="Y194" s="96"/>
      <c r="Z194" s="96"/>
    </row>
    <row r="195" spans="1:26" ht="15.75" customHeight="1">
      <c r="A195" s="96"/>
      <c r="B195" s="96"/>
      <c r="C195" s="96"/>
      <c r="D195" s="117"/>
      <c r="E195" s="117"/>
      <c r="F195" s="117"/>
      <c r="G195" s="96"/>
      <c r="H195" s="96"/>
      <c r="I195" s="117"/>
      <c r="J195" s="117"/>
      <c r="K195" s="117"/>
      <c r="L195" s="96"/>
      <c r="M195" s="96"/>
      <c r="N195" s="96"/>
      <c r="O195" s="117"/>
      <c r="P195" s="96"/>
      <c r="Q195" s="96"/>
      <c r="R195" s="96"/>
      <c r="S195" s="96"/>
      <c r="T195" s="96"/>
      <c r="U195" s="96"/>
      <c r="V195" s="96"/>
      <c r="W195" s="96"/>
      <c r="X195" s="96"/>
      <c r="Y195" s="96"/>
      <c r="Z195" s="96"/>
    </row>
    <row r="196" spans="1:26" ht="15.75" customHeight="1">
      <c r="A196" s="96"/>
      <c r="B196" s="96"/>
      <c r="C196" s="96"/>
      <c r="D196" s="117"/>
      <c r="E196" s="117"/>
      <c r="F196" s="117"/>
      <c r="G196" s="96"/>
      <c r="H196" s="96"/>
      <c r="I196" s="117"/>
      <c r="J196" s="117"/>
      <c r="K196" s="117"/>
      <c r="L196" s="96"/>
      <c r="M196" s="96"/>
      <c r="N196" s="96"/>
      <c r="O196" s="117"/>
      <c r="P196" s="96"/>
      <c r="Q196" s="96"/>
      <c r="R196" s="96"/>
      <c r="S196" s="96"/>
      <c r="T196" s="96"/>
      <c r="U196" s="96"/>
      <c r="V196" s="96"/>
      <c r="W196" s="96"/>
      <c r="X196" s="96"/>
      <c r="Y196" s="96"/>
      <c r="Z196" s="96"/>
    </row>
    <row r="197" spans="1:26" ht="15.75" customHeight="1">
      <c r="A197" s="96"/>
      <c r="B197" s="96"/>
      <c r="C197" s="96"/>
      <c r="D197" s="117"/>
      <c r="E197" s="117"/>
      <c r="F197" s="117"/>
      <c r="G197" s="96"/>
      <c r="H197" s="96"/>
      <c r="I197" s="117"/>
      <c r="J197" s="117"/>
      <c r="K197" s="117"/>
      <c r="L197" s="96"/>
      <c r="M197" s="96"/>
      <c r="N197" s="96"/>
      <c r="O197" s="117"/>
      <c r="P197" s="96"/>
      <c r="Q197" s="96"/>
      <c r="R197" s="96"/>
      <c r="S197" s="96"/>
      <c r="T197" s="96"/>
      <c r="U197" s="96"/>
      <c r="V197" s="96"/>
      <c r="W197" s="96"/>
      <c r="X197" s="96"/>
      <c r="Y197" s="96"/>
      <c r="Z197" s="96"/>
    </row>
    <row r="198" spans="1:26" ht="15.75" customHeight="1">
      <c r="A198" s="96"/>
      <c r="B198" s="96"/>
      <c r="C198" s="96"/>
      <c r="D198" s="117"/>
      <c r="E198" s="117"/>
      <c r="F198" s="117"/>
      <c r="G198" s="96"/>
      <c r="H198" s="96"/>
      <c r="I198" s="117"/>
      <c r="J198" s="117"/>
      <c r="K198" s="117"/>
      <c r="L198" s="96"/>
      <c r="M198" s="96"/>
      <c r="N198" s="96"/>
      <c r="O198" s="117"/>
      <c r="P198" s="96"/>
      <c r="Q198" s="96"/>
      <c r="R198" s="96"/>
      <c r="S198" s="96"/>
      <c r="T198" s="96"/>
      <c r="U198" s="96"/>
      <c r="V198" s="96"/>
      <c r="W198" s="96"/>
      <c r="X198" s="96"/>
      <c r="Y198" s="96"/>
      <c r="Z198" s="96"/>
    </row>
    <row r="199" spans="1:26" ht="15.75" customHeight="1">
      <c r="A199" s="96"/>
      <c r="B199" s="96"/>
      <c r="C199" s="96"/>
      <c r="D199" s="117"/>
      <c r="E199" s="117"/>
      <c r="F199" s="117"/>
      <c r="G199" s="96"/>
      <c r="H199" s="96"/>
      <c r="I199" s="117"/>
      <c r="J199" s="117"/>
      <c r="K199" s="117"/>
      <c r="L199" s="96"/>
      <c r="M199" s="96"/>
      <c r="N199" s="96"/>
      <c r="O199" s="117"/>
      <c r="P199" s="96"/>
      <c r="Q199" s="96"/>
      <c r="R199" s="96"/>
      <c r="S199" s="96"/>
      <c r="T199" s="96"/>
      <c r="U199" s="96"/>
      <c r="V199" s="96"/>
      <c r="W199" s="96"/>
      <c r="X199" s="96"/>
      <c r="Y199" s="96"/>
      <c r="Z199" s="96"/>
    </row>
    <row r="200" spans="1:26" ht="15.75" customHeight="1">
      <c r="A200" s="96"/>
      <c r="B200" s="96"/>
      <c r="C200" s="96"/>
      <c r="D200" s="117"/>
      <c r="E200" s="117"/>
      <c r="F200" s="117"/>
      <c r="G200" s="96"/>
      <c r="H200" s="96"/>
      <c r="I200" s="117"/>
      <c r="J200" s="117"/>
      <c r="K200" s="117"/>
      <c r="L200" s="96"/>
      <c r="M200" s="96"/>
      <c r="N200" s="96"/>
      <c r="O200" s="117"/>
      <c r="P200" s="96"/>
      <c r="Q200" s="96"/>
      <c r="R200" s="96"/>
      <c r="S200" s="96"/>
      <c r="T200" s="96"/>
      <c r="U200" s="96"/>
      <c r="V200" s="96"/>
      <c r="W200" s="96"/>
      <c r="X200" s="96"/>
      <c r="Y200" s="96"/>
      <c r="Z200" s="96"/>
    </row>
    <row r="201" spans="1:26" ht="15.75" customHeight="1">
      <c r="A201" s="96"/>
      <c r="B201" s="96"/>
      <c r="C201" s="96"/>
      <c r="D201" s="117"/>
      <c r="E201" s="117"/>
      <c r="F201" s="117"/>
      <c r="G201" s="96"/>
      <c r="H201" s="96"/>
      <c r="I201" s="117"/>
      <c r="J201" s="117"/>
      <c r="K201" s="117"/>
      <c r="L201" s="96"/>
      <c r="M201" s="96"/>
      <c r="N201" s="96"/>
      <c r="O201" s="117"/>
      <c r="P201" s="96"/>
      <c r="Q201" s="96"/>
      <c r="R201" s="96"/>
      <c r="S201" s="96"/>
      <c r="T201" s="96"/>
      <c r="U201" s="96"/>
      <c r="V201" s="96"/>
      <c r="W201" s="96"/>
      <c r="X201" s="96"/>
      <c r="Y201" s="96"/>
      <c r="Z201" s="96"/>
    </row>
    <row r="202" spans="1:26" ht="15.75" customHeight="1">
      <c r="A202" s="96"/>
      <c r="B202" s="96"/>
      <c r="C202" s="96"/>
      <c r="D202" s="117"/>
      <c r="E202" s="117"/>
      <c r="F202" s="117"/>
      <c r="G202" s="96"/>
      <c r="H202" s="96"/>
      <c r="I202" s="117"/>
      <c r="J202" s="117"/>
      <c r="K202" s="117"/>
      <c r="L202" s="96"/>
      <c r="M202" s="96"/>
      <c r="N202" s="96"/>
      <c r="O202" s="117"/>
      <c r="P202" s="96"/>
      <c r="Q202" s="96"/>
      <c r="R202" s="96"/>
      <c r="S202" s="96"/>
      <c r="T202" s="96"/>
      <c r="U202" s="96"/>
      <c r="V202" s="96"/>
      <c r="W202" s="96"/>
      <c r="X202" s="96"/>
      <c r="Y202" s="96"/>
      <c r="Z202" s="96"/>
    </row>
    <row r="203" spans="1:26" ht="15.75" customHeight="1">
      <c r="A203" s="96"/>
      <c r="B203" s="96"/>
      <c r="C203" s="96"/>
      <c r="D203" s="117"/>
      <c r="E203" s="117"/>
      <c r="F203" s="117"/>
      <c r="G203" s="96"/>
      <c r="H203" s="96"/>
      <c r="I203" s="117"/>
      <c r="J203" s="117"/>
      <c r="K203" s="117"/>
      <c r="L203" s="96"/>
      <c r="M203" s="96"/>
      <c r="N203" s="96"/>
      <c r="O203" s="117"/>
      <c r="P203" s="96"/>
      <c r="Q203" s="96"/>
      <c r="R203" s="96"/>
      <c r="S203" s="96"/>
      <c r="T203" s="96"/>
      <c r="U203" s="96"/>
      <c r="V203" s="96"/>
      <c r="W203" s="96"/>
      <c r="X203" s="96"/>
      <c r="Y203" s="96"/>
      <c r="Z203" s="96"/>
    </row>
    <row r="204" spans="1:26" ht="15.75" customHeight="1">
      <c r="A204" s="96"/>
      <c r="B204" s="96"/>
      <c r="C204" s="96"/>
      <c r="D204" s="117"/>
      <c r="E204" s="117"/>
      <c r="F204" s="117"/>
      <c r="G204" s="96"/>
      <c r="H204" s="96"/>
      <c r="I204" s="117"/>
      <c r="J204" s="117"/>
      <c r="K204" s="117"/>
      <c r="L204" s="96"/>
      <c r="M204" s="96"/>
      <c r="N204" s="96"/>
      <c r="O204" s="117"/>
      <c r="P204" s="96"/>
      <c r="Q204" s="96"/>
      <c r="R204" s="96"/>
      <c r="S204" s="96"/>
      <c r="T204" s="96"/>
      <c r="U204" s="96"/>
      <c r="V204" s="96"/>
      <c r="W204" s="96"/>
      <c r="X204" s="96"/>
      <c r="Y204" s="96"/>
      <c r="Z204" s="96"/>
    </row>
    <row r="205" spans="1:26" ht="15.75" customHeight="1">
      <c r="A205" s="96"/>
      <c r="B205" s="96"/>
      <c r="C205" s="96"/>
      <c r="D205" s="117"/>
      <c r="E205" s="117"/>
      <c r="F205" s="117"/>
      <c r="G205" s="96"/>
      <c r="H205" s="96"/>
      <c r="I205" s="117"/>
      <c r="J205" s="117"/>
      <c r="K205" s="117"/>
      <c r="L205" s="96"/>
      <c r="M205" s="96"/>
      <c r="N205" s="96"/>
      <c r="O205" s="117"/>
      <c r="P205" s="96"/>
      <c r="Q205" s="96"/>
      <c r="R205" s="96"/>
      <c r="S205" s="96"/>
      <c r="T205" s="96"/>
      <c r="U205" s="96"/>
      <c r="V205" s="96"/>
      <c r="W205" s="96"/>
      <c r="X205" s="96"/>
      <c r="Y205" s="96"/>
      <c r="Z205" s="96"/>
    </row>
    <row r="206" spans="1:26" ht="15.75" customHeight="1">
      <c r="A206" s="96"/>
      <c r="B206" s="96"/>
      <c r="C206" s="96"/>
      <c r="D206" s="117"/>
      <c r="E206" s="117"/>
      <c r="F206" s="117"/>
      <c r="G206" s="96"/>
      <c r="H206" s="96"/>
      <c r="I206" s="117"/>
      <c r="J206" s="117"/>
      <c r="K206" s="117"/>
      <c r="L206" s="96"/>
      <c r="M206" s="96"/>
      <c r="N206" s="96"/>
      <c r="O206" s="117"/>
      <c r="P206" s="96"/>
      <c r="Q206" s="96"/>
      <c r="R206" s="96"/>
      <c r="S206" s="96"/>
      <c r="T206" s="96"/>
      <c r="U206" s="96"/>
      <c r="V206" s="96"/>
      <c r="W206" s="96"/>
      <c r="X206" s="96"/>
      <c r="Y206" s="96"/>
      <c r="Z206" s="96"/>
    </row>
    <row r="207" spans="1:26" ht="15.75" customHeight="1">
      <c r="A207" s="96"/>
      <c r="B207" s="96"/>
      <c r="C207" s="96"/>
      <c r="D207" s="117"/>
      <c r="E207" s="117"/>
      <c r="F207" s="117"/>
      <c r="G207" s="96"/>
      <c r="H207" s="96"/>
      <c r="I207" s="117"/>
      <c r="J207" s="117"/>
      <c r="K207" s="117"/>
      <c r="L207" s="96"/>
      <c r="M207" s="96"/>
      <c r="N207" s="96"/>
      <c r="O207" s="117"/>
      <c r="P207" s="96"/>
      <c r="Q207" s="96"/>
      <c r="R207" s="96"/>
      <c r="S207" s="96"/>
      <c r="T207" s="96"/>
      <c r="U207" s="96"/>
      <c r="V207" s="96"/>
      <c r="W207" s="96"/>
      <c r="X207" s="96"/>
      <c r="Y207" s="96"/>
      <c r="Z207" s="96"/>
    </row>
    <row r="208" spans="1:26" ht="15.75" customHeight="1">
      <c r="A208" s="96"/>
      <c r="B208" s="96"/>
      <c r="C208" s="96"/>
      <c r="D208" s="117"/>
      <c r="E208" s="117"/>
      <c r="F208" s="117"/>
      <c r="G208" s="96"/>
      <c r="H208" s="96"/>
      <c r="I208" s="117"/>
      <c r="J208" s="117"/>
      <c r="K208" s="117"/>
      <c r="L208" s="96"/>
      <c r="M208" s="96"/>
      <c r="N208" s="96"/>
      <c r="O208" s="117"/>
      <c r="P208" s="96"/>
      <c r="Q208" s="96"/>
      <c r="R208" s="96"/>
      <c r="S208" s="96"/>
      <c r="T208" s="96"/>
      <c r="U208" s="96"/>
      <c r="V208" s="96"/>
      <c r="W208" s="96"/>
      <c r="X208" s="96"/>
      <c r="Y208" s="96"/>
      <c r="Z208" s="96"/>
    </row>
    <row r="209" spans="1:26" ht="15.75" customHeight="1">
      <c r="A209" s="96"/>
      <c r="B209" s="96"/>
      <c r="C209" s="96"/>
      <c r="D209" s="117"/>
      <c r="E209" s="117"/>
      <c r="F209" s="117"/>
      <c r="G209" s="96"/>
      <c r="H209" s="96"/>
      <c r="I209" s="117"/>
      <c r="J209" s="117"/>
      <c r="K209" s="117"/>
      <c r="L209" s="96"/>
      <c r="M209" s="96"/>
      <c r="N209" s="96"/>
      <c r="O209" s="117"/>
      <c r="P209" s="96"/>
      <c r="Q209" s="96"/>
      <c r="R209" s="96"/>
      <c r="S209" s="96"/>
      <c r="T209" s="96"/>
      <c r="U209" s="96"/>
      <c r="V209" s="96"/>
      <c r="W209" s="96"/>
      <c r="X209" s="96"/>
      <c r="Y209" s="96"/>
      <c r="Z209" s="96"/>
    </row>
    <row r="210" spans="1:26" ht="15.75" customHeight="1">
      <c r="A210" s="96"/>
      <c r="B210" s="96"/>
      <c r="C210" s="96"/>
      <c r="D210" s="117"/>
      <c r="E210" s="117"/>
      <c r="F210" s="117"/>
      <c r="G210" s="96"/>
      <c r="H210" s="96"/>
      <c r="I210" s="117"/>
      <c r="J210" s="117"/>
      <c r="K210" s="117"/>
      <c r="L210" s="96"/>
      <c r="M210" s="96"/>
      <c r="N210" s="96"/>
      <c r="O210" s="117"/>
      <c r="P210" s="96"/>
      <c r="Q210" s="96"/>
      <c r="R210" s="96"/>
      <c r="S210" s="96"/>
      <c r="T210" s="96"/>
      <c r="U210" s="96"/>
      <c r="V210" s="96"/>
      <c r="W210" s="96"/>
      <c r="X210" s="96"/>
      <c r="Y210" s="96"/>
      <c r="Z210" s="96"/>
    </row>
    <row r="211" spans="1:26" ht="15.75" customHeight="1">
      <c r="A211" s="96"/>
      <c r="B211" s="96"/>
      <c r="C211" s="96"/>
      <c r="D211" s="117"/>
      <c r="E211" s="117"/>
      <c r="F211" s="117"/>
      <c r="G211" s="96"/>
      <c r="H211" s="96"/>
      <c r="I211" s="117"/>
      <c r="J211" s="117"/>
      <c r="K211" s="117"/>
      <c r="L211" s="96"/>
      <c r="M211" s="96"/>
      <c r="N211" s="96"/>
      <c r="O211" s="117"/>
      <c r="P211" s="96"/>
      <c r="Q211" s="96"/>
      <c r="R211" s="96"/>
      <c r="S211" s="96"/>
      <c r="T211" s="96"/>
      <c r="U211" s="96"/>
      <c r="V211" s="96"/>
      <c r="W211" s="96"/>
      <c r="X211" s="96"/>
      <c r="Y211" s="96"/>
      <c r="Z211" s="96"/>
    </row>
    <row r="212" spans="1:26" ht="15.75" customHeight="1">
      <c r="A212" s="96"/>
      <c r="B212" s="96"/>
      <c r="C212" s="96"/>
      <c r="D212" s="117"/>
      <c r="E212" s="117"/>
      <c r="F212" s="117"/>
      <c r="G212" s="96"/>
      <c r="H212" s="96"/>
      <c r="I212" s="117"/>
      <c r="J212" s="117"/>
      <c r="K212" s="117"/>
      <c r="L212" s="96"/>
      <c r="M212" s="96"/>
      <c r="N212" s="96"/>
      <c r="O212" s="117"/>
      <c r="P212" s="96"/>
      <c r="Q212" s="96"/>
      <c r="R212" s="96"/>
      <c r="S212" s="96"/>
      <c r="T212" s="96"/>
      <c r="U212" s="96"/>
      <c r="V212" s="96"/>
      <c r="W212" s="96"/>
      <c r="X212" s="96"/>
      <c r="Y212" s="96"/>
      <c r="Z212" s="96"/>
    </row>
    <row r="213" spans="1:26" ht="15.75" customHeight="1">
      <c r="A213" s="96"/>
      <c r="B213" s="96"/>
      <c r="C213" s="96"/>
      <c r="D213" s="117"/>
      <c r="E213" s="117"/>
      <c r="F213" s="117"/>
      <c r="G213" s="96"/>
      <c r="H213" s="96"/>
      <c r="I213" s="117"/>
      <c r="J213" s="117"/>
      <c r="K213" s="117"/>
      <c r="L213" s="96"/>
      <c r="M213" s="96"/>
      <c r="N213" s="96"/>
      <c r="O213" s="117"/>
      <c r="P213" s="96"/>
      <c r="Q213" s="96"/>
      <c r="R213" s="96"/>
      <c r="S213" s="96"/>
      <c r="T213" s="96"/>
      <c r="U213" s="96"/>
      <c r="V213" s="96"/>
      <c r="W213" s="96"/>
      <c r="X213" s="96"/>
      <c r="Y213" s="96"/>
      <c r="Z213" s="96"/>
    </row>
    <row r="214" spans="1:26" ht="15.75" customHeight="1">
      <c r="A214" s="96"/>
      <c r="B214" s="96"/>
      <c r="C214" s="96"/>
      <c r="D214" s="117"/>
      <c r="E214" s="117"/>
      <c r="F214" s="117"/>
      <c r="G214" s="96"/>
      <c r="H214" s="96"/>
      <c r="I214" s="117"/>
      <c r="J214" s="117"/>
      <c r="K214" s="117"/>
      <c r="L214" s="96"/>
      <c r="M214" s="96"/>
      <c r="N214" s="96"/>
      <c r="O214" s="117"/>
      <c r="P214" s="96"/>
      <c r="Q214" s="96"/>
      <c r="R214" s="96"/>
      <c r="S214" s="96"/>
      <c r="T214" s="96"/>
      <c r="U214" s="96"/>
      <c r="V214" s="96"/>
      <c r="W214" s="96"/>
      <c r="X214" s="96"/>
      <c r="Y214" s="96"/>
      <c r="Z214" s="96"/>
    </row>
    <row r="215" spans="1:26" ht="15.75" customHeight="1">
      <c r="A215" s="96"/>
      <c r="B215" s="96"/>
      <c r="C215" s="96"/>
      <c r="D215" s="117"/>
      <c r="E215" s="117"/>
      <c r="F215" s="117"/>
      <c r="G215" s="96"/>
      <c r="H215" s="96"/>
      <c r="I215" s="117"/>
      <c r="J215" s="117"/>
      <c r="K215" s="117"/>
      <c r="L215" s="96"/>
      <c r="M215" s="96"/>
      <c r="N215" s="96"/>
      <c r="O215" s="117"/>
      <c r="P215" s="96"/>
      <c r="Q215" s="96"/>
      <c r="R215" s="96"/>
      <c r="S215" s="96"/>
      <c r="T215" s="96"/>
      <c r="U215" s="96"/>
      <c r="V215" s="96"/>
      <c r="W215" s="96"/>
      <c r="X215" s="96"/>
      <c r="Y215" s="96"/>
      <c r="Z215" s="96"/>
    </row>
    <row r="216" spans="1:26" ht="15.75" customHeight="1">
      <c r="A216" s="96"/>
      <c r="B216" s="96"/>
      <c r="C216" s="96"/>
      <c r="D216" s="117"/>
      <c r="E216" s="117"/>
      <c r="F216" s="117"/>
      <c r="G216" s="96"/>
      <c r="H216" s="96"/>
      <c r="I216" s="117"/>
      <c r="J216" s="117"/>
      <c r="K216" s="117"/>
      <c r="L216" s="96"/>
      <c r="M216" s="96"/>
      <c r="N216" s="96"/>
      <c r="O216" s="117"/>
      <c r="P216" s="96"/>
      <c r="Q216" s="96"/>
      <c r="R216" s="96"/>
      <c r="S216" s="96"/>
      <c r="T216" s="96"/>
      <c r="U216" s="96"/>
      <c r="V216" s="96"/>
      <c r="W216" s="96"/>
      <c r="X216" s="96"/>
      <c r="Y216" s="96"/>
      <c r="Z216" s="96"/>
    </row>
    <row r="217" spans="1:26" ht="15.75" customHeight="1">
      <c r="A217" s="96"/>
      <c r="B217" s="96"/>
      <c r="C217" s="96"/>
      <c r="D217" s="117"/>
      <c r="E217" s="117"/>
      <c r="F217" s="117"/>
      <c r="G217" s="96"/>
      <c r="H217" s="96"/>
      <c r="I217" s="117"/>
      <c r="J217" s="117"/>
      <c r="K217" s="117"/>
      <c r="L217" s="96"/>
      <c r="M217" s="96"/>
      <c r="N217" s="96"/>
      <c r="O217" s="117"/>
      <c r="P217" s="96"/>
      <c r="Q217" s="96"/>
      <c r="R217" s="96"/>
      <c r="S217" s="96"/>
      <c r="T217" s="96"/>
      <c r="U217" s="96"/>
      <c r="V217" s="96"/>
      <c r="W217" s="96"/>
      <c r="X217" s="96"/>
      <c r="Y217" s="96"/>
      <c r="Z217" s="96"/>
    </row>
    <row r="218" spans="1:26" ht="15.75" customHeight="1">
      <c r="A218" s="96"/>
      <c r="B218" s="96"/>
      <c r="C218" s="96"/>
      <c r="D218" s="117"/>
      <c r="E218" s="117"/>
      <c r="F218" s="117"/>
      <c r="G218" s="96"/>
      <c r="H218" s="96"/>
      <c r="I218" s="117"/>
      <c r="J218" s="117"/>
      <c r="K218" s="117"/>
      <c r="L218" s="96"/>
      <c r="M218" s="96"/>
      <c r="N218" s="96"/>
      <c r="O218" s="117"/>
      <c r="P218" s="96"/>
      <c r="Q218" s="96"/>
      <c r="R218" s="96"/>
      <c r="S218" s="96"/>
      <c r="T218" s="96"/>
      <c r="U218" s="96"/>
      <c r="V218" s="96"/>
      <c r="W218" s="96"/>
      <c r="X218" s="96"/>
      <c r="Y218" s="96"/>
      <c r="Z218" s="96"/>
    </row>
    <row r="219" spans="1:26" ht="15.75" customHeight="1">
      <c r="A219" s="96"/>
      <c r="B219" s="96"/>
      <c r="C219" s="96"/>
      <c r="D219" s="117"/>
      <c r="E219" s="117"/>
      <c r="F219" s="117"/>
      <c r="G219" s="96"/>
      <c r="H219" s="96"/>
      <c r="I219" s="117"/>
      <c r="J219" s="117"/>
      <c r="K219" s="117"/>
      <c r="L219" s="96"/>
      <c r="M219" s="96"/>
      <c r="N219" s="96"/>
      <c r="O219" s="117"/>
      <c r="P219" s="96"/>
      <c r="Q219" s="96"/>
      <c r="R219" s="96"/>
      <c r="S219" s="96"/>
      <c r="T219" s="96"/>
      <c r="U219" s="96"/>
      <c r="V219" s="96"/>
      <c r="W219" s="96"/>
      <c r="X219" s="96"/>
      <c r="Y219" s="96"/>
      <c r="Z219" s="96"/>
    </row>
    <row r="220" spans="1:26" ht="15.75" customHeight="1">
      <c r="A220" s="96"/>
      <c r="B220" s="96"/>
      <c r="C220" s="96"/>
      <c r="D220" s="117"/>
      <c r="E220" s="117"/>
      <c r="F220" s="117"/>
      <c r="G220" s="96"/>
      <c r="H220" s="96"/>
      <c r="I220" s="117"/>
      <c r="J220" s="117"/>
      <c r="K220" s="117"/>
      <c r="L220" s="96"/>
      <c r="M220" s="96"/>
      <c r="N220" s="96"/>
      <c r="O220" s="117"/>
      <c r="P220" s="96"/>
      <c r="Q220" s="96"/>
      <c r="R220" s="96"/>
      <c r="S220" s="96"/>
      <c r="T220" s="96"/>
      <c r="U220" s="96"/>
      <c r="V220" s="96"/>
      <c r="W220" s="96"/>
      <c r="X220" s="96"/>
      <c r="Y220" s="96"/>
      <c r="Z220" s="96"/>
    </row>
    <row r="221" spans="1:26" ht="15.75" customHeight="1"/>
    <row r="222" spans="1:26" ht="15.75" customHeight="1"/>
    <row r="223" spans="1:26" ht="15.75" customHeight="1"/>
    <row r="224" spans="1:2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">
    <mergeCell ref="O4:P4"/>
    <mergeCell ref="Q4:S4"/>
    <mergeCell ref="A1:Z2"/>
    <mergeCell ref="A3:A5"/>
    <mergeCell ref="B3:C4"/>
    <mergeCell ref="D3:D5"/>
    <mergeCell ref="E3:E5"/>
    <mergeCell ref="F3:F5"/>
    <mergeCell ref="G3:H4"/>
    <mergeCell ref="I3:N3"/>
    <mergeCell ref="O3:S3"/>
    <mergeCell ref="T3:Y3"/>
    <mergeCell ref="Z3:Z5"/>
    <mergeCell ref="T4:U4"/>
    <mergeCell ref="V4:Y4"/>
    <mergeCell ref="I4:J4"/>
    <mergeCell ref="K4:N4"/>
  </mergeCells>
  <pageMargins left="0.7" right="0.7" top="0.75" bottom="0.75" header="0" footer="0"/>
  <pageSetup scale="32"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E36C09"/>
  </sheetPr>
  <dimension ref="A1:Z1000"/>
  <sheetViews>
    <sheetView workbookViewId="0">
      <pane ySplit="3" topLeftCell="A4" activePane="bottomLeft" state="frozen"/>
      <selection pane="bottomLeft" activeCell="B5" sqref="B5"/>
    </sheetView>
  </sheetViews>
  <sheetFormatPr defaultColWidth="14.42578125" defaultRowHeight="15" customHeight="1"/>
  <cols>
    <col min="1" max="1" width="6.28515625" customWidth="1"/>
    <col min="2" max="2" width="40.5703125" customWidth="1"/>
    <col min="3" max="3" width="6.7109375" customWidth="1"/>
    <col min="4" max="4" width="11.28515625" customWidth="1"/>
    <col min="5" max="5" width="11.85546875" customWidth="1"/>
    <col min="6" max="6" width="14.140625" customWidth="1"/>
    <col min="7" max="7" width="12.85546875" customWidth="1"/>
    <col min="8" max="8" width="12.5703125" customWidth="1"/>
    <col min="9" max="26" width="9.140625" customWidth="1"/>
  </cols>
  <sheetData>
    <row r="1" spans="1:26" ht="17.25">
      <c r="A1" s="808" t="s">
        <v>1733</v>
      </c>
      <c r="B1" s="667"/>
      <c r="C1" s="667"/>
      <c r="D1" s="667"/>
      <c r="E1" s="667"/>
      <c r="F1" s="667"/>
      <c r="G1" s="667"/>
      <c r="H1" s="655"/>
      <c r="I1" s="534"/>
      <c r="J1" s="534"/>
      <c r="K1" s="534"/>
      <c r="L1" s="534"/>
      <c r="M1" s="534"/>
      <c r="N1" s="534"/>
      <c r="O1" s="534"/>
      <c r="P1" s="534"/>
      <c r="Q1" s="534"/>
      <c r="R1" s="534"/>
      <c r="S1" s="534"/>
      <c r="T1" s="534"/>
      <c r="U1" s="534"/>
      <c r="V1" s="534"/>
      <c r="W1" s="534"/>
      <c r="X1" s="534"/>
      <c r="Y1" s="534"/>
      <c r="Z1" s="534"/>
    </row>
    <row r="2" spans="1:26" ht="15.75">
      <c r="A2" s="755" t="s">
        <v>1734</v>
      </c>
      <c r="B2" s="667"/>
      <c r="C2" s="667"/>
      <c r="D2" s="667"/>
      <c r="E2" s="667"/>
      <c r="F2" s="655"/>
      <c r="G2" s="809">
        <f ca="1">+'Summary E'!M1</f>
        <v>46128</v>
      </c>
      <c r="H2" s="655"/>
      <c r="I2" s="117"/>
      <c r="J2" s="117"/>
      <c r="K2" s="117"/>
      <c r="L2" s="117"/>
      <c r="M2" s="117"/>
      <c r="N2" s="117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</row>
    <row r="3" spans="1:26" ht="30">
      <c r="A3" s="69" t="s">
        <v>177</v>
      </c>
      <c r="B3" s="69" t="s">
        <v>1735</v>
      </c>
      <c r="C3" s="69" t="s">
        <v>6</v>
      </c>
      <c r="D3" s="69" t="s">
        <v>1736</v>
      </c>
      <c r="E3" s="69" t="s">
        <v>1737</v>
      </c>
      <c r="F3" s="69" t="s">
        <v>1738</v>
      </c>
      <c r="G3" s="535" t="s">
        <v>1607</v>
      </c>
      <c r="H3" s="536" t="s">
        <v>11</v>
      </c>
      <c r="I3" s="117"/>
      <c r="J3" s="117"/>
      <c r="K3" s="117"/>
      <c r="L3" s="117"/>
      <c r="M3" s="117"/>
      <c r="N3" s="117"/>
      <c r="O3" s="117"/>
      <c r="P3" s="117"/>
      <c r="Q3" s="117"/>
      <c r="R3" s="117"/>
      <c r="S3" s="117"/>
      <c r="T3" s="117"/>
      <c r="U3" s="117"/>
      <c r="V3" s="117"/>
      <c r="W3" s="117"/>
      <c r="X3" s="117"/>
      <c r="Y3" s="117"/>
      <c r="Z3" s="117"/>
    </row>
    <row r="4" spans="1:26">
      <c r="A4" s="108">
        <v>1</v>
      </c>
      <c r="B4" s="537" t="s">
        <v>1739</v>
      </c>
      <c r="C4" s="108"/>
      <c r="D4" s="538"/>
      <c r="E4" s="538"/>
      <c r="F4" s="538"/>
      <c r="G4" s="539"/>
      <c r="H4" s="540"/>
      <c r="I4" s="117"/>
      <c r="J4" s="117"/>
      <c r="K4" s="117"/>
      <c r="L4" s="117"/>
      <c r="M4" s="117"/>
      <c r="N4" s="117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7"/>
      <c r="Z4" s="117"/>
    </row>
    <row r="5" spans="1:26">
      <c r="A5" s="108"/>
      <c r="B5" s="125" t="s">
        <v>1740</v>
      </c>
      <c r="C5" s="108" t="s">
        <v>1741</v>
      </c>
      <c r="D5" s="538">
        <v>648</v>
      </c>
      <c r="E5" s="538">
        <v>812</v>
      </c>
      <c r="F5" s="538">
        <f t="shared" ref="F5:F8" si="0">+D5-E5</f>
        <v>-164</v>
      </c>
      <c r="G5" s="539">
        <v>540</v>
      </c>
      <c r="H5" s="540">
        <f>+E5-G5-H7</f>
        <v>170</v>
      </c>
      <c r="I5" s="117"/>
      <c r="J5" s="117"/>
      <c r="K5" s="117"/>
      <c r="L5" s="117"/>
      <c r="M5" s="117"/>
      <c r="N5" s="117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7"/>
      <c r="Z5" s="117"/>
    </row>
    <row r="6" spans="1:26">
      <c r="A6" s="108"/>
      <c r="B6" s="125" t="s">
        <v>1742</v>
      </c>
      <c r="C6" s="108" t="s">
        <v>1741</v>
      </c>
      <c r="D6" s="538">
        <v>2400</v>
      </c>
      <c r="E6" s="538">
        <v>2397</v>
      </c>
      <c r="F6" s="538">
        <f t="shared" si="0"/>
        <v>3</v>
      </c>
      <c r="G6" s="539">
        <v>1596</v>
      </c>
      <c r="H6" s="540">
        <f>+E6-G6</f>
        <v>801</v>
      </c>
      <c r="I6" s="117"/>
      <c r="J6" s="117"/>
      <c r="K6" s="117"/>
      <c r="L6" s="117"/>
      <c r="M6" s="117"/>
      <c r="N6" s="117"/>
      <c r="O6" s="117"/>
      <c r="P6" s="117"/>
      <c r="Q6" s="117"/>
      <c r="R6" s="117"/>
      <c r="S6" s="117"/>
      <c r="T6" s="117"/>
      <c r="U6" s="117"/>
      <c r="V6" s="117"/>
      <c r="W6" s="117"/>
      <c r="X6" s="117"/>
      <c r="Y6" s="117"/>
      <c r="Z6" s="117"/>
    </row>
    <row r="7" spans="1:26">
      <c r="A7" s="108"/>
      <c r="B7" s="125" t="s">
        <v>1743</v>
      </c>
      <c r="C7" s="108" t="s">
        <v>1741</v>
      </c>
      <c r="D7" s="538">
        <v>129</v>
      </c>
      <c r="E7" s="538"/>
      <c r="F7" s="538">
        <f t="shared" si="0"/>
        <v>129</v>
      </c>
      <c r="G7" s="539">
        <v>102</v>
      </c>
      <c r="H7" s="540">
        <f>+G7</f>
        <v>102</v>
      </c>
      <c r="I7" s="117"/>
      <c r="J7" s="117"/>
      <c r="K7" s="117"/>
      <c r="L7" s="117"/>
      <c r="M7" s="117"/>
      <c r="N7" s="117"/>
      <c r="O7" s="117"/>
      <c r="P7" s="117"/>
      <c r="Q7" s="117"/>
      <c r="R7" s="117"/>
      <c r="S7" s="117"/>
      <c r="T7" s="117"/>
      <c r="U7" s="117"/>
      <c r="V7" s="117"/>
      <c r="W7" s="117"/>
      <c r="X7" s="117"/>
      <c r="Y7" s="117"/>
      <c r="Z7" s="117"/>
    </row>
    <row r="8" spans="1:26">
      <c r="A8" s="108">
        <v>2</v>
      </c>
      <c r="B8" s="537" t="s">
        <v>1744</v>
      </c>
      <c r="C8" s="108" t="s">
        <v>796</v>
      </c>
      <c r="D8" s="541">
        <v>946.35383999999999</v>
      </c>
      <c r="E8" s="538">
        <v>946.20799999999997</v>
      </c>
      <c r="F8" s="541">
        <f t="shared" si="0"/>
        <v>0.14584000000002106</v>
      </c>
      <c r="G8" s="539">
        <f>G18*12</f>
        <v>806.67599999999993</v>
      </c>
      <c r="H8" s="540">
        <f>+E8-G8</f>
        <v>139.53200000000004</v>
      </c>
      <c r="I8" s="117"/>
      <c r="J8" s="117"/>
      <c r="K8" s="117"/>
      <c r="L8" s="117"/>
      <c r="M8" s="117"/>
      <c r="N8" s="117"/>
      <c r="O8" s="117"/>
      <c r="P8" s="117"/>
      <c r="Q8" s="117"/>
      <c r="R8" s="117"/>
      <c r="S8" s="117"/>
      <c r="T8" s="117"/>
      <c r="U8" s="117"/>
      <c r="V8" s="117"/>
      <c r="W8" s="117"/>
      <c r="X8" s="117"/>
      <c r="Y8" s="117"/>
      <c r="Z8" s="117"/>
    </row>
    <row r="9" spans="1:26">
      <c r="A9" s="108">
        <v>3</v>
      </c>
      <c r="B9" s="537" t="s">
        <v>1745</v>
      </c>
      <c r="C9" s="108"/>
      <c r="D9" s="538"/>
      <c r="E9" s="538"/>
      <c r="F9" s="538"/>
      <c r="G9" s="539"/>
      <c r="H9" s="540"/>
      <c r="I9" s="117"/>
      <c r="J9" s="117"/>
      <c r="K9" s="117"/>
      <c r="L9" s="117"/>
      <c r="M9" s="117"/>
      <c r="N9" s="117"/>
      <c r="O9" s="117"/>
      <c r="P9" s="117"/>
      <c r="Q9" s="117"/>
      <c r="R9" s="117"/>
      <c r="S9" s="117"/>
      <c r="T9" s="117"/>
      <c r="U9" s="117"/>
      <c r="V9" s="117"/>
      <c r="W9" s="117"/>
      <c r="X9" s="117"/>
      <c r="Y9" s="117"/>
      <c r="Z9" s="117"/>
    </row>
    <row r="10" spans="1:26">
      <c r="A10" s="108"/>
      <c r="B10" s="125" t="s">
        <v>1746</v>
      </c>
      <c r="C10" s="108" t="s">
        <v>1747</v>
      </c>
      <c r="D10" s="538">
        <v>648</v>
      </c>
      <c r="E10" s="538">
        <v>648</v>
      </c>
      <c r="F10" s="538">
        <f t="shared" ref="F10:F18" si="1">+D10-E10</f>
        <v>0</v>
      </c>
      <c r="G10" s="539">
        <v>534</v>
      </c>
      <c r="H10" s="540">
        <f t="shared" ref="H10:H18" si="2">+E10-G10</f>
        <v>114</v>
      </c>
      <c r="I10" s="117"/>
      <c r="J10" s="117"/>
      <c r="K10" s="117"/>
      <c r="L10" s="117"/>
      <c r="M10" s="117"/>
      <c r="N10" s="117"/>
      <c r="O10" s="117"/>
      <c r="P10" s="117"/>
      <c r="Q10" s="117"/>
      <c r="R10" s="117"/>
      <c r="S10" s="117"/>
      <c r="T10" s="117"/>
      <c r="U10" s="117"/>
      <c r="V10" s="117"/>
      <c r="W10" s="117"/>
      <c r="X10" s="117"/>
      <c r="Y10" s="117"/>
      <c r="Z10" s="117"/>
    </row>
    <row r="11" spans="1:26">
      <c r="A11" s="108"/>
      <c r="B11" s="125" t="s">
        <v>1748</v>
      </c>
      <c r="C11" s="108" t="s">
        <v>1747</v>
      </c>
      <c r="D11" s="538">
        <v>1200</v>
      </c>
      <c r="E11" s="538">
        <v>1200</v>
      </c>
      <c r="F11" s="538">
        <f t="shared" si="1"/>
        <v>0</v>
      </c>
      <c r="G11" s="539">
        <v>786</v>
      </c>
      <c r="H11" s="540">
        <f t="shared" si="2"/>
        <v>414</v>
      </c>
      <c r="I11" s="117"/>
      <c r="J11" s="117"/>
      <c r="K11" s="117"/>
      <c r="L11" s="117"/>
      <c r="M11" s="117"/>
      <c r="N11" s="117"/>
      <c r="O11" s="117"/>
      <c r="P11" s="117"/>
      <c r="Q11" s="117"/>
      <c r="R11" s="117"/>
      <c r="S11" s="117"/>
      <c r="T11" s="117"/>
      <c r="U11" s="117"/>
      <c r="V11" s="117"/>
      <c r="W11" s="117"/>
      <c r="X11" s="117"/>
      <c r="Y11" s="117"/>
      <c r="Z11" s="117"/>
    </row>
    <row r="12" spans="1:26">
      <c r="A12" s="108"/>
      <c r="B12" s="125" t="s">
        <v>1749</v>
      </c>
      <c r="C12" s="108" t="s">
        <v>1747</v>
      </c>
      <c r="D12" s="538">
        <v>129</v>
      </c>
      <c r="E12" s="538">
        <v>129</v>
      </c>
      <c r="F12" s="538">
        <f t="shared" si="1"/>
        <v>0</v>
      </c>
      <c r="G12" s="539">
        <v>102</v>
      </c>
      <c r="H12" s="540">
        <f t="shared" si="2"/>
        <v>27</v>
      </c>
      <c r="I12" s="117"/>
      <c r="J12" s="117"/>
      <c r="K12" s="117"/>
      <c r="L12" s="117"/>
      <c r="M12" s="117"/>
      <c r="N12" s="117"/>
      <c r="O12" s="117"/>
      <c r="P12" s="117"/>
      <c r="Q12" s="117"/>
      <c r="R12" s="117"/>
      <c r="S12" s="117"/>
      <c r="T12" s="117"/>
      <c r="U12" s="117"/>
      <c r="V12" s="117"/>
      <c r="W12" s="117"/>
      <c r="X12" s="117"/>
      <c r="Y12" s="117"/>
      <c r="Z12" s="117"/>
    </row>
    <row r="13" spans="1:26">
      <c r="A13" s="108"/>
      <c r="B13" s="125" t="s">
        <v>1750</v>
      </c>
      <c r="C13" s="108" t="s">
        <v>1741</v>
      </c>
      <c r="D13" s="538">
        <v>8964</v>
      </c>
      <c r="E13" s="538">
        <v>8964</v>
      </c>
      <c r="F13" s="538">
        <f t="shared" si="1"/>
        <v>0</v>
      </c>
      <c r="G13" s="539">
        <v>6552</v>
      </c>
      <c r="H13" s="540">
        <f t="shared" si="2"/>
        <v>2412</v>
      </c>
      <c r="I13" s="117"/>
      <c r="J13" s="117"/>
      <c r="K13" s="117"/>
      <c r="L13" s="117"/>
      <c r="M13" s="117"/>
      <c r="N13" s="117"/>
      <c r="O13" s="117"/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7"/>
    </row>
    <row r="14" spans="1:26">
      <c r="A14" s="108"/>
      <c r="B14" s="125" t="s">
        <v>1751</v>
      </c>
      <c r="C14" s="108" t="s">
        <v>1741</v>
      </c>
      <c r="D14" s="538">
        <v>1770</v>
      </c>
      <c r="E14" s="538">
        <v>1668</v>
      </c>
      <c r="F14" s="538">
        <f t="shared" si="1"/>
        <v>102</v>
      </c>
      <c r="G14" s="539">
        <v>975</v>
      </c>
      <c r="H14" s="540">
        <f t="shared" si="2"/>
        <v>693</v>
      </c>
      <c r="I14" s="117"/>
      <c r="J14" s="117"/>
      <c r="K14" s="117"/>
      <c r="L14" s="117"/>
      <c r="M14" s="117"/>
      <c r="N14" s="117"/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7"/>
    </row>
    <row r="15" spans="1:26">
      <c r="A15" s="108"/>
      <c r="B15" s="125" t="s">
        <v>1752</v>
      </c>
      <c r="C15" s="108" t="s">
        <v>1741</v>
      </c>
      <c r="D15" s="538">
        <v>7554</v>
      </c>
      <c r="E15" s="538">
        <v>7552</v>
      </c>
      <c r="F15" s="538">
        <f t="shared" si="1"/>
        <v>2</v>
      </c>
      <c r="G15" s="539">
        <v>5718</v>
      </c>
      <c r="H15" s="540">
        <f t="shared" si="2"/>
        <v>1834</v>
      </c>
      <c r="I15" s="117"/>
      <c r="J15" s="117"/>
      <c r="K15" s="117"/>
      <c r="L15" s="117"/>
      <c r="M15" s="117"/>
      <c r="N15" s="117"/>
      <c r="O15" s="117"/>
      <c r="P15" s="117"/>
      <c r="Q15" s="117"/>
      <c r="R15" s="117"/>
      <c r="S15" s="117"/>
      <c r="T15" s="117"/>
      <c r="U15" s="117"/>
      <c r="V15" s="117"/>
      <c r="W15" s="117"/>
      <c r="X15" s="117"/>
      <c r="Y15" s="117"/>
      <c r="Z15" s="117"/>
    </row>
    <row r="16" spans="1:26">
      <c r="A16" s="108"/>
      <c r="B16" s="125" t="s">
        <v>1753</v>
      </c>
      <c r="C16" s="108" t="s">
        <v>1741</v>
      </c>
      <c r="D16" s="538">
        <v>336</v>
      </c>
      <c r="E16" s="538">
        <v>336</v>
      </c>
      <c r="F16" s="538">
        <f t="shared" si="1"/>
        <v>0</v>
      </c>
      <c r="G16" s="539">
        <v>249</v>
      </c>
      <c r="H16" s="540">
        <f t="shared" si="2"/>
        <v>87</v>
      </c>
      <c r="I16" s="117"/>
      <c r="J16" s="117"/>
      <c r="K16" s="117"/>
      <c r="L16" s="117"/>
      <c r="M16" s="117"/>
      <c r="N16" s="117"/>
      <c r="O16" s="117"/>
      <c r="P16" s="117"/>
      <c r="Q16" s="117"/>
      <c r="R16" s="117"/>
      <c r="S16" s="117"/>
      <c r="T16" s="117"/>
      <c r="U16" s="117"/>
      <c r="V16" s="117"/>
      <c r="W16" s="117"/>
      <c r="X16" s="117"/>
      <c r="Y16" s="117"/>
      <c r="Z16" s="117"/>
    </row>
    <row r="17" spans="1:26">
      <c r="A17" s="108"/>
      <c r="B17" s="125" t="s">
        <v>1754</v>
      </c>
      <c r="C17" s="108" t="s">
        <v>1741</v>
      </c>
      <c r="D17" s="538">
        <v>112</v>
      </c>
      <c r="E17" s="538">
        <v>112</v>
      </c>
      <c r="F17" s="538">
        <f t="shared" si="1"/>
        <v>0</v>
      </c>
      <c r="G17" s="539">
        <v>27</v>
      </c>
      <c r="H17" s="540">
        <f t="shared" si="2"/>
        <v>85</v>
      </c>
      <c r="I17" s="117"/>
      <c r="J17" s="117"/>
      <c r="K17" s="117"/>
      <c r="L17" s="117"/>
      <c r="M17" s="117"/>
      <c r="N17" s="117"/>
      <c r="O17" s="117"/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7"/>
    </row>
    <row r="18" spans="1:26">
      <c r="A18" s="108">
        <v>4</v>
      </c>
      <c r="B18" s="537" t="s">
        <v>1755</v>
      </c>
      <c r="C18" s="108" t="s">
        <v>796</v>
      </c>
      <c r="D18" s="541">
        <v>78.081999999999994</v>
      </c>
      <c r="E18" s="538">
        <v>80</v>
      </c>
      <c r="F18" s="541">
        <f t="shared" si="1"/>
        <v>-1.9180000000000064</v>
      </c>
      <c r="G18" s="539">
        <v>67.222999999999999</v>
      </c>
      <c r="H18" s="540">
        <f t="shared" si="2"/>
        <v>12.777000000000001</v>
      </c>
      <c r="I18" s="117"/>
      <c r="J18" s="117"/>
      <c r="K18" s="117"/>
      <c r="L18" s="117"/>
      <c r="M18" s="117"/>
      <c r="N18" s="117"/>
      <c r="O18" s="117"/>
      <c r="P18" s="117"/>
      <c r="Q18" s="117"/>
      <c r="R18" s="117"/>
      <c r="S18" s="117"/>
      <c r="T18" s="117"/>
      <c r="U18" s="117"/>
      <c r="V18" s="117"/>
      <c r="W18" s="117"/>
      <c r="X18" s="117"/>
      <c r="Y18" s="117"/>
      <c r="Z18" s="117"/>
    </row>
    <row r="19" spans="1:26">
      <c r="A19" s="108">
        <v>5</v>
      </c>
      <c r="B19" s="537" t="s">
        <v>1756</v>
      </c>
      <c r="C19" s="108"/>
      <c r="D19" s="538"/>
      <c r="E19" s="538"/>
      <c r="F19" s="538"/>
      <c r="G19" s="539"/>
      <c r="H19" s="540"/>
      <c r="I19" s="117"/>
      <c r="J19" s="117"/>
      <c r="K19" s="117"/>
      <c r="L19" s="117"/>
      <c r="M19" s="117"/>
      <c r="N19" s="117"/>
      <c r="O19" s="117"/>
      <c r="P19" s="117"/>
      <c r="Q19" s="117"/>
      <c r="R19" s="117"/>
      <c r="S19" s="117"/>
      <c r="T19" s="117"/>
      <c r="U19" s="117"/>
      <c r="V19" s="117"/>
      <c r="W19" s="117"/>
      <c r="X19" s="117"/>
      <c r="Y19" s="117"/>
      <c r="Z19" s="117"/>
    </row>
    <row r="20" spans="1:26">
      <c r="A20" s="108"/>
      <c r="B20" s="125" t="s">
        <v>1757</v>
      </c>
      <c r="C20" s="108" t="s">
        <v>1741</v>
      </c>
      <c r="D20" s="538">
        <v>108</v>
      </c>
      <c r="E20" s="538">
        <v>108</v>
      </c>
      <c r="F20" s="538">
        <f t="shared" ref="F20:F33" si="3">+D20-E20</f>
        <v>0</v>
      </c>
      <c r="G20" s="539">
        <v>87</v>
      </c>
      <c r="H20" s="540">
        <f t="shared" ref="H20:H42" si="4">+E20-G20</f>
        <v>21</v>
      </c>
      <c r="I20" s="117"/>
      <c r="J20" s="117"/>
      <c r="K20" s="117"/>
      <c r="L20" s="117"/>
      <c r="M20" s="117"/>
      <c r="N20" s="117"/>
      <c r="O20" s="117"/>
      <c r="P20" s="117"/>
      <c r="Q20" s="117"/>
      <c r="R20" s="117"/>
      <c r="S20" s="117"/>
      <c r="T20" s="117"/>
      <c r="U20" s="117"/>
      <c r="V20" s="117"/>
      <c r="W20" s="117"/>
      <c r="X20" s="117"/>
      <c r="Y20" s="117"/>
      <c r="Z20" s="117"/>
    </row>
    <row r="21" spans="1:26" ht="15.75" customHeight="1">
      <c r="A21" s="108"/>
      <c r="B21" s="125" t="s">
        <v>1758</v>
      </c>
      <c r="C21" s="108" t="s">
        <v>1741</v>
      </c>
      <c r="D21" s="538">
        <v>200</v>
      </c>
      <c r="E21" s="538">
        <v>202</v>
      </c>
      <c r="F21" s="538">
        <f t="shared" si="3"/>
        <v>-2</v>
      </c>
      <c r="G21" s="539">
        <v>131</v>
      </c>
      <c r="H21" s="540">
        <f t="shared" si="4"/>
        <v>71</v>
      </c>
      <c r="I21" s="117"/>
      <c r="J21" s="117"/>
      <c r="K21" s="117"/>
      <c r="L21" s="117"/>
      <c r="M21" s="117"/>
      <c r="N21" s="117"/>
      <c r="O21" s="117"/>
      <c r="P21" s="117"/>
      <c r="Q21" s="117"/>
      <c r="R21" s="117"/>
      <c r="S21" s="117"/>
      <c r="T21" s="117"/>
      <c r="U21" s="117"/>
      <c r="V21" s="117"/>
      <c r="W21" s="117"/>
      <c r="X21" s="117"/>
      <c r="Y21" s="117"/>
      <c r="Z21" s="117"/>
    </row>
    <row r="22" spans="1:26" ht="15.75" customHeight="1">
      <c r="A22" s="108"/>
      <c r="B22" s="125" t="s">
        <v>1759</v>
      </c>
      <c r="C22" s="108" t="s">
        <v>1741</v>
      </c>
      <c r="D22" s="538">
        <v>617</v>
      </c>
      <c r="E22" s="538">
        <v>620</v>
      </c>
      <c r="F22" s="538">
        <f t="shared" si="3"/>
        <v>-3</v>
      </c>
      <c r="G22" s="539">
        <v>428</v>
      </c>
      <c r="H22" s="540">
        <f t="shared" si="4"/>
        <v>192</v>
      </c>
      <c r="I22" s="117"/>
      <c r="J22" s="117"/>
      <c r="K22" s="117"/>
      <c r="L22" s="117"/>
      <c r="M22" s="117"/>
      <c r="N22" s="117"/>
      <c r="O22" s="117"/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</row>
    <row r="23" spans="1:26" ht="15.75" customHeight="1">
      <c r="A23" s="108"/>
      <c r="B23" s="125" t="s">
        <v>1760</v>
      </c>
      <c r="C23" s="108" t="s">
        <v>1741</v>
      </c>
      <c r="D23" s="538">
        <v>28</v>
      </c>
      <c r="E23" s="538">
        <v>43</v>
      </c>
      <c r="F23" s="538">
        <f t="shared" si="3"/>
        <v>-15</v>
      </c>
      <c r="G23" s="539">
        <v>9</v>
      </c>
      <c r="H23" s="540">
        <f t="shared" si="4"/>
        <v>34</v>
      </c>
      <c r="I23" s="117"/>
      <c r="J23" s="117"/>
      <c r="K23" s="117"/>
      <c r="L23" s="117"/>
      <c r="M23" s="117"/>
      <c r="N23" s="117"/>
      <c r="O23" s="117"/>
      <c r="P23" s="117"/>
      <c r="Q23" s="117"/>
      <c r="R23" s="117"/>
      <c r="S23" s="117"/>
      <c r="T23" s="117"/>
      <c r="U23" s="117"/>
      <c r="V23" s="117"/>
      <c r="W23" s="117"/>
      <c r="X23" s="117"/>
      <c r="Y23" s="117"/>
      <c r="Z23" s="117"/>
    </row>
    <row r="24" spans="1:26" ht="15.75" customHeight="1">
      <c r="A24" s="108"/>
      <c r="B24" s="125" t="s">
        <v>1761</v>
      </c>
      <c r="C24" s="108" t="s">
        <v>1741</v>
      </c>
      <c r="D24" s="538">
        <v>306</v>
      </c>
      <c r="E24" s="538">
        <v>306</v>
      </c>
      <c r="F24" s="538">
        <f t="shared" si="3"/>
        <v>0</v>
      </c>
      <c r="G24" s="539">
        <v>213</v>
      </c>
      <c r="H24" s="540">
        <f t="shared" si="4"/>
        <v>93</v>
      </c>
      <c r="I24" s="117"/>
      <c r="J24" s="117"/>
      <c r="K24" s="117"/>
      <c r="L24" s="117"/>
      <c r="M24" s="117"/>
      <c r="N24" s="117"/>
      <c r="O24" s="117"/>
      <c r="P24" s="117"/>
      <c r="Q24" s="117"/>
      <c r="R24" s="117"/>
      <c r="S24" s="117"/>
      <c r="T24" s="117"/>
      <c r="U24" s="117"/>
      <c r="V24" s="117"/>
      <c r="W24" s="117"/>
      <c r="X24" s="117"/>
      <c r="Y24" s="117"/>
      <c r="Z24" s="117"/>
    </row>
    <row r="25" spans="1:26" ht="15.75" customHeight="1">
      <c r="A25" s="108">
        <v>6</v>
      </c>
      <c r="B25" s="125" t="s">
        <v>899</v>
      </c>
      <c r="C25" s="108" t="s">
        <v>796</v>
      </c>
      <c r="D25" s="538">
        <v>81.733000000000004</v>
      </c>
      <c r="E25" s="108">
        <v>81.733000000000004</v>
      </c>
      <c r="F25" s="538">
        <f t="shared" si="3"/>
        <v>0</v>
      </c>
      <c r="G25" s="539">
        <v>36.715000000000003</v>
      </c>
      <c r="H25" s="540">
        <f t="shared" si="4"/>
        <v>45.018000000000001</v>
      </c>
      <c r="I25" s="117"/>
      <c r="J25" s="117"/>
      <c r="K25" s="117"/>
      <c r="L25" s="117"/>
      <c r="M25" s="117"/>
      <c r="N25" s="117"/>
      <c r="O25" s="117"/>
      <c r="P25" s="117"/>
      <c r="Q25" s="117"/>
      <c r="R25" s="117"/>
      <c r="S25" s="117"/>
      <c r="T25" s="117"/>
      <c r="U25" s="117"/>
      <c r="V25" s="117"/>
      <c r="W25" s="117"/>
      <c r="X25" s="117"/>
      <c r="Y25" s="117"/>
      <c r="Z25" s="117"/>
    </row>
    <row r="26" spans="1:26" ht="15.75" customHeight="1">
      <c r="A26" s="108"/>
      <c r="B26" s="125" t="s">
        <v>1762</v>
      </c>
      <c r="C26" s="108" t="s">
        <v>1747</v>
      </c>
      <c r="D26" s="538">
        <v>966</v>
      </c>
      <c r="E26" s="108">
        <v>774</v>
      </c>
      <c r="F26" s="538">
        <f t="shared" si="3"/>
        <v>192</v>
      </c>
      <c r="G26" s="539">
        <v>397</v>
      </c>
      <c r="H26" s="540">
        <f t="shared" si="4"/>
        <v>377</v>
      </c>
      <c r="I26" s="117"/>
      <c r="J26" s="117"/>
      <c r="K26" s="117"/>
      <c r="L26" s="117"/>
      <c r="M26" s="117"/>
      <c r="N26" s="117"/>
      <c r="O26" s="117"/>
      <c r="P26" s="117"/>
      <c r="Q26" s="117"/>
      <c r="R26" s="117"/>
      <c r="S26" s="117"/>
      <c r="T26" s="117"/>
      <c r="U26" s="117"/>
      <c r="V26" s="117"/>
      <c r="W26" s="117"/>
      <c r="X26" s="117"/>
      <c r="Y26" s="117"/>
      <c r="Z26" s="117"/>
    </row>
    <row r="27" spans="1:26" ht="15.75" customHeight="1">
      <c r="A27" s="108"/>
      <c r="B27" s="125" t="s">
        <v>1763</v>
      </c>
      <c r="C27" s="108" t="s">
        <v>1741</v>
      </c>
      <c r="D27" s="538">
        <v>559</v>
      </c>
      <c r="E27" s="108">
        <v>559</v>
      </c>
      <c r="F27" s="538">
        <f t="shared" si="3"/>
        <v>0</v>
      </c>
      <c r="G27" s="539">
        <v>361</v>
      </c>
      <c r="H27" s="540">
        <f t="shared" si="4"/>
        <v>198</v>
      </c>
      <c r="I27" s="117"/>
      <c r="J27" s="117"/>
      <c r="K27" s="117"/>
      <c r="L27" s="117"/>
      <c r="M27" s="117"/>
      <c r="N27" s="117"/>
      <c r="O27" s="117"/>
      <c r="P27" s="117"/>
      <c r="Q27" s="117"/>
      <c r="R27" s="117"/>
      <c r="S27" s="117"/>
      <c r="T27" s="117"/>
      <c r="U27" s="117"/>
      <c r="V27" s="117"/>
      <c r="W27" s="117"/>
      <c r="X27" s="117"/>
      <c r="Y27" s="117"/>
      <c r="Z27" s="117"/>
    </row>
    <row r="28" spans="1:26" ht="15.75" customHeight="1">
      <c r="A28" s="108"/>
      <c r="B28" s="125" t="s">
        <v>1764</v>
      </c>
      <c r="C28" s="108" t="s">
        <v>1747</v>
      </c>
      <c r="D28" s="538">
        <v>101</v>
      </c>
      <c r="E28" s="108">
        <v>101</v>
      </c>
      <c r="F28" s="538">
        <f t="shared" si="3"/>
        <v>0</v>
      </c>
      <c r="G28" s="539">
        <v>52</v>
      </c>
      <c r="H28" s="540">
        <f t="shared" si="4"/>
        <v>49</v>
      </c>
      <c r="I28" s="117"/>
      <c r="J28" s="117"/>
      <c r="K28" s="117"/>
      <c r="L28" s="117"/>
      <c r="M28" s="117"/>
      <c r="N28" s="117"/>
      <c r="O28" s="117"/>
      <c r="P28" s="117"/>
      <c r="Q28" s="117"/>
      <c r="R28" s="117"/>
      <c r="S28" s="117"/>
      <c r="T28" s="117"/>
      <c r="U28" s="117"/>
      <c r="V28" s="117"/>
      <c r="W28" s="117"/>
      <c r="X28" s="117"/>
      <c r="Y28" s="117"/>
      <c r="Z28" s="117"/>
    </row>
    <row r="29" spans="1:26" ht="15.75" customHeight="1">
      <c r="A29" s="108"/>
      <c r="B29" s="125" t="s">
        <v>1765</v>
      </c>
      <c r="C29" s="108" t="s">
        <v>1747</v>
      </c>
      <c r="D29" s="542">
        <v>2</v>
      </c>
      <c r="E29" s="108">
        <v>2</v>
      </c>
      <c r="F29" s="538">
        <f t="shared" si="3"/>
        <v>0</v>
      </c>
      <c r="G29" s="539"/>
      <c r="H29" s="540">
        <f t="shared" si="4"/>
        <v>2</v>
      </c>
      <c r="I29" s="117"/>
      <c r="J29" s="117"/>
      <c r="K29" s="117"/>
      <c r="L29" s="117"/>
      <c r="M29" s="117"/>
      <c r="N29" s="117"/>
      <c r="O29" s="117"/>
      <c r="P29" s="117"/>
      <c r="Q29" s="117"/>
      <c r="R29" s="117"/>
      <c r="S29" s="117"/>
      <c r="T29" s="117"/>
      <c r="U29" s="117"/>
      <c r="V29" s="117"/>
      <c r="W29" s="117"/>
      <c r="X29" s="117"/>
      <c r="Y29" s="117"/>
      <c r="Z29" s="117"/>
    </row>
    <row r="30" spans="1:26" ht="15.75" customHeight="1">
      <c r="A30" s="108"/>
      <c r="B30" s="125" t="s">
        <v>1766</v>
      </c>
      <c r="C30" s="108" t="s">
        <v>1747</v>
      </c>
      <c r="D30" s="538">
        <v>8</v>
      </c>
      <c r="E30" s="108">
        <v>8</v>
      </c>
      <c r="F30" s="538">
        <f t="shared" si="3"/>
        <v>0</v>
      </c>
      <c r="G30" s="539">
        <v>4</v>
      </c>
      <c r="H30" s="540">
        <f t="shared" si="4"/>
        <v>4</v>
      </c>
      <c r="I30" s="117"/>
      <c r="J30" s="117"/>
      <c r="K30" s="117"/>
      <c r="L30" s="117"/>
      <c r="M30" s="117"/>
      <c r="N30" s="117"/>
      <c r="O30" s="117"/>
      <c r="P30" s="117"/>
      <c r="Q30" s="117"/>
      <c r="R30" s="117"/>
      <c r="S30" s="117"/>
      <c r="T30" s="117"/>
      <c r="U30" s="117"/>
      <c r="V30" s="117"/>
      <c r="W30" s="117"/>
      <c r="X30" s="117"/>
      <c r="Y30" s="117"/>
      <c r="Z30" s="117"/>
    </row>
    <row r="31" spans="1:26" ht="15.75" customHeight="1">
      <c r="A31" s="108"/>
      <c r="B31" s="125" t="s">
        <v>1767</v>
      </c>
      <c r="C31" s="108" t="s">
        <v>1747</v>
      </c>
      <c r="D31" s="542">
        <v>91</v>
      </c>
      <c r="E31" s="108">
        <v>91</v>
      </c>
      <c r="F31" s="538">
        <f t="shared" si="3"/>
        <v>0</v>
      </c>
      <c r="G31" s="539">
        <v>27</v>
      </c>
      <c r="H31" s="540">
        <f t="shared" si="4"/>
        <v>64</v>
      </c>
      <c r="I31" s="117"/>
      <c r="J31" s="117"/>
      <c r="K31" s="117"/>
      <c r="L31" s="117"/>
      <c r="M31" s="117"/>
      <c r="N31" s="117"/>
      <c r="O31" s="117"/>
      <c r="P31" s="117"/>
      <c r="Q31" s="117"/>
      <c r="R31" s="117"/>
      <c r="S31" s="117"/>
      <c r="T31" s="117"/>
      <c r="U31" s="117"/>
      <c r="V31" s="117"/>
      <c r="W31" s="117"/>
      <c r="X31" s="117"/>
      <c r="Y31" s="117"/>
      <c r="Z31" s="117"/>
    </row>
    <row r="32" spans="1:26" ht="15.75" customHeight="1">
      <c r="A32" s="108"/>
      <c r="B32" s="125" t="s">
        <v>1768</v>
      </c>
      <c r="C32" s="108" t="s">
        <v>1747</v>
      </c>
      <c r="D32" s="542">
        <v>7</v>
      </c>
      <c r="E32" s="108">
        <v>7</v>
      </c>
      <c r="F32" s="538">
        <f t="shared" si="3"/>
        <v>0</v>
      </c>
      <c r="G32" s="539">
        <v>6</v>
      </c>
      <c r="H32" s="540">
        <f t="shared" si="4"/>
        <v>1</v>
      </c>
      <c r="I32" s="117"/>
      <c r="J32" s="117"/>
      <c r="K32" s="117"/>
      <c r="L32" s="117"/>
      <c r="M32" s="117"/>
      <c r="N32" s="117"/>
      <c r="O32" s="117"/>
      <c r="P32" s="117"/>
      <c r="Q32" s="117"/>
      <c r="R32" s="117"/>
      <c r="S32" s="117"/>
      <c r="T32" s="117"/>
      <c r="U32" s="117"/>
      <c r="V32" s="117"/>
      <c r="W32" s="117"/>
      <c r="X32" s="117"/>
      <c r="Y32" s="117"/>
      <c r="Z32" s="117"/>
    </row>
    <row r="33" spans="1:26" ht="15.75" customHeight="1">
      <c r="A33" s="108"/>
      <c r="B33" s="125" t="s">
        <v>1769</v>
      </c>
      <c r="C33" s="108" t="s">
        <v>1747</v>
      </c>
      <c r="D33" s="542">
        <v>17</v>
      </c>
      <c r="E33" s="108">
        <v>17</v>
      </c>
      <c r="F33" s="538">
        <f t="shared" si="3"/>
        <v>0</v>
      </c>
      <c r="G33" s="539">
        <v>4</v>
      </c>
      <c r="H33" s="540">
        <f t="shared" si="4"/>
        <v>13</v>
      </c>
      <c r="I33" s="117"/>
      <c r="J33" s="117"/>
      <c r="K33" s="117"/>
      <c r="L33" s="117"/>
      <c r="M33" s="117"/>
      <c r="N33" s="117"/>
      <c r="O33" s="117"/>
      <c r="P33" s="117"/>
      <c r="Q33" s="117"/>
      <c r="R33" s="117"/>
      <c r="S33" s="117"/>
      <c r="T33" s="117"/>
      <c r="U33" s="117"/>
      <c r="V33" s="117"/>
      <c r="W33" s="117"/>
      <c r="X33" s="117"/>
      <c r="Y33" s="117"/>
      <c r="Z33" s="117"/>
    </row>
    <row r="34" spans="1:26" ht="15.75" customHeight="1">
      <c r="A34" s="108">
        <v>7</v>
      </c>
      <c r="B34" s="537" t="s">
        <v>1770</v>
      </c>
      <c r="C34" s="125"/>
      <c r="D34" s="108"/>
      <c r="E34" s="108"/>
      <c r="F34" s="108"/>
      <c r="G34" s="539"/>
      <c r="H34" s="540">
        <f t="shared" si="4"/>
        <v>0</v>
      </c>
      <c r="I34" s="117"/>
      <c r="J34" s="117"/>
      <c r="K34" s="117"/>
      <c r="L34" s="117"/>
      <c r="M34" s="117"/>
      <c r="N34" s="117"/>
      <c r="O34" s="117"/>
      <c r="P34" s="117"/>
      <c r="Q34" s="117"/>
      <c r="R34" s="117"/>
      <c r="S34" s="117"/>
      <c r="T34" s="117"/>
      <c r="U34" s="117"/>
      <c r="V34" s="117"/>
      <c r="W34" s="117"/>
      <c r="X34" s="117"/>
      <c r="Y34" s="117"/>
      <c r="Z34" s="117"/>
    </row>
    <row r="35" spans="1:26" ht="15.75" customHeight="1">
      <c r="A35" s="108"/>
      <c r="B35" s="125" t="s">
        <v>998</v>
      </c>
      <c r="C35" s="108" t="s">
        <v>1741</v>
      </c>
      <c r="D35" s="108">
        <v>207</v>
      </c>
      <c r="E35" s="108">
        <v>207</v>
      </c>
      <c r="F35" s="538">
        <f t="shared" ref="F35:F42" si="5">+D35-E35</f>
        <v>0</v>
      </c>
      <c r="G35" s="539"/>
      <c r="H35" s="540">
        <f t="shared" si="4"/>
        <v>207</v>
      </c>
      <c r="I35" s="117"/>
      <c r="J35" s="117"/>
      <c r="K35" s="117"/>
      <c r="L35" s="117"/>
      <c r="M35" s="117"/>
      <c r="N35" s="117"/>
      <c r="O35" s="117"/>
      <c r="P35" s="117"/>
      <c r="Q35" s="117"/>
      <c r="R35" s="117"/>
      <c r="S35" s="117"/>
      <c r="T35" s="117"/>
      <c r="U35" s="117"/>
      <c r="V35" s="117"/>
      <c r="W35" s="117"/>
      <c r="X35" s="117"/>
      <c r="Y35" s="117"/>
      <c r="Z35" s="117"/>
    </row>
    <row r="36" spans="1:26" ht="15.75" customHeight="1">
      <c r="A36" s="108"/>
      <c r="B36" s="125" t="s">
        <v>997</v>
      </c>
      <c r="C36" s="108" t="s">
        <v>1741</v>
      </c>
      <c r="D36" s="108">
        <v>207</v>
      </c>
      <c r="E36" s="108">
        <v>207</v>
      </c>
      <c r="F36" s="538">
        <f t="shared" si="5"/>
        <v>0</v>
      </c>
      <c r="G36" s="539"/>
      <c r="H36" s="540">
        <f t="shared" si="4"/>
        <v>207</v>
      </c>
      <c r="I36" s="117"/>
      <c r="J36" s="117"/>
      <c r="K36" s="117"/>
      <c r="L36" s="117"/>
      <c r="M36" s="117"/>
      <c r="N36" s="117"/>
      <c r="O36" s="117"/>
      <c r="P36" s="117"/>
      <c r="Q36" s="117"/>
      <c r="R36" s="117"/>
      <c r="S36" s="117"/>
      <c r="T36" s="117"/>
      <c r="U36" s="117"/>
      <c r="V36" s="117"/>
      <c r="W36" s="117"/>
      <c r="X36" s="117"/>
      <c r="Y36" s="117"/>
      <c r="Z36" s="117"/>
    </row>
    <row r="37" spans="1:26" ht="15.75" customHeight="1">
      <c r="A37" s="108"/>
      <c r="B37" s="125" t="s">
        <v>1771</v>
      </c>
      <c r="C37" s="108" t="s">
        <v>1741</v>
      </c>
      <c r="D37" s="108">
        <v>414</v>
      </c>
      <c r="E37" s="108">
        <v>414</v>
      </c>
      <c r="F37" s="538">
        <f t="shared" si="5"/>
        <v>0</v>
      </c>
      <c r="G37" s="539"/>
      <c r="H37" s="540">
        <f t="shared" si="4"/>
        <v>414</v>
      </c>
      <c r="I37" s="117"/>
      <c r="J37" s="117"/>
      <c r="K37" s="117"/>
      <c r="L37" s="117"/>
      <c r="M37" s="117"/>
      <c r="N37" s="117"/>
      <c r="O37" s="117"/>
      <c r="P37" s="117"/>
      <c r="Q37" s="117"/>
      <c r="R37" s="117"/>
      <c r="S37" s="117"/>
      <c r="T37" s="117"/>
      <c r="U37" s="117"/>
      <c r="V37" s="117"/>
      <c r="W37" s="117"/>
      <c r="X37" s="117"/>
      <c r="Y37" s="117"/>
      <c r="Z37" s="117"/>
    </row>
    <row r="38" spans="1:26" ht="15.75" customHeight="1">
      <c r="A38" s="108"/>
      <c r="B38" s="125" t="s">
        <v>1772</v>
      </c>
      <c r="C38" s="108" t="s">
        <v>1741</v>
      </c>
      <c r="D38" s="108">
        <v>414</v>
      </c>
      <c r="E38" s="108">
        <v>414</v>
      </c>
      <c r="F38" s="538">
        <f t="shared" si="5"/>
        <v>0</v>
      </c>
      <c r="G38" s="539"/>
      <c r="H38" s="540">
        <f t="shared" si="4"/>
        <v>414</v>
      </c>
      <c r="I38" s="117"/>
      <c r="J38" s="117"/>
      <c r="K38" s="117"/>
      <c r="L38" s="117"/>
      <c r="M38" s="117"/>
      <c r="N38" s="117"/>
      <c r="O38" s="117"/>
      <c r="P38" s="117"/>
      <c r="Q38" s="117"/>
      <c r="R38" s="117"/>
      <c r="S38" s="117"/>
      <c r="T38" s="117"/>
      <c r="U38" s="117"/>
      <c r="V38" s="117"/>
      <c r="W38" s="117"/>
      <c r="X38" s="117"/>
      <c r="Y38" s="117"/>
      <c r="Z38" s="117"/>
    </row>
    <row r="39" spans="1:26" ht="15.75" customHeight="1">
      <c r="A39" s="108"/>
      <c r="B39" s="125" t="s">
        <v>1773</v>
      </c>
      <c r="C39" s="108" t="s">
        <v>1741</v>
      </c>
      <c r="D39" s="108">
        <v>414</v>
      </c>
      <c r="E39" s="108">
        <v>414</v>
      </c>
      <c r="F39" s="538">
        <f t="shared" si="5"/>
        <v>0</v>
      </c>
      <c r="G39" s="539"/>
      <c r="H39" s="540">
        <f t="shared" si="4"/>
        <v>414</v>
      </c>
      <c r="I39" s="117"/>
      <c r="J39" s="117"/>
      <c r="K39" s="117"/>
      <c r="L39" s="117"/>
      <c r="M39" s="117"/>
      <c r="N39" s="117"/>
      <c r="O39" s="117"/>
      <c r="P39" s="117"/>
      <c r="Q39" s="117"/>
      <c r="R39" s="117"/>
      <c r="S39" s="117"/>
      <c r="T39" s="117"/>
      <c r="U39" s="117"/>
      <c r="V39" s="117"/>
      <c r="W39" s="117"/>
      <c r="X39" s="117"/>
      <c r="Y39" s="117"/>
      <c r="Z39" s="117"/>
    </row>
    <row r="40" spans="1:26" ht="15.75" customHeight="1">
      <c r="A40" s="108"/>
      <c r="B40" s="125" t="s">
        <v>1774</v>
      </c>
      <c r="C40" s="108" t="s">
        <v>1741</v>
      </c>
      <c r="D40" s="108">
        <v>207</v>
      </c>
      <c r="E40" s="108">
        <v>207</v>
      </c>
      <c r="F40" s="538">
        <f t="shared" si="5"/>
        <v>0</v>
      </c>
      <c r="G40" s="539"/>
      <c r="H40" s="540">
        <f t="shared" si="4"/>
        <v>207</v>
      </c>
      <c r="I40" s="117"/>
      <c r="J40" s="117"/>
      <c r="K40" s="117"/>
      <c r="L40" s="117"/>
      <c r="M40" s="117"/>
      <c r="N40" s="117"/>
      <c r="O40" s="117"/>
      <c r="P40" s="117"/>
      <c r="Q40" s="117"/>
      <c r="R40" s="117"/>
      <c r="S40" s="117"/>
      <c r="T40" s="117"/>
      <c r="U40" s="117"/>
      <c r="V40" s="117"/>
      <c r="W40" s="117"/>
      <c r="X40" s="117"/>
      <c r="Y40" s="117"/>
      <c r="Z40" s="117"/>
    </row>
    <row r="41" spans="1:26" ht="15.75" customHeight="1">
      <c r="A41" s="108"/>
      <c r="B41" s="125" t="s">
        <v>1775</v>
      </c>
      <c r="C41" s="108" t="s">
        <v>1741</v>
      </c>
      <c r="D41" s="108">
        <v>207</v>
      </c>
      <c r="E41" s="108">
        <v>207</v>
      </c>
      <c r="F41" s="538">
        <f t="shared" si="5"/>
        <v>0</v>
      </c>
      <c r="G41" s="539"/>
      <c r="H41" s="540">
        <f t="shared" si="4"/>
        <v>207</v>
      </c>
      <c r="I41" s="117"/>
      <c r="J41" s="117"/>
      <c r="K41" s="117"/>
      <c r="L41" s="117"/>
      <c r="M41" s="117"/>
      <c r="N41" s="117"/>
      <c r="O41" s="117"/>
      <c r="P41" s="117"/>
      <c r="Q41" s="117"/>
      <c r="R41" s="117"/>
      <c r="S41" s="117"/>
      <c r="T41" s="117"/>
      <c r="U41" s="117"/>
      <c r="V41" s="117"/>
      <c r="W41" s="117"/>
      <c r="X41" s="117"/>
      <c r="Y41" s="117"/>
      <c r="Z41" s="117"/>
    </row>
    <row r="42" spans="1:26" ht="15.75" customHeight="1">
      <c r="A42" s="108"/>
      <c r="B42" s="125" t="s">
        <v>1776</v>
      </c>
      <c r="C42" s="108" t="s">
        <v>1747</v>
      </c>
      <c r="D42" s="108">
        <f t="shared" ref="D42:E42" si="6">108*6</f>
        <v>648</v>
      </c>
      <c r="E42" s="108">
        <f t="shared" si="6"/>
        <v>648</v>
      </c>
      <c r="F42" s="538">
        <f t="shared" si="5"/>
        <v>0</v>
      </c>
      <c r="G42" s="539"/>
      <c r="H42" s="540">
        <f t="shared" si="4"/>
        <v>648</v>
      </c>
      <c r="I42" s="117"/>
      <c r="J42" s="117"/>
      <c r="K42" s="117"/>
      <c r="L42" s="117"/>
      <c r="M42" s="117"/>
      <c r="N42" s="117"/>
      <c r="O42" s="117"/>
      <c r="P42" s="117"/>
      <c r="Q42" s="117"/>
      <c r="R42" s="117"/>
      <c r="S42" s="117"/>
      <c r="T42" s="117"/>
      <c r="U42" s="117"/>
      <c r="V42" s="117"/>
      <c r="W42" s="117"/>
      <c r="X42" s="117"/>
      <c r="Y42" s="117"/>
      <c r="Z42" s="117"/>
    </row>
    <row r="43" spans="1:26" ht="15.75" customHeight="1">
      <c r="A43" s="117"/>
      <c r="B43" s="214"/>
      <c r="C43" s="214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117"/>
      <c r="P43" s="117"/>
      <c r="Q43" s="117"/>
      <c r="R43" s="117"/>
      <c r="S43" s="117"/>
      <c r="T43" s="117"/>
      <c r="U43" s="117"/>
      <c r="V43" s="117"/>
      <c r="W43" s="117"/>
      <c r="X43" s="117"/>
      <c r="Y43" s="117"/>
      <c r="Z43" s="117"/>
    </row>
    <row r="44" spans="1:26" ht="15.75" customHeight="1">
      <c r="A44" s="117"/>
      <c r="B44" s="214"/>
      <c r="C44" s="214"/>
      <c r="D44" s="117"/>
      <c r="E44" s="117"/>
      <c r="F44" s="117"/>
      <c r="G44" s="117"/>
      <c r="H44" s="117"/>
      <c r="I44" s="117"/>
      <c r="J44" s="117"/>
      <c r="K44" s="117"/>
      <c r="L44" s="117"/>
      <c r="M44" s="117"/>
      <c r="N44" s="117"/>
      <c r="O44" s="117"/>
      <c r="P44" s="117"/>
      <c r="Q44" s="117"/>
      <c r="R44" s="117"/>
      <c r="S44" s="117"/>
      <c r="T44" s="117"/>
      <c r="U44" s="117"/>
      <c r="V44" s="117"/>
      <c r="W44" s="117"/>
      <c r="X44" s="117"/>
      <c r="Y44" s="117"/>
      <c r="Z44" s="117"/>
    </row>
    <row r="45" spans="1:26" ht="15.75" customHeight="1">
      <c r="A45" s="117"/>
      <c r="B45" s="214"/>
      <c r="C45" s="214"/>
      <c r="D45" s="117"/>
      <c r="E45" s="117"/>
      <c r="F45" s="117"/>
      <c r="G45" s="117"/>
      <c r="H45" s="117"/>
      <c r="I45" s="117"/>
      <c r="J45" s="117"/>
      <c r="K45" s="117"/>
      <c r="L45" s="117"/>
      <c r="M45" s="117"/>
      <c r="N45" s="117"/>
      <c r="O45" s="117"/>
      <c r="P45" s="117"/>
      <c r="Q45" s="117"/>
      <c r="R45" s="117"/>
      <c r="S45" s="117"/>
      <c r="T45" s="117"/>
      <c r="U45" s="117"/>
      <c r="V45" s="117"/>
      <c r="W45" s="117"/>
      <c r="X45" s="117"/>
      <c r="Y45" s="117"/>
      <c r="Z45" s="117"/>
    </row>
    <row r="46" spans="1:26" ht="15.75" customHeight="1">
      <c r="A46" s="117"/>
      <c r="B46" s="214"/>
      <c r="C46" s="214"/>
      <c r="D46" s="117"/>
      <c r="E46" s="117"/>
      <c r="F46" s="117"/>
      <c r="G46" s="117"/>
      <c r="H46" s="117"/>
      <c r="I46" s="117"/>
      <c r="J46" s="117"/>
      <c r="K46" s="117"/>
      <c r="L46" s="117"/>
      <c r="M46" s="117"/>
      <c r="N46" s="117"/>
      <c r="O46" s="117"/>
      <c r="P46" s="117"/>
      <c r="Q46" s="117"/>
      <c r="R46" s="117"/>
      <c r="S46" s="117"/>
      <c r="T46" s="117"/>
      <c r="U46" s="117"/>
      <c r="V46" s="117"/>
      <c r="W46" s="117"/>
      <c r="X46" s="117"/>
      <c r="Y46" s="117"/>
      <c r="Z46" s="117"/>
    </row>
    <row r="47" spans="1:26" ht="15.75" customHeight="1">
      <c r="A47" s="117"/>
      <c r="B47" s="214"/>
      <c r="C47" s="214"/>
      <c r="D47" s="117"/>
      <c r="E47" s="117"/>
      <c r="F47" s="117"/>
      <c r="G47" s="117"/>
      <c r="H47" s="117"/>
      <c r="I47" s="117"/>
      <c r="J47" s="117"/>
      <c r="K47" s="117"/>
      <c r="L47" s="117"/>
      <c r="M47" s="117"/>
      <c r="N47" s="117"/>
      <c r="O47" s="117"/>
      <c r="P47" s="117"/>
      <c r="Q47" s="117"/>
      <c r="R47" s="117"/>
      <c r="S47" s="117"/>
      <c r="T47" s="117"/>
      <c r="U47" s="117"/>
      <c r="V47" s="117"/>
      <c r="W47" s="117"/>
      <c r="X47" s="117"/>
      <c r="Y47" s="117"/>
      <c r="Z47" s="117"/>
    </row>
    <row r="48" spans="1:26" ht="15.75" customHeight="1">
      <c r="A48" s="117"/>
      <c r="B48" s="214"/>
      <c r="C48" s="214"/>
      <c r="D48" s="117"/>
      <c r="E48" s="117"/>
      <c r="F48" s="117"/>
      <c r="G48" s="117"/>
      <c r="H48" s="117"/>
      <c r="I48" s="117"/>
      <c r="J48" s="117"/>
      <c r="K48" s="117"/>
      <c r="L48" s="117"/>
      <c r="M48" s="117"/>
      <c r="N48" s="117"/>
      <c r="O48" s="117"/>
      <c r="P48" s="117"/>
      <c r="Q48" s="117"/>
      <c r="R48" s="117"/>
      <c r="S48" s="117"/>
      <c r="T48" s="117"/>
      <c r="U48" s="117"/>
      <c r="V48" s="117"/>
      <c r="W48" s="117"/>
      <c r="X48" s="117"/>
      <c r="Y48" s="117"/>
      <c r="Z48" s="117"/>
    </row>
    <row r="49" spans="1:26" ht="15.75" customHeight="1">
      <c r="A49" s="117"/>
      <c r="B49" s="214"/>
      <c r="C49" s="214"/>
      <c r="D49" s="117"/>
      <c r="E49" s="117"/>
      <c r="F49" s="117"/>
      <c r="G49" s="117"/>
      <c r="H49" s="117"/>
      <c r="I49" s="117"/>
      <c r="J49" s="117"/>
      <c r="K49" s="117"/>
      <c r="L49" s="117"/>
      <c r="M49" s="117"/>
      <c r="N49" s="117"/>
      <c r="O49" s="117"/>
      <c r="P49" s="117"/>
      <c r="Q49" s="117"/>
      <c r="R49" s="117"/>
      <c r="S49" s="117"/>
      <c r="T49" s="117"/>
      <c r="U49" s="117"/>
      <c r="V49" s="117"/>
      <c r="W49" s="117"/>
      <c r="X49" s="117"/>
      <c r="Y49" s="117"/>
      <c r="Z49" s="117"/>
    </row>
    <row r="50" spans="1:26" ht="15.75" customHeight="1">
      <c r="A50" s="117"/>
      <c r="B50" s="214"/>
      <c r="C50" s="214"/>
      <c r="D50" s="117"/>
      <c r="E50" s="117"/>
      <c r="F50" s="117"/>
      <c r="G50" s="117"/>
      <c r="H50" s="117"/>
      <c r="I50" s="117"/>
      <c r="J50" s="117"/>
      <c r="K50" s="117"/>
      <c r="L50" s="117"/>
      <c r="M50" s="117"/>
      <c r="N50" s="117"/>
      <c r="O50" s="117"/>
      <c r="P50" s="117"/>
      <c r="Q50" s="117"/>
      <c r="R50" s="117"/>
      <c r="S50" s="117"/>
      <c r="T50" s="117"/>
      <c r="U50" s="117"/>
      <c r="V50" s="117"/>
      <c r="W50" s="117"/>
      <c r="X50" s="117"/>
      <c r="Y50" s="117"/>
      <c r="Z50" s="117"/>
    </row>
    <row r="51" spans="1:26" ht="15.75" customHeight="1">
      <c r="A51" s="117"/>
      <c r="B51" s="214"/>
      <c r="C51" s="214"/>
      <c r="D51" s="117"/>
      <c r="E51" s="117"/>
      <c r="F51" s="117"/>
      <c r="G51" s="117"/>
      <c r="H51" s="117"/>
      <c r="I51" s="117"/>
      <c r="J51" s="117"/>
      <c r="K51" s="117"/>
      <c r="L51" s="117"/>
      <c r="M51" s="117"/>
      <c r="N51" s="117"/>
      <c r="O51" s="117"/>
      <c r="P51" s="117"/>
      <c r="Q51" s="117"/>
      <c r="R51" s="117"/>
      <c r="S51" s="117"/>
      <c r="T51" s="117"/>
      <c r="U51" s="117"/>
      <c r="V51" s="117"/>
      <c r="W51" s="117"/>
      <c r="X51" s="117"/>
      <c r="Y51" s="117"/>
      <c r="Z51" s="117"/>
    </row>
    <row r="52" spans="1:26" ht="15.75" customHeight="1">
      <c r="A52" s="117"/>
      <c r="B52" s="214"/>
      <c r="C52" s="214"/>
      <c r="D52" s="117"/>
      <c r="E52" s="117"/>
      <c r="F52" s="117"/>
      <c r="G52" s="117"/>
      <c r="H52" s="117"/>
      <c r="I52" s="117"/>
      <c r="J52" s="117"/>
      <c r="K52" s="117"/>
      <c r="L52" s="117"/>
      <c r="M52" s="117"/>
      <c r="N52" s="117"/>
      <c r="O52" s="117"/>
      <c r="P52" s="117"/>
      <c r="Q52" s="117"/>
      <c r="R52" s="117"/>
      <c r="S52" s="117"/>
      <c r="T52" s="117"/>
      <c r="U52" s="117"/>
      <c r="V52" s="117"/>
      <c r="W52" s="117"/>
      <c r="X52" s="117"/>
      <c r="Y52" s="117"/>
      <c r="Z52" s="117"/>
    </row>
    <row r="53" spans="1:26" ht="15.75" customHeight="1">
      <c r="A53" s="117"/>
      <c r="B53" s="214"/>
      <c r="C53" s="214"/>
      <c r="D53" s="117"/>
      <c r="E53" s="117"/>
      <c r="F53" s="117"/>
      <c r="G53" s="117"/>
      <c r="H53" s="117"/>
      <c r="I53" s="117"/>
      <c r="J53" s="117"/>
      <c r="K53" s="117"/>
      <c r="L53" s="117"/>
      <c r="M53" s="117"/>
      <c r="N53" s="117"/>
      <c r="O53" s="117"/>
      <c r="P53" s="117"/>
      <c r="Q53" s="117"/>
      <c r="R53" s="117"/>
      <c r="S53" s="117"/>
      <c r="T53" s="117"/>
      <c r="U53" s="117"/>
      <c r="V53" s="117"/>
      <c r="W53" s="117"/>
      <c r="X53" s="117"/>
      <c r="Y53" s="117"/>
      <c r="Z53" s="117"/>
    </row>
    <row r="54" spans="1:26" ht="15.75" customHeight="1">
      <c r="A54" s="117"/>
      <c r="B54" s="214"/>
      <c r="C54" s="214"/>
      <c r="D54" s="117"/>
      <c r="E54" s="117"/>
      <c r="F54" s="117"/>
      <c r="G54" s="117"/>
      <c r="H54" s="117"/>
      <c r="I54" s="117"/>
      <c r="J54" s="117"/>
      <c r="K54" s="117"/>
      <c r="L54" s="117"/>
      <c r="M54" s="117"/>
      <c r="N54" s="117"/>
      <c r="O54" s="117"/>
      <c r="P54" s="117"/>
      <c r="Q54" s="117"/>
      <c r="R54" s="117"/>
      <c r="S54" s="117"/>
      <c r="T54" s="117"/>
      <c r="U54" s="117"/>
      <c r="V54" s="117"/>
      <c r="W54" s="117"/>
      <c r="X54" s="117"/>
      <c r="Y54" s="117"/>
      <c r="Z54" s="117"/>
    </row>
    <row r="55" spans="1:26" ht="15.75" customHeight="1">
      <c r="A55" s="117"/>
      <c r="B55" s="214"/>
      <c r="C55" s="214"/>
      <c r="D55" s="117"/>
      <c r="E55" s="117"/>
      <c r="F55" s="117"/>
      <c r="G55" s="117"/>
      <c r="H55" s="117"/>
      <c r="I55" s="117"/>
      <c r="J55" s="117"/>
      <c r="K55" s="117"/>
      <c r="L55" s="117"/>
      <c r="M55" s="117"/>
      <c r="N55" s="117"/>
      <c r="O55" s="117"/>
      <c r="P55" s="117"/>
      <c r="Q55" s="117"/>
      <c r="R55" s="117"/>
      <c r="S55" s="117"/>
      <c r="T55" s="117"/>
      <c r="U55" s="117"/>
      <c r="V55" s="117"/>
      <c r="W55" s="117"/>
      <c r="X55" s="117"/>
      <c r="Y55" s="117"/>
      <c r="Z55" s="117"/>
    </row>
    <row r="56" spans="1:26" ht="15.75" customHeight="1">
      <c r="A56" s="117"/>
      <c r="B56" s="214"/>
      <c r="C56" s="214"/>
      <c r="D56" s="117"/>
      <c r="E56" s="117"/>
      <c r="F56" s="117"/>
      <c r="G56" s="117"/>
      <c r="H56" s="117"/>
      <c r="I56" s="117"/>
      <c r="J56" s="117"/>
      <c r="K56" s="117"/>
      <c r="L56" s="117"/>
      <c r="M56" s="117"/>
      <c r="N56" s="117"/>
      <c r="O56" s="117"/>
      <c r="P56" s="117"/>
      <c r="Q56" s="117"/>
      <c r="R56" s="117"/>
      <c r="S56" s="117"/>
      <c r="T56" s="117"/>
      <c r="U56" s="117"/>
      <c r="V56" s="117"/>
      <c r="W56" s="117"/>
      <c r="X56" s="117"/>
      <c r="Y56" s="117"/>
      <c r="Z56" s="117"/>
    </row>
    <row r="57" spans="1:26" ht="15.75" customHeight="1">
      <c r="A57" s="117"/>
      <c r="B57" s="214"/>
      <c r="C57" s="214"/>
      <c r="D57" s="117"/>
      <c r="E57" s="117"/>
      <c r="F57" s="117"/>
      <c r="G57" s="117"/>
      <c r="H57" s="117"/>
      <c r="I57" s="117"/>
      <c r="J57" s="117"/>
      <c r="K57" s="117"/>
      <c r="L57" s="117"/>
      <c r="M57" s="117"/>
      <c r="N57" s="117"/>
      <c r="O57" s="117"/>
      <c r="P57" s="117"/>
      <c r="Q57" s="117"/>
      <c r="R57" s="117"/>
      <c r="S57" s="117"/>
      <c r="T57" s="117"/>
      <c r="U57" s="117"/>
      <c r="V57" s="117"/>
      <c r="W57" s="117"/>
      <c r="X57" s="117"/>
      <c r="Y57" s="117"/>
      <c r="Z57" s="117"/>
    </row>
    <row r="58" spans="1:26" ht="15.75" customHeight="1">
      <c r="A58" s="117"/>
      <c r="B58" s="214"/>
      <c r="C58" s="214"/>
      <c r="D58" s="117"/>
      <c r="E58" s="117"/>
      <c r="F58" s="117"/>
      <c r="G58" s="117"/>
      <c r="H58" s="117"/>
      <c r="I58" s="117"/>
      <c r="J58" s="117"/>
      <c r="K58" s="117"/>
      <c r="L58" s="117"/>
      <c r="M58" s="117"/>
      <c r="N58" s="117"/>
      <c r="O58" s="117"/>
      <c r="P58" s="117"/>
      <c r="Q58" s="117"/>
      <c r="R58" s="117"/>
      <c r="S58" s="117"/>
      <c r="T58" s="117"/>
      <c r="U58" s="117"/>
      <c r="V58" s="117"/>
      <c r="W58" s="117"/>
      <c r="X58" s="117"/>
      <c r="Y58" s="117"/>
      <c r="Z58" s="117"/>
    </row>
    <row r="59" spans="1:26" ht="15.75" customHeight="1">
      <c r="A59" s="117"/>
      <c r="B59" s="214"/>
      <c r="C59" s="214"/>
      <c r="D59" s="117"/>
      <c r="E59" s="117"/>
      <c r="F59" s="117"/>
      <c r="G59" s="117"/>
      <c r="H59" s="117"/>
      <c r="I59" s="117"/>
      <c r="J59" s="117"/>
      <c r="K59" s="117"/>
      <c r="L59" s="117"/>
      <c r="M59" s="117"/>
      <c r="N59" s="117"/>
      <c r="O59" s="117"/>
      <c r="P59" s="117"/>
      <c r="Q59" s="117"/>
      <c r="R59" s="117"/>
      <c r="S59" s="117"/>
      <c r="T59" s="117"/>
      <c r="U59" s="117"/>
      <c r="V59" s="117"/>
      <c r="W59" s="117"/>
      <c r="X59" s="117"/>
      <c r="Y59" s="117"/>
      <c r="Z59" s="117"/>
    </row>
    <row r="60" spans="1:26" ht="15.75" customHeight="1">
      <c r="A60" s="117"/>
      <c r="B60" s="214"/>
      <c r="C60" s="214"/>
      <c r="D60" s="117"/>
      <c r="E60" s="117"/>
      <c r="F60" s="117"/>
      <c r="G60" s="117"/>
      <c r="H60" s="117"/>
      <c r="I60" s="117"/>
      <c r="J60" s="117"/>
      <c r="K60" s="117"/>
      <c r="L60" s="117"/>
      <c r="M60" s="117"/>
      <c r="N60" s="117"/>
      <c r="O60" s="117"/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</row>
    <row r="61" spans="1:26" ht="15.75" customHeight="1">
      <c r="A61" s="117"/>
      <c r="B61" s="214"/>
      <c r="C61" s="214"/>
      <c r="D61" s="117"/>
      <c r="E61" s="117"/>
      <c r="F61" s="117"/>
      <c r="G61" s="117"/>
      <c r="H61" s="117"/>
      <c r="I61" s="117"/>
      <c r="J61" s="117"/>
      <c r="K61" s="117"/>
      <c r="L61" s="117"/>
      <c r="M61" s="117"/>
      <c r="N61" s="117"/>
      <c r="O61" s="117"/>
      <c r="P61" s="117"/>
      <c r="Q61" s="117"/>
      <c r="R61" s="117"/>
      <c r="S61" s="117"/>
      <c r="T61" s="117"/>
      <c r="U61" s="117"/>
      <c r="V61" s="117"/>
      <c r="W61" s="117"/>
      <c r="X61" s="117"/>
      <c r="Y61" s="117"/>
      <c r="Z61" s="117"/>
    </row>
    <row r="62" spans="1:26" ht="15.75" customHeight="1">
      <c r="A62" s="117"/>
      <c r="B62" s="214"/>
      <c r="C62" s="214"/>
      <c r="D62" s="117"/>
      <c r="E62" s="117"/>
      <c r="F62" s="117"/>
      <c r="G62" s="117"/>
      <c r="H62" s="117"/>
      <c r="I62" s="117"/>
      <c r="J62" s="117"/>
      <c r="K62" s="117"/>
      <c r="L62" s="117"/>
      <c r="M62" s="117"/>
      <c r="N62" s="117"/>
      <c r="O62" s="117"/>
      <c r="P62" s="117"/>
      <c r="Q62" s="117"/>
      <c r="R62" s="117"/>
      <c r="S62" s="117"/>
      <c r="T62" s="117"/>
      <c r="U62" s="117"/>
      <c r="V62" s="117"/>
      <c r="W62" s="117"/>
      <c r="X62" s="117"/>
      <c r="Y62" s="117"/>
      <c r="Z62" s="117"/>
    </row>
    <row r="63" spans="1:26" ht="15.75" customHeight="1">
      <c r="A63" s="117"/>
      <c r="B63" s="214"/>
      <c r="C63" s="214"/>
      <c r="D63" s="117"/>
      <c r="E63" s="117"/>
      <c r="F63" s="117"/>
      <c r="G63" s="117"/>
      <c r="H63" s="117"/>
      <c r="I63" s="117"/>
      <c r="J63" s="117"/>
      <c r="K63" s="117"/>
      <c r="L63" s="117"/>
      <c r="M63" s="117"/>
      <c r="N63" s="117"/>
      <c r="O63" s="117"/>
      <c r="P63" s="117"/>
      <c r="Q63" s="117"/>
      <c r="R63" s="117"/>
      <c r="S63" s="117"/>
      <c r="T63" s="117"/>
      <c r="U63" s="117"/>
      <c r="V63" s="117"/>
      <c r="W63" s="117"/>
      <c r="X63" s="117"/>
      <c r="Y63" s="117"/>
      <c r="Z63" s="117"/>
    </row>
    <row r="64" spans="1:26" ht="15.75" customHeight="1">
      <c r="A64" s="117"/>
      <c r="B64" s="214"/>
      <c r="C64" s="214"/>
      <c r="D64" s="117"/>
      <c r="E64" s="117"/>
      <c r="F64" s="117"/>
      <c r="G64" s="117"/>
      <c r="H64" s="117"/>
      <c r="I64" s="117"/>
      <c r="J64" s="117"/>
      <c r="K64" s="117"/>
      <c r="L64" s="117"/>
      <c r="M64" s="117"/>
      <c r="N64" s="117"/>
      <c r="O64" s="117"/>
      <c r="P64" s="117"/>
      <c r="Q64" s="117"/>
      <c r="R64" s="117"/>
      <c r="S64" s="117"/>
      <c r="T64" s="117"/>
      <c r="U64" s="117"/>
      <c r="V64" s="117"/>
      <c r="W64" s="117"/>
      <c r="X64" s="117"/>
      <c r="Y64" s="117"/>
      <c r="Z64" s="117"/>
    </row>
    <row r="65" spans="1:26" ht="15.75" customHeight="1">
      <c r="A65" s="117"/>
      <c r="B65" s="214"/>
      <c r="C65" s="214"/>
      <c r="D65" s="117"/>
      <c r="E65" s="117"/>
      <c r="F65" s="117"/>
      <c r="G65" s="117"/>
      <c r="H65" s="117"/>
      <c r="I65" s="117"/>
      <c r="J65" s="117"/>
      <c r="K65" s="117"/>
      <c r="L65" s="117"/>
      <c r="M65" s="117"/>
      <c r="N65" s="117"/>
      <c r="O65" s="117"/>
      <c r="P65" s="117"/>
      <c r="Q65" s="117"/>
      <c r="R65" s="117"/>
      <c r="S65" s="117"/>
      <c r="T65" s="117"/>
      <c r="U65" s="117"/>
      <c r="V65" s="117"/>
      <c r="W65" s="117"/>
      <c r="X65" s="117"/>
      <c r="Y65" s="117"/>
      <c r="Z65" s="117"/>
    </row>
    <row r="66" spans="1:26" ht="15.75" customHeight="1">
      <c r="A66" s="117"/>
      <c r="B66" s="214"/>
      <c r="C66" s="214"/>
      <c r="D66" s="117"/>
      <c r="E66" s="117"/>
      <c r="F66" s="117"/>
      <c r="G66" s="117"/>
      <c r="H66" s="117"/>
      <c r="I66" s="117"/>
      <c r="J66" s="117"/>
      <c r="K66" s="117"/>
      <c r="L66" s="117"/>
      <c r="M66" s="117"/>
      <c r="N66" s="117"/>
      <c r="O66" s="117"/>
      <c r="P66" s="117"/>
      <c r="Q66" s="117"/>
      <c r="R66" s="117"/>
      <c r="S66" s="117"/>
      <c r="T66" s="117"/>
      <c r="U66" s="117"/>
      <c r="V66" s="117"/>
      <c r="W66" s="117"/>
      <c r="X66" s="117"/>
      <c r="Y66" s="117"/>
      <c r="Z66" s="117"/>
    </row>
    <row r="67" spans="1:26" ht="15.75" customHeight="1">
      <c r="A67" s="117"/>
      <c r="B67" s="214"/>
      <c r="C67" s="214"/>
      <c r="D67" s="117"/>
      <c r="E67" s="117"/>
      <c r="F67" s="117"/>
      <c r="G67" s="117"/>
      <c r="H67" s="117"/>
      <c r="I67" s="117"/>
      <c r="J67" s="117"/>
      <c r="K67" s="117"/>
      <c r="L67" s="117"/>
      <c r="M67" s="117"/>
      <c r="N67" s="117"/>
      <c r="O67" s="117"/>
      <c r="P67" s="117"/>
      <c r="Q67" s="117"/>
      <c r="R67" s="117"/>
      <c r="S67" s="117"/>
      <c r="T67" s="117"/>
      <c r="U67" s="117"/>
      <c r="V67" s="117"/>
      <c r="W67" s="117"/>
      <c r="X67" s="117"/>
      <c r="Y67" s="117"/>
      <c r="Z67" s="117"/>
    </row>
    <row r="68" spans="1:26" ht="15.75" customHeight="1">
      <c r="A68" s="117"/>
      <c r="B68" s="214"/>
      <c r="C68" s="214"/>
      <c r="D68" s="117"/>
      <c r="E68" s="117"/>
      <c r="F68" s="117"/>
      <c r="G68" s="117"/>
      <c r="H68" s="117"/>
      <c r="I68" s="117"/>
      <c r="J68" s="117"/>
      <c r="K68" s="117"/>
      <c r="L68" s="117"/>
      <c r="M68" s="117"/>
      <c r="N68" s="117"/>
      <c r="O68" s="117"/>
      <c r="P68" s="117"/>
      <c r="Q68" s="117"/>
      <c r="R68" s="117"/>
      <c r="S68" s="117"/>
      <c r="T68" s="117"/>
      <c r="U68" s="117"/>
      <c r="V68" s="117"/>
      <c r="W68" s="117"/>
      <c r="X68" s="117"/>
      <c r="Y68" s="117"/>
      <c r="Z68" s="117"/>
    </row>
    <row r="69" spans="1:26" ht="15.75" customHeight="1">
      <c r="A69" s="117"/>
      <c r="B69" s="214"/>
      <c r="C69" s="214"/>
      <c r="D69" s="117"/>
      <c r="E69" s="117"/>
      <c r="F69" s="117"/>
      <c r="G69" s="117"/>
      <c r="H69" s="117"/>
      <c r="I69" s="117"/>
      <c r="J69" s="117"/>
      <c r="K69" s="117"/>
      <c r="L69" s="117"/>
      <c r="M69" s="117"/>
      <c r="N69" s="117"/>
      <c r="O69" s="117"/>
      <c r="P69" s="117"/>
      <c r="Q69" s="117"/>
      <c r="R69" s="117"/>
      <c r="S69" s="117"/>
      <c r="T69" s="117"/>
      <c r="U69" s="117"/>
      <c r="V69" s="117"/>
      <c r="W69" s="117"/>
      <c r="X69" s="117"/>
      <c r="Y69" s="117"/>
      <c r="Z69" s="117"/>
    </row>
    <row r="70" spans="1:26" ht="15.75" customHeight="1">
      <c r="A70" s="117"/>
      <c r="B70" s="214"/>
      <c r="C70" s="214"/>
      <c r="D70" s="117"/>
      <c r="E70" s="117"/>
      <c r="F70" s="117"/>
      <c r="G70" s="117"/>
      <c r="H70" s="117"/>
      <c r="I70" s="117"/>
      <c r="J70" s="117"/>
      <c r="K70" s="117"/>
      <c r="L70" s="117"/>
      <c r="M70" s="117"/>
      <c r="N70" s="117"/>
      <c r="O70" s="117"/>
      <c r="P70" s="117"/>
      <c r="Q70" s="117"/>
      <c r="R70" s="117"/>
      <c r="S70" s="117"/>
      <c r="T70" s="117"/>
      <c r="U70" s="117"/>
      <c r="V70" s="117"/>
      <c r="W70" s="117"/>
      <c r="X70" s="117"/>
      <c r="Y70" s="117"/>
      <c r="Z70" s="117"/>
    </row>
    <row r="71" spans="1:26" ht="15.75" customHeight="1">
      <c r="A71" s="117"/>
      <c r="B71" s="214"/>
      <c r="C71" s="214"/>
      <c r="D71" s="117"/>
      <c r="E71" s="117"/>
      <c r="F71" s="117"/>
      <c r="G71" s="117"/>
      <c r="H71" s="117"/>
      <c r="I71" s="117"/>
      <c r="J71" s="117"/>
      <c r="K71" s="117"/>
      <c r="L71" s="117"/>
      <c r="M71" s="117"/>
      <c r="N71" s="117"/>
      <c r="O71" s="117"/>
      <c r="P71" s="117"/>
      <c r="Q71" s="117"/>
      <c r="R71" s="117"/>
      <c r="S71" s="117"/>
      <c r="T71" s="117"/>
      <c r="U71" s="117"/>
      <c r="V71" s="117"/>
      <c r="W71" s="117"/>
      <c r="X71" s="117"/>
      <c r="Y71" s="117"/>
      <c r="Z71" s="117"/>
    </row>
    <row r="72" spans="1:26" ht="15.75" customHeight="1">
      <c r="A72" s="117"/>
      <c r="B72" s="214"/>
      <c r="C72" s="214"/>
      <c r="D72" s="117"/>
      <c r="E72" s="117"/>
      <c r="F72" s="117"/>
      <c r="G72" s="117"/>
      <c r="H72" s="117"/>
      <c r="I72" s="117"/>
      <c r="J72" s="117"/>
      <c r="K72" s="117"/>
      <c r="L72" s="117"/>
      <c r="M72" s="117"/>
      <c r="N72" s="117"/>
      <c r="O72" s="117"/>
      <c r="P72" s="117"/>
      <c r="Q72" s="117"/>
      <c r="R72" s="117"/>
      <c r="S72" s="117"/>
      <c r="T72" s="117"/>
      <c r="U72" s="117"/>
      <c r="V72" s="117"/>
      <c r="W72" s="117"/>
      <c r="X72" s="117"/>
      <c r="Y72" s="117"/>
      <c r="Z72" s="117"/>
    </row>
    <row r="73" spans="1:26" ht="15.75" customHeight="1">
      <c r="A73" s="117"/>
      <c r="B73" s="214"/>
      <c r="C73" s="214"/>
      <c r="D73" s="117"/>
      <c r="E73" s="117"/>
      <c r="F73" s="117"/>
      <c r="G73" s="117"/>
      <c r="H73" s="117"/>
      <c r="I73" s="117"/>
      <c r="J73" s="117"/>
      <c r="K73" s="117"/>
      <c r="L73" s="117"/>
      <c r="M73" s="117"/>
      <c r="N73" s="117"/>
      <c r="O73" s="117"/>
      <c r="P73" s="117"/>
      <c r="Q73" s="117"/>
      <c r="R73" s="117"/>
      <c r="S73" s="117"/>
      <c r="T73" s="117"/>
      <c r="U73" s="117"/>
      <c r="V73" s="117"/>
      <c r="W73" s="117"/>
      <c r="X73" s="117"/>
      <c r="Y73" s="117"/>
      <c r="Z73" s="117"/>
    </row>
    <row r="74" spans="1:26" ht="15.75" customHeight="1">
      <c r="A74" s="117"/>
      <c r="B74" s="214"/>
      <c r="C74" s="214"/>
      <c r="D74" s="117"/>
      <c r="E74" s="117"/>
      <c r="F74" s="117"/>
      <c r="G74" s="117"/>
      <c r="H74" s="117"/>
      <c r="I74" s="117"/>
      <c r="J74" s="117"/>
      <c r="K74" s="117"/>
      <c r="L74" s="117"/>
      <c r="M74" s="117"/>
      <c r="N74" s="117"/>
      <c r="O74" s="117"/>
      <c r="P74" s="117"/>
      <c r="Q74" s="117"/>
      <c r="R74" s="117"/>
      <c r="S74" s="117"/>
      <c r="T74" s="117"/>
      <c r="U74" s="117"/>
      <c r="V74" s="117"/>
      <c r="W74" s="117"/>
      <c r="X74" s="117"/>
      <c r="Y74" s="117"/>
      <c r="Z74" s="117"/>
    </row>
    <row r="75" spans="1:26" ht="15.75" customHeight="1">
      <c r="A75" s="117"/>
      <c r="B75" s="214"/>
      <c r="C75" s="214"/>
      <c r="D75" s="117"/>
      <c r="E75" s="117"/>
      <c r="F75" s="117"/>
      <c r="G75" s="117"/>
      <c r="H75" s="117"/>
      <c r="I75" s="117"/>
      <c r="J75" s="117"/>
      <c r="K75" s="117"/>
      <c r="L75" s="117"/>
      <c r="M75" s="117"/>
      <c r="N75" s="117"/>
      <c r="O75" s="117"/>
      <c r="P75" s="117"/>
      <c r="Q75" s="117"/>
      <c r="R75" s="117"/>
      <c r="S75" s="117"/>
      <c r="T75" s="117"/>
      <c r="U75" s="117"/>
      <c r="V75" s="117"/>
      <c r="W75" s="117"/>
      <c r="X75" s="117"/>
      <c r="Y75" s="117"/>
      <c r="Z75" s="117"/>
    </row>
    <row r="76" spans="1:26" ht="15.75" customHeight="1">
      <c r="A76" s="117"/>
      <c r="B76" s="214"/>
      <c r="C76" s="214"/>
      <c r="D76" s="117"/>
      <c r="E76" s="117"/>
      <c r="F76" s="117"/>
      <c r="G76" s="117"/>
      <c r="H76" s="117"/>
      <c r="I76" s="117"/>
      <c r="J76" s="117"/>
      <c r="K76" s="117"/>
      <c r="L76" s="117"/>
      <c r="M76" s="117"/>
      <c r="N76" s="117"/>
      <c r="O76" s="117"/>
      <c r="P76" s="117"/>
      <c r="Q76" s="117"/>
      <c r="R76" s="117"/>
      <c r="S76" s="117"/>
      <c r="T76" s="117"/>
      <c r="U76" s="117"/>
      <c r="V76" s="117"/>
      <c r="W76" s="117"/>
      <c r="X76" s="117"/>
      <c r="Y76" s="117"/>
      <c r="Z76" s="117"/>
    </row>
    <row r="77" spans="1:26" ht="15.75" customHeight="1">
      <c r="A77" s="117"/>
      <c r="B77" s="214"/>
      <c r="C77" s="214"/>
      <c r="D77" s="117"/>
      <c r="E77" s="117"/>
      <c r="F77" s="117"/>
      <c r="G77" s="117"/>
      <c r="H77" s="117"/>
      <c r="I77" s="117"/>
      <c r="J77" s="117"/>
      <c r="K77" s="117"/>
      <c r="L77" s="117"/>
      <c r="M77" s="117"/>
      <c r="N77" s="117"/>
      <c r="O77" s="117"/>
      <c r="P77" s="117"/>
      <c r="Q77" s="117"/>
      <c r="R77" s="117"/>
      <c r="S77" s="117"/>
      <c r="T77" s="117"/>
      <c r="U77" s="117"/>
      <c r="V77" s="117"/>
      <c r="W77" s="117"/>
      <c r="X77" s="117"/>
      <c r="Y77" s="117"/>
      <c r="Z77" s="117"/>
    </row>
    <row r="78" spans="1:26" ht="15.75" customHeight="1">
      <c r="A78" s="117"/>
      <c r="B78" s="214"/>
      <c r="C78" s="214"/>
      <c r="D78" s="117"/>
      <c r="E78" s="117"/>
      <c r="F78" s="117"/>
      <c r="G78" s="117"/>
      <c r="H78" s="117"/>
      <c r="I78" s="117"/>
      <c r="J78" s="117"/>
      <c r="K78" s="117"/>
      <c r="L78" s="117"/>
      <c r="M78" s="117"/>
      <c r="N78" s="117"/>
      <c r="O78" s="117"/>
      <c r="P78" s="117"/>
      <c r="Q78" s="117"/>
      <c r="R78" s="117"/>
      <c r="S78" s="117"/>
      <c r="T78" s="117"/>
      <c r="U78" s="117"/>
      <c r="V78" s="117"/>
      <c r="W78" s="117"/>
      <c r="X78" s="117"/>
      <c r="Y78" s="117"/>
      <c r="Z78" s="117"/>
    </row>
    <row r="79" spans="1:26" ht="15.75" customHeight="1">
      <c r="A79" s="117"/>
      <c r="B79" s="214"/>
      <c r="C79" s="214"/>
      <c r="D79" s="117"/>
      <c r="E79" s="117"/>
      <c r="F79" s="117"/>
      <c r="G79" s="117"/>
      <c r="H79" s="117"/>
      <c r="I79" s="117"/>
      <c r="J79" s="117"/>
      <c r="K79" s="117"/>
      <c r="L79" s="117"/>
      <c r="M79" s="117"/>
      <c r="N79" s="117"/>
      <c r="O79" s="117"/>
      <c r="P79" s="117"/>
      <c r="Q79" s="117"/>
      <c r="R79" s="117"/>
      <c r="S79" s="117"/>
      <c r="T79" s="117"/>
      <c r="U79" s="117"/>
      <c r="V79" s="117"/>
      <c r="W79" s="117"/>
      <c r="X79" s="117"/>
      <c r="Y79" s="117"/>
      <c r="Z79" s="117"/>
    </row>
    <row r="80" spans="1:26" ht="15.75" customHeight="1">
      <c r="A80" s="117"/>
      <c r="B80" s="214"/>
      <c r="C80" s="214"/>
      <c r="D80" s="117"/>
      <c r="E80" s="117"/>
      <c r="F80" s="117"/>
      <c r="G80" s="117"/>
      <c r="H80" s="117"/>
      <c r="I80" s="117"/>
      <c r="J80" s="117"/>
      <c r="K80" s="117"/>
      <c r="L80" s="117"/>
      <c r="M80" s="117"/>
      <c r="N80" s="117"/>
      <c r="O80" s="117"/>
      <c r="P80" s="117"/>
      <c r="Q80" s="117"/>
      <c r="R80" s="117"/>
      <c r="S80" s="117"/>
      <c r="T80" s="117"/>
      <c r="U80" s="117"/>
      <c r="V80" s="117"/>
      <c r="W80" s="117"/>
      <c r="X80" s="117"/>
      <c r="Y80" s="117"/>
      <c r="Z80" s="117"/>
    </row>
    <row r="81" spans="1:26" ht="15.75" customHeight="1">
      <c r="A81" s="117"/>
      <c r="B81" s="214"/>
      <c r="C81" s="214"/>
      <c r="D81" s="117"/>
      <c r="E81" s="117"/>
      <c r="F81" s="117"/>
      <c r="G81" s="117"/>
      <c r="H81" s="117"/>
      <c r="I81" s="117"/>
      <c r="J81" s="117"/>
      <c r="K81" s="117"/>
      <c r="L81" s="117"/>
      <c r="M81" s="117"/>
      <c r="N81" s="117"/>
      <c r="O81" s="117"/>
      <c r="P81" s="117"/>
      <c r="Q81" s="117"/>
      <c r="R81" s="117"/>
      <c r="S81" s="117"/>
      <c r="T81" s="117"/>
      <c r="U81" s="117"/>
      <c r="V81" s="117"/>
      <c r="W81" s="117"/>
      <c r="X81" s="117"/>
      <c r="Y81" s="117"/>
      <c r="Z81" s="117"/>
    </row>
    <row r="82" spans="1:26" ht="15.75" customHeight="1">
      <c r="A82" s="117"/>
      <c r="B82" s="214"/>
      <c r="C82" s="214"/>
      <c r="D82" s="117"/>
      <c r="E82" s="117"/>
      <c r="F82" s="117"/>
      <c r="G82" s="117"/>
      <c r="H82" s="117"/>
      <c r="I82" s="117"/>
      <c r="J82" s="117"/>
      <c r="K82" s="117"/>
      <c r="L82" s="117"/>
      <c r="M82" s="117"/>
      <c r="N82" s="117"/>
      <c r="O82" s="117"/>
      <c r="P82" s="117"/>
      <c r="Q82" s="117"/>
      <c r="R82" s="117"/>
      <c r="S82" s="117"/>
      <c r="T82" s="117"/>
      <c r="U82" s="117"/>
      <c r="V82" s="117"/>
      <c r="W82" s="117"/>
      <c r="X82" s="117"/>
      <c r="Y82" s="117"/>
      <c r="Z82" s="117"/>
    </row>
    <row r="83" spans="1:26" ht="15.75" customHeight="1">
      <c r="A83" s="117"/>
      <c r="B83" s="214"/>
      <c r="C83" s="214"/>
      <c r="D83" s="117"/>
      <c r="E83" s="117"/>
      <c r="F83" s="117"/>
      <c r="G83" s="117"/>
      <c r="H83" s="117"/>
      <c r="I83" s="117"/>
      <c r="J83" s="117"/>
      <c r="K83" s="117"/>
      <c r="L83" s="117"/>
      <c r="M83" s="117"/>
      <c r="N83" s="117"/>
      <c r="O83" s="117"/>
      <c r="P83" s="117"/>
      <c r="Q83" s="117"/>
      <c r="R83" s="117"/>
      <c r="S83" s="117"/>
      <c r="T83" s="117"/>
      <c r="U83" s="117"/>
      <c r="V83" s="117"/>
      <c r="W83" s="117"/>
      <c r="X83" s="117"/>
      <c r="Y83" s="117"/>
      <c r="Z83" s="117"/>
    </row>
    <row r="84" spans="1:26" ht="15.75" customHeight="1">
      <c r="A84" s="117"/>
      <c r="B84" s="214"/>
      <c r="C84" s="214"/>
      <c r="D84" s="117"/>
      <c r="E84" s="117"/>
      <c r="F84" s="117"/>
      <c r="G84" s="117"/>
      <c r="H84" s="117"/>
      <c r="I84" s="117"/>
      <c r="J84" s="117"/>
      <c r="K84" s="117"/>
      <c r="L84" s="117"/>
      <c r="M84" s="117"/>
      <c r="N84" s="117"/>
      <c r="O84" s="117"/>
      <c r="P84" s="117"/>
      <c r="Q84" s="117"/>
      <c r="R84" s="117"/>
      <c r="S84" s="117"/>
      <c r="T84" s="117"/>
      <c r="U84" s="117"/>
      <c r="V84" s="117"/>
      <c r="W84" s="117"/>
      <c r="X84" s="117"/>
      <c r="Y84" s="117"/>
      <c r="Z84" s="117"/>
    </row>
    <row r="85" spans="1:26" ht="15.75" customHeight="1">
      <c r="A85" s="117"/>
      <c r="B85" s="214"/>
      <c r="C85" s="214"/>
      <c r="D85" s="117"/>
      <c r="E85" s="117"/>
      <c r="F85" s="117"/>
      <c r="G85" s="117"/>
      <c r="H85" s="117"/>
      <c r="I85" s="117"/>
      <c r="J85" s="117"/>
      <c r="K85" s="117"/>
      <c r="L85" s="117"/>
      <c r="M85" s="117"/>
      <c r="N85" s="117"/>
      <c r="O85" s="117"/>
      <c r="P85" s="117"/>
      <c r="Q85" s="117"/>
      <c r="R85" s="117"/>
      <c r="S85" s="117"/>
      <c r="T85" s="117"/>
      <c r="U85" s="117"/>
      <c r="V85" s="117"/>
      <c r="W85" s="117"/>
      <c r="X85" s="117"/>
      <c r="Y85" s="117"/>
      <c r="Z85" s="117"/>
    </row>
    <row r="86" spans="1:26" ht="15.75" customHeight="1">
      <c r="A86" s="117"/>
      <c r="B86" s="214"/>
      <c r="C86" s="214"/>
      <c r="D86" s="117"/>
      <c r="E86" s="117"/>
      <c r="F86" s="117"/>
      <c r="G86" s="117"/>
      <c r="H86" s="117"/>
      <c r="I86" s="117"/>
      <c r="J86" s="117"/>
      <c r="K86" s="117"/>
      <c r="L86" s="117"/>
      <c r="M86" s="117"/>
      <c r="N86" s="117"/>
      <c r="O86" s="117"/>
      <c r="P86" s="117"/>
      <c r="Q86" s="117"/>
      <c r="R86" s="117"/>
      <c r="S86" s="117"/>
      <c r="T86" s="117"/>
      <c r="U86" s="117"/>
      <c r="V86" s="117"/>
      <c r="W86" s="117"/>
      <c r="X86" s="117"/>
      <c r="Y86" s="117"/>
      <c r="Z86" s="117"/>
    </row>
    <row r="87" spans="1:26" ht="15.75" customHeight="1">
      <c r="A87" s="117"/>
      <c r="B87" s="214"/>
      <c r="C87" s="214"/>
      <c r="D87" s="117"/>
      <c r="E87" s="117"/>
      <c r="F87" s="117"/>
      <c r="G87" s="117"/>
      <c r="H87" s="117"/>
      <c r="I87" s="117"/>
      <c r="J87" s="117"/>
      <c r="K87" s="117"/>
      <c r="L87" s="117"/>
      <c r="M87" s="117"/>
      <c r="N87" s="117"/>
      <c r="O87" s="117"/>
      <c r="P87" s="117"/>
      <c r="Q87" s="117"/>
      <c r="R87" s="117"/>
      <c r="S87" s="117"/>
      <c r="T87" s="117"/>
      <c r="U87" s="117"/>
      <c r="V87" s="117"/>
      <c r="W87" s="117"/>
      <c r="X87" s="117"/>
      <c r="Y87" s="117"/>
      <c r="Z87" s="117"/>
    </row>
    <row r="88" spans="1:26" ht="15.75" customHeight="1">
      <c r="A88" s="117"/>
      <c r="B88" s="214"/>
      <c r="C88" s="214"/>
      <c r="D88" s="117"/>
      <c r="E88" s="117"/>
      <c r="F88" s="117"/>
      <c r="G88" s="117"/>
      <c r="H88" s="117"/>
      <c r="I88" s="117"/>
      <c r="J88" s="117"/>
      <c r="K88" s="117"/>
      <c r="L88" s="117"/>
      <c r="M88" s="117"/>
      <c r="N88" s="117"/>
      <c r="O88" s="117"/>
      <c r="P88" s="117"/>
      <c r="Q88" s="117"/>
      <c r="R88" s="117"/>
      <c r="S88" s="117"/>
      <c r="T88" s="117"/>
      <c r="U88" s="117"/>
      <c r="V88" s="117"/>
      <c r="W88" s="117"/>
      <c r="X88" s="117"/>
      <c r="Y88" s="117"/>
      <c r="Z88" s="117"/>
    </row>
    <row r="89" spans="1:26" ht="15.75" customHeight="1">
      <c r="A89" s="117"/>
      <c r="B89" s="214"/>
      <c r="C89" s="214"/>
      <c r="D89" s="117"/>
      <c r="E89" s="117"/>
      <c r="F89" s="117"/>
      <c r="G89" s="117"/>
      <c r="H89" s="117"/>
      <c r="I89" s="117"/>
      <c r="J89" s="117"/>
      <c r="K89" s="117"/>
      <c r="L89" s="117"/>
      <c r="M89" s="117"/>
      <c r="N89" s="117"/>
      <c r="O89" s="117"/>
      <c r="P89" s="117"/>
      <c r="Q89" s="117"/>
      <c r="R89" s="117"/>
      <c r="S89" s="117"/>
      <c r="T89" s="117"/>
      <c r="U89" s="117"/>
      <c r="V89" s="117"/>
      <c r="W89" s="117"/>
      <c r="X89" s="117"/>
      <c r="Y89" s="117"/>
      <c r="Z89" s="117"/>
    </row>
    <row r="90" spans="1:26" ht="15.75" customHeight="1">
      <c r="A90" s="117"/>
      <c r="B90" s="214"/>
      <c r="C90" s="214"/>
      <c r="D90" s="117"/>
      <c r="E90" s="117"/>
      <c r="F90" s="117"/>
      <c r="G90" s="117"/>
      <c r="H90" s="117"/>
      <c r="I90" s="117"/>
      <c r="J90" s="117"/>
      <c r="K90" s="117"/>
      <c r="L90" s="117"/>
      <c r="M90" s="117"/>
      <c r="N90" s="117"/>
      <c r="O90" s="117"/>
      <c r="P90" s="117"/>
      <c r="Q90" s="117"/>
      <c r="R90" s="117"/>
      <c r="S90" s="117"/>
      <c r="T90" s="117"/>
      <c r="U90" s="117"/>
      <c r="V90" s="117"/>
      <c r="W90" s="117"/>
      <c r="X90" s="117"/>
      <c r="Y90" s="117"/>
      <c r="Z90" s="117"/>
    </row>
    <row r="91" spans="1:26" ht="15.75" customHeight="1">
      <c r="A91" s="117"/>
      <c r="B91" s="214"/>
      <c r="C91" s="214"/>
      <c r="D91" s="117"/>
      <c r="E91" s="117"/>
      <c r="F91" s="117"/>
      <c r="G91" s="117"/>
      <c r="H91" s="117"/>
      <c r="I91" s="117"/>
      <c r="J91" s="117"/>
      <c r="K91" s="117"/>
      <c r="L91" s="117"/>
      <c r="M91" s="117"/>
      <c r="N91" s="117"/>
      <c r="O91" s="117"/>
      <c r="P91" s="117"/>
      <c r="Q91" s="117"/>
      <c r="R91" s="117"/>
      <c r="S91" s="117"/>
      <c r="T91" s="117"/>
      <c r="U91" s="117"/>
      <c r="V91" s="117"/>
      <c r="W91" s="117"/>
      <c r="X91" s="117"/>
      <c r="Y91" s="117"/>
      <c r="Z91" s="117"/>
    </row>
    <row r="92" spans="1:26" ht="15.75" customHeight="1">
      <c r="A92" s="117"/>
      <c r="B92" s="214"/>
      <c r="C92" s="214"/>
      <c r="D92" s="117"/>
      <c r="E92" s="117"/>
      <c r="F92" s="117"/>
      <c r="G92" s="117"/>
      <c r="H92" s="117"/>
      <c r="I92" s="117"/>
      <c r="J92" s="117"/>
      <c r="K92" s="117"/>
      <c r="L92" s="117"/>
      <c r="M92" s="117"/>
      <c r="N92" s="117"/>
      <c r="O92" s="117"/>
      <c r="P92" s="117"/>
      <c r="Q92" s="117"/>
      <c r="R92" s="117"/>
      <c r="S92" s="117"/>
      <c r="T92" s="117"/>
      <c r="U92" s="117"/>
      <c r="V92" s="117"/>
      <c r="W92" s="117"/>
      <c r="X92" s="117"/>
      <c r="Y92" s="117"/>
      <c r="Z92" s="117"/>
    </row>
    <row r="93" spans="1:26" ht="15.75" customHeight="1">
      <c r="A93" s="117"/>
      <c r="B93" s="214"/>
      <c r="C93" s="214"/>
      <c r="D93" s="117"/>
      <c r="E93" s="117"/>
      <c r="F93" s="117"/>
      <c r="G93" s="117"/>
      <c r="H93" s="117"/>
      <c r="I93" s="117"/>
      <c r="J93" s="117"/>
      <c r="K93" s="117"/>
      <c r="L93" s="117"/>
      <c r="M93" s="117"/>
      <c r="N93" s="117"/>
      <c r="O93" s="117"/>
      <c r="P93" s="117"/>
      <c r="Q93" s="117"/>
      <c r="R93" s="117"/>
      <c r="S93" s="117"/>
      <c r="T93" s="117"/>
      <c r="U93" s="117"/>
      <c r="V93" s="117"/>
      <c r="W93" s="117"/>
      <c r="X93" s="117"/>
      <c r="Y93" s="117"/>
      <c r="Z93" s="117"/>
    </row>
    <row r="94" spans="1:26" ht="15.75" customHeight="1">
      <c r="A94" s="117"/>
      <c r="B94" s="214"/>
      <c r="C94" s="214"/>
      <c r="D94" s="117"/>
      <c r="E94" s="117"/>
      <c r="F94" s="117"/>
      <c r="G94" s="117"/>
      <c r="H94" s="117"/>
      <c r="I94" s="117"/>
      <c r="J94" s="117"/>
      <c r="K94" s="117"/>
      <c r="L94" s="117"/>
      <c r="M94" s="117"/>
      <c r="N94" s="117"/>
      <c r="O94" s="117"/>
      <c r="P94" s="117"/>
      <c r="Q94" s="117"/>
      <c r="R94" s="117"/>
      <c r="S94" s="117"/>
      <c r="T94" s="117"/>
      <c r="U94" s="117"/>
      <c r="V94" s="117"/>
      <c r="W94" s="117"/>
      <c r="X94" s="117"/>
      <c r="Y94" s="117"/>
      <c r="Z94" s="117"/>
    </row>
    <row r="95" spans="1:26" ht="15.75" customHeight="1">
      <c r="A95" s="117"/>
      <c r="B95" s="214"/>
      <c r="C95" s="214"/>
      <c r="D95" s="117"/>
      <c r="E95" s="117"/>
      <c r="F95" s="117"/>
      <c r="G95" s="117"/>
      <c r="H95" s="117"/>
      <c r="I95" s="117"/>
      <c r="J95" s="117"/>
      <c r="K95" s="117"/>
      <c r="L95" s="117"/>
      <c r="M95" s="117"/>
      <c r="N95" s="117"/>
      <c r="O95" s="117"/>
      <c r="P95" s="117"/>
      <c r="Q95" s="117"/>
      <c r="R95" s="117"/>
      <c r="S95" s="117"/>
      <c r="T95" s="117"/>
      <c r="U95" s="117"/>
      <c r="V95" s="117"/>
      <c r="W95" s="117"/>
      <c r="X95" s="117"/>
      <c r="Y95" s="117"/>
      <c r="Z95" s="117"/>
    </row>
    <row r="96" spans="1:26" ht="15.75" customHeight="1">
      <c r="A96" s="117"/>
      <c r="B96" s="214"/>
      <c r="C96" s="214"/>
      <c r="D96" s="117"/>
      <c r="E96" s="117"/>
      <c r="F96" s="117"/>
      <c r="G96" s="117"/>
      <c r="H96" s="117"/>
      <c r="I96" s="117"/>
      <c r="J96" s="117"/>
      <c r="K96" s="117"/>
      <c r="L96" s="117"/>
      <c r="M96" s="117"/>
      <c r="N96" s="117"/>
      <c r="O96" s="117"/>
      <c r="P96" s="117"/>
      <c r="Q96" s="117"/>
      <c r="R96" s="117"/>
      <c r="S96" s="117"/>
      <c r="T96" s="117"/>
      <c r="U96" s="117"/>
      <c r="V96" s="117"/>
      <c r="W96" s="117"/>
      <c r="X96" s="117"/>
      <c r="Y96" s="117"/>
      <c r="Z96" s="117"/>
    </row>
    <row r="97" spans="1:26" ht="15.75" customHeight="1">
      <c r="A97" s="117"/>
      <c r="B97" s="214"/>
      <c r="C97" s="214"/>
      <c r="D97" s="117"/>
      <c r="E97" s="117"/>
      <c r="F97" s="117"/>
      <c r="G97" s="117"/>
      <c r="H97" s="117"/>
      <c r="I97" s="117"/>
      <c r="J97" s="117"/>
      <c r="K97" s="117"/>
      <c r="L97" s="117"/>
      <c r="M97" s="117"/>
      <c r="N97" s="117"/>
      <c r="O97" s="117"/>
      <c r="P97" s="117"/>
      <c r="Q97" s="117"/>
      <c r="R97" s="117"/>
      <c r="S97" s="117"/>
      <c r="T97" s="117"/>
      <c r="U97" s="117"/>
      <c r="V97" s="117"/>
      <c r="W97" s="117"/>
      <c r="X97" s="117"/>
      <c r="Y97" s="117"/>
      <c r="Z97" s="117"/>
    </row>
    <row r="98" spans="1:26" ht="15.75" customHeight="1">
      <c r="A98" s="117"/>
      <c r="B98" s="214"/>
      <c r="C98" s="214"/>
      <c r="D98" s="117"/>
      <c r="E98" s="117"/>
      <c r="F98" s="117"/>
      <c r="G98" s="117"/>
      <c r="H98" s="117"/>
      <c r="I98" s="117"/>
      <c r="J98" s="117"/>
      <c r="K98" s="117"/>
      <c r="L98" s="117"/>
      <c r="M98" s="117"/>
      <c r="N98" s="117"/>
      <c r="O98" s="117"/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</row>
    <row r="99" spans="1:26" ht="15.75" customHeight="1">
      <c r="A99" s="117"/>
      <c r="B99" s="214"/>
      <c r="C99" s="214"/>
      <c r="D99" s="117"/>
      <c r="E99" s="117"/>
      <c r="F99" s="117"/>
      <c r="G99" s="117"/>
      <c r="H99" s="117"/>
      <c r="I99" s="117"/>
      <c r="J99" s="117"/>
      <c r="K99" s="117"/>
      <c r="L99" s="117"/>
      <c r="M99" s="117"/>
      <c r="N99" s="117"/>
      <c r="O99" s="117"/>
      <c r="P99" s="117"/>
      <c r="Q99" s="117"/>
      <c r="R99" s="117"/>
      <c r="S99" s="117"/>
      <c r="T99" s="117"/>
      <c r="U99" s="117"/>
      <c r="V99" s="117"/>
      <c r="W99" s="117"/>
      <c r="X99" s="117"/>
      <c r="Y99" s="117"/>
      <c r="Z99" s="117"/>
    </row>
    <row r="100" spans="1:26" ht="15.75" customHeight="1">
      <c r="A100" s="117"/>
      <c r="B100" s="214"/>
      <c r="C100" s="214"/>
      <c r="D100" s="117"/>
      <c r="E100" s="117"/>
      <c r="F100" s="117"/>
      <c r="G100" s="117"/>
      <c r="H100" s="117"/>
      <c r="I100" s="117"/>
      <c r="J100" s="117"/>
      <c r="K100" s="117"/>
      <c r="L100" s="117"/>
      <c r="M100" s="117"/>
      <c r="N100" s="117"/>
      <c r="O100" s="117"/>
      <c r="P100" s="117"/>
      <c r="Q100" s="117"/>
      <c r="R100" s="117"/>
      <c r="S100" s="117"/>
      <c r="T100" s="117"/>
      <c r="U100" s="117"/>
      <c r="V100" s="117"/>
      <c r="W100" s="117"/>
      <c r="X100" s="117"/>
      <c r="Y100" s="117"/>
      <c r="Z100" s="117"/>
    </row>
    <row r="101" spans="1:26" ht="15.75" customHeight="1">
      <c r="A101" s="117"/>
      <c r="B101" s="214"/>
      <c r="C101" s="214"/>
      <c r="D101" s="117"/>
      <c r="E101" s="117"/>
      <c r="F101" s="117"/>
      <c r="G101" s="117"/>
      <c r="H101" s="117"/>
      <c r="I101" s="117"/>
      <c r="J101" s="117"/>
      <c r="K101" s="117"/>
      <c r="L101" s="117"/>
      <c r="M101" s="117"/>
      <c r="N101" s="117"/>
      <c r="O101" s="117"/>
      <c r="P101" s="117"/>
      <c r="Q101" s="117"/>
      <c r="R101" s="117"/>
      <c r="S101" s="117"/>
      <c r="T101" s="117"/>
      <c r="U101" s="117"/>
      <c r="V101" s="117"/>
      <c r="W101" s="117"/>
      <c r="X101" s="117"/>
      <c r="Y101" s="117"/>
      <c r="Z101" s="117"/>
    </row>
    <row r="102" spans="1:26" ht="15.75" customHeight="1">
      <c r="A102" s="117"/>
      <c r="B102" s="214"/>
      <c r="C102" s="214"/>
      <c r="D102" s="117"/>
      <c r="E102" s="117"/>
      <c r="F102" s="117"/>
      <c r="G102" s="117"/>
      <c r="H102" s="117"/>
      <c r="I102" s="117"/>
      <c r="J102" s="117"/>
      <c r="K102" s="117"/>
      <c r="L102" s="117"/>
      <c r="M102" s="117"/>
      <c r="N102" s="117"/>
      <c r="O102" s="117"/>
      <c r="P102" s="117"/>
      <c r="Q102" s="117"/>
      <c r="R102" s="117"/>
      <c r="S102" s="117"/>
      <c r="T102" s="117"/>
      <c r="U102" s="117"/>
      <c r="V102" s="117"/>
      <c r="W102" s="117"/>
      <c r="X102" s="117"/>
      <c r="Y102" s="117"/>
      <c r="Z102" s="117"/>
    </row>
    <row r="103" spans="1:26" ht="15.75" customHeight="1">
      <c r="A103" s="117"/>
      <c r="B103" s="214"/>
      <c r="C103" s="214"/>
      <c r="D103" s="117"/>
      <c r="E103" s="117"/>
      <c r="F103" s="117"/>
      <c r="G103" s="117"/>
      <c r="H103" s="117"/>
      <c r="I103" s="117"/>
      <c r="J103" s="117"/>
      <c r="K103" s="117"/>
      <c r="L103" s="117"/>
      <c r="M103" s="117"/>
      <c r="N103" s="117"/>
      <c r="O103" s="117"/>
      <c r="P103" s="117"/>
      <c r="Q103" s="117"/>
      <c r="R103" s="117"/>
      <c r="S103" s="117"/>
      <c r="T103" s="117"/>
      <c r="U103" s="117"/>
      <c r="V103" s="117"/>
      <c r="W103" s="117"/>
      <c r="X103" s="117"/>
      <c r="Y103" s="117"/>
      <c r="Z103" s="117"/>
    </row>
    <row r="104" spans="1:26" ht="15.75" customHeight="1">
      <c r="A104" s="117"/>
      <c r="B104" s="214"/>
      <c r="C104" s="214"/>
      <c r="D104" s="117"/>
      <c r="E104" s="117"/>
      <c r="F104" s="117"/>
      <c r="G104" s="117"/>
      <c r="H104" s="117"/>
      <c r="I104" s="117"/>
      <c r="J104" s="117"/>
      <c r="K104" s="117"/>
      <c r="L104" s="117"/>
      <c r="M104" s="117"/>
      <c r="N104" s="117"/>
      <c r="O104" s="117"/>
      <c r="P104" s="117"/>
      <c r="Q104" s="117"/>
      <c r="R104" s="117"/>
      <c r="S104" s="117"/>
      <c r="T104" s="117"/>
      <c r="U104" s="117"/>
      <c r="V104" s="117"/>
      <c r="W104" s="117"/>
      <c r="X104" s="117"/>
      <c r="Y104" s="117"/>
      <c r="Z104" s="117"/>
    </row>
    <row r="105" spans="1:26" ht="15.75" customHeight="1">
      <c r="A105" s="117"/>
      <c r="B105" s="214"/>
      <c r="C105" s="214"/>
      <c r="D105" s="117"/>
      <c r="E105" s="117"/>
      <c r="F105" s="117"/>
      <c r="G105" s="117"/>
      <c r="H105" s="117"/>
      <c r="I105" s="117"/>
      <c r="J105" s="117"/>
      <c r="K105" s="117"/>
      <c r="L105" s="117"/>
      <c r="M105" s="117"/>
      <c r="N105" s="117"/>
      <c r="O105" s="117"/>
      <c r="P105" s="117"/>
      <c r="Q105" s="117"/>
      <c r="R105" s="117"/>
      <c r="S105" s="117"/>
      <c r="T105" s="117"/>
      <c r="U105" s="117"/>
      <c r="V105" s="117"/>
      <c r="W105" s="117"/>
      <c r="X105" s="117"/>
      <c r="Y105" s="117"/>
      <c r="Z105" s="117"/>
    </row>
    <row r="106" spans="1:26" ht="15.75" customHeight="1">
      <c r="A106" s="117"/>
      <c r="B106" s="214"/>
      <c r="C106" s="214"/>
      <c r="D106" s="117"/>
      <c r="E106" s="117"/>
      <c r="F106" s="117"/>
      <c r="G106" s="117"/>
      <c r="H106" s="117"/>
      <c r="I106" s="117"/>
      <c r="J106" s="117"/>
      <c r="K106" s="117"/>
      <c r="L106" s="117"/>
      <c r="M106" s="117"/>
      <c r="N106" s="117"/>
      <c r="O106" s="117"/>
      <c r="P106" s="117"/>
      <c r="Q106" s="117"/>
      <c r="R106" s="117"/>
      <c r="S106" s="117"/>
      <c r="T106" s="117"/>
      <c r="U106" s="117"/>
      <c r="V106" s="117"/>
      <c r="W106" s="117"/>
      <c r="X106" s="117"/>
      <c r="Y106" s="117"/>
      <c r="Z106" s="117"/>
    </row>
    <row r="107" spans="1:26" ht="15.75" customHeight="1">
      <c r="A107" s="117"/>
      <c r="B107" s="214"/>
      <c r="C107" s="214"/>
      <c r="D107" s="117"/>
      <c r="E107" s="117"/>
      <c r="F107" s="117"/>
      <c r="G107" s="117"/>
      <c r="H107" s="117"/>
      <c r="I107" s="117"/>
      <c r="J107" s="117"/>
      <c r="K107" s="117"/>
      <c r="L107" s="117"/>
      <c r="M107" s="117"/>
      <c r="N107" s="117"/>
      <c r="O107" s="117"/>
      <c r="P107" s="117"/>
      <c r="Q107" s="117"/>
      <c r="R107" s="117"/>
      <c r="S107" s="117"/>
      <c r="T107" s="117"/>
      <c r="U107" s="117"/>
      <c r="V107" s="117"/>
      <c r="W107" s="117"/>
      <c r="X107" s="117"/>
      <c r="Y107" s="117"/>
      <c r="Z107" s="117"/>
    </row>
    <row r="108" spans="1:26" ht="15.75" customHeight="1">
      <c r="A108" s="117"/>
      <c r="B108" s="214"/>
      <c r="C108" s="214"/>
      <c r="D108" s="117"/>
      <c r="E108" s="117"/>
      <c r="F108" s="117"/>
      <c r="G108" s="117"/>
      <c r="H108" s="117"/>
      <c r="I108" s="117"/>
      <c r="J108" s="117"/>
      <c r="K108" s="117"/>
      <c r="L108" s="117"/>
      <c r="M108" s="117"/>
      <c r="N108" s="117"/>
      <c r="O108" s="117"/>
      <c r="P108" s="117"/>
      <c r="Q108" s="117"/>
      <c r="R108" s="117"/>
      <c r="S108" s="117"/>
      <c r="T108" s="117"/>
      <c r="U108" s="117"/>
      <c r="V108" s="117"/>
      <c r="W108" s="117"/>
      <c r="X108" s="117"/>
      <c r="Y108" s="117"/>
      <c r="Z108" s="117"/>
    </row>
    <row r="109" spans="1:26" ht="15.75" customHeight="1">
      <c r="A109" s="117"/>
      <c r="B109" s="214"/>
      <c r="C109" s="214"/>
      <c r="D109" s="117"/>
      <c r="E109" s="117"/>
      <c r="F109" s="117"/>
      <c r="G109" s="117"/>
      <c r="H109" s="117"/>
      <c r="I109" s="117"/>
      <c r="J109" s="117"/>
      <c r="K109" s="117"/>
      <c r="L109" s="117"/>
      <c r="M109" s="117"/>
      <c r="N109" s="117"/>
      <c r="O109" s="117"/>
      <c r="P109" s="117"/>
      <c r="Q109" s="117"/>
      <c r="R109" s="117"/>
      <c r="S109" s="117"/>
      <c r="T109" s="117"/>
      <c r="U109" s="117"/>
      <c r="V109" s="117"/>
      <c r="W109" s="117"/>
      <c r="X109" s="117"/>
      <c r="Y109" s="117"/>
      <c r="Z109" s="117"/>
    </row>
    <row r="110" spans="1:26" ht="15.75" customHeight="1">
      <c r="A110" s="117"/>
      <c r="B110" s="214"/>
      <c r="C110" s="214"/>
      <c r="D110" s="117"/>
      <c r="E110" s="117"/>
      <c r="F110" s="117"/>
      <c r="G110" s="117"/>
      <c r="H110" s="117"/>
      <c r="I110" s="117"/>
      <c r="J110" s="117"/>
      <c r="K110" s="117"/>
      <c r="L110" s="117"/>
      <c r="M110" s="117"/>
      <c r="N110" s="117"/>
      <c r="O110" s="117"/>
      <c r="P110" s="117"/>
      <c r="Q110" s="117"/>
      <c r="R110" s="117"/>
      <c r="S110" s="117"/>
      <c r="T110" s="117"/>
      <c r="U110" s="117"/>
      <c r="V110" s="117"/>
      <c r="W110" s="117"/>
      <c r="X110" s="117"/>
      <c r="Y110" s="117"/>
      <c r="Z110" s="117"/>
    </row>
    <row r="111" spans="1:26" ht="15.75" customHeight="1">
      <c r="A111" s="117"/>
      <c r="B111" s="214"/>
      <c r="C111" s="214"/>
      <c r="D111" s="117"/>
      <c r="E111" s="117"/>
      <c r="F111" s="117"/>
      <c r="G111" s="117"/>
      <c r="H111" s="117"/>
      <c r="I111" s="117"/>
      <c r="J111" s="117"/>
      <c r="K111" s="117"/>
      <c r="L111" s="117"/>
      <c r="M111" s="117"/>
      <c r="N111" s="117"/>
      <c r="O111" s="117"/>
      <c r="P111" s="117"/>
      <c r="Q111" s="117"/>
      <c r="R111" s="117"/>
      <c r="S111" s="117"/>
      <c r="T111" s="117"/>
      <c r="U111" s="117"/>
      <c r="V111" s="117"/>
      <c r="W111" s="117"/>
      <c r="X111" s="117"/>
      <c r="Y111" s="117"/>
      <c r="Z111" s="117"/>
    </row>
    <row r="112" spans="1:26" ht="15.75" customHeight="1">
      <c r="A112" s="117"/>
      <c r="B112" s="214"/>
      <c r="C112" s="214"/>
      <c r="D112" s="117"/>
      <c r="E112" s="117"/>
      <c r="F112" s="117"/>
      <c r="G112" s="117"/>
      <c r="H112" s="117"/>
      <c r="I112" s="117"/>
      <c r="J112" s="117"/>
      <c r="K112" s="117"/>
      <c r="L112" s="117"/>
      <c r="M112" s="117"/>
      <c r="N112" s="117"/>
      <c r="O112" s="117"/>
      <c r="P112" s="117"/>
      <c r="Q112" s="117"/>
      <c r="R112" s="117"/>
      <c r="S112" s="117"/>
      <c r="T112" s="117"/>
      <c r="U112" s="117"/>
      <c r="V112" s="117"/>
      <c r="W112" s="117"/>
      <c r="X112" s="117"/>
      <c r="Y112" s="117"/>
      <c r="Z112" s="117"/>
    </row>
    <row r="113" spans="1:26" ht="15.75" customHeight="1">
      <c r="A113" s="117"/>
      <c r="B113" s="214"/>
      <c r="C113" s="214"/>
      <c r="D113" s="117"/>
      <c r="E113" s="117"/>
      <c r="F113" s="117"/>
      <c r="G113" s="117"/>
      <c r="H113" s="117"/>
      <c r="I113" s="117"/>
      <c r="J113" s="117"/>
      <c r="K113" s="117"/>
      <c r="L113" s="117"/>
      <c r="M113" s="117"/>
      <c r="N113" s="117"/>
      <c r="O113" s="117"/>
      <c r="P113" s="117"/>
      <c r="Q113" s="117"/>
      <c r="R113" s="117"/>
      <c r="S113" s="117"/>
      <c r="T113" s="117"/>
      <c r="U113" s="117"/>
      <c r="V113" s="117"/>
      <c r="W113" s="117"/>
      <c r="X113" s="117"/>
      <c r="Y113" s="117"/>
      <c r="Z113" s="117"/>
    </row>
    <row r="114" spans="1:26" ht="15.75" customHeight="1">
      <c r="A114" s="117"/>
      <c r="B114" s="214"/>
      <c r="C114" s="214"/>
      <c r="D114" s="117"/>
      <c r="E114" s="117"/>
      <c r="F114" s="117"/>
      <c r="G114" s="117"/>
      <c r="H114" s="117"/>
      <c r="I114" s="117"/>
      <c r="J114" s="117"/>
      <c r="K114" s="117"/>
      <c r="L114" s="117"/>
      <c r="M114" s="117"/>
      <c r="N114" s="117"/>
      <c r="O114" s="117"/>
      <c r="P114" s="117"/>
      <c r="Q114" s="117"/>
      <c r="R114" s="117"/>
      <c r="S114" s="117"/>
      <c r="T114" s="117"/>
      <c r="U114" s="117"/>
      <c r="V114" s="117"/>
      <c r="W114" s="117"/>
      <c r="X114" s="117"/>
      <c r="Y114" s="117"/>
      <c r="Z114" s="117"/>
    </row>
    <row r="115" spans="1:26" ht="15.75" customHeight="1">
      <c r="A115" s="117"/>
      <c r="B115" s="214"/>
      <c r="C115" s="214"/>
      <c r="D115" s="117"/>
      <c r="E115" s="117"/>
      <c r="F115" s="117"/>
      <c r="G115" s="117"/>
      <c r="H115" s="117"/>
      <c r="I115" s="117"/>
      <c r="J115" s="117"/>
      <c r="K115" s="117"/>
      <c r="L115" s="117"/>
      <c r="M115" s="117"/>
      <c r="N115" s="117"/>
      <c r="O115" s="117"/>
      <c r="P115" s="117"/>
      <c r="Q115" s="117"/>
      <c r="R115" s="117"/>
      <c r="S115" s="117"/>
      <c r="T115" s="117"/>
      <c r="U115" s="117"/>
      <c r="V115" s="117"/>
      <c r="W115" s="117"/>
      <c r="X115" s="117"/>
      <c r="Y115" s="117"/>
      <c r="Z115" s="117"/>
    </row>
    <row r="116" spans="1:26" ht="15.75" customHeight="1">
      <c r="A116" s="117"/>
      <c r="B116" s="214"/>
      <c r="C116" s="214"/>
      <c r="D116" s="117"/>
      <c r="E116" s="117"/>
      <c r="F116" s="117"/>
      <c r="G116" s="117"/>
      <c r="H116" s="117"/>
      <c r="I116" s="117"/>
      <c r="J116" s="117"/>
      <c r="K116" s="117"/>
      <c r="L116" s="117"/>
      <c r="M116" s="117"/>
      <c r="N116" s="117"/>
      <c r="O116" s="117"/>
      <c r="P116" s="117"/>
      <c r="Q116" s="117"/>
      <c r="R116" s="117"/>
      <c r="S116" s="117"/>
      <c r="T116" s="117"/>
      <c r="U116" s="117"/>
      <c r="V116" s="117"/>
      <c r="W116" s="117"/>
      <c r="X116" s="117"/>
      <c r="Y116" s="117"/>
      <c r="Z116" s="117"/>
    </row>
    <row r="117" spans="1:26" ht="15.75" customHeight="1">
      <c r="A117" s="117"/>
      <c r="B117" s="214"/>
      <c r="C117" s="214"/>
      <c r="D117" s="117"/>
      <c r="E117" s="117"/>
      <c r="F117" s="117"/>
      <c r="G117" s="117"/>
      <c r="H117" s="117"/>
      <c r="I117" s="117"/>
      <c r="J117" s="117"/>
      <c r="K117" s="117"/>
      <c r="L117" s="117"/>
      <c r="M117" s="117"/>
      <c r="N117" s="117"/>
      <c r="O117" s="117"/>
      <c r="P117" s="117"/>
      <c r="Q117" s="117"/>
      <c r="R117" s="117"/>
      <c r="S117" s="117"/>
      <c r="T117" s="117"/>
      <c r="U117" s="117"/>
      <c r="V117" s="117"/>
      <c r="W117" s="117"/>
      <c r="X117" s="117"/>
      <c r="Y117" s="117"/>
      <c r="Z117" s="117"/>
    </row>
    <row r="118" spans="1:26" ht="15.75" customHeight="1">
      <c r="A118" s="117"/>
      <c r="B118" s="214"/>
      <c r="C118" s="214"/>
      <c r="D118" s="117"/>
      <c r="E118" s="117"/>
      <c r="F118" s="117"/>
      <c r="G118" s="117"/>
      <c r="H118" s="117"/>
      <c r="I118" s="117"/>
      <c r="J118" s="117"/>
      <c r="K118" s="117"/>
      <c r="L118" s="117"/>
      <c r="M118" s="117"/>
      <c r="N118" s="117"/>
      <c r="O118" s="117"/>
      <c r="P118" s="117"/>
      <c r="Q118" s="117"/>
      <c r="R118" s="117"/>
      <c r="S118" s="117"/>
      <c r="T118" s="117"/>
      <c r="U118" s="117"/>
      <c r="V118" s="117"/>
      <c r="W118" s="117"/>
      <c r="X118" s="117"/>
      <c r="Y118" s="117"/>
      <c r="Z118" s="117"/>
    </row>
    <row r="119" spans="1:26" ht="15.75" customHeight="1">
      <c r="A119" s="117"/>
      <c r="B119" s="214"/>
      <c r="C119" s="214"/>
      <c r="D119" s="117"/>
      <c r="E119" s="117"/>
      <c r="F119" s="117"/>
      <c r="G119" s="117"/>
      <c r="H119" s="117"/>
      <c r="I119" s="117"/>
      <c r="J119" s="117"/>
      <c r="K119" s="117"/>
      <c r="L119" s="117"/>
      <c r="M119" s="117"/>
      <c r="N119" s="117"/>
      <c r="O119" s="117"/>
      <c r="P119" s="117"/>
      <c r="Q119" s="117"/>
      <c r="R119" s="117"/>
      <c r="S119" s="117"/>
      <c r="T119" s="117"/>
      <c r="U119" s="117"/>
      <c r="V119" s="117"/>
      <c r="W119" s="117"/>
      <c r="X119" s="117"/>
      <c r="Y119" s="117"/>
      <c r="Z119" s="117"/>
    </row>
    <row r="120" spans="1:26" ht="15.75" customHeight="1">
      <c r="A120" s="117"/>
      <c r="B120" s="214"/>
      <c r="C120" s="214"/>
      <c r="D120" s="117"/>
      <c r="E120" s="117"/>
      <c r="F120" s="117"/>
      <c r="G120" s="117"/>
      <c r="H120" s="117"/>
      <c r="I120" s="117"/>
      <c r="J120" s="117"/>
      <c r="K120" s="117"/>
      <c r="L120" s="117"/>
      <c r="M120" s="117"/>
      <c r="N120" s="117"/>
      <c r="O120" s="117"/>
      <c r="P120" s="117"/>
      <c r="Q120" s="117"/>
      <c r="R120" s="117"/>
      <c r="S120" s="117"/>
      <c r="T120" s="117"/>
      <c r="U120" s="117"/>
      <c r="V120" s="117"/>
      <c r="W120" s="117"/>
      <c r="X120" s="117"/>
      <c r="Y120" s="117"/>
      <c r="Z120" s="117"/>
    </row>
    <row r="121" spans="1:26" ht="15.75" customHeight="1">
      <c r="A121" s="117"/>
      <c r="B121" s="214"/>
      <c r="C121" s="214"/>
      <c r="D121" s="117"/>
      <c r="E121" s="117"/>
      <c r="F121" s="117"/>
      <c r="G121" s="117"/>
      <c r="H121" s="117"/>
      <c r="I121" s="117"/>
      <c r="J121" s="117"/>
      <c r="K121" s="117"/>
      <c r="L121" s="117"/>
      <c r="M121" s="117"/>
      <c r="N121" s="117"/>
      <c r="O121" s="117"/>
      <c r="P121" s="117"/>
      <c r="Q121" s="117"/>
      <c r="R121" s="117"/>
      <c r="S121" s="117"/>
      <c r="T121" s="117"/>
      <c r="U121" s="117"/>
      <c r="V121" s="117"/>
      <c r="W121" s="117"/>
      <c r="X121" s="117"/>
      <c r="Y121" s="117"/>
      <c r="Z121" s="117"/>
    </row>
    <row r="122" spans="1:26" ht="15.75" customHeight="1">
      <c r="A122" s="117"/>
      <c r="B122" s="214"/>
      <c r="C122" s="214"/>
      <c r="D122" s="117"/>
      <c r="E122" s="117"/>
      <c r="F122" s="117"/>
      <c r="G122" s="117"/>
      <c r="H122" s="117"/>
      <c r="I122" s="117"/>
      <c r="J122" s="117"/>
      <c r="K122" s="117"/>
      <c r="L122" s="117"/>
      <c r="M122" s="117"/>
      <c r="N122" s="117"/>
      <c r="O122" s="117"/>
      <c r="P122" s="117"/>
      <c r="Q122" s="117"/>
      <c r="R122" s="117"/>
      <c r="S122" s="117"/>
      <c r="T122" s="117"/>
      <c r="U122" s="117"/>
      <c r="V122" s="117"/>
      <c r="W122" s="117"/>
      <c r="X122" s="117"/>
      <c r="Y122" s="117"/>
      <c r="Z122" s="117"/>
    </row>
    <row r="123" spans="1:26" ht="15.75" customHeight="1">
      <c r="A123" s="117"/>
      <c r="B123" s="214"/>
      <c r="C123" s="214"/>
      <c r="D123" s="117"/>
      <c r="E123" s="117"/>
      <c r="F123" s="117"/>
      <c r="G123" s="117"/>
      <c r="H123" s="117"/>
      <c r="I123" s="117"/>
      <c r="J123" s="117"/>
      <c r="K123" s="117"/>
      <c r="L123" s="117"/>
      <c r="M123" s="117"/>
      <c r="N123" s="117"/>
      <c r="O123" s="117"/>
      <c r="P123" s="117"/>
      <c r="Q123" s="117"/>
      <c r="R123" s="117"/>
      <c r="S123" s="117"/>
      <c r="T123" s="117"/>
      <c r="U123" s="117"/>
      <c r="V123" s="117"/>
      <c r="W123" s="117"/>
      <c r="X123" s="117"/>
      <c r="Y123" s="117"/>
      <c r="Z123" s="117"/>
    </row>
    <row r="124" spans="1:26" ht="15.75" customHeight="1">
      <c r="A124" s="117"/>
      <c r="B124" s="214"/>
      <c r="C124" s="214"/>
      <c r="D124" s="117"/>
      <c r="E124" s="117"/>
      <c r="F124" s="117"/>
      <c r="G124" s="117"/>
      <c r="H124" s="117"/>
      <c r="I124" s="117"/>
      <c r="J124" s="117"/>
      <c r="K124" s="117"/>
      <c r="L124" s="117"/>
      <c r="M124" s="117"/>
      <c r="N124" s="117"/>
      <c r="O124" s="117"/>
      <c r="P124" s="117"/>
      <c r="Q124" s="117"/>
      <c r="R124" s="117"/>
      <c r="S124" s="117"/>
      <c r="T124" s="117"/>
      <c r="U124" s="117"/>
      <c r="V124" s="117"/>
      <c r="W124" s="117"/>
      <c r="X124" s="117"/>
      <c r="Y124" s="117"/>
      <c r="Z124" s="117"/>
    </row>
    <row r="125" spans="1:26" ht="15.75" customHeight="1">
      <c r="A125" s="117"/>
      <c r="B125" s="214"/>
      <c r="C125" s="214"/>
      <c r="D125" s="117"/>
      <c r="E125" s="117"/>
      <c r="F125" s="117"/>
      <c r="G125" s="117"/>
      <c r="H125" s="117"/>
      <c r="I125" s="117"/>
      <c r="J125" s="117"/>
      <c r="K125" s="117"/>
      <c r="L125" s="117"/>
      <c r="M125" s="117"/>
      <c r="N125" s="117"/>
      <c r="O125" s="117"/>
      <c r="P125" s="117"/>
      <c r="Q125" s="117"/>
      <c r="R125" s="117"/>
      <c r="S125" s="117"/>
      <c r="T125" s="117"/>
      <c r="U125" s="117"/>
      <c r="V125" s="117"/>
      <c r="W125" s="117"/>
      <c r="X125" s="117"/>
      <c r="Y125" s="117"/>
      <c r="Z125" s="117"/>
    </row>
    <row r="126" spans="1:26" ht="15.75" customHeight="1">
      <c r="A126" s="117"/>
      <c r="B126" s="214"/>
      <c r="C126" s="214"/>
      <c r="D126" s="117"/>
      <c r="E126" s="117"/>
      <c r="F126" s="117"/>
      <c r="G126" s="117"/>
      <c r="H126" s="117"/>
      <c r="I126" s="117"/>
      <c r="J126" s="117"/>
      <c r="K126" s="117"/>
      <c r="L126" s="117"/>
      <c r="M126" s="117"/>
      <c r="N126" s="117"/>
      <c r="O126" s="117"/>
      <c r="P126" s="117"/>
      <c r="Q126" s="117"/>
      <c r="R126" s="117"/>
      <c r="S126" s="117"/>
      <c r="T126" s="117"/>
      <c r="U126" s="117"/>
      <c r="V126" s="117"/>
      <c r="W126" s="117"/>
      <c r="X126" s="117"/>
      <c r="Y126" s="117"/>
      <c r="Z126" s="117"/>
    </row>
    <row r="127" spans="1:26" ht="15.75" customHeight="1">
      <c r="A127" s="117"/>
      <c r="B127" s="214"/>
      <c r="C127" s="214"/>
      <c r="D127" s="117"/>
      <c r="E127" s="117"/>
      <c r="F127" s="117"/>
      <c r="G127" s="117"/>
      <c r="H127" s="117"/>
      <c r="I127" s="117"/>
      <c r="J127" s="117"/>
      <c r="K127" s="117"/>
      <c r="L127" s="117"/>
      <c r="M127" s="117"/>
      <c r="N127" s="117"/>
      <c r="O127" s="117"/>
      <c r="P127" s="117"/>
      <c r="Q127" s="117"/>
      <c r="R127" s="117"/>
      <c r="S127" s="117"/>
      <c r="T127" s="117"/>
      <c r="U127" s="117"/>
      <c r="V127" s="117"/>
      <c r="W127" s="117"/>
      <c r="X127" s="117"/>
      <c r="Y127" s="117"/>
      <c r="Z127" s="117"/>
    </row>
    <row r="128" spans="1:26" ht="15.75" customHeight="1">
      <c r="A128" s="117"/>
      <c r="B128" s="214"/>
      <c r="C128" s="214"/>
      <c r="D128" s="117"/>
      <c r="E128" s="117"/>
      <c r="F128" s="117"/>
      <c r="G128" s="117"/>
      <c r="H128" s="117"/>
      <c r="I128" s="117"/>
      <c r="J128" s="117"/>
      <c r="K128" s="117"/>
      <c r="L128" s="117"/>
      <c r="M128" s="117"/>
      <c r="N128" s="117"/>
      <c r="O128" s="117"/>
      <c r="P128" s="117"/>
      <c r="Q128" s="117"/>
      <c r="R128" s="117"/>
      <c r="S128" s="117"/>
      <c r="T128" s="117"/>
      <c r="U128" s="117"/>
      <c r="V128" s="117"/>
      <c r="W128" s="117"/>
      <c r="X128" s="117"/>
      <c r="Y128" s="117"/>
      <c r="Z128" s="117"/>
    </row>
    <row r="129" spans="1:26" ht="15.75" customHeight="1">
      <c r="A129" s="117"/>
      <c r="B129" s="214"/>
      <c r="C129" s="214"/>
      <c r="D129" s="117"/>
      <c r="E129" s="117"/>
      <c r="F129" s="117"/>
      <c r="G129" s="117"/>
      <c r="H129" s="117"/>
      <c r="I129" s="117"/>
      <c r="J129" s="117"/>
      <c r="K129" s="117"/>
      <c r="L129" s="117"/>
      <c r="M129" s="117"/>
      <c r="N129" s="117"/>
      <c r="O129" s="117"/>
      <c r="P129" s="117"/>
      <c r="Q129" s="117"/>
      <c r="R129" s="117"/>
      <c r="S129" s="117"/>
      <c r="T129" s="117"/>
      <c r="U129" s="117"/>
      <c r="V129" s="117"/>
      <c r="W129" s="117"/>
      <c r="X129" s="117"/>
      <c r="Y129" s="117"/>
      <c r="Z129" s="117"/>
    </row>
    <row r="130" spans="1:26" ht="15.75" customHeight="1">
      <c r="A130" s="117"/>
      <c r="B130" s="214"/>
      <c r="C130" s="214"/>
      <c r="D130" s="117"/>
      <c r="E130" s="117"/>
      <c r="F130" s="117"/>
      <c r="G130" s="117"/>
      <c r="H130" s="117"/>
      <c r="I130" s="117"/>
      <c r="J130" s="117"/>
      <c r="K130" s="117"/>
      <c r="L130" s="117"/>
      <c r="M130" s="117"/>
      <c r="N130" s="117"/>
      <c r="O130" s="117"/>
      <c r="P130" s="117"/>
      <c r="Q130" s="117"/>
      <c r="R130" s="117"/>
      <c r="S130" s="117"/>
      <c r="T130" s="117"/>
      <c r="U130" s="117"/>
      <c r="V130" s="117"/>
      <c r="W130" s="117"/>
      <c r="X130" s="117"/>
      <c r="Y130" s="117"/>
      <c r="Z130" s="117"/>
    </row>
    <row r="131" spans="1:26" ht="15.75" customHeight="1">
      <c r="A131" s="117"/>
      <c r="B131" s="214"/>
      <c r="C131" s="214"/>
      <c r="D131" s="117"/>
      <c r="E131" s="117"/>
      <c r="F131" s="117"/>
      <c r="G131" s="117"/>
      <c r="H131" s="117"/>
      <c r="I131" s="117"/>
      <c r="J131" s="117"/>
      <c r="K131" s="117"/>
      <c r="L131" s="117"/>
      <c r="M131" s="117"/>
      <c r="N131" s="117"/>
      <c r="O131" s="117"/>
      <c r="P131" s="117"/>
      <c r="Q131" s="117"/>
      <c r="R131" s="117"/>
      <c r="S131" s="117"/>
      <c r="T131" s="117"/>
      <c r="U131" s="117"/>
      <c r="V131" s="117"/>
      <c r="W131" s="117"/>
      <c r="X131" s="117"/>
      <c r="Y131" s="117"/>
      <c r="Z131" s="117"/>
    </row>
    <row r="132" spans="1:26" ht="15.75" customHeight="1">
      <c r="A132" s="117"/>
      <c r="B132" s="214"/>
      <c r="C132" s="214"/>
      <c r="D132" s="117"/>
      <c r="E132" s="117"/>
      <c r="F132" s="117"/>
      <c r="G132" s="117"/>
      <c r="H132" s="117"/>
      <c r="I132" s="117"/>
      <c r="J132" s="117"/>
      <c r="K132" s="117"/>
      <c r="L132" s="117"/>
      <c r="M132" s="117"/>
      <c r="N132" s="117"/>
      <c r="O132" s="117"/>
      <c r="P132" s="117"/>
      <c r="Q132" s="117"/>
      <c r="R132" s="117"/>
      <c r="S132" s="117"/>
      <c r="T132" s="117"/>
      <c r="U132" s="117"/>
      <c r="V132" s="117"/>
      <c r="W132" s="117"/>
      <c r="X132" s="117"/>
      <c r="Y132" s="117"/>
      <c r="Z132" s="117"/>
    </row>
    <row r="133" spans="1:26" ht="15.75" customHeight="1">
      <c r="A133" s="117"/>
      <c r="B133" s="214"/>
      <c r="C133" s="214"/>
      <c r="D133" s="117"/>
      <c r="E133" s="117"/>
      <c r="F133" s="117"/>
      <c r="G133" s="117"/>
      <c r="H133" s="117"/>
      <c r="I133" s="117"/>
      <c r="J133" s="117"/>
      <c r="K133" s="117"/>
      <c r="L133" s="117"/>
      <c r="M133" s="117"/>
      <c r="N133" s="117"/>
      <c r="O133" s="117"/>
      <c r="P133" s="117"/>
      <c r="Q133" s="117"/>
      <c r="R133" s="117"/>
      <c r="S133" s="117"/>
      <c r="T133" s="117"/>
      <c r="U133" s="117"/>
      <c r="V133" s="117"/>
      <c r="W133" s="117"/>
      <c r="X133" s="117"/>
      <c r="Y133" s="117"/>
      <c r="Z133" s="117"/>
    </row>
    <row r="134" spans="1:26" ht="15.75" customHeight="1">
      <c r="A134" s="117"/>
      <c r="B134" s="214"/>
      <c r="C134" s="214"/>
      <c r="D134" s="117"/>
      <c r="E134" s="117"/>
      <c r="F134" s="117"/>
      <c r="G134" s="117"/>
      <c r="H134" s="117"/>
      <c r="I134" s="117"/>
      <c r="J134" s="117"/>
      <c r="K134" s="117"/>
      <c r="L134" s="117"/>
      <c r="M134" s="117"/>
      <c r="N134" s="117"/>
      <c r="O134" s="117"/>
      <c r="P134" s="117"/>
      <c r="Q134" s="117"/>
      <c r="R134" s="117"/>
      <c r="S134" s="117"/>
      <c r="T134" s="117"/>
      <c r="U134" s="117"/>
      <c r="V134" s="117"/>
      <c r="W134" s="117"/>
      <c r="X134" s="117"/>
      <c r="Y134" s="117"/>
      <c r="Z134" s="117"/>
    </row>
    <row r="135" spans="1:26" ht="15.75" customHeight="1">
      <c r="A135" s="117"/>
      <c r="B135" s="214"/>
      <c r="C135" s="214"/>
      <c r="D135" s="117"/>
      <c r="E135" s="117"/>
      <c r="F135" s="117"/>
      <c r="G135" s="117"/>
      <c r="H135" s="117"/>
      <c r="I135" s="117"/>
      <c r="J135" s="117"/>
      <c r="K135" s="117"/>
      <c r="L135" s="117"/>
      <c r="M135" s="117"/>
      <c r="N135" s="117"/>
      <c r="O135" s="117"/>
      <c r="P135" s="117"/>
      <c r="Q135" s="117"/>
      <c r="R135" s="117"/>
      <c r="S135" s="117"/>
      <c r="T135" s="117"/>
      <c r="U135" s="117"/>
      <c r="V135" s="117"/>
      <c r="W135" s="117"/>
      <c r="X135" s="117"/>
      <c r="Y135" s="117"/>
      <c r="Z135" s="117"/>
    </row>
    <row r="136" spans="1:26" ht="15.75" customHeight="1">
      <c r="A136" s="117"/>
      <c r="B136" s="214"/>
      <c r="C136" s="214"/>
      <c r="D136" s="117"/>
      <c r="E136" s="117"/>
      <c r="F136" s="117"/>
      <c r="G136" s="117"/>
      <c r="H136" s="117"/>
      <c r="I136" s="117"/>
      <c r="J136" s="117"/>
      <c r="K136" s="117"/>
      <c r="L136" s="117"/>
      <c r="M136" s="117"/>
      <c r="N136" s="117"/>
      <c r="O136" s="117"/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</row>
    <row r="137" spans="1:26" ht="15.75" customHeight="1">
      <c r="A137" s="117"/>
      <c r="B137" s="214"/>
      <c r="C137" s="214"/>
      <c r="D137" s="117"/>
      <c r="E137" s="117"/>
      <c r="F137" s="117"/>
      <c r="G137" s="117"/>
      <c r="H137" s="117"/>
      <c r="I137" s="117"/>
      <c r="J137" s="117"/>
      <c r="K137" s="117"/>
      <c r="L137" s="117"/>
      <c r="M137" s="117"/>
      <c r="N137" s="117"/>
      <c r="O137" s="117"/>
      <c r="P137" s="117"/>
      <c r="Q137" s="117"/>
      <c r="R137" s="117"/>
      <c r="S137" s="117"/>
      <c r="T137" s="117"/>
      <c r="U137" s="117"/>
      <c r="V137" s="117"/>
      <c r="W137" s="117"/>
      <c r="X137" s="117"/>
      <c r="Y137" s="117"/>
      <c r="Z137" s="117"/>
    </row>
    <row r="138" spans="1:26" ht="15.75" customHeight="1">
      <c r="A138" s="117"/>
      <c r="B138" s="214"/>
      <c r="C138" s="214"/>
      <c r="D138" s="117"/>
      <c r="E138" s="117"/>
      <c r="F138" s="117"/>
      <c r="G138" s="117"/>
      <c r="H138" s="117"/>
      <c r="I138" s="117"/>
      <c r="J138" s="117"/>
      <c r="K138" s="117"/>
      <c r="L138" s="117"/>
      <c r="M138" s="117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  <c r="X138" s="117"/>
      <c r="Y138" s="117"/>
      <c r="Z138" s="117"/>
    </row>
    <row r="139" spans="1:26" ht="15.75" customHeight="1">
      <c r="A139" s="117"/>
      <c r="B139" s="214"/>
      <c r="C139" s="214"/>
      <c r="D139" s="117"/>
      <c r="E139" s="117"/>
      <c r="F139" s="117"/>
      <c r="G139" s="117"/>
      <c r="H139" s="117"/>
      <c r="I139" s="117"/>
      <c r="J139" s="117"/>
      <c r="K139" s="117"/>
      <c r="L139" s="117"/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  <c r="X139" s="117"/>
      <c r="Y139" s="117"/>
      <c r="Z139" s="117"/>
    </row>
    <row r="140" spans="1:26" ht="15.75" customHeight="1">
      <c r="A140" s="117"/>
      <c r="B140" s="214"/>
      <c r="C140" s="214"/>
      <c r="D140" s="117"/>
      <c r="E140" s="117"/>
      <c r="F140" s="117"/>
      <c r="G140" s="117"/>
      <c r="H140" s="117"/>
      <c r="I140" s="117"/>
      <c r="J140" s="117"/>
      <c r="K140" s="117"/>
      <c r="L140" s="117"/>
      <c r="M140" s="117"/>
      <c r="N140" s="117"/>
      <c r="O140" s="117"/>
      <c r="P140" s="117"/>
      <c r="Q140" s="117"/>
      <c r="R140" s="117"/>
      <c r="S140" s="117"/>
      <c r="T140" s="117"/>
      <c r="U140" s="117"/>
      <c r="V140" s="117"/>
      <c r="W140" s="117"/>
      <c r="X140" s="117"/>
      <c r="Y140" s="117"/>
      <c r="Z140" s="117"/>
    </row>
    <row r="141" spans="1:26" ht="15.75" customHeight="1">
      <c r="A141" s="117"/>
      <c r="B141" s="214"/>
      <c r="C141" s="214"/>
      <c r="D141" s="117"/>
      <c r="E141" s="117"/>
      <c r="F141" s="117"/>
      <c r="G141" s="117"/>
      <c r="H141" s="117"/>
      <c r="I141" s="117"/>
      <c r="J141" s="117"/>
      <c r="K141" s="117"/>
      <c r="L141" s="117"/>
      <c r="M141" s="117"/>
      <c r="N141" s="117"/>
      <c r="O141" s="117"/>
      <c r="P141" s="117"/>
      <c r="Q141" s="117"/>
      <c r="R141" s="117"/>
      <c r="S141" s="117"/>
      <c r="T141" s="117"/>
      <c r="U141" s="117"/>
      <c r="V141" s="117"/>
      <c r="W141" s="117"/>
      <c r="X141" s="117"/>
      <c r="Y141" s="117"/>
      <c r="Z141" s="117"/>
    </row>
    <row r="142" spans="1:26" ht="15.75" customHeight="1">
      <c r="A142" s="117"/>
      <c r="B142" s="214"/>
      <c r="C142" s="214"/>
      <c r="D142" s="117"/>
      <c r="E142" s="117"/>
      <c r="F142" s="117"/>
      <c r="G142" s="117"/>
      <c r="H142" s="117"/>
      <c r="I142" s="117"/>
      <c r="J142" s="117"/>
      <c r="K142" s="117"/>
      <c r="L142" s="117"/>
      <c r="M142" s="117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  <c r="Y142" s="117"/>
      <c r="Z142" s="117"/>
    </row>
    <row r="143" spans="1:26" ht="15.75" customHeight="1">
      <c r="A143" s="117"/>
      <c r="B143" s="214"/>
      <c r="C143" s="214"/>
      <c r="D143" s="117"/>
      <c r="E143" s="117"/>
      <c r="F143" s="117"/>
      <c r="G143" s="117"/>
      <c r="H143" s="117"/>
      <c r="I143" s="117"/>
      <c r="J143" s="117"/>
      <c r="K143" s="117"/>
      <c r="L143" s="117"/>
      <c r="M143" s="117"/>
      <c r="N143" s="117"/>
      <c r="O143" s="117"/>
      <c r="P143" s="117"/>
      <c r="Q143" s="117"/>
      <c r="R143" s="117"/>
      <c r="S143" s="117"/>
      <c r="T143" s="117"/>
      <c r="U143" s="117"/>
      <c r="V143" s="117"/>
      <c r="W143" s="117"/>
      <c r="X143" s="117"/>
      <c r="Y143" s="117"/>
      <c r="Z143" s="117"/>
    </row>
    <row r="144" spans="1:26" ht="15.75" customHeight="1">
      <c r="A144" s="117"/>
      <c r="B144" s="214"/>
      <c r="C144" s="214"/>
      <c r="D144" s="117"/>
      <c r="E144" s="117"/>
      <c r="F144" s="117"/>
      <c r="G144" s="117"/>
      <c r="H144" s="117"/>
      <c r="I144" s="117"/>
      <c r="J144" s="117"/>
      <c r="K144" s="117"/>
      <c r="L144" s="117"/>
      <c r="M144" s="117"/>
      <c r="N144" s="117"/>
      <c r="O144" s="117"/>
      <c r="P144" s="117"/>
      <c r="Q144" s="117"/>
      <c r="R144" s="117"/>
      <c r="S144" s="117"/>
      <c r="T144" s="117"/>
      <c r="U144" s="117"/>
      <c r="V144" s="117"/>
      <c r="W144" s="117"/>
      <c r="X144" s="117"/>
      <c r="Y144" s="117"/>
      <c r="Z144" s="117"/>
    </row>
    <row r="145" spans="1:26" ht="15.75" customHeight="1">
      <c r="A145" s="117"/>
      <c r="B145" s="214"/>
      <c r="C145" s="214"/>
      <c r="D145" s="117"/>
      <c r="E145" s="117"/>
      <c r="F145" s="117"/>
      <c r="G145" s="117"/>
      <c r="H145" s="117"/>
      <c r="I145" s="117"/>
      <c r="J145" s="117"/>
      <c r="K145" s="117"/>
      <c r="L145" s="117"/>
      <c r="M145" s="117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  <c r="X145" s="117"/>
      <c r="Y145" s="117"/>
      <c r="Z145" s="117"/>
    </row>
    <row r="146" spans="1:26" ht="15.75" customHeight="1">
      <c r="A146" s="117"/>
      <c r="B146" s="214"/>
      <c r="C146" s="214"/>
      <c r="D146" s="117"/>
      <c r="E146" s="117"/>
      <c r="F146" s="117"/>
      <c r="G146" s="117"/>
      <c r="H146" s="117"/>
      <c r="I146" s="117"/>
      <c r="J146" s="117"/>
      <c r="K146" s="117"/>
      <c r="L146" s="117"/>
      <c r="M146" s="117"/>
      <c r="N146" s="117"/>
      <c r="O146" s="117"/>
      <c r="P146" s="117"/>
      <c r="Q146" s="117"/>
      <c r="R146" s="117"/>
      <c r="S146" s="117"/>
      <c r="T146" s="117"/>
      <c r="U146" s="117"/>
      <c r="V146" s="117"/>
      <c r="W146" s="117"/>
      <c r="X146" s="117"/>
      <c r="Y146" s="117"/>
      <c r="Z146" s="117"/>
    </row>
    <row r="147" spans="1:26" ht="15.75" customHeight="1">
      <c r="A147" s="117"/>
      <c r="B147" s="214"/>
      <c r="C147" s="214"/>
      <c r="D147" s="117"/>
      <c r="E147" s="117"/>
      <c r="F147" s="117"/>
      <c r="G147" s="117"/>
      <c r="H147" s="117"/>
      <c r="I147" s="117"/>
      <c r="J147" s="117"/>
      <c r="K147" s="117"/>
      <c r="L147" s="117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</row>
    <row r="148" spans="1:26" ht="15.75" customHeight="1">
      <c r="A148" s="117"/>
      <c r="B148" s="214"/>
      <c r="C148" s="214"/>
      <c r="D148" s="117"/>
      <c r="E148" s="117"/>
      <c r="F148" s="117"/>
      <c r="G148" s="117"/>
      <c r="H148" s="117"/>
      <c r="I148" s="117"/>
      <c r="J148" s="117"/>
      <c r="K148" s="117"/>
      <c r="L148" s="117"/>
      <c r="M148" s="117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  <c r="X148" s="117"/>
      <c r="Y148" s="117"/>
      <c r="Z148" s="117"/>
    </row>
    <row r="149" spans="1:26" ht="15.75" customHeight="1">
      <c r="A149" s="117"/>
      <c r="B149" s="214"/>
      <c r="C149" s="214"/>
      <c r="D149" s="117"/>
      <c r="E149" s="117"/>
      <c r="F149" s="117"/>
      <c r="G149" s="117"/>
      <c r="H149" s="117"/>
      <c r="I149" s="117"/>
      <c r="J149" s="117"/>
      <c r="K149" s="117"/>
      <c r="L149" s="117"/>
      <c r="M149" s="117"/>
      <c r="N149" s="117"/>
      <c r="O149" s="117"/>
      <c r="P149" s="117"/>
      <c r="Q149" s="117"/>
      <c r="R149" s="117"/>
      <c r="S149" s="117"/>
      <c r="T149" s="117"/>
      <c r="U149" s="117"/>
      <c r="V149" s="117"/>
      <c r="W149" s="117"/>
      <c r="X149" s="117"/>
      <c r="Y149" s="117"/>
      <c r="Z149" s="117"/>
    </row>
    <row r="150" spans="1:26" ht="15.75" customHeight="1">
      <c r="A150" s="117"/>
      <c r="B150" s="214"/>
      <c r="C150" s="214"/>
      <c r="D150" s="117"/>
      <c r="E150" s="117"/>
      <c r="F150" s="117"/>
      <c r="G150" s="117"/>
      <c r="H150" s="117"/>
      <c r="I150" s="117"/>
      <c r="J150" s="117"/>
      <c r="K150" s="117"/>
      <c r="L150" s="117"/>
      <c r="M150" s="117"/>
      <c r="N150" s="117"/>
      <c r="O150" s="117"/>
      <c r="P150" s="117"/>
      <c r="Q150" s="117"/>
      <c r="R150" s="117"/>
      <c r="S150" s="117"/>
      <c r="T150" s="117"/>
      <c r="U150" s="117"/>
      <c r="V150" s="117"/>
      <c r="W150" s="117"/>
      <c r="X150" s="117"/>
      <c r="Y150" s="117"/>
      <c r="Z150" s="117"/>
    </row>
    <row r="151" spans="1:26" ht="15.75" customHeight="1">
      <c r="A151" s="117"/>
      <c r="B151" s="214"/>
      <c r="C151" s="214"/>
      <c r="D151" s="117"/>
      <c r="E151" s="117"/>
      <c r="F151" s="117"/>
      <c r="G151" s="117"/>
      <c r="H151" s="117"/>
      <c r="I151" s="117"/>
      <c r="J151" s="117"/>
      <c r="K151" s="117"/>
      <c r="L151" s="117"/>
      <c r="M151" s="117"/>
      <c r="N151" s="117"/>
      <c r="O151" s="117"/>
      <c r="P151" s="117"/>
      <c r="Q151" s="117"/>
      <c r="R151" s="117"/>
      <c r="S151" s="117"/>
      <c r="T151" s="117"/>
      <c r="U151" s="117"/>
      <c r="V151" s="117"/>
      <c r="W151" s="117"/>
      <c r="X151" s="117"/>
      <c r="Y151" s="117"/>
      <c r="Z151" s="117"/>
    </row>
    <row r="152" spans="1:26" ht="15.75" customHeight="1">
      <c r="A152" s="117"/>
      <c r="B152" s="214"/>
      <c r="C152" s="214"/>
      <c r="D152" s="117"/>
      <c r="E152" s="117"/>
      <c r="F152" s="117"/>
      <c r="G152" s="117"/>
      <c r="H152" s="117"/>
      <c r="I152" s="117"/>
      <c r="J152" s="117"/>
      <c r="K152" s="117"/>
      <c r="L152" s="117"/>
      <c r="M152" s="117"/>
      <c r="N152" s="117"/>
      <c r="O152" s="117"/>
      <c r="P152" s="117"/>
      <c r="Q152" s="117"/>
      <c r="R152" s="117"/>
      <c r="S152" s="117"/>
      <c r="T152" s="117"/>
      <c r="U152" s="117"/>
      <c r="V152" s="117"/>
      <c r="W152" s="117"/>
      <c r="X152" s="117"/>
      <c r="Y152" s="117"/>
      <c r="Z152" s="117"/>
    </row>
    <row r="153" spans="1:26" ht="15.75" customHeight="1">
      <c r="A153" s="117"/>
      <c r="B153" s="214"/>
      <c r="C153" s="214"/>
      <c r="D153" s="117"/>
      <c r="E153" s="117"/>
      <c r="F153" s="117"/>
      <c r="G153" s="117"/>
      <c r="H153" s="117"/>
      <c r="I153" s="117"/>
      <c r="J153" s="117"/>
      <c r="K153" s="117"/>
      <c r="L153" s="117"/>
      <c r="M153" s="117"/>
      <c r="N153" s="117"/>
      <c r="O153" s="117"/>
      <c r="P153" s="117"/>
      <c r="Q153" s="117"/>
      <c r="R153" s="117"/>
      <c r="S153" s="117"/>
      <c r="T153" s="117"/>
      <c r="U153" s="117"/>
      <c r="V153" s="117"/>
      <c r="W153" s="117"/>
      <c r="X153" s="117"/>
      <c r="Y153" s="117"/>
      <c r="Z153" s="117"/>
    </row>
    <row r="154" spans="1:26" ht="15.75" customHeight="1">
      <c r="A154" s="117"/>
      <c r="B154" s="214"/>
      <c r="C154" s="214"/>
      <c r="D154" s="117"/>
      <c r="E154" s="117"/>
      <c r="F154" s="117"/>
      <c r="G154" s="117"/>
      <c r="H154" s="117"/>
      <c r="I154" s="117"/>
      <c r="J154" s="117"/>
      <c r="K154" s="117"/>
      <c r="L154" s="117"/>
      <c r="M154" s="117"/>
      <c r="N154" s="117"/>
      <c r="O154" s="117"/>
      <c r="P154" s="117"/>
      <c r="Q154" s="117"/>
      <c r="R154" s="117"/>
      <c r="S154" s="117"/>
      <c r="T154" s="117"/>
      <c r="U154" s="117"/>
      <c r="V154" s="117"/>
      <c r="W154" s="117"/>
      <c r="X154" s="117"/>
      <c r="Y154" s="117"/>
      <c r="Z154" s="117"/>
    </row>
    <row r="155" spans="1:26" ht="15.75" customHeight="1">
      <c r="A155" s="117"/>
      <c r="B155" s="214"/>
      <c r="C155" s="214"/>
      <c r="D155" s="117"/>
      <c r="E155" s="117"/>
      <c r="F155" s="117"/>
      <c r="G155" s="117"/>
      <c r="H155" s="117"/>
      <c r="I155" s="117"/>
      <c r="J155" s="117"/>
      <c r="K155" s="117"/>
      <c r="L155" s="117"/>
      <c r="M155" s="117"/>
      <c r="N155" s="117"/>
      <c r="O155" s="117"/>
      <c r="P155" s="117"/>
      <c r="Q155" s="117"/>
      <c r="R155" s="117"/>
      <c r="S155" s="117"/>
      <c r="T155" s="117"/>
      <c r="U155" s="117"/>
      <c r="V155" s="117"/>
      <c r="W155" s="117"/>
      <c r="X155" s="117"/>
      <c r="Y155" s="117"/>
      <c r="Z155" s="117"/>
    </row>
    <row r="156" spans="1:26" ht="15.75" customHeight="1">
      <c r="A156" s="117"/>
      <c r="B156" s="214"/>
      <c r="C156" s="214"/>
      <c r="D156" s="117"/>
      <c r="E156" s="117"/>
      <c r="F156" s="117"/>
      <c r="G156" s="117"/>
      <c r="H156" s="117"/>
      <c r="I156" s="117"/>
      <c r="J156" s="117"/>
      <c r="K156" s="117"/>
      <c r="L156" s="117"/>
      <c r="M156" s="117"/>
      <c r="N156" s="117"/>
      <c r="O156" s="117"/>
      <c r="P156" s="117"/>
      <c r="Q156" s="117"/>
      <c r="R156" s="117"/>
      <c r="S156" s="117"/>
      <c r="T156" s="117"/>
      <c r="U156" s="117"/>
      <c r="V156" s="117"/>
      <c r="W156" s="117"/>
      <c r="X156" s="117"/>
      <c r="Y156" s="117"/>
      <c r="Z156" s="117"/>
    </row>
    <row r="157" spans="1:26" ht="15.75" customHeight="1">
      <c r="A157" s="117"/>
      <c r="B157" s="214"/>
      <c r="C157" s="214"/>
      <c r="D157" s="117"/>
      <c r="E157" s="117"/>
      <c r="F157" s="117"/>
      <c r="G157" s="117"/>
      <c r="H157" s="117"/>
      <c r="I157" s="117"/>
      <c r="J157" s="117"/>
      <c r="K157" s="117"/>
      <c r="L157" s="117"/>
      <c r="M157" s="117"/>
      <c r="N157" s="117"/>
      <c r="O157" s="117"/>
      <c r="P157" s="117"/>
      <c r="Q157" s="117"/>
      <c r="R157" s="117"/>
      <c r="S157" s="117"/>
      <c r="T157" s="117"/>
      <c r="U157" s="117"/>
      <c r="V157" s="117"/>
      <c r="W157" s="117"/>
      <c r="X157" s="117"/>
      <c r="Y157" s="117"/>
      <c r="Z157" s="117"/>
    </row>
    <row r="158" spans="1:26" ht="15.75" customHeight="1">
      <c r="A158" s="117"/>
      <c r="B158" s="214"/>
      <c r="C158" s="214"/>
      <c r="D158" s="117"/>
      <c r="E158" s="117"/>
      <c r="F158" s="117"/>
      <c r="G158" s="117"/>
      <c r="H158" s="117"/>
      <c r="I158" s="117"/>
      <c r="J158" s="117"/>
      <c r="K158" s="117"/>
      <c r="L158" s="117"/>
      <c r="M158" s="117"/>
      <c r="N158" s="117"/>
      <c r="O158" s="117"/>
      <c r="P158" s="117"/>
      <c r="Q158" s="117"/>
      <c r="R158" s="117"/>
      <c r="S158" s="117"/>
      <c r="T158" s="117"/>
      <c r="U158" s="117"/>
      <c r="V158" s="117"/>
      <c r="W158" s="117"/>
      <c r="X158" s="117"/>
      <c r="Y158" s="117"/>
      <c r="Z158" s="117"/>
    </row>
    <row r="159" spans="1:26" ht="15.75" customHeight="1">
      <c r="A159" s="117"/>
      <c r="B159" s="214"/>
      <c r="C159" s="214"/>
      <c r="D159" s="117"/>
      <c r="E159" s="117"/>
      <c r="F159" s="117"/>
      <c r="G159" s="117"/>
      <c r="H159" s="117"/>
      <c r="I159" s="117"/>
      <c r="J159" s="117"/>
      <c r="K159" s="117"/>
      <c r="L159" s="117"/>
      <c r="M159" s="117"/>
      <c r="N159" s="117"/>
      <c r="O159" s="117"/>
      <c r="P159" s="117"/>
      <c r="Q159" s="117"/>
      <c r="R159" s="117"/>
      <c r="S159" s="117"/>
      <c r="T159" s="117"/>
      <c r="U159" s="117"/>
      <c r="V159" s="117"/>
      <c r="W159" s="117"/>
      <c r="X159" s="117"/>
      <c r="Y159" s="117"/>
      <c r="Z159" s="117"/>
    </row>
    <row r="160" spans="1:26" ht="15.75" customHeight="1">
      <c r="A160" s="117"/>
      <c r="B160" s="214"/>
      <c r="C160" s="214"/>
      <c r="D160" s="117"/>
      <c r="E160" s="117"/>
      <c r="F160" s="117"/>
      <c r="G160" s="117"/>
      <c r="H160" s="117"/>
      <c r="I160" s="117"/>
      <c r="J160" s="117"/>
      <c r="K160" s="117"/>
      <c r="L160" s="117"/>
      <c r="M160" s="117"/>
      <c r="N160" s="117"/>
      <c r="O160" s="117"/>
      <c r="P160" s="117"/>
      <c r="Q160" s="117"/>
      <c r="R160" s="117"/>
      <c r="S160" s="117"/>
      <c r="T160" s="117"/>
      <c r="U160" s="117"/>
      <c r="V160" s="117"/>
      <c r="W160" s="117"/>
      <c r="X160" s="117"/>
      <c r="Y160" s="117"/>
      <c r="Z160" s="117"/>
    </row>
    <row r="161" spans="1:26" ht="15.75" customHeight="1">
      <c r="A161" s="117"/>
      <c r="B161" s="214"/>
      <c r="C161" s="214"/>
      <c r="D161" s="117"/>
      <c r="E161" s="117"/>
      <c r="F161" s="117"/>
      <c r="G161" s="117"/>
      <c r="H161" s="117"/>
      <c r="I161" s="117"/>
      <c r="J161" s="117"/>
      <c r="K161" s="117"/>
      <c r="L161" s="117"/>
      <c r="M161" s="117"/>
      <c r="N161" s="117"/>
      <c r="O161" s="117"/>
      <c r="P161" s="117"/>
      <c r="Q161" s="117"/>
      <c r="R161" s="117"/>
      <c r="S161" s="117"/>
      <c r="T161" s="117"/>
      <c r="U161" s="117"/>
      <c r="V161" s="117"/>
      <c r="W161" s="117"/>
      <c r="X161" s="117"/>
      <c r="Y161" s="117"/>
      <c r="Z161" s="117"/>
    </row>
    <row r="162" spans="1:26" ht="15.75" customHeight="1">
      <c r="A162" s="117"/>
      <c r="B162" s="214"/>
      <c r="C162" s="214"/>
      <c r="D162" s="117"/>
      <c r="E162" s="117"/>
      <c r="F162" s="117"/>
      <c r="G162" s="117"/>
      <c r="H162" s="117"/>
      <c r="I162" s="117"/>
      <c r="J162" s="117"/>
      <c r="K162" s="117"/>
      <c r="L162" s="117"/>
      <c r="M162" s="117"/>
      <c r="N162" s="117"/>
      <c r="O162" s="117"/>
      <c r="P162" s="117"/>
      <c r="Q162" s="117"/>
      <c r="R162" s="117"/>
      <c r="S162" s="117"/>
      <c r="T162" s="117"/>
      <c r="U162" s="117"/>
      <c r="V162" s="117"/>
      <c r="W162" s="117"/>
      <c r="X162" s="117"/>
      <c r="Y162" s="117"/>
      <c r="Z162" s="117"/>
    </row>
    <row r="163" spans="1:26" ht="15.75" customHeight="1">
      <c r="A163" s="117"/>
      <c r="B163" s="214"/>
      <c r="C163" s="214"/>
      <c r="D163" s="117"/>
      <c r="E163" s="117"/>
      <c r="F163" s="117"/>
      <c r="G163" s="117"/>
      <c r="H163" s="117"/>
      <c r="I163" s="117"/>
      <c r="J163" s="117"/>
      <c r="K163" s="117"/>
      <c r="L163" s="117"/>
      <c r="M163" s="117"/>
      <c r="N163" s="117"/>
      <c r="O163" s="117"/>
      <c r="P163" s="117"/>
      <c r="Q163" s="117"/>
      <c r="R163" s="117"/>
      <c r="S163" s="117"/>
      <c r="T163" s="117"/>
      <c r="U163" s="117"/>
      <c r="V163" s="117"/>
      <c r="W163" s="117"/>
      <c r="X163" s="117"/>
      <c r="Y163" s="117"/>
      <c r="Z163" s="117"/>
    </row>
    <row r="164" spans="1:26" ht="15.75" customHeight="1">
      <c r="A164" s="117"/>
      <c r="B164" s="214"/>
      <c r="C164" s="214"/>
      <c r="D164" s="117"/>
      <c r="E164" s="117"/>
      <c r="F164" s="117"/>
      <c r="G164" s="117"/>
      <c r="H164" s="117"/>
      <c r="I164" s="117"/>
      <c r="J164" s="117"/>
      <c r="K164" s="117"/>
      <c r="L164" s="117"/>
      <c r="M164" s="117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  <c r="X164" s="117"/>
      <c r="Y164" s="117"/>
      <c r="Z164" s="117"/>
    </row>
    <row r="165" spans="1:26" ht="15.75" customHeight="1">
      <c r="A165" s="117"/>
      <c r="B165" s="214"/>
      <c r="C165" s="214"/>
      <c r="D165" s="117"/>
      <c r="E165" s="117"/>
      <c r="F165" s="117"/>
      <c r="G165" s="117"/>
      <c r="H165" s="117"/>
      <c r="I165" s="117"/>
      <c r="J165" s="117"/>
      <c r="K165" s="117"/>
      <c r="L165" s="117"/>
      <c r="M165" s="117"/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  <c r="X165" s="117"/>
      <c r="Y165" s="117"/>
      <c r="Z165" s="117"/>
    </row>
    <row r="166" spans="1:26" ht="15.75" customHeight="1">
      <c r="A166" s="117"/>
      <c r="B166" s="214"/>
      <c r="C166" s="214"/>
      <c r="D166" s="117"/>
      <c r="E166" s="117"/>
      <c r="F166" s="117"/>
      <c r="G166" s="117"/>
      <c r="H166" s="117"/>
      <c r="I166" s="117"/>
      <c r="J166" s="117"/>
      <c r="K166" s="117"/>
      <c r="L166" s="117"/>
      <c r="M166" s="117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  <c r="X166" s="117"/>
      <c r="Y166" s="117"/>
      <c r="Z166" s="117"/>
    </row>
    <row r="167" spans="1:26" ht="15.75" customHeight="1">
      <c r="A167" s="117"/>
      <c r="B167" s="214"/>
      <c r="C167" s="214"/>
      <c r="D167" s="117"/>
      <c r="E167" s="117"/>
      <c r="F167" s="117"/>
      <c r="G167" s="117"/>
      <c r="H167" s="117"/>
      <c r="I167" s="117"/>
      <c r="J167" s="117"/>
      <c r="K167" s="117"/>
      <c r="L167" s="117"/>
      <c r="M167" s="117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7"/>
      <c r="Y167" s="117"/>
      <c r="Z167" s="117"/>
    </row>
    <row r="168" spans="1:26" ht="15.75" customHeight="1">
      <c r="A168" s="117"/>
      <c r="B168" s="214"/>
      <c r="C168" s="214"/>
      <c r="D168" s="117"/>
      <c r="E168" s="117"/>
      <c r="F168" s="117"/>
      <c r="G168" s="117"/>
      <c r="H168" s="117"/>
      <c r="I168" s="117"/>
      <c r="J168" s="117"/>
      <c r="K168" s="117"/>
      <c r="L168" s="117"/>
      <c r="M168" s="117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  <c r="Y168" s="117"/>
      <c r="Z168" s="117"/>
    </row>
    <row r="169" spans="1:26" ht="15.75" customHeight="1">
      <c r="A169" s="117"/>
      <c r="B169" s="214"/>
      <c r="C169" s="214"/>
      <c r="D169" s="117"/>
      <c r="E169" s="117"/>
      <c r="F169" s="117"/>
      <c r="G169" s="117"/>
      <c r="H169" s="117"/>
      <c r="I169" s="117"/>
      <c r="J169" s="117"/>
      <c r="K169" s="117"/>
      <c r="L169" s="117"/>
      <c r="M169" s="117"/>
      <c r="N169" s="117"/>
      <c r="O169" s="117"/>
      <c r="P169" s="117"/>
      <c r="Q169" s="117"/>
      <c r="R169" s="117"/>
      <c r="S169" s="117"/>
      <c r="T169" s="117"/>
      <c r="U169" s="117"/>
      <c r="V169" s="117"/>
      <c r="W169" s="117"/>
      <c r="X169" s="117"/>
      <c r="Y169" s="117"/>
      <c r="Z169" s="117"/>
    </row>
    <row r="170" spans="1:26" ht="15.75" customHeight="1">
      <c r="A170" s="117"/>
      <c r="B170" s="214"/>
      <c r="C170" s="214"/>
      <c r="D170" s="117"/>
      <c r="E170" s="117"/>
      <c r="F170" s="117"/>
      <c r="G170" s="117"/>
      <c r="H170" s="117"/>
      <c r="I170" s="117"/>
      <c r="J170" s="117"/>
      <c r="K170" s="117"/>
      <c r="L170" s="117"/>
      <c r="M170" s="117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  <c r="X170" s="117"/>
      <c r="Y170" s="117"/>
      <c r="Z170" s="117"/>
    </row>
    <row r="171" spans="1:26" ht="15.75" customHeight="1">
      <c r="A171" s="117"/>
      <c r="B171" s="214"/>
      <c r="C171" s="214"/>
      <c r="D171" s="117"/>
      <c r="E171" s="117"/>
      <c r="F171" s="117"/>
      <c r="G171" s="117"/>
      <c r="H171" s="117"/>
      <c r="I171" s="117"/>
      <c r="J171" s="117"/>
      <c r="K171" s="117"/>
      <c r="L171" s="117"/>
      <c r="M171" s="117"/>
      <c r="N171" s="117"/>
      <c r="O171" s="117"/>
      <c r="P171" s="117"/>
      <c r="Q171" s="117"/>
      <c r="R171" s="117"/>
      <c r="S171" s="117"/>
      <c r="T171" s="117"/>
      <c r="U171" s="117"/>
      <c r="V171" s="117"/>
      <c r="W171" s="117"/>
      <c r="X171" s="117"/>
      <c r="Y171" s="117"/>
      <c r="Z171" s="117"/>
    </row>
    <row r="172" spans="1:26" ht="15.75" customHeight="1">
      <c r="A172" s="117"/>
      <c r="B172" s="214"/>
      <c r="C172" s="214"/>
      <c r="D172" s="117"/>
      <c r="E172" s="117"/>
      <c r="F172" s="117"/>
      <c r="G172" s="117"/>
      <c r="H172" s="117"/>
      <c r="I172" s="117"/>
      <c r="J172" s="117"/>
      <c r="K172" s="117"/>
      <c r="L172" s="117"/>
      <c r="M172" s="117"/>
      <c r="N172" s="117"/>
      <c r="O172" s="117"/>
      <c r="P172" s="117"/>
      <c r="Q172" s="117"/>
      <c r="R172" s="117"/>
      <c r="S172" s="117"/>
      <c r="T172" s="117"/>
      <c r="U172" s="117"/>
      <c r="V172" s="117"/>
      <c r="W172" s="117"/>
      <c r="X172" s="117"/>
      <c r="Y172" s="117"/>
      <c r="Z172" s="117"/>
    </row>
    <row r="173" spans="1:26" ht="15.75" customHeight="1">
      <c r="A173" s="117"/>
      <c r="B173" s="214"/>
      <c r="C173" s="214"/>
      <c r="D173" s="117"/>
      <c r="E173" s="117"/>
      <c r="F173" s="117"/>
      <c r="G173" s="117"/>
      <c r="H173" s="117"/>
      <c r="I173" s="117"/>
      <c r="J173" s="117"/>
      <c r="K173" s="117"/>
      <c r="L173" s="117"/>
      <c r="M173" s="117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  <c r="X173" s="117"/>
      <c r="Y173" s="117"/>
      <c r="Z173" s="117"/>
    </row>
    <row r="174" spans="1:26" ht="15.75" customHeight="1">
      <c r="A174" s="117"/>
      <c r="B174" s="214"/>
      <c r="C174" s="214"/>
      <c r="D174" s="117"/>
      <c r="E174" s="117"/>
      <c r="F174" s="117"/>
      <c r="G174" s="117"/>
      <c r="H174" s="117"/>
      <c r="I174" s="117"/>
      <c r="J174" s="117"/>
      <c r="K174" s="117"/>
      <c r="L174" s="117"/>
      <c r="M174" s="117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</row>
    <row r="175" spans="1:26" ht="15.75" customHeight="1">
      <c r="A175" s="117"/>
      <c r="B175" s="214"/>
      <c r="C175" s="214"/>
      <c r="D175" s="117"/>
      <c r="E175" s="117"/>
      <c r="F175" s="117"/>
      <c r="G175" s="117"/>
      <c r="H175" s="117"/>
      <c r="I175" s="117"/>
      <c r="J175" s="117"/>
      <c r="K175" s="117"/>
      <c r="L175" s="117"/>
      <c r="M175" s="117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  <c r="X175" s="117"/>
      <c r="Y175" s="117"/>
      <c r="Z175" s="117"/>
    </row>
    <row r="176" spans="1:26" ht="15.75" customHeight="1">
      <c r="A176" s="117"/>
      <c r="B176" s="214"/>
      <c r="C176" s="214"/>
      <c r="D176" s="117"/>
      <c r="E176" s="117"/>
      <c r="F176" s="117"/>
      <c r="G176" s="117"/>
      <c r="H176" s="117"/>
      <c r="I176" s="117"/>
      <c r="J176" s="117"/>
      <c r="K176" s="117"/>
      <c r="L176" s="117"/>
      <c r="M176" s="117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  <c r="X176" s="117"/>
      <c r="Y176" s="117"/>
      <c r="Z176" s="117"/>
    </row>
    <row r="177" spans="1:26" ht="15.75" customHeight="1">
      <c r="A177" s="117"/>
      <c r="B177" s="214"/>
      <c r="C177" s="214"/>
      <c r="D177" s="117"/>
      <c r="E177" s="117"/>
      <c r="F177" s="117"/>
      <c r="G177" s="117"/>
      <c r="H177" s="117"/>
      <c r="I177" s="117"/>
      <c r="J177" s="117"/>
      <c r="K177" s="117"/>
      <c r="L177" s="117"/>
      <c r="M177" s="117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  <c r="X177" s="117"/>
      <c r="Y177" s="117"/>
      <c r="Z177" s="117"/>
    </row>
    <row r="178" spans="1:26" ht="15.75" customHeight="1">
      <c r="A178" s="117"/>
      <c r="B178" s="214"/>
      <c r="C178" s="214"/>
      <c r="D178" s="117"/>
      <c r="E178" s="117"/>
      <c r="F178" s="117"/>
      <c r="G178" s="117"/>
      <c r="H178" s="117"/>
      <c r="I178" s="117"/>
      <c r="J178" s="117"/>
      <c r="K178" s="117"/>
      <c r="L178" s="117"/>
      <c r="M178" s="117"/>
      <c r="N178" s="117"/>
      <c r="O178" s="117"/>
      <c r="P178" s="117"/>
      <c r="Q178" s="117"/>
      <c r="R178" s="117"/>
      <c r="S178" s="117"/>
      <c r="T178" s="117"/>
      <c r="U178" s="117"/>
      <c r="V178" s="117"/>
      <c r="W178" s="117"/>
      <c r="X178" s="117"/>
      <c r="Y178" s="117"/>
      <c r="Z178" s="117"/>
    </row>
    <row r="179" spans="1:26" ht="15.75" customHeight="1">
      <c r="A179" s="117"/>
      <c r="B179" s="214"/>
      <c r="C179" s="214"/>
      <c r="D179" s="117"/>
      <c r="E179" s="117"/>
      <c r="F179" s="117"/>
      <c r="G179" s="117"/>
      <c r="H179" s="117"/>
      <c r="I179" s="117"/>
      <c r="J179" s="117"/>
      <c r="K179" s="117"/>
      <c r="L179" s="117"/>
      <c r="M179" s="117"/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  <c r="X179" s="117"/>
      <c r="Y179" s="117"/>
      <c r="Z179" s="117"/>
    </row>
    <row r="180" spans="1:26" ht="15.75" customHeight="1">
      <c r="A180" s="117"/>
      <c r="B180" s="214"/>
      <c r="C180" s="214"/>
      <c r="D180" s="117"/>
      <c r="E180" s="117"/>
      <c r="F180" s="117"/>
      <c r="G180" s="117"/>
      <c r="H180" s="117"/>
      <c r="I180" s="117"/>
      <c r="J180" s="117"/>
      <c r="K180" s="117"/>
      <c r="L180" s="117"/>
      <c r="M180" s="117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  <c r="X180" s="117"/>
      <c r="Y180" s="117"/>
      <c r="Z180" s="117"/>
    </row>
    <row r="181" spans="1:26" ht="15.75" customHeight="1">
      <c r="A181" s="117"/>
      <c r="B181" s="214"/>
      <c r="C181" s="214"/>
      <c r="D181" s="117"/>
      <c r="E181" s="117"/>
      <c r="F181" s="117"/>
      <c r="G181" s="117"/>
      <c r="H181" s="117"/>
      <c r="I181" s="117"/>
      <c r="J181" s="117"/>
      <c r="K181" s="117"/>
      <c r="L181" s="117"/>
      <c r="M181" s="117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  <c r="X181" s="117"/>
      <c r="Y181" s="117"/>
      <c r="Z181" s="117"/>
    </row>
    <row r="182" spans="1:26" ht="15.75" customHeight="1">
      <c r="A182" s="117"/>
      <c r="B182" s="214"/>
      <c r="C182" s="214"/>
      <c r="D182" s="117"/>
      <c r="E182" s="117"/>
      <c r="F182" s="117"/>
      <c r="G182" s="117"/>
      <c r="H182" s="117"/>
      <c r="I182" s="117"/>
      <c r="J182" s="117"/>
      <c r="K182" s="117"/>
      <c r="L182" s="117"/>
      <c r="M182" s="117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</row>
    <row r="183" spans="1:26" ht="15.75" customHeight="1">
      <c r="A183" s="117"/>
      <c r="B183" s="214"/>
      <c r="C183" s="214"/>
      <c r="D183" s="117"/>
      <c r="E183" s="117"/>
      <c r="F183" s="117"/>
      <c r="G183" s="117"/>
      <c r="H183" s="117"/>
      <c r="I183" s="117"/>
      <c r="J183" s="117"/>
      <c r="K183" s="117"/>
      <c r="L183" s="117"/>
      <c r="M183" s="117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  <c r="X183" s="117"/>
      <c r="Y183" s="117"/>
      <c r="Z183" s="117"/>
    </row>
    <row r="184" spans="1:26" ht="15.75" customHeight="1">
      <c r="A184" s="117"/>
      <c r="B184" s="214"/>
      <c r="C184" s="214"/>
      <c r="D184" s="117"/>
      <c r="E184" s="117"/>
      <c r="F184" s="117"/>
      <c r="G184" s="117"/>
      <c r="H184" s="117"/>
      <c r="I184" s="117"/>
      <c r="J184" s="117"/>
      <c r="K184" s="117"/>
      <c r="L184" s="117"/>
      <c r="M184" s="117"/>
      <c r="N184" s="117"/>
      <c r="O184" s="117"/>
      <c r="P184" s="117"/>
      <c r="Q184" s="117"/>
      <c r="R184" s="117"/>
      <c r="S184" s="117"/>
      <c r="T184" s="117"/>
      <c r="U184" s="117"/>
      <c r="V184" s="117"/>
      <c r="W184" s="117"/>
      <c r="X184" s="117"/>
      <c r="Y184" s="117"/>
      <c r="Z184" s="117"/>
    </row>
    <row r="185" spans="1:26" ht="15.75" customHeight="1">
      <c r="A185" s="117"/>
      <c r="B185" s="214"/>
      <c r="C185" s="214"/>
      <c r="D185" s="117"/>
      <c r="E185" s="117"/>
      <c r="F185" s="117"/>
      <c r="G185" s="117"/>
      <c r="H185" s="117"/>
      <c r="I185" s="117"/>
      <c r="J185" s="117"/>
      <c r="K185" s="117"/>
      <c r="L185" s="117"/>
      <c r="M185" s="117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  <c r="X185" s="117"/>
      <c r="Y185" s="117"/>
      <c r="Z185" s="117"/>
    </row>
    <row r="186" spans="1:26" ht="15.75" customHeight="1">
      <c r="A186" s="117"/>
      <c r="B186" s="214"/>
      <c r="C186" s="214"/>
      <c r="D186" s="117"/>
      <c r="E186" s="117"/>
      <c r="F186" s="117"/>
      <c r="G186" s="117"/>
      <c r="H186" s="117"/>
      <c r="I186" s="117"/>
      <c r="J186" s="117"/>
      <c r="K186" s="117"/>
      <c r="L186" s="117"/>
      <c r="M186" s="117"/>
      <c r="N186" s="117"/>
      <c r="O186" s="117"/>
      <c r="P186" s="117"/>
      <c r="Q186" s="117"/>
      <c r="R186" s="117"/>
      <c r="S186" s="117"/>
      <c r="T186" s="117"/>
      <c r="U186" s="117"/>
      <c r="V186" s="117"/>
      <c r="W186" s="117"/>
      <c r="X186" s="117"/>
      <c r="Y186" s="117"/>
      <c r="Z186" s="117"/>
    </row>
    <row r="187" spans="1:26" ht="15.75" customHeight="1">
      <c r="A187" s="117"/>
      <c r="B187" s="214"/>
      <c r="C187" s="214"/>
      <c r="D187" s="117"/>
      <c r="E187" s="117"/>
      <c r="F187" s="117"/>
      <c r="G187" s="117"/>
      <c r="H187" s="117"/>
      <c r="I187" s="117"/>
      <c r="J187" s="117"/>
      <c r="K187" s="117"/>
      <c r="L187" s="117"/>
      <c r="M187" s="117"/>
      <c r="N187" s="117"/>
      <c r="O187" s="117"/>
      <c r="P187" s="117"/>
      <c r="Q187" s="117"/>
      <c r="R187" s="117"/>
      <c r="S187" s="117"/>
      <c r="T187" s="117"/>
      <c r="U187" s="117"/>
      <c r="V187" s="117"/>
      <c r="W187" s="117"/>
      <c r="X187" s="117"/>
      <c r="Y187" s="117"/>
      <c r="Z187" s="117"/>
    </row>
    <row r="188" spans="1:26" ht="15.75" customHeight="1">
      <c r="A188" s="117"/>
      <c r="B188" s="214"/>
      <c r="C188" s="214"/>
      <c r="D188" s="117"/>
      <c r="E188" s="117"/>
      <c r="F188" s="117"/>
      <c r="G188" s="117"/>
      <c r="H188" s="117"/>
      <c r="I188" s="117"/>
      <c r="J188" s="117"/>
      <c r="K188" s="117"/>
      <c r="L188" s="117"/>
      <c r="M188" s="117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  <c r="X188" s="117"/>
      <c r="Y188" s="117"/>
      <c r="Z188" s="117"/>
    </row>
    <row r="189" spans="1:26" ht="15.75" customHeight="1">
      <c r="A189" s="117"/>
      <c r="B189" s="214"/>
      <c r="C189" s="214"/>
      <c r="D189" s="117"/>
      <c r="E189" s="117"/>
      <c r="F189" s="117"/>
      <c r="G189" s="117"/>
      <c r="H189" s="117"/>
      <c r="I189" s="117"/>
      <c r="J189" s="117"/>
      <c r="K189" s="117"/>
      <c r="L189" s="117"/>
      <c r="M189" s="117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  <c r="X189" s="117"/>
      <c r="Y189" s="117"/>
      <c r="Z189" s="117"/>
    </row>
    <row r="190" spans="1:26" ht="15.75" customHeight="1">
      <c r="A190" s="117"/>
      <c r="B190" s="214"/>
      <c r="C190" s="214"/>
      <c r="D190" s="117"/>
      <c r="E190" s="117"/>
      <c r="F190" s="117"/>
      <c r="G190" s="117"/>
      <c r="H190" s="117"/>
      <c r="I190" s="117"/>
      <c r="J190" s="117"/>
      <c r="K190" s="117"/>
      <c r="L190" s="117"/>
      <c r="M190" s="117"/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</row>
    <row r="191" spans="1:26" ht="15.75" customHeight="1">
      <c r="A191" s="117"/>
      <c r="B191" s="214"/>
      <c r="C191" s="214"/>
      <c r="D191" s="117"/>
      <c r="E191" s="117"/>
      <c r="F191" s="117"/>
      <c r="G191" s="117"/>
      <c r="H191" s="117"/>
      <c r="I191" s="117"/>
      <c r="J191" s="117"/>
      <c r="K191" s="117"/>
      <c r="L191" s="117"/>
      <c r="M191" s="117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  <c r="X191" s="117"/>
      <c r="Y191" s="117"/>
      <c r="Z191" s="117"/>
    </row>
    <row r="192" spans="1:26" ht="15.75" customHeight="1">
      <c r="A192" s="117"/>
      <c r="B192" s="214"/>
      <c r="C192" s="214"/>
      <c r="D192" s="117"/>
      <c r="E192" s="117"/>
      <c r="F192" s="117"/>
      <c r="G192" s="117"/>
      <c r="H192" s="117"/>
      <c r="I192" s="117"/>
      <c r="J192" s="117"/>
      <c r="K192" s="117"/>
      <c r="L192" s="117"/>
      <c r="M192" s="117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  <c r="X192" s="117"/>
      <c r="Y192" s="117"/>
      <c r="Z192" s="117"/>
    </row>
    <row r="193" spans="1:26" ht="15.75" customHeight="1">
      <c r="A193" s="117"/>
      <c r="B193" s="214"/>
      <c r="C193" s="214"/>
      <c r="D193" s="117"/>
      <c r="E193" s="117"/>
      <c r="F193" s="117"/>
      <c r="G193" s="117"/>
      <c r="H193" s="117"/>
      <c r="I193" s="117"/>
      <c r="J193" s="117"/>
      <c r="K193" s="117"/>
      <c r="L193" s="117"/>
      <c r="M193" s="117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</row>
    <row r="194" spans="1:26" ht="15.75" customHeight="1">
      <c r="A194" s="117"/>
      <c r="B194" s="214"/>
      <c r="C194" s="214"/>
      <c r="D194" s="117"/>
      <c r="E194" s="117"/>
      <c r="F194" s="117"/>
      <c r="G194" s="117"/>
      <c r="H194" s="117"/>
      <c r="I194" s="117"/>
      <c r="J194" s="117"/>
      <c r="K194" s="117"/>
      <c r="L194" s="117"/>
      <c r="M194" s="117"/>
      <c r="N194" s="117"/>
      <c r="O194" s="117"/>
      <c r="P194" s="117"/>
      <c r="Q194" s="117"/>
      <c r="R194" s="117"/>
      <c r="S194" s="117"/>
      <c r="T194" s="117"/>
      <c r="U194" s="117"/>
      <c r="V194" s="117"/>
      <c r="W194" s="117"/>
      <c r="X194" s="117"/>
      <c r="Y194" s="117"/>
      <c r="Z194" s="117"/>
    </row>
    <row r="195" spans="1:26" ht="15.75" customHeight="1">
      <c r="A195" s="117"/>
      <c r="B195" s="214"/>
      <c r="C195" s="214"/>
      <c r="D195" s="117"/>
      <c r="E195" s="117"/>
      <c r="F195" s="117"/>
      <c r="G195" s="117"/>
      <c r="H195" s="117"/>
      <c r="I195" s="117"/>
      <c r="J195" s="117"/>
      <c r="K195" s="117"/>
      <c r="L195" s="117"/>
      <c r="M195" s="117"/>
      <c r="N195" s="117"/>
      <c r="O195" s="117"/>
      <c r="P195" s="117"/>
      <c r="Q195" s="117"/>
      <c r="R195" s="117"/>
      <c r="S195" s="117"/>
      <c r="T195" s="117"/>
      <c r="U195" s="117"/>
      <c r="V195" s="117"/>
      <c r="W195" s="117"/>
      <c r="X195" s="117"/>
      <c r="Y195" s="117"/>
      <c r="Z195" s="117"/>
    </row>
    <row r="196" spans="1:26" ht="15.75" customHeight="1">
      <c r="A196" s="117"/>
      <c r="B196" s="214"/>
      <c r="C196" s="214"/>
      <c r="D196" s="117"/>
      <c r="E196" s="117"/>
      <c r="F196" s="117"/>
      <c r="G196" s="117"/>
      <c r="H196" s="117"/>
      <c r="I196" s="117"/>
      <c r="J196" s="117"/>
      <c r="K196" s="117"/>
      <c r="L196" s="117"/>
      <c r="M196" s="117"/>
      <c r="N196" s="117"/>
      <c r="O196" s="117"/>
      <c r="P196" s="117"/>
      <c r="Q196" s="117"/>
      <c r="R196" s="117"/>
      <c r="S196" s="117"/>
      <c r="T196" s="117"/>
      <c r="U196" s="117"/>
      <c r="V196" s="117"/>
      <c r="W196" s="117"/>
      <c r="X196" s="117"/>
      <c r="Y196" s="117"/>
      <c r="Z196" s="117"/>
    </row>
    <row r="197" spans="1:26" ht="15.75" customHeight="1">
      <c r="A197" s="117"/>
      <c r="B197" s="214"/>
      <c r="C197" s="214"/>
      <c r="D197" s="117"/>
      <c r="E197" s="117"/>
      <c r="F197" s="117"/>
      <c r="G197" s="117"/>
      <c r="H197" s="117"/>
      <c r="I197" s="117"/>
      <c r="J197" s="117"/>
      <c r="K197" s="117"/>
      <c r="L197" s="117"/>
      <c r="M197" s="117"/>
      <c r="N197" s="117"/>
      <c r="O197" s="117"/>
      <c r="P197" s="117"/>
      <c r="Q197" s="117"/>
      <c r="R197" s="117"/>
      <c r="S197" s="117"/>
      <c r="T197" s="117"/>
      <c r="U197" s="117"/>
      <c r="V197" s="117"/>
      <c r="W197" s="117"/>
      <c r="X197" s="117"/>
      <c r="Y197" s="117"/>
      <c r="Z197" s="117"/>
    </row>
    <row r="198" spans="1:26" ht="15.75" customHeight="1">
      <c r="A198" s="117"/>
      <c r="B198" s="214"/>
      <c r="C198" s="214"/>
      <c r="D198" s="117"/>
      <c r="E198" s="117"/>
      <c r="F198" s="117"/>
      <c r="G198" s="117"/>
      <c r="H198" s="117"/>
      <c r="I198" s="117"/>
      <c r="J198" s="117"/>
      <c r="K198" s="117"/>
      <c r="L198" s="117"/>
      <c r="M198" s="117"/>
      <c r="N198" s="117"/>
      <c r="O198" s="117"/>
      <c r="P198" s="117"/>
      <c r="Q198" s="117"/>
      <c r="R198" s="117"/>
      <c r="S198" s="117"/>
      <c r="T198" s="117"/>
      <c r="U198" s="117"/>
      <c r="V198" s="117"/>
      <c r="W198" s="117"/>
      <c r="X198" s="117"/>
      <c r="Y198" s="117"/>
      <c r="Z198" s="117"/>
    </row>
    <row r="199" spans="1:26" ht="15.75" customHeight="1">
      <c r="A199" s="117"/>
      <c r="B199" s="214"/>
      <c r="C199" s="214"/>
      <c r="D199" s="117"/>
      <c r="E199" s="117"/>
      <c r="F199" s="117"/>
      <c r="G199" s="117"/>
      <c r="H199" s="117"/>
      <c r="I199" s="117"/>
      <c r="J199" s="117"/>
      <c r="K199" s="117"/>
      <c r="L199" s="117"/>
      <c r="M199" s="117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  <c r="X199" s="117"/>
      <c r="Y199" s="117"/>
      <c r="Z199" s="117"/>
    </row>
    <row r="200" spans="1:26" ht="15.75" customHeight="1">
      <c r="A200" s="117"/>
      <c r="B200" s="214"/>
      <c r="C200" s="214"/>
      <c r="D200" s="117"/>
      <c r="E200" s="117"/>
      <c r="F200" s="117"/>
      <c r="G200" s="117"/>
      <c r="H200" s="117"/>
      <c r="I200" s="117"/>
      <c r="J200" s="117"/>
      <c r="K200" s="117"/>
      <c r="L200" s="117"/>
      <c r="M200" s="117"/>
      <c r="N200" s="117"/>
      <c r="O200" s="117"/>
      <c r="P200" s="117"/>
      <c r="Q200" s="117"/>
      <c r="R200" s="117"/>
      <c r="S200" s="117"/>
      <c r="T200" s="117"/>
      <c r="U200" s="117"/>
      <c r="V200" s="117"/>
      <c r="W200" s="117"/>
      <c r="X200" s="117"/>
      <c r="Y200" s="117"/>
      <c r="Z200" s="117"/>
    </row>
    <row r="201" spans="1:26" ht="15.75" customHeight="1">
      <c r="A201" s="117"/>
      <c r="B201" s="214"/>
      <c r="C201" s="214"/>
      <c r="D201" s="117"/>
      <c r="E201" s="117"/>
      <c r="F201" s="117"/>
      <c r="G201" s="117"/>
      <c r="H201" s="117"/>
      <c r="I201" s="117"/>
      <c r="J201" s="117"/>
      <c r="K201" s="117"/>
      <c r="L201" s="117"/>
      <c r="M201" s="117"/>
      <c r="N201" s="117"/>
      <c r="O201" s="117"/>
      <c r="P201" s="117"/>
      <c r="Q201" s="117"/>
      <c r="R201" s="117"/>
      <c r="S201" s="117"/>
      <c r="T201" s="117"/>
      <c r="U201" s="117"/>
      <c r="V201" s="117"/>
      <c r="W201" s="117"/>
      <c r="X201" s="117"/>
      <c r="Y201" s="117"/>
      <c r="Z201" s="117"/>
    </row>
    <row r="202" spans="1:26" ht="15.75" customHeight="1">
      <c r="A202" s="117"/>
      <c r="B202" s="214"/>
      <c r="C202" s="214"/>
      <c r="D202" s="117"/>
      <c r="E202" s="117"/>
      <c r="F202" s="117"/>
      <c r="G202" s="117"/>
      <c r="H202" s="117"/>
      <c r="I202" s="117"/>
      <c r="J202" s="117"/>
      <c r="K202" s="117"/>
      <c r="L202" s="117"/>
      <c r="M202" s="117"/>
      <c r="N202" s="117"/>
      <c r="O202" s="117"/>
      <c r="P202" s="117"/>
      <c r="Q202" s="117"/>
      <c r="R202" s="117"/>
      <c r="S202" s="117"/>
      <c r="T202" s="117"/>
      <c r="U202" s="117"/>
      <c r="V202" s="117"/>
      <c r="W202" s="117"/>
      <c r="X202" s="117"/>
      <c r="Y202" s="117"/>
      <c r="Z202" s="117"/>
    </row>
    <row r="203" spans="1:26" ht="15.75" customHeight="1">
      <c r="A203" s="117"/>
      <c r="B203" s="214"/>
      <c r="C203" s="214"/>
      <c r="D203" s="117"/>
      <c r="E203" s="117"/>
      <c r="F203" s="117"/>
      <c r="G203" s="117"/>
      <c r="H203" s="117"/>
      <c r="I203" s="117"/>
      <c r="J203" s="117"/>
      <c r="K203" s="117"/>
      <c r="L203" s="117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</row>
    <row r="204" spans="1:26" ht="15.75" customHeight="1">
      <c r="A204" s="117"/>
      <c r="B204" s="214"/>
      <c r="C204" s="214"/>
      <c r="D204" s="117"/>
      <c r="E204" s="117"/>
      <c r="F204" s="117"/>
      <c r="G204" s="117"/>
      <c r="H204" s="117"/>
      <c r="I204" s="117"/>
      <c r="J204" s="117"/>
      <c r="K204" s="117"/>
      <c r="L204" s="117"/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</row>
    <row r="205" spans="1:26" ht="15.75" customHeight="1">
      <c r="A205" s="117"/>
      <c r="B205" s="214"/>
      <c r="C205" s="214"/>
      <c r="D205" s="117"/>
      <c r="E205" s="117"/>
      <c r="F205" s="117"/>
      <c r="G205" s="117"/>
      <c r="H205" s="117"/>
      <c r="I205" s="117"/>
      <c r="J205" s="117"/>
      <c r="K205" s="117"/>
      <c r="L205" s="117"/>
      <c r="M205" s="117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  <c r="X205" s="117"/>
      <c r="Y205" s="117"/>
      <c r="Z205" s="117"/>
    </row>
    <row r="206" spans="1:26" ht="15.75" customHeight="1">
      <c r="A206" s="117"/>
      <c r="B206" s="214"/>
      <c r="C206" s="214"/>
      <c r="D206" s="117"/>
      <c r="E206" s="117"/>
      <c r="F206" s="117"/>
      <c r="G206" s="117"/>
      <c r="H206" s="117"/>
      <c r="I206" s="117"/>
      <c r="J206" s="117"/>
      <c r="K206" s="117"/>
      <c r="L206" s="117"/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  <c r="X206" s="117"/>
      <c r="Y206" s="117"/>
      <c r="Z206" s="117"/>
    </row>
    <row r="207" spans="1:26" ht="15.75" customHeight="1">
      <c r="A207" s="117"/>
      <c r="B207" s="214"/>
      <c r="C207" s="214"/>
      <c r="D207" s="117"/>
      <c r="E207" s="117"/>
      <c r="F207" s="117"/>
      <c r="G207" s="117"/>
      <c r="H207" s="117"/>
      <c r="I207" s="117"/>
      <c r="J207" s="117"/>
      <c r="K207" s="117"/>
      <c r="L207" s="117"/>
      <c r="M207" s="117"/>
      <c r="N207" s="117"/>
      <c r="O207" s="117"/>
      <c r="P207" s="117"/>
      <c r="Q207" s="117"/>
      <c r="R207" s="117"/>
      <c r="S207" s="117"/>
      <c r="T207" s="117"/>
      <c r="U207" s="117"/>
      <c r="V207" s="117"/>
      <c r="W207" s="117"/>
      <c r="X207" s="117"/>
      <c r="Y207" s="117"/>
      <c r="Z207" s="117"/>
    </row>
    <row r="208" spans="1:26" ht="15.75" customHeight="1">
      <c r="A208" s="117"/>
      <c r="B208" s="214"/>
      <c r="C208" s="214"/>
      <c r="D208" s="117"/>
      <c r="E208" s="117"/>
      <c r="F208" s="117"/>
      <c r="G208" s="117"/>
      <c r="H208" s="117"/>
      <c r="I208" s="117"/>
      <c r="J208" s="117"/>
      <c r="K208" s="117"/>
      <c r="L208" s="117"/>
      <c r="M208" s="117"/>
      <c r="N208" s="117"/>
      <c r="O208" s="117"/>
      <c r="P208" s="117"/>
      <c r="Q208" s="117"/>
      <c r="R208" s="117"/>
      <c r="S208" s="117"/>
      <c r="T208" s="117"/>
      <c r="U208" s="117"/>
      <c r="V208" s="117"/>
      <c r="W208" s="117"/>
      <c r="X208" s="117"/>
      <c r="Y208" s="117"/>
      <c r="Z208" s="117"/>
    </row>
    <row r="209" spans="1:26" ht="15.75" customHeight="1">
      <c r="A209" s="117"/>
      <c r="B209" s="214"/>
      <c r="C209" s="214"/>
      <c r="D209" s="117"/>
      <c r="E209" s="117"/>
      <c r="F209" s="117"/>
      <c r="G209" s="117"/>
      <c r="H209" s="117"/>
      <c r="I209" s="117"/>
      <c r="J209" s="117"/>
      <c r="K209" s="117"/>
      <c r="L209" s="117"/>
      <c r="M209" s="117"/>
      <c r="N209" s="117"/>
      <c r="O209" s="117"/>
      <c r="P209" s="117"/>
      <c r="Q209" s="117"/>
      <c r="R209" s="117"/>
      <c r="S209" s="117"/>
      <c r="T209" s="117"/>
      <c r="U209" s="117"/>
      <c r="V209" s="117"/>
      <c r="W209" s="117"/>
      <c r="X209" s="117"/>
      <c r="Y209" s="117"/>
      <c r="Z209" s="117"/>
    </row>
    <row r="210" spans="1:26" ht="15.75" customHeight="1">
      <c r="A210" s="117"/>
      <c r="B210" s="214"/>
      <c r="C210" s="214"/>
      <c r="D210" s="117"/>
      <c r="E210" s="117"/>
      <c r="F210" s="117"/>
      <c r="G210" s="117"/>
      <c r="H210" s="117"/>
      <c r="I210" s="117"/>
      <c r="J210" s="117"/>
      <c r="K210" s="117"/>
      <c r="L210" s="117"/>
      <c r="M210" s="117"/>
      <c r="N210" s="117"/>
      <c r="O210" s="117"/>
      <c r="P210" s="117"/>
      <c r="Q210" s="117"/>
      <c r="R210" s="117"/>
      <c r="S210" s="117"/>
      <c r="T210" s="117"/>
      <c r="U210" s="117"/>
      <c r="V210" s="117"/>
      <c r="W210" s="117"/>
      <c r="X210" s="117"/>
      <c r="Y210" s="117"/>
      <c r="Z210" s="117"/>
    </row>
    <row r="211" spans="1:26" ht="15.75" customHeight="1">
      <c r="A211" s="117"/>
      <c r="B211" s="214"/>
      <c r="C211" s="214"/>
      <c r="D211" s="117"/>
      <c r="E211" s="117"/>
      <c r="F211" s="117"/>
      <c r="G211" s="117"/>
      <c r="H211" s="117"/>
      <c r="I211" s="117"/>
      <c r="J211" s="117"/>
      <c r="K211" s="117"/>
      <c r="L211" s="117"/>
      <c r="M211" s="117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  <c r="X211" s="117"/>
      <c r="Y211" s="117"/>
      <c r="Z211" s="117"/>
    </row>
    <row r="212" spans="1:26" ht="15.75" customHeight="1">
      <c r="A212" s="117"/>
      <c r="B212" s="214"/>
      <c r="C212" s="214"/>
      <c r="D212" s="117"/>
      <c r="E212" s="117"/>
      <c r="F212" s="117"/>
      <c r="G212" s="117"/>
      <c r="H212" s="117"/>
      <c r="I212" s="117"/>
      <c r="J212" s="117"/>
      <c r="K212" s="117"/>
      <c r="L212" s="117"/>
      <c r="M212" s="117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</row>
    <row r="213" spans="1:26" ht="15.75" customHeight="1">
      <c r="A213" s="117"/>
      <c r="B213" s="214"/>
      <c r="C213" s="214"/>
      <c r="D213" s="117"/>
      <c r="E213" s="117"/>
      <c r="F213" s="117"/>
      <c r="G213" s="117"/>
      <c r="H213" s="117"/>
      <c r="I213" s="117"/>
      <c r="J213" s="117"/>
      <c r="K213" s="117"/>
      <c r="L213" s="117"/>
      <c r="M213" s="117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  <c r="Y213" s="117"/>
      <c r="Z213" s="117"/>
    </row>
    <row r="214" spans="1:26" ht="15.75" customHeight="1">
      <c r="A214" s="117"/>
      <c r="B214" s="214"/>
      <c r="C214" s="214"/>
      <c r="D214" s="117"/>
      <c r="E214" s="117"/>
      <c r="F214" s="117"/>
      <c r="G214" s="117"/>
      <c r="H214" s="117"/>
      <c r="I214" s="117"/>
      <c r="J214" s="117"/>
      <c r="K214" s="117"/>
      <c r="L214" s="117"/>
      <c r="M214" s="117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7"/>
      <c r="Y214" s="117"/>
      <c r="Z214" s="117"/>
    </row>
    <row r="215" spans="1:26" ht="15.75" customHeight="1">
      <c r="A215" s="117"/>
      <c r="B215" s="214"/>
      <c r="C215" s="214"/>
      <c r="D215" s="117"/>
      <c r="E215" s="117"/>
      <c r="F215" s="117"/>
      <c r="G215" s="117"/>
      <c r="H215" s="117"/>
      <c r="I215" s="117"/>
      <c r="J215" s="117"/>
      <c r="K215" s="117"/>
      <c r="L215" s="117"/>
      <c r="M215" s="117"/>
      <c r="N215" s="117"/>
      <c r="O215" s="117"/>
      <c r="P215" s="117"/>
      <c r="Q215" s="117"/>
      <c r="R215" s="117"/>
      <c r="S215" s="117"/>
      <c r="T215" s="117"/>
      <c r="U215" s="117"/>
      <c r="V215" s="117"/>
      <c r="W215" s="117"/>
      <c r="X215" s="117"/>
      <c r="Y215" s="117"/>
      <c r="Z215" s="117"/>
    </row>
    <row r="216" spans="1:26" ht="15.75" customHeight="1">
      <c r="A216" s="117"/>
      <c r="B216" s="214"/>
      <c r="C216" s="214"/>
      <c r="D216" s="117"/>
      <c r="E216" s="117"/>
      <c r="F216" s="117"/>
      <c r="G216" s="117"/>
      <c r="H216" s="117"/>
      <c r="I216" s="117"/>
      <c r="J216" s="117"/>
      <c r="K216" s="117"/>
      <c r="L216" s="117"/>
      <c r="M216" s="117"/>
      <c r="N216" s="117"/>
      <c r="O216" s="117"/>
      <c r="P216" s="117"/>
      <c r="Q216" s="117"/>
      <c r="R216" s="117"/>
      <c r="S216" s="117"/>
      <c r="T216" s="117"/>
      <c r="U216" s="117"/>
      <c r="V216" s="117"/>
      <c r="W216" s="117"/>
      <c r="X216" s="117"/>
      <c r="Y216" s="117"/>
      <c r="Z216" s="117"/>
    </row>
    <row r="217" spans="1:26" ht="15.75" customHeight="1">
      <c r="A217" s="117"/>
      <c r="B217" s="214"/>
      <c r="C217" s="214"/>
      <c r="D217" s="117"/>
      <c r="E217" s="117"/>
      <c r="F217" s="117"/>
      <c r="G217" s="117"/>
      <c r="H217" s="117"/>
      <c r="I217" s="117"/>
      <c r="J217" s="117"/>
      <c r="K217" s="117"/>
      <c r="L217" s="117"/>
      <c r="M217" s="117"/>
      <c r="N217" s="117"/>
      <c r="O217" s="117"/>
      <c r="P217" s="117"/>
      <c r="Q217" s="117"/>
      <c r="R217" s="117"/>
      <c r="S217" s="117"/>
      <c r="T217" s="117"/>
      <c r="U217" s="117"/>
      <c r="V217" s="117"/>
      <c r="W217" s="117"/>
      <c r="X217" s="117"/>
      <c r="Y217" s="117"/>
      <c r="Z217" s="117"/>
    </row>
    <row r="218" spans="1:26" ht="15.75" customHeight="1">
      <c r="A218" s="117"/>
      <c r="B218" s="214"/>
      <c r="C218" s="214"/>
      <c r="D218" s="117"/>
      <c r="E218" s="117"/>
      <c r="F218" s="117"/>
      <c r="G218" s="117"/>
      <c r="H218" s="117"/>
      <c r="I218" s="117"/>
      <c r="J218" s="117"/>
      <c r="K218" s="117"/>
      <c r="L218" s="117"/>
      <c r="M218" s="117"/>
      <c r="N218" s="117"/>
      <c r="O218" s="117"/>
      <c r="P218" s="117"/>
      <c r="Q218" s="117"/>
      <c r="R218" s="117"/>
      <c r="S218" s="117"/>
      <c r="T218" s="117"/>
      <c r="U218" s="117"/>
      <c r="V218" s="117"/>
      <c r="W218" s="117"/>
      <c r="X218" s="117"/>
      <c r="Y218" s="117"/>
      <c r="Z218" s="117"/>
    </row>
    <row r="219" spans="1:26" ht="15.75" customHeight="1">
      <c r="A219" s="117"/>
      <c r="B219" s="214"/>
      <c r="C219" s="214"/>
      <c r="D219" s="117"/>
      <c r="E219" s="117"/>
      <c r="F219" s="117"/>
      <c r="G219" s="117"/>
      <c r="H219" s="117"/>
      <c r="I219" s="117"/>
      <c r="J219" s="117"/>
      <c r="K219" s="117"/>
      <c r="L219" s="117"/>
      <c r="M219" s="117"/>
      <c r="N219" s="117"/>
      <c r="O219" s="117"/>
      <c r="P219" s="117"/>
      <c r="Q219" s="117"/>
      <c r="R219" s="117"/>
      <c r="S219" s="117"/>
      <c r="T219" s="117"/>
      <c r="U219" s="117"/>
      <c r="V219" s="117"/>
      <c r="W219" s="117"/>
      <c r="X219" s="117"/>
      <c r="Y219" s="117"/>
      <c r="Z219" s="117"/>
    </row>
    <row r="220" spans="1:26" ht="15.75" customHeight="1">
      <c r="A220" s="117"/>
      <c r="B220" s="214"/>
      <c r="C220" s="214"/>
      <c r="D220" s="117"/>
      <c r="E220" s="117"/>
      <c r="F220" s="117"/>
      <c r="G220" s="117"/>
      <c r="H220" s="117"/>
      <c r="I220" s="117"/>
      <c r="J220" s="117"/>
      <c r="K220" s="117"/>
      <c r="L220" s="117"/>
      <c r="M220" s="117"/>
      <c r="N220" s="117"/>
      <c r="O220" s="117"/>
      <c r="P220" s="117"/>
      <c r="Q220" s="117"/>
      <c r="R220" s="117"/>
      <c r="S220" s="117"/>
      <c r="T220" s="117"/>
      <c r="U220" s="117"/>
      <c r="V220" s="117"/>
      <c r="W220" s="117"/>
      <c r="X220" s="117"/>
      <c r="Y220" s="117"/>
      <c r="Z220" s="117"/>
    </row>
    <row r="221" spans="1:26" ht="15.75" customHeight="1">
      <c r="A221" s="117"/>
      <c r="B221" s="214"/>
      <c r="C221" s="214"/>
      <c r="D221" s="117"/>
      <c r="E221" s="117"/>
      <c r="F221" s="117"/>
      <c r="G221" s="117"/>
      <c r="H221" s="117"/>
      <c r="I221" s="117"/>
      <c r="J221" s="117"/>
      <c r="K221" s="117"/>
      <c r="L221" s="117"/>
      <c r="M221" s="117"/>
      <c r="N221" s="117"/>
      <c r="O221" s="117"/>
      <c r="P221" s="117"/>
      <c r="Q221" s="117"/>
      <c r="R221" s="117"/>
      <c r="S221" s="117"/>
      <c r="T221" s="117"/>
      <c r="U221" s="117"/>
      <c r="V221" s="117"/>
      <c r="W221" s="117"/>
      <c r="X221" s="117"/>
      <c r="Y221" s="117"/>
      <c r="Z221" s="117"/>
    </row>
    <row r="222" spans="1:26" ht="15.75" customHeight="1">
      <c r="A222" s="117"/>
      <c r="B222" s="214"/>
      <c r="C222" s="214"/>
      <c r="D222" s="117"/>
      <c r="E222" s="117"/>
      <c r="F222" s="117"/>
      <c r="G222" s="117"/>
      <c r="H222" s="117"/>
      <c r="I222" s="117"/>
      <c r="J222" s="117"/>
      <c r="K222" s="117"/>
      <c r="L222" s="117"/>
      <c r="M222" s="117"/>
      <c r="N222" s="117"/>
      <c r="O222" s="117"/>
      <c r="P222" s="117"/>
      <c r="Q222" s="117"/>
      <c r="R222" s="117"/>
      <c r="S222" s="117"/>
      <c r="T222" s="117"/>
      <c r="U222" s="117"/>
      <c r="V222" s="117"/>
      <c r="W222" s="117"/>
      <c r="X222" s="117"/>
      <c r="Y222" s="117"/>
      <c r="Z222" s="117"/>
    </row>
    <row r="223" spans="1:26" ht="15.75" customHeight="1">
      <c r="A223" s="117"/>
      <c r="B223" s="214"/>
      <c r="C223" s="214"/>
      <c r="D223" s="117"/>
      <c r="E223" s="117"/>
      <c r="F223" s="117"/>
      <c r="G223" s="117"/>
      <c r="H223" s="117"/>
      <c r="I223" s="117"/>
      <c r="J223" s="117"/>
      <c r="K223" s="117"/>
      <c r="L223" s="117"/>
      <c r="M223" s="117"/>
      <c r="N223" s="117"/>
      <c r="O223" s="117"/>
      <c r="P223" s="117"/>
      <c r="Q223" s="117"/>
      <c r="R223" s="117"/>
      <c r="S223" s="117"/>
      <c r="T223" s="117"/>
      <c r="U223" s="117"/>
      <c r="V223" s="117"/>
      <c r="W223" s="117"/>
      <c r="X223" s="117"/>
      <c r="Y223" s="117"/>
      <c r="Z223" s="117"/>
    </row>
    <row r="224" spans="1:26" ht="15.75" customHeight="1">
      <c r="A224" s="117"/>
      <c r="B224" s="214"/>
      <c r="C224" s="214"/>
      <c r="D224" s="117"/>
      <c r="E224" s="117"/>
      <c r="F224" s="117"/>
      <c r="G224" s="117"/>
      <c r="H224" s="117"/>
      <c r="I224" s="117"/>
      <c r="J224" s="117"/>
      <c r="K224" s="117"/>
      <c r="L224" s="117"/>
      <c r="M224" s="117"/>
      <c r="N224" s="117"/>
      <c r="O224" s="117"/>
      <c r="P224" s="117"/>
      <c r="Q224" s="117"/>
      <c r="R224" s="117"/>
      <c r="S224" s="117"/>
      <c r="T224" s="117"/>
      <c r="U224" s="117"/>
      <c r="V224" s="117"/>
      <c r="W224" s="117"/>
      <c r="X224" s="117"/>
      <c r="Y224" s="117"/>
      <c r="Z224" s="117"/>
    </row>
    <row r="225" spans="1:26" ht="15.75" customHeight="1">
      <c r="A225" s="117"/>
      <c r="B225" s="214"/>
      <c r="C225" s="214"/>
      <c r="D225" s="117"/>
      <c r="E225" s="117"/>
      <c r="F225" s="117"/>
      <c r="G225" s="117"/>
      <c r="H225" s="117"/>
      <c r="I225" s="117"/>
      <c r="J225" s="117"/>
      <c r="K225" s="117"/>
      <c r="L225" s="117"/>
      <c r="M225" s="117"/>
      <c r="N225" s="117"/>
      <c r="O225" s="117"/>
      <c r="P225" s="117"/>
      <c r="Q225" s="117"/>
      <c r="R225" s="117"/>
      <c r="S225" s="117"/>
      <c r="T225" s="117"/>
      <c r="U225" s="117"/>
      <c r="V225" s="117"/>
      <c r="W225" s="117"/>
      <c r="X225" s="117"/>
      <c r="Y225" s="117"/>
      <c r="Z225" s="117"/>
    </row>
    <row r="226" spans="1:26" ht="15.75" customHeight="1">
      <c r="A226" s="117"/>
      <c r="B226" s="214"/>
      <c r="C226" s="214"/>
      <c r="D226" s="117"/>
      <c r="E226" s="117"/>
      <c r="F226" s="117"/>
      <c r="G226" s="117"/>
      <c r="H226" s="117"/>
      <c r="I226" s="117"/>
      <c r="J226" s="117"/>
      <c r="K226" s="117"/>
      <c r="L226" s="117"/>
      <c r="M226" s="117"/>
      <c r="N226" s="117"/>
      <c r="O226" s="117"/>
      <c r="P226" s="117"/>
      <c r="Q226" s="117"/>
      <c r="R226" s="117"/>
      <c r="S226" s="117"/>
      <c r="T226" s="117"/>
      <c r="U226" s="117"/>
      <c r="V226" s="117"/>
      <c r="W226" s="117"/>
      <c r="X226" s="117"/>
      <c r="Y226" s="117"/>
      <c r="Z226" s="117"/>
    </row>
    <row r="227" spans="1:26" ht="15.75" customHeight="1">
      <c r="A227" s="117"/>
      <c r="B227" s="214"/>
      <c r="C227" s="214"/>
      <c r="D227" s="117"/>
      <c r="E227" s="117"/>
      <c r="F227" s="117"/>
      <c r="G227" s="117"/>
      <c r="H227" s="117"/>
      <c r="I227" s="117"/>
      <c r="J227" s="117"/>
      <c r="K227" s="117"/>
      <c r="L227" s="117"/>
      <c r="M227" s="117"/>
      <c r="N227" s="117"/>
      <c r="O227" s="117"/>
      <c r="P227" s="117"/>
      <c r="Q227" s="117"/>
      <c r="R227" s="117"/>
      <c r="S227" s="117"/>
      <c r="T227" s="117"/>
      <c r="U227" s="117"/>
      <c r="V227" s="117"/>
      <c r="W227" s="117"/>
      <c r="X227" s="117"/>
      <c r="Y227" s="117"/>
      <c r="Z227" s="117"/>
    </row>
    <row r="228" spans="1:26" ht="15.75" customHeight="1">
      <c r="A228" s="117"/>
      <c r="B228" s="214"/>
      <c r="C228" s="214"/>
      <c r="D228" s="117"/>
      <c r="E228" s="117"/>
      <c r="F228" s="117"/>
      <c r="G228" s="117"/>
      <c r="H228" s="117"/>
      <c r="I228" s="117"/>
      <c r="J228" s="117"/>
      <c r="K228" s="117"/>
      <c r="L228" s="117"/>
      <c r="M228" s="117"/>
      <c r="N228" s="117"/>
      <c r="O228" s="117"/>
      <c r="P228" s="117"/>
      <c r="Q228" s="117"/>
      <c r="R228" s="117"/>
      <c r="S228" s="117"/>
      <c r="T228" s="117"/>
      <c r="U228" s="117"/>
      <c r="V228" s="117"/>
      <c r="W228" s="117"/>
      <c r="X228" s="117"/>
      <c r="Y228" s="117"/>
      <c r="Z228" s="117"/>
    </row>
    <row r="229" spans="1:26" ht="15.75" customHeight="1">
      <c r="A229" s="117"/>
      <c r="B229" s="214"/>
      <c r="C229" s="214"/>
      <c r="D229" s="117"/>
      <c r="E229" s="117"/>
      <c r="F229" s="117"/>
      <c r="G229" s="117"/>
      <c r="H229" s="117"/>
      <c r="I229" s="117"/>
      <c r="J229" s="117"/>
      <c r="K229" s="117"/>
      <c r="L229" s="117"/>
      <c r="M229" s="117"/>
      <c r="N229" s="117"/>
      <c r="O229" s="117"/>
      <c r="P229" s="117"/>
      <c r="Q229" s="117"/>
      <c r="R229" s="117"/>
      <c r="S229" s="117"/>
      <c r="T229" s="117"/>
      <c r="U229" s="117"/>
      <c r="V229" s="117"/>
      <c r="W229" s="117"/>
      <c r="X229" s="117"/>
      <c r="Y229" s="117"/>
      <c r="Z229" s="117"/>
    </row>
    <row r="230" spans="1:26" ht="15.75" customHeight="1">
      <c r="A230" s="117"/>
      <c r="B230" s="214"/>
      <c r="C230" s="214"/>
      <c r="D230" s="117"/>
      <c r="E230" s="117"/>
      <c r="F230" s="117"/>
      <c r="G230" s="117"/>
      <c r="H230" s="117"/>
      <c r="I230" s="117"/>
      <c r="J230" s="117"/>
      <c r="K230" s="117"/>
      <c r="L230" s="117"/>
      <c r="M230" s="117"/>
      <c r="N230" s="117"/>
      <c r="O230" s="117"/>
      <c r="P230" s="117"/>
      <c r="Q230" s="117"/>
      <c r="R230" s="117"/>
      <c r="S230" s="117"/>
      <c r="T230" s="117"/>
      <c r="U230" s="117"/>
      <c r="V230" s="117"/>
      <c r="W230" s="117"/>
      <c r="X230" s="117"/>
      <c r="Y230" s="117"/>
      <c r="Z230" s="117"/>
    </row>
    <row r="231" spans="1:26" ht="15.75" customHeight="1">
      <c r="A231" s="117"/>
      <c r="B231" s="214"/>
      <c r="C231" s="214"/>
      <c r="D231" s="117"/>
      <c r="E231" s="117"/>
      <c r="F231" s="117"/>
      <c r="G231" s="117"/>
      <c r="H231" s="117"/>
      <c r="I231" s="117"/>
      <c r="J231" s="117"/>
      <c r="K231" s="117"/>
      <c r="L231" s="117"/>
      <c r="M231" s="117"/>
      <c r="N231" s="117"/>
      <c r="O231" s="117"/>
      <c r="P231" s="117"/>
      <c r="Q231" s="117"/>
      <c r="R231" s="117"/>
      <c r="S231" s="117"/>
      <c r="T231" s="117"/>
      <c r="U231" s="117"/>
      <c r="V231" s="117"/>
      <c r="W231" s="117"/>
      <c r="X231" s="117"/>
      <c r="Y231" s="117"/>
      <c r="Z231" s="117"/>
    </row>
    <row r="232" spans="1:26" ht="15.75" customHeight="1">
      <c r="A232" s="117"/>
      <c r="B232" s="214"/>
      <c r="C232" s="214"/>
      <c r="D232" s="117"/>
      <c r="E232" s="117"/>
      <c r="F232" s="117"/>
      <c r="G232" s="117"/>
      <c r="H232" s="117"/>
      <c r="I232" s="117"/>
      <c r="J232" s="117"/>
      <c r="K232" s="117"/>
      <c r="L232" s="117"/>
      <c r="M232" s="117"/>
      <c r="N232" s="117"/>
      <c r="O232" s="117"/>
      <c r="P232" s="117"/>
      <c r="Q232" s="117"/>
      <c r="R232" s="117"/>
      <c r="S232" s="117"/>
      <c r="T232" s="117"/>
      <c r="U232" s="117"/>
      <c r="V232" s="117"/>
      <c r="W232" s="117"/>
      <c r="X232" s="117"/>
      <c r="Y232" s="117"/>
      <c r="Z232" s="117"/>
    </row>
    <row r="233" spans="1:26" ht="15.75" customHeight="1">
      <c r="A233" s="117"/>
      <c r="B233" s="214"/>
      <c r="C233" s="214"/>
      <c r="D233" s="117"/>
      <c r="E233" s="117"/>
      <c r="F233" s="117"/>
      <c r="G233" s="117"/>
      <c r="H233" s="117"/>
      <c r="I233" s="117"/>
      <c r="J233" s="117"/>
      <c r="K233" s="117"/>
      <c r="L233" s="117"/>
      <c r="M233" s="117"/>
      <c r="N233" s="117"/>
      <c r="O233" s="117"/>
      <c r="P233" s="117"/>
      <c r="Q233" s="117"/>
      <c r="R233" s="117"/>
      <c r="S233" s="117"/>
      <c r="T233" s="117"/>
      <c r="U233" s="117"/>
      <c r="V233" s="117"/>
      <c r="W233" s="117"/>
      <c r="X233" s="117"/>
      <c r="Y233" s="117"/>
      <c r="Z233" s="117"/>
    </row>
    <row r="234" spans="1:26" ht="15.75" customHeight="1">
      <c r="A234" s="117"/>
      <c r="B234" s="214"/>
      <c r="C234" s="214"/>
      <c r="D234" s="117"/>
      <c r="E234" s="117"/>
      <c r="F234" s="117"/>
      <c r="G234" s="117"/>
      <c r="H234" s="117"/>
      <c r="I234" s="117"/>
      <c r="J234" s="117"/>
      <c r="K234" s="117"/>
      <c r="L234" s="117"/>
      <c r="M234" s="117"/>
      <c r="N234" s="117"/>
      <c r="O234" s="117"/>
      <c r="P234" s="117"/>
      <c r="Q234" s="117"/>
      <c r="R234" s="117"/>
      <c r="S234" s="117"/>
      <c r="T234" s="117"/>
      <c r="U234" s="117"/>
      <c r="V234" s="117"/>
      <c r="W234" s="117"/>
      <c r="X234" s="117"/>
      <c r="Y234" s="117"/>
      <c r="Z234" s="117"/>
    </row>
    <row r="235" spans="1:26" ht="15.75" customHeight="1">
      <c r="A235" s="117"/>
      <c r="B235" s="214"/>
      <c r="C235" s="214"/>
      <c r="D235" s="117"/>
      <c r="E235" s="117"/>
      <c r="F235" s="117"/>
      <c r="G235" s="117"/>
      <c r="H235" s="117"/>
      <c r="I235" s="117"/>
      <c r="J235" s="117"/>
      <c r="K235" s="117"/>
      <c r="L235" s="117"/>
      <c r="M235" s="117"/>
      <c r="N235" s="117"/>
      <c r="O235" s="117"/>
      <c r="P235" s="117"/>
      <c r="Q235" s="117"/>
      <c r="R235" s="117"/>
      <c r="S235" s="117"/>
      <c r="T235" s="117"/>
      <c r="U235" s="117"/>
      <c r="V235" s="117"/>
      <c r="W235" s="117"/>
      <c r="X235" s="117"/>
      <c r="Y235" s="117"/>
      <c r="Z235" s="117"/>
    </row>
    <row r="236" spans="1:26" ht="15.75" customHeight="1">
      <c r="A236" s="117"/>
      <c r="B236" s="214"/>
      <c r="C236" s="214"/>
      <c r="D236" s="117"/>
      <c r="E236" s="117"/>
      <c r="F236" s="117"/>
      <c r="G236" s="117"/>
      <c r="H236" s="117"/>
      <c r="I236" s="117"/>
      <c r="J236" s="117"/>
      <c r="K236" s="117"/>
      <c r="L236" s="117"/>
      <c r="M236" s="117"/>
      <c r="N236" s="117"/>
      <c r="O236" s="117"/>
      <c r="P236" s="117"/>
      <c r="Q236" s="117"/>
      <c r="R236" s="117"/>
      <c r="S236" s="117"/>
      <c r="T236" s="117"/>
      <c r="U236" s="117"/>
      <c r="V236" s="117"/>
      <c r="W236" s="117"/>
      <c r="X236" s="117"/>
      <c r="Y236" s="117"/>
      <c r="Z236" s="117"/>
    </row>
    <row r="237" spans="1:26" ht="15.75" customHeight="1">
      <c r="A237" s="117"/>
      <c r="B237" s="214"/>
      <c r="C237" s="214"/>
      <c r="D237" s="117"/>
      <c r="E237" s="117"/>
      <c r="F237" s="117"/>
      <c r="G237" s="117"/>
      <c r="H237" s="117"/>
      <c r="I237" s="117"/>
      <c r="J237" s="117"/>
      <c r="K237" s="117"/>
      <c r="L237" s="117"/>
      <c r="M237" s="117"/>
      <c r="N237" s="117"/>
      <c r="O237" s="117"/>
      <c r="P237" s="117"/>
      <c r="Q237" s="117"/>
      <c r="R237" s="117"/>
      <c r="S237" s="117"/>
      <c r="T237" s="117"/>
      <c r="U237" s="117"/>
      <c r="V237" s="117"/>
      <c r="W237" s="117"/>
      <c r="X237" s="117"/>
      <c r="Y237" s="117"/>
      <c r="Z237" s="117"/>
    </row>
    <row r="238" spans="1:26" ht="15.75" customHeight="1">
      <c r="A238" s="117"/>
      <c r="B238" s="214"/>
      <c r="C238" s="214"/>
      <c r="D238" s="117"/>
      <c r="E238" s="117"/>
      <c r="F238" s="117"/>
      <c r="G238" s="117"/>
      <c r="H238" s="117"/>
      <c r="I238" s="117"/>
      <c r="J238" s="117"/>
      <c r="K238" s="117"/>
      <c r="L238" s="117"/>
      <c r="M238" s="117"/>
      <c r="N238" s="117"/>
      <c r="O238" s="117"/>
      <c r="P238" s="117"/>
      <c r="Q238" s="117"/>
      <c r="R238" s="117"/>
      <c r="S238" s="117"/>
      <c r="T238" s="117"/>
      <c r="U238" s="117"/>
      <c r="V238" s="117"/>
      <c r="W238" s="117"/>
      <c r="X238" s="117"/>
      <c r="Y238" s="117"/>
      <c r="Z238" s="117"/>
    </row>
    <row r="239" spans="1:26" ht="15.75" customHeight="1">
      <c r="A239" s="117"/>
      <c r="B239" s="214"/>
      <c r="C239" s="214"/>
      <c r="D239" s="117"/>
      <c r="E239" s="117"/>
      <c r="F239" s="117"/>
      <c r="G239" s="117"/>
      <c r="H239" s="117"/>
      <c r="I239" s="117"/>
      <c r="J239" s="117"/>
      <c r="K239" s="117"/>
      <c r="L239" s="117"/>
      <c r="M239" s="117"/>
      <c r="N239" s="117"/>
      <c r="O239" s="117"/>
      <c r="P239" s="117"/>
      <c r="Q239" s="117"/>
      <c r="R239" s="117"/>
      <c r="S239" s="117"/>
      <c r="T239" s="117"/>
      <c r="U239" s="117"/>
      <c r="V239" s="117"/>
      <c r="W239" s="117"/>
      <c r="X239" s="117"/>
      <c r="Y239" s="117"/>
      <c r="Z239" s="117"/>
    </row>
    <row r="240" spans="1:26" ht="15.75" customHeight="1">
      <c r="A240" s="117"/>
      <c r="B240" s="214"/>
      <c r="C240" s="214"/>
      <c r="D240" s="117"/>
      <c r="E240" s="117"/>
      <c r="F240" s="117"/>
      <c r="G240" s="117"/>
      <c r="H240" s="117"/>
      <c r="I240" s="117"/>
      <c r="J240" s="117"/>
      <c r="K240" s="117"/>
      <c r="L240" s="117"/>
      <c r="M240" s="117"/>
      <c r="N240" s="117"/>
      <c r="O240" s="117"/>
      <c r="P240" s="117"/>
      <c r="Q240" s="117"/>
      <c r="R240" s="117"/>
      <c r="S240" s="117"/>
      <c r="T240" s="117"/>
      <c r="U240" s="117"/>
      <c r="V240" s="117"/>
      <c r="W240" s="117"/>
      <c r="X240" s="117"/>
      <c r="Y240" s="117"/>
      <c r="Z240" s="117"/>
    </row>
    <row r="241" spans="1:26" ht="15.75" customHeight="1">
      <c r="A241" s="117"/>
      <c r="B241" s="214"/>
      <c r="C241" s="214"/>
      <c r="D241" s="117"/>
      <c r="E241" s="117"/>
      <c r="F241" s="117"/>
      <c r="G241" s="117"/>
      <c r="H241" s="117"/>
      <c r="I241" s="117"/>
      <c r="J241" s="117"/>
      <c r="K241" s="117"/>
      <c r="L241" s="117"/>
      <c r="M241" s="117"/>
      <c r="N241" s="117"/>
      <c r="O241" s="117"/>
      <c r="P241" s="117"/>
      <c r="Q241" s="117"/>
      <c r="R241" s="117"/>
      <c r="S241" s="117"/>
      <c r="T241" s="117"/>
      <c r="U241" s="117"/>
      <c r="V241" s="117"/>
      <c r="W241" s="117"/>
      <c r="X241" s="117"/>
      <c r="Y241" s="117"/>
      <c r="Z241" s="117"/>
    </row>
    <row r="242" spans="1:26" ht="15.75" customHeight="1">
      <c r="A242" s="117"/>
      <c r="B242" s="214"/>
      <c r="C242" s="214"/>
      <c r="D242" s="117"/>
      <c r="E242" s="117"/>
      <c r="F242" s="117"/>
      <c r="G242" s="117"/>
      <c r="H242" s="117"/>
      <c r="I242" s="117"/>
      <c r="J242" s="117"/>
      <c r="K242" s="117"/>
      <c r="L242" s="117"/>
      <c r="M242" s="117"/>
      <c r="N242" s="117"/>
      <c r="O242" s="117"/>
      <c r="P242" s="117"/>
      <c r="Q242" s="117"/>
      <c r="R242" s="117"/>
      <c r="S242" s="117"/>
      <c r="T242" s="117"/>
      <c r="U242" s="117"/>
      <c r="V242" s="117"/>
      <c r="W242" s="117"/>
      <c r="X242" s="117"/>
      <c r="Y242" s="117"/>
      <c r="Z242" s="117"/>
    </row>
    <row r="243" spans="1:26" ht="15.75" customHeight="1"/>
    <row r="244" spans="1:26" ht="15.75" customHeight="1"/>
    <row r="245" spans="1:26" ht="15.75" customHeight="1"/>
    <row r="246" spans="1:26" ht="15.75" customHeight="1"/>
    <row r="247" spans="1:26" ht="15.75" customHeight="1"/>
    <row r="248" spans="1:26" ht="15.75" customHeight="1"/>
    <row r="249" spans="1:26" ht="15.75" customHeight="1"/>
    <row r="250" spans="1:26" ht="15.75" customHeight="1"/>
    <row r="251" spans="1:26" ht="15.75" customHeight="1"/>
    <row r="252" spans="1:26" ht="15.75" customHeight="1"/>
    <row r="253" spans="1:26" ht="15.75" customHeight="1"/>
    <row r="254" spans="1:26" ht="15.75" customHeight="1"/>
    <row r="255" spans="1:26" ht="15.75" customHeight="1"/>
    <row r="256" spans="1:2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H1"/>
    <mergeCell ref="A2:F2"/>
    <mergeCell ref="G2:H2"/>
  </mergeCells>
  <pageMargins left="0.7" right="0.7" top="0.75" bottom="0.75" header="0" footer="0"/>
  <pageSetup scale="85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Summary S</vt:lpstr>
      <vt:lpstr>Supply Status</vt:lpstr>
      <vt:lpstr>Summary E</vt:lpstr>
      <vt:lpstr>DPR Sheet </vt:lpstr>
      <vt:lpstr>DS</vt:lpstr>
      <vt:lpstr>CS</vt:lpstr>
      <vt:lpstr>Hindrance Record</vt:lpstr>
      <vt:lpstr>Earthing</vt:lpstr>
      <vt:lpstr>Foundation</vt:lpstr>
      <vt:lpstr>Erection Compiled</vt:lpstr>
      <vt:lpstr>Tack Welding</vt:lpstr>
      <vt:lpstr>Visual Chart</vt:lpstr>
      <vt:lpstr>WIP</vt:lpstr>
      <vt:lpstr>Statuary clearance</vt:lpstr>
      <vt:lpstr>Stringing</vt:lpstr>
      <vt:lpstr>OPGW</vt:lpstr>
      <vt:lpstr>Accessories</vt:lpstr>
      <vt:lpstr>Shield Wire Earthing</vt:lpstr>
      <vt:lpstr>TS Gantry - AP44</vt:lpstr>
      <vt:lpstr>Project Details</vt:lpstr>
      <vt:lpstr>Sheet1</vt:lpstr>
      <vt:lpstr>L3 Plan</vt:lpstr>
      <vt:lpstr>Supply DPR </vt:lpstr>
      <vt:lpstr>Power line Crossings </vt:lpstr>
      <vt:lpstr>Hardware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 V Galande</dc:creator>
  <cp:lastModifiedBy>Avinash Gupta</cp:lastModifiedBy>
  <dcterms:created xsi:type="dcterms:W3CDTF">2014-09-09T10:51:37Z</dcterms:created>
  <dcterms:modified xsi:type="dcterms:W3CDTF">2026-04-17T06:29:27Z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0x010100265DBBAC4C51F148977C9F834A60CE86</vt:lpwstr>
  </property>
</Properties>
</file>